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90" windowWidth="15480" windowHeight="7380" tabRatio="808"/>
  </bookViews>
  <sheets>
    <sheet name="Calendrier 2025-2026" sheetId="7" r:id="rId1"/>
    <sheet name="Calendrier 2026-2027" sheetId="26" r:id="rId2"/>
    <sheet name="Calendrier 2027-2028" sheetId="27" r:id="rId3"/>
    <sheet name="Calendrier 2028-2029" sheetId="28" r:id="rId4"/>
    <sheet name="A remplir par le candidat" sheetId="25" r:id="rId5"/>
    <sheet name="DPGF 2025-2026" sheetId="2" r:id="rId6"/>
    <sheet name="DPGF 2026-2027" sheetId="29" r:id="rId7"/>
    <sheet name="DPGF 2027-2028" sheetId="30" r:id="rId8"/>
    <sheet name="DPGF 2028-2029" sheetId="31" r:id="rId9"/>
    <sheet name="DQE 2025-2026" sheetId="14" r:id="rId10"/>
    <sheet name="DQE 2026-2027" sheetId="32" r:id="rId11"/>
    <sheet name="DQE 2027-2028" sheetId="33" r:id="rId12"/>
    <sheet name="DQE 2028-2029" sheetId="34" r:id="rId13"/>
    <sheet name="Total DPGF et DQE" sheetId="24" r:id="rId14"/>
  </sheets>
  <definedNames>
    <definedName name="_xlnm._FilterDatabase" localSheetId="0" hidden="1">'Calendrier 2025-2026'!$A$3:$E$368</definedName>
    <definedName name="_xlnm._FilterDatabase" localSheetId="1" hidden="1">'Calendrier 2026-2027'!$A$3:$E$368</definedName>
    <definedName name="_xlnm._FilterDatabase" localSheetId="2" hidden="1">'Calendrier 2027-2028'!$A$3:$E$368</definedName>
    <definedName name="_xlnm._FilterDatabase" localSheetId="3" hidden="1">'Calendrier 2028-2029'!$A$3:$E$368</definedName>
    <definedName name="Calendrier" localSheetId="1">'Calendrier 2026-2027'!$A$3:$E$368</definedName>
    <definedName name="Calendrier" localSheetId="2">'Calendrier 2027-2028'!$A$3:$E$368</definedName>
    <definedName name="Calendrier" localSheetId="3">'Calendrier 2028-2029'!$A$3:$E$368</definedName>
    <definedName name="Calendrier">'Calendrier 2025-2026'!$A$3:$E$368</definedName>
    <definedName name="_xlnm.Print_Area" localSheetId="0">'Calendrier 2025-2026'!#REF!</definedName>
    <definedName name="_xlnm.Print_Area" localSheetId="1">'Calendrier 2026-2027'!#REF!</definedName>
    <definedName name="_xlnm.Print_Area" localSheetId="2">'Calendrier 2027-2028'!#REF!</definedName>
    <definedName name="_xlnm.Print_Area" localSheetId="3">'Calendrier 2028-2029'!#REF!</definedName>
  </definedNames>
  <calcPr calcId="145621"/>
</workbook>
</file>

<file path=xl/calcChain.xml><?xml version="1.0" encoding="utf-8"?>
<calcChain xmlns="http://schemas.openxmlformats.org/spreadsheetml/2006/main">
  <c r="L9" i="34" l="1"/>
  <c r="M9" i="34" s="1"/>
  <c r="K9" i="34"/>
  <c r="J9" i="34"/>
  <c r="I9" i="34"/>
  <c r="H9" i="34"/>
  <c r="G9" i="34"/>
  <c r="F9" i="34"/>
  <c r="E9" i="34"/>
  <c r="J27" i="34"/>
  <c r="I27" i="34"/>
  <c r="L26" i="34"/>
  <c r="L27" i="34" s="1"/>
  <c r="K26" i="34"/>
  <c r="K27" i="34" s="1"/>
  <c r="J26" i="34"/>
  <c r="I26" i="34"/>
  <c r="H26" i="34"/>
  <c r="H27" i="34" s="1"/>
  <c r="G26" i="34"/>
  <c r="G27" i="34" s="1"/>
  <c r="F26" i="34"/>
  <c r="F27" i="34" s="1"/>
  <c r="E26" i="34"/>
  <c r="E27" i="34" s="1"/>
  <c r="D25" i="34"/>
  <c r="I24" i="34"/>
  <c r="L23" i="34"/>
  <c r="L24" i="34" s="1"/>
  <c r="K23" i="34"/>
  <c r="K24" i="34" s="1"/>
  <c r="J23" i="34"/>
  <c r="J24" i="34" s="1"/>
  <c r="I23" i="34"/>
  <c r="H23" i="34"/>
  <c r="H24" i="34" s="1"/>
  <c r="G23" i="34"/>
  <c r="G24" i="34" s="1"/>
  <c r="F23" i="34"/>
  <c r="F24" i="34" s="1"/>
  <c r="E23" i="34"/>
  <c r="E24" i="34" s="1"/>
  <c r="D22" i="34"/>
  <c r="L20" i="34"/>
  <c r="L21" i="34" s="1"/>
  <c r="K20" i="34"/>
  <c r="K21" i="34" s="1"/>
  <c r="J20" i="34"/>
  <c r="J21" i="34" s="1"/>
  <c r="I20" i="34"/>
  <c r="I21" i="34" s="1"/>
  <c r="H20" i="34"/>
  <c r="H21" i="34" s="1"/>
  <c r="G20" i="34"/>
  <c r="G21" i="34" s="1"/>
  <c r="F20" i="34"/>
  <c r="F21" i="34" s="1"/>
  <c r="E20" i="34"/>
  <c r="E21" i="34" s="1"/>
  <c r="D19" i="34"/>
  <c r="J18" i="34"/>
  <c r="L17" i="34"/>
  <c r="L18" i="34" s="1"/>
  <c r="K17" i="34"/>
  <c r="K18" i="34" s="1"/>
  <c r="J17" i="34"/>
  <c r="I17" i="34"/>
  <c r="I18" i="34" s="1"/>
  <c r="H17" i="34"/>
  <c r="H18" i="34" s="1"/>
  <c r="G17" i="34"/>
  <c r="G18" i="34" s="1"/>
  <c r="F17" i="34"/>
  <c r="F18" i="34" s="1"/>
  <c r="E17" i="34"/>
  <c r="E18" i="34" s="1"/>
  <c r="D16" i="34"/>
  <c r="L14" i="34"/>
  <c r="L15" i="34" s="1"/>
  <c r="K14" i="34"/>
  <c r="K15" i="34" s="1"/>
  <c r="J14" i="34"/>
  <c r="J15" i="34" s="1"/>
  <c r="I14" i="34"/>
  <c r="I15" i="34" s="1"/>
  <c r="H14" i="34"/>
  <c r="H15" i="34" s="1"/>
  <c r="G14" i="34"/>
  <c r="G15" i="34" s="1"/>
  <c r="F14" i="34"/>
  <c r="F15" i="34" s="1"/>
  <c r="E14" i="34"/>
  <c r="E15" i="34" s="1"/>
  <c r="D13" i="34"/>
  <c r="L11" i="34"/>
  <c r="L12" i="34" s="1"/>
  <c r="K11" i="34"/>
  <c r="K12" i="34" s="1"/>
  <c r="J11" i="34"/>
  <c r="J12" i="34" s="1"/>
  <c r="I11" i="34"/>
  <c r="I12" i="34" s="1"/>
  <c r="H11" i="34"/>
  <c r="H12" i="34" s="1"/>
  <c r="G11" i="34"/>
  <c r="G12" i="34" s="1"/>
  <c r="F11" i="34"/>
  <c r="F12" i="34" s="1"/>
  <c r="E11" i="34"/>
  <c r="E12" i="34" s="1"/>
  <c r="D10" i="34"/>
  <c r="O9" i="34"/>
  <c r="L9" i="33"/>
  <c r="K9" i="33"/>
  <c r="M9" i="33" s="1"/>
  <c r="J9" i="33"/>
  <c r="I9" i="33"/>
  <c r="H9" i="33"/>
  <c r="G9" i="33"/>
  <c r="F9" i="33"/>
  <c r="E9" i="33"/>
  <c r="L26" i="33"/>
  <c r="L27" i="33" s="1"/>
  <c r="K26" i="33"/>
  <c r="K27" i="33" s="1"/>
  <c r="J26" i="33"/>
  <c r="J27" i="33" s="1"/>
  <c r="I26" i="33"/>
  <c r="I27" i="33" s="1"/>
  <c r="H26" i="33"/>
  <c r="H27" i="33" s="1"/>
  <c r="G26" i="33"/>
  <c r="G27" i="33" s="1"/>
  <c r="F26" i="33"/>
  <c r="F27" i="33" s="1"/>
  <c r="E26" i="33"/>
  <c r="E27" i="33" s="1"/>
  <c r="D25" i="33"/>
  <c r="J24" i="33"/>
  <c r="L23" i="33"/>
  <c r="L24" i="33" s="1"/>
  <c r="K23" i="33"/>
  <c r="K24" i="33" s="1"/>
  <c r="J23" i="33"/>
  <c r="I23" i="33"/>
  <c r="I24" i="33" s="1"/>
  <c r="H23" i="33"/>
  <c r="H24" i="33" s="1"/>
  <c r="G23" i="33"/>
  <c r="G24" i="33" s="1"/>
  <c r="F23" i="33"/>
  <c r="F24" i="33" s="1"/>
  <c r="E23" i="33"/>
  <c r="E24" i="33" s="1"/>
  <c r="D22" i="33"/>
  <c r="I21" i="33"/>
  <c r="L20" i="33"/>
  <c r="L21" i="33" s="1"/>
  <c r="K20" i="33"/>
  <c r="K21" i="33" s="1"/>
  <c r="J20" i="33"/>
  <c r="J21" i="33" s="1"/>
  <c r="I20" i="33"/>
  <c r="H20" i="33"/>
  <c r="H21" i="33" s="1"/>
  <c r="G20" i="33"/>
  <c r="G21" i="33" s="1"/>
  <c r="F20" i="33"/>
  <c r="F21" i="33" s="1"/>
  <c r="E20" i="33"/>
  <c r="E21" i="33" s="1"/>
  <c r="D19" i="33"/>
  <c r="J18" i="33"/>
  <c r="L17" i="33"/>
  <c r="L18" i="33" s="1"/>
  <c r="K17" i="33"/>
  <c r="K18" i="33" s="1"/>
  <c r="J17" i="33"/>
  <c r="I17" i="33"/>
  <c r="I18" i="33" s="1"/>
  <c r="H17" i="33"/>
  <c r="H18" i="33" s="1"/>
  <c r="G17" i="33"/>
  <c r="G18" i="33" s="1"/>
  <c r="F17" i="33"/>
  <c r="F18" i="33" s="1"/>
  <c r="E17" i="33"/>
  <c r="E18" i="33" s="1"/>
  <c r="D16" i="33"/>
  <c r="J15" i="33"/>
  <c r="I15" i="33"/>
  <c r="L14" i="33"/>
  <c r="L15" i="33" s="1"/>
  <c r="K14" i="33"/>
  <c r="K15" i="33" s="1"/>
  <c r="J14" i="33"/>
  <c r="I14" i="33"/>
  <c r="H14" i="33"/>
  <c r="H15" i="33" s="1"/>
  <c r="G14" i="33"/>
  <c r="G15" i="33" s="1"/>
  <c r="F14" i="33"/>
  <c r="F15" i="33" s="1"/>
  <c r="E14" i="33"/>
  <c r="E15" i="33" s="1"/>
  <c r="D13" i="33"/>
  <c r="I12" i="33"/>
  <c r="L11" i="33"/>
  <c r="L12" i="33" s="1"/>
  <c r="K11" i="33"/>
  <c r="K12" i="33" s="1"/>
  <c r="J11" i="33"/>
  <c r="J12" i="33" s="1"/>
  <c r="I11" i="33"/>
  <c r="H11" i="33"/>
  <c r="H12" i="33" s="1"/>
  <c r="G11" i="33"/>
  <c r="G12" i="33" s="1"/>
  <c r="F11" i="33"/>
  <c r="F12" i="33" s="1"/>
  <c r="E11" i="33"/>
  <c r="E12" i="33" s="1"/>
  <c r="D10" i="33"/>
  <c r="O9" i="33"/>
  <c r="L9" i="32"/>
  <c r="K9" i="32"/>
  <c r="J9" i="32"/>
  <c r="M9" i="32" s="1"/>
  <c r="I9" i="32"/>
  <c r="H9" i="32"/>
  <c r="G9" i="32"/>
  <c r="F9" i="32"/>
  <c r="E9" i="32"/>
  <c r="L27" i="32"/>
  <c r="L26" i="32"/>
  <c r="K26" i="32"/>
  <c r="K27" i="32" s="1"/>
  <c r="J26" i="32"/>
  <c r="J27" i="32" s="1"/>
  <c r="I26" i="32"/>
  <c r="I27" i="32" s="1"/>
  <c r="H26" i="32"/>
  <c r="H27" i="32" s="1"/>
  <c r="G26" i="32"/>
  <c r="G27" i="32" s="1"/>
  <c r="F26" i="32"/>
  <c r="F27" i="32" s="1"/>
  <c r="E26" i="32"/>
  <c r="E27" i="32" s="1"/>
  <c r="D25" i="32"/>
  <c r="F24" i="32"/>
  <c r="L23" i="32"/>
  <c r="L24" i="32" s="1"/>
  <c r="K23" i="32"/>
  <c r="K24" i="32" s="1"/>
  <c r="J23" i="32"/>
  <c r="J24" i="32" s="1"/>
  <c r="I23" i="32"/>
  <c r="I24" i="32" s="1"/>
  <c r="H23" i="32"/>
  <c r="H24" i="32" s="1"/>
  <c r="G23" i="32"/>
  <c r="G24" i="32" s="1"/>
  <c r="F23" i="32"/>
  <c r="E23" i="32"/>
  <c r="E24" i="32" s="1"/>
  <c r="D22" i="32"/>
  <c r="L21" i="32"/>
  <c r="L20" i="32"/>
  <c r="K20" i="32"/>
  <c r="K21" i="32" s="1"/>
  <c r="J20" i="32"/>
  <c r="J21" i="32" s="1"/>
  <c r="I20" i="32"/>
  <c r="I21" i="32" s="1"/>
  <c r="H20" i="32"/>
  <c r="H21" i="32" s="1"/>
  <c r="G20" i="32"/>
  <c r="G21" i="32" s="1"/>
  <c r="F20" i="32"/>
  <c r="F21" i="32" s="1"/>
  <c r="E20" i="32"/>
  <c r="E21" i="32" s="1"/>
  <c r="D19" i="32"/>
  <c r="I18" i="32"/>
  <c r="L17" i="32"/>
  <c r="L18" i="32" s="1"/>
  <c r="K17" i="32"/>
  <c r="K18" i="32" s="1"/>
  <c r="J17" i="32"/>
  <c r="J18" i="32" s="1"/>
  <c r="I17" i="32"/>
  <c r="H17" i="32"/>
  <c r="H18" i="32" s="1"/>
  <c r="G17" i="32"/>
  <c r="G18" i="32" s="1"/>
  <c r="F17" i="32"/>
  <c r="F18" i="32" s="1"/>
  <c r="E17" i="32"/>
  <c r="E18" i="32" s="1"/>
  <c r="D16" i="32"/>
  <c r="L15" i="32"/>
  <c r="I15" i="32"/>
  <c r="L14" i="32"/>
  <c r="K14" i="32"/>
  <c r="K15" i="32" s="1"/>
  <c r="J14" i="32"/>
  <c r="J15" i="32" s="1"/>
  <c r="I14" i="32"/>
  <c r="H14" i="32"/>
  <c r="H15" i="32" s="1"/>
  <c r="G14" i="32"/>
  <c r="G15" i="32" s="1"/>
  <c r="F14" i="32"/>
  <c r="F15" i="32" s="1"/>
  <c r="E14" i="32"/>
  <c r="E15" i="32" s="1"/>
  <c r="D13" i="32"/>
  <c r="J12" i="32"/>
  <c r="F12" i="32"/>
  <c r="E12" i="32"/>
  <c r="L11" i="32"/>
  <c r="L12" i="32" s="1"/>
  <c r="K11" i="32"/>
  <c r="K12" i="32" s="1"/>
  <c r="J11" i="32"/>
  <c r="I11" i="32"/>
  <c r="I12" i="32" s="1"/>
  <c r="H11" i="32"/>
  <c r="H12" i="32" s="1"/>
  <c r="G11" i="32"/>
  <c r="G12" i="32" s="1"/>
  <c r="F11" i="32"/>
  <c r="E11" i="32"/>
  <c r="D10" i="32"/>
  <c r="O9" i="32"/>
  <c r="D25" i="14"/>
  <c r="D22" i="14"/>
  <c r="D19" i="14"/>
  <c r="D16" i="14"/>
  <c r="D13" i="14"/>
  <c r="D10" i="14"/>
  <c r="X10" i="31"/>
  <c r="W10" i="31"/>
  <c r="V10" i="31"/>
  <c r="U10" i="31"/>
  <c r="T10" i="31"/>
  <c r="S10" i="31"/>
  <c r="R10" i="31"/>
  <c r="Q10" i="31"/>
  <c r="P10" i="31"/>
  <c r="O10" i="31"/>
  <c r="X32" i="31"/>
  <c r="W32" i="31"/>
  <c r="V32" i="31"/>
  <c r="U32" i="31"/>
  <c r="T32" i="31"/>
  <c r="S32" i="31"/>
  <c r="R32" i="31"/>
  <c r="Q32" i="31"/>
  <c r="P32" i="31"/>
  <c r="O32" i="31"/>
  <c r="K31" i="31"/>
  <c r="X28" i="31"/>
  <c r="W28" i="31"/>
  <c r="V28" i="31"/>
  <c r="U28" i="31"/>
  <c r="T28" i="31"/>
  <c r="S28" i="31"/>
  <c r="R28" i="31"/>
  <c r="Q28" i="31"/>
  <c r="P28" i="31"/>
  <c r="O28" i="31"/>
  <c r="N27" i="31"/>
  <c r="M27" i="31"/>
  <c r="P27" i="31" s="1"/>
  <c r="P29" i="31" s="1"/>
  <c r="K27" i="31"/>
  <c r="X24" i="31"/>
  <c r="W24" i="31"/>
  <c r="V24" i="31"/>
  <c r="U24" i="31"/>
  <c r="T24" i="31"/>
  <c r="S24" i="31"/>
  <c r="R24" i="31"/>
  <c r="Q24" i="31"/>
  <c r="P24" i="31"/>
  <c r="O24" i="31"/>
  <c r="K23" i="31"/>
  <c r="N23" i="31" s="1"/>
  <c r="X20" i="31"/>
  <c r="W20" i="31"/>
  <c r="V20" i="31"/>
  <c r="U20" i="31"/>
  <c r="T20" i="31"/>
  <c r="S20" i="31"/>
  <c r="R20" i="31"/>
  <c r="Q20" i="31"/>
  <c r="P20" i="31"/>
  <c r="O20" i="31"/>
  <c r="N19" i="31"/>
  <c r="M19" i="31"/>
  <c r="R19" i="31" s="1"/>
  <c r="K19" i="31"/>
  <c r="X16" i="31"/>
  <c r="W16" i="31"/>
  <c r="V16" i="31"/>
  <c r="U16" i="31"/>
  <c r="T16" i="31"/>
  <c r="S16" i="31"/>
  <c r="R16" i="31"/>
  <c r="Q16" i="31"/>
  <c r="P16" i="31"/>
  <c r="O16" i="31"/>
  <c r="K15" i="31"/>
  <c r="M15" i="31" s="1"/>
  <c r="X12" i="31"/>
  <c r="W12" i="31"/>
  <c r="V12" i="31"/>
  <c r="U12" i="31"/>
  <c r="T12" i="31"/>
  <c r="S12" i="31"/>
  <c r="R12" i="31"/>
  <c r="Q12" i="31"/>
  <c r="P12" i="31"/>
  <c r="O12" i="31"/>
  <c r="K11" i="31"/>
  <c r="N11" i="31" s="1"/>
  <c r="AA10" i="31"/>
  <c r="X10" i="30"/>
  <c r="W10" i="30"/>
  <c r="V10" i="30"/>
  <c r="U10" i="30"/>
  <c r="T10" i="30"/>
  <c r="S10" i="30"/>
  <c r="R10" i="30"/>
  <c r="Q10" i="30"/>
  <c r="P10" i="30"/>
  <c r="O10" i="30"/>
  <c r="X32" i="30"/>
  <c r="W32" i="30"/>
  <c r="V32" i="30"/>
  <c r="U32" i="30"/>
  <c r="T32" i="30"/>
  <c r="S32" i="30"/>
  <c r="R32" i="30"/>
  <c r="Q32" i="30"/>
  <c r="P32" i="30"/>
  <c r="O32" i="30"/>
  <c r="K31" i="30"/>
  <c r="M31" i="30" s="1"/>
  <c r="X28" i="30"/>
  <c r="W28" i="30"/>
  <c r="V28" i="30"/>
  <c r="U28" i="30"/>
  <c r="T28" i="30"/>
  <c r="S28" i="30"/>
  <c r="R28" i="30"/>
  <c r="Q28" i="30"/>
  <c r="P28" i="30"/>
  <c r="O28" i="30"/>
  <c r="N27" i="30"/>
  <c r="M27" i="30"/>
  <c r="X27" i="30" s="1"/>
  <c r="X29" i="30" s="1"/>
  <c r="K27" i="30"/>
  <c r="L27" i="30" s="1"/>
  <c r="X24" i="30"/>
  <c r="W24" i="30"/>
  <c r="V24" i="30"/>
  <c r="U24" i="30"/>
  <c r="T24" i="30"/>
  <c r="S24" i="30"/>
  <c r="R24" i="30"/>
  <c r="Q24" i="30"/>
  <c r="P24" i="30"/>
  <c r="O24" i="30"/>
  <c r="K23" i="30"/>
  <c r="N23" i="30" s="1"/>
  <c r="X20" i="30"/>
  <c r="W20" i="30"/>
  <c r="V20" i="30"/>
  <c r="U20" i="30"/>
  <c r="T20" i="30"/>
  <c r="S20" i="30"/>
  <c r="R20" i="30"/>
  <c r="Q20" i="30"/>
  <c r="P20" i="30"/>
  <c r="O20" i="30"/>
  <c r="N19" i="30"/>
  <c r="M19" i="30"/>
  <c r="K19" i="30"/>
  <c r="X16" i="30"/>
  <c r="W16" i="30"/>
  <c r="V16" i="30"/>
  <c r="U16" i="30"/>
  <c r="T16" i="30"/>
  <c r="S16" i="30"/>
  <c r="R16" i="30"/>
  <c r="Q16" i="30"/>
  <c r="P16" i="30"/>
  <c r="O16" i="30"/>
  <c r="V15" i="30"/>
  <c r="K15" i="30"/>
  <c r="M15" i="30" s="1"/>
  <c r="X12" i="30"/>
  <c r="W12" i="30"/>
  <c r="V12" i="30"/>
  <c r="U12" i="30"/>
  <c r="T12" i="30"/>
  <c r="S12" i="30"/>
  <c r="R12" i="30"/>
  <c r="Q12" i="30"/>
  <c r="P12" i="30"/>
  <c r="O12" i="30"/>
  <c r="K11" i="30"/>
  <c r="N11" i="30" s="1"/>
  <c r="AA10" i="30"/>
  <c r="X10" i="29"/>
  <c r="W10" i="29"/>
  <c r="V10" i="29"/>
  <c r="U10" i="29"/>
  <c r="T10" i="29"/>
  <c r="S10" i="29"/>
  <c r="R10" i="29"/>
  <c r="Q10" i="29"/>
  <c r="P10" i="29"/>
  <c r="O10" i="29"/>
  <c r="X32" i="29"/>
  <c r="W32" i="29"/>
  <c r="V32" i="29"/>
  <c r="U32" i="29"/>
  <c r="T32" i="29"/>
  <c r="S32" i="29"/>
  <c r="R32" i="29"/>
  <c r="Q32" i="29"/>
  <c r="P32" i="29"/>
  <c r="O32" i="29"/>
  <c r="K31" i="29"/>
  <c r="M31" i="29" s="1"/>
  <c r="X28" i="29"/>
  <c r="W28" i="29"/>
  <c r="V28" i="29"/>
  <c r="U28" i="29"/>
  <c r="T28" i="29"/>
  <c r="S28" i="29"/>
  <c r="R28" i="29"/>
  <c r="Q28" i="29"/>
  <c r="P28" i="29"/>
  <c r="O28" i="29"/>
  <c r="K27" i="29"/>
  <c r="X24" i="29"/>
  <c r="W24" i="29"/>
  <c r="V24" i="29"/>
  <c r="U24" i="29"/>
  <c r="T24" i="29"/>
  <c r="S24" i="29"/>
  <c r="R24" i="29"/>
  <c r="Q24" i="29"/>
  <c r="P24" i="29"/>
  <c r="O24" i="29"/>
  <c r="K23" i="29"/>
  <c r="N23" i="29" s="1"/>
  <c r="X20" i="29"/>
  <c r="W20" i="29"/>
  <c r="V20" i="29"/>
  <c r="U20" i="29"/>
  <c r="T20" i="29"/>
  <c r="S20" i="29"/>
  <c r="R20" i="29"/>
  <c r="Q20" i="29"/>
  <c r="P20" i="29"/>
  <c r="O20" i="29"/>
  <c r="K19" i="29"/>
  <c r="N19" i="29" s="1"/>
  <c r="X16" i="29"/>
  <c r="W16" i="29"/>
  <c r="V16" i="29"/>
  <c r="U16" i="29"/>
  <c r="T16" i="29"/>
  <c r="S16" i="29"/>
  <c r="R16" i="29"/>
  <c r="Q16" i="29"/>
  <c r="P16" i="29"/>
  <c r="O16" i="29"/>
  <c r="K15" i="29"/>
  <c r="N15" i="29" s="1"/>
  <c r="X12" i="29"/>
  <c r="W12" i="29"/>
  <c r="V12" i="29"/>
  <c r="U12" i="29"/>
  <c r="T12" i="29"/>
  <c r="S12" i="29"/>
  <c r="R12" i="29"/>
  <c r="Q12" i="29"/>
  <c r="P12" i="29"/>
  <c r="O12" i="29"/>
  <c r="K11" i="29"/>
  <c r="N11" i="29" s="1"/>
  <c r="AA10" i="29"/>
  <c r="V18" i="2"/>
  <c r="X33" i="2"/>
  <c r="W33" i="2"/>
  <c r="V33" i="2"/>
  <c r="U33" i="2"/>
  <c r="T33" i="2"/>
  <c r="S33" i="2"/>
  <c r="R33" i="2"/>
  <c r="Q33" i="2"/>
  <c r="P33" i="2"/>
  <c r="X29" i="2"/>
  <c r="W29" i="2"/>
  <c r="V29" i="2"/>
  <c r="U29" i="2"/>
  <c r="T29" i="2"/>
  <c r="S29" i="2"/>
  <c r="R29" i="2"/>
  <c r="Q29" i="2"/>
  <c r="P29" i="2"/>
  <c r="X25" i="2"/>
  <c r="W25" i="2"/>
  <c r="V25" i="2"/>
  <c r="U25" i="2"/>
  <c r="T25" i="2"/>
  <c r="S25" i="2"/>
  <c r="R25" i="2"/>
  <c r="Q25" i="2"/>
  <c r="P25" i="2"/>
  <c r="X21" i="2"/>
  <c r="W21" i="2"/>
  <c r="V21" i="2"/>
  <c r="U21" i="2"/>
  <c r="T21" i="2"/>
  <c r="S21" i="2"/>
  <c r="R21" i="2"/>
  <c r="Q21" i="2"/>
  <c r="P21" i="2"/>
  <c r="X17" i="2"/>
  <c r="W17" i="2"/>
  <c r="V17" i="2"/>
  <c r="U17" i="2"/>
  <c r="T17" i="2"/>
  <c r="S17" i="2"/>
  <c r="R17" i="2"/>
  <c r="Q17" i="2"/>
  <c r="P17" i="2"/>
  <c r="X13" i="2"/>
  <c r="W13" i="2"/>
  <c r="V13" i="2"/>
  <c r="U13" i="2"/>
  <c r="T13" i="2"/>
  <c r="S13" i="2"/>
  <c r="R13" i="2"/>
  <c r="Q13" i="2"/>
  <c r="P13" i="2"/>
  <c r="S32" i="2"/>
  <c r="S34" i="2" s="1"/>
  <c r="T32" i="2"/>
  <c r="T34" i="2" s="1"/>
  <c r="U32" i="2"/>
  <c r="U34" i="2" s="1"/>
  <c r="V32" i="2"/>
  <c r="V34" i="2" s="1"/>
  <c r="W32" i="2"/>
  <c r="W34" i="2" s="1"/>
  <c r="X32" i="2"/>
  <c r="X34" i="2" s="1"/>
  <c r="S28" i="2"/>
  <c r="S30" i="2" s="1"/>
  <c r="T28" i="2"/>
  <c r="T30" i="2" s="1"/>
  <c r="U28" i="2"/>
  <c r="U30" i="2" s="1"/>
  <c r="V28" i="2"/>
  <c r="V30" i="2" s="1"/>
  <c r="W28" i="2"/>
  <c r="W30" i="2" s="1"/>
  <c r="X28" i="2"/>
  <c r="X30" i="2" s="1"/>
  <c r="S24" i="2"/>
  <c r="S26" i="2" s="1"/>
  <c r="T24" i="2"/>
  <c r="T26" i="2" s="1"/>
  <c r="U24" i="2"/>
  <c r="U26" i="2" s="1"/>
  <c r="V24" i="2"/>
  <c r="V26" i="2" s="1"/>
  <c r="W24" i="2"/>
  <c r="W26" i="2" s="1"/>
  <c r="X24" i="2"/>
  <c r="X26" i="2" s="1"/>
  <c r="S20" i="2"/>
  <c r="S22" i="2" s="1"/>
  <c r="T20" i="2"/>
  <c r="T22" i="2" s="1"/>
  <c r="U20" i="2"/>
  <c r="U22" i="2" s="1"/>
  <c r="V20" i="2"/>
  <c r="V22" i="2" s="1"/>
  <c r="W20" i="2"/>
  <c r="W22" i="2" s="1"/>
  <c r="X20" i="2"/>
  <c r="X22" i="2" s="1"/>
  <c r="S16" i="2"/>
  <c r="S18" i="2" s="1"/>
  <c r="T16" i="2"/>
  <c r="T18" i="2" s="1"/>
  <c r="U16" i="2"/>
  <c r="U18" i="2" s="1"/>
  <c r="V16" i="2"/>
  <c r="W16" i="2"/>
  <c r="W18" i="2" s="1"/>
  <c r="X16" i="2"/>
  <c r="X18" i="2" s="1"/>
  <c r="S12" i="2"/>
  <c r="S14" i="2" s="1"/>
  <c r="T12" i="2"/>
  <c r="T14" i="2" s="1"/>
  <c r="U12" i="2"/>
  <c r="U14" i="2" s="1"/>
  <c r="V12" i="2"/>
  <c r="V14" i="2" s="1"/>
  <c r="W12" i="2"/>
  <c r="W14" i="2" s="1"/>
  <c r="X12" i="2"/>
  <c r="X14" i="2" s="1"/>
  <c r="P12" i="2"/>
  <c r="P14" i="2" s="1"/>
  <c r="Q12" i="2"/>
  <c r="Q14" i="2" s="1"/>
  <c r="R12" i="2"/>
  <c r="R14" i="2" s="1"/>
  <c r="P16" i="2"/>
  <c r="P18" i="2" s="1"/>
  <c r="Q16" i="2"/>
  <c r="Q18" i="2" s="1"/>
  <c r="R16" i="2"/>
  <c r="R18" i="2" s="1"/>
  <c r="P20" i="2"/>
  <c r="P22" i="2" s="1"/>
  <c r="Q20" i="2"/>
  <c r="Q22" i="2" s="1"/>
  <c r="R20" i="2"/>
  <c r="R22" i="2" s="1"/>
  <c r="X31" i="2"/>
  <c r="W31" i="2"/>
  <c r="V31" i="2"/>
  <c r="U31" i="2"/>
  <c r="T31" i="2"/>
  <c r="S31" i="2"/>
  <c r="R31" i="2"/>
  <c r="Q31" i="2"/>
  <c r="P31" i="2"/>
  <c r="O31" i="2"/>
  <c r="X27" i="2"/>
  <c r="W27" i="2"/>
  <c r="V27" i="2"/>
  <c r="U27" i="2"/>
  <c r="T27" i="2"/>
  <c r="S27" i="2"/>
  <c r="R27" i="2"/>
  <c r="Q27" i="2"/>
  <c r="P27" i="2"/>
  <c r="O27" i="2"/>
  <c r="X23" i="2"/>
  <c r="W23" i="2"/>
  <c r="V23" i="2"/>
  <c r="U23" i="2"/>
  <c r="T23" i="2"/>
  <c r="S23" i="2"/>
  <c r="R23" i="2"/>
  <c r="Q23" i="2"/>
  <c r="P23" i="2"/>
  <c r="O23" i="2"/>
  <c r="X19" i="2"/>
  <c r="W19" i="2"/>
  <c r="V19" i="2"/>
  <c r="U19" i="2"/>
  <c r="T19" i="2"/>
  <c r="S19" i="2"/>
  <c r="R19" i="2"/>
  <c r="Q19" i="2"/>
  <c r="P19" i="2"/>
  <c r="O19" i="2"/>
  <c r="X15" i="2"/>
  <c r="W15" i="2"/>
  <c r="V15" i="2"/>
  <c r="U15" i="2"/>
  <c r="T15" i="2"/>
  <c r="S15" i="2"/>
  <c r="R15" i="2"/>
  <c r="Q15" i="2"/>
  <c r="P15" i="2"/>
  <c r="O15" i="2"/>
  <c r="M25" i="34" l="1"/>
  <c r="M22" i="34"/>
  <c r="M10" i="34"/>
  <c r="X30" i="30"/>
  <c r="M19" i="33"/>
  <c r="M10" i="33"/>
  <c r="M13" i="32"/>
  <c r="M19" i="34"/>
  <c r="M16" i="34"/>
  <c r="M13" i="34"/>
  <c r="M25" i="33"/>
  <c r="M22" i="33"/>
  <c r="M16" i="33"/>
  <c r="M13" i="33"/>
  <c r="M25" i="32"/>
  <c r="M10" i="32"/>
  <c r="M16" i="32"/>
  <c r="M22" i="32"/>
  <c r="M19" i="32"/>
  <c r="R21" i="31"/>
  <c r="R22" i="31" s="1"/>
  <c r="P30" i="31"/>
  <c r="T15" i="31"/>
  <c r="T17" i="31" s="1"/>
  <c r="T18" i="31" s="1"/>
  <c r="P15" i="31"/>
  <c r="V15" i="31"/>
  <c r="X15" i="31"/>
  <c r="R15" i="31"/>
  <c r="R17" i="31" s="1"/>
  <c r="R18" i="31" s="1"/>
  <c r="T29" i="31"/>
  <c r="T30" i="31" s="1"/>
  <c r="V17" i="31"/>
  <c r="V18" i="31" s="1"/>
  <c r="V22" i="31"/>
  <c r="V30" i="31"/>
  <c r="T19" i="31"/>
  <c r="T21" i="31" s="1"/>
  <c r="T22" i="31" s="1"/>
  <c r="V19" i="31"/>
  <c r="V21" i="31" s="1"/>
  <c r="X17" i="31"/>
  <c r="X18" i="31" s="1"/>
  <c r="L19" i="31"/>
  <c r="X19" i="31"/>
  <c r="X21" i="31" s="1"/>
  <c r="X22" i="31" s="1"/>
  <c r="R27" i="31"/>
  <c r="R29" i="31" s="1"/>
  <c r="R30" i="31" s="1"/>
  <c r="T27" i="31"/>
  <c r="P19" i="31"/>
  <c r="P21" i="31" s="1"/>
  <c r="P22" i="31" s="1"/>
  <c r="V27" i="31"/>
  <c r="V29" i="31" s="1"/>
  <c r="M31" i="31"/>
  <c r="M11" i="31"/>
  <c r="N15" i="31"/>
  <c r="N31" i="31"/>
  <c r="Y10" i="31"/>
  <c r="L15" i="31"/>
  <c r="P17" i="31"/>
  <c r="P18" i="31" s="1"/>
  <c r="L27" i="31"/>
  <c r="X27" i="31"/>
  <c r="X29" i="31" s="1"/>
  <c r="X30" i="31" s="1"/>
  <c r="M23" i="31"/>
  <c r="Y10" i="30"/>
  <c r="T31" i="30"/>
  <c r="X31" i="30"/>
  <c r="R31" i="30"/>
  <c r="P31" i="30"/>
  <c r="V31" i="30"/>
  <c r="V33" i="30" s="1"/>
  <c r="V34" i="30" s="1"/>
  <c r="P33" i="30"/>
  <c r="P34" i="30" s="1"/>
  <c r="R15" i="30"/>
  <c r="X15" i="30"/>
  <c r="T15" i="30"/>
  <c r="P15" i="30"/>
  <c r="P17" i="30" s="1"/>
  <c r="P18" i="30" s="1"/>
  <c r="L19" i="30"/>
  <c r="T34" i="30"/>
  <c r="R19" i="30"/>
  <c r="R21" i="30" s="1"/>
  <c r="R22" i="30" s="1"/>
  <c r="P19" i="30"/>
  <c r="P21" i="30" s="1"/>
  <c r="P22" i="30" s="1"/>
  <c r="X19" i="30"/>
  <c r="X21" i="30" s="1"/>
  <c r="X22" i="30" s="1"/>
  <c r="V19" i="30"/>
  <c r="V21" i="30" s="1"/>
  <c r="V22" i="30" s="1"/>
  <c r="T19" i="30"/>
  <c r="R33" i="30"/>
  <c r="R34" i="30" s="1"/>
  <c r="Q27" i="30"/>
  <c r="Q29" i="30" s="1"/>
  <c r="Q30" i="30" s="1"/>
  <c r="W27" i="30"/>
  <c r="W29" i="30" s="1"/>
  <c r="W30" i="30" s="1"/>
  <c r="U27" i="30"/>
  <c r="U29" i="30" s="1"/>
  <c r="U30" i="30" s="1"/>
  <c r="O27" i="30"/>
  <c r="O29" i="30" s="1"/>
  <c r="O30" i="30" s="1"/>
  <c r="S27" i="30"/>
  <c r="S29" i="30" s="1"/>
  <c r="S30" i="30" s="1"/>
  <c r="X34" i="30"/>
  <c r="T17" i="30"/>
  <c r="T18" i="30" s="1"/>
  <c r="V17" i="30"/>
  <c r="V18" i="30" s="1"/>
  <c r="M23" i="30"/>
  <c r="P27" i="30"/>
  <c r="P29" i="30" s="1"/>
  <c r="P30" i="30" s="1"/>
  <c r="X17" i="30"/>
  <c r="X18" i="30" s="1"/>
  <c r="R27" i="30"/>
  <c r="R29" i="30" s="1"/>
  <c r="R30" i="30" s="1"/>
  <c r="X33" i="30"/>
  <c r="M11" i="30"/>
  <c r="N15" i="30"/>
  <c r="N31" i="30"/>
  <c r="T27" i="30"/>
  <c r="T29" i="30" s="1"/>
  <c r="T30" i="30" s="1"/>
  <c r="L15" i="30"/>
  <c r="L31" i="30"/>
  <c r="V27" i="30"/>
  <c r="V29" i="30" s="1"/>
  <c r="V30" i="30" s="1"/>
  <c r="T21" i="30"/>
  <c r="T22" i="30" s="1"/>
  <c r="R17" i="30"/>
  <c r="R18" i="30" s="1"/>
  <c r="T33" i="30"/>
  <c r="Y10" i="29"/>
  <c r="T31" i="29"/>
  <c r="P31" i="29"/>
  <c r="P33" i="29" s="1"/>
  <c r="P34" i="29" s="1"/>
  <c r="X31" i="29"/>
  <c r="V31" i="29"/>
  <c r="V33" i="29" s="1"/>
  <c r="V34" i="29" s="1"/>
  <c r="R31" i="29"/>
  <c r="R33" i="29" s="1"/>
  <c r="R34" i="29" s="1"/>
  <c r="N27" i="29"/>
  <c r="M27" i="29" s="1"/>
  <c r="T33" i="29"/>
  <c r="T34" i="29" s="1"/>
  <c r="M23" i="29"/>
  <c r="L23" i="29" s="1"/>
  <c r="X33" i="29"/>
  <c r="X34" i="29" s="1"/>
  <c r="M19" i="29"/>
  <c r="L19" i="29" s="1"/>
  <c r="N31" i="29"/>
  <c r="L15" i="29"/>
  <c r="L31" i="29"/>
  <c r="M15" i="29"/>
  <c r="M11" i="29"/>
  <c r="R32" i="2"/>
  <c r="R34" i="2" s="1"/>
  <c r="Q32" i="2"/>
  <c r="Q34" i="2" s="1"/>
  <c r="R28" i="2"/>
  <c r="R30" i="2" s="1"/>
  <c r="Q28" i="2"/>
  <c r="Q30" i="2" s="1"/>
  <c r="R24" i="2"/>
  <c r="R26" i="2" s="1"/>
  <c r="Q24" i="2"/>
  <c r="Q26" i="2" s="1"/>
  <c r="O12" i="2"/>
  <c r="O14" i="2" s="1"/>
  <c r="R11" i="2"/>
  <c r="Q11" i="2"/>
  <c r="R10" i="2"/>
  <c r="Q10" i="2"/>
  <c r="P10" i="2"/>
  <c r="O10" i="2"/>
  <c r="O21" i="2" s="1"/>
  <c r="O29" i="2"/>
  <c r="N10" i="34" l="1"/>
  <c r="N29" i="34" s="1"/>
  <c r="D20" i="24" s="1"/>
  <c r="N10" i="33"/>
  <c r="N29" i="33" s="1"/>
  <c r="D19" i="24" s="1"/>
  <c r="O10" i="34"/>
  <c r="N10" i="32"/>
  <c r="X23" i="31"/>
  <c r="X25" i="31" s="1"/>
  <c r="X26" i="31" s="1"/>
  <c r="V23" i="31"/>
  <c r="V25" i="31" s="1"/>
  <c r="V26" i="31" s="1"/>
  <c r="P23" i="31"/>
  <c r="P25" i="31" s="1"/>
  <c r="P26" i="31" s="1"/>
  <c r="T23" i="31"/>
  <c r="T25" i="31" s="1"/>
  <c r="T26" i="31" s="1"/>
  <c r="R23" i="31"/>
  <c r="R25" i="31" s="1"/>
  <c r="R26" i="31" s="1"/>
  <c r="R11" i="31"/>
  <c r="R13" i="31" s="1"/>
  <c r="R14" i="31" s="1"/>
  <c r="X11" i="31"/>
  <c r="X13" i="31" s="1"/>
  <c r="X14" i="31" s="1"/>
  <c r="V11" i="31"/>
  <c r="V13" i="31" s="1"/>
  <c r="V14" i="31" s="1"/>
  <c r="T11" i="31"/>
  <c r="T13" i="31" s="1"/>
  <c r="T14" i="31" s="1"/>
  <c r="P11" i="31"/>
  <c r="P13" i="31" s="1"/>
  <c r="P14" i="31" s="1"/>
  <c r="W19" i="31"/>
  <c r="W21" i="31" s="1"/>
  <c r="W22" i="31" s="1"/>
  <c r="U19" i="31"/>
  <c r="U21" i="31" s="1"/>
  <c r="U22" i="31" s="1"/>
  <c r="S19" i="31"/>
  <c r="S21" i="31" s="1"/>
  <c r="S22" i="31" s="1"/>
  <c r="O19" i="31"/>
  <c r="O21" i="31" s="1"/>
  <c r="O22" i="31" s="1"/>
  <c r="Q19" i="31"/>
  <c r="Q21" i="31" s="1"/>
  <c r="Q22" i="31" s="1"/>
  <c r="L23" i="31"/>
  <c r="T31" i="31"/>
  <c r="T33" i="31" s="1"/>
  <c r="T34" i="31" s="1"/>
  <c r="V31" i="31"/>
  <c r="V33" i="31" s="1"/>
  <c r="V34" i="31" s="1"/>
  <c r="X31" i="31"/>
  <c r="X33" i="31" s="1"/>
  <c r="X34" i="31" s="1"/>
  <c r="R31" i="31"/>
  <c r="R33" i="31" s="1"/>
  <c r="R34" i="31" s="1"/>
  <c r="P31" i="31"/>
  <c r="P33" i="31" s="1"/>
  <c r="P34" i="31" s="1"/>
  <c r="S15" i="31"/>
  <c r="S17" i="31" s="1"/>
  <c r="S18" i="31" s="1"/>
  <c r="O15" i="31"/>
  <c r="O17" i="31" s="1"/>
  <c r="O18" i="31" s="1"/>
  <c r="W15" i="31"/>
  <c r="W17" i="31" s="1"/>
  <c r="W18" i="31" s="1"/>
  <c r="U15" i="31"/>
  <c r="U17" i="31" s="1"/>
  <c r="U18" i="31" s="1"/>
  <c r="Q15" i="31"/>
  <c r="Q17" i="31" s="1"/>
  <c r="Q18" i="31" s="1"/>
  <c r="Q27" i="31"/>
  <c r="Q29" i="31" s="1"/>
  <c r="Q30" i="31" s="1"/>
  <c r="S27" i="31"/>
  <c r="S29" i="31" s="1"/>
  <c r="S30" i="31" s="1"/>
  <c r="W27" i="31"/>
  <c r="W29" i="31" s="1"/>
  <c r="W30" i="31" s="1"/>
  <c r="U27" i="31"/>
  <c r="U29" i="31" s="1"/>
  <c r="U30" i="31" s="1"/>
  <c r="O27" i="31"/>
  <c r="O29" i="31" s="1"/>
  <c r="O30" i="31" s="1"/>
  <c r="L11" i="31"/>
  <c r="L31" i="31"/>
  <c r="Y27" i="30"/>
  <c r="X11" i="30"/>
  <c r="X13" i="30" s="1"/>
  <c r="X14" i="30" s="1"/>
  <c r="V11" i="30"/>
  <c r="V13" i="30" s="1"/>
  <c r="V14" i="30" s="1"/>
  <c r="T11" i="30"/>
  <c r="T13" i="30" s="1"/>
  <c r="T14" i="30" s="1"/>
  <c r="R11" i="30"/>
  <c r="R13" i="30" s="1"/>
  <c r="R14" i="30" s="1"/>
  <c r="P11" i="30"/>
  <c r="P13" i="30" s="1"/>
  <c r="P14" i="30" s="1"/>
  <c r="T23" i="30"/>
  <c r="T25" i="30" s="1"/>
  <c r="T26" i="30" s="1"/>
  <c r="R23" i="30"/>
  <c r="R25" i="30" s="1"/>
  <c r="R26" i="30" s="1"/>
  <c r="X23" i="30"/>
  <c r="X25" i="30" s="1"/>
  <c r="X26" i="30" s="1"/>
  <c r="V23" i="30"/>
  <c r="V25" i="30" s="1"/>
  <c r="V26" i="30" s="1"/>
  <c r="P23" i="30"/>
  <c r="P25" i="30" s="1"/>
  <c r="P26" i="30" s="1"/>
  <c r="O15" i="30"/>
  <c r="O17" i="30" s="1"/>
  <c r="O18" i="30" s="1"/>
  <c r="W15" i="30"/>
  <c r="W17" i="30" s="1"/>
  <c r="W18" i="30" s="1"/>
  <c r="U15" i="30"/>
  <c r="U17" i="30" s="1"/>
  <c r="U18" i="30" s="1"/>
  <c r="S15" i="30"/>
  <c r="S17" i="30" s="1"/>
  <c r="S18" i="30" s="1"/>
  <c r="Q15" i="30"/>
  <c r="Q17" i="30" s="1"/>
  <c r="Q18" i="30" s="1"/>
  <c r="O31" i="30"/>
  <c r="O33" i="30" s="1"/>
  <c r="O34" i="30" s="1"/>
  <c r="W31" i="30"/>
  <c r="W33" i="30" s="1"/>
  <c r="W34" i="30" s="1"/>
  <c r="U31" i="30"/>
  <c r="U33" i="30" s="1"/>
  <c r="U34" i="30" s="1"/>
  <c r="S31" i="30"/>
  <c r="S33" i="30" s="1"/>
  <c r="S34" i="30" s="1"/>
  <c r="Q31" i="30"/>
  <c r="Q33" i="30" s="1"/>
  <c r="Q34" i="30" s="1"/>
  <c r="L11" i="30"/>
  <c r="L23" i="30"/>
  <c r="W19" i="30"/>
  <c r="W21" i="30" s="1"/>
  <c r="W22" i="30" s="1"/>
  <c r="Q19" i="30"/>
  <c r="Q21" i="30" s="1"/>
  <c r="Q22" i="30" s="1"/>
  <c r="O19" i="30"/>
  <c r="O21" i="30" s="1"/>
  <c r="O22" i="30" s="1"/>
  <c r="U19" i="30"/>
  <c r="U21" i="30" s="1"/>
  <c r="U22" i="30" s="1"/>
  <c r="S19" i="30"/>
  <c r="S21" i="30" s="1"/>
  <c r="S22" i="30" s="1"/>
  <c r="U23" i="29"/>
  <c r="U25" i="29" s="1"/>
  <c r="U26" i="29" s="1"/>
  <c r="S23" i="29"/>
  <c r="S25" i="29" s="1"/>
  <c r="S26" i="29" s="1"/>
  <c r="Q23" i="29"/>
  <c r="Q25" i="29" s="1"/>
  <c r="Q26" i="29" s="1"/>
  <c r="O23" i="29"/>
  <c r="O25" i="29" s="1"/>
  <c r="O26" i="29" s="1"/>
  <c r="W23" i="29"/>
  <c r="W25" i="29" s="1"/>
  <c r="W26" i="29" s="1"/>
  <c r="X27" i="29"/>
  <c r="X29" i="29" s="1"/>
  <c r="X30" i="29" s="1"/>
  <c r="V27" i="29"/>
  <c r="V29" i="29" s="1"/>
  <c r="V30" i="29" s="1"/>
  <c r="T27" i="29"/>
  <c r="T29" i="29" s="1"/>
  <c r="T30" i="29" s="1"/>
  <c r="R27" i="29"/>
  <c r="R29" i="29" s="1"/>
  <c r="R30" i="29" s="1"/>
  <c r="P27" i="29"/>
  <c r="P29" i="29" s="1"/>
  <c r="P30" i="29" s="1"/>
  <c r="L27" i="29"/>
  <c r="W19" i="29"/>
  <c r="W21" i="29" s="1"/>
  <c r="W22" i="29" s="1"/>
  <c r="S19" i="29"/>
  <c r="S21" i="29" s="1"/>
  <c r="S22" i="29" s="1"/>
  <c r="Q19" i="29"/>
  <c r="Q21" i="29" s="1"/>
  <c r="Q22" i="29" s="1"/>
  <c r="O19" i="29"/>
  <c r="O21" i="29" s="1"/>
  <c r="O22" i="29" s="1"/>
  <c r="U19" i="29"/>
  <c r="U21" i="29" s="1"/>
  <c r="U22" i="29" s="1"/>
  <c r="P11" i="29"/>
  <c r="P13" i="29" s="1"/>
  <c r="P14" i="29" s="1"/>
  <c r="V11" i="29"/>
  <c r="V13" i="29" s="1"/>
  <c r="V14" i="29" s="1"/>
  <c r="X11" i="29"/>
  <c r="X13" i="29" s="1"/>
  <c r="X14" i="29" s="1"/>
  <c r="T11" i="29"/>
  <c r="T13" i="29" s="1"/>
  <c r="T14" i="29" s="1"/>
  <c r="R11" i="29"/>
  <c r="R13" i="29" s="1"/>
  <c r="R14" i="29" s="1"/>
  <c r="L11" i="29"/>
  <c r="O31" i="29"/>
  <c r="O33" i="29" s="1"/>
  <c r="O34" i="29" s="1"/>
  <c r="W31" i="29"/>
  <c r="W33" i="29" s="1"/>
  <c r="W34" i="29" s="1"/>
  <c r="U31" i="29"/>
  <c r="U33" i="29" s="1"/>
  <c r="U34" i="29" s="1"/>
  <c r="S31" i="29"/>
  <c r="S33" i="29" s="1"/>
  <c r="S34" i="29" s="1"/>
  <c r="Q31" i="29"/>
  <c r="Q33" i="29" s="1"/>
  <c r="Q34" i="29" s="1"/>
  <c r="Q15" i="29"/>
  <c r="Q17" i="29" s="1"/>
  <c r="Q18" i="29" s="1"/>
  <c r="O15" i="29"/>
  <c r="O17" i="29" s="1"/>
  <c r="O18" i="29" s="1"/>
  <c r="W15" i="29"/>
  <c r="W17" i="29" s="1"/>
  <c r="W18" i="29" s="1"/>
  <c r="U15" i="29"/>
  <c r="U17" i="29" s="1"/>
  <c r="U18" i="29" s="1"/>
  <c r="S15" i="29"/>
  <c r="S17" i="29" s="1"/>
  <c r="S18" i="29" s="1"/>
  <c r="T19" i="29"/>
  <c r="T21" i="29" s="1"/>
  <c r="T22" i="29" s="1"/>
  <c r="R19" i="29"/>
  <c r="R21" i="29" s="1"/>
  <c r="R22" i="29" s="1"/>
  <c r="P19" i="29"/>
  <c r="P21" i="29" s="1"/>
  <c r="P22" i="29" s="1"/>
  <c r="X19" i="29"/>
  <c r="X21" i="29" s="1"/>
  <c r="X22" i="29" s="1"/>
  <c r="V19" i="29"/>
  <c r="V21" i="29" s="1"/>
  <c r="V22" i="29" s="1"/>
  <c r="V23" i="29"/>
  <c r="V25" i="29" s="1"/>
  <c r="V26" i="29" s="1"/>
  <c r="P23" i="29"/>
  <c r="P25" i="29" s="1"/>
  <c r="P26" i="29" s="1"/>
  <c r="T23" i="29"/>
  <c r="T25" i="29" s="1"/>
  <c r="T26" i="29" s="1"/>
  <c r="R23" i="29"/>
  <c r="R25" i="29" s="1"/>
  <c r="R26" i="29" s="1"/>
  <c r="X23" i="29"/>
  <c r="X25" i="29" s="1"/>
  <c r="X26" i="29" s="1"/>
  <c r="P15" i="29"/>
  <c r="P17" i="29" s="1"/>
  <c r="P18" i="29" s="1"/>
  <c r="X15" i="29"/>
  <c r="X17" i="29" s="1"/>
  <c r="X18" i="29" s="1"/>
  <c r="V15" i="29"/>
  <c r="V17" i="29" s="1"/>
  <c r="V18" i="29" s="1"/>
  <c r="T15" i="29"/>
  <c r="T17" i="29" s="1"/>
  <c r="T18" i="29" s="1"/>
  <c r="R15" i="29"/>
  <c r="R17" i="29" s="1"/>
  <c r="R18" i="29" s="1"/>
  <c r="O13" i="2"/>
  <c r="O25" i="2"/>
  <c r="O9" i="14"/>
  <c r="AA10" i="2"/>
  <c r="E5" i="28"/>
  <c r="E6" i="28"/>
  <c r="E7" i="28"/>
  <c r="E8" i="28"/>
  <c r="E9" i="28"/>
  <c r="E10" i="28"/>
  <c r="E11" i="28"/>
  <c r="E12" i="28"/>
  <c r="E13" i="28"/>
  <c r="E14" i="28"/>
  <c r="E15" i="28"/>
  <c r="E16" i="28"/>
  <c r="E17" i="28"/>
  <c r="E18" i="28"/>
  <c r="E19" i="28"/>
  <c r="E20" i="28"/>
  <c r="E21" i="28"/>
  <c r="E22" i="28"/>
  <c r="E23" i="28"/>
  <c r="E24" i="28"/>
  <c r="E25" i="28"/>
  <c r="E26" i="28"/>
  <c r="E27" i="28"/>
  <c r="E28" i="28"/>
  <c r="E29" i="28"/>
  <c r="E30" i="28"/>
  <c r="E31" i="28"/>
  <c r="E32" i="28"/>
  <c r="E33" i="28"/>
  <c r="E34" i="28"/>
  <c r="E35" i="28"/>
  <c r="E36" i="28"/>
  <c r="E37" i="28"/>
  <c r="E38" i="28"/>
  <c r="E39" i="28"/>
  <c r="E40" i="28"/>
  <c r="E41" i="28"/>
  <c r="E42" i="28"/>
  <c r="E43" i="28"/>
  <c r="E44" i="28"/>
  <c r="E45" i="28"/>
  <c r="E46" i="28"/>
  <c r="E47" i="28"/>
  <c r="E48" i="28"/>
  <c r="E49" i="28"/>
  <c r="E50" i="28"/>
  <c r="E51" i="28"/>
  <c r="E52" i="28"/>
  <c r="E53" i="28"/>
  <c r="E54" i="28"/>
  <c r="E55" i="28"/>
  <c r="E56" i="28"/>
  <c r="E57" i="28"/>
  <c r="E58" i="28"/>
  <c r="E59" i="28"/>
  <c r="E60" i="28"/>
  <c r="E61" i="28"/>
  <c r="E62" i="28"/>
  <c r="E63" i="28"/>
  <c r="E64" i="28"/>
  <c r="E65" i="28"/>
  <c r="E66" i="28"/>
  <c r="E67" i="28"/>
  <c r="E68" i="28"/>
  <c r="E69" i="28"/>
  <c r="E70" i="28"/>
  <c r="E71" i="28"/>
  <c r="E72" i="28"/>
  <c r="E73" i="28"/>
  <c r="E74" i="28"/>
  <c r="E75" i="28"/>
  <c r="E76" i="28"/>
  <c r="E77" i="28"/>
  <c r="E78" i="28"/>
  <c r="E79" i="28"/>
  <c r="E80" i="28"/>
  <c r="E81" i="28"/>
  <c r="E82" i="28"/>
  <c r="E83" i="28"/>
  <c r="E84" i="28"/>
  <c r="E85" i="28"/>
  <c r="E86" i="28"/>
  <c r="E87" i="28"/>
  <c r="E88" i="28"/>
  <c r="E89" i="28"/>
  <c r="E90" i="28"/>
  <c r="E91" i="28"/>
  <c r="E92" i="28"/>
  <c r="E93" i="28"/>
  <c r="E94" i="28"/>
  <c r="E95" i="28"/>
  <c r="E96" i="28"/>
  <c r="E97" i="28"/>
  <c r="E98" i="28"/>
  <c r="E99" i="28"/>
  <c r="E100" i="28"/>
  <c r="E101" i="28"/>
  <c r="E102" i="28"/>
  <c r="E103" i="28"/>
  <c r="E104" i="28"/>
  <c r="E105" i="28"/>
  <c r="E106" i="28"/>
  <c r="E107" i="28"/>
  <c r="E108" i="28"/>
  <c r="E109" i="28"/>
  <c r="E110" i="28"/>
  <c r="E111" i="28"/>
  <c r="E112" i="28"/>
  <c r="E113" i="28"/>
  <c r="E114" i="28"/>
  <c r="E115" i="28"/>
  <c r="E116" i="28"/>
  <c r="E117" i="28"/>
  <c r="E118" i="28"/>
  <c r="E119" i="28"/>
  <c r="E120" i="28"/>
  <c r="E121" i="28"/>
  <c r="E122" i="28"/>
  <c r="E123" i="28"/>
  <c r="E124" i="28"/>
  <c r="E125" i="28"/>
  <c r="E126" i="28"/>
  <c r="E127" i="28"/>
  <c r="E128" i="28"/>
  <c r="E129" i="28"/>
  <c r="E130" i="28"/>
  <c r="E131" i="28"/>
  <c r="E132" i="28"/>
  <c r="E133" i="28"/>
  <c r="E134" i="28"/>
  <c r="E135" i="28"/>
  <c r="E136" i="28"/>
  <c r="E137" i="28"/>
  <c r="E138" i="28"/>
  <c r="E139" i="28"/>
  <c r="E140" i="28"/>
  <c r="E141" i="28"/>
  <c r="E142" i="28"/>
  <c r="E143" i="28"/>
  <c r="E144" i="28"/>
  <c r="E145" i="28"/>
  <c r="E146" i="28"/>
  <c r="E147" i="28"/>
  <c r="E148" i="28"/>
  <c r="E149" i="28"/>
  <c r="E150" i="28"/>
  <c r="E151" i="28"/>
  <c r="E152" i="28"/>
  <c r="E153" i="28"/>
  <c r="E154" i="28"/>
  <c r="E155" i="28"/>
  <c r="E156" i="28"/>
  <c r="E157" i="28"/>
  <c r="E158" i="28"/>
  <c r="E159" i="28"/>
  <c r="E160" i="28"/>
  <c r="E161" i="28"/>
  <c r="E162" i="28"/>
  <c r="E163" i="28"/>
  <c r="E164" i="28"/>
  <c r="E165" i="28"/>
  <c r="E166" i="28"/>
  <c r="E167" i="28"/>
  <c r="E168" i="28"/>
  <c r="E169" i="28"/>
  <c r="E170" i="28"/>
  <c r="E171" i="28"/>
  <c r="E172" i="28"/>
  <c r="E173" i="28"/>
  <c r="E174" i="28"/>
  <c r="E175" i="28"/>
  <c r="E176" i="28"/>
  <c r="E177" i="28"/>
  <c r="E178" i="28"/>
  <c r="E179" i="28"/>
  <c r="E180" i="28"/>
  <c r="E181" i="28"/>
  <c r="E182" i="28"/>
  <c r="E183" i="28"/>
  <c r="E184" i="28"/>
  <c r="E185" i="28"/>
  <c r="E186" i="28"/>
  <c r="E187" i="28"/>
  <c r="E188" i="28"/>
  <c r="E189" i="28"/>
  <c r="E190" i="28"/>
  <c r="E191" i="28"/>
  <c r="E192" i="28"/>
  <c r="E193" i="28"/>
  <c r="E194" i="28"/>
  <c r="E195" i="28"/>
  <c r="E196" i="28"/>
  <c r="E197" i="28"/>
  <c r="E198" i="28"/>
  <c r="E199" i="28"/>
  <c r="E200" i="28"/>
  <c r="E201" i="28"/>
  <c r="E202" i="28"/>
  <c r="E203" i="28"/>
  <c r="E204" i="28"/>
  <c r="E205" i="28"/>
  <c r="E206" i="28"/>
  <c r="E207" i="28"/>
  <c r="E208" i="28"/>
  <c r="E209" i="28"/>
  <c r="E210" i="28"/>
  <c r="E211" i="28"/>
  <c r="E212" i="28"/>
  <c r="E213" i="28"/>
  <c r="E214" i="28"/>
  <c r="E215" i="28"/>
  <c r="E216" i="28"/>
  <c r="E217" i="28"/>
  <c r="E218" i="28"/>
  <c r="E219" i="28"/>
  <c r="E220" i="28"/>
  <c r="E221" i="28"/>
  <c r="E222" i="28"/>
  <c r="E223" i="28"/>
  <c r="E224" i="28"/>
  <c r="E225" i="28"/>
  <c r="E226" i="28"/>
  <c r="E227" i="28"/>
  <c r="E228" i="28"/>
  <c r="E229" i="28"/>
  <c r="E230" i="28"/>
  <c r="E231" i="28"/>
  <c r="E232" i="28"/>
  <c r="E233" i="28"/>
  <c r="E234" i="28"/>
  <c r="E235" i="28"/>
  <c r="E236" i="28"/>
  <c r="E237" i="28"/>
  <c r="E238" i="28"/>
  <c r="E239" i="28"/>
  <c r="E240" i="28"/>
  <c r="E241" i="28"/>
  <c r="E242" i="28"/>
  <c r="E243" i="28"/>
  <c r="E244" i="28"/>
  <c r="E245" i="28"/>
  <c r="E246" i="28"/>
  <c r="E247" i="28"/>
  <c r="E248" i="28"/>
  <c r="E249" i="28"/>
  <c r="E250" i="28"/>
  <c r="E251" i="28"/>
  <c r="E252" i="28"/>
  <c r="E253" i="28"/>
  <c r="E254" i="28"/>
  <c r="E255" i="28"/>
  <c r="E256" i="28"/>
  <c r="E257" i="28"/>
  <c r="E258" i="28"/>
  <c r="E259" i="28"/>
  <c r="E260" i="28"/>
  <c r="E261" i="28"/>
  <c r="E262" i="28"/>
  <c r="E263" i="28"/>
  <c r="E264" i="28"/>
  <c r="E265" i="28"/>
  <c r="E266" i="28"/>
  <c r="E267" i="28"/>
  <c r="E268" i="28"/>
  <c r="E269" i="28"/>
  <c r="E270" i="28"/>
  <c r="E271" i="28"/>
  <c r="E272" i="28"/>
  <c r="E273" i="28"/>
  <c r="E274" i="28"/>
  <c r="E275" i="28"/>
  <c r="E276" i="28"/>
  <c r="E277" i="28"/>
  <c r="E278" i="28"/>
  <c r="E279" i="28"/>
  <c r="E280" i="28"/>
  <c r="E281" i="28"/>
  <c r="E282" i="28"/>
  <c r="E283" i="28"/>
  <c r="E284" i="28"/>
  <c r="E285" i="28"/>
  <c r="E286" i="28"/>
  <c r="E287" i="28"/>
  <c r="E288" i="28"/>
  <c r="E289" i="28"/>
  <c r="E290" i="28"/>
  <c r="E291" i="28"/>
  <c r="E292" i="28"/>
  <c r="E293" i="28"/>
  <c r="E294" i="28"/>
  <c r="E295" i="28"/>
  <c r="E296" i="28"/>
  <c r="E297" i="28"/>
  <c r="E298" i="28"/>
  <c r="E299" i="28"/>
  <c r="E300" i="28"/>
  <c r="E301" i="28"/>
  <c r="E302" i="28"/>
  <c r="E303" i="28"/>
  <c r="E304" i="28"/>
  <c r="E305" i="28"/>
  <c r="E306" i="28"/>
  <c r="E307" i="28"/>
  <c r="E308" i="28"/>
  <c r="E309" i="28"/>
  <c r="E310" i="28"/>
  <c r="E311" i="28"/>
  <c r="E312" i="28"/>
  <c r="E313" i="28"/>
  <c r="E314" i="28"/>
  <c r="E315" i="28"/>
  <c r="E316" i="28"/>
  <c r="E317" i="28"/>
  <c r="E318" i="28"/>
  <c r="E319" i="28"/>
  <c r="E320" i="28"/>
  <c r="E321" i="28"/>
  <c r="E322" i="28"/>
  <c r="E323" i="28"/>
  <c r="E324" i="28"/>
  <c r="E325" i="28"/>
  <c r="E326" i="28"/>
  <c r="E327" i="28"/>
  <c r="E328" i="28"/>
  <c r="E329" i="28"/>
  <c r="E330" i="28"/>
  <c r="E331" i="28"/>
  <c r="E332" i="28"/>
  <c r="E333" i="28"/>
  <c r="E334" i="28"/>
  <c r="E335" i="28"/>
  <c r="E336" i="28"/>
  <c r="E337" i="28"/>
  <c r="E338" i="28"/>
  <c r="E339" i="28"/>
  <c r="E340" i="28"/>
  <c r="E341" i="28"/>
  <c r="E342" i="28"/>
  <c r="E343" i="28"/>
  <c r="E344" i="28"/>
  <c r="E345" i="28"/>
  <c r="E346" i="28"/>
  <c r="E347" i="28"/>
  <c r="E348" i="28"/>
  <c r="E349" i="28"/>
  <c r="E350" i="28"/>
  <c r="E351" i="28"/>
  <c r="E352" i="28"/>
  <c r="E353" i="28"/>
  <c r="E354" i="28"/>
  <c r="E355" i="28"/>
  <c r="E356" i="28"/>
  <c r="E357" i="28"/>
  <c r="E358" i="28"/>
  <c r="E359" i="28"/>
  <c r="E360" i="28"/>
  <c r="E361" i="28"/>
  <c r="E362" i="28"/>
  <c r="E363" i="28"/>
  <c r="E364" i="28"/>
  <c r="E365" i="28"/>
  <c r="E366" i="28"/>
  <c r="E367" i="28"/>
  <c r="E368" i="28"/>
  <c r="B5" i="28"/>
  <c r="C5" i="28"/>
  <c r="D5" i="28"/>
  <c r="B6" i="28"/>
  <c r="C6" i="28"/>
  <c r="D6" i="28" s="1"/>
  <c r="B7" i="28"/>
  <c r="C7" i="28"/>
  <c r="D7" i="28"/>
  <c r="B8" i="28"/>
  <c r="C8" i="28"/>
  <c r="D8" i="28"/>
  <c r="B9" i="28"/>
  <c r="C9" i="28"/>
  <c r="D9" i="28"/>
  <c r="B10" i="28"/>
  <c r="C10" i="28"/>
  <c r="D10" i="28" s="1"/>
  <c r="B11" i="28"/>
  <c r="C11" i="28"/>
  <c r="D11" i="28"/>
  <c r="B12" i="28"/>
  <c r="C12" i="28"/>
  <c r="D12" i="28" s="1"/>
  <c r="B13" i="28"/>
  <c r="C13" i="28"/>
  <c r="D13" i="28"/>
  <c r="B14" i="28"/>
  <c r="C14" i="28"/>
  <c r="D14" i="28"/>
  <c r="B15" i="28"/>
  <c r="C15" i="28"/>
  <c r="D15" i="28"/>
  <c r="B16" i="28"/>
  <c r="C16" i="28"/>
  <c r="D16" i="28" s="1"/>
  <c r="B17" i="28"/>
  <c r="C17" i="28"/>
  <c r="D17" i="28" s="1"/>
  <c r="B18" i="28"/>
  <c r="C18" i="28"/>
  <c r="D18" i="28" s="1"/>
  <c r="B19" i="28"/>
  <c r="C19" i="28"/>
  <c r="D19" i="28"/>
  <c r="B20" i="28"/>
  <c r="C20" i="28"/>
  <c r="D20" i="28" s="1"/>
  <c r="B21" i="28"/>
  <c r="C21" i="28"/>
  <c r="D21" i="28" s="1"/>
  <c r="B22" i="28"/>
  <c r="C22" i="28"/>
  <c r="D22" i="28"/>
  <c r="B23" i="28"/>
  <c r="C23" i="28"/>
  <c r="D23" i="28"/>
  <c r="B24" i="28"/>
  <c r="C24" i="28"/>
  <c r="D24" i="28" s="1"/>
  <c r="B25" i="28"/>
  <c r="C25" i="28"/>
  <c r="D25" i="28"/>
  <c r="B26" i="28"/>
  <c r="C26" i="28"/>
  <c r="D26" i="28"/>
  <c r="B27" i="28"/>
  <c r="C27" i="28"/>
  <c r="D27" i="28"/>
  <c r="B28" i="28"/>
  <c r="C28" i="28"/>
  <c r="D28" i="28" s="1"/>
  <c r="B29" i="28"/>
  <c r="C29" i="28"/>
  <c r="D29" i="28" s="1"/>
  <c r="B30" i="28"/>
  <c r="C30" i="28"/>
  <c r="D30" i="28" s="1"/>
  <c r="B31" i="28"/>
  <c r="C31" i="28"/>
  <c r="D31" i="28"/>
  <c r="B32" i="28"/>
  <c r="C32" i="28"/>
  <c r="D32" i="28"/>
  <c r="B33" i="28"/>
  <c r="C33" i="28"/>
  <c r="D33" i="28" s="1"/>
  <c r="B34" i="28"/>
  <c r="C34" i="28"/>
  <c r="D34" i="28" s="1"/>
  <c r="B35" i="28"/>
  <c r="C35" i="28"/>
  <c r="D35" i="28"/>
  <c r="B36" i="28"/>
  <c r="C36" i="28"/>
  <c r="D36" i="28" s="1"/>
  <c r="B37" i="28"/>
  <c r="C37" i="28"/>
  <c r="D37" i="28"/>
  <c r="B38" i="28"/>
  <c r="C38" i="28"/>
  <c r="D38" i="28" s="1"/>
  <c r="B39" i="28"/>
  <c r="C39" i="28"/>
  <c r="D39" i="28"/>
  <c r="B40" i="28"/>
  <c r="C40" i="28"/>
  <c r="D40" i="28" s="1"/>
  <c r="B41" i="28"/>
  <c r="C41" i="28"/>
  <c r="D41" i="28"/>
  <c r="B42" i="28"/>
  <c r="C42" i="28"/>
  <c r="D42" i="28"/>
  <c r="B43" i="28"/>
  <c r="C43" i="28"/>
  <c r="D43" i="28"/>
  <c r="B44" i="28"/>
  <c r="C44" i="28"/>
  <c r="D44" i="28" s="1"/>
  <c r="B45" i="28"/>
  <c r="C45" i="28"/>
  <c r="D45" i="28" s="1"/>
  <c r="B46" i="28"/>
  <c r="C46" i="28"/>
  <c r="D46" i="28" s="1"/>
  <c r="B47" i="28"/>
  <c r="C47" i="28"/>
  <c r="D47" i="28"/>
  <c r="B48" i="28"/>
  <c r="C48" i="28"/>
  <c r="D48" i="28" s="1"/>
  <c r="B49" i="28"/>
  <c r="C49" i="28"/>
  <c r="D49" i="28" s="1"/>
  <c r="B50" i="28"/>
  <c r="C50" i="28"/>
  <c r="D50" i="28"/>
  <c r="B51" i="28"/>
  <c r="C51" i="28"/>
  <c r="D51" i="28"/>
  <c r="B52" i="28"/>
  <c r="C52" i="28"/>
  <c r="D52" i="28" s="1"/>
  <c r="B53" i="28"/>
  <c r="C53" i="28"/>
  <c r="D53" i="28"/>
  <c r="B54" i="28"/>
  <c r="C54" i="28"/>
  <c r="D54" i="28"/>
  <c r="B55" i="28"/>
  <c r="C55" i="28"/>
  <c r="D55" i="28"/>
  <c r="B56" i="28"/>
  <c r="C56" i="28"/>
  <c r="D56" i="28" s="1"/>
  <c r="B57" i="28"/>
  <c r="C57" i="28"/>
  <c r="D57" i="28" s="1"/>
  <c r="B58" i="28"/>
  <c r="C58" i="28"/>
  <c r="D58" i="28" s="1"/>
  <c r="B59" i="28"/>
  <c r="C59" i="28"/>
  <c r="D59" i="28"/>
  <c r="B60" i="28"/>
  <c r="C60" i="28"/>
  <c r="D60" i="28" s="1"/>
  <c r="B61" i="28"/>
  <c r="C61" i="28"/>
  <c r="D61" i="28"/>
  <c r="B62" i="28"/>
  <c r="C62" i="28"/>
  <c r="D62" i="28" s="1"/>
  <c r="B63" i="28"/>
  <c r="C63" i="28"/>
  <c r="D63" i="28"/>
  <c r="B64" i="28"/>
  <c r="C64" i="28"/>
  <c r="D64" i="28" s="1"/>
  <c r="B65" i="28"/>
  <c r="C65" i="28"/>
  <c r="D65" i="28"/>
  <c r="B66" i="28"/>
  <c r="C66" i="28"/>
  <c r="D66" i="28"/>
  <c r="B67" i="28"/>
  <c r="C67" i="28"/>
  <c r="D67" i="28"/>
  <c r="B68" i="28"/>
  <c r="C68" i="28"/>
  <c r="D68" i="28" s="1"/>
  <c r="B69" i="28"/>
  <c r="C69" i="28"/>
  <c r="D69" i="28" s="1"/>
  <c r="B70" i="28"/>
  <c r="C70" i="28"/>
  <c r="D70" i="28" s="1"/>
  <c r="B71" i="28"/>
  <c r="C71" i="28"/>
  <c r="D71" i="28"/>
  <c r="B72" i="28"/>
  <c r="C72" i="28"/>
  <c r="D72" i="28" s="1"/>
  <c r="B73" i="28"/>
  <c r="C73" i="28"/>
  <c r="D73" i="28" s="1"/>
  <c r="B74" i="28"/>
  <c r="C74" i="28"/>
  <c r="D74" i="28"/>
  <c r="B75" i="28"/>
  <c r="C75" i="28"/>
  <c r="D75" i="28"/>
  <c r="B76" i="28"/>
  <c r="C76" i="28"/>
  <c r="D76" i="28" s="1"/>
  <c r="B77" i="28"/>
  <c r="C77" i="28"/>
  <c r="D77" i="28"/>
  <c r="B78" i="28"/>
  <c r="C78" i="28"/>
  <c r="D78" i="28"/>
  <c r="B79" i="28"/>
  <c r="C79" i="28"/>
  <c r="D79" i="28"/>
  <c r="B80" i="28"/>
  <c r="C80" i="28"/>
  <c r="D80" i="28" s="1"/>
  <c r="B81" i="28"/>
  <c r="C81" i="28"/>
  <c r="D81" i="28" s="1"/>
  <c r="B82" i="28"/>
  <c r="C82" i="28"/>
  <c r="D82" i="28"/>
  <c r="B83" i="28"/>
  <c r="C83" i="28"/>
  <c r="D83" i="28"/>
  <c r="B84" i="28"/>
  <c r="C84" i="28"/>
  <c r="D84" i="28" s="1"/>
  <c r="B85" i="28"/>
  <c r="C85" i="28"/>
  <c r="D85" i="28"/>
  <c r="B86" i="28"/>
  <c r="C86" i="28"/>
  <c r="D86" i="28" s="1"/>
  <c r="B87" i="28"/>
  <c r="C87" i="28"/>
  <c r="D87" i="28"/>
  <c r="B88" i="28"/>
  <c r="C88" i="28"/>
  <c r="D88" i="28" s="1"/>
  <c r="B89" i="28"/>
  <c r="C89" i="28"/>
  <c r="D89" i="28"/>
  <c r="B90" i="28"/>
  <c r="C90" i="28"/>
  <c r="D90" i="28"/>
  <c r="B91" i="28"/>
  <c r="C91" i="28"/>
  <c r="D91" i="28"/>
  <c r="B92" i="28"/>
  <c r="C92" i="28"/>
  <c r="D92" i="28" s="1"/>
  <c r="B93" i="28"/>
  <c r="C93" i="28"/>
  <c r="D93" i="28" s="1"/>
  <c r="B94" i="28"/>
  <c r="C94" i="28"/>
  <c r="D94" i="28" s="1"/>
  <c r="B95" i="28"/>
  <c r="C95" i="28"/>
  <c r="D95" i="28"/>
  <c r="B96" i="28"/>
  <c r="C96" i="28"/>
  <c r="D96" i="28" s="1"/>
  <c r="B97" i="28"/>
  <c r="C97" i="28"/>
  <c r="D97" i="28" s="1"/>
  <c r="B98" i="28"/>
  <c r="C98" i="28"/>
  <c r="D98" i="28"/>
  <c r="B99" i="28"/>
  <c r="C99" i="28"/>
  <c r="D99" i="28"/>
  <c r="B100" i="28"/>
  <c r="C100" i="28"/>
  <c r="D100" i="28" s="1"/>
  <c r="B101" i="28"/>
  <c r="C101" i="28"/>
  <c r="D101" i="28"/>
  <c r="B102" i="28"/>
  <c r="C102" i="28"/>
  <c r="D102" i="28"/>
  <c r="B103" i="28"/>
  <c r="C103" i="28"/>
  <c r="D103" i="28"/>
  <c r="B104" i="28"/>
  <c r="C104" i="28"/>
  <c r="D104" i="28" s="1"/>
  <c r="B105" i="28"/>
  <c r="C105" i="28"/>
  <c r="D105" i="28" s="1"/>
  <c r="B106" i="28"/>
  <c r="C106" i="28"/>
  <c r="D106" i="28" s="1"/>
  <c r="B107" i="28"/>
  <c r="C107" i="28"/>
  <c r="D107" i="28"/>
  <c r="B108" i="28"/>
  <c r="C108" i="28"/>
  <c r="D108" i="28" s="1"/>
  <c r="B109" i="28"/>
  <c r="C109" i="28"/>
  <c r="D109" i="28"/>
  <c r="B110" i="28"/>
  <c r="C110" i="28"/>
  <c r="D110" i="28" s="1"/>
  <c r="B111" i="28"/>
  <c r="C111" i="28"/>
  <c r="D111" i="28"/>
  <c r="B112" i="28"/>
  <c r="C112" i="28"/>
  <c r="D112" i="28" s="1"/>
  <c r="B113" i="28"/>
  <c r="C113" i="28"/>
  <c r="D113" i="28"/>
  <c r="B114" i="28"/>
  <c r="C114" i="28"/>
  <c r="D114" i="28"/>
  <c r="B115" i="28"/>
  <c r="C115" i="28"/>
  <c r="D115" i="28"/>
  <c r="B116" i="28"/>
  <c r="C116" i="28"/>
  <c r="D116" i="28" s="1"/>
  <c r="B117" i="28"/>
  <c r="C117" i="28"/>
  <c r="D117" i="28" s="1"/>
  <c r="B118" i="28"/>
  <c r="C118" i="28"/>
  <c r="D118" i="28" s="1"/>
  <c r="B119" i="28"/>
  <c r="C119" i="28"/>
  <c r="D119" i="28"/>
  <c r="B120" i="28"/>
  <c r="C120" i="28"/>
  <c r="D120" i="28" s="1"/>
  <c r="B121" i="28"/>
  <c r="C121" i="28"/>
  <c r="D121" i="28" s="1"/>
  <c r="B122" i="28"/>
  <c r="C122" i="28"/>
  <c r="D122" i="28"/>
  <c r="B123" i="28"/>
  <c r="C123" i="28"/>
  <c r="D123" i="28"/>
  <c r="B124" i="28"/>
  <c r="C124" i="28"/>
  <c r="D124" i="28" s="1"/>
  <c r="B125" i="28"/>
  <c r="C125" i="28"/>
  <c r="D125" i="28"/>
  <c r="B126" i="28"/>
  <c r="C126" i="28"/>
  <c r="D126" i="28"/>
  <c r="B127" i="28"/>
  <c r="C127" i="28"/>
  <c r="D127" i="28"/>
  <c r="B128" i="28"/>
  <c r="C128" i="28"/>
  <c r="D128" i="28" s="1"/>
  <c r="B129" i="28"/>
  <c r="C129" i="28"/>
  <c r="D129" i="28" s="1"/>
  <c r="B130" i="28"/>
  <c r="C130" i="28"/>
  <c r="D130" i="28" s="1"/>
  <c r="B131" i="28"/>
  <c r="C131" i="28"/>
  <c r="D131" i="28"/>
  <c r="B132" i="28"/>
  <c r="C132" i="28"/>
  <c r="D132" i="28" s="1"/>
  <c r="B133" i="28"/>
  <c r="C133" i="28"/>
  <c r="D133" i="28"/>
  <c r="B134" i="28"/>
  <c r="C134" i="28"/>
  <c r="D134" i="28" s="1"/>
  <c r="B135" i="28"/>
  <c r="C135" i="28"/>
  <c r="D135" i="28"/>
  <c r="B136" i="28"/>
  <c r="C136" i="28"/>
  <c r="D136" i="28" s="1"/>
  <c r="B137" i="28"/>
  <c r="C137" i="28"/>
  <c r="D137" i="28"/>
  <c r="B138" i="28"/>
  <c r="C138" i="28"/>
  <c r="D138" i="28"/>
  <c r="B139" i="28"/>
  <c r="C139" i="28"/>
  <c r="D139" i="28"/>
  <c r="B140" i="28"/>
  <c r="C140" i="28"/>
  <c r="D140" i="28" s="1"/>
  <c r="B141" i="28"/>
  <c r="C141" i="28"/>
  <c r="D141" i="28" s="1"/>
  <c r="B142" i="28"/>
  <c r="C142" i="28"/>
  <c r="D142" i="28" s="1"/>
  <c r="B143" i="28"/>
  <c r="C143" i="28"/>
  <c r="D143" i="28"/>
  <c r="B144" i="28"/>
  <c r="C144" i="28"/>
  <c r="D144" i="28" s="1"/>
  <c r="B145" i="28"/>
  <c r="C145" i="28"/>
  <c r="D145" i="28" s="1"/>
  <c r="B146" i="28"/>
  <c r="C146" i="28"/>
  <c r="D146" i="28"/>
  <c r="B147" i="28"/>
  <c r="C147" i="28"/>
  <c r="D147" i="28"/>
  <c r="B148" i="28"/>
  <c r="C148" i="28"/>
  <c r="D148" i="28" s="1"/>
  <c r="B149" i="28"/>
  <c r="C149" i="28"/>
  <c r="D149" i="28"/>
  <c r="B150" i="28"/>
  <c r="C150" i="28"/>
  <c r="D150" i="28"/>
  <c r="B151" i="28"/>
  <c r="C151" i="28"/>
  <c r="D151" i="28"/>
  <c r="B152" i="28"/>
  <c r="C152" i="28"/>
  <c r="D152" i="28" s="1"/>
  <c r="B153" i="28"/>
  <c r="C153" i="28"/>
  <c r="D153" i="28" s="1"/>
  <c r="B154" i="28"/>
  <c r="C154" i="28"/>
  <c r="D154" i="28" s="1"/>
  <c r="B155" i="28"/>
  <c r="C155" i="28"/>
  <c r="D155" i="28"/>
  <c r="B156" i="28"/>
  <c r="C156" i="28"/>
  <c r="D156" i="28" s="1"/>
  <c r="B157" i="28"/>
  <c r="C157" i="28"/>
  <c r="D157" i="28"/>
  <c r="B158" i="28"/>
  <c r="C158" i="28"/>
  <c r="D158" i="28" s="1"/>
  <c r="B159" i="28"/>
  <c r="C159" i="28"/>
  <c r="D159" i="28"/>
  <c r="B160" i="28"/>
  <c r="C160" i="28"/>
  <c r="D160" i="28" s="1"/>
  <c r="B161" i="28"/>
  <c r="C161" i="28"/>
  <c r="D161" i="28"/>
  <c r="B162" i="28"/>
  <c r="C162" i="28"/>
  <c r="D162" i="28"/>
  <c r="B163" i="28"/>
  <c r="C163" i="28"/>
  <c r="D163" i="28"/>
  <c r="B164" i="28"/>
  <c r="C164" i="28"/>
  <c r="D164" i="28" s="1"/>
  <c r="B165" i="28"/>
  <c r="C165" i="28"/>
  <c r="D165" i="28" s="1"/>
  <c r="B166" i="28"/>
  <c r="C166" i="28"/>
  <c r="D166" i="28" s="1"/>
  <c r="B167" i="28"/>
  <c r="C167" i="28"/>
  <c r="D167" i="28"/>
  <c r="B168" i="28"/>
  <c r="C168" i="28"/>
  <c r="D168" i="28" s="1"/>
  <c r="B169" i="28"/>
  <c r="C169" i="28"/>
  <c r="D169" i="28" s="1"/>
  <c r="B170" i="28"/>
  <c r="C170" i="28"/>
  <c r="D170" i="28"/>
  <c r="B171" i="28"/>
  <c r="C171" i="28"/>
  <c r="D171" i="28"/>
  <c r="B172" i="28"/>
  <c r="C172" i="28"/>
  <c r="D172" i="28" s="1"/>
  <c r="B173" i="28"/>
  <c r="C173" i="28"/>
  <c r="D173" i="28"/>
  <c r="B174" i="28"/>
  <c r="C174" i="28"/>
  <c r="D174" i="28"/>
  <c r="B175" i="28"/>
  <c r="C175" i="28"/>
  <c r="D175" i="28"/>
  <c r="B176" i="28"/>
  <c r="C176" i="28"/>
  <c r="D176" i="28" s="1"/>
  <c r="B177" i="28"/>
  <c r="C177" i="28"/>
  <c r="D177" i="28"/>
  <c r="B178" i="28"/>
  <c r="C178" i="28"/>
  <c r="D178" i="28" s="1"/>
  <c r="B179" i="28"/>
  <c r="C179" i="28"/>
  <c r="D179" i="28"/>
  <c r="B180" i="28"/>
  <c r="C180" i="28"/>
  <c r="D180" i="28" s="1"/>
  <c r="B181" i="28"/>
  <c r="C181" i="28"/>
  <c r="D181" i="28"/>
  <c r="B182" i="28"/>
  <c r="C182" i="28"/>
  <c r="D182" i="28" s="1"/>
  <c r="B183" i="28"/>
  <c r="C183" i="28"/>
  <c r="D183" i="28"/>
  <c r="B184" i="28"/>
  <c r="C184" i="28"/>
  <c r="D184" i="28" s="1"/>
  <c r="B185" i="28"/>
  <c r="C185" i="28"/>
  <c r="D185" i="28"/>
  <c r="B186" i="28"/>
  <c r="C186" i="28"/>
  <c r="D186" i="28"/>
  <c r="B187" i="28"/>
  <c r="C187" i="28"/>
  <c r="D187" i="28"/>
  <c r="B188" i="28"/>
  <c r="C188" i="28"/>
  <c r="D188" i="28" s="1"/>
  <c r="B189" i="28"/>
  <c r="C189" i="28"/>
  <c r="D189" i="28" s="1"/>
  <c r="B190" i="28"/>
  <c r="C190" i="28"/>
  <c r="D190" i="28"/>
  <c r="B191" i="28"/>
  <c r="C191" i="28"/>
  <c r="D191" i="28"/>
  <c r="B192" i="28"/>
  <c r="C192" i="28"/>
  <c r="D192" i="28"/>
  <c r="B193" i="28"/>
  <c r="C193" i="28"/>
  <c r="D193" i="28" s="1"/>
  <c r="B194" i="28"/>
  <c r="C194" i="28"/>
  <c r="D194" i="28"/>
  <c r="B195" i="28"/>
  <c r="C195" i="28"/>
  <c r="D195" i="28"/>
  <c r="B196" i="28"/>
  <c r="C196" i="28"/>
  <c r="D196" i="28" s="1"/>
  <c r="B197" i="28"/>
  <c r="C197" i="28"/>
  <c r="D197" i="28" s="1"/>
  <c r="B198" i="28"/>
  <c r="C198" i="28"/>
  <c r="D198" i="28"/>
  <c r="B199" i="28"/>
  <c r="C199" i="28"/>
  <c r="D199" i="28"/>
  <c r="B200" i="28"/>
  <c r="C200" i="28"/>
  <c r="D200" i="28" s="1"/>
  <c r="B201" i="28"/>
  <c r="C201" i="28"/>
  <c r="D201" i="28"/>
  <c r="B202" i="28"/>
  <c r="C202" i="28"/>
  <c r="D202" i="28"/>
  <c r="B203" i="28"/>
  <c r="C203" i="28"/>
  <c r="D203" i="28"/>
  <c r="B204" i="28"/>
  <c r="C204" i="28"/>
  <c r="D204" i="28" s="1"/>
  <c r="B205" i="28"/>
  <c r="C205" i="28"/>
  <c r="D205" i="28" s="1"/>
  <c r="B206" i="28"/>
  <c r="C206" i="28"/>
  <c r="D206" i="28" s="1"/>
  <c r="B207" i="28"/>
  <c r="C207" i="28"/>
  <c r="D207" i="28"/>
  <c r="B208" i="28"/>
  <c r="C208" i="28"/>
  <c r="D208" i="28" s="1"/>
  <c r="B209" i="28"/>
  <c r="C209" i="28"/>
  <c r="D209" i="28"/>
  <c r="B210" i="28"/>
  <c r="C210" i="28"/>
  <c r="D210" i="28" s="1"/>
  <c r="B211" i="28"/>
  <c r="C211" i="28"/>
  <c r="D211" i="28"/>
  <c r="B212" i="28"/>
  <c r="C212" i="28"/>
  <c r="D212" i="28" s="1"/>
  <c r="B213" i="28"/>
  <c r="C213" i="28"/>
  <c r="D213" i="28"/>
  <c r="B214" i="28"/>
  <c r="C214" i="28"/>
  <c r="D214" i="28"/>
  <c r="B215" i="28"/>
  <c r="C215" i="28"/>
  <c r="D215" i="28"/>
  <c r="B216" i="28"/>
  <c r="C216" i="28"/>
  <c r="D216" i="28" s="1"/>
  <c r="B217" i="28"/>
  <c r="C217" i="28"/>
  <c r="D217" i="28" s="1"/>
  <c r="B218" i="28"/>
  <c r="C218" i="28"/>
  <c r="D218" i="28"/>
  <c r="B219" i="28"/>
  <c r="C219" i="28"/>
  <c r="D219" i="28"/>
  <c r="B220" i="28"/>
  <c r="C220" i="28"/>
  <c r="D220" i="28" s="1"/>
  <c r="B221" i="28"/>
  <c r="C221" i="28"/>
  <c r="D221" i="28" s="1"/>
  <c r="B222" i="28"/>
  <c r="C222" i="28"/>
  <c r="D222" i="28"/>
  <c r="B223" i="28"/>
  <c r="C223" i="28"/>
  <c r="D223" i="28"/>
  <c r="B224" i="28"/>
  <c r="C224" i="28"/>
  <c r="D224" i="28" s="1"/>
  <c r="B225" i="28"/>
  <c r="C225" i="28"/>
  <c r="D225" i="28"/>
  <c r="B226" i="28"/>
  <c r="C226" i="28"/>
  <c r="D226" i="28"/>
  <c r="B227" i="28"/>
  <c r="C227" i="28"/>
  <c r="D227" i="28"/>
  <c r="B228" i="28"/>
  <c r="C228" i="28"/>
  <c r="D228" i="28" s="1"/>
  <c r="B229" i="28"/>
  <c r="C229" i="28"/>
  <c r="D229" i="28"/>
  <c r="B230" i="28"/>
  <c r="C230" i="28"/>
  <c r="D230" i="28" s="1"/>
  <c r="B231" i="28"/>
  <c r="C231" i="28"/>
  <c r="D231" i="28"/>
  <c r="B232" i="28"/>
  <c r="C232" i="28"/>
  <c r="D232" i="28" s="1"/>
  <c r="B233" i="28"/>
  <c r="C233" i="28"/>
  <c r="D233" i="28"/>
  <c r="B234" i="28"/>
  <c r="C234" i="28"/>
  <c r="D234" i="28" s="1"/>
  <c r="B235" i="28"/>
  <c r="C235" i="28"/>
  <c r="D235" i="28"/>
  <c r="B236" i="28"/>
  <c r="C236" i="28"/>
  <c r="D236" i="28" s="1"/>
  <c r="B237" i="28"/>
  <c r="C237" i="28"/>
  <c r="D237" i="28"/>
  <c r="B238" i="28"/>
  <c r="C238" i="28"/>
  <c r="D238" i="28"/>
  <c r="B239" i="28"/>
  <c r="C239" i="28"/>
  <c r="D239" i="28"/>
  <c r="B240" i="28"/>
  <c r="C240" i="28"/>
  <c r="D240" i="28" s="1"/>
  <c r="B241" i="28"/>
  <c r="C241" i="28"/>
  <c r="D241" i="28" s="1"/>
  <c r="B242" i="28"/>
  <c r="C242" i="28"/>
  <c r="D242" i="28"/>
  <c r="B243" i="28"/>
  <c r="C243" i="28"/>
  <c r="D243" i="28"/>
  <c r="B244" i="28"/>
  <c r="C244" i="28"/>
  <c r="D244" i="28" s="1"/>
  <c r="B245" i="28"/>
  <c r="C245" i="28"/>
  <c r="D245" i="28" s="1"/>
  <c r="B246" i="28"/>
  <c r="C246" i="28"/>
  <c r="D246" i="28"/>
  <c r="B247" i="28"/>
  <c r="C247" i="28"/>
  <c r="D247" i="28"/>
  <c r="B248" i="28"/>
  <c r="C248" i="28"/>
  <c r="D248" i="28" s="1"/>
  <c r="B249" i="28"/>
  <c r="C249" i="28"/>
  <c r="D249" i="28"/>
  <c r="B250" i="28"/>
  <c r="C250" i="28"/>
  <c r="D250" i="28"/>
  <c r="B251" i="28"/>
  <c r="C251" i="28"/>
  <c r="D251" i="28"/>
  <c r="B252" i="28"/>
  <c r="C252" i="28"/>
  <c r="D252" i="28" s="1"/>
  <c r="B253" i="28"/>
  <c r="C253" i="28"/>
  <c r="D253" i="28"/>
  <c r="B254" i="28"/>
  <c r="C254" i="28"/>
  <c r="D254" i="28" s="1"/>
  <c r="B255" i="28"/>
  <c r="C255" i="28"/>
  <c r="D255" i="28"/>
  <c r="B256" i="28"/>
  <c r="C256" i="28"/>
  <c r="D256" i="28" s="1"/>
  <c r="B257" i="28"/>
  <c r="C257" i="28"/>
  <c r="D257" i="28"/>
  <c r="B258" i="28"/>
  <c r="C258" i="28"/>
  <c r="D258" i="28" s="1"/>
  <c r="B259" i="28"/>
  <c r="C259" i="28"/>
  <c r="D259" i="28"/>
  <c r="B260" i="28"/>
  <c r="C260" i="28"/>
  <c r="D260" i="28" s="1"/>
  <c r="B261" i="28"/>
  <c r="C261" i="28"/>
  <c r="D261" i="28"/>
  <c r="B262" i="28"/>
  <c r="C262" i="28"/>
  <c r="D262" i="28"/>
  <c r="B263" i="28"/>
  <c r="C263" i="28"/>
  <c r="D263" i="28"/>
  <c r="B264" i="28"/>
  <c r="C264" i="28"/>
  <c r="D264" i="28" s="1"/>
  <c r="B265" i="28"/>
  <c r="C265" i="28"/>
  <c r="D265" i="28" s="1"/>
  <c r="B266" i="28"/>
  <c r="C266" i="28"/>
  <c r="D266" i="28"/>
  <c r="B267" i="28"/>
  <c r="C267" i="28"/>
  <c r="D267" i="28"/>
  <c r="B268" i="28"/>
  <c r="C268" i="28"/>
  <c r="D268" i="28" s="1"/>
  <c r="B269" i="28"/>
  <c r="C269" i="28"/>
  <c r="D269" i="28" s="1"/>
  <c r="B270" i="28"/>
  <c r="C270" i="28"/>
  <c r="D270" i="28"/>
  <c r="B271" i="28"/>
  <c r="C271" i="28"/>
  <c r="D271" i="28"/>
  <c r="B272" i="28"/>
  <c r="C272" i="28"/>
  <c r="D272" i="28" s="1"/>
  <c r="B273" i="28"/>
  <c r="C273" i="28"/>
  <c r="D273" i="28"/>
  <c r="B274" i="28"/>
  <c r="C274" i="28"/>
  <c r="D274" i="28"/>
  <c r="B275" i="28"/>
  <c r="C275" i="28"/>
  <c r="D275" i="28"/>
  <c r="B276" i="28"/>
  <c r="C276" i="28"/>
  <c r="D276" i="28" s="1"/>
  <c r="B277" i="28"/>
  <c r="C277" i="28"/>
  <c r="D277" i="28"/>
  <c r="B278" i="28"/>
  <c r="C278" i="28"/>
  <c r="D278" i="28" s="1"/>
  <c r="B279" i="28"/>
  <c r="C279" i="28"/>
  <c r="D279" i="28"/>
  <c r="B280" i="28"/>
  <c r="C280" i="28"/>
  <c r="D280" i="28" s="1"/>
  <c r="B281" i="28"/>
  <c r="C281" i="28"/>
  <c r="D281" i="28"/>
  <c r="B282" i="28"/>
  <c r="C282" i="28"/>
  <c r="D282" i="28" s="1"/>
  <c r="B283" i="28"/>
  <c r="C283" i="28"/>
  <c r="D283" i="28"/>
  <c r="B284" i="28"/>
  <c r="C284" i="28"/>
  <c r="D284" i="28" s="1"/>
  <c r="B285" i="28"/>
  <c r="C285" i="28"/>
  <c r="D285" i="28"/>
  <c r="B286" i="28"/>
  <c r="C286" i="28"/>
  <c r="D286" i="28"/>
  <c r="B287" i="28"/>
  <c r="C287" i="28"/>
  <c r="D287" i="28"/>
  <c r="B288" i="28"/>
  <c r="C288" i="28"/>
  <c r="D288" i="28" s="1"/>
  <c r="B289" i="28"/>
  <c r="C289" i="28"/>
  <c r="D289" i="28" s="1"/>
  <c r="B290" i="28"/>
  <c r="C290" i="28"/>
  <c r="D290" i="28"/>
  <c r="B291" i="28"/>
  <c r="C291" i="28"/>
  <c r="D291" i="28"/>
  <c r="B292" i="28"/>
  <c r="C292" i="28"/>
  <c r="D292" i="28" s="1"/>
  <c r="B293" i="28"/>
  <c r="C293" i="28"/>
  <c r="D293" i="28" s="1"/>
  <c r="B294" i="28"/>
  <c r="C294" i="28"/>
  <c r="D294" i="28"/>
  <c r="B295" i="28"/>
  <c r="C295" i="28"/>
  <c r="D295" i="28" s="1"/>
  <c r="B296" i="28"/>
  <c r="C296" i="28"/>
  <c r="D296" i="28" s="1"/>
  <c r="B297" i="28"/>
  <c r="C297" i="28"/>
  <c r="D297" i="28"/>
  <c r="B298" i="28"/>
  <c r="C298" i="28"/>
  <c r="D298" i="28"/>
  <c r="B299" i="28"/>
  <c r="C299" i="28"/>
  <c r="D299" i="28"/>
  <c r="B300" i="28"/>
  <c r="C300" i="28"/>
  <c r="D300" i="28" s="1"/>
  <c r="B301" i="28"/>
  <c r="C301" i="28"/>
  <c r="D301" i="28"/>
  <c r="B302" i="28"/>
  <c r="C302" i="28"/>
  <c r="D302" i="28" s="1"/>
  <c r="B303" i="28"/>
  <c r="C303" i="28"/>
  <c r="D303" i="28"/>
  <c r="B304" i="28"/>
  <c r="C304" i="28"/>
  <c r="D304" i="28" s="1"/>
  <c r="B305" i="28"/>
  <c r="C305" i="28"/>
  <c r="D305" i="28"/>
  <c r="B306" i="28"/>
  <c r="C306" i="28"/>
  <c r="D306" i="28" s="1"/>
  <c r="B307" i="28"/>
  <c r="C307" i="28"/>
  <c r="D307" i="28"/>
  <c r="B308" i="28"/>
  <c r="C308" i="28"/>
  <c r="D308" i="28" s="1"/>
  <c r="B309" i="28"/>
  <c r="C309" i="28"/>
  <c r="D309" i="28"/>
  <c r="B310" i="28"/>
  <c r="C310" i="28"/>
  <c r="D310" i="28"/>
  <c r="B311" i="28"/>
  <c r="C311" i="28"/>
  <c r="D311" i="28"/>
  <c r="B312" i="28"/>
  <c r="C312" i="28"/>
  <c r="D312" i="28" s="1"/>
  <c r="B313" i="28"/>
  <c r="C313" i="28"/>
  <c r="D313" i="28" s="1"/>
  <c r="B314" i="28"/>
  <c r="C314" i="28"/>
  <c r="D314" i="28"/>
  <c r="B315" i="28"/>
  <c r="C315" i="28"/>
  <c r="D315" i="28" s="1"/>
  <c r="B316" i="28"/>
  <c r="C316" i="28"/>
  <c r="D316" i="28" s="1"/>
  <c r="B317" i="28"/>
  <c r="C317" i="28"/>
  <c r="D317" i="28" s="1"/>
  <c r="B318" i="28"/>
  <c r="C318" i="28"/>
  <c r="D318" i="28"/>
  <c r="B319" i="28"/>
  <c r="C319" i="28"/>
  <c r="D319" i="28" s="1"/>
  <c r="B320" i="28"/>
  <c r="C320" i="28"/>
  <c r="D320" i="28" s="1"/>
  <c r="B321" i="28"/>
  <c r="C321" i="28"/>
  <c r="D321" i="28"/>
  <c r="B322" i="28"/>
  <c r="C322" i="28"/>
  <c r="D322" i="28"/>
  <c r="B323" i="28"/>
  <c r="C323" i="28"/>
  <c r="D323" i="28"/>
  <c r="B324" i="28"/>
  <c r="C324" i="28"/>
  <c r="D324" i="28" s="1"/>
  <c r="B325" i="28"/>
  <c r="C325" i="28"/>
  <c r="D325" i="28"/>
  <c r="B326" i="28"/>
  <c r="C326" i="28"/>
  <c r="D326" i="28" s="1"/>
  <c r="B327" i="28"/>
  <c r="C327" i="28"/>
  <c r="D327" i="28"/>
  <c r="B328" i="28"/>
  <c r="C328" i="28"/>
  <c r="D328" i="28" s="1"/>
  <c r="B329" i="28"/>
  <c r="C329" i="28"/>
  <c r="D329" i="28"/>
  <c r="B330" i="28"/>
  <c r="C330" i="28"/>
  <c r="D330" i="28" s="1"/>
  <c r="B331" i="28"/>
  <c r="C331" i="28"/>
  <c r="D331" i="28"/>
  <c r="B332" i="28"/>
  <c r="C332" i="28"/>
  <c r="D332" i="28" s="1"/>
  <c r="B333" i="28"/>
  <c r="C333" i="28"/>
  <c r="D333" i="28"/>
  <c r="B334" i="28"/>
  <c r="C334" i="28"/>
  <c r="D334" i="28"/>
  <c r="B335" i="28"/>
  <c r="C335" i="28"/>
  <c r="D335" i="28"/>
  <c r="B336" i="28"/>
  <c r="C336" i="28"/>
  <c r="D336" i="28" s="1"/>
  <c r="B337" i="28"/>
  <c r="C337" i="28"/>
  <c r="D337" i="28" s="1"/>
  <c r="B338" i="28"/>
  <c r="C338" i="28"/>
  <c r="D338" i="28"/>
  <c r="B339" i="28"/>
  <c r="C339" i="28"/>
  <c r="D339" i="28" s="1"/>
  <c r="B340" i="28"/>
  <c r="C340" i="28"/>
  <c r="D340" i="28" s="1"/>
  <c r="B341" i="28"/>
  <c r="C341" i="28"/>
  <c r="D341" i="28" s="1"/>
  <c r="B342" i="28"/>
  <c r="C342" i="28"/>
  <c r="D342" i="28"/>
  <c r="B343" i="28"/>
  <c r="C343" i="28"/>
  <c r="D343" i="28" s="1"/>
  <c r="B344" i="28"/>
  <c r="C344" i="28"/>
  <c r="D344" i="28"/>
  <c r="B345" i="28"/>
  <c r="C345" i="28"/>
  <c r="D345" i="28" s="1"/>
  <c r="B346" i="28"/>
  <c r="C346" i="28"/>
  <c r="D346" i="28"/>
  <c r="B347" i="28"/>
  <c r="C347" i="28"/>
  <c r="D347" i="28" s="1"/>
  <c r="B348" i="28"/>
  <c r="C348" i="28"/>
  <c r="D348" i="28" s="1"/>
  <c r="B349" i="28"/>
  <c r="C349" i="28"/>
  <c r="D349" i="28"/>
  <c r="B350" i="28"/>
  <c r="C350" i="28"/>
  <c r="D350" i="28"/>
  <c r="B351" i="28"/>
  <c r="C351" i="28"/>
  <c r="D351" i="28"/>
  <c r="B352" i="28"/>
  <c r="C352" i="28"/>
  <c r="D352" i="28" s="1"/>
  <c r="B353" i="28"/>
  <c r="C353" i="28"/>
  <c r="D353" i="28"/>
  <c r="B354" i="28"/>
  <c r="C354" i="28"/>
  <c r="D354" i="28" s="1"/>
  <c r="B355" i="28"/>
  <c r="C355" i="28"/>
  <c r="D355" i="28"/>
  <c r="B356" i="28"/>
  <c r="C356" i="28"/>
  <c r="D356" i="28" s="1"/>
  <c r="B357" i="28"/>
  <c r="C357" i="28"/>
  <c r="D357" i="28"/>
  <c r="B358" i="28"/>
  <c r="C358" i="28"/>
  <c r="D358" i="28" s="1"/>
  <c r="B359" i="28"/>
  <c r="C359" i="28"/>
  <c r="D359" i="28"/>
  <c r="B360" i="28"/>
  <c r="C360" i="28"/>
  <c r="D360" i="28" s="1"/>
  <c r="B361" i="28"/>
  <c r="C361" i="28"/>
  <c r="D361" i="28"/>
  <c r="B362" i="28"/>
  <c r="C362" i="28"/>
  <c r="D362" i="28"/>
  <c r="B363" i="28"/>
  <c r="C363" i="28"/>
  <c r="D363" i="28"/>
  <c r="B364" i="28"/>
  <c r="C364" i="28"/>
  <c r="D364" i="28"/>
  <c r="B365" i="28"/>
  <c r="C365" i="28"/>
  <c r="D365" i="28"/>
  <c r="B366" i="28"/>
  <c r="C366" i="28"/>
  <c r="D366" i="28"/>
  <c r="B367" i="28"/>
  <c r="C367" i="28"/>
  <c r="D367" i="28"/>
  <c r="B368" i="28"/>
  <c r="C368" i="28"/>
  <c r="D368" i="28"/>
  <c r="E5" i="27"/>
  <c r="E6" i="27"/>
  <c r="E7" i="27"/>
  <c r="E8" i="27"/>
  <c r="E9" i="27"/>
  <c r="E10" i="27"/>
  <c r="E11" i="27"/>
  <c r="E12" i="27"/>
  <c r="E13" i="27"/>
  <c r="E14" i="27"/>
  <c r="E15" i="27"/>
  <c r="E16" i="27"/>
  <c r="E17" i="27"/>
  <c r="E18" i="27"/>
  <c r="E19" i="27"/>
  <c r="E20" i="27"/>
  <c r="E21" i="27"/>
  <c r="E22" i="27"/>
  <c r="E23" i="27"/>
  <c r="E24" i="27"/>
  <c r="E25" i="27"/>
  <c r="E26" i="27"/>
  <c r="E27" i="27"/>
  <c r="E28" i="27"/>
  <c r="E29" i="27"/>
  <c r="E30" i="27"/>
  <c r="E31" i="27"/>
  <c r="E32" i="27"/>
  <c r="E33" i="27"/>
  <c r="E34" i="27"/>
  <c r="E35" i="27"/>
  <c r="E36" i="27"/>
  <c r="E37" i="27"/>
  <c r="E38" i="27"/>
  <c r="E39" i="27"/>
  <c r="E40" i="27"/>
  <c r="E41" i="27"/>
  <c r="E42" i="27"/>
  <c r="E43" i="27"/>
  <c r="E44" i="27"/>
  <c r="E45" i="27"/>
  <c r="E46" i="27"/>
  <c r="E47" i="27"/>
  <c r="E48" i="27"/>
  <c r="E49" i="27"/>
  <c r="E50" i="27"/>
  <c r="E51" i="27"/>
  <c r="E52" i="27"/>
  <c r="E53" i="27"/>
  <c r="E54" i="27"/>
  <c r="E55" i="27"/>
  <c r="E56" i="27"/>
  <c r="E57" i="27"/>
  <c r="E58" i="27"/>
  <c r="E59" i="27"/>
  <c r="E60" i="27"/>
  <c r="E61" i="27"/>
  <c r="E62" i="27"/>
  <c r="E63" i="27"/>
  <c r="E64" i="27"/>
  <c r="E65" i="27"/>
  <c r="E66" i="27"/>
  <c r="E67" i="27"/>
  <c r="E68" i="27"/>
  <c r="E69" i="27"/>
  <c r="E70" i="27"/>
  <c r="E71" i="27"/>
  <c r="E72" i="27"/>
  <c r="E73" i="27"/>
  <c r="E74" i="27"/>
  <c r="E75" i="27"/>
  <c r="E76" i="27"/>
  <c r="E77" i="27"/>
  <c r="E78" i="27"/>
  <c r="E79" i="27"/>
  <c r="E80" i="27"/>
  <c r="E81" i="27"/>
  <c r="E82" i="27"/>
  <c r="E83" i="27"/>
  <c r="E84" i="27"/>
  <c r="E85" i="27"/>
  <c r="E86" i="27"/>
  <c r="E87" i="27"/>
  <c r="E88" i="27"/>
  <c r="E89" i="27"/>
  <c r="E90" i="27"/>
  <c r="E91" i="27"/>
  <c r="E92" i="27"/>
  <c r="E93" i="27"/>
  <c r="E94" i="27"/>
  <c r="E95" i="27"/>
  <c r="E96" i="27"/>
  <c r="E97" i="27"/>
  <c r="E98" i="27"/>
  <c r="E99" i="27"/>
  <c r="E100" i="27"/>
  <c r="E101" i="27"/>
  <c r="E102" i="27"/>
  <c r="E103" i="27"/>
  <c r="E104" i="27"/>
  <c r="E105" i="27"/>
  <c r="E106" i="27"/>
  <c r="E107" i="27"/>
  <c r="E108" i="27"/>
  <c r="E109" i="27"/>
  <c r="E110" i="27"/>
  <c r="E111" i="27"/>
  <c r="E112" i="27"/>
  <c r="E113" i="27"/>
  <c r="E114" i="27"/>
  <c r="E115" i="27"/>
  <c r="E116" i="27"/>
  <c r="E117" i="27"/>
  <c r="E118" i="27"/>
  <c r="E119" i="27"/>
  <c r="E120" i="27"/>
  <c r="E121" i="27"/>
  <c r="E122" i="27"/>
  <c r="E123" i="27"/>
  <c r="E124" i="27"/>
  <c r="E125" i="27"/>
  <c r="E126" i="27"/>
  <c r="E127" i="27"/>
  <c r="E128" i="27"/>
  <c r="E129" i="27"/>
  <c r="E130" i="27"/>
  <c r="E131" i="27"/>
  <c r="E132" i="27"/>
  <c r="E133" i="27"/>
  <c r="E134" i="27"/>
  <c r="E135" i="27"/>
  <c r="E136" i="27"/>
  <c r="E137" i="27"/>
  <c r="E138" i="27"/>
  <c r="E139" i="27"/>
  <c r="E140" i="27"/>
  <c r="E141" i="27"/>
  <c r="E142" i="27"/>
  <c r="E143" i="27"/>
  <c r="E144" i="27"/>
  <c r="E145" i="27"/>
  <c r="E146" i="27"/>
  <c r="E147" i="27"/>
  <c r="E148" i="27"/>
  <c r="E149" i="27"/>
  <c r="E150" i="27"/>
  <c r="E151" i="27"/>
  <c r="E152" i="27"/>
  <c r="E153" i="27"/>
  <c r="E154" i="27"/>
  <c r="E155" i="27"/>
  <c r="E156" i="27"/>
  <c r="E157" i="27"/>
  <c r="E158" i="27"/>
  <c r="E159" i="27"/>
  <c r="E160" i="27"/>
  <c r="E161" i="27"/>
  <c r="E162" i="27"/>
  <c r="E163" i="27"/>
  <c r="E164" i="27"/>
  <c r="E165" i="27"/>
  <c r="E166" i="27"/>
  <c r="E167" i="27"/>
  <c r="E168" i="27"/>
  <c r="E169" i="27"/>
  <c r="E170" i="27"/>
  <c r="E171" i="27"/>
  <c r="E172" i="27"/>
  <c r="E173" i="27"/>
  <c r="E174" i="27"/>
  <c r="E175" i="27"/>
  <c r="E176" i="27"/>
  <c r="E177" i="27"/>
  <c r="E178" i="27"/>
  <c r="E179" i="27"/>
  <c r="E180" i="27"/>
  <c r="E181" i="27"/>
  <c r="E182" i="27"/>
  <c r="E183" i="27"/>
  <c r="E184" i="27"/>
  <c r="E185" i="27"/>
  <c r="E186" i="27"/>
  <c r="E187" i="27"/>
  <c r="E188" i="27"/>
  <c r="E189" i="27"/>
  <c r="E190" i="27"/>
  <c r="E191" i="27"/>
  <c r="E192" i="27"/>
  <c r="E193" i="27"/>
  <c r="E194" i="27"/>
  <c r="E195" i="27"/>
  <c r="E196" i="27"/>
  <c r="E197" i="27"/>
  <c r="E198" i="27"/>
  <c r="E199" i="27"/>
  <c r="E200" i="27"/>
  <c r="E201" i="27"/>
  <c r="E202" i="27"/>
  <c r="E203" i="27"/>
  <c r="E204" i="27"/>
  <c r="E205" i="27"/>
  <c r="E206" i="27"/>
  <c r="E207" i="27"/>
  <c r="E208" i="27"/>
  <c r="E209" i="27"/>
  <c r="E210" i="27"/>
  <c r="E211" i="27"/>
  <c r="E212" i="27"/>
  <c r="E213" i="27"/>
  <c r="E214" i="27"/>
  <c r="E215" i="27"/>
  <c r="E216" i="27"/>
  <c r="E217" i="27"/>
  <c r="E218" i="27"/>
  <c r="E219" i="27"/>
  <c r="E220" i="27"/>
  <c r="E221" i="27"/>
  <c r="E222" i="27"/>
  <c r="E223" i="27"/>
  <c r="E224" i="27"/>
  <c r="E225" i="27"/>
  <c r="E226" i="27"/>
  <c r="E227" i="27"/>
  <c r="E228" i="27"/>
  <c r="E229" i="27"/>
  <c r="E230" i="27"/>
  <c r="E231" i="27"/>
  <c r="E232" i="27"/>
  <c r="E233" i="27"/>
  <c r="E234" i="27"/>
  <c r="E235" i="27"/>
  <c r="E236" i="27"/>
  <c r="E237" i="27"/>
  <c r="E238" i="27"/>
  <c r="E239" i="27"/>
  <c r="E240" i="27"/>
  <c r="E241" i="27"/>
  <c r="E242" i="27"/>
  <c r="E243" i="27"/>
  <c r="E244" i="27"/>
  <c r="E245" i="27"/>
  <c r="E246" i="27"/>
  <c r="E247" i="27"/>
  <c r="E248" i="27"/>
  <c r="E249" i="27"/>
  <c r="E250" i="27"/>
  <c r="E251" i="27"/>
  <c r="E252" i="27"/>
  <c r="E253" i="27"/>
  <c r="E254" i="27"/>
  <c r="E255" i="27"/>
  <c r="E256" i="27"/>
  <c r="E257" i="27"/>
  <c r="E258" i="27"/>
  <c r="E259" i="27"/>
  <c r="E260" i="27"/>
  <c r="E261" i="27"/>
  <c r="E262" i="27"/>
  <c r="E263" i="27"/>
  <c r="E264" i="27"/>
  <c r="E265" i="27"/>
  <c r="E266" i="27"/>
  <c r="E267" i="27"/>
  <c r="E268" i="27"/>
  <c r="E269" i="27"/>
  <c r="E270" i="27"/>
  <c r="E271" i="27"/>
  <c r="E272" i="27"/>
  <c r="E273" i="27"/>
  <c r="E274" i="27"/>
  <c r="E275" i="27"/>
  <c r="E276" i="27"/>
  <c r="E277" i="27"/>
  <c r="E278" i="27"/>
  <c r="E279" i="27"/>
  <c r="E280" i="27"/>
  <c r="E281" i="27"/>
  <c r="E282" i="27"/>
  <c r="E283" i="27"/>
  <c r="E284" i="27"/>
  <c r="E285" i="27"/>
  <c r="E286" i="27"/>
  <c r="E287" i="27"/>
  <c r="E288" i="27"/>
  <c r="E289" i="27"/>
  <c r="E290" i="27"/>
  <c r="E291" i="27"/>
  <c r="E292" i="27"/>
  <c r="E293" i="27"/>
  <c r="E294" i="27"/>
  <c r="E295" i="27"/>
  <c r="E296" i="27"/>
  <c r="E297" i="27"/>
  <c r="E298" i="27"/>
  <c r="E299" i="27"/>
  <c r="E300" i="27"/>
  <c r="E301" i="27"/>
  <c r="E302" i="27"/>
  <c r="E303" i="27"/>
  <c r="E304" i="27"/>
  <c r="E305" i="27"/>
  <c r="E306" i="27"/>
  <c r="E307" i="27"/>
  <c r="E308" i="27"/>
  <c r="E309" i="27"/>
  <c r="E310" i="27"/>
  <c r="E311" i="27"/>
  <c r="E312" i="27"/>
  <c r="E313" i="27"/>
  <c r="E314" i="27"/>
  <c r="E315" i="27"/>
  <c r="E316" i="27"/>
  <c r="E317" i="27"/>
  <c r="E318" i="27"/>
  <c r="E319" i="27"/>
  <c r="E320" i="27"/>
  <c r="E321" i="27"/>
  <c r="E322" i="27"/>
  <c r="E323" i="27"/>
  <c r="E324" i="27"/>
  <c r="E325" i="27"/>
  <c r="E326" i="27"/>
  <c r="E327" i="27"/>
  <c r="E328" i="27"/>
  <c r="E329" i="27"/>
  <c r="E330" i="27"/>
  <c r="E331" i="27"/>
  <c r="E332" i="27"/>
  <c r="E333" i="27"/>
  <c r="E334" i="27"/>
  <c r="E335" i="27"/>
  <c r="E336" i="27"/>
  <c r="E337" i="27"/>
  <c r="E338" i="27"/>
  <c r="E339" i="27"/>
  <c r="E340" i="27"/>
  <c r="E341" i="27"/>
  <c r="E342" i="27"/>
  <c r="E343" i="27"/>
  <c r="E344" i="27"/>
  <c r="E345" i="27"/>
  <c r="E346" i="27"/>
  <c r="E347" i="27"/>
  <c r="E348" i="27"/>
  <c r="E349" i="27"/>
  <c r="E350" i="27"/>
  <c r="E351" i="27"/>
  <c r="E352" i="27"/>
  <c r="E353" i="27"/>
  <c r="E354" i="27"/>
  <c r="E355" i="27"/>
  <c r="E356" i="27"/>
  <c r="E357" i="27"/>
  <c r="E358" i="27"/>
  <c r="E359" i="27"/>
  <c r="E360" i="27"/>
  <c r="E361" i="27"/>
  <c r="E362" i="27"/>
  <c r="E363" i="27"/>
  <c r="E364" i="27"/>
  <c r="E365" i="27"/>
  <c r="E366" i="27"/>
  <c r="E367" i="27"/>
  <c r="E368" i="27"/>
  <c r="E369" i="27"/>
  <c r="D9" i="27"/>
  <c r="D10" i="27"/>
  <c r="D11" i="27"/>
  <c r="D12" i="27"/>
  <c r="D13" i="27"/>
  <c r="D14" i="27"/>
  <c r="D15" i="27"/>
  <c r="D16" i="27"/>
  <c r="D17" i="27"/>
  <c r="D18" i="27"/>
  <c r="D19" i="27"/>
  <c r="D20" i="27"/>
  <c r="D21" i="27"/>
  <c r="D22" i="27"/>
  <c r="D23" i="27"/>
  <c r="D24" i="27"/>
  <c r="D25" i="27"/>
  <c r="D26" i="27"/>
  <c r="D27" i="27"/>
  <c r="D28" i="27"/>
  <c r="D29" i="27"/>
  <c r="D30" i="27"/>
  <c r="D31" i="27"/>
  <c r="D32" i="27"/>
  <c r="D33" i="27"/>
  <c r="D34" i="27"/>
  <c r="D35" i="27"/>
  <c r="D36" i="27"/>
  <c r="D37" i="27"/>
  <c r="D38" i="27"/>
  <c r="D39" i="27"/>
  <c r="D40" i="27"/>
  <c r="D41" i="27"/>
  <c r="D42" i="27"/>
  <c r="D43" i="27"/>
  <c r="D44" i="27"/>
  <c r="D45" i="27"/>
  <c r="D46" i="27"/>
  <c r="D47" i="27"/>
  <c r="D48" i="27"/>
  <c r="D49" i="27"/>
  <c r="D50" i="27"/>
  <c r="D51" i="27"/>
  <c r="D52" i="27"/>
  <c r="D53" i="27"/>
  <c r="D54" i="27"/>
  <c r="D55" i="27"/>
  <c r="D56" i="27"/>
  <c r="D57" i="27"/>
  <c r="D58" i="27"/>
  <c r="D59" i="27"/>
  <c r="D60" i="27"/>
  <c r="D61" i="27"/>
  <c r="D62" i="27"/>
  <c r="D63" i="27"/>
  <c r="D64" i="27"/>
  <c r="D65" i="27"/>
  <c r="D66" i="27"/>
  <c r="D67" i="27"/>
  <c r="D68" i="27"/>
  <c r="D69" i="27"/>
  <c r="D70" i="27"/>
  <c r="D71" i="27"/>
  <c r="D72" i="27"/>
  <c r="D73" i="27"/>
  <c r="D74" i="27"/>
  <c r="D75" i="27"/>
  <c r="D76" i="27"/>
  <c r="D77" i="27"/>
  <c r="D78" i="27"/>
  <c r="D79" i="27"/>
  <c r="D80" i="27"/>
  <c r="D81" i="27"/>
  <c r="D82" i="27"/>
  <c r="D83" i="27"/>
  <c r="D84" i="27"/>
  <c r="D85" i="27"/>
  <c r="D86" i="27"/>
  <c r="D87" i="27"/>
  <c r="D88" i="27"/>
  <c r="D89" i="27"/>
  <c r="D90" i="27"/>
  <c r="D91" i="27"/>
  <c r="D92" i="27"/>
  <c r="D93" i="27"/>
  <c r="D94" i="27"/>
  <c r="D95" i="27"/>
  <c r="D96" i="27"/>
  <c r="D97" i="27"/>
  <c r="D98" i="27"/>
  <c r="D99" i="27"/>
  <c r="D100" i="27"/>
  <c r="D101" i="27"/>
  <c r="D102" i="27"/>
  <c r="D103" i="27"/>
  <c r="D104" i="27"/>
  <c r="D105" i="27"/>
  <c r="D106" i="27"/>
  <c r="D107" i="27"/>
  <c r="D108" i="27"/>
  <c r="D109" i="27"/>
  <c r="D110" i="27"/>
  <c r="D111" i="27"/>
  <c r="D112" i="27"/>
  <c r="D113" i="27"/>
  <c r="D114" i="27"/>
  <c r="D115" i="27"/>
  <c r="D116" i="27"/>
  <c r="D117" i="27"/>
  <c r="D118" i="27"/>
  <c r="D119" i="27"/>
  <c r="D120" i="27"/>
  <c r="D121" i="27"/>
  <c r="D122" i="27"/>
  <c r="D123" i="27"/>
  <c r="D124" i="27"/>
  <c r="D125" i="27"/>
  <c r="D126" i="27"/>
  <c r="D127" i="27"/>
  <c r="D128" i="27"/>
  <c r="D129" i="27"/>
  <c r="D130" i="27"/>
  <c r="D131" i="27"/>
  <c r="D132" i="27"/>
  <c r="D133" i="27"/>
  <c r="D134" i="27"/>
  <c r="D135" i="27"/>
  <c r="D136" i="27"/>
  <c r="D137" i="27"/>
  <c r="D138" i="27"/>
  <c r="D139" i="27"/>
  <c r="D140" i="27"/>
  <c r="D141" i="27"/>
  <c r="D142" i="27"/>
  <c r="D143" i="27"/>
  <c r="D144" i="27"/>
  <c r="D145" i="27"/>
  <c r="D146" i="27"/>
  <c r="D147" i="27"/>
  <c r="D148" i="27"/>
  <c r="D149" i="27"/>
  <c r="D150" i="27"/>
  <c r="D151" i="27"/>
  <c r="D152" i="27"/>
  <c r="D153" i="27"/>
  <c r="D154" i="27"/>
  <c r="D155" i="27"/>
  <c r="D156" i="27"/>
  <c r="D157" i="27"/>
  <c r="D158" i="27"/>
  <c r="D159" i="27"/>
  <c r="D160" i="27"/>
  <c r="D161" i="27"/>
  <c r="D162" i="27"/>
  <c r="D163" i="27"/>
  <c r="D164" i="27"/>
  <c r="D165" i="27"/>
  <c r="D166" i="27"/>
  <c r="D167" i="27"/>
  <c r="D168" i="27"/>
  <c r="D169" i="27"/>
  <c r="D170" i="27"/>
  <c r="D171" i="27"/>
  <c r="D172" i="27"/>
  <c r="D173" i="27"/>
  <c r="D174" i="27"/>
  <c r="D175" i="27"/>
  <c r="D176" i="27"/>
  <c r="D177" i="27"/>
  <c r="D178" i="27"/>
  <c r="D179" i="27"/>
  <c r="D180" i="27"/>
  <c r="D181" i="27"/>
  <c r="D182" i="27"/>
  <c r="D183" i="27"/>
  <c r="D184" i="27"/>
  <c r="D185" i="27"/>
  <c r="D186" i="27"/>
  <c r="D187" i="27"/>
  <c r="D188" i="27"/>
  <c r="D189" i="27"/>
  <c r="D190" i="27"/>
  <c r="D191" i="27"/>
  <c r="D192" i="27"/>
  <c r="D193" i="27"/>
  <c r="D194" i="27"/>
  <c r="D195" i="27"/>
  <c r="D196" i="27"/>
  <c r="D197" i="27"/>
  <c r="D198" i="27"/>
  <c r="D199" i="27"/>
  <c r="D200" i="27"/>
  <c r="D201" i="27"/>
  <c r="D202" i="27"/>
  <c r="D203" i="27"/>
  <c r="D204" i="27"/>
  <c r="D205" i="27"/>
  <c r="D206" i="27"/>
  <c r="D207" i="27"/>
  <c r="D208" i="27"/>
  <c r="D209" i="27"/>
  <c r="D210" i="27"/>
  <c r="D211" i="27"/>
  <c r="D212" i="27"/>
  <c r="D213" i="27"/>
  <c r="D214" i="27"/>
  <c r="D215" i="27"/>
  <c r="D216" i="27"/>
  <c r="D217" i="27"/>
  <c r="D218" i="27"/>
  <c r="D219" i="27"/>
  <c r="D220" i="27"/>
  <c r="D221" i="27"/>
  <c r="D222" i="27"/>
  <c r="D223" i="27"/>
  <c r="D224" i="27"/>
  <c r="D225" i="27"/>
  <c r="D226" i="27"/>
  <c r="D227" i="27"/>
  <c r="D228" i="27"/>
  <c r="D229" i="27"/>
  <c r="D230" i="27"/>
  <c r="D231" i="27"/>
  <c r="D232" i="27"/>
  <c r="D233" i="27"/>
  <c r="D234" i="27"/>
  <c r="D235" i="27"/>
  <c r="D236" i="27"/>
  <c r="D237" i="27"/>
  <c r="D238" i="27"/>
  <c r="D239" i="27"/>
  <c r="D240" i="27"/>
  <c r="D241" i="27"/>
  <c r="D242" i="27"/>
  <c r="D243" i="27"/>
  <c r="D244" i="27"/>
  <c r="D245" i="27"/>
  <c r="D246" i="27"/>
  <c r="D247" i="27"/>
  <c r="D248" i="27"/>
  <c r="D249" i="27"/>
  <c r="D250" i="27"/>
  <c r="D251" i="27"/>
  <c r="D252" i="27"/>
  <c r="D253" i="27"/>
  <c r="D254" i="27"/>
  <c r="D255" i="27"/>
  <c r="D256" i="27"/>
  <c r="D257" i="27"/>
  <c r="D258" i="27"/>
  <c r="D259" i="27"/>
  <c r="D260" i="27"/>
  <c r="D261" i="27"/>
  <c r="D262" i="27"/>
  <c r="D263" i="27"/>
  <c r="D264" i="27"/>
  <c r="D265" i="27"/>
  <c r="D266" i="27"/>
  <c r="D267" i="27"/>
  <c r="D268" i="27"/>
  <c r="D269" i="27"/>
  <c r="D270" i="27"/>
  <c r="D271" i="27"/>
  <c r="D272" i="27"/>
  <c r="D273" i="27"/>
  <c r="D274" i="27"/>
  <c r="D275" i="27"/>
  <c r="D276" i="27"/>
  <c r="D277" i="27"/>
  <c r="D278" i="27"/>
  <c r="D279" i="27"/>
  <c r="D280" i="27"/>
  <c r="D281" i="27"/>
  <c r="D282" i="27"/>
  <c r="D283" i="27"/>
  <c r="D284" i="27"/>
  <c r="D285" i="27"/>
  <c r="D286" i="27"/>
  <c r="D287" i="27"/>
  <c r="D288" i="27"/>
  <c r="D289" i="27"/>
  <c r="D290" i="27"/>
  <c r="D291" i="27"/>
  <c r="D292" i="27"/>
  <c r="D293" i="27"/>
  <c r="D294" i="27"/>
  <c r="D295" i="27"/>
  <c r="D296" i="27"/>
  <c r="D297" i="27"/>
  <c r="D298" i="27"/>
  <c r="D299" i="27"/>
  <c r="D300" i="27"/>
  <c r="D301" i="27"/>
  <c r="D302" i="27"/>
  <c r="D303" i="27"/>
  <c r="D304" i="27"/>
  <c r="D305" i="27"/>
  <c r="D306" i="27"/>
  <c r="D307" i="27"/>
  <c r="D308" i="27"/>
  <c r="D309" i="27"/>
  <c r="D310" i="27"/>
  <c r="D311" i="27"/>
  <c r="D312" i="27"/>
  <c r="D313" i="27"/>
  <c r="D314" i="27"/>
  <c r="D315" i="27"/>
  <c r="D316" i="27"/>
  <c r="D317" i="27"/>
  <c r="D318" i="27"/>
  <c r="D319" i="27"/>
  <c r="D320" i="27"/>
  <c r="D321" i="27"/>
  <c r="D322" i="27"/>
  <c r="D323" i="27"/>
  <c r="D324" i="27"/>
  <c r="D325" i="27"/>
  <c r="D326" i="27"/>
  <c r="D327" i="27"/>
  <c r="D328" i="27"/>
  <c r="D329" i="27"/>
  <c r="D330" i="27"/>
  <c r="D331" i="27"/>
  <c r="D332" i="27"/>
  <c r="D333" i="27"/>
  <c r="D334" i="27"/>
  <c r="D335" i="27"/>
  <c r="D336" i="27"/>
  <c r="D337" i="27"/>
  <c r="D338" i="27"/>
  <c r="D339" i="27"/>
  <c r="D340" i="27"/>
  <c r="D341" i="27"/>
  <c r="D342" i="27"/>
  <c r="D343" i="27"/>
  <c r="D344" i="27"/>
  <c r="D345" i="27"/>
  <c r="D346" i="27"/>
  <c r="D347" i="27"/>
  <c r="D348" i="27"/>
  <c r="D349" i="27"/>
  <c r="D350" i="27"/>
  <c r="D351" i="27"/>
  <c r="D352" i="27"/>
  <c r="D353" i="27"/>
  <c r="D354" i="27"/>
  <c r="D355" i="27"/>
  <c r="D356" i="27"/>
  <c r="D357" i="27"/>
  <c r="D358" i="27"/>
  <c r="D359" i="27"/>
  <c r="D360" i="27"/>
  <c r="D361" i="27"/>
  <c r="D362" i="27"/>
  <c r="D363" i="27"/>
  <c r="D364" i="27"/>
  <c r="D365" i="27"/>
  <c r="D366" i="27"/>
  <c r="D367" i="27"/>
  <c r="D368" i="27"/>
  <c r="D369" i="27"/>
  <c r="D5" i="27"/>
  <c r="D6" i="27"/>
  <c r="D7" i="27"/>
  <c r="D8" i="27"/>
  <c r="D4" i="27"/>
  <c r="C5" i="27"/>
  <c r="C6" i="27"/>
  <c r="C7" i="27"/>
  <c r="C8" i="27"/>
  <c r="C9" i="27"/>
  <c r="C10" i="27"/>
  <c r="C11" i="27"/>
  <c r="C12" i="27"/>
  <c r="C13" i="27"/>
  <c r="C14" i="27"/>
  <c r="C15" i="27"/>
  <c r="C16" i="27"/>
  <c r="C17" i="27"/>
  <c r="C18" i="27"/>
  <c r="C19" i="27"/>
  <c r="C20" i="27"/>
  <c r="C21" i="27"/>
  <c r="C22" i="27"/>
  <c r="C23" i="27"/>
  <c r="C24" i="27"/>
  <c r="C25" i="27"/>
  <c r="C26" i="27"/>
  <c r="C27" i="27"/>
  <c r="C28" i="27"/>
  <c r="C29" i="27"/>
  <c r="C30" i="27"/>
  <c r="C31" i="27"/>
  <c r="C32" i="27"/>
  <c r="C33" i="27"/>
  <c r="C34" i="27"/>
  <c r="C35" i="27"/>
  <c r="C36" i="27"/>
  <c r="C37" i="27"/>
  <c r="C38" i="27"/>
  <c r="C39" i="27"/>
  <c r="C40" i="27"/>
  <c r="C41" i="27"/>
  <c r="C42" i="27"/>
  <c r="C43" i="27"/>
  <c r="C44" i="27"/>
  <c r="C45" i="27"/>
  <c r="C46" i="27"/>
  <c r="C47" i="27"/>
  <c r="C48" i="27"/>
  <c r="C49" i="27"/>
  <c r="C50" i="27"/>
  <c r="C51" i="27"/>
  <c r="C52" i="27"/>
  <c r="C53" i="27"/>
  <c r="C54" i="27"/>
  <c r="C55" i="27"/>
  <c r="C56" i="27"/>
  <c r="C57" i="27"/>
  <c r="C58" i="27"/>
  <c r="C59" i="27"/>
  <c r="C60" i="27"/>
  <c r="C61" i="27"/>
  <c r="C62" i="27"/>
  <c r="C63" i="27"/>
  <c r="C64" i="27"/>
  <c r="C65" i="27"/>
  <c r="C66" i="27"/>
  <c r="C67" i="27"/>
  <c r="C68" i="27"/>
  <c r="C69" i="27"/>
  <c r="C70" i="27"/>
  <c r="C71" i="27"/>
  <c r="C72" i="27"/>
  <c r="C73" i="27"/>
  <c r="C74" i="27"/>
  <c r="C75" i="27"/>
  <c r="C76" i="27"/>
  <c r="C77" i="27"/>
  <c r="C78" i="27"/>
  <c r="C79" i="27"/>
  <c r="C80" i="27"/>
  <c r="C81" i="27"/>
  <c r="C82" i="27"/>
  <c r="C83" i="27"/>
  <c r="C84" i="27"/>
  <c r="C85" i="27"/>
  <c r="C86" i="27"/>
  <c r="C87" i="27"/>
  <c r="C88" i="27"/>
  <c r="C89" i="27"/>
  <c r="C90" i="27"/>
  <c r="C91" i="27"/>
  <c r="C92" i="27"/>
  <c r="C93" i="27"/>
  <c r="C94" i="27"/>
  <c r="C95" i="27"/>
  <c r="C96" i="27"/>
  <c r="C97" i="27"/>
  <c r="C98" i="27"/>
  <c r="C99" i="27"/>
  <c r="C100" i="27"/>
  <c r="C101" i="27"/>
  <c r="C102" i="27"/>
  <c r="C103" i="27"/>
  <c r="C104" i="27"/>
  <c r="C105" i="27"/>
  <c r="C106" i="27"/>
  <c r="C107" i="27"/>
  <c r="C108" i="27"/>
  <c r="C109" i="27"/>
  <c r="C110" i="27"/>
  <c r="C111" i="27"/>
  <c r="C112" i="27"/>
  <c r="C113" i="27"/>
  <c r="C114" i="27"/>
  <c r="C115" i="27"/>
  <c r="C116" i="27"/>
  <c r="C117" i="27"/>
  <c r="C118" i="27"/>
  <c r="C119" i="27"/>
  <c r="C120" i="27"/>
  <c r="C121" i="27"/>
  <c r="C122" i="27"/>
  <c r="C123" i="27"/>
  <c r="C124" i="27"/>
  <c r="C125" i="27"/>
  <c r="C126" i="27"/>
  <c r="C127" i="27"/>
  <c r="C128" i="27"/>
  <c r="C129" i="27"/>
  <c r="C130" i="27"/>
  <c r="C131" i="27"/>
  <c r="C132" i="27"/>
  <c r="C133" i="27"/>
  <c r="C134" i="27"/>
  <c r="C135" i="27"/>
  <c r="C136" i="27"/>
  <c r="C137" i="27"/>
  <c r="C138" i="27"/>
  <c r="C139" i="27"/>
  <c r="C140" i="27"/>
  <c r="C141" i="27"/>
  <c r="C142" i="27"/>
  <c r="C143" i="27"/>
  <c r="C144" i="27"/>
  <c r="C145" i="27"/>
  <c r="C146" i="27"/>
  <c r="C147" i="27"/>
  <c r="C148" i="27"/>
  <c r="C149" i="27"/>
  <c r="C150" i="27"/>
  <c r="C151" i="27"/>
  <c r="C152" i="27"/>
  <c r="C153" i="27"/>
  <c r="C154" i="27"/>
  <c r="C155" i="27"/>
  <c r="C156" i="27"/>
  <c r="C157" i="27"/>
  <c r="C158" i="27"/>
  <c r="C159" i="27"/>
  <c r="C160" i="27"/>
  <c r="C161" i="27"/>
  <c r="C162" i="27"/>
  <c r="C163" i="27"/>
  <c r="C164" i="27"/>
  <c r="C165" i="27"/>
  <c r="C166" i="27"/>
  <c r="C167" i="27"/>
  <c r="C168" i="27"/>
  <c r="C169" i="27"/>
  <c r="C170" i="27"/>
  <c r="C171" i="27"/>
  <c r="C172" i="27"/>
  <c r="C173" i="27"/>
  <c r="C174" i="27"/>
  <c r="C175" i="27"/>
  <c r="C176" i="27"/>
  <c r="C177" i="27"/>
  <c r="C178" i="27"/>
  <c r="C179" i="27"/>
  <c r="C180" i="27"/>
  <c r="C181" i="27"/>
  <c r="C182" i="27"/>
  <c r="C183" i="27"/>
  <c r="C184" i="27"/>
  <c r="C185" i="27"/>
  <c r="C186" i="27"/>
  <c r="C187" i="27"/>
  <c r="C188" i="27"/>
  <c r="C189" i="27"/>
  <c r="C190" i="27"/>
  <c r="C191" i="27"/>
  <c r="C192" i="27"/>
  <c r="C193" i="27"/>
  <c r="C194" i="27"/>
  <c r="C195" i="27"/>
  <c r="C196" i="27"/>
  <c r="C197" i="27"/>
  <c r="C198" i="27"/>
  <c r="C199" i="27"/>
  <c r="C200" i="27"/>
  <c r="C201" i="27"/>
  <c r="C202" i="27"/>
  <c r="C203" i="27"/>
  <c r="C204" i="27"/>
  <c r="C205" i="27"/>
  <c r="C206" i="27"/>
  <c r="C207" i="27"/>
  <c r="C208" i="27"/>
  <c r="C209" i="27"/>
  <c r="C210" i="27"/>
  <c r="C211" i="27"/>
  <c r="C212" i="27"/>
  <c r="C213" i="27"/>
  <c r="C214" i="27"/>
  <c r="C215" i="27"/>
  <c r="C216" i="27"/>
  <c r="C217" i="27"/>
  <c r="C218" i="27"/>
  <c r="C219" i="27"/>
  <c r="C220" i="27"/>
  <c r="C221" i="27"/>
  <c r="C222" i="27"/>
  <c r="C223" i="27"/>
  <c r="C224" i="27"/>
  <c r="C225" i="27"/>
  <c r="C226" i="27"/>
  <c r="C227" i="27"/>
  <c r="C228" i="27"/>
  <c r="C229" i="27"/>
  <c r="C230" i="27"/>
  <c r="C231" i="27"/>
  <c r="C232" i="27"/>
  <c r="C233" i="27"/>
  <c r="C234" i="27"/>
  <c r="C235" i="27"/>
  <c r="C236" i="27"/>
  <c r="C237" i="27"/>
  <c r="C238" i="27"/>
  <c r="C239" i="27"/>
  <c r="C240" i="27"/>
  <c r="C241" i="27"/>
  <c r="C242" i="27"/>
  <c r="C243" i="27"/>
  <c r="C244" i="27"/>
  <c r="C245" i="27"/>
  <c r="C246" i="27"/>
  <c r="C247" i="27"/>
  <c r="C248" i="27"/>
  <c r="C249" i="27"/>
  <c r="C250" i="27"/>
  <c r="C251" i="27"/>
  <c r="C252" i="27"/>
  <c r="C253" i="27"/>
  <c r="C254" i="27"/>
  <c r="C255" i="27"/>
  <c r="C256" i="27"/>
  <c r="C257" i="27"/>
  <c r="C258" i="27"/>
  <c r="C259" i="27"/>
  <c r="C260" i="27"/>
  <c r="C261" i="27"/>
  <c r="C262" i="27"/>
  <c r="C263" i="27"/>
  <c r="C264" i="27"/>
  <c r="C265" i="27"/>
  <c r="C266" i="27"/>
  <c r="C267" i="27"/>
  <c r="C268" i="27"/>
  <c r="C269" i="27"/>
  <c r="C270" i="27"/>
  <c r="C271" i="27"/>
  <c r="C272" i="27"/>
  <c r="C273" i="27"/>
  <c r="C274" i="27"/>
  <c r="C275" i="27"/>
  <c r="C276" i="27"/>
  <c r="C277" i="27"/>
  <c r="C278" i="27"/>
  <c r="C279" i="27"/>
  <c r="C280" i="27"/>
  <c r="C281" i="27"/>
  <c r="C282" i="27"/>
  <c r="C283" i="27"/>
  <c r="C284" i="27"/>
  <c r="C285" i="27"/>
  <c r="C286" i="27"/>
  <c r="C287" i="27"/>
  <c r="C288" i="27"/>
  <c r="C289" i="27"/>
  <c r="C290" i="27"/>
  <c r="C291" i="27"/>
  <c r="C292" i="27"/>
  <c r="C293" i="27"/>
  <c r="C294" i="27"/>
  <c r="C295" i="27"/>
  <c r="C296" i="27"/>
  <c r="C297" i="27"/>
  <c r="C298" i="27"/>
  <c r="C299" i="27"/>
  <c r="C300" i="27"/>
  <c r="C301" i="27"/>
  <c r="C302" i="27"/>
  <c r="C303" i="27"/>
  <c r="C304" i="27"/>
  <c r="C305" i="27"/>
  <c r="C306" i="27"/>
  <c r="C307" i="27"/>
  <c r="C308" i="27"/>
  <c r="C309" i="27"/>
  <c r="C310" i="27"/>
  <c r="C311" i="27"/>
  <c r="C312" i="27"/>
  <c r="C313" i="27"/>
  <c r="C314" i="27"/>
  <c r="C315" i="27"/>
  <c r="C316" i="27"/>
  <c r="C317" i="27"/>
  <c r="C318" i="27"/>
  <c r="C319" i="27"/>
  <c r="C320" i="27"/>
  <c r="C321" i="27"/>
  <c r="C322" i="27"/>
  <c r="C323" i="27"/>
  <c r="C324" i="27"/>
  <c r="C325" i="27"/>
  <c r="C326" i="27"/>
  <c r="C327" i="27"/>
  <c r="C328" i="27"/>
  <c r="C329" i="27"/>
  <c r="C330" i="27"/>
  <c r="C331" i="27"/>
  <c r="C332" i="27"/>
  <c r="C333" i="27"/>
  <c r="C334" i="27"/>
  <c r="C335" i="27"/>
  <c r="C336" i="27"/>
  <c r="C337" i="27"/>
  <c r="C338" i="27"/>
  <c r="C339" i="27"/>
  <c r="C340" i="27"/>
  <c r="C341" i="27"/>
  <c r="C342" i="27"/>
  <c r="C343" i="27"/>
  <c r="C344" i="27"/>
  <c r="C345" i="27"/>
  <c r="C346" i="27"/>
  <c r="C347" i="27"/>
  <c r="C348" i="27"/>
  <c r="C349" i="27"/>
  <c r="C350" i="27"/>
  <c r="C351" i="27"/>
  <c r="C352" i="27"/>
  <c r="C353" i="27"/>
  <c r="C354" i="27"/>
  <c r="C355" i="27"/>
  <c r="C356" i="27"/>
  <c r="C357" i="27"/>
  <c r="C358" i="27"/>
  <c r="C359" i="27"/>
  <c r="C360" i="27"/>
  <c r="C361" i="27"/>
  <c r="C362" i="27"/>
  <c r="C363" i="27"/>
  <c r="C364" i="27"/>
  <c r="C365" i="27"/>
  <c r="C366" i="27"/>
  <c r="C367" i="27"/>
  <c r="C368" i="27"/>
  <c r="C369" i="27"/>
  <c r="B5" i="27"/>
  <c r="B6" i="27"/>
  <c r="B7" i="27"/>
  <c r="B8" i="27"/>
  <c r="B9" i="27"/>
  <c r="B10" i="27"/>
  <c r="B11" i="27"/>
  <c r="B12" i="27"/>
  <c r="B13" i="27"/>
  <c r="B14" i="27"/>
  <c r="B15" i="27"/>
  <c r="B16" i="27"/>
  <c r="B17" i="27"/>
  <c r="B18" i="27"/>
  <c r="B19" i="27"/>
  <c r="B20" i="27"/>
  <c r="B21" i="27"/>
  <c r="B22" i="27"/>
  <c r="B23" i="27"/>
  <c r="B24" i="27"/>
  <c r="B25" i="27"/>
  <c r="B26" i="27"/>
  <c r="B27" i="27"/>
  <c r="B28" i="27"/>
  <c r="B29" i="27"/>
  <c r="B30" i="27"/>
  <c r="B31" i="27"/>
  <c r="B32" i="27"/>
  <c r="B33" i="27"/>
  <c r="B34" i="27"/>
  <c r="B35" i="27"/>
  <c r="B36" i="27"/>
  <c r="B37" i="27"/>
  <c r="B38" i="27"/>
  <c r="B39" i="27"/>
  <c r="B40" i="27"/>
  <c r="B41" i="27"/>
  <c r="B42" i="27"/>
  <c r="B43" i="27"/>
  <c r="B44" i="27"/>
  <c r="B45" i="27"/>
  <c r="B46" i="27"/>
  <c r="B47" i="27"/>
  <c r="B48" i="27"/>
  <c r="B49" i="27"/>
  <c r="B50" i="27"/>
  <c r="B51" i="27"/>
  <c r="B52" i="27"/>
  <c r="B53" i="27"/>
  <c r="B54" i="27"/>
  <c r="B55" i="27"/>
  <c r="B56" i="27"/>
  <c r="B57" i="27"/>
  <c r="B58" i="27"/>
  <c r="B59" i="27"/>
  <c r="B60" i="27"/>
  <c r="B61" i="27"/>
  <c r="B62" i="27"/>
  <c r="B63" i="27"/>
  <c r="B64" i="27"/>
  <c r="B65" i="27"/>
  <c r="B66" i="27"/>
  <c r="B67" i="27"/>
  <c r="B68" i="27"/>
  <c r="B69" i="27"/>
  <c r="B70" i="27"/>
  <c r="B71" i="27"/>
  <c r="B72" i="27"/>
  <c r="B73" i="27"/>
  <c r="B74" i="27"/>
  <c r="B75" i="27"/>
  <c r="B76" i="27"/>
  <c r="B77" i="27"/>
  <c r="B78" i="27"/>
  <c r="B79" i="27"/>
  <c r="B80" i="27"/>
  <c r="B81" i="27"/>
  <c r="B82" i="27"/>
  <c r="B83" i="27"/>
  <c r="B84" i="27"/>
  <c r="B85" i="27"/>
  <c r="B86" i="27"/>
  <c r="B87" i="27"/>
  <c r="B88" i="27"/>
  <c r="B89" i="27"/>
  <c r="B90" i="27"/>
  <c r="B91" i="27"/>
  <c r="B92" i="27"/>
  <c r="B93" i="27"/>
  <c r="B94" i="27"/>
  <c r="B95" i="27"/>
  <c r="B96" i="27"/>
  <c r="B97" i="27"/>
  <c r="B98" i="27"/>
  <c r="B99" i="27"/>
  <c r="B100" i="27"/>
  <c r="B101" i="27"/>
  <c r="B102" i="27"/>
  <c r="B103" i="27"/>
  <c r="B104" i="27"/>
  <c r="B105" i="27"/>
  <c r="B106" i="27"/>
  <c r="B107" i="27"/>
  <c r="B108" i="27"/>
  <c r="B109" i="27"/>
  <c r="B110" i="27"/>
  <c r="B111" i="27"/>
  <c r="B112" i="27"/>
  <c r="B113" i="27"/>
  <c r="B114" i="27"/>
  <c r="B115" i="27"/>
  <c r="B116" i="27"/>
  <c r="B117" i="27"/>
  <c r="B118" i="27"/>
  <c r="B119" i="27"/>
  <c r="B120" i="27"/>
  <c r="B121" i="27"/>
  <c r="B122" i="27"/>
  <c r="B123" i="27"/>
  <c r="B124" i="27"/>
  <c r="B125" i="27"/>
  <c r="B126" i="27"/>
  <c r="B127" i="27"/>
  <c r="B128" i="27"/>
  <c r="B129" i="27"/>
  <c r="B130" i="27"/>
  <c r="B131" i="27"/>
  <c r="B132" i="27"/>
  <c r="B133" i="27"/>
  <c r="B134" i="27"/>
  <c r="B135" i="27"/>
  <c r="B136" i="27"/>
  <c r="B137" i="27"/>
  <c r="B138" i="27"/>
  <c r="B139" i="27"/>
  <c r="B140" i="27"/>
  <c r="B141" i="27"/>
  <c r="B142" i="27"/>
  <c r="B143" i="27"/>
  <c r="B144" i="27"/>
  <c r="B145" i="27"/>
  <c r="B146" i="27"/>
  <c r="B147" i="27"/>
  <c r="B148" i="27"/>
  <c r="B149" i="27"/>
  <c r="B150" i="27"/>
  <c r="B151" i="27"/>
  <c r="B152" i="27"/>
  <c r="B153" i="27"/>
  <c r="B154" i="27"/>
  <c r="B155" i="27"/>
  <c r="B156" i="27"/>
  <c r="B157" i="27"/>
  <c r="B158" i="27"/>
  <c r="B159" i="27"/>
  <c r="B160" i="27"/>
  <c r="B161" i="27"/>
  <c r="B162" i="27"/>
  <c r="B163" i="27"/>
  <c r="B164" i="27"/>
  <c r="B165" i="27"/>
  <c r="B166" i="27"/>
  <c r="B167" i="27"/>
  <c r="B168" i="27"/>
  <c r="B169" i="27"/>
  <c r="B170" i="27"/>
  <c r="B171" i="27"/>
  <c r="B172" i="27"/>
  <c r="B173" i="27"/>
  <c r="B174" i="27"/>
  <c r="B175" i="27"/>
  <c r="B176" i="27"/>
  <c r="B177" i="27"/>
  <c r="B178" i="27"/>
  <c r="B179" i="27"/>
  <c r="B180" i="27"/>
  <c r="B181" i="27"/>
  <c r="B182" i="27"/>
  <c r="B183" i="27"/>
  <c r="B184" i="27"/>
  <c r="B185" i="27"/>
  <c r="B186" i="27"/>
  <c r="B187" i="27"/>
  <c r="B188" i="27"/>
  <c r="B189" i="27"/>
  <c r="B190" i="27"/>
  <c r="B191" i="27"/>
  <c r="B192" i="27"/>
  <c r="B193" i="27"/>
  <c r="B194" i="27"/>
  <c r="B195" i="27"/>
  <c r="B196" i="27"/>
  <c r="B197" i="27"/>
  <c r="B198" i="27"/>
  <c r="B199" i="27"/>
  <c r="B200" i="27"/>
  <c r="B201" i="27"/>
  <c r="B202" i="27"/>
  <c r="B203" i="27"/>
  <c r="B204" i="27"/>
  <c r="B205" i="27"/>
  <c r="B206" i="27"/>
  <c r="B207" i="27"/>
  <c r="B208" i="27"/>
  <c r="B209" i="27"/>
  <c r="B210" i="27"/>
  <c r="B211" i="27"/>
  <c r="B212" i="27"/>
  <c r="B213" i="27"/>
  <c r="B214" i="27"/>
  <c r="B215" i="27"/>
  <c r="B216" i="27"/>
  <c r="B217" i="27"/>
  <c r="B218" i="27"/>
  <c r="B219" i="27"/>
  <c r="B220" i="27"/>
  <c r="B221" i="27"/>
  <c r="B222" i="27"/>
  <c r="B223" i="27"/>
  <c r="B224" i="27"/>
  <c r="B225" i="27"/>
  <c r="B226" i="27"/>
  <c r="B227" i="27"/>
  <c r="B228" i="27"/>
  <c r="B229" i="27"/>
  <c r="B230" i="27"/>
  <c r="B231" i="27"/>
  <c r="B232" i="27"/>
  <c r="B233" i="27"/>
  <c r="B234" i="27"/>
  <c r="B235" i="27"/>
  <c r="B236" i="27"/>
  <c r="B237" i="27"/>
  <c r="B238" i="27"/>
  <c r="B239" i="27"/>
  <c r="B240" i="27"/>
  <c r="B241" i="27"/>
  <c r="B242" i="27"/>
  <c r="B243" i="27"/>
  <c r="B244" i="27"/>
  <c r="B245" i="27"/>
  <c r="B246" i="27"/>
  <c r="B247" i="27"/>
  <c r="B248" i="27"/>
  <c r="B249" i="27"/>
  <c r="B250" i="27"/>
  <c r="B251" i="27"/>
  <c r="B252" i="27"/>
  <c r="B253" i="27"/>
  <c r="B254" i="27"/>
  <c r="B255" i="27"/>
  <c r="B256" i="27"/>
  <c r="B257" i="27"/>
  <c r="B258" i="27"/>
  <c r="B259" i="27"/>
  <c r="B260" i="27"/>
  <c r="B261" i="27"/>
  <c r="B262" i="27"/>
  <c r="B263" i="27"/>
  <c r="B264" i="27"/>
  <c r="B265" i="27"/>
  <c r="B266" i="27"/>
  <c r="B267" i="27"/>
  <c r="B268" i="27"/>
  <c r="B269" i="27"/>
  <c r="B270" i="27"/>
  <c r="B271" i="27"/>
  <c r="B272" i="27"/>
  <c r="B273" i="27"/>
  <c r="B274" i="27"/>
  <c r="B275" i="27"/>
  <c r="B276" i="27"/>
  <c r="B277" i="27"/>
  <c r="B278" i="27"/>
  <c r="B279" i="27"/>
  <c r="B280" i="27"/>
  <c r="B281" i="27"/>
  <c r="B282" i="27"/>
  <c r="B283" i="27"/>
  <c r="B284" i="27"/>
  <c r="B285" i="27"/>
  <c r="B286" i="27"/>
  <c r="B287" i="27"/>
  <c r="B288" i="27"/>
  <c r="B289" i="27"/>
  <c r="B290" i="27"/>
  <c r="B291" i="27"/>
  <c r="B292" i="27"/>
  <c r="B293" i="27"/>
  <c r="B294" i="27"/>
  <c r="B295" i="27"/>
  <c r="B296" i="27"/>
  <c r="B297" i="27"/>
  <c r="B298" i="27"/>
  <c r="B299" i="27"/>
  <c r="B300" i="27"/>
  <c r="B301" i="27"/>
  <c r="B302" i="27"/>
  <c r="B303" i="27"/>
  <c r="B304" i="27"/>
  <c r="B305" i="27"/>
  <c r="B306" i="27"/>
  <c r="B307" i="27"/>
  <c r="B308" i="27"/>
  <c r="B309" i="27"/>
  <c r="B310" i="27"/>
  <c r="B311" i="27"/>
  <c r="B312" i="27"/>
  <c r="B313" i="27"/>
  <c r="B314" i="27"/>
  <c r="B315" i="27"/>
  <c r="B316" i="27"/>
  <c r="B317" i="27"/>
  <c r="B318" i="27"/>
  <c r="B319" i="27"/>
  <c r="B320" i="27"/>
  <c r="B321" i="27"/>
  <c r="B322" i="27"/>
  <c r="B323" i="27"/>
  <c r="B324" i="27"/>
  <c r="B325" i="27"/>
  <c r="B326" i="27"/>
  <c r="B327" i="27"/>
  <c r="B328" i="27"/>
  <c r="B329" i="27"/>
  <c r="B330" i="27"/>
  <c r="B331" i="27"/>
  <c r="B332" i="27"/>
  <c r="B333" i="27"/>
  <c r="B334" i="27"/>
  <c r="B335" i="27"/>
  <c r="B336" i="27"/>
  <c r="B337" i="27"/>
  <c r="B338" i="27"/>
  <c r="B339" i="27"/>
  <c r="B340" i="27"/>
  <c r="B341" i="27"/>
  <c r="B342" i="27"/>
  <c r="B343" i="27"/>
  <c r="B344" i="27"/>
  <c r="B345" i="27"/>
  <c r="B346" i="27"/>
  <c r="B347" i="27"/>
  <c r="B348" i="27"/>
  <c r="B349" i="27"/>
  <c r="B350" i="27"/>
  <c r="B351" i="27"/>
  <c r="B352" i="27"/>
  <c r="B353" i="27"/>
  <c r="B354" i="27"/>
  <c r="B355" i="27"/>
  <c r="B356" i="27"/>
  <c r="B357" i="27"/>
  <c r="B358" i="27"/>
  <c r="B359" i="27"/>
  <c r="B360" i="27"/>
  <c r="B361" i="27"/>
  <c r="B362" i="27"/>
  <c r="B363" i="27"/>
  <c r="B364" i="27"/>
  <c r="B365" i="27"/>
  <c r="B366" i="27"/>
  <c r="B367" i="27"/>
  <c r="B368" i="27"/>
  <c r="B369" i="27"/>
  <c r="E5" i="26"/>
  <c r="E6" i="26"/>
  <c r="E7" i="26"/>
  <c r="E8" i="26"/>
  <c r="E9" i="26"/>
  <c r="E10" i="26"/>
  <c r="E11" i="26"/>
  <c r="E12" i="26"/>
  <c r="E13" i="26"/>
  <c r="E14" i="26"/>
  <c r="E15" i="26"/>
  <c r="E16" i="26"/>
  <c r="E17" i="26"/>
  <c r="E18" i="26"/>
  <c r="E19" i="26"/>
  <c r="E20" i="26"/>
  <c r="E21" i="26"/>
  <c r="E22" i="26"/>
  <c r="E23" i="26"/>
  <c r="E24" i="26"/>
  <c r="E25" i="26"/>
  <c r="E26" i="26"/>
  <c r="E27" i="26"/>
  <c r="E28" i="26"/>
  <c r="E29" i="26"/>
  <c r="E30" i="26"/>
  <c r="E31" i="26"/>
  <c r="E32" i="26"/>
  <c r="E33" i="26"/>
  <c r="E34" i="26"/>
  <c r="E35" i="26"/>
  <c r="E36" i="26"/>
  <c r="E37" i="26"/>
  <c r="E38" i="26"/>
  <c r="E39" i="26"/>
  <c r="E40" i="26"/>
  <c r="E41" i="26"/>
  <c r="E42" i="26"/>
  <c r="E43" i="26"/>
  <c r="E44" i="26"/>
  <c r="E45" i="26"/>
  <c r="E46" i="26"/>
  <c r="E47" i="26"/>
  <c r="E48" i="26"/>
  <c r="E49" i="26"/>
  <c r="E50" i="26"/>
  <c r="E51" i="26"/>
  <c r="E52" i="26"/>
  <c r="E53" i="26"/>
  <c r="E54" i="26"/>
  <c r="E55" i="26"/>
  <c r="E56" i="26"/>
  <c r="E57" i="26"/>
  <c r="E58" i="26"/>
  <c r="E59" i="26"/>
  <c r="E60" i="26"/>
  <c r="E61" i="26"/>
  <c r="E62" i="26"/>
  <c r="E63" i="26"/>
  <c r="E64" i="26"/>
  <c r="E65" i="26"/>
  <c r="E66" i="26"/>
  <c r="E67" i="26"/>
  <c r="E68" i="26"/>
  <c r="E69" i="26"/>
  <c r="E70" i="26"/>
  <c r="E71" i="26"/>
  <c r="E72" i="26"/>
  <c r="E73" i="26"/>
  <c r="E74" i="26"/>
  <c r="E75" i="26"/>
  <c r="E76" i="26"/>
  <c r="E77" i="26"/>
  <c r="E78" i="26"/>
  <c r="E79" i="26"/>
  <c r="E80" i="26"/>
  <c r="E81" i="26"/>
  <c r="E82" i="26"/>
  <c r="E83" i="26"/>
  <c r="E84" i="26"/>
  <c r="E85" i="26"/>
  <c r="E86" i="26"/>
  <c r="E87" i="26"/>
  <c r="E88" i="26"/>
  <c r="E89" i="26"/>
  <c r="E90" i="26"/>
  <c r="E91" i="26"/>
  <c r="E92" i="26"/>
  <c r="E93" i="26"/>
  <c r="E94" i="26"/>
  <c r="E95" i="26"/>
  <c r="E96" i="26"/>
  <c r="E97" i="26"/>
  <c r="E98" i="26"/>
  <c r="E99" i="26"/>
  <c r="E100" i="26"/>
  <c r="E101" i="26"/>
  <c r="E102" i="26"/>
  <c r="E103" i="26"/>
  <c r="E104" i="26"/>
  <c r="E105" i="26"/>
  <c r="E106" i="26"/>
  <c r="E107" i="26"/>
  <c r="E108" i="26"/>
  <c r="E109" i="26"/>
  <c r="E110" i="26"/>
  <c r="E111" i="26"/>
  <c r="E112" i="26"/>
  <c r="E113" i="26"/>
  <c r="E114" i="26"/>
  <c r="E115" i="26"/>
  <c r="E116" i="26"/>
  <c r="E117" i="26"/>
  <c r="E118" i="26"/>
  <c r="E119" i="26"/>
  <c r="E120" i="26"/>
  <c r="E121" i="26"/>
  <c r="E122" i="26"/>
  <c r="E123" i="26"/>
  <c r="E124" i="26"/>
  <c r="E125" i="26"/>
  <c r="E126" i="26"/>
  <c r="E127" i="26"/>
  <c r="E128" i="26"/>
  <c r="E129" i="26"/>
  <c r="E130" i="26"/>
  <c r="E131" i="26"/>
  <c r="E132" i="26"/>
  <c r="E133" i="26"/>
  <c r="E134" i="26"/>
  <c r="E135" i="26"/>
  <c r="E136" i="26"/>
  <c r="E137" i="26"/>
  <c r="E138" i="26"/>
  <c r="E139" i="26"/>
  <c r="E140" i="26"/>
  <c r="E141" i="26"/>
  <c r="E142" i="26"/>
  <c r="E143" i="26"/>
  <c r="E144" i="26"/>
  <c r="E145" i="26"/>
  <c r="E146" i="26"/>
  <c r="E147" i="26"/>
  <c r="E148" i="26"/>
  <c r="E149" i="26"/>
  <c r="E150" i="26"/>
  <c r="E151" i="26"/>
  <c r="E152" i="26"/>
  <c r="E153" i="26"/>
  <c r="E154" i="26"/>
  <c r="E155" i="26"/>
  <c r="E156" i="26"/>
  <c r="E157" i="26"/>
  <c r="E158" i="26"/>
  <c r="E159" i="26"/>
  <c r="E160" i="26"/>
  <c r="E161" i="26"/>
  <c r="E162" i="26"/>
  <c r="E163" i="26"/>
  <c r="E164" i="26"/>
  <c r="E165" i="26"/>
  <c r="E166" i="26"/>
  <c r="E167" i="26"/>
  <c r="E168" i="26"/>
  <c r="E169" i="26"/>
  <c r="E170" i="26"/>
  <c r="E171" i="26"/>
  <c r="E172" i="26"/>
  <c r="E173" i="26"/>
  <c r="E174" i="26"/>
  <c r="E175" i="26"/>
  <c r="E176" i="26"/>
  <c r="E177" i="26"/>
  <c r="E178" i="26"/>
  <c r="E179" i="26"/>
  <c r="E180" i="26"/>
  <c r="E181" i="26"/>
  <c r="E182" i="26"/>
  <c r="E183" i="26"/>
  <c r="E184" i="26"/>
  <c r="E185" i="26"/>
  <c r="E186" i="26"/>
  <c r="E187" i="26"/>
  <c r="E188" i="26"/>
  <c r="E189" i="26"/>
  <c r="E190" i="26"/>
  <c r="E191" i="26"/>
  <c r="E192" i="26"/>
  <c r="E193" i="26"/>
  <c r="E194" i="26"/>
  <c r="E195" i="26"/>
  <c r="E196" i="26"/>
  <c r="E197" i="26"/>
  <c r="E198" i="26"/>
  <c r="E199" i="26"/>
  <c r="E200" i="26"/>
  <c r="E201" i="26"/>
  <c r="E202" i="26"/>
  <c r="E203" i="26"/>
  <c r="E204" i="26"/>
  <c r="E205" i="26"/>
  <c r="E206" i="26"/>
  <c r="E207" i="26"/>
  <c r="E208" i="26"/>
  <c r="E209" i="26"/>
  <c r="E210" i="26"/>
  <c r="E211" i="26"/>
  <c r="E212" i="26"/>
  <c r="E213" i="26"/>
  <c r="E214" i="26"/>
  <c r="E215" i="26"/>
  <c r="E216" i="26"/>
  <c r="E217" i="26"/>
  <c r="E218" i="26"/>
  <c r="E219" i="26"/>
  <c r="E220" i="26"/>
  <c r="E221" i="26"/>
  <c r="E222" i="26"/>
  <c r="E223" i="26"/>
  <c r="E224" i="26"/>
  <c r="E225" i="26"/>
  <c r="E226" i="26"/>
  <c r="E227" i="26"/>
  <c r="E228" i="26"/>
  <c r="E229" i="26"/>
  <c r="E230" i="26"/>
  <c r="E231" i="26"/>
  <c r="E232" i="26"/>
  <c r="E233" i="26"/>
  <c r="E234" i="26"/>
  <c r="E235" i="26"/>
  <c r="E236" i="26"/>
  <c r="E237" i="26"/>
  <c r="E238" i="26"/>
  <c r="E239" i="26"/>
  <c r="E240" i="26"/>
  <c r="E241" i="26"/>
  <c r="E242" i="26"/>
  <c r="E243" i="26"/>
  <c r="E244" i="26"/>
  <c r="E245" i="26"/>
  <c r="E246" i="26"/>
  <c r="E247" i="26"/>
  <c r="E248" i="26"/>
  <c r="E249" i="26"/>
  <c r="E250" i="26"/>
  <c r="E251" i="26"/>
  <c r="E252" i="26"/>
  <c r="E253" i="26"/>
  <c r="E254" i="26"/>
  <c r="E255" i="26"/>
  <c r="E256" i="26"/>
  <c r="E257" i="26"/>
  <c r="E258" i="26"/>
  <c r="E259" i="26"/>
  <c r="E260" i="26"/>
  <c r="E261" i="26"/>
  <c r="E262" i="26"/>
  <c r="E263" i="26"/>
  <c r="E264" i="26"/>
  <c r="E265" i="26"/>
  <c r="E266" i="26"/>
  <c r="E267" i="26"/>
  <c r="E268" i="26"/>
  <c r="E269" i="26"/>
  <c r="E270" i="26"/>
  <c r="E271" i="26"/>
  <c r="E272" i="26"/>
  <c r="E273" i="26"/>
  <c r="E274" i="26"/>
  <c r="E275" i="26"/>
  <c r="E276" i="26"/>
  <c r="E277" i="26"/>
  <c r="E278" i="26"/>
  <c r="E279" i="26"/>
  <c r="E280" i="26"/>
  <c r="E281" i="26"/>
  <c r="E282" i="26"/>
  <c r="E283" i="26"/>
  <c r="E284" i="26"/>
  <c r="E285" i="26"/>
  <c r="E286" i="26"/>
  <c r="E287" i="26"/>
  <c r="E288" i="26"/>
  <c r="E289" i="26"/>
  <c r="E290" i="26"/>
  <c r="E291" i="26"/>
  <c r="E292" i="26"/>
  <c r="E293" i="26"/>
  <c r="E294" i="26"/>
  <c r="E295" i="26"/>
  <c r="E296" i="26"/>
  <c r="E297" i="26"/>
  <c r="E298" i="26"/>
  <c r="E299" i="26"/>
  <c r="E300" i="26"/>
  <c r="E301" i="26"/>
  <c r="E302" i="26"/>
  <c r="E303" i="26"/>
  <c r="E304" i="26"/>
  <c r="E305" i="26"/>
  <c r="E306" i="26"/>
  <c r="E307" i="26"/>
  <c r="E308" i="26"/>
  <c r="E309" i="26"/>
  <c r="E310" i="26"/>
  <c r="E311" i="26"/>
  <c r="E312" i="26"/>
  <c r="E313" i="26"/>
  <c r="E314" i="26"/>
  <c r="E315" i="26"/>
  <c r="E316" i="26"/>
  <c r="E317" i="26"/>
  <c r="E318" i="26"/>
  <c r="E319" i="26"/>
  <c r="E320" i="26"/>
  <c r="E321" i="26"/>
  <c r="E322" i="26"/>
  <c r="E323" i="26"/>
  <c r="E324" i="26"/>
  <c r="E325" i="26"/>
  <c r="E326" i="26"/>
  <c r="E327" i="26"/>
  <c r="E328" i="26"/>
  <c r="E329" i="26"/>
  <c r="E330" i="26"/>
  <c r="E331" i="26"/>
  <c r="E332" i="26"/>
  <c r="E333" i="26"/>
  <c r="E334" i="26"/>
  <c r="E335" i="26"/>
  <c r="E336" i="26"/>
  <c r="E337" i="26"/>
  <c r="E338" i="26"/>
  <c r="E339" i="26"/>
  <c r="E340" i="26"/>
  <c r="E341" i="26"/>
  <c r="E342" i="26"/>
  <c r="E343" i="26"/>
  <c r="E344" i="26"/>
  <c r="E345" i="26"/>
  <c r="E346" i="26"/>
  <c r="E347" i="26"/>
  <c r="E348" i="26"/>
  <c r="E349" i="26"/>
  <c r="E350" i="26"/>
  <c r="E351" i="26"/>
  <c r="E352" i="26"/>
  <c r="E353" i="26"/>
  <c r="E354" i="26"/>
  <c r="E355" i="26"/>
  <c r="E356" i="26"/>
  <c r="E357" i="26"/>
  <c r="E358" i="26"/>
  <c r="E359" i="26"/>
  <c r="E360" i="26"/>
  <c r="E361" i="26"/>
  <c r="E362" i="26"/>
  <c r="E363" i="26"/>
  <c r="E364" i="26"/>
  <c r="E365" i="26"/>
  <c r="E366" i="26"/>
  <c r="E367" i="26"/>
  <c r="E368" i="26"/>
  <c r="D5" i="26"/>
  <c r="D6" i="26"/>
  <c r="D7" i="26"/>
  <c r="D8" i="26"/>
  <c r="D9" i="26"/>
  <c r="D10" i="26"/>
  <c r="D11" i="26"/>
  <c r="D12" i="26"/>
  <c r="D13" i="26"/>
  <c r="D14" i="26"/>
  <c r="D15" i="26"/>
  <c r="D16" i="26"/>
  <c r="D17" i="26"/>
  <c r="D18" i="26"/>
  <c r="D19" i="26"/>
  <c r="D20" i="26"/>
  <c r="D21" i="26"/>
  <c r="D22" i="26"/>
  <c r="D23" i="26"/>
  <c r="D24" i="26"/>
  <c r="D25" i="26"/>
  <c r="D26" i="26"/>
  <c r="D27" i="26"/>
  <c r="D28" i="26"/>
  <c r="D29" i="26"/>
  <c r="D30" i="26"/>
  <c r="D31" i="26"/>
  <c r="D32" i="26"/>
  <c r="D33" i="26"/>
  <c r="D34" i="26"/>
  <c r="D35" i="26"/>
  <c r="D36" i="26"/>
  <c r="D37" i="26"/>
  <c r="D38" i="26"/>
  <c r="D39" i="26"/>
  <c r="D40" i="26"/>
  <c r="D41" i="26"/>
  <c r="D42" i="26"/>
  <c r="D43" i="26"/>
  <c r="D44" i="26"/>
  <c r="D45" i="26"/>
  <c r="D46" i="26"/>
  <c r="D47" i="26"/>
  <c r="D48" i="26"/>
  <c r="D49" i="26"/>
  <c r="D50" i="26"/>
  <c r="D51" i="26"/>
  <c r="D52" i="26"/>
  <c r="D53" i="26"/>
  <c r="D54" i="26"/>
  <c r="D55" i="26"/>
  <c r="D56" i="26"/>
  <c r="D57" i="26"/>
  <c r="D58" i="26"/>
  <c r="D59" i="26"/>
  <c r="D60" i="26"/>
  <c r="D61" i="26"/>
  <c r="D62" i="26"/>
  <c r="D63" i="26"/>
  <c r="D64" i="26"/>
  <c r="D65" i="26"/>
  <c r="D66" i="26"/>
  <c r="D67" i="26"/>
  <c r="D68" i="26"/>
  <c r="D69" i="26"/>
  <c r="D70" i="26"/>
  <c r="D71" i="26"/>
  <c r="D72" i="26"/>
  <c r="D73" i="26"/>
  <c r="D74" i="26"/>
  <c r="D75" i="26"/>
  <c r="D76" i="26"/>
  <c r="D77" i="26"/>
  <c r="D78" i="26"/>
  <c r="D79" i="26"/>
  <c r="D80" i="26"/>
  <c r="D81" i="26"/>
  <c r="D82" i="26"/>
  <c r="D83" i="26"/>
  <c r="D84" i="26"/>
  <c r="D85" i="26"/>
  <c r="D86" i="26"/>
  <c r="D87" i="26"/>
  <c r="D88" i="26"/>
  <c r="D89" i="26"/>
  <c r="D90" i="26"/>
  <c r="D91" i="26"/>
  <c r="D92" i="26"/>
  <c r="D93" i="26"/>
  <c r="D94" i="26"/>
  <c r="D95" i="26"/>
  <c r="D96" i="26"/>
  <c r="D97" i="26"/>
  <c r="D98" i="26"/>
  <c r="D99" i="26"/>
  <c r="D100" i="26"/>
  <c r="D101" i="26"/>
  <c r="D102" i="26"/>
  <c r="D103" i="26"/>
  <c r="D104" i="26"/>
  <c r="D105" i="26"/>
  <c r="D106" i="26"/>
  <c r="D107" i="26"/>
  <c r="D108" i="26"/>
  <c r="D109" i="26"/>
  <c r="D110" i="26"/>
  <c r="D111" i="26"/>
  <c r="D112" i="26"/>
  <c r="D113" i="26"/>
  <c r="D114" i="26"/>
  <c r="D115" i="26"/>
  <c r="D116" i="26"/>
  <c r="D117" i="26"/>
  <c r="D118" i="26"/>
  <c r="D119" i="26"/>
  <c r="D120" i="26"/>
  <c r="D121" i="26"/>
  <c r="D122" i="26"/>
  <c r="D123" i="26"/>
  <c r="D124" i="26"/>
  <c r="D125" i="26"/>
  <c r="D126" i="26"/>
  <c r="D127" i="26"/>
  <c r="D128" i="26"/>
  <c r="D129" i="26"/>
  <c r="D130" i="26"/>
  <c r="D131" i="26"/>
  <c r="D132" i="26"/>
  <c r="D133" i="26"/>
  <c r="D134" i="26"/>
  <c r="D135" i="26"/>
  <c r="D136" i="26"/>
  <c r="D137" i="26"/>
  <c r="D138" i="26"/>
  <c r="D139" i="26"/>
  <c r="D140" i="26"/>
  <c r="D141" i="26"/>
  <c r="D142" i="26"/>
  <c r="D143" i="26"/>
  <c r="D144" i="26"/>
  <c r="D145" i="26"/>
  <c r="D146" i="26"/>
  <c r="D147" i="26"/>
  <c r="D148" i="26"/>
  <c r="D149" i="26"/>
  <c r="D150" i="26"/>
  <c r="D151" i="26"/>
  <c r="D152" i="26"/>
  <c r="D153" i="26"/>
  <c r="D154" i="26"/>
  <c r="D155" i="26"/>
  <c r="D156" i="26"/>
  <c r="D157" i="26"/>
  <c r="D158" i="26"/>
  <c r="D159" i="26"/>
  <c r="D160" i="26"/>
  <c r="D161" i="26"/>
  <c r="D162" i="26"/>
  <c r="D163" i="26"/>
  <c r="D164" i="26"/>
  <c r="D165" i="26"/>
  <c r="D166" i="26"/>
  <c r="D167" i="26"/>
  <c r="D168" i="26"/>
  <c r="D169" i="26"/>
  <c r="D170" i="26"/>
  <c r="D171" i="26"/>
  <c r="D172" i="26"/>
  <c r="D173" i="26"/>
  <c r="D174" i="26"/>
  <c r="D175" i="26"/>
  <c r="D176" i="26"/>
  <c r="D177" i="26"/>
  <c r="D178" i="26"/>
  <c r="D179" i="26"/>
  <c r="D180" i="26"/>
  <c r="D181" i="26"/>
  <c r="D182" i="26"/>
  <c r="D183" i="26"/>
  <c r="D184" i="26"/>
  <c r="D185" i="26"/>
  <c r="D186" i="26"/>
  <c r="D187" i="26"/>
  <c r="D188" i="26"/>
  <c r="D189" i="26"/>
  <c r="D190" i="26"/>
  <c r="D191" i="26"/>
  <c r="D192" i="26"/>
  <c r="D193" i="26"/>
  <c r="D194" i="26"/>
  <c r="D195" i="26"/>
  <c r="D196" i="26"/>
  <c r="D197" i="26"/>
  <c r="D198" i="26"/>
  <c r="D199" i="26"/>
  <c r="D200" i="26"/>
  <c r="D201" i="26"/>
  <c r="D202" i="26"/>
  <c r="D203" i="26"/>
  <c r="D204" i="26"/>
  <c r="D205" i="26"/>
  <c r="D206" i="26"/>
  <c r="D207" i="26"/>
  <c r="D208" i="26"/>
  <c r="D209" i="26"/>
  <c r="D210" i="26"/>
  <c r="D211" i="26"/>
  <c r="D212" i="26"/>
  <c r="D213" i="26"/>
  <c r="D214" i="26"/>
  <c r="D215" i="26"/>
  <c r="D216" i="26"/>
  <c r="D217" i="26"/>
  <c r="D218" i="26"/>
  <c r="D219" i="26"/>
  <c r="D220" i="26"/>
  <c r="D221" i="26"/>
  <c r="D222" i="26"/>
  <c r="D223" i="26"/>
  <c r="D224" i="26"/>
  <c r="D225" i="26"/>
  <c r="D226" i="26"/>
  <c r="D227" i="26"/>
  <c r="D228" i="26"/>
  <c r="D229" i="26"/>
  <c r="D230" i="26"/>
  <c r="D231" i="26"/>
  <c r="D232" i="26"/>
  <c r="D233" i="26"/>
  <c r="D234" i="26"/>
  <c r="D235" i="26"/>
  <c r="D236" i="26"/>
  <c r="D237" i="26"/>
  <c r="D238" i="26"/>
  <c r="D239" i="26"/>
  <c r="D240" i="26"/>
  <c r="D241" i="26"/>
  <c r="D242" i="26"/>
  <c r="D243" i="26"/>
  <c r="D244" i="26"/>
  <c r="D245" i="26"/>
  <c r="D246" i="26"/>
  <c r="D247" i="26"/>
  <c r="D248" i="26"/>
  <c r="D249" i="26"/>
  <c r="D250" i="26"/>
  <c r="D251" i="26"/>
  <c r="D252" i="26"/>
  <c r="D253" i="26"/>
  <c r="D254" i="26"/>
  <c r="D255" i="26"/>
  <c r="D256" i="26"/>
  <c r="D257" i="26"/>
  <c r="D258" i="26"/>
  <c r="D259" i="26"/>
  <c r="D260" i="26"/>
  <c r="D261" i="26"/>
  <c r="D262" i="26"/>
  <c r="D263" i="26"/>
  <c r="D264" i="26"/>
  <c r="D265" i="26"/>
  <c r="D266" i="26"/>
  <c r="D267" i="26"/>
  <c r="D268" i="26"/>
  <c r="D269" i="26"/>
  <c r="D270" i="26"/>
  <c r="D271" i="26"/>
  <c r="D272" i="26"/>
  <c r="D273" i="26"/>
  <c r="D274" i="26"/>
  <c r="D275" i="26"/>
  <c r="D276" i="26"/>
  <c r="D277" i="26"/>
  <c r="D278" i="26"/>
  <c r="D279" i="26"/>
  <c r="D280" i="26"/>
  <c r="D281" i="26"/>
  <c r="D282" i="26"/>
  <c r="D283" i="26"/>
  <c r="D284" i="26"/>
  <c r="D285" i="26"/>
  <c r="D286" i="26"/>
  <c r="D287" i="26"/>
  <c r="D288" i="26"/>
  <c r="D289" i="26"/>
  <c r="D290" i="26"/>
  <c r="D291" i="26"/>
  <c r="D292" i="26"/>
  <c r="D293" i="26"/>
  <c r="D294" i="26"/>
  <c r="D295" i="26"/>
  <c r="D296" i="26"/>
  <c r="D297" i="26"/>
  <c r="D298" i="26"/>
  <c r="D299" i="26"/>
  <c r="D300" i="26"/>
  <c r="D301" i="26"/>
  <c r="D302" i="26"/>
  <c r="D303" i="26"/>
  <c r="D304" i="26"/>
  <c r="D305" i="26"/>
  <c r="D306" i="26"/>
  <c r="D307" i="26"/>
  <c r="D308" i="26"/>
  <c r="D309" i="26"/>
  <c r="D310" i="26"/>
  <c r="D311" i="26"/>
  <c r="D312" i="26"/>
  <c r="D313" i="26"/>
  <c r="D314" i="26"/>
  <c r="D315" i="26"/>
  <c r="D316" i="26"/>
  <c r="D317" i="26"/>
  <c r="D318" i="26"/>
  <c r="D319" i="26"/>
  <c r="D320" i="26"/>
  <c r="D321" i="26"/>
  <c r="D322" i="26"/>
  <c r="D323" i="26"/>
  <c r="D324" i="26"/>
  <c r="D325" i="26"/>
  <c r="D326" i="26"/>
  <c r="D327" i="26"/>
  <c r="D328" i="26"/>
  <c r="D329" i="26"/>
  <c r="D330" i="26"/>
  <c r="D331" i="26"/>
  <c r="D332" i="26"/>
  <c r="D333" i="26"/>
  <c r="D334" i="26"/>
  <c r="D335" i="26"/>
  <c r="D336" i="26"/>
  <c r="D337" i="26"/>
  <c r="D338" i="26"/>
  <c r="D339" i="26"/>
  <c r="D340" i="26"/>
  <c r="D341" i="26"/>
  <c r="D342" i="26"/>
  <c r="D343" i="26"/>
  <c r="D344" i="26"/>
  <c r="D345" i="26"/>
  <c r="D346" i="26"/>
  <c r="D347" i="26"/>
  <c r="D348" i="26"/>
  <c r="D349" i="26"/>
  <c r="D350" i="26"/>
  <c r="D351" i="26"/>
  <c r="D352" i="26"/>
  <c r="D353" i="26"/>
  <c r="D354" i="26"/>
  <c r="D355" i="26"/>
  <c r="D356" i="26"/>
  <c r="D357" i="26"/>
  <c r="D358" i="26"/>
  <c r="D359" i="26"/>
  <c r="D360" i="26"/>
  <c r="D361" i="26"/>
  <c r="D362" i="26"/>
  <c r="D363" i="26"/>
  <c r="D364" i="26"/>
  <c r="D365" i="26"/>
  <c r="D366" i="26"/>
  <c r="D367" i="26"/>
  <c r="D368" i="26"/>
  <c r="C5" i="26"/>
  <c r="C6" i="26"/>
  <c r="C7" i="26"/>
  <c r="C8" i="26"/>
  <c r="C9" i="26"/>
  <c r="C10" i="26"/>
  <c r="C11" i="26"/>
  <c r="C12" i="26"/>
  <c r="C13" i="26"/>
  <c r="C14" i="26"/>
  <c r="C15" i="26"/>
  <c r="C16" i="26"/>
  <c r="C17" i="26"/>
  <c r="C18" i="26"/>
  <c r="C19" i="26"/>
  <c r="C20" i="26"/>
  <c r="C21" i="26"/>
  <c r="C22" i="26"/>
  <c r="C23" i="26"/>
  <c r="C24" i="26"/>
  <c r="C25" i="26"/>
  <c r="C26" i="26"/>
  <c r="C27" i="26"/>
  <c r="C28" i="26"/>
  <c r="C29" i="26"/>
  <c r="C30" i="26"/>
  <c r="C31" i="26"/>
  <c r="C32" i="26"/>
  <c r="C33" i="26"/>
  <c r="C34" i="26"/>
  <c r="C35" i="26"/>
  <c r="C36" i="26"/>
  <c r="C37" i="26"/>
  <c r="C38" i="26"/>
  <c r="C39" i="26"/>
  <c r="C40" i="26"/>
  <c r="C41" i="26"/>
  <c r="C42" i="26"/>
  <c r="C43" i="26"/>
  <c r="C44" i="26"/>
  <c r="C45" i="26"/>
  <c r="C46" i="26"/>
  <c r="C47" i="26"/>
  <c r="C48" i="26"/>
  <c r="C49" i="26"/>
  <c r="C50" i="26"/>
  <c r="C51" i="26"/>
  <c r="C52" i="26"/>
  <c r="C53" i="26"/>
  <c r="C54" i="26"/>
  <c r="C55" i="26"/>
  <c r="C56" i="26"/>
  <c r="C57" i="26"/>
  <c r="C58" i="26"/>
  <c r="C59" i="26"/>
  <c r="C60" i="26"/>
  <c r="C61" i="26"/>
  <c r="C62" i="26"/>
  <c r="C63" i="26"/>
  <c r="C64" i="26"/>
  <c r="C65" i="26"/>
  <c r="C66" i="26"/>
  <c r="C67" i="26"/>
  <c r="C68" i="26"/>
  <c r="C69" i="26"/>
  <c r="C70" i="26"/>
  <c r="C71" i="26"/>
  <c r="C72" i="26"/>
  <c r="C73" i="26"/>
  <c r="C74" i="26"/>
  <c r="C75" i="26"/>
  <c r="C76" i="26"/>
  <c r="C77" i="26"/>
  <c r="C78" i="26"/>
  <c r="C79" i="26"/>
  <c r="C80" i="26"/>
  <c r="C81" i="26"/>
  <c r="C82" i="26"/>
  <c r="C83" i="26"/>
  <c r="C84" i="26"/>
  <c r="C85" i="26"/>
  <c r="C86" i="26"/>
  <c r="C87" i="26"/>
  <c r="C88" i="26"/>
  <c r="C89" i="26"/>
  <c r="C90" i="26"/>
  <c r="C91" i="26"/>
  <c r="C92" i="26"/>
  <c r="C93" i="26"/>
  <c r="C94" i="26"/>
  <c r="C95" i="26"/>
  <c r="C96" i="26"/>
  <c r="C97" i="26"/>
  <c r="C98" i="26"/>
  <c r="C99" i="26"/>
  <c r="C100" i="26"/>
  <c r="C101" i="26"/>
  <c r="C102" i="26"/>
  <c r="C103" i="26"/>
  <c r="C104" i="26"/>
  <c r="C105" i="26"/>
  <c r="C106" i="26"/>
  <c r="C107" i="26"/>
  <c r="C108" i="26"/>
  <c r="C109" i="26"/>
  <c r="C110" i="26"/>
  <c r="C111" i="26"/>
  <c r="C112" i="26"/>
  <c r="C113" i="26"/>
  <c r="C114" i="26"/>
  <c r="C115" i="26"/>
  <c r="C116" i="26"/>
  <c r="C117" i="26"/>
  <c r="C118" i="26"/>
  <c r="C119" i="26"/>
  <c r="C120" i="26"/>
  <c r="C121" i="26"/>
  <c r="C122" i="26"/>
  <c r="C123" i="26"/>
  <c r="C124" i="26"/>
  <c r="C125" i="26"/>
  <c r="C126" i="26"/>
  <c r="C127" i="26"/>
  <c r="C128" i="26"/>
  <c r="C129" i="26"/>
  <c r="C130" i="26"/>
  <c r="C131" i="26"/>
  <c r="C132" i="26"/>
  <c r="C133" i="26"/>
  <c r="C134" i="26"/>
  <c r="C135" i="26"/>
  <c r="C136" i="26"/>
  <c r="C137" i="26"/>
  <c r="C138" i="26"/>
  <c r="C139" i="26"/>
  <c r="C140" i="26"/>
  <c r="C141" i="26"/>
  <c r="C142" i="26"/>
  <c r="C143" i="26"/>
  <c r="C144" i="26"/>
  <c r="C145" i="26"/>
  <c r="C146" i="26"/>
  <c r="C147" i="26"/>
  <c r="C148" i="26"/>
  <c r="C149" i="26"/>
  <c r="C150" i="26"/>
  <c r="C151" i="26"/>
  <c r="C152" i="26"/>
  <c r="C153" i="26"/>
  <c r="C154" i="26"/>
  <c r="C155" i="26"/>
  <c r="C156" i="26"/>
  <c r="C157" i="26"/>
  <c r="C158" i="26"/>
  <c r="C159" i="26"/>
  <c r="C160" i="26"/>
  <c r="C161" i="26"/>
  <c r="C162" i="26"/>
  <c r="C163" i="26"/>
  <c r="C164" i="26"/>
  <c r="C165" i="26"/>
  <c r="C166" i="26"/>
  <c r="C167" i="26"/>
  <c r="C168" i="26"/>
  <c r="C169" i="26"/>
  <c r="C170" i="26"/>
  <c r="C171" i="26"/>
  <c r="C172" i="26"/>
  <c r="C173" i="26"/>
  <c r="C174" i="26"/>
  <c r="C175" i="26"/>
  <c r="C176" i="26"/>
  <c r="C177" i="26"/>
  <c r="C178" i="26"/>
  <c r="C179" i="26"/>
  <c r="C180" i="26"/>
  <c r="C181" i="26"/>
  <c r="C182" i="26"/>
  <c r="C183" i="26"/>
  <c r="C184" i="26"/>
  <c r="C185" i="26"/>
  <c r="C186" i="26"/>
  <c r="C187" i="26"/>
  <c r="C188" i="26"/>
  <c r="C189" i="26"/>
  <c r="C190" i="26"/>
  <c r="C191" i="26"/>
  <c r="C192" i="26"/>
  <c r="C193" i="26"/>
  <c r="C194" i="26"/>
  <c r="C195" i="26"/>
  <c r="C196" i="26"/>
  <c r="C197" i="26"/>
  <c r="C198" i="26"/>
  <c r="C199" i="26"/>
  <c r="C200" i="26"/>
  <c r="C201" i="26"/>
  <c r="C202" i="26"/>
  <c r="C203" i="26"/>
  <c r="C204" i="26"/>
  <c r="C205" i="26"/>
  <c r="C206" i="26"/>
  <c r="C207" i="26"/>
  <c r="C208" i="26"/>
  <c r="C209" i="26"/>
  <c r="C210" i="26"/>
  <c r="C211" i="26"/>
  <c r="C212" i="26"/>
  <c r="C213" i="26"/>
  <c r="C214" i="26"/>
  <c r="C215" i="26"/>
  <c r="C216" i="26"/>
  <c r="C217" i="26"/>
  <c r="C218" i="26"/>
  <c r="C219" i="26"/>
  <c r="C220" i="26"/>
  <c r="C221" i="26"/>
  <c r="C222" i="26"/>
  <c r="C223" i="26"/>
  <c r="C224" i="26"/>
  <c r="C225" i="26"/>
  <c r="C226" i="26"/>
  <c r="C227" i="26"/>
  <c r="C228" i="26"/>
  <c r="C229" i="26"/>
  <c r="C230" i="26"/>
  <c r="C231" i="26"/>
  <c r="C232" i="26"/>
  <c r="C233" i="26"/>
  <c r="C234" i="26"/>
  <c r="C235" i="26"/>
  <c r="C236" i="26"/>
  <c r="C237" i="26"/>
  <c r="C238" i="26"/>
  <c r="C239" i="26"/>
  <c r="C240" i="26"/>
  <c r="C241" i="26"/>
  <c r="C242" i="26"/>
  <c r="C243" i="26"/>
  <c r="C244" i="26"/>
  <c r="C245" i="26"/>
  <c r="C246" i="26"/>
  <c r="C247" i="26"/>
  <c r="C248" i="26"/>
  <c r="C249" i="26"/>
  <c r="C250" i="26"/>
  <c r="C251" i="26"/>
  <c r="C252" i="26"/>
  <c r="C253" i="26"/>
  <c r="C254" i="26"/>
  <c r="C255" i="26"/>
  <c r="C256" i="26"/>
  <c r="C257" i="26"/>
  <c r="C258" i="26"/>
  <c r="C259" i="26"/>
  <c r="C260" i="26"/>
  <c r="C261" i="26"/>
  <c r="C262" i="26"/>
  <c r="C263" i="26"/>
  <c r="C264" i="26"/>
  <c r="C265" i="26"/>
  <c r="C266" i="26"/>
  <c r="C267" i="26"/>
  <c r="C268" i="26"/>
  <c r="C269" i="26"/>
  <c r="C270" i="26"/>
  <c r="C271" i="26"/>
  <c r="C272" i="26"/>
  <c r="C273" i="26"/>
  <c r="C274" i="26"/>
  <c r="C275" i="26"/>
  <c r="C276" i="26"/>
  <c r="C277" i="26"/>
  <c r="C278" i="26"/>
  <c r="C279" i="26"/>
  <c r="C280" i="26"/>
  <c r="C281" i="26"/>
  <c r="C282" i="26"/>
  <c r="C283" i="26"/>
  <c r="C284" i="26"/>
  <c r="C285" i="26"/>
  <c r="C286" i="26"/>
  <c r="C287" i="26"/>
  <c r="C288" i="26"/>
  <c r="C289" i="26"/>
  <c r="C290" i="26"/>
  <c r="C291" i="26"/>
  <c r="C292" i="26"/>
  <c r="C293" i="26"/>
  <c r="C294" i="26"/>
  <c r="C295" i="26"/>
  <c r="C296" i="26"/>
  <c r="C297" i="26"/>
  <c r="C298" i="26"/>
  <c r="C299" i="26"/>
  <c r="C300" i="26"/>
  <c r="C301" i="26"/>
  <c r="C302" i="26"/>
  <c r="C303" i="26"/>
  <c r="C304" i="26"/>
  <c r="C305" i="26"/>
  <c r="C306" i="26"/>
  <c r="C307" i="26"/>
  <c r="C308" i="26"/>
  <c r="C309" i="26"/>
  <c r="C310" i="26"/>
  <c r="C311" i="26"/>
  <c r="C312" i="26"/>
  <c r="C313" i="26"/>
  <c r="C314" i="26"/>
  <c r="C315" i="26"/>
  <c r="C316" i="26"/>
  <c r="C317" i="26"/>
  <c r="C318" i="26"/>
  <c r="C319" i="26"/>
  <c r="C320" i="26"/>
  <c r="C321" i="26"/>
  <c r="C322" i="26"/>
  <c r="C323" i="26"/>
  <c r="C324" i="26"/>
  <c r="C325" i="26"/>
  <c r="C326" i="26"/>
  <c r="C327" i="26"/>
  <c r="C328" i="26"/>
  <c r="C329" i="26"/>
  <c r="C330" i="26"/>
  <c r="C331" i="26"/>
  <c r="C332" i="26"/>
  <c r="C333" i="26"/>
  <c r="C334" i="26"/>
  <c r="C335" i="26"/>
  <c r="C336" i="26"/>
  <c r="C337" i="26"/>
  <c r="C338" i="26"/>
  <c r="C339" i="26"/>
  <c r="C340" i="26"/>
  <c r="C341" i="26"/>
  <c r="C342" i="26"/>
  <c r="C343" i="26"/>
  <c r="C344" i="26"/>
  <c r="C345" i="26"/>
  <c r="C346" i="26"/>
  <c r="C347" i="26"/>
  <c r="C348" i="26"/>
  <c r="C349" i="26"/>
  <c r="C350" i="26"/>
  <c r="C351" i="26"/>
  <c r="C352" i="26"/>
  <c r="C353" i="26"/>
  <c r="C354" i="26"/>
  <c r="C355" i="26"/>
  <c r="C356" i="26"/>
  <c r="C357" i="26"/>
  <c r="C358" i="26"/>
  <c r="C359" i="26"/>
  <c r="C360" i="26"/>
  <c r="C361" i="26"/>
  <c r="C362" i="26"/>
  <c r="C363" i="26"/>
  <c r="C364" i="26"/>
  <c r="C365" i="26"/>
  <c r="C366" i="26"/>
  <c r="C367" i="26"/>
  <c r="C368" i="26"/>
  <c r="B5" i="26"/>
  <c r="B6" i="26"/>
  <c r="B7" i="26"/>
  <c r="B8" i="26"/>
  <c r="B9" i="26"/>
  <c r="B10" i="26"/>
  <c r="B11" i="26"/>
  <c r="B12" i="26"/>
  <c r="B13" i="26"/>
  <c r="B14" i="26"/>
  <c r="B15" i="26"/>
  <c r="B16" i="26"/>
  <c r="B17" i="26"/>
  <c r="B18" i="26"/>
  <c r="B19" i="26"/>
  <c r="B20" i="26"/>
  <c r="B21" i="26"/>
  <c r="B22" i="26"/>
  <c r="B23" i="26"/>
  <c r="B24" i="26"/>
  <c r="B25" i="26"/>
  <c r="B26" i="26"/>
  <c r="B27" i="26"/>
  <c r="B28" i="26"/>
  <c r="B29" i="26"/>
  <c r="B30" i="26"/>
  <c r="B31" i="26"/>
  <c r="B32" i="26"/>
  <c r="B33" i="26"/>
  <c r="B34" i="26"/>
  <c r="B35" i="26"/>
  <c r="B36" i="26"/>
  <c r="B37" i="26"/>
  <c r="B38" i="26"/>
  <c r="B39" i="26"/>
  <c r="B40" i="26"/>
  <c r="B41" i="26"/>
  <c r="B42" i="26"/>
  <c r="B43" i="26"/>
  <c r="B44" i="26"/>
  <c r="B45" i="26"/>
  <c r="B46" i="26"/>
  <c r="B47" i="26"/>
  <c r="B48" i="26"/>
  <c r="B49" i="26"/>
  <c r="B50" i="26"/>
  <c r="B51" i="26"/>
  <c r="B52" i="26"/>
  <c r="B53" i="26"/>
  <c r="B54" i="26"/>
  <c r="B55" i="26"/>
  <c r="B56" i="26"/>
  <c r="B57" i="26"/>
  <c r="B58" i="26"/>
  <c r="B59" i="26"/>
  <c r="B60" i="26"/>
  <c r="B61" i="26"/>
  <c r="B62" i="26"/>
  <c r="B63" i="26"/>
  <c r="B64" i="26"/>
  <c r="B65" i="26"/>
  <c r="B66" i="26"/>
  <c r="B67" i="26"/>
  <c r="B68" i="26"/>
  <c r="B69" i="26"/>
  <c r="B70" i="26"/>
  <c r="B71" i="26"/>
  <c r="B72" i="26"/>
  <c r="B73" i="26"/>
  <c r="B74" i="26"/>
  <c r="B75" i="26"/>
  <c r="B76" i="26"/>
  <c r="B77" i="26"/>
  <c r="B78" i="26"/>
  <c r="B79" i="26"/>
  <c r="B80" i="26"/>
  <c r="B81" i="26"/>
  <c r="B82" i="26"/>
  <c r="B83" i="26"/>
  <c r="B84" i="26"/>
  <c r="B85" i="26"/>
  <c r="B86" i="26"/>
  <c r="B87" i="26"/>
  <c r="B88" i="26"/>
  <c r="B89" i="26"/>
  <c r="B90" i="26"/>
  <c r="B91" i="26"/>
  <c r="B92" i="26"/>
  <c r="B93" i="26"/>
  <c r="B94" i="26"/>
  <c r="B95" i="26"/>
  <c r="B96" i="26"/>
  <c r="B97" i="26"/>
  <c r="B98" i="26"/>
  <c r="B99" i="26"/>
  <c r="B100" i="26"/>
  <c r="B101" i="26"/>
  <c r="B102" i="26"/>
  <c r="B103" i="26"/>
  <c r="B104" i="26"/>
  <c r="B105" i="26"/>
  <c r="B106" i="26"/>
  <c r="B107" i="26"/>
  <c r="B108" i="26"/>
  <c r="B109" i="26"/>
  <c r="B110" i="26"/>
  <c r="B111" i="26"/>
  <c r="B112" i="26"/>
  <c r="B113" i="26"/>
  <c r="B114" i="26"/>
  <c r="B115" i="26"/>
  <c r="B116" i="26"/>
  <c r="B117" i="26"/>
  <c r="B118" i="26"/>
  <c r="B119" i="26"/>
  <c r="B120" i="26"/>
  <c r="B121" i="26"/>
  <c r="B122" i="26"/>
  <c r="B123" i="26"/>
  <c r="B124" i="26"/>
  <c r="B125" i="26"/>
  <c r="B126" i="26"/>
  <c r="B127" i="26"/>
  <c r="B128" i="26"/>
  <c r="B129" i="26"/>
  <c r="B130" i="26"/>
  <c r="B131" i="26"/>
  <c r="B132" i="26"/>
  <c r="B133" i="26"/>
  <c r="B134" i="26"/>
  <c r="B135" i="26"/>
  <c r="B136" i="26"/>
  <c r="B137" i="26"/>
  <c r="B138" i="26"/>
  <c r="B139" i="26"/>
  <c r="B140" i="26"/>
  <c r="B141" i="26"/>
  <c r="B142" i="26"/>
  <c r="B143" i="26"/>
  <c r="B144" i="26"/>
  <c r="B145" i="26"/>
  <c r="B146" i="26"/>
  <c r="B147" i="26"/>
  <c r="B148" i="26"/>
  <c r="B149" i="26"/>
  <c r="B150" i="26"/>
  <c r="B151" i="26"/>
  <c r="B152" i="26"/>
  <c r="B153" i="26"/>
  <c r="B154" i="26"/>
  <c r="B155" i="26"/>
  <c r="B156" i="26"/>
  <c r="B157" i="26"/>
  <c r="B158" i="26"/>
  <c r="B159" i="26"/>
  <c r="B160" i="26"/>
  <c r="B161" i="26"/>
  <c r="B162" i="26"/>
  <c r="B163" i="26"/>
  <c r="B164" i="26"/>
  <c r="B165" i="26"/>
  <c r="B166" i="26"/>
  <c r="B167" i="26"/>
  <c r="B168" i="26"/>
  <c r="B169" i="26"/>
  <c r="B170" i="26"/>
  <c r="B171" i="26"/>
  <c r="B172" i="26"/>
  <c r="B173" i="26"/>
  <c r="B174" i="26"/>
  <c r="B175" i="26"/>
  <c r="B176" i="26"/>
  <c r="B177" i="26"/>
  <c r="B178" i="26"/>
  <c r="B179" i="26"/>
  <c r="B180" i="26"/>
  <c r="B181" i="26"/>
  <c r="B182" i="26"/>
  <c r="B183" i="26"/>
  <c r="B184" i="26"/>
  <c r="B185" i="26"/>
  <c r="B186" i="26"/>
  <c r="B187" i="26"/>
  <c r="B188" i="26"/>
  <c r="B189" i="26"/>
  <c r="B190" i="26"/>
  <c r="B191" i="26"/>
  <c r="B192" i="26"/>
  <c r="B193" i="26"/>
  <c r="B194" i="26"/>
  <c r="B195" i="26"/>
  <c r="B196" i="26"/>
  <c r="B197" i="26"/>
  <c r="B198" i="26"/>
  <c r="B199" i="26"/>
  <c r="B200" i="26"/>
  <c r="B201" i="26"/>
  <c r="B202" i="26"/>
  <c r="B203" i="26"/>
  <c r="B204" i="26"/>
  <c r="B205" i="26"/>
  <c r="B206" i="26"/>
  <c r="B207" i="26"/>
  <c r="B208" i="26"/>
  <c r="B209" i="26"/>
  <c r="B210" i="26"/>
  <c r="B211" i="26"/>
  <c r="B212" i="26"/>
  <c r="B213" i="26"/>
  <c r="B214" i="26"/>
  <c r="B215" i="26"/>
  <c r="B216" i="26"/>
  <c r="B217" i="26"/>
  <c r="B218" i="26"/>
  <c r="B219" i="26"/>
  <c r="B220" i="26"/>
  <c r="B221" i="26"/>
  <c r="B222" i="26"/>
  <c r="B223" i="26"/>
  <c r="B224" i="26"/>
  <c r="B225" i="26"/>
  <c r="B226" i="26"/>
  <c r="B227" i="26"/>
  <c r="B228" i="26"/>
  <c r="B229" i="26"/>
  <c r="B230" i="26"/>
  <c r="B231" i="26"/>
  <c r="B232" i="26"/>
  <c r="B233" i="26"/>
  <c r="B234" i="26"/>
  <c r="B235" i="26"/>
  <c r="B236" i="26"/>
  <c r="B237" i="26"/>
  <c r="B238" i="26"/>
  <c r="B239" i="26"/>
  <c r="B240" i="26"/>
  <c r="B241" i="26"/>
  <c r="B242" i="26"/>
  <c r="B243" i="26"/>
  <c r="B244" i="26"/>
  <c r="B245" i="26"/>
  <c r="B246" i="26"/>
  <c r="B247" i="26"/>
  <c r="B248" i="26"/>
  <c r="B249" i="26"/>
  <c r="B250" i="26"/>
  <c r="B251" i="26"/>
  <c r="B252" i="26"/>
  <c r="B253" i="26"/>
  <c r="B254" i="26"/>
  <c r="B255" i="26"/>
  <c r="B256" i="26"/>
  <c r="B257" i="26"/>
  <c r="B258" i="26"/>
  <c r="B259" i="26"/>
  <c r="B260" i="26"/>
  <c r="B261" i="26"/>
  <c r="B262" i="26"/>
  <c r="B263" i="26"/>
  <c r="B264" i="26"/>
  <c r="B265" i="26"/>
  <c r="B266" i="26"/>
  <c r="B267" i="26"/>
  <c r="B268" i="26"/>
  <c r="B269" i="26"/>
  <c r="B270" i="26"/>
  <c r="B271" i="26"/>
  <c r="B272" i="26"/>
  <c r="B273" i="26"/>
  <c r="B274" i="26"/>
  <c r="B275" i="26"/>
  <c r="B276" i="26"/>
  <c r="B277" i="26"/>
  <c r="B278" i="26"/>
  <c r="B279" i="26"/>
  <c r="B280" i="26"/>
  <c r="B281" i="26"/>
  <c r="B282" i="26"/>
  <c r="B283" i="26"/>
  <c r="B284" i="26"/>
  <c r="B285" i="26"/>
  <c r="B286" i="26"/>
  <c r="B287" i="26"/>
  <c r="B288" i="26"/>
  <c r="B289" i="26"/>
  <c r="B290" i="26"/>
  <c r="B291" i="26"/>
  <c r="B292" i="26"/>
  <c r="B293" i="26"/>
  <c r="B294" i="26"/>
  <c r="B295" i="26"/>
  <c r="B296" i="26"/>
  <c r="B297" i="26"/>
  <c r="B298" i="26"/>
  <c r="B299" i="26"/>
  <c r="B300" i="26"/>
  <c r="B301" i="26"/>
  <c r="B302" i="26"/>
  <c r="B303" i="26"/>
  <c r="B304" i="26"/>
  <c r="B305" i="26"/>
  <c r="B306" i="26"/>
  <c r="B307" i="26"/>
  <c r="B308" i="26"/>
  <c r="B309" i="26"/>
  <c r="B310" i="26"/>
  <c r="B311" i="26"/>
  <c r="B312" i="26"/>
  <c r="B313" i="26"/>
  <c r="B314" i="26"/>
  <c r="B315" i="26"/>
  <c r="B316" i="26"/>
  <c r="B317" i="26"/>
  <c r="B318" i="26"/>
  <c r="B319" i="26"/>
  <c r="B320" i="26"/>
  <c r="B321" i="26"/>
  <c r="B322" i="26"/>
  <c r="B323" i="26"/>
  <c r="B324" i="26"/>
  <c r="B325" i="26"/>
  <c r="B326" i="26"/>
  <c r="B327" i="26"/>
  <c r="B328" i="26"/>
  <c r="B329" i="26"/>
  <c r="B330" i="26"/>
  <c r="B331" i="26"/>
  <c r="B332" i="26"/>
  <c r="B333" i="26"/>
  <c r="B334" i="26"/>
  <c r="B335" i="26"/>
  <c r="B336" i="26"/>
  <c r="B337" i="26"/>
  <c r="B338" i="26"/>
  <c r="B339" i="26"/>
  <c r="B340" i="26"/>
  <c r="B341" i="26"/>
  <c r="B342" i="26"/>
  <c r="B343" i="26"/>
  <c r="B344" i="26"/>
  <c r="B345" i="26"/>
  <c r="B346" i="26"/>
  <c r="B347" i="26"/>
  <c r="B348" i="26"/>
  <c r="B349" i="26"/>
  <c r="B350" i="26"/>
  <c r="B351" i="26"/>
  <c r="B352" i="26"/>
  <c r="B353" i="26"/>
  <c r="B354" i="26"/>
  <c r="B355" i="26"/>
  <c r="B356" i="26"/>
  <c r="B357" i="26"/>
  <c r="B358" i="26"/>
  <c r="B359" i="26"/>
  <c r="B360" i="26"/>
  <c r="B361" i="26"/>
  <c r="B362" i="26"/>
  <c r="B363" i="26"/>
  <c r="B364" i="26"/>
  <c r="B365" i="26"/>
  <c r="B366" i="26"/>
  <c r="B367" i="26"/>
  <c r="B368" i="26"/>
  <c r="D127" i="7"/>
  <c r="E127" i="7" s="1"/>
  <c r="D145" i="7"/>
  <c r="E145" i="7" s="1"/>
  <c r="D160" i="7"/>
  <c r="E160" i="7" s="1"/>
  <c r="D163" i="7"/>
  <c r="E163" i="7" s="1"/>
  <c r="D181" i="7"/>
  <c r="E181" i="7" s="1"/>
  <c r="D196" i="7"/>
  <c r="E196" i="7" s="1"/>
  <c r="D199" i="7"/>
  <c r="E199" i="7" s="1"/>
  <c r="D217" i="7"/>
  <c r="E217" i="7" s="1"/>
  <c r="D232" i="7"/>
  <c r="E232" i="7" s="1"/>
  <c r="D235" i="7"/>
  <c r="E235" i="7" s="1"/>
  <c r="D250" i="7"/>
  <c r="E250" i="7" s="1"/>
  <c r="D256" i="7"/>
  <c r="E256" i="7" s="1"/>
  <c r="D271" i="7"/>
  <c r="E271" i="7" s="1"/>
  <c r="D274" i="7"/>
  <c r="E274" i="7" s="1"/>
  <c r="D286" i="7"/>
  <c r="E286" i="7" s="1"/>
  <c r="D289" i="7"/>
  <c r="E289" i="7" s="1"/>
  <c r="D304" i="7"/>
  <c r="E304" i="7" s="1"/>
  <c r="D307" i="7"/>
  <c r="E307" i="7" s="1"/>
  <c r="D319" i="7"/>
  <c r="E319" i="7" s="1"/>
  <c r="D322" i="7"/>
  <c r="E322" i="7" s="1"/>
  <c r="D340" i="7"/>
  <c r="E340" i="7" s="1"/>
  <c r="D355" i="7"/>
  <c r="E355" i="7" s="1"/>
  <c r="D358" i="7"/>
  <c r="E358" i="7" s="1"/>
  <c r="C5" i="7"/>
  <c r="D5" i="7" s="1"/>
  <c r="E5" i="7" s="1"/>
  <c r="C6" i="7"/>
  <c r="D6" i="7" s="1"/>
  <c r="E6" i="7" s="1"/>
  <c r="C7" i="7"/>
  <c r="D7" i="7" s="1"/>
  <c r="E7" i="7" s="1"/>
  <c r="C8" i="7"/>
  <c r="C9" i="7"/>
  <c r="D9" i="7" s="1"/>
  <c r="E9" i="7" s="1"/>
  <c r="C10" i="7"/>
  <c r="D10" i="7" s="1"/>
  <c r="E10" i="7" s="1"/>
  <c r="C11" i="7"/>
  <c r="D11" i="7" s="1"/>
  <c r="E11" i="7" s="1"/>
  <c r="C12" i="7"/>
  <c r="D12" i="7" s="1"/>
  <c r="E12" i="7" s="1"/>
  <c r="C13" i="7"/>
  <c r="D13" i="7" s="1"/>
  <c r="E13" i="7" s="1"/>
  <c r="C14" i="7"/>
  <c r="D14" i="7" s="1"/>
  <c r="E14" i="7" s="1"/>
  <c r="C15" i="7"/>
  <c r="C16" i="7"/>
  <c r="D16" i="7" s="1"/>
  <c r="E16" i="7" s="1"/>
  <c r="C17" i="7"/>
  <c r="D17" i="7" s="1"/>
  <c r="E17" i="7" s="1"/>
  <c r="C18" i="7"/>
  <c r="D18" i="7" s="1"/>
  <c r="E18" i="7" s="1"/>
  <c r="C19" i="7"/>
  <c r="D19" i="7" s="1"/>
  <c r="E19" i="7" s="1"/>
  <c r="C20" i="7"/>
  <c r="D20" i="7" s="1"/>
  <c r="E20" i="7" s="1"/>
  <c r="C21" i="7"/>
  <c r="D21" i="7" s="1"/>
  <c r="E21" i="7" s="1"/>
  <c r="C22" i="7"/>
  <c r="D22" i="7" s="1"/>
  <c r="E22" i="7" s="1"/>
  <c r="C23" i="7"/>
  <c r="D23" i="7" s="1"/>
  <c r="E23" i="7" s="1"/>
  <c r="C24" i="7"/>
  <c r="D24" i="7" s="1"/>
  <c r="E24" i="7" s="1"/>
  <c r="C25" i="7"/>
  <c r="D25" i="7" s="1"/>
  <c r="E25" i="7" s="1"/>
  <c r="C26" i="7"/>
  <c r="D26" i="7" s="1"/>
  <c r="E26" i="7" s="1"/>
  <c r="C27" i="7"/>
  <c r="D27" i="7" s="1"/>
  <c r="E27" i="7" s="1"/>
  <c r="C28" i="7"/>
  <c r="D28" i="7" s="1"/>
  <c r="E28" i="7" s="1"/>
  <c r="C29" i="7"/>
  <c r="D29" i="7" s="1"/>
  <c r="E29" i="7" s="1"/>
  <c r="C30" i="7"/>
  <c r="D30" i="7" s="1"/>
  <c r="E30" i="7" s="1"/>
  <c r="C31" i="7"/>
  <c r="D31" i="7" s="1"/>
  <c r="E31" i="7" s="1"/>
  <c r="C32" i="7"/>
  <c r="D32" i="7" s="1"/>
  <c r="E32" i="7" s="1"/>
  <c r="C33" i="7"/>
  <c r="D33" i="7" s="1"/>
  <c r="E33" i="7" s="1"/>
  <c r="C34" i="7"/>
  <c r="D34" i="7" s="1"/>
  <c r="E34" i="7" s="1"/>
  <c r="C35" i="7"/>
  <c r="D35" i="7" s="1"/>
  <c r="E35" i="7" s="1"/>
  <c r="C36" i="7"/>
  <c r="C37" i="7"/>
  <c r="D37" i="7" s="1"/>
  <c r="E37" i="7" s="1"/>
  <c r="C38" i="7"/>
  <c r="D38" i="7" s="1"/>
  <c r="E38" i="7" s="1"/>
  <c r="C39" i="7"/>
  <c r="D39" i="7" s="1"/>
  <c r="E39" i="7" s="1"/>
  <c r="C40" i="7"/>
  <c r="D40" i="7" s="1"/>
  <c r="E40" i="7" s="1"/>
  <c r="C41" i="7"/>
  <c r="D41" i="7" s="1"/>
  <c r="E41" i="7" s="1"/>
  <c r="C42" i="7"/>
  <c r="D42" i="7" s="1"/>
  <c r="E42" i="7" s="1"/>
  <c r="C43" i="7"/>
  <c r="D43" i="7" s="1"/>
  <c r="E43" i="7" s="1"/>
  <c r="C44" i="7"/>
  <c r="D44" i="7" s="1"/>
  <c r="E44" i="7" s="1"/>
  <c r="C45" i="7"/>
  <c r="D45" i="7" s="1"/>
  <c r="E45" i="7" s="1"/>
  <c r="C46" i="7"/>
  <c r="D46" i="7" s="1"/>
  <c r="E46" i="7" s="1"/>
  <c r="C47" i="7"/>
  <c r="C48" i="7"/>
  <c r="D48" i="7" s="1"/>
  <c r="E48" i="7" s="1"/>
  <c r="C49" i="7"/>
  <c r="D49" i="7" s="1"/>
  <c r="E49" i="7" s="1"/>
  <c r="C50" i="7"/>
  <c r="D50" i="7" s="1"/>
  <c r="E50" i="7" s="1"/>
  <c r="C51" i="7"/>
  <c r="D51" i="7" s="1"/>
  <c r="E51" i="7" s="1"/>
  <c r="C52" i="7"/>
  <c r="D52" i="7" s="1"/>
  <c r="E52" i="7" s="1"/>
  <c r="C53" i="7"/>
  <c r="D53" i="7" s="1"/>
  <c r="E53" i="7" s="1"/>
  <c r="C54" i="7"/>
  <c r="D54" i="7" s="1"/>
  <c r="E54" i="7" s="1"/>
  <c r="C55" i="7"/>
  <c r="D55" i="7" s="1"/>
  <c r="E55" i="7" s="1"/>
  <c r="C56" i="7"/>
  <c r="D56" i="7" s="1"/>
  <c r="E56" i="7" s="1"/>
  <c r="C57" i="7"/>
  <c r="D57" i="7" s="1"/>
  <c r="E57" i="7" s="1"/>
  <c r="C58" i="7"/>
  <c r="D58" i="7" s="1"/>
  <c r="E58" i="7" s="1"/>
  <c r="C59" i="7"/>
  <c r="D59" i="7" s="1"/>
  <c r="E59" i="7" s="1"/>
  <c r="C60" i="7"/>
  <c r="D60" i="7" s="1"/>
  <c r="E60" i="7" s="1"/>
  <c r="C61" i="7"/>
  <c r="D61" i="7" s="1"/>
  <c r="E61" i="7" s="1"/>
  <c r="C62" i="7"/>
  <c r="D62" i="7" s="1"/>
  <c r="E62" i="7" s="1"/>
  <c r="C63" i="7"/>
  <c r="D63" i="7" s="1"/>
  <c r="E63" i="7" s="1"/>
  <c r="C64" i="7"/>
  <c r="D64" i="7" s="1"/>
  <c r="E64" i="7" s="1"/>
  <c r="C65" i="7"/>
  <c r="D65" i="7" s="1"/>
  <c r="E65" i="7" s="1"/>
  <c r="C66" i="7"/>
  <c r="D66" i="7" s="1"/>
  <c r="E66" i="7" s="1"/>
  <c r="C67" i="7"/>
  <c r="D67" i="7" s="1"/>
  <c r="E67" i="7" s="1"/>
  <c r="C68" i="7"/>
  <c r="D68" i="7" s="1"/>
  <c r="E68" i="7" s="1"/>
  <c r="C69" i="7"/>
  <c r="D69" i="7" s="1"/>
  <c r="E69" i="7" s="1"/>
  <c r="C70" i="7"/>
  <c r="D70" i="7" s="1"/>
  <c r="E70" i="7" s="1"/>
  <c r="C71" i="7"/>
  <c r="D71" i="7" s="1"/>
  <c r="E71" i="7" s="1"/>
  <c r="C72" i="7"/>
  <c r="D72" i="7" s="1"/>
  <c r="E72" i="7" s="1"/>
  <c r="C73" i="7"/>
  <c r="D73" i="7" s="1"/>
  <c r="E73" i="7" s="1"/>
  <c r="C74" i="7"/>
  <c r="D74" i="7" s="1"/>
  <c r="E74" i="7" s="1"/>
  <c r="C75" i="7"/>
  <c r="D75" i="7" s="1"/>
  <c r="E75" i="7" s="1"/>
  <c r="C76" i="7"/>
  <c r="D76" i="7" s="1"/>
  <c r="E76" i="7" s="1"/>
  <c r="C77" i="7"/>
  <c r="D77" i="7" s="1"/>
  <c r="E77" i="7" s="1"/>
  <c r="C78" i="7"/>
  <c r="D78" i="7" s="1"/>
  <c r="E78" i="7" s="1"/>
  <c r="C79" i="7"/>
  <c r="D79" i="7" s="1"/>
  <c r="E79" i="7" s="1"/>
  <c r="C80" i="7"/>
  <c r="D80" i="7" s="1"/>
  <c r="E80" i="7" s="1"/>
  <c r="C81" i="7"/>
  <c r="D81" i="7" s="1"/>
  <c r="E81" i="7" s="1"/>
  <c r="C82" i="7"/>
  <c r="C83" i="7"/>
  <c r="D83" i="7" s="1"/>
  <c r="E83" i="7" s="1"/>
  <c r="C84" i="7"/>
  <c r="D84" i="7" s="1"/>
  <c r="E84" i="7" s="1"/>
  <c r="C85" i="7"/>
  <c r="D85" i="7" s="1"/>
  <c r="E85" i="7" s="1"/>
  <c r="C86" i="7"/>
  <c r="D86" i="7" s="1"/>
  <c r="E86" i="7" s="1"/>
  <c r="C87" i="7"/>
  <c r="D87" i="7" s="1"/>
  <c r="E87" i="7" s="1"/>
  <c r="C88" i="7"/>
  <c r="D88" i="7" s="1"/>
  <c r="E88" i="7" s="1"/>
  <c r="C89" i="7"/>
  <c r="D89" i="7" s="1"/>
  <c r="E89" i="7" s="1"/>
  <c r="C90" i="7"/>
  <c r="D90" i="7" s="1"/>
  <c r="E90" i="7" s="1"/>
  <c r="C91" i="7"/>
  <c r="D91" i="7" s="1"/>
  <c r="E91" i="7" s="1"/>
  <c r="C92" i="7"/>
  <c r="D92" i="7" s="1"/>
  <c r="E92" i="7" s="1"/>
  <c r="C93" i="7"/>
  <c r="D93" i="7" s="1"/>
  <c r="E93" i="7" s="1"/>
  <c r="C94" i="7"/>
  <c r="D94" i="7" s="1"/>
  <c r="E94" i="7" s="1"/>
  <c r="C95" i="7"/>
  <c r="D95" i="7" s="1"/>
  <c r="E95" i="7" s="1"/>
  <c r="C96" i="7"/>
  <c r="D96" i="7" s="1"/>
  <c r="E96" i="7" s="1"/>
  <c r="C97" i="7"/>
  <c r="D97" i="7" s="1"/>
  <c r="E97" i="7" s="1"/>
  <c r="C98" i="7"/>
  <c r="D98" i="7" s="1"/>
  <c r="E98" i="7" s="1"/>
  <c r="C99" i="7"/>
  <c r="D99" i="7" s="1"/>
  <c r="E99" i="7" s="1"/>
  <c r="C100" i="7"/>
  <c r="D100" i="7" s="1"/>
  <c r="E100" i="7" s="1"/>
  <c r="C101" i="7"/>
  <c r="D101" i="7" s="1"/>
  <c r="E101" i="7" s="1"/>
  <c r="C102" i="7"/>
  <c r="D102" i="7" s="1"/>
  <c r="E102" i="7" s="1"/>
  <c r="C103" i="7"/>
  <c r="D103" i="7" s="1"/>
  <c r="E103" i="7" s="1"/>
  <c r="C104" i="7"/>
  <c r="D104" i="7" s="1"/>
  <c r="E104" i="7" s="1"/>
  <c r="C105" i="7"/>
  <c r="D105" i="7" s="1"/>
  <c r="E105" i="7" s="1"/>
  <c r="C106" i="7"/>
  <c r="D106" i="7" s="1"/>
  <c r="E106" i="7" s="1"/>
  <c r="C107" i="7"/>
  <c r="D107" i="7" s="1"/>
  <c r="E107" i="7" s="1"/>
  <c r="C108" i="7"/>
  <c r="D108" i="7" s="1"/>
  <c r="E108" i="7" s="1"/>
  <c r="C109" i="7"/>
  <c r="D109" i="7" s="1"/>
  <c r="E109" i="7" s="1"/>
  <c r="C110" i="7"/>
  <c r="D110" i="7" s="1"/>
  <c r="E110" i="7" s="1"/>
  <c r="C111" i="7"/>
  <c r="D111" i="7" s="1"/>
  <c r="E111" i="7" s="1"/>
  <c r="C112" i="7"/>
  <c r="D112" i="7" s="1"/>
  <c r="E112" i="7" s="1"/>
  <c r="C113" i="7"/>
  <c r="D113" i="7" s="1"/>
  <c r="E113" i="7" s="1"/>
  <c r="C114" i="7"/>
  <c r="C115" i="7"/>
  <c r="D115" i="7" s="1"/>
  <c r="E115" i="7" s="1"/>
  <c r="C116" i="7"/>
  <c r="D116" i="7" s="1"/>
  <c r="E116" i="7" s="1"/>
  <c r="C117" i="7"/>
  <c r="D117" i="7" s="1"/>
  <c r="E117" i="7" s="1"/>
  <c r="C118" i="7"/>
  <c r="D118" i="7" s="1"/>
  <c r="E118" i="7" s="1"/>
  <c r="C119" i="7"/>
  <c r="D119" i="7" s="1"/>
  <c r="E119" i="7" s="1"/>
  <c r="C120" i="7"/>
  <c r="D120" i="7" s="1"/>
  <c r="E120" i="7" s="1"/>
  <c r="C121" i="7"/>
  <c r="D121" i="7" s="1"/>
  <c r="E121" i="7" s="1"/>
  <c r="C122" i="7"/>
  <c r="D122" i="7" s="1"/>
  <c r="E122" i="7" s="1"/>
  <c r="C123" i="7"/>
  <c r="D123" i="7" s="1"/>
  <c r="E123" i="7" s="1"/>
  <c r="C124" i="7"/>
  <c r="D124" i="7" s="1"/>
  <c r="E124" i="7" s="1"/>
  <c r="C125" i="7"/>
  <c r="D125" i="7" s="1"/>
  <c r="E125" i="7" s="1"/>
  <c r="C126" i="7"/>
  <c r="D126" i="7" s="1"/>
  <c r="E126" i="7" s="1"/>
  <c r="C127" i="7"/>
  <c r="C128" i="7"/>
  <c r="D128" i="7" s="1"/>
  <c r="E128" i="7" s="1"/>
  <c r="C129" i="7"/>
  <c r="D129" i="7" s="1"/>
  <c r="E129" i="7" s="1"/>
  <c r="C130" i="7"/>
  <c r="D130" i="7" s="1"/>
  <c r="E130" i="7" s="1"/>
  <c r="C131" i="7"/>
  <c r="D131" i="7" s="1"/>
  <c r="E131" i="7" s="1"/>
  <c r="C132" i="7"/>
  <c r="D132" i="7" s="1"/>
  <c r="E132" i="7" s="1"/>
  <c r="C133" i="7"/>
  <c r="D133" i="7" s="1"/>
  <c r="E133" i="7" s="1"/>
  <c r="C134" i="7"/>
  <c r="D134" i="7" s="1"/>
  <c r="E134" i="7" s="1"/>
  <c r="C135" i="7"/>
  <c r="D135" i="7" s="1"/>
  <c r="E135" i="7" s="1"/>
  <c r="C136" i="7"/>
  <c r="D136" i="7" s="1"/>
  <c r="E136" i="7" s="1"/>
  <c r="C137" i="7"/>
  <c r="D137" i="7" s="1"/>
  <c r="E137" i="7" s="1"/>
  <c r="C138" i="7"/>
  <c r="D138" i="7" s="1"/>
  <c r="E138" i="7" s="1"/>
  <c r="C139" i="7"/>
  <c r="D139" i="7" s="1"/>
  <c r="E139" i="7" s="1"/>
  <c r="C140" i="7"/>
  <c r="D140" i="7" s="1"/>
  <c r="E140" i="7" s="1"/>
  <c r="C141" i="7"/>
  <c r="D141" i="7" s="1"/>
  <c r="E141" i="7" s="1"/>
  <c r="C142" i="7"/>
  <c r="D142" i="7" s="1"/>
  <c r="E142" i="7" s="1"/>
  <c r="C143" i="7"/>
  <c r="D143" i="7" s="1"/>
  <c r="E143" i="7" s="1"/>
  <c r="C144" i="7"/>
  <c r="D144" i="7" s="1"/>
  <c r="E144" i="7" s="1"/>
  <c r="C145" i="7"/>
  <c r="C146" i="7"/>
  <c r="D146" i="7" s="1"/>
  <c r="E146" i="7" s="1"/>
  <c r="C147" i="7"/>
  <c r="D147" i="7" s="1"/>
  <c r="E147" i="7" s="1"/>
  <c r="C148" i="7"/>
  <c r="D148" i="7" s="1"/>
  <c r="E148" i="7" s="1"/>
  <c r="C149" i="7"/>
  <c r="D149" i="7" s="1"/>
  <c r="E149" i="7" s="1"/>
  <c r="C150" i="7"/>
  <c r="D150" i="7" s="1"/>
  <c r="E150" i="7" s="1"/>
  <c r="C151" i="7"/>
  <c r="D151" i="7" s="1"/>
  <c r="E151" i="7" s="1"/>
  <c r="C152" i="7"/>
  <c r="D152" i="7" s="1"/>
  <c r="E152" i="7" s="1"/>
  <c r="C153" i="7"/>
  <c r="D153" i="7" s="1"/>
  <c r="E153" i="7" s="1"/>
  <c r="C154" i="7"/>
  <c r="D154" i="7" s="1"/>
  <c r="E154" i="7" s="1"/>
  <c r="C155" i="7"/>
  <c r="D155" i="7" s="1"/>
  <c r="E155" i="7" s="1"/>
  <c r="C156" i="7"/>
  <c r="D156" i="7" s="1"/>
  <c r="E156" i="7" s="1"/>
  <c r="C157" i="7"/>
  <c r="D157" i="7" s="1"/>
  <c r="E157" i="7" s="1"/>
  <c r="C158" i="7"/>
  <c r="D158" i="7" s="1"/>
  <c r="E158" i="7" s="1"/>
  <c r="C159" i="7"/>
  <c r="D159" i="7" s="1"/>
  <c r="E159" i="7" s="1"/>
  <c r="C160" i="7"/>
  <c r="C161" i="7"/>
  <c r="D161" i="7" s="1"/>
  <c r="E161" i="7" s="1"/>
  <c r="C162" i="7"/>
  <c r="D162" i="7" s="1"/>
  <c r="E162" i="7" s="1"/>
  <c r="C163" i="7"/>
  <c r="C164" i="7"/>
  <c r="D164" i="7" s="1"/>
  <c r="E164" i="7" s="1"/>
  <c r="C165" i="7"/>
  <c r="D165" i="7" s="1"/>
  <c r="E165" i="7" s="1"/>
  <c r="C166" i="7"/>
  <c r="D166" i="7" s="1"/>
  <c r="E166" i="7" s="1"/>
  <c r="C167" i="7"/>
  <c r="D167" i="7" s="1"/>
  <c r="E167" i="7" s="1"/>
  <c r="C168" i="7"/>
  <c r="D168" i="7" s="1"/>
  <c r="E168" i="7" s="1"/>
  <c r="C169" i="7"/>
  <c r="D169" i="7" s="1"/>
  <c r="E169" i="7" s="1"/>
  <c r="C170" i="7"/>
  <c r="D170" i="7" s="1"/>
  <c r="E170" i="7" s="1"/>
  <c r="C171" i="7"/>
  <c r="D171" i="7" s="1"/>
  <c r="E171" i="7" s="1"/>
  <c r="C172" i="7"/>
  <c r="D172" i="7" s="1"/>
  <c r="E172" i="7" s="1"/>
  <c r="C173" i="7"/>
  <c r="D173" i="7" s="1"/>
  <c r="E173" i="7" s="1"/>
  <c r="C174" i="7"/>
  <c r="D174" i="7" s="1"/>
  <c r="E174" i="7" s="1"/>
  <c r="C175" i="7"/>
  <c r="D175" i="7" s="1"/>
  <c r="E175" i="7" s="1"/>
  <c r="C176" i="7"/>
  <c r="D176" i="7" s="1"/>
  <c r="E176" i="7" s="1"/>
  <c r="C177" i="7"/>
  <c r="D177" i="7" s="1"/>
  <c r="E177" i="7" s="1"/>
  <c r="C178" i="7"/>
  <c r="D178" i="7" s="1"/>
  <c r="E178" i="7" s="1"/>
  <c r="C179" i="7"/>
  <c r="D179" i="7" s="1"/>
  <c r="E179" i="7" s="1"/>
  <c r="C180" i="7"/>
  <c r="D180" i="7" s="1"/>
  <c r="E180" i="7" s="1"/>
  <c r="C181" i="7"/>
  <c r="C182" i="7"/>
  <c r="D182" i="7" s="1"/>
  <c r="E182" i="7" s="1"/>
  <c r="C183" i="7"/>
  <c r="D183" i="7" s="1"/>
  <c r="E183" i="7" s="1"/>
  <c r="C184" i="7"/>
  <c r="D184" i="7" s="1"/>
  <c r="E184" i="7" s="1"/>
  <c r="C185" i="7"/>
  <c r="D185" i="7" s="1"/>
  <c r="E185" i="7" s="1"/>
  <c r="C186" i="7"/>
  <c r="D186" i="7" s="1"/>
  <c r="E186" i="7" s="1"/>
  <c r="C187" i="7"/>
  <c r="D187" i="7" s="1"/>
  <c r="E187" i="7" s="1"/>
  <c r="C188" i="7"/>
  <c r="D188" i="7" s="1"/>
  <c r="E188" i="7" s="1"/>
  <c r="C189" i="7"/>
  <c r="D189" i="7" s="1"/>
  <c r="E189" i="7" s="1"/>
  <c r="C190" i="7"/>
  <c r="D190" i="7" s="1"/>
  <c r="E190" i="7" s="1"/>
  <c r="C191" i="7"/>
  <c r="D191" i="7" s="1"/>
  <c r="E191" i="7" s="1"/>
  <c r="C192" i="7"/>
  <c r="C193" i="7"/>
  <c r="D193" i="7" s="1"/>
  <c r="E193" i="7" s="1"/>
  <c r="C194" i="7"/>
  <c r="D194" i="7" s="1"/>
  <c r="E194" i="7" s="1"/>
  <c r="C195" i="7"/>
  <c r="D195" i="7" s="1"/>
  <c r="E195" i="7" s="1"/>
  <c r="C196" i="7"/>
  <c r="C197" i="7"/>
  <c r="D197" i="7" s="1"/>
  <c r="E197" i="7" s="1"/>
  <c r="C198" i="7"/>
  <c r="D198" i="7" s="1"/>
  <c r="E198" i="7" s="1"/>
  <c r="C199" i="7"/>
  <c r="C200" i="7"/>
  <c r="D200" i="7" s="1"/>
  <c r="E200" i="7" s="1"/>
  <c r="C201" i="7"/>
  <c r="D201" i="7" s="1"/>
  <c r="E201" i="7" s="1"/>
  <c r="C202" i="7"/>
  <c r="C203" i="7"/>
  <c r="D203" i="7" s="1"/>
  <c r="E203" i="7" s="1"/>
  <c r="C204" i="7"/>
  <c r="D204" i="7" s="1"/>
  <c r="E204" i="7" s="1"/>
  <c r="C205" i="7"/>
  <c r="D205" i="7" s="1"/>
  <c r="E205" i="7" s="1"/>
  <c r="C206" i="7"/>
  <c r="D206" i="7" s="1"/>
  <c r="E206" i="7" s="1"/>
  <c r="C207" i="7"/>
  <c r="D207" i="7" s="1"/>
  <c r="E207" i="7" s="1"/>
  <c r="C208" i="7"/>
  <c r="D208" i="7" s="1"/>
  <c r="E208" i="7" s="1"/>
  <c r="C209" i="7"/>
  <c r="D209" i="7" s="1"/>
  <c r="E209" i="7" s="1"/>
  <c r="C210" i="7"/>
  <c r="D210" i="7" s="1"/>
  <c r="E210" i="7" s="1"/>
  <c r="C211" i="7"/>
  <c r="D211" i="7" s="1"/>
  <c r="E211" i="7" s="1"/>
  <c r="C212" i="7"/>
  <c r="D212" i="7" s="1"/>
  <c r="E212" i="7" s="1"/>
  <c r="C213" i="7"/>
  <c r="D213" i="7" s="1"/>
  <c r="E213" i="7" s="1"/>
  <c r="C214" i="7"/>
  <c r="D214" i="7" s="1"/>
  <c r="E214" i="7" s="1"/>
  <c r="C215" i="7"/>
  <c r="D215" i="7" s="1"/>
  <c r="E215" i="7" s="1"/>
  <c r="C216" i="7"/>
  <c r="D216" i="7" s="1"/>
  <c r="E216" i="7" s="1"/>
  <c r="C217" i="7"/>
  <c r="C218" i="7"/>
  <c r="D218" i="7" s="1"/>
  <c r="E218" i="7" s="1"/>
  <c r="C219" i="7"/>
  <c r="D219" i="7" s="1"/>
  <c r="E219" i="7" s="1"/>
  <c r="C220" i="7"/>
  <c r="D220" i="7" s="1"/>
  <c r="E220" i="7" s="1"/>
  <c r="C221" i="7"/>
  <c r="D221" i="7" s="1"/>
  <c r="E221" i="7" s="1"/>
  <c r="C222" i="7"/>
  <c r="D222" i="7" s="1"/>
  <c r="E222" i="7" s="1"/>
  <c r="C223" i="7"/>
  <c r="D223" i="7" s="1"/>
  <c r="E223" i="7" s="1"/>
  <c r="C224" i="7"/>
  <c r="D224" i="7" s="1"/>
  <c r="E224" i="7" s="1"/>
  <c r="C225" i="7"/>
  <c r="D225" i="7" s="1"/>
  <c r="E225" i="7" s="1"/>
  <c r="C226" i="7"/>
  <c r="D226" i="7" s="1"/>
  <c r="E226" i="7" s="1"/>
  <c r="C227" i="7"/>
  <c r="D227" i="7" s="1"/>
  <c r="E227" i="7" s="1"/>
  <c r="C228" i="7"/>
  <c r="D228" i="7" s="1"/>
  <c r="E228" i="7" s="1"/>
  <c r="C229" i="7"/>
  <c r="D229" i="7" s="1"/>
  <c r="E229" i="7" s="1"/>
  <c r="C230" i="7"/>
  <c r="D230" i="7" s="1"/>
  <c r="E230" i="7" s="1"/>
  <c r="C231" i="7"/>
  <c r="D231" i="7" s="1"/>
  <c r="E231" i="7" s="1"/>
  <c r="C232" i="7"/>
  <c r="C233" i="7"/>
  <c r="D233" i="7" s="1"/>
  <c r="E233" i="7" s="1"/>
  <c r="C234" i="7"/>
  <c r="D234" i="7" s="1"/>
  <c r="E234" i="7" s="1"/>
  <c r="C235" i="7"/>
  <c r="C236" i="7"/>
  <c r="D236" i="7" s="1"/>
  <c r="E236" i="7" s="1"/>
  <c r="C237" i="7"/>
  <c r="D237" i="7" s="1"/>
  <c r="E237" i="7" s="1"/>
  <c r="C238" i="7"/>
  <c r="D238" i="7" s="1"/>
  <c r="E238" i="7" s="1"/>
  <c r="C239" i="7"/>
  <c r="D239" i="7" s="1"/>
  <c r="E239" i="7" s="1"/>
  <c r="C240" i="7"/>
  <c r="D240" i="7" s="1"/>
  <c r="E240" i="7" s="1"/>
  <c r="C241" i="7"/>
  <c r="D241" i="7" s="1"/>
  <c r="E241" i="7" s="1"/>
  <c r="C242" i="7"/>
  <c r="D242" i="7" s="1"/>
  <c r="E242" i="7" s="1"/>
  <c r="C243" i="7"/>
  <c r="D243" i="7" s="1"/>
  <c r="E243" i="7" s="1"/>
  <c r="C244" i="7"/>
  <c r="D244" i="7" s="1"/>
  <c r="E244" i="7" s="1"/>
  <c r="C245" i="7"/>
  <c r="D245" i="7" s="1"/>
  <c r="E245" i="7" s="1"/>
  <c r="C246" i="7"/>
  <c r="C247" i="7"/>
  <c r="D247" i="7" s="1"/>
  <c r="E247" i="7" s="1"/>
  <c r="C248" i="7"/>
  <c r="D248" i="7" s="1"/>
  <c r="E248" i="7" s="1"/>
  <c r="C249" i="7"/>
  <c r="D249" i="7" s="1"/>
  <c r="E249" i="7" s="1"/>
  <c r="C250" i="7"/>
  <c r="C251" i="7"/>
  <c r="D251" i="7" s="1"/>
  <c r="E251" i="7" s="1"/>
  <c r="C252" i="7"/>
  <c r="D252" i="7" s="1"/>
  <c r="E252" i="7" s="1"/>
  <c r="C253" i="7"/>
  <c r="C254" i="7"/>
  <c r="D254" i="7" s="1"/>
  <c r="E254" i="7" s="1"/>
  <c r="C255" i="7"/>
  <c r="D255" i="7" s="1"/>
  <c r="E255" i="7" s="1"/>
  <c r="C256" i="7"/>
  <c r="C257" i="7"/>
  <c r="D257" i="7" s="1"/>
  <c r="E257" i="7" s="1"/>
  <c r="C258" i="7"/>
  <c r="D258" i="7" s="1"/>
  <c r="E258" i="7" s="1"/>
  <c r="C259" i="7"/>
  <c r="D259" i="7" s="1"/>
  <c r="E259" i="7" s="1"/>
  <c r="C260" i="7"/>
  <c r="D260" i="7" s="1"/>
  <c r="E260" i="7" s="1"/>
  <c r="C261" i="7"/>
  <c r="D261" i="7" s="1"/>
  <c r="E261" i="7" s="1"/>
  <c r="C262" i="7"/>
  <c r="D262" i="7" s="1"/>
  <c r="E262" i="7" s="1"/>
  <c r="C263" i="7"/>
  <c r="D263" i="7" s="1"/>
  <c r="E263" i="7" s="1"/>
  <c r="C264" i="7"/>
  <c r="D264" i="7" s="1"/>
  <c r="E264" i="7" s="1"/>
  <c r="C265" i="7"/>
  <c r="D265" i="7" s="1"/>
  <c r="E265" i="7" s="1"/>
  <c r="C266" i="7"/>
  <c r="D266" i="7" s="1"/>
  <c r="E266" i="7" s="1"/>
  <c r="C267" i="7"/>
  <c r="D267" i="7" s="1"/>
  <c r="E267" i="7" s="1"/>
  <c r="C268" i="7"/>
  <c r="D268" i="7" s="1"/>
  <c r="E268" i="7" s="1"/>
  <c r="C269" i="7"/>
  <c r="D269" i="7" s="1"/>
  <c r="E269" i="7" s="1"/>
  <c r="C270" i="7"/>
  <c r="D270" i="7" s="1"/>
  <c r="E270" i="7" s="1"/>
  <c r="C271" i="7"/>
  <c r="C272" i="7"/>
  <c r="D272" i="7" s="1"/>
  <c r="E272" i="7" s="1"/>
  <c r="C273" i="7"/>
  <c r="D273" i="7" s="1"/>
  <c r="E273" i="7" s="1"/>
  <c r="C274" i="7"/>
  <c r="C275" i="7"/>
  <c r="D275" i="7" s="1"/>
  <c r="E275" i="7" s="1"/>
  <c r="C276" i="7"/>
  <c r="D276" i="7" s="1"/>
  <c r="E276" i="7" s="1"/>
  <c r="C277" i="7"/>
  <c r="D277" i="7" s="1"/>
  <c r="E277" i="7" s="1"/>
  <c r="C278" i="7"/>
  <c r="D278" i="7" s="1"/>
  <c r="E278" i="7" s="1"/>
  <c r="C279" i="7"/>
  <c r="D279" i="7" s="1"/>
  <c r="E279" i="7" s="1"/>
  <c r="C280" i="7"/>
  <c r="D280" i="7" s="1"/>
  <c r="E280" i="7" s="1"/>
  <c r="C281" i="7"/>
  <c r="D281" i="7" s="1"/>
  <c r="E281" i="7" s="1"/>
  <c r="C282" i="7"/>
  <c r="D282" i="7" s="1"/>
  <c r="E282" i="7" s="1"/>
  <c r="C283" i="7"/>
  <c r="D283" i="7" s="1"/>
  <c r="E283" i="7" s="1"/>
  <c r="C284" i="7"/>
  <c r="D284" i="7" s="1"/>
  <c r="E284" i="7" s="1"/>
  <c r="C285" i="7"/>
  <c r="D285" i="7" s="1"/>
  <c r="E285" i="7" s="1"/>
  <c r="C286" i="7"/>
  <c r="C287" i="7"/>
  <c r="D287" i="7" s="1"/>
  <c r="E287" i="7" s="1"/>
  <c r="C288" i="7"/>
  <c r="D288" i="7" s="1"/>
  <c r="E288" i="7" s="1"/>
  <c r="C289" i="7"/>
  <c r="C290" i="7"/>
  <c r="D290" i="7" s="1"/>
  <c r="E290" i="7" s="1"/>
  <c r="C291" i="7"/>
  <c r="D291" i="7" s="1"/>
  <c r="E291" i="7" s="1"/>
  <c r="C292" i="7"/>
  <c r="D292" i="7" s="1"/>
  <c r="E292" i="7" s="1"/>
  <c r="C293" i="7"/>
  <c r="D293" i="7" s="1"/>
  <c r="E293" i="7" s="1"/>
  <c r="C294" i="7"/>
  <c r="D294" i="7" s="1"/>
  <c r="E294" i="7" s="1"/>
  <c r="C295" i="7"/>
  <c r="D295" i="7" s="1"/>
  <c r="E295" i="7" s="1"/>
  <c r="C296" i="7"/>
  <c r="D296" i="7" s="1"/>
  <c r="E296" i="7" s="1"/>
  <c r="C297" i="7"/>
  <c r="D297" i="7" s="1"/>
  <c r="E297" i="7" s="1"/>
  <c r="C298" i="7"/>
  <c r="D298" i="7" s="1"/>
  <c r="E298" i="7" s="1"/>
  <c r="C299" i="7"/>
  <c r="D299" i="7" s="1"/>
  <c r="E299" i="7" s="1"/>
  <c r="C300" i="7"/>
  <c r="D300" i="7" s="1"/>
  <c r="E300" i="7" s="1"/>
  <c r="C301" i="7"/>
  <c r="D301" i="7" s="1"/>
  <c r="E301" i="7" s="1"/>
  <c r="C302" i="7"/>
  <c r="D302" i="7" s="1"/>
  <c r="E302" i="7" s="1"/>
  <c r="C303" i="7"/>
  <c r="D303" i="7" s="1"/>
  <c r="E303" i="7" s="1"/>
  <c r="C304" i="7"/>
  <c r="C305" i="7"/>
  <c r="D305" i="7" s="1"/>
  <c r="E305" i="7" s="1"/>
  <c r="C306" i="7"/>
  <c r="D306" i="7" s="1"/>
  <c r="E306" i="7" s="1"/>
  <c r="C307" i="7"/>
  <c r="C308" i="7"/>
  <c r="D308" i="7" s="1"/>
  <c r="E308" i="7" s="1"/>
  <c r="C309" i="7"/>
  <c r="D309" i="7" s="1"/>
  <c r="E309" i="7" s="1"/>
  <c r="C310" i="7"/>
  <c r="D310" i="7" s="1"/>
  <c r="E310" i="7" s="1"/>
  <c r="C311" i="7"/>
  <c r="D311" i="7" s="1"/>
  <c r="E311" i="7" s="1"/>
  <c r="C312" i="7"/>
  <c r="D312" i="7" s="1"/>
  <c r="E312" i="7" s="1"/>
  <c r="C313" i="7"/>
  <c r="D313" i="7" s="1"/>
  <c r="E313" i="7" s="1"/>
  <c r="C314" i="7"/>
  <c r="D314" i="7" s="1"/>
  <c r="E314" i="7" s="1"/>
  <c r="C315" i="7"/>
  <c r="D315" i="7" s="1"/>
  <c r="E315" i="7" s="1"/>
  <c r="C316" i="7"/>
  <c r="D316" i="7" s="1"/>
  <c r="E316" i="7" s="1"/>
  <c r="C317" i="7"/>
  <c r="D317" i="7" s="1"/>
  <c r="E317" i="7" s="1"/>
  <c r="C318" i="7"/>
  <c r="D318" i="7" s="1"/>
  <c r="E318" i="7" s="1"/>
  <c r="C319" i="7"/>
  <c r="C320" i="7"/>
  <c r="D320" i="7" s="1"/>
  <c r="E320" i="7" s="1"/>
  <c r="C321" i="7"/>
  <c r="D321" i="7" s="1"/>
  <c r="E321" i="7" s="1"/>
  <c r="C322" i="7"/>
  <c r="C323" i="7"/>
  <c r="D323" i="7" s="1"/>
  <c r="E323" i="7" s="1"/>
  <c r="C324" i="7"/>
  <c r="D324" i="7" s="1"/>
  <c r="E324" i="7" s="1"/>
  <c r="C325" i="7"/>
  <c r="D325" i="7" s="1"/>
  <c r="E325" i="7" s="1"/>
  <c r="C326" i="7"/>
  <c r="D326" i="7" s="1"/>
  <c r="E326" i="7" s="1"/>
  <c r="C327" i="7"/>
  <c r="D327" i="7" s="1"/>
  <c r="E327" i="7" s="1"/>
  <c r="C328" i="7"/>
  <c r="D328" i="7" s="1"/>
  <c r="E328" i="7" s="1"/>
  <c r="C329" i="7"/>
  <c r="D329" i="7" s="1"/>
  <c r="E329" i="7" s="1"/>
  <c r="C330" i="7"/>
  <c r="D330" i="7" s="1"/>
  <c r="E330" i="7" s="1"/>
  <c r="C331" i="7"/>
  <c r="D331" i="7" s="1"/>
  <c r="E331" i="7" s="1"/>
  <c r="C332" i="7"/>
  <c r="D332" i="7" s="1"/>
  <c r="E332" i="7" s="1"/>
  <c r="C333" i="7"/>
  <c r="D333" i="7" s="1"/>
  <c r="E333" i="7" s="1"/>
  <c r="C334" i="7"/>
  <c r="D334" i="7" s="1"/>
  <c r="E334" i="7" s="1"/>
  <c r="C335" i="7"/>
  <c r="D335" i="7" s="1"/>
  <c r="E335" i="7" s="1"/>
  <c r="C336" i="7"/>
  <c r="D336" i="7" s="1"/>
  <c r="E336" i="7" s="1"/>
  <c r="C337" i="7"/>
  <c r="D337" i="7" s="1"/>
  <c r="E337" i="7" s="1"/>
  <c r="C338" i="7"/>
  <c r="D338" i="7" s="1"/>
  <c r="E338" i="7" s="1"/>
  <c r="C339" i="7"/>
  <c r="D339" i="7" s="1"/>
  <c r="E339" i="7" s="1"/>
  <c r="C340" i="7"/>
  <c r="C341" i="7"/>
  <c r="D341" i="7" s="1"/>
  <c r="E341" i="7" s="1"/>
  <c r="C342" i="7"/>
  <c r="D342" i="7" s="1"/>
  <c r="E342" i="7" s="1"/>
  <c r="C343" i="7"/>
  <c r="D343" i="7" s="1"/>
  <c r="E343" i="7" s="1"/>
  <c r="C344" i="7"/>
  <c r="D344" i="7" s="1"/>
  <c r="E344" i="7" s="1"/>
  <c r="C345" i="7"/>
  <c r="D345" i="7" s="1"/>
  <c r="E345" i="7" s="1"/>
  <c r="C346" i="7"/>
  <c r="D346" i="7" s="1"/>
  <c r="E346" i="7" s="1"/>
  <c r="C347" i="7"/>
  <c r="D347" i="7" s="1"/>
  <c r="E347" i="7" s="1"/>
  <c r="C348" i="7"/>
  <c r="C349" i="7"/>
  <c r="D349" i="7" s="1"/>
  <c r="E349" i="7" s="1"/>
  <c r="C350" i="7"/>
  <c r="D350" i="7" s="1"/>
  <c r="E350" i="7" s="1"/>
  <c r="C351" i="7"/>
  <c r="D351" i="7" s="1"/>
  <c r="E351" i="7" s="1"/>
  <c r="C352" i="7"/>
  <c r="D352" i="7" s="1"/>
  <c r="E352" i="7" s="1"/>
  <c r="C353" i="7"/>
  <c r="D353" i="7" s="1"/>
  <c r="E353" i="7" s="1"/>
  <c r="C354" i="7"/>
  <c r="D354" i="7" s="1"/>
  <c r="E354" i="7" s="1"/>
  <c r="C355" i="7"/>
  <c r="C356" i="7"/>
  <c r="D356" i="7" s="1"/>
  <c r="E356" i="7" s="1"/>
  <c r="C357" i="7"/>
  <c r="D357" i="7" s="1"/>
  <c r="E357" i="7" s="1"/>
  <c r="C358" i="7"/>
  <c r="C359" i="7"/>
  <c r="D359" i="7" s="1"/>
  <c r="E359" i="7" s="1"/>
  <c r="C360" i="7"/>
  <c r="D360" i="7" s="1"/>
  <c r="E360" i="7" s="1"/>
  <c r="C361" i="7"/>
  <c r="D361" i="7" s="1"/>
  <c r="E361" i="7" s="1"/>
  <c r="C362" i="7"/>
  <c r="D362" i="7" s="1"/>
  <c r="E362" i="7" s="1"/>
  <c r="C363" i="7"/>
  <c r="D363" i="7" s="1"/>
  <c r="E363" i="7" s="1"/>
  <c r="C364" i="7"/>
  <c r="D364" i="7" s="1"/>
  <c r="E364" i="7" s="1"/>
  <c r="C365" i="7"/>
  <c r="D365" i="7" s="1"/>
  <c r="E365" i="7" s="1"/>
  <c r="C366" i="7"/>
  <c r="D366" i="7" s="1"/>
  <c r="E366" i="7" s="1"/>
  <c r="C367" i="7"/>
  <c r="D367" i="7" s="1"/>
  <c r="E367" i="7" s="1"/>
  <c r="C368" i="7"/>
  <c r="D368" i="7" s="1"/>
  <c r="E368" i="7" s="1"/>
  <c r="B5" i="7"/>
  <c r="B6" i="7"/>
  <c r="B7" i="7"/>
  <c r="B8" i="7"/>
  <c r="B9" i="7"/>
  <c r="B10" i="7"/>
  <c r="B11" i="7"/>
  <c r="B12" i="7"/>
  <c r="B13" i="7"/>
  <c r="B14" i="7"/>
  <c r="B15" i="7"/>
  <c r="B16" i="7"/>
  <c r="B17" i="7"/>
  <c r="B18" i="7"/>
  <c r="B19" i="7"/>
  <c r="B20" i="7"/>
  <c r="B21" i="7"/>
  <c r="B22" i="7"/>
  <c r="B23" i="7"/>
  <c r="B24" i="7"/>
  <c r="B25" i="7"/>
  <c r="B26" i="7"/>
  <c r="B27" i="7"/>
  <c r="B28" i="7"/>
  <c r="B29" i="7"/>
  <c r="B30" i="7"/>
  <c r="B31" i="7"/>
  <c r="B32" i="7"/>
  <c r="B33" i="7"/>
  <c r="B34" i="7"/>
  <c r="B35" i="7"/>
  <c r="B36" i="7"/>
  <c r="B37" i="7"/>
  <c r="B38" i="7"/>
  <c r="B39" i="7"/>
  <c r="B40" i="7"/>
  <c r="B41" i="7"/>
  <c r="B42" i="7"/>
  <c r="B43" i="7"/>
  <c r="B44" i="7"/>
  <c r="B45" i="7"/>
  <c r="B46" i="7"/>
  <c r="B47" i="7"/>
  <c r="B48" i="7"/>
  <c r="B49" i="7"/>
  <c r="B50" i="7"/>
  <c r="B51" i="7"/>
  <c r="B52" i="7"/>
  <c r="B53" i="7"/>
  <c r="B54" i="7"/>
  <c r="B55" i="7"/>
  <c r="B56" i="7"/>
  <c r="B57" i="7"/>
  <c r="B58" i="7"/>
  <c r="B59" i="7"/>
  <c r="B60" i="7"/>
  <c r="B61" i="7"/>
  <c r="B62" i="7"/>
  <c r="B63" i="7"/>
  <c r="B64" i="7"/>
  <c r="B65" i="7"/>
  <c r="B66" i="7"/>
  <c r="B67" i="7"/>
  <c r="B68" i="7"/>
  <c r="B69" i="7"/>
  <c r="B70" i="7"/>
  <c r="B71" i="7"/>
  <c r="B72" i="7"/>
  <c r="B73" i="7"/>
  <c r="B74" i="7"/>
  <c r="B75" i="7"/>
  <c r="B76" i="7"/>
  <c r="B77" i="7"/>
  <c r="B78" i="7"/>
  <c r="B79" i="7"/>
  <c r="B80" i="7"/>
  <c r="B81" i="7"/>
  <c r="B82" i="7"/>
  <c r="B83" i="7"/>
  <c r="B84" i="7"/>
  <c r="B85" i="7"/>
  <c r="B86" i="7"/>
  <c r="B87" i="7"/>
  <c r="B88" i="7"/>
  <c r="B89"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22" i="7"/>
  <c r="B123" i="7"/>
  <c r="B124" i="7"/>
  <c r="B125" i="7"/>
  <c r="B126" i="7"/>
  <c r="B127" i="7"/>
  <c r="B128" i="7"/>
  <c r="B129" i="7"/>
  <c r="B130" i="7"/>
  <c r="B131" i="7"/>
  <c r="B132" i="7"/>
  <c r="B133" i="7"/>
  <c r="B134" i="7"/>
  <c r="B135" i="7"/>
  <c r="B136" i="7"/>
  <c r="B137" i="7"/>
  <c r="B138" i="7"/>
  <c r="B139" i="7"/>
  <c r="B140" i="7"/>
  <c r="B141" i="7"/>
  <c r="B142" i="7"/>
  <c r="B143" i="7"/>
  <c r="B144" i="7"/>
  <c r="B145" i="7"/>
  <c r="B146" i="7"/>
  <c r="B147" i="7"/>
  <c r="B148" i="7"/>
  <c r="B149" i="7"/>
  <c r="B150" i="7"/>
  <c r="B151" i="7"/>
  <c r="B152" i="7"/>
  <c r="B153" i="7"/>
  <c r="B154" i="7"/>
  <c r="B155" i="7"/>
  <c r="B156" i="7"/>
  <c r="B157" i="7"/>
  <c r="B158" i="7"/>
  <c r="B159" i="7"/>
  <c r="B160" i="7"/>
  <c r="B161" i="7"/>
  <c r="B162" i="7"/>
  <c r="B163" i="7"/>
  <c r="B164" i="7"/>
  <c r="B165" i="7"/>
  <c r="B166" i="7"/>
  <c r="B167" i="7"/>
  <c r="B168" i="7"/>
  <c r="B169" i="7"/>
  <c r="B170" i="7"/>
  <c r="B171" i="7"/>
  <c r="B172" i="7"/>
  <c r="B173" i="7"/>
  <c r="B174" i="7"/>
  <c r="B175" i="7"/>
  <c r="B176" i="7"/>
  <c r="B177" i="7"/>
  <c r="B178" i="7"/>
  <c r="B179" i="7"/>
  <c r="B180" i="7"/>
  <c r="B181" i="7"/>
  <c r="B182" i="7"/>
  <c r="B183" i="7"/>
  <c r="B184" i="7"/>
  <c r="B185" i="7"/>
  <c r="B186" i="7"/>
  <c r="B187" i="7"/>
  <c r="B188" i="7"/>
  <c r="B189" i="7"/>
  <c r="B190" i="7"/>
  <c r="B191" i="7"/>
  <c r="B192" i="7"/>
  <c r="B193" i="7"/>
  <c r="B194" i="7"/>
  <c r="B195" i="7"/>
  <c r="B196" i="7"/>
  <c r="B197" i="7"/>
  <c r="B198" i="7"/>
  <c r="B199" i="7"/>
  <c r="B200" i="7"/>
  <c r="B201" i="7"/>
  <c r="B202" i="7"/>
  <c r="B203" i="7"/>
  <c r="B204" i="7"/>
  <c r="B205" i="7"/>
  <c r="B206" i="7"/>
  <c r="B207" i="7"/>
  <c r="B208" i="7"/>
  <c r="B209" i="7"/>
  <c r="B210" i="7"/>
  <c r="B211" i="7"/>
  <c r="B212" i="7"/>
  <c r="B213" i="7"/>
  <c r="B214" i="7"/>
  <c r="B215" i="7"/>
  <c r="B216" i="7"/>
  <c r="B217" i="7"/>
  <c r="B218" i="7"/>
  <c r="B219" i="7"/>
  <c r="B220" i="7"/>
  <c r="B221" i="7"/>
  <c r="B222" i="7"/>
  <c r="B223" i="7"/>
  <c r="B224" i="7"/>
  <c r="B225" i="7"/>
  <c r="B226" i="7"/>
  <c r="B227" i="7"/>
  <c r="B228" i="7"/>
  <c r="B229" i="7"/>
  <c r="B230" i="7"/>
  <c r="B231" i="7"/>
  <c r="B232" i="7"/>
  <c r="B233" i="7"/>
  <c r="B234" i="7"/>
  <c r="B235" i="7"/>
  <c r="B236" i="7"/>
  <c r="B237" i="7"/>
  <c r="B238" i="7"/>
  <c r="B239" i="7"/>
  <c r="B240" i="7"/>
  <c r="B241" i="7"/>
  <c r="B242" i="7"/>
  <c r="B243" i="7"/>
  <c r="B244" i="7"/>
  <c r="B245" i="7"/>
  <c r="B246" i="7"/>
  <c r="B247" i="7"/>
  <c r="B248" i="7"/>
  <c r="B249" i="7"/>
  <c r="B250" i="7"/>
  <c r="B251" i="7"/>
  <c r="B252" i="7"/>
  <c r="B253" i="7"/>
  <c r="B254" i="7"/>
  <c r="B255" i="7"/>
  <c r="B256" i="7"/>
  <c r="B257" i="7"/>
  <c r="B258" i="7"/>
  <c r="B259" i="7"/>
  <c r="B260" i="7"/>
  <c r="B261" i="7"/>
  <c r="B262" i="7"/>
  <c r="B263" i="7"/>
  <c r="B264" i="7"/>
  <c r="B265" i="7"/>
  <c r="B266" i="7"/>
  <c r="B267" i="7"/>
  <c r="B268" i="7"/>
  <c r="B269" i="7"/>
  <c r="B270" i="7"/>
  <c r="B271" i="7"/>
  <c r="B272" i="7"/>
  <c r="B273" i="7"/>
  <c r="B274" i="7"/>
  <c r="B275" i="7"/>
  <c r="B276" i="7"/>
  <c r="B277" i="7"/>
  <c r="B278" i="7"/>
  <c r="B279" i="7"/>
  <c r="B280" i="7"/>
  <c r="B281" i="7"/>
  <c r="B282" i="7"/>
  <c r="B283" i="7"/>
  <c r="B284" i="7"/>
  <c r="B285" i="7"/>
  <c r="B286" i="7"/>
  <c r="B287" i="7"/>
  <c r="B288" i="7"/>
  <c r="B289" i="7"/>
  <c r="B290" i="7"/>
  <c r="B291" i="7"/>
  <c r="B292" i="7"/>
  <c r="B293" i="7"/>
  <c r="B294" i="7"/>
  <c r="B295" i="7"/>
  <c r="B296" i="7"/>
  <c r="B297" i="7"/>
  <c r="B298" i="7"/>
  <c r="B299" i="7"/>
  <c r="B300" i="7"/>
  <c r="B301" i="7"/>
  <c r="B302" i="7"/>
  <c r="B303" i="7"/>
  <c r="B304" i="7"/>
  <c r="B305" i="7"/>
  <c r="B306" i="7"/>
  <c r="B307" i="7"/>
  <c r="B308" i="7"/>
  <c r="B309" i="7"/>
  <c r="B310" i="7"/>
  <c r="B311" i="7"/>
  <c r="B312" i="7"/>
  <c r="B313" i="7"/>
  <c r="B314" i="7"/>
  <c r="B315" i="7"/>
  <c r="B316" i="7"/>
  <c r="B317" i="7"/>
  <c r="B318" i="7"/>
  <c r="B319" i="7"/>
  <c r="B320" i="7"/>
  <c r="B321" i="7"/>
  <c r="B322" i="7"/>
  <c r="B323" i="7"/>
  <c r="B324" i="7"/>
  <c r="B325" i="7"/>
  <c r="B326" i="7"/>
  <c r="B327" i="7"/>
  <c r="B328" i="7"/>
  <c r="B329" i="7"/>
  <c r="B330" i="7"/>
  <c r="B331" i="7"/>
  <c r="B332" i="7"/>
  <c r="B333" i="7"/>
  <c r="B334" i="7"/>
  <c r="B335" i="7"/>
  <c r="B336" i="7"/>
  <c r="B337" i="7"/>
  <c r="B338" i="7"/>
  <c r="B339" i="7"/>
  <c r="B340" i="7"/>
  <c r="B341" i="7"/>
  <c r="B342" i="7"/>
  <c r="B343" i="7"/>
  <c r="B344" i="7"/>
  <c r="B345" i="7"/>
  <c r="B346" i="7"/>
  <c r="B347" i="7"/>
  <c r="B348" i="7"/>
  <c r="B349" i="7"/>
  <c r="B350" i="7"/>
  <c r="B351" i="7"/>
  <c r="B352" i="7"/>
  <c r="B353" i="7"/>
  <c r="B354" i="7"/>
  <c r="B355" i="7"/>
  <c r="B356" i="7"/>
  <c r="B357" i="7"/>
  <c r="B358" i="7"/>
  <c r="B359" i="7"/>
  <c r="B360" i="7"/>
  <c r="B361" i="7"/>
  <c r="B362" i="7"/>
  <c r="B363" i="7"/>
  <c r="B364" i="7"/>
  <c r="B365" i="7"/>
  <c r="B366" i="7"/>
  <c r="B367" i="7"/>
  <c r="B368" i="7"/>
  <c r="O10" i="33" l="1"/>
  <c r="Y15" i="30"/>
  <c r="N29" i="32"/>
  <c r="D18" i="24" s="1"/>
  <c r="O10" i="32"/>
  <c r="Y15" i="31"/>
  <c r="S31" i="31"/>
  <c r="S33" i="31" s="1"/>
  <c r="S34" i="31" s="1"/>
  <c r="O31" i="31"/>
  <c r="O33" i="31" s="1"/>
  <c r="O34" i="31" s="1"/>
  <c r="W31" i="31"/>
  <c r="W33" i="31" s="1"/>
  <c r="W34" i="31" s="1"/>
  <c r="U31" i="31"/>
  <c r="U33" i="31" s="1"/>
  <c r="U34" i="31" s="1"/>
  <c r="Q31" i="31"/>
  <c r="Q33" i="31" s="1"/>
  <c r="Q34" i="31" s="1"/>
  <c r="S11" i="31"/>
  <c r="S13" i="31" s="1"/>
  <c r="S14" i="31" s="1"/>
  <c r="Q11" i="31"/>
  <c r="Q13" i="31" s="1"/>
  <c r="Q14" i="31" s="1"/>
  <c r="O11" i="31"/>
  <c r="O13" i="31" s="1"/>
  <c r="O14" i="31" s="1"/>
  <c r="W11" i="31"/>
  <c r="W13" i="31" s="1"/>
  <c r="W14" i="31" s="1"/>
  <c r="U11" i="31"/>
  <c r="U13" i="31" s="1"/>
  <c r="U14" i="31" s="1"/>
  <c r="Y27" i="31"/>
  <c r="W23" i="31"/>
  <c r="W25" i="31" s="1"/>
  <c r="W26" i="31" s="1"/>
  <c r="U23" i="31"/>
  <c r="U25" i="31" s="1"/>
  <c r="U26" i="31" s="1"/>
  <c r="S23" i="31"/>
  <c r="S25" i="31" s="1"/>
  <c r="S26" i="31" s="1"/>
  <c r="Q23" i="31"/>
  <c r="Q25" i="31" s="1"/>
  <c r="Q26" i="31" s="1"/>
  <c r="O23" i="31"/>
  <c r="O25" i="31" s="1"/>
  <c r="O26" i="31" s="1"/>
  <c r="Y19" i="31"/>
  <c r="W23" i="30"/>
  <c r="W25" i="30" s="1"/>
  <c r="W26" i="30" s="1"/>
  <c r="U23" i="30"/>
  <c r="U25" i="30" s="1"/>
  <c r="U26" i="30" s="1"/>
  <c r="S23" i="30"/>
  <c r="S25" i="30" s="1"/>
  <c r="S26" i="30" s="1"/>
  <c r="Q23" i="30"/>
  <c r="Q25" i="30" s="1"/>
  <c r="Q26" i="30" s="1"/>
  <c r="O23" i="30"/>
  <c r="O25" i="30" s="1"/>
  <c r="O26" i="30" s="1"/>
  <c r="W11" i="30"/>
  <c r="W13" i="30" s="1"/>
  <c r="W14" i="30" s="1"/>
  <c r="S11" i="30"/>
  <c r="S13" i="30" s="1"/>
  <c r="S14" i="30" s="1"/>
  <c r="Q11" i="30"/>
  <c r="Q13" i="30" s="1"/>
  <c r="Q14" i="30" s="1"/>
  <c r="O11" i="30"/>
  <c r="O13" i="30" s="1"/>
  <c r="O14" i="30" s="1"/>
  <c r="U11" i="30"/>
  <c r="U13" i="30" s="1"/>
  <c r="U14" i="30" s="1"/>
  <c r="Y31" i="30"/>
  <c r="Y19" i="30"/>
  <c r="Y31" i="29"/>
  <c r="Q27" i="29"/>
  <c r="Q29" i="29" s="1"/>
  <c r="Q30" i="29" s="1"/>
  <c r="U27" i="29"/>
  <c r="U29" i="29" s="1"/>
  <c r="U30" i="29" s="1"/>
  <c r="W27" i="29"/>
  <c r="W29" i="29" s="1"/>
  <c r="W30" i="29" s="1"/>
  <c r="S27" i="29"/>
  <c r="S29" i="29" s="1"/>
  <c r="S30" i="29" s="1"/>
  <c r="O27" i="29"/>
  <c r="O29" i="29" s="1"/>
  <c r="O30" i="29" s="1"/>
  <c r="O11" i="29"/>
  <c r="O13" i="29" s="1"/>
  <c r="O14" i="29" s="1"/>
  <c r="W11" i="29"/>
  <c r="W13" i="29" s="1"/>
  <c r="W14" i="29" s="1"/>
  <c r="U11" i="29"/>
  <c r="U13" i="29" s="1"/>
  <c r="U14" i="29" s="1"/>
  <c r="S11" i="29"/>
  <c r="S13" i="29" s="1"/>
  <c r="S14" i="29" s="1"/>
  <c r="Q11" i="29"/>
  <c r="Q13" i="29" s="1"/>
  <c r="Q14" i="29" s="1"/>
  <c r="Y15" i="29"/>
  <c r="Y23" i="29"/>
  <c r="Y19" i="29"/>
  <c r="P32" i="2"/>
  <c r="P34" i="2" s="1"/>
  <c r="P28" i="2"/>
  <c r="P30" i="2" s="1"/>
  <c r="P24" i="2"/>
  <c r="P26" i="2" s="1"/>
  <c r="M5" i="7"/>
  <c r="D15" i="7" s="1"/>
  <c r="E15" i="7" s="1"/>
  <c r="M6" i="7"/>
  <c r="D36" i="7" s="1"/>
  <c r="E36" i="7" s="1"/>
  <c r="M7" i="7"/>
  <c r="D47" i="7" s="1"/>
  <c r="E47" i="7" s="1"/>
  <c r="M8" i="7"/>
  <c r="D82" i="7" s="1"/>
  <c r="E82" i="7" s="1"/>
  <c r="M9" i="7"/>
  <c r="D114" i="7" s="1"/>
  <c r="E114" i="7" s="1"/>
  <c r="M10" i="7"/>
  <c r="D192" i="7" s="1"/>
  <c r="E192" i="7" s="1"/>
  <c r="M11" i="7"/>
  <c r="D202" i="7" s="1"/>
  <c r="E202" i="7" s="1"/>
  <c r="M12" i="7"/>
  <c r="D246" i="7" s="1"/>
  <c r="E246" i="7" s="1"/>
  <c r="M13" i="7"/>
  <c r="D253" i="7" s="1"/>
  <c r="E253" i="7" s="1"/>
  <c r="M14" i="7"/>
  <c r="D348" i="7" s="1"/>
  <c r="E348" i="7" s="1"/>
  <c r="A1" i="28"/>
  <c r="A1" i="27"/>
  <c r="A1" i="26"/>
  <c r="A1" i="7"/>
  <c r="Y23" i="31" l="1"/>
  <c r="Y11" i="31"/>
  <c r="Y31" i="31"/>
  <c r="Y23" i="30"/>
  <c r="Y11" i="30"/>
  <c r="Y27" i="29"/>
  <c r="Y11" i="29"/>
  <c r="Z11" i="29" s="1"/>
  <c r="F26" i="14"/>
  <c r="F27" i="14" s="1"/>
  <c r="G26" i="14"/>
  <c r="G27" i="14" s="1"/>
  <c r="H26" i="14"/>
  <c r="H27" i="14" s="1"/>
  <c r="I26" i="14"/>
  <c r="I27" i="14" s="1"/>
  <c r="J26" i="14"/>
  <c r="J27" i="14" s="1"/>
  <c r="K26" i="14"/>
  <c r="K27" i="14" s="1"/>
  <c r="L26" i="14"/>
  <c r="L27" i="14" s="1"/>
  <c r="E26" i="14"/>
  <c r="F23" i="14"/>
  <c r="F24" i="14" s="1"/>
  <c r="G23" i="14"/>
  <c r="G24" i="14" s="1"/>
  <c r="H23" i="14"/>
  <c r="H24" i="14" s="1"/>
  <c r="I23" i="14"/>
  <c r="I24" i="14" s="1"/>
  <c r="J23" i="14"/>
  <c r="J24" i="14" s="1"/>
  <c r="K23" i="14"/>
  <c r="K24" i="14" s="1"/>
  <c r="L23" i="14"/>
  <c r="L24" i="14" s="1"/>
  <c r="E23" i="14"/>
  <c r="F20" i="14"/>
  <c r="F21" i="14" s="1"/>
  <c r="G20" i="14"/>
  <c r="G21" i="14" s="1"/>
  <c r="H20" i="14"/>
  <c r="H21" i="14" s="1"/>
  <c r="I20" i="14"/>
  <c r="I21" i="14" s="1"/>
  <c r="J20" i="14"/>
  <c r="J21" i="14" s="1"/>
  <c r="K20" i="14"/>
  <c r="K21" i="14" s="1"/>
  <c r="L20" i="14"/>
  <c r="L21" i="14" s="1"/>
  <c r="E20" i="14"/>
  <c r="F17" i="14"/>
  <c r="F18" i="14" s="1"/>
  <c r="G17" i="14"/>
  <c r="G18" i="14" s="1"/>
  <c r="H17" i="14"/>
  <c r="H18" i="14" s="1"/>
  <c r="I17" i="14"/>
  <c r="I18" i="14" s="1"/>
  <c r="J17" i="14"/>
  <c r="J18" i="14" s="1"/>
  <c r="K17" i="14"/>
  <c r="K18" i="14" s="1"/>
  <c r="L17" i="14"/>
  <c r="L18" i="14" s="1"/>
  <c r="E17" i="14"/>
  <c r="F14" i="14"/>
  <c r="F15" i="14" s="1"/>
  <c r="G14" i="14"/>
  <c r="G15" i="14" s="1"/>
  <c r="H14" i="14"/>
  <c r="H15" i="14" s="1"/>
  <c r="I14" i="14"/>
  <c r="I15" i="14" s="1"/>
  <c r="J14" i="14"/>
  <c r="J15" i="14" s="1"/>
  <c r="K14" i="14"/>
  <c r="K15" i="14" s="1"/>
  <c r="L14" i="14"/>
  <c r="L15" i="14" s="1"/>
  <c r="E14" i="14"/>
  <c r="F11" i="14"/>
  <c r="F12" i="14" s="1"/>
  <c r="G11" i="14"/>
  <c r="G12" i="14" s="1"/>
  <c r="H11" i="14"/>
  <c r="H12" i="14" s="1"/>
  <c r="I11" i="14"/>
  <c r="I12" i="14" s="1"/>
  <c r="J11" i="14"/>
  <c r="J12" i="14" s="1"/>
  <c r="K11" i="14"/>
  <c r="K12" i="14" s="1"/>
  <c r="L11" i="14"/>
  <c r="L12" i="14" s="1"/>
  <c r="E11" i="14"/>
  <c r="M14" i="28"/>
  <c r="M13" i="28"/>
  <c r="M12" i="28"/>
  <c r="M11" i="28"/>
  <c r="M10" i="28"/>
  <c r="M9" i="28"/>
  <c r="M8" i="28"/>
  <c r="M7" i="28"/>
  <c r="M6" i="28"/>
  <c r="M5" i="28"/>
  <c r="M4" i="28"/>
  <c r="C4" i="28"/>
  <c r="D4" i="28" s="1"/>
  <c r="E4" i="28" s="1"/>
  <c r="B4" i="28"/>
  <c r="M14" i="27"/>
  <c r="M13" i="27"/>
  <c r="M12" i="27"/>
  <c r="M11" i="27"/>
  <c r="M10" i="27"/>
  <c r="M9" i="27"/>
  <c r="M8" i="27"/>
  <c r="M7" i="27"/>
  <c r="M6" i="27"/>
  <c r="M5" i="27"/>
  <c r="M4" i="27"/>
  <c r="C4" i="27"/>
  <c r="E4" i="27" s="1"/>
  <c r="B4" i="27"/>
  <c r="M14" i="26"/>
  <c r="M13" i="26"/>
  <c r="M12" i="26"/>
  <c r="M11" i="26"/>
  <c r="M10" i="26"/>
  <c r="M9" i="26"/>
  <c r="M8" i="26"/>
  <c r="M7" i="26"/>
  <c r="M6" i="26"/>
  <c r="M5" i="26"/>
  <c r="M4" i="26"/>
  <c r="C4" i="26"/>
  <c r="D4" i="26" s="1"/>
  <c r="E4" i="26" s="1"/>
  <c r="B4" i="26"/>
  <c r="M4" i="7"/>
  <c r="D8" i="7" s="1"/>
  <c r="E8" i="7" s="1"/>
  <c r="O32" i="2"/>
  <c r="O28" i="2"/>
  <c r="O24" i="2"/>
  <c r="O20" i="2"/>
  <c r="O16" i="2"/>
  <c r="O18" i="2" s="1"/>
  <c r="Z11" i="31" l="1"/>
  <c r="Z11" i="30"/>
  <c r="Z36" i="30" s="1"/>
  <c r="D12" i="24" s="1"/>
  <c r="Z36" i="29"/>
  <c r="D11" i="24" s="1"/>
  <c r="AA11" i="29"/>
  <c r="L26" i="27"/>
  <c r="H28" i="26"/>
  <c r="H23" i="26"/>
  <c r="O29" i="26"/>
  <c r="L32" i="26"/>
  <c r="P30" i="26"/>
  <c r="L26" i="26"/>
  <c r="P24" i="26"/>
  <c r="H22" i="26"/>
  <c r="J21" i="26"/>
  <c r="K31" i="26"/>
  <c r="O30" i="26"/>
  <c r="I27" i="26"/>
  <c r="M25" i="26"/>
  <c r="O24" i="26"/>
  <c r="J32" i="26"/>
  <c r="N30" i="26"/>
  <c r="P29" i="26"/>
  <c r="H27" i="26"/>
  <c r="J26" i="26"/>
  <c r="P23" i="26"/>
  <c r="H21" i="26"/>
  <c r="I26" i="26"/>
  <c r="O23" i="26"/>
  <c r="N32" i="26"/>
  <c r="N26" i="26"/>
  <c r="L31" i="26"/>
  <c r="L25" i="26"/>
  <c r="M24" i="26"/>
  <c r="J23" i="26"/>
  <c r="I32" i="26"/>
  <c r="P34" i="26"/>
  <c r="H32" i="26"/>
  <c r="J31" i="26"/>
  <c r="L30" i="26"/>
  <c r="N29" i="26"/>
  <c r="P28" i="26"/>
  <c r="H26" i="26"/>
  <c r="J25" i="26"/>
  <c r="L24" i="26"/>
  <c r="N23" i="26"/>
  <c r="P22" i="26"/>
  <c r="O34" i="26"/>
  <c r="I31" i="26"/>
  <c r="M29" i="26"/>
  <c r="O28" i="26"/>
  <c r="I25" i="26"/>
  <c r="K24" i="26"/>
  <c r="M23" i="26"/>
  <c r="L34" i="26"/>
  <c r="P26" i="26"/>
  <c r="L22" i="26"/>
  <c r="P25" i="26"/>
  <c r="K30" i="26"/>
  <c r="O22" i="26"/>
  <c r="P32" i="26"/>
  <c r="N34" i="26"/>
  <c r="H31" i="26"/>
  <c r="J30" i="26"/>
  <c r="L29" i="26"/>
  <c r="N28" i="26"/>
  <c r="P27" i="26"/>
  <c r="H25" i="26"/>
  <c r="J24" i="26"/>
  <c r="L23" i="26"/>
  <c r="N22" i="26"/>
  <c r="P21" i="26"/>
  <c r="I30" i="26"/>
  <c r="M28" i="26"/>
  <c r="K23" i="26"/>
  <c r="O21" i="26"/>
  <c r="L28" i="26"/>
  <c r="J22" i="26"/>
  <c r="M34" i="26"/>
  <c r="K29" i="26"/>
  <c r="O27" i="26"/>
  <c r="I24" i="26"/>
  <c r="M22" i="26"/>
  <c r="N27" i="26"/>
  <c r="H29" i="26"/>
  <c r="H30" i="26"/>
  <c r="P31" i="26"/>
  <c r="E24" i="14"/>
  <c r="E21" i="14"/>
  <c r="E18" i="14"/>
  <c r="E15" i="14"/>
  <c r="E12" i="14"/>
  <c r="B4" i="7"/>
  <c r="Z36" i="31" l="1"/>
  <c r="D13" i="24" s="1"/>
  <c r="AA11" i="31"/>
  <c r="AA11" i="30"/>
  <c r="N22" i="28"/>
  <c r="J26" i="27"/>
  <c r="H27" i="27"/>
  <c r="O28" i="27"/>
  <c r="J24" i="27"/>
  <c r="I29" i="27"/>
  <c r="J25" i="27"/>
  <c r="J31" i="27"/>
  <c r="L25" i="27"/>
  <c r="K27" i="27"/>
  <c r="L28" i="27"/>
  <c r="O29" i="27"/>
  <c r="L31" i="27"/>
  <c r="N32" i="27"/>
  <c r="P21" i="27"/>
  <c r="H23" i="27"/>
  <c r="K24" i="27"/>
  <c r="P26" i="27"/>
  <c r="L32" i="27"/>
  <c r="M25" i="27"/>
  <c r="L27" i="27"/>
  <c r="M28" i="27"/>
  <c r="P29" i="27"/>
  <c r="M31" i="27"/>
  <c r="O32" i="27"/>
  <c r="I26" i="27"/>
  <c r="K23" i="27"/>
  <c r="L24" i="27"/>
  <c r="J28" i="27"/>
  <c r="N25" i="27"/>
  <c r="M27" i="27"/>
  <c r="N28" i="27"/>
  <c r="K30" i="27"/>
  <c r="N31" i="27"/>
  <c r="P32" i="27"/>
  <c r="I30" i="27"/>
  <c r="L23" i="27"/>
  <c r="M24" i="27"/>
  <c r="H30" i="27"/>
  <c r="M23" i="27"/>
  <c r="N24" i="27"/>
  <c r="O25" i="27"/>
  <c r="N27" i="27"/>
  <c r="L30" i="27"/>
  <c r="O31" i="27"/>
  <c r="H22" i="27"/>
  <c r="P25" i="27"/>
  <c r="O27" i="27"/>
  <c r="P28" i="27"/>
  <c r="M30" i="27"/>
  <c r="P31" i="27"/>
  <c r="H21" i="27"/>
  <c r="I22" i="27"/>
  <c r="N23" i="27"/>
  <c r="O24" i="27"/>
  <c r="K26" i="27"/>
  <c r="P27" i="27"/>
  <c r="H29" i="27"/>
  <c r="N30" i="27"/>
  <c r="J30" i="27"/>
  <c r="I21" i="27"/>
  <c r="J22" i="27"/>
  <c r="O23" i="27"/>
  <c r="P24" i="27"/>
  <c r="O30" i="27"/>
  <c r="H32" i="27"/>
  <c r="J21" i="27"/>
  <c r="K22" i="27"/>
  <c r="P23" i="27"/>
  <c r="P30" i="27"/>
  <c r="L22" i="27"/>
  <c r="H26" i="27"/>
  <c r="J23" i="27"/>
  <c r="J29" i="27"/>
  <c r="K21" i="27"/>
  <c r="H25" i="27"/>
  <c r="N26" i="27"/>
  <c r="H28" i="27"/>
  <c r="K29" i="27"/>
  <c r="H31" i="27"/>
  <c r="J32" i="27"/>
  <c r="L21" i="27"/>
  <c r="M22" i="27"/>
  <c r="I23" i="27"/>
  <c r="M26" i="27"/>
  <c r="J27" i="27"/>
  <c r="I32" i="27"/>
  <c r="I25" i="27"/>
  <c r="O26" i="27"/>
  <c r="I28" i="27"/>
  <c r="L29" i="27"/>
  <c r="I31" i="27"/>
  <c r="K32" i="27"/>
  <c r="M21" i="27"/>
  <c r="N22" i="27"/>
  <c r="H24" i="27"/>
  <c r="M29" i="27"/>
  <c r="N21" i="27"/>
  <c r="O22" i="27"/>
  <c r="I24" i="27"/>
  <c r="K25" i="27"/>
  <c r="I27" i="27"/>
  <c r="K28" i="27"/>
  <c r="N29" i="27"/>
  <c r="K31" i="27"/>
  <c r="M32" i="27"/>
  <c r="O21" i="27"/>
  <c r="P22" i="27"/>
  <c r="N24" i="26"/>
  <c r="K32" i="26"/>
  <c r="L27" i="26"/>
  <c r="L21" i="26"/>
  <c r="L33" i="26" s="1"/>
  <c r="L35" i="26" s="1"/>
  <c r="J34" i="26"/>
  <c r="N21" i="26"/>
  <c r="I21" i="26"/>
  <c r="N25" i="26"/>
  <c r="O26" i="26"/>
  <c r="J27" i="26"/>
  <c r="M30" i="26"/>
  <c r="K26" i="26"/>
  <c r="I28" i="26"/>
  <c r="M32" i="26"/>
  <c r="I29" i="26"/>
  <c r="O32" i="26"/>
  <c r="Q32" i="26" s="1"/>
  <c r="H34" i="26"/>
  <c r="I22" i="26"/>
  <c r="J29" i="26"/>
  <c r="K21" i="26"/>
  <c r="O32" i="28"/>
  <c r="P30" i="28"/>
  <c r="L32" i="28"/>
  <c r="H22" i="28"/>
  <c r="N21" i="28"/>
  <c r="J30" i="28"/>
  <c r="J24" i="28"/>
  <c r="L29" i="28"/>
  <c r="K21" i="28"/>
  <c r="H34" i="28"/>
  <c r="L26" i="28"/>
  <c r="P32" i="28"/>
  <c r="K24" i="28"/>
  <c r="H29" i="28"/>
  <c r="I22" i="28"/>
  <c r="L21" i="28"/>
  <c r="H28" i="28"/>
  <c r="O21" i="28"/>
  <c r="O34" i="28"/>
  <c r="I34" i="28"/>
  <c r="O25" i="28"/>
  <c r="J22" i="28"/>
  <c r="M21" i="28"/>
  <c r="M22" i="28"/>
  <c r="N27" i="28"/>
  <c r="L23" i="28"/>
  <c r="M26" i="28"/>
  <c r="H23" i="28"/>
  <c r="K22" i="28"/>
  <c r="I24" i="28"/>
  <c r="P34" i="28"/>
  <c r="K34" i="28"/>
  <c r="J27" i="28"/>
  <c r="K27" i="28"/>
  <c r="P25" i="28"/>
  <c r="I23" i="28"/>
  <c r="M28" i="28"/>
  <c r="N24" i="28"/>
  <c r="N32" i="28"/>
  <c r="P24" i="28"/>
  <c r="I28" i="28"/>
  <c r="N26" i="28"/>
  <c r="O26" i="28"/>
  <c r="I30" i="28"/>
  <c r="J23" i="28"/>
  <c r="N25" i="28"/>
  <c r="J34" i="28"/>
  <c r="O31" i="28"/>
  <c r="L27" i="28"/>
  <c r="M27" i="28"/>
  <c r="M34" i="28"/>
  <c r="J21" i="28"/>
  <c r="L34" i="28"/>
  <c r="M32" i="28"/>
  <c r="J28" i="28"/>
  <c r="I29" i="28"/>
  <c r="I31" i="28"/>
  <c r="L22" i="28"/>
  <c r="N30" i="28"/>
  <c r="H31" i="28"/>
  <c r="P31" i="28"/>
  <c r="K28" i="28"/>
  <c r="K29" i="28"/>
  <c r="I25" i="28"/>
  <c r="O29" i="28"/>
  <c r="H21" i="28"/>
  <c r="J25" i="28"/>
  <c r="L31" i="28"/>
  <c r="H26" i="28"/>
  <c r="I21" i="28"/>
  <c r="N31" i="28"/>
  <c r="P26" i="28"/>
  <c r="P27" i="28"/>
  <c r="P28" i="28"/>
  <c r="M25" i="28"/>
  <c r="H32" i="28"/>
  <c r="K32" i="28"/>
  <c r="M23" i="28"/>
  <c r="K25" i="28"/>
  <c r="I26" i="28"/>
  <c r="O27" i="28"/>
  <c r="N28" i="28"/>
  <c r="K30" i="28"/>
  <c r="J31" i="28"/>
  <c r="I32" i="28"/>
  <c r="L28" i="28"/>
  <c r="P23" i="28"/>
  <c r="O24" i="28"/>
  <c r="N34" i="28"/>
  <c r="P22" i="28"/>
  <c r="J29" i="28"/>
  <c r="L25" i="28"/>
  <c r="K26" i="28"/>
  <c r="H24" i="28"/>
  <c r="H30" i="28"/>
  <c r="N23" i="28"/>
  <c r="O23" i="28"/>
  <c r="J26" i="28"/>
  <c r="I27" i="28"/>
  <c r="P21" i="28"/>
  <c r="O22" i="28"/>
  <c r="L24" i="28"/>
  <c r="M24" i="28"/>
  <c r="H27" i="28"/>
  <c r="O30" i="28"/>
  <c r="P29" i="28"/>
  <c r="M31" i="28"/>
  <c r="K23" i="28"/>
  <c r="H25" i="28"/>
  <c r="O28" i="28"/>
  <c r="N29" i="28"/>
  <c r="M30" i="28"/>
  <c r="J32" i="28"/>
  <c r="M29" i="28"/>
  <c r="L30" i="28"/>
  <c r="K31" i="28"/>
  <c r="I34" i="27"/>
  <c r="N34" i="27"/>
  <c r="J34" i="27"/>
  <c r="M34" i="27"/>
  <c r="L34" i="27"/>
  <c r="K34" i="27"/>
  <c r="P34" i="27"/>
  <c r="H34" i="27"/>
  <c r="O34" i="27"/>
  <c r="K22" i="26"/>
  <c r="I23" i="26"/>
  <c r="K34" i="26"/>
  <c r="M26" i="26"/>
  <c r="Q26" i="26" s="1"/>
  <c r="M21" i="26"/>
  <c r="M27" i="26"/>
  <c r="O31" i="26"/>
  <c r="K27" i="26"/>
  <c r="K28" i="26"/>
  <c r="H24" i="26"/>
  <c r="H33" i="26" s="1"/>
  <c r="I34" i="26"/>
  <c r="K25" i="26"/>
  <c r="J28" i="26"/>
  <c r="M31" i="26"/>
  <c r="N31" i="26"/>
  <c r="N33" i="26" s="1"/>
  <c r="O25" i="26"/>
  <c r="Q30" i="26"/>
  <c r="P33" i="26"/>
  <c r="E27" i="14"/>
  <c r="Q21" i="26" l="1"/>
  <c r="Q29" i="26"/>
  <c r="I33" i="26"/>
  <c r="N35" i="26"/>
  <c r="Q22" i="26"/>
  <c r="H35" i="26"/>
  <c r="P35" i="26"/>
  <c r="Q22" i="28"/>
  <c r="Q21" i="28"/>
  <c r="Q31" i="28"/>
  <c r="Q27" i="28"/>
  <c r="Q26" i="28"/>
  <c r="I33" i="28"/>
  <c r="I35" i="28" s="1"/>
  <c r="Q24" i="28"/>
  <c r="J33" i="28"/>
  <c r="J35" i="28" s="1"/>
  <c r="N33" i="28"/>
  <c r="Q28" i="28"/>
  <c r="K33" i="28"/>
  <c r="K35" i="28" s="1"/>
  <c r="O33" i="28"/>
  <c r="Q30" i="28"/>
  <c r="Q29" i="28"/>
  <c r="P33" i="28"/>
  <c r="H33" i="28"/>
  <c r="M33" i="28"/>
  <c r="M35" i="28" s="1"/>
  <c r="L33" i="28"/>
  <c r="L35" i="28" s="1"/>
  <c r="Q25" i="28"/>
  <c r="Q32" i="28"/>
  <c r="Q23" i="28"/>
  <c r="I33" i="27"/>
  <c r="I35" i="27" s="1"/>
  <c r="Q23" i="27"/>
  <c r="Q31" i="27"/>
  <c r="Q26" i="27"/>
  <c r="Q32" i="27"/>
  <c r="L33" i="27"/>
  <c r="L35" i="27" s="1"/>
  <c r="Q21" i="27"/>
  <c r="Q27" i="27"/>
  <c r="H33" i="27"/>
  <c r="P33" i="27"/>
  <c r="J33" i="27"/>
  <c r="J35" i="27" s="1"/>
  <c r="Q28" i="27"/>
  <c r="O33" i="27"/>
  <c r="Q25" i="27"/>
  <c r="Q30" i="27"/>
  <c r="M33" i="27"/>
  <c r="M35" i="27" s="1"/>
  <c r="N33" i="27"/>
  <c r="Q29" i="27"/>
  <c r="Q22" i="27"/>
  <c r="Q24" i="27"/>
  <c r="K33" i="27"/>
  <c r="K35" i="27" s="1"/>
  <c r="Q23" i="26"/>
  <c r="Q27" i="26"/>
  <c r="Q31" i="26"/>
  <c r="O33" i="26"/>
  <c r="K33" i="26"/>
  <c r="K35" i="26" s="1"/>
  <c r="Q28" i="26"/>
  <c r="J33" i="26"/>
  <c r="J35" i="26" s="1"/>
  <c r="M33" i="26"/>
  <c r="M35" i="26" s="1"/>
  <c r="Q24" i="26"/>
  <c r="I35" i="26"/>
  <c r="Q25" i="26"/>
  <c r="M10" i="14"/>
  <c r="M19" i="14"/>
  <c r="M25" i="14"/>
  <c r="M22" i="14"/>
  <c r="M16" i="14"/>
  <c r="M13" i="14"/>
  <c r="H35" i="28" l="1"/>
  <c r="N35" i="28"/>
  <c r="P35" i="28"/>
  <c r="O35" i="28"/>
  <c r="P35" i="27"/>
  <c r="H35" i="27"/>
  <c r="N35" i="27"/>
  <c r="O35" i="27"/>
  <c r="O35" i="26"/>
  <c r="Q33" i="28"/>
  <c r="Q34" i="28" s="1"/>
  <c r="Q33" i="27"/>
  <c r="Q34" i="27" s="1"/>
  <c r="Q33" i="26"/>
  <c r="Q34" i="26" s="1"/>
  <c r="N10" i="14"/>
  <c r="K31" i="2"/>
  <c r="N31" i="2" s="1"/>
  <c r="K27" i="2"/>
  <c r="N27" i="2" s="1"/>
  <c r="K23" i="2"/>
  <c r="N23" i="2" s="1"/>
  <c r="K19" i="2"/>
  <c r="N19" i="2" s="1"/>
  <c r="K15" i="2"/>
  <c r="N15" i="2" s="1"/>
  <c r="K11" i="2"/>
  <c r="C4" i="7"/>
  <c r="D4" i="7" l="1"/>
  <c r="E4" i="7" s="1"/>
  <c r="N11" i="2"/>
  <c r="O10" i="14"/>
  <c r="N29" i="14"/>
  <c r="D17" i="24" s="1"/>
  <c r="D21" i="24" s="1"/>
  <c r="M11" i="2"/>
  <c r="M19" i="2"/>
  <c r="M15" i="2"/>
  <c r="M27" i="2"/>
  <c r="M23" i="2"/>
  <c r="M31" i="2"/>
  <c r="M22" i="7" l="1"/>
  <c r="L21" i="7"/>
  <c r="H21" i="7"/>
  <c r="T11" i="2"/>
  <c r="P11" i="2"/>
  <c r="X11" i="2"/>
  <c r="V11" i="2"/>
  <c r="L11" i="2"/>
  <c r="N21" i="7"/>
  <c r="L15" i="2"/>
  <c r="L31" i="2"/>
  <c r="L19" i="2"/>
  <c r="L23" i="2"/>
  <c r="L27" i="2"/>
  <c r="W11" i="2" l="1"/>
  <c r="S11" i="2"/>
  <c r="O11" i="2"/>
  <c r="U11" i="2"/>
  <c r="H25" i="7"/>
  <c r="N22" i="7"/>
  <c r="N25" i="7"/>
  <c r="O23" i="7"/>
  <c r="M28" i="7"/>
  <c r="H28" i="7"/>
  <c r="H27" i="7"/>
  <c r="J22" i="7"/>
  <c r="O34" i="7"/>
  <c r="N24" i="7"/>
  <c r="K27" i="7"/>
  <c r="L31" i="7"/>
  <c r="J21" i="7"/>
  <c r="P32" i="7"/>
  <c r="N23" i="7"/>
  <c r="M27" i="7"/>
  <c r="L30" i="7"/>
  <c r="L22" i="7"/>
  <c r="P34" i="7"/>
  <c r="I27" i="7"/>
  <c r="H24" i="7"/>
  <c r="H32" i="7"/>
  <c r="O32" i="7"/>
  <c r="M29" i="7"/>
  <c r="P28" i="7"/>
  <c r="P21" i="7"/>
  <c r="L28" i="7"/>
  <c r="N32" i="7"/>
  <c r="J24" i="7"/>
  <c r="K32" i="7"/>
  <c r="M25" i="7"/>
  <c r="L32" i="7"/>
  <c r="P26" i="7"/>
  <c r="J30" i="7"/>
  <c r="K31" i="7"/>
  <c r="H29" i="7"/>
  <c r="N30" i="7"/>
  <c r="O30" i="7"/>
  <c r="M34" i="7"/>
  <c r="I28" i="7"/>
  <c r="J27" i="7"/>
  <c r="H31" i="7"/>
  <c r="I32" i="7"/>
  <c r="O22" i="7"/>
  <c r="P23" i="7"/>
  <c r="M26" i="7"/>
  <c r="I22" i="7"/>
  <c r="L25" i="7"/>
  <c r="O26" i="7"/>
  <c r="L27" i="7"/>
  <c r="J31" i="7"/>
  <c r="K25" i="7"/>
  <c r="I31" i="7"/>
  <c r="I30" i="7"/>
  <c r="O27" i="7"/>
  <c r="N31" i="7"/>
  <c r="H22" i="7"/>
  <c r="M24" i="7"/>
  <c r="N26" i="7"/>
  <c r="P25" i="7"/>
  <c r="J29" i="7"/>
  <c r="K30" i="7"/>
  <c r="H30" i="7"/>
  <c r="O29" i="7"/>
  <c r="M21" i="7"/>
  <c r="H26" i="7"/>
  <c r="M23" i="7"/>
  <c r="P24" i="7"/>
  <c r="O28" i="7"/>
  <c r="I24" i="7"/>
  <c r="I26" i="7"/>
  <c r="K28" i="7"/>
  <c r="K29" i="7"/>
  <c r="J28" i="7"/>
  <c r="P27" i="7"/>
  <c r="O21" i="7"/>
  <c r="L26" i="7"/>
  <c r="P29" i="7"/>
  <c r="L24" i="7"/>
  <c r="O25" i="7"/>
  <c r="L29" i="7"/>
  <c r="K24" i="7"/>
  <c r="O31" i="7"/>
  <c r="K26" i="7"/>
  <c r="L34" i="7"/>
  <c r="H34" i="7"/>
  <c r="M31" i="7"/>
  <c r="L23" i="7"/>
  <c r="J26" i="7"/>
  <c r="O24" i="7"/>
  <c r="I29" i="7"/>
  <c r="N28" i="7"/>
  <c r="I21" i="7"/>
  <c r="M30" i="7"/>
  <c r="J23" i="7"/>
  <c r="K23" i="7"/>
  <c r="I34" i="7"/>
  <c r="K21" i="7"/>
  <c r="J32" i="7"/>
  <c r="N27" i="7"/>
  <c r="I23" i="7"/>
  <c r="J34" i="7"/>
  <c r="H23" i="7"/>
  <c r="I25" i="7"/>
  <c r="K22" i="7"/>
  <c r="P31" i="7"/>
  <c r="P30" i="7"/>
  <c r="P22" i="7"/>
  <c r="J25" i="7"/>
  <c r="N29" i="7"/>
  <c r="K34" i="7"/>
  <c r="M32" i="7"/>
  <c r="N34" i="7"/>
  <c r="Q32" i="7" l="1"/>
  <c r="O33" i="7"/>
  <c r="Q28" i="7"/>
  <c r="Q24" i="7"/>
  <c r="Q31" i="7"/>
  <c r="Q23" i="7"/>
  <c r="L33" i="7"/>
  <c r="L35" i="7" s="1"/>
  <c r="Q29" i="7"/>
  <c r="M33" i="7"/>
  <c r="N33" i="7"/>
  <c r="I33" i="7"/>
  <c r="I35" i="7" s="1"/>
  <c r="Q26" i="7"/>
  <c r="K33" i="7"/>
  <c r="K35" i="7" s="1"/>
  <c r="Q27" i="7"/>
  <c r="Q22" i="7"/>
  <c r="Q30" i="7"/>
  <c r="P33" i="7"/>
  <c r="H33" i="7"/>
  <c r="Q21" i="7"/>
  <c r="Q25" i="7"/>
  <c r="J33" i="7"/>
  <c r="J35" i="7" s="1"/>
  <c r="F9" i="14" l="1"/>
  <c r="E9" i="14"/>
  <c r="H9" i="14"/>
  <c r="G9" i="14"/>
  <c r="J9" i="14"/>
  <c r="I9" i="14"/>
  <c r="O35" i="7"/>
  <c r="L9" i="14"/>
  <c r="K9" i="14"/>
  <c r="W10" i="2"/>
  <c r="X10" i="2"/>
  <c r="H35" i="7"/>
  <c r="N35" i="7"/>
  <c r="T10" i="2"/>
  <c r="S10" i="2"/>
  <c r="U10" i="2"/>
  <c r="M35" i="7"/>
  <c r="Q33" i="7"/>
  <c r="Q34" i="7" s="1"/>
  <c r="V10" i="2"/>
  <c r="P35" i="7"/>
  <c r="O33" i="2" l="1"/>
  <c r="O34" i="2" s="1"/>
  <c r="O22" i="2"/>
  <c r="O26" i="2"/>
  <c r="O17" i="2"/>
  <c r="O30" i="2"/>
  <c r="Y10" i="2"/>
  <c r="M9" i="14"/>
  <c r="Y15" i="2" l="1"/>
  <c r="Y11" i="2"/>
  <c r="Y23" i="2"/>
  <c r="Y31" i="2"/>
  <c r="Y27" i="2"/>
  <c r="Y19" i="2"/>
  <c r="Z11" i="2" l="1"/>
  <c r="AA11" i="2" s="1"/>
  <c r="Z36" i="2" l="1"/>
  <c r="D10" i="24" l="1"/>
  <c r="D14" i="24" s="1"/>
</calcChain>
</file>

<file path=xl/sharedStrings.xml><?xml version="1.0" encoding="utf-8"?>
<sst xmlns="http://schemas.openxmlformats.org/spreadsheetml/2006/main" count="855" uniqueCount="166">
  <si>
    <t>dimanche</t>
  </si>
  <si>
    <t>Janvier</t>
  </si>
  <si>
    <t>Février</t>
  </si>
  <si>
    <t>Mars</t>
  </si>
  <si>
    <t>Avril</t>
  </si>
  <si>
    <t>Mai</t>
  </si>
  <si>
    <t>Juin</t>
  </si>
  <si>
    <t>Juillet</t>
  </si>
  <si>
    <t>Août</t>
  </si>
  <si>
    <t>Septembre</t>
  </si>
  <si>
    <t>Octobre</t>
  </si>
  <si>
    <t>Novembre</t>
  </si>
  <si>
    <t>Décembre</t>
  </si>
  <si>
    <t>Lundi</t>
  </si>
  <si>
    <t>Mardi</t>
  </si>
  <si>
    <t>Jeudi</t>
  </si>
  <si>
    <t>Férié</t>
  </si>
  <si>
    <t>Date</t>
  </si>
  <si>
    <t>Mois</t>
  </si>
  <si>
    <t>Numéro de série jour</t>
  </si>
  <si>
    <t>Jour semaine</t>
  </si>
  <si>
    <t>Jour semaine avec distinction JF</t>
  </si>
  <si>
    <t>Correspondance numéro de série/jour</t>
  </si>
  <si>
    <t>JF</t>
  </si>
  <si>
    <t>Fonctionnement du calendrier</t>
  </si>
  <si>
    <t>lundi</t>
  </si>
  <si>
    <t>mardi</t>
  </si>
  <si>
    <t>mercredi</t>
  </si>
  <si>
    <t>jeudi</t>
  </si>
  <si>
    <t>vendredi</t>
  </si>
  <si>
    <t>samedi</t>
  </si>
  <si>
    <t>Critères</t>
  </si>
  <si>
    <t>Mercredi</t>
  </si>
  <si>
    <t>Vendredi</t>
  </si>
  <si>
    <t>Samedi</t>
  </si>
  <si>
    <t>Dimanche</t>
  </si>
  <si>
    <t>JFD</t>
  </si>
  <si>
    <t>Jour férié</t>
  </si>
  <si>
    <t>Dimanche férié</t>
  </si>
  <si>
    <t>Total</t>
  </si>
  <si>
    <t>Vérif total jours</t>
  </si>
  <si>
    <t>ADS</t>
  </si>
  <si>
    <t>SSIAP 2</t>
  </si>
  <si>
    <t>SSIAP 1</t>
  </si>
  <si>
    <t>Chef d'équipe</t>
  </si>
  <si>
    <t>Jours ouvrés</t>
  </si>
  <si>
    <t>Qualification</t>
  </si>
  <si>
    <t>Désignation</t>
  </si>
  <si>
    <t>Agent SSIAP 1</t>
  </si>
  <si>
    <t>Agent de surveillance</t>
  </si>
  <si>
    <t>Agent conducteur de chien</t>
  </si>
  <si>
    <t>Agent filtrage RX</t>
  </si>
  <si>
    <t>ADS _ AE 130</t>
  </si>
  <si>
    <t>SSIAP 1 _ AE 140</t>
  </si>
  <si>
    <t>SSIAP 2 _ AM 150</t>
  </si>
  <si>
    <t>ACCD _ AE 160</t>
  </si>
  <si>
    <t>ADS _ AE 150</t>
  </si>
  <si>
    <t>SSIAP 3 _ AM 215</t>
  </si>
  <si>
    <t>Prix annuel HT</t>
  </si>
  <si>
    <t>Heure annuelle</t>
  </si>
  <si>
    <t>Agent polyvalent</t>
  </si>
  <si>
    <t>Agent de sécurité</t>
  </si>
  <si>
    <t>Chef de site</t>
  </si>
  <si>
    <t>Site</t>
  </si>
  <si>
    <t>Heure de début</t>
  </si>
  <si>
    <t>Heure de fin</t>
  </si>
  <si>
    <t>Nombre d'heures de vacation</t>
  </si>
  <si>
    <t>Nombre d'heures de jour</t>
  </si>
  <si>
    <t xml:space="preserve">• Légende : </t>
  </si>
  <si>
    <t>Nombre d'heures de nuit</t>
  </si>
  <si>
    <t>Prix unitaire HT</t>
  </si>
  <si>
    <t>DIMANCHE (TARIF HORAIRE HT)</t>
  </si>
  <si>
    <t>FÉRIÉ (TARIF HORAIRE HT)</t>
  </si>
  <si>
    <t>Jour (06h00-21h00)</t>
  </si>
  <si>
    <t>Nuit (21h00-06h00)</t>
  </si>
  <si>
    <t>Dimanche Jour (06h00-21h00)</t>
  </si>
  <si>
    <t>Dimanche Nuit (21h00-06h00)</t>
  </si>
  <si>
    <t>Dimanche Jour Férié (06h00-21h00)</t>
  </si>
  <si>
    <t>Dimanche Nuit Férié (21h00-06h00)</t>
  </si>
  <si>
    <t>Jour Férié (06h00-21h00)</t>
  </si>
  <si>
    <t>Nuit Férié (21h00-06h00)</t>
  </si>
  <si>
    <t>Totaux HT</t>
  </si>
  <si>
    <t>Total sur l'année HT</t>
  </si>
  <si>
    <t>Total sur l'année TTC</t>
  </si>
  <si>
    <t>TVA</t>
  </si>
  <si>
    <t>Correspondance numéro de série/mois</t>
  </si>
  <si>
    <t>janvier</t>
  </si>
  <si>
    <t>février</t>
  </si>
  <si>
    <t>mars</t>
  </si>
  <si>
    <t>avril</t>
  </si>
  <si>
    <t>mai</t>
  </si>
  <si>
    <t>juin</t>
  </si>
  <si>
    <t>juillet</t>
  </si>
  <si>
    <t>août</t>
  </si>
  <si>
    <t>septembre</t>
  </si>
  <si>
    <t>octobre</t>
  </si>
  <si>
    <t>novembre</t>
  </si>
  <si>
    <t>décembre</t>
  </si>
  <si>
    <t>Jour férié dimanche</t>
  </si>
  <si>
    <t>PONANT I</t>
  </si>
  <si>
    <t>OSCAR NIEMEYER</t>
  </si>
  <si>
    <t>Prestations récurrentes</t>
  </si>
  <si>
    <t>Prix forfaitaires</t>
  </si>
  <si>
    <t>Chef d'équipe de Sécurité Incendie</t>
  </si>
  <si>
    <t>Agent de sécurité polyvalent</t>
  </si>
  <si>
    <t>Prestations ponctuelles</t>
  </si>
  <si>
    <t>Prix unitaires</t>
  </si>
  <si>
    <t>Hors année bissextile, saisir le 27 avril en A4, puis faire une copie incrémentée jusqu'à la ligne 368</t>
  </si>
  <si>
    <t>Fête du travail</t>
  </si>
  <si>
    <t>Victoire 1945</t>
  </si>
  <si>
    <t>Jeudi de l'Ascension</t>
  </si>
  <si>
    <t>Lundi de Pentecôte</t>
  </si>
  <si>
    <t>Fête nationale</t>
  </si>
  <si>
    <t>Assomption</t>
  </si>
  <si>
    <t>Toussaint</t>
  </si>
  <si>
    <t>Armistice 1918</t>
  </si>
  <si>
    <t>Noël</t>
  </si>
  <si>
    <t>Jour de l'an</t>
  </si>
  <si>
    <t>Lundi de Pâques</t>
  </si>
  <si>
    <t>Victoire 1944</t>
  </si>
  <si>
    <t>Pour une année bissextile, faire la recopie incrémentée en 1 fois jusqu'à la ligne 369 et vérifier que le nombre de jours est bien pris en compte dans le tableau récapitulatif</t>
  </si>
  <si>
    <t>Remplacer au besoin les dates des jours fériés dans la colonne O</t>
  </si>
  <si>
    <t>L'ensemble des données restantes fait l'objet d'un traitement automatique via la mise en place de formules</t>
  </si>
  <si>
    <t>Cellule dont les valeurs sont rapatriées de la feuille "A remplir part le candidat"</t>
  </si>
  <si>
    <t>DÉTAIL QUANTITATIF ESTIMATIF (DQE) POUR L'ANALYSE DES OFFRES : BORDERAU - PRIX UNITAIRES / 2025-2026</t>
  </si>
  <si>
    <t>Total DPGF 2025-2026</t>
  </si>
  <si>
    <t>Total DPGF 2026-2027</t>
  </si>
  <si>
    <t>Total DPGF 2027-2028</t>
  </si>
  <si>
    <t>Total DPGF 2028-2029</t>
  </si>
  <si>
    <t>Montant HT</t>
  </si>
  <si>
    <t>Total DQE 2025-2026</t>
  </si>
  <si>
    <t>Total DQE 2026-2027</t>
  </si>
  <si>
    <t>Total DQE 2027-2028</t>
  </si>
  <si>
    <t>Total DQE 2028-2029</t>
  </si>
  <si>
    <t>Total forfaitaire sur 4 ans</t>
  </si>
  <si>
    <t>Total unitaire sur 4 ans</t>
  </si>
  <si>
    <t>Prestations récurrentes (70 points)</t>
  </si>
  <si>
    <t>Prestations ponctuelles (30 points)</t>
  </si>
  <si>
    <t>Correspondance numéro de série/jour férié</t>
  </si>
  <si>
    <t>DÉCOMPOSITION DU PRIX GLOBAL ET FORFAITAIRE POUR L'ANALYSE DES OFFRES : BORDEREAU - PRIX FORFAITAIRES / 2025-2026</t>
  </si>
  <si>
    <t>Agent de sécurité incendie 7J/7</t>
  </si>
  <si>
    <t>Agent polyvalent 7J/7</t>
  </si>
  <si>
    <t>Agent de sécurité polyvalent 7J/7</t>
  </si>
  <si>
    <r>
      <t xml:space="preserve">• Informations destinées au jugement des offres donnant une indication au candidat sur la répartition des prestations </t>
    </r>
    <r>
      <rPr>
        <b/>
        <u/>
        <sz val="16"/>
        <color theme="1"/>
        <rFont val="Marianne"/>
        <family val="3"/>
      </rPr>
      <t>(DQE non contractuel)</t>
    </r>
  </si>
  <si>
    <t>Agent SSIAP 1 7J/7</t>
  </si>
  <si>
    <t>LUNDI AU SAMEDI (TARIF HORAIRE HT)</t>
  </si>
  <si>
    <r>
      <t xml:space="preserve">La simulation concerne la période du 27 avril 2025 au 26 avril 2026
</t>
    </r>
    <r>
      <rPr>
        <b/>
        <sz val="10"/>
        <color rgb="FFFF0000"/>
        <rFont val="Arial"/>
        <family val="2"/>
      </rPr>
      <t xml:space="preserve">La modification du calendrier n'est pas autorisée. En cas de non respect de cette règle, </t>
    </r>
    <r>
      <rPr>
        <b/>
        <u/>
        <sz val="10"/>
        <color rgb="FFFF0000"/>
        <rFont val="Arial"/>
        <family val="2"/>
      </rPr>
      <t>l'offre sera déclarée irrégulière</t>
    </r>
  </si>
  <si>
    <r>
      <t xml:space="preserve">La simulation concerne la période du 27 avril 2026 au 26 avril 2027
</t>
    </r>
    <r>
      <rPr>
        <b/>
        <sz val="10"/>
        <color rgb="FFFF0000"/>
        <rFont val="Arial"/>
        <family val="2"/>
      </rPr>
      <t xml:space="preserve">La modification du calendrier n'est pas autorisée. En cas de non respect de cette règle, </t>
    </r>
    <r>
      <rPr>
        <b/>
        <u/>
        <sz val="10"/>
        <color rgb="FFFF0000"/>
        <rFont val="Arial"/>
        <family val="2"/>
      </rPr>
      <t>l'offre sera déclarée irrégulière</t>
    </r>
  </si>
  <si>
    <r>
      <t xml:space="preserve">La simulation concerne la période du 27 avril 2027 au 26 avril 2028
</t>
    </r>
    <r>
      <rPr>
        <b/>
        <sz val="10"/>
        <color rgb="FFFF0000"/>
        <rFont val="Arial"/>
        <family val="2"/>
      </rPr>
      <t xml:space="preserve">La modification du calendrier n'est pas autorisée. En cas de non respect de cette règle, </t>
    </r>
    <r>
      <rPr>
        <b/>
        <u/>
        <sz val="10"/>
        <color rgb="FFFF0000"/>
        <rFont val="Arial"/>
        <family val="2"/>
      </rPr>
      <t>l'offre sera déclarée irrégulière</t>
    </r>
  </si>
  <si>
    <r>
      <t xml:space="preserve">La simulation concerne la période du 27 avril 2028 au 26 avril 2029
</t>
    </r>
    <r>
      <rPr>
        <b/>
        <sz val="10"/>
        <color rgb="FFFF0000"/>
        <rFont val="Arial"/>
        <family val="2"/>
      </rPr>
      <t xml:space="preserve">La modification du calendrier n'est pas autorisée. En cas de non respect de cette règle, </t>
    </r>
    <r>
      <rPr>
        <b/>
        <u/>
        <sz val="10"/>
        <color rgb="FFFF0000"/>
        <rFont val="Arial"/>
        <family val="2"/>
      </rPr>
      <t>l'offre sera déclarée irrégulière</t>
    </r>
  </si>
  <si>
    <t>Désignation (article 3.1 du CCTP)</t>
  </si>
  <si>
    <t>• Document à renvoyer obligatoirement sous format Excel sous peine d'irrégularité de l'offre</t>
  </si>
  <si>
    <r>
      <t xml:space="preserve">• Informations destinées au jugement des offres donnant une indication au candidat sur la répartition des prestations </t>
    </r>
    <r>
      <rPr>
        <b/>
        <u/>
        <sz val="16"/>
        <color theme="1"/>
        <rFont val="Marianne"/>
        <family val="3"/>
      </rPr>
      <t>(DPGF non contractuelle pour éviter de formaliser immédiatement la répartition entre les lundis aux samedis, dimanches et jours fériés ainsi que les années bissextiles ou non. La formalisation interviendra au moment de l'émission du bon de commande annuel. Toutefois, l'attention des candidats est attirée sur le fait que cette DPGF est une retranscription du besoin technique exprimée dans le CCTP qui est contractuel)</t>
    </r>
  </si>
  <si>
    <t>Taux de TVA en pourcentage</t>
  </si>
  <si>
    <t>Ouvrés Jour (06h00-21h00)</t>
  </si>
  <si>
    <t>Ouvrés Nuit (21h00-06h00)</t>
  </si>
  <si>
    <t>Samedi Jour (06h00-21h00)</t>
  </si>
  <si>
    <t>Samedi Nuit (21h00-06h00)</t>
  </si>
  <si>
    <t>DÉCOMPOSITION DU PRIX GLOBAL ET FORFAITAIRE POUR L'ANALYSE DES OFFRES : BORDEREAU - PRIX FORFAITAIRES / 2026-2027</t>
  </si>
  <si>
    <t>DÉCOMPOSITION DU PRIX GLOBAL ET FORFAITAIRE POUR L'ANALYSE DES OFFRES : BORDEREAU - PRIX FORFAITAIRES / 2027-2028</t>
  </si>
  <si>
    <t>DÉCOMPOSITION DU PRIX GLOBAL ET FORFAITAIRE POUR L'ANALYSE DES OFFRES : BORDEREAU - PRIX FORFAITAIRES / 2028-2029</t>
  </si>
  <si>
    <t>DÉTAIL QUANTITATIF ESTIMATIF (DQE) POUR L'ANALYSE DES OFFRES : BORDERAU - PRIX UNITAIRES / 2026-2027</t>
  </si>
  <si>
    <t>DÉTAIL QUANTITATIF ESTIMATIF (DQE) POUR L'ANALYSE DES OFFRES : BORDERAU - PRIX UNITAIRES / 2027-2028</t>
  </si>
  <si>
    <t>DÉTAIL QUANTITATIF ESTIMATIF (DQE) POUR L'ANALYSE DES OFFRES : BORDERAU - PRIX UNITAIRES / 2028-2029</t>
  </si>
  <si>
    <t>SSIAP2</t>
  </si>
  <si>
    <t>SSIAP1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</si>
</sst>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quot;_-;\-* #,##0.00\ &quot;€&quot;_-;_-* &quot;-&quot;??\ &quot;€&quot;_-;_-@_-"/>
    <numFmt numFmtId="43" formatCode="_-* #,##0.00\ _€_-;\-* #,##0.00\ _€_-;_-* &quot;-&quot;??\ _€_-;_-@_-"/>
    <numFmt numFmtId="164" formatCode="_-* #,##0.00\ [$€]_-;\-* #,##0.00\ [$€]_-;_-* &quot;-&quot;??\ [$€]_-;_-@_-"/>
    <numFmt numFmtId="165" formatCode="_-* #,##0.00\ [$€-1]_-;\-* #,##0.00\ [$€-1]_-;_-* &quot;-&quot;??\ [$€-1]_-"/>
    <numFmt numFmtId="166" formatCode="#,##0.00\ &quot;€&quot;"/>
    <numFmt numFmtId="167" formatCode="_-* #,##0.00\ [$€-40C]_-;\-* #,##0.00\ [$€-40C]_-;_-* &quot;-&quot;??\ [$€-40C]_-;_-@_-"/>
    <numFmt numFmtId="168" formatCode="[$-F800]dddd\,\ mmmm\ dd\,\ yyyy"/>
  </numFmts>
  <fonts count="34" x14ac:knownFonts="1">
    <font>
      <sz val="11"/>
      <color theme="1"/>
      <name val="Calibri"/>
      <family val="2"/>
      <scheme val="minor"/>
    </font>
    <font>
      <sz val="10"/>
      <name val="Arial"/>
    </font>
    <font>
      <sz val="10"/>
      <name val="Arial"/>
      <family val="2"/>
    </font>
    <font>
      <sz val="12"/>
      <name val="Times New Roman"/>
      <family val="1"/>
    </font>
    <font>
      <u/>
      <sz val="10"/>
      <color indexed="12"/>
      <name val="Arial"/>
      <family val="2"/>
    </font>
    <font>
      <b/>
      <sz val="10"/>
      <name val="Arial"/>
      <family val="2"/>
    </font>
    <font>
      <b/>
      <sz val="12"/>
      <color indexed="12"/>
      <name val="Arial"/>
      <family val="2"/>
    </font>
    <font>
      <b/>
      <i/>
      <sz val="11"/>
      <color theme="0"/>
      <name val="Arial"/>
      <family val="2"/>
    </font>
    <font>
      <b/>
      <i/>
      <sz val="10"/>
      <color theme="3" tint="-0.249977111117893"/>
      <name val="Arial"/>
      <family val="2"/>
    </font>
    <font>
      <b/>
      <i/>
      <sz val="10"/>
      <color rgb="FFFF0000"/>
      <name val="Arial"/>
      <family val="2"/>
    </font>
    <font>
      <b/>
      <i/>
      <sz val="10"/>
      <color theme="5" tint="-0.249977111117893"/>
      <name val="Arial"/>
      <family val="2"/>
    </font>
    <font>
      <b/>
      <sz val="12"/>
      <color theme="1"/>
      <name val="Marianne"/>
      <family val="3"/>
    </font>
    <font>
      <b/>
      <sz val="11"/>
      <color theme="1"/>
      <name val="Marianne"/>
      <family val="3"/>
    </font>
    <font>
      <b/>
      <sz val="20"/>
      <color theme="1"/>
      <name val="Marianne"/>
      <family val="3"/>
    </font>
    <font>
      <b/>
      <sz val="20"/>
      <color theme="0"/>
      <name val="Marianne"/>
      <family val="3"/>
    </font>
    <font>
      <sz val="11"/>
      <color theme="1"/>
      <name val="Marianne"/>
      <family val="3"/>
    </font>
    <font>
      <b/>
      <sz val="11"/>
      <color theme="0"/>
      <name val="Marianne"/>
      <family val="3"/>
    </font>
    <font>
      <b/>
      <sz val="12"/>
      <color theme="0"/>
      <name val="Marianne"/>
      <family val="3"/>
    </font>
    <font>
      <b/>
      <sz val="11"/>
      <name val="Marianne"/>
      <family val="3"/>
    </font>
    <font>
      <sz val="11"/>
      <name val="Marianne"/>
      <family val="3"/>
    </font>
    <font>
      <sz val="11"/>
      <color theme="0"/>
      <name val="Marianne"/>
      <family val="3"/>
    </font>
    <font>
      <b/>
      <u/>
      <sz val="16"/>
      <color theme="1"/>
      <name val="Marianne"/>
      <family val="3"/>
    </font>
    <font>
      <i/>
      <sz val="11"/>
      <color theme="0" tint="-0.499984740745262"/>
      <name val="Marianne"/>
      <family val="3"/>
    </font>
    <font>
      <sz val="11"/>
      <color theme="1"/>
      <name val="Calibri"/>
      <family val="2"/>
      <scheme val="minor"/>
    </font>
    <font>
      <b/>
      <sz val="10"/>
      <color rgb="FFFF0000"/>
      <name val="Arial"/>
      <family val="2"/>
    </font>
    <font>
      <b/>
      <u/>
      <sz val="10"/>
      <color rgb="FFFF0000"/>
      <name val="Arial"/>
      <family val="2"/>
    </font>
    <font>
      <sz val="12"/>
      <color theme="1"/>
      <name val="Marianne"/>
      <family val="3"/>
    </font>
    <font>
      <b/>
      <sz val="16"/>
      <color theme="0"/>
      <name val="Marianne"/>
      <family val="3"/>
    </font>
    <font>
      <b/>
      <sz val="10"/>
      <color rgb="FF000000"/>
      <name val="Marianne"/>
      <family val="3"/>
    </font>
    <font>
      <sz val="12"/>
      <color rgb="FFC9211E"/>
      <name val="Marianne"/>
      <family val="3"/>
    </font>
    <font>
      <b/>
      <i/>
      <sz val="12"/>
      <color theme="1"/>
      <name val="Marianne"/>
      <family val="3"/>
    </font>
    <font>
      <sz val="12"/>
      <color theme="0"/>
      <name val="Marianne"/>
      <family val="3"/>
    </font>
    <font>
      <sz val="10"/>
      <name val="Arial"/>
      <family val="2"/>
      <charset val="1"/>
    </font>
    <font>
      <sz val="11"/>
      <color theme="0"/>
      <name val="Calibri"/>
      <family val="2"/>
      <scheme val="minor"/>
    </font>
  </fonts>
  <fills count="15">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theme="9" tint="0.39997558519241921"/>
        <bgColor indexed="64"/>
      </patternFill>
    </fill>
    <fill>
      <patternFill patternType="solid">
        <fgColor rgb="FFFFFF00"/>
        <bgColor indexed="64"/>
      </patternFill>
    </fill>
    <fill>
      <patternFill patternType="solid">
        <fgColor theme="0" tint="-0.14999847407452621"/>
        <bgColor indexed="64"/>
      </patternFill>
    </fill>
    <fill>
      <patternFill patternType="solid">
        <fgColor rgb="FF000091"/>
        <bgColor indexed="64"/>
      </patternFill>
    </fill>
    <fill>
      <patternFill patternType="solid">
        <fgColor theme="0"/>
        <bgColor indexed="64"/>
      </patternFill>
    </fill>
    <fill>
      <patternFill patternType="darkDown">
        <bgColor theme="0"/>
      </patternFill>
    </fill>
    <fill>
      <patternFill patternType="darkDown">
        <bgColor rgb="FF000091"/>
      </patternFill>
    </fill>
    <fill>
      <patternFill patternType="solid">
        <fgColor theme="0" tint="-0.499984740745262"/>
        <bgColor indexed="64"/>
      </patternFill>
    </fill>
    <fill>
      <patternFill patternType="solid">
        <fgColor theme="8"/>
        <bgColor indexed="64"/>
      </patternFill>
    </fill>
    <fill>
      <patternFill patternType="solid">
        <fgColor theme="1"/>
        <bgColor indexed="64"/>
      </patternFill>
    </fill>
    <fill>
      <patternFill patternType="darkDown"/>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style="thick">
        <color indexed="64"/>
      </left>
      <right style="thick">
        <color indexed="64"/>
      </right>
      <top style="thick">
        <color indexed="64"/>
      </top>
      <bottom style="thick">
        <color indexed="64"/>
      </bottom>
      <diagonal/>
    </border>
    <border>
      <left/>
      <right style="medium">
        <color indexed="64"/>
      </right>
      <top/>
      <bottom/>
      <diagonal/>
    </border>
    <border>
      <left style="thin">
        <color indexed="64"/>
      </left>
      <right/>
      <top style="medium">
        <color indexed="64"/>
      </top>
      <bottom/>
      <diagonal/>
    </border>
    <border>
      <left style="thick">
        <color indexed="64"/>
      </left>
      <right/>
      <top style="thick">
        <color indexed="64"/>
      </top>
      <bottom style="thin">
        <color indexed="64"/>
      </bottom>
      <diagonal/>
    </border>
    <border>
      <left style="thin">
        <color indexed="64"/>
      </left>
      <right style="thin">
        <color indexed="64"/>
      </right>
      <top style="thick">
        <color indexed="64"/>
      </top>
      <bottom/>
      <diagonal/>
    </border>
    <border>
      <left style="thin">
        <color indexed="64"/>
      </left>
      <right style="thin">
        <color indexed="64"/>
      </right>
      <top style="thick">
        <color indexed="64"/>
      </top>
      <bottom style="thin">
        <color indexed="64"/>
      </bottom>
      <diagonal/>
    </border>
    <border>
      <left style="thick">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ck">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thick">
        <color indexed="64"/>
      </left>
      <right style="medium">
        <color indexed="64"/>
      </right>
      <top/>
      <bottom style="medium">
        <color indexed="64"/>
      </bottom>
      <diagonal/>
    </border>
    <border>
      <left style="thick">
        <color indexed="64"/>
      </left>
      <right style="thick">
        <color indexed="64"/>
      </right>
      <top style="thick">
        <color indexed="64"/>
      </top>
      <bottom/>
      <diagonal/>
    </border>
    <border>
      <left style="medium">
        <color indexed="64"/>
      </left>
      <right/>
      <top style="thick">
        <color indexed="64"/>
      </top>
      <bottom style="thin">
        <color indexed="64"/>
      </bottom>
      <diagonal/>
    </border>
    <border>
      <left style="medium">
        <color indexed="64"/>
      </left>
      <right style="thin">
        <color indexed="64"/>
      </right>
      <top style="thin">
        <color indexed="64"/>
      </top>
      <bottom style="thick">
        <color indexed="64"/>
      </bottom>
      <diagonal/>
    </border>
    <border>
      <left style="medium">
        <color indexed="64"/>
      </left>
      <right style="thin">
        <color indexed="64"/>
      </right>
      <top style="thick">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thick">
        <color indexed="64"/>
      </top>
      <bottom style="thin">
        <color indexed="64"/>
      </bottom>
      <diagonal/>
    </border>
    <border>
      <left style="thick">
        <color indexed="64"/>
      </left>
      <right/>
      <top style="thick">
        <color indexed="64"/>
      </top>
      <bottom style="thick">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style="medium">
        <color indexed="64"/>
      </left>
      <right/>
      <top style="thick">
        <color indexed="64"/>
      </top>
      <bottom/>
      <diagonal/>
    </border>
    <border>
      <left/>
      <right style="medium">
        <color indexed="64"/>
      </right>
      <top style="thick">
        <color indexed="64"/>
      </top>
      <bottom/>
      <diagonal/>
    </border>
    <border>
      <left/>
      <right/>
      <top style="thin">
        <color indexed="64"/>
      </top>
      <bottom style="thin">
        <color indexed="64"/>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
      <left/>
      <right/>
      <top style="thick">
        <color indexed="64"/>
      </top>
      <bottom style="thick">
        <color indexed="64"/>
      </bottom>
      <diagonal/>
    </border>
    <border>
      <left style="thin">
        <color indexed="64"/>
      </left>
      <right style="thin">
        <color indexed="64"/>
      </right>
      <top/>
      <bottom/>
      <diagonal/>
    </border>
  </borders>
  <cellStyleXfs count="13">
    <xf numFmtId="0" fontId="0" fillId="0" borderId="0"/>
    <xf numFmtId="164" fontId="2" fillId="0" borderId="0" applyFont="0" applyFill="0" applyBorder="0" applyAlignment="0" applyProtection="0"/>
    <xf numFmtId="44" fontId="2" fillId="0" borderId="0" applyFont="0" applyFill="0" applyBorder="0" applyAlignment="0" applyProtection="0"/>
    <xf numFmtId="165" fontId="3" fillId="0" borderId="0" applyFont="0" applyFill="0" applyBorder="0" applyAlignment="0" applyProtection="0"/>
    <xf numFmtId="44" fontId="2" fillId="0" borderId="0" applyFont="0" applyFill="0" applyBorder="0" applyAlignment="0" applyProtection="0"/>
    <xf numFmtId="0" fontId="4" fillId="0" borderId="0" applyNumberFormat="0" applyFill="0" applyBorder="0" applyAlignment="0" applyProtection="0">
      <alignment vertical="top"/>
      <protection locked="0"/>
    </xf>
    <xf numFmtId="43" fontId="2" fillId="0" borderId="0" applyFont="0" applyFill="0" applyBorder="0" applyAlignment="0" applyProtection="0"/>
    <xf numFmtId="44" fontId="2" fillId="0" borderId="0" applyFont="0" applyFill="0" applyBorder="0" applyAlignment="0" applyProtection="0"/>
    <xf numFmtId="0" fontId="1" fillId="0" borderId="0"/>
    <xf numFmtId="9" fontId="2" fillId="0" borderId="0" applyFont="0" applyFill="0" applyBorder="0" applyAlignment="0" applyProtection="0"/>
    <xf numFmtId="0" fontId="2" fillId="0" borderId="0"/>
    <xf numFmtId="9" fontId="23" fillId="0" borderId="0" applyFont="0" applyFill="0" applyBorder="0" applyAlignment="0" applyProtection="0"/>
    <xf numFmtId="0" fontId="32" fillId="0" borderId="0"/>
  </cellStyleXfs>
  <cellXfs count="202">
    <xf numFmtId="0" fontId="0" fillId="0" borderId="0" xfId="0"/>
    <xf numFmtId="0" fontId="6" fillId="0" borderId="0" xfId="8" applyFont="1" applyProtection="1"/>
    <xf numFmtId="0" fontId="1" fillId="0" borderId="0" xfId="8" applyProtection="1"/>
    <xf numFmtId="0" fontId="1" fillId="0" borderId="0" xfId="8" applyAlignment="1" applyProtection="1">
      <alignment horizontal="center" vertical="center" wrapText="1"/>
    </xf>
    <xf numFmtId="0" fontId="1" fillId="0" borderId="1" xfId="8" applyBorder="1" applyAlignment="1" applyProtection="1">
      <alignment horizontal="center"/>
    </xf>
    <xf numFmtId="0" fontId="8" fillId="0" borderId="0" xfId="8" applyFont="1" applyProtection="1"/>
    <xf numFmtId="0" fontId="1" fillId="0" borderId="0" xfId="8" applyNumberFormat="1" applyProtection="1"/>
    <xf numFmtId="0" fontId="9" fillId="0" borderId="0" xfId="8" applyFont="1" applyProtection="1"/>
    <xf numFmtId="0" fontId="10" fillId="0" borderId="0" xfId="8" applyFont="1" applyProtection="1"/>
    <xf numFmtId="0" fontId="2" fillId="4" borderId="1" xfId="8" applyFont="1" applyFill="1" applyBorder="1" applyAlignment="1" applyProtection="1">
      <alignment horizontal="center"/>
    </xf>
    <xf numFmtId="0" fontId="1" fillId="0" borderId="2" xfId="8" applyBorder="1" applyAlignment="1" applyProtection="1">
      <alignment horizontal="center"/>
    </xf>
    <xf numFmtId="0" fontId="1" fillId="2" borderId="3" xfId="8" applyFill="1" applyBorder="1" applyAlignment="1" applyProtection="1">
      <alignment horizontal="center"/>
    </xf>
    <xf numFmtId="0" fontId="1" fillId="2" borderId="1" xfId="8" applyFill="1" applyBorder="1" applyProtection="1"/>
    <xf numFmtId="0" fontId="1" fillId="2" borderId="1" xfId="8" applyFill="1" applyBorder="1" applyAlignment="1" applyProtection="1">
      <alignment horizontal="center"/>
    </xf>
    <xf numFmtId="0" fontId="1" fillId="4" borderId="1" xfId="8" applyFill="1" applyBorder="1" applyProtection="1"/>
    <xf numFmtId="0" fontId="1" fillId="4" borderId="1" xfId="8" applyFill="1" applyBorder="1" applyAlignment="1" applyProtection="1">
      <alignment horizontal="center"/>
    </xf>
    <xf numFmtId="0" fontId="1" fillId="0" borderId="0" xfId="8" applyFill="1" applyBorder="1" applyProtection="1"/>
    <xf numFmtId="0" fontId="1" fillId="0" borderId="0" xfId="8" applyFill="1" applyProtection="1"/>
    <xf numFmtId="0" fontId="5" fillId="0" borderId="0" xfId="8" applyFont="1" applyFill="1" applyProtection="1"/>
    <xf numFmtId="14" fontId="1" fillId="0" borderId="1" xfId="8" applyNumberFormat="1" applyBorder="1" applyAlignment="1" applyProtection="1">
      <alignment vertical="center"/>
      <protection locked="0"/>
    </xf>
    <xf numFmtId="0" fontId="1" fillId="0" borderId="1" xfId="8" applyNumberFormat="1" applyBorder="1" applyAlignment="1" applyProtection="1">
      <alignment vertical="center"/>
    </xf>
    <xf numFmtId="0" fontId="1" fillId="0" borderId="1" xfId="8" applyBorder="1" applyAlignment="1" applyProtection="1">
      <alignment horizontal="center" vertical="center"/>
    </xf>
    <xf numFmtId="0" fontId="1" fillId="0" borderId="1" xfId="8" applyBorder="1" applyAlignment="1" applyProtection="1">
      <alignment horizontal="left" vertical="center"/>
    </xf>
    <xf numFmtId="0" fontId="1" fillId="0" borderId="1" xfId="8" applyBorder="1" applyAlignment="1" applyProtection="1">
      <alignment horizontal="left" vertical="center"/>
      <protection locked="0"/>
    </xf>
    <xf numFmtId="0" fontId="5" fillId="0" borderId="1" xfId="8" applyFont="1" applyBorder="1" applyAlignment="1" applyProtection="1">
      <alignment horizontal="center" vertical="center"/>
    </xf>
    <xf numFmtId="0" fontId="5" fillId="0" borderId="0" xfId="8" applyFont="1" applyFill="1" applyBorder="1" applyAlignment="1" applyProtection="1">
      <alignment vertical="center" wrapText="1"/>
    </xf>
    <xf numFmtId="0" fontId="2" fillId="0" borderId="1" xfId="8" applyFont="1" applyBorder="1" applyAlignment="1" applyProtection="1">
      <alignment horizontal="left" vertical="center"/>
    </xf>
    <xf numFmtId="0" fontId="1" fillId="14" borderId="1" xfId="8" applyFill="1" applyBorder="1" applyAlignment="1" applyProtection="1">
      <alignment horizontal="center" vertical="center" wrapText="1"/>
    </xf>
    <xf numFmtId="0" fontId="1" fillId="14" borderId="1" xfId="8" applyFill="1" applyBorder="1" applyProtection="1"/>
    <xf numFmtId="14" fontId="2" fillId="2" borderId="1" xfId="8" applyNumberFormat="1" applyFont="1" applyFill="1" applyBorder="1" applyProtection="1"/>
    <xf numFmtId="14" fontId="1" fillId="2" borderId="1" xfId="8" applyNumberFormat="1" applyFill="1" applyBorder="1" applyProtection="1"/>
    <xf numFmtId="0" fontId="1" fillId="2" borderId="1" xfId="8" applyFill="1" applyBorder="1" applyAlignment="1" applyProtection="1">
      <alignment horizontal="center" vertical="center" wrapText="1"/>
    </xf>
    <xf numFmtId="0" fontId="2" fillId="2" borderId="1" xfId="8" applyFont="1" applyFill="1" applyBorder="1" applyAlignment="1" applyProtection="1">
      <alignment horizontal="center" vertical="center" wrapText="1"/>
    </xf>
    <xf numFmtId="0" fontId="5" fillId="3" borderId="1" xfId="8" applyFont="1" applyFill="1" applyBorder="1" applyAlignment="1" applyProtection="1">
      <alignment horizontal="center" vertical="center" wrapText="1"/>
    </xf>
    <xf numFmtId="0" fontId="0" fillId="0" borderId="0" xfId="0"/>
    <xf numFmtId="0" fontId="15" fillId="0" borderId="0" xfId="0" applyFont="1"/>
    <xf numFmtId="0" fontId="28" fillId="0" borderId="0" xfId="0" applyFont="1" applyAlignment="1">
      <alignment horizontal="left" vertical="center" indent="5"/>
    </xf>
    <xf numFmtId="0" fontId="0" fillId="0" borderId="0" xfId="0"/>
    <xf numFmtId="0" fontId="15" fillId="0" borderId="0" xfId="0" applyFont="1"/>
    <xf numFmtId="0" fontId="29" fillId="0" borderId="0" xfId="0" applyFont="1" applyAlignment="1">
      <alignment horizontal="left" vertical="center" indent="5"/>
    </xf>
    <xf numFmtId="0" fontId="26" fillId="0" borderId="0" xfId="0" applyFont="1"/>
    <xf numFmtId="168" fontId="2" fillId="0" borderId="1" xfId="8" applyNumberFormat="1" applyFont="1" applyBorder="1" applyAlignment="1" applyProtection="1">
      <alignment horizontal="left" vertical="center"/>
    </xf>
    <xf numFmtId="0" fontId="30" fillId="0" borderId="26" xfId="0" applyFont="1" applyBorder="1" applyAlignment="1">
      <alignment horizontal="center" vertical="center"/>
    </xf>
    <xf numFmtId="167" fontId="0" fillId="0" borderId="0" xfId="0" applyNumberFormat="1"/>
    <xf numFmtId="0" fontId="17" fillId="7" borderId="26" xfId="0" applyFont="1" applyFill="1" applyBorder="1" applyAlignment="1">
      <alignment horizontal="center" vertical="center"/>
    </xf>
    <xf numFmtId="0" fontId="11" fillId="0" borderId="26" xfId="0" applyFont="1" applyBorder="1" applyAlignment="1">
      <alignment horizontal="center" vertical="center"/>
    </xf>
    <xf numFmtId="0" fontId="11" fillId="0" borderId="26" xfId="0" applyFont="1" applyFill="1" applyBorder="1" applyAlignment="1">
      <alignment horizontal="center" vertical="center" wrapText="1"/>
    </xf>
    <xf numFmtId="0" fontId="11" fillId="0" borderId="26" xfId="0" applyFont="1" applyFill="1" applyBorder="1" applyAlignment="1">
      <alignment horizontal="center" vertical="center"/>
    </xf>
    <xf numFmtId="0" fontId="26" fillId="0" borderId="26" xfId="0" applyFont="1" applyBorder="1"/>
    <xf numFmtId="166" fontId="26" fillId="0" borderId="26" xfId="0" applyNumberFormat="1" applyFont="1" applyBorder="1"/>
    <xf numFmtId="0" fontId="31" fillId="7" borderId="8" xfId="0" applyFont="1" applyFill="1" applyBorder="1"/>
    <xf numFmtId="0" fontId="26" fillId="0" borderId="8" xfId="0" applyFont="1" applyBorder="1"/>
    <xf numFmtId="166" fontId="26" fillId="0" borderId="8" xfId="0" applyNumberFormat="1" applyFont="1" applyBorder="1"/>
    <xf numFmtId="0" fontId="26" fillId="0" borderId="16" xfId="0" applyFont="1" applyBorder="1"/>
    <xf numFmtId="166" fontId="26" fillId="0" borderId="16" xfId="0" applyNumberFormat="1" applyFont="1" applyBorder="1"/>
    <xf numFmtId="0" fontId="17" fillId="7" borderId="26" xfId="0" applyFont="1" applyFill="1" applyBorder="1" applyAlignment="1">
      <alignment horizontal="center" vertical="center" wrapText="1"/>
    </xf>
    <xf numFmtId="9" fontId="11" fillId="0" borderId="26" xfId="0" applyNumberFormat="1" applyFont="1" applyBorder="1" applyAlignment="1" applyProtection="1">
      <alignment horizontal="center" vertical="center"/>
      <protection locked="0"/>
    </xf>
    <xf numFmtId="166" fontId="11" fillId="0" borderId="26" xfId="0" applyNumberFormat="1" applyFont="1" applyFill="1" applyBorder="1" applyAlignment="1" applyProtection="1">
      <alignment horizontal="center" vertical="center"/>
      <protection locked="0"/>
    </xf>
    <xf numFmtId="0" fontId="5" fillId="3" borderId="1" xfId="8" applyFont="1" applyFill="1" applyBorder="1" applyAlignment="1" applyProtection="1">
      <alignment horizontal="center" vertical="center" wrapText="1"/>
    </xf>
    <xf numFmtId="0" fontId="0" fillId="0" borderId="0" xfId="0" applyProtection="1"/>
    <xf numFmtId="0" fontId="15" fillId="0" borderId="0" xfId="0" applyFont="1" applyProtection="1"/>
    <xf numFmtId="0" fontId="13" fillId="0" borderId="0" xfId="0" applyFont="1" applyFill="1" applyBorder="1" applyAlignment="1" applyProtection="1">
      <alignment horizontal="center"/>
    </xf>
    <xf numFmtId="0" fontId="11" fillId="0" borderId="0" xfId="0" applyFont="1" applyAlignment="1" applyProtection="1">
      <alignment vertical="center"/>
    </xf>
    <xf numFmtId="0" fontId="0" fillId="0" borderId="0" xfId="0" applyAlignment="1" applyProtection="1">
      <alignment vertical="center"/>
    </xf>
    <xf numFmtId="0" fontId="11" fillId="0" borderId="0" xfId="0" applyFont="1" applyFill="1" applyBorder="1" applyAlignment="1" applyProtection="1">
      <alignment horizontal="center" vertical="center"/>
    </xf>
    <xf numFmtId="0" fontId="13" fillId="0" borderId="0" xfId="0" applyFont="1" applyFill="1" applyBorder="1" applyAlignment="1" applyProtection="1">
      <alignment horizontal="center" vertical="center"/>
    </xf>
    <xf numFmtId="167" fontId="11" fillId="5" borderId="26" xfId="0" applyNumberFormat="1" applyFont="1" applyFill="1" applyBorder="1" applyAlignment="1" applyProtection="1">
      <alignment horizontal="center" vertical="center" wrapText="1"/>
    </xf>
    <xf numFmtId="0" fontId="15" fillId="0" borderId="0" xfId="0" applyFont="1" applyAlignment="1" applyProtection="1">
      <alignment vertical="center"/>
    </xf>
    <xf numFmtId="0" fontId="15" fillId="0" borderId="0" xfId="0" applyFont="1" applyBorder="1" applyAlignment="1" applyProtection="1">
      <alignment horizontal="center" vertical="center"/>
    </xf>
    <xf numFmtId="0" fontId="17" fillId="7" borderId="8" xfId="0" applyFont="1" applyFill="1" applyBorder="1" applyAlignment="1" applyProtection="1">
      <alignment horizontal="center" vertical="center" wrapText="1"/>
    </xf>
    <xf numFmtId="0" fontId="16" fillId="7" borderId="8" xfId="0" applyFont="1" applyFill="1" applyBorder="1" applyAlignment="1" applyProtection="1">
      <alignment horizontal="center" vertical="center" wrapText="1"/>
    </xf>
    <xf numFmtId="0" fontId="16" fillId="7" borderId="16" xfId="0" applyFont="1" applyFill="1" applyBorder="1" applyAlignment="1" applyProtection="1">
      <alignment horizontal="center" vertical="center" wrapText="1"/>
    </xf>
    <xf numFmtId="0" fontId="20" fillId="7" borderId="8" xfId="0" applyFont="1" applyFill="1" applyBorder="1" applyAlignment="1" applyProtection="1">
      <alignment horizontal="center" vertical="center"/>
    </xf>
    <xf numFmtId="0" fontId="12" fillId="0" borderId="29" xfId="0" applyFont="1" applyFill="1" applyBorder="1" applyAlignment="1" applyProtection="1">
      <alignment horizontal="left" vertical="center"/>
    </xf>
    <xf numFmtId="0" fontId="18" fillId="8" borderId="30" xfId="8" applyFont="1" applyFill="1" applyBorder="1" applyAlignment="1" applyProtection="1">
      <alignment horizontal="center" vertical="center" wrapText="1"/>
    </xf>
    <xf numFmtId="0" fontId="18" fillId="8" borderId="31" xfId="8" applyFont="1" applyFill="1" applyBorder="1" applyAlignment="1" applyProtection="1">
      <alignment horizontal="center" vertical="center" wrapText="1"/>
    </xf>
    <xf numFmtId="0" fontId="18" fillId="9" borderId="31" xfId="8" applyFont="1" applyFill="1" applyBorder="1" applyAlignment="1" applyProtection="1">
      <alignment horizontal="center" vertical="center" wrapText="1"/>
    </xf>
    <xf numFmtId="20" fontId="18" fillId="8" borderId="31" xfId="8" applyNumberFormat="1" applyFont="1" applyFill="1" applyBorder="1" applyAlignment="1" applyProtection="1">
      <alignment vertical="center"/>
    </xf>
    <xf numFmtId="4" fontId="19" fillId="8" borderId="31" xfId="8" applyNumberFormat="1" applyFont="1" applyFill="1" applyBorder="1" applyAlignment="1" applyProtection="1">
      <alignment vertical="center"/>
    </xf>
    <xf numFmtId="4" fontId="19" fillId="12" borderId="31" xfId="8" applyNumberFormat="1" applyFont="1" applyFill="1" applyBorder="1" applyAlignment="1" applyProtection="1">
      <alignment vertical="center"/>
    </xf>
    <xf numFmtId="4" fontId="19" fillId="11" borderId="31" xfId="8" applyNumberFormat="1" applyFont="1" applyFill="1" applyBorder="1" applyAlignment="1" applyProtection="1">
      <alignment vertical="center"/>
    </xf>
    <xf numFmtId="4" fontId="22" fillId="6" borderId="31" xfId="8" applyNumberFormat="1" applyFont="1" applyFill="1" applyBorder="1" applyAlignment="1" applyProtection="1">
      <alignment vertical="center"/>
    </xf>
    <xf numFmtId="2" fontId="15" fillId="12" borderId="60" xfId="0" applyNumberFormat="1" applyFont="1" applyFill="1" applyBorder="1" applyProtection="1"/>
    <xf numFmtId="2" fontId="15" fillId="11" borderId="6" xfId="0" applyNumberFormat="1" applyFont="1" applyFill="1" applyBorder="1" applyProtection="1"/>
    <xf numFmtId="2" fontId="15" fillId="11" borderId="60" xfId="0" applyNumberFormat="1" applyFont="1" applyFill="1" applyBorder="1" applyProtection="1"/>
    <xf numFmtId="2" fontId="15" fillId="11" borderId="52" xfId="0" applyNumberFormat="1" applyFont="1" applyFill="1" applyBorder="1" applyProtection="1"/>
    <xf numFmtId="0" fontId="12" fillId="0" borderId="32" xfId="0" applyFont="1" applyBorder="1" applyAlignment="1" applyProtection="1">
      <alignment horizontal="right" vertical="center"/>
    </xf>
    <xf numFmtId="0" fontId="18" fillId="9" borderId="5" xfId="8" applyFont="1" applyFill="1" applyBorder="1" applyAlignment="1" applyProtection="1">
      <alignment horizontal="center" vertical="center" wrapText="1"/>
    </xf>
    <xf numFmtId="0" fontId="18" fillId="9" borderId="1" xfId="8" applyFont="1" applyFill="1" applyBorder="1" applyAlignment="1" applyProtection="1">
      <alignment horizontal="center" vertical="center" wrapText="1"/>
    </xf>
    <xf numFmtId="20" fontId="18" fillId="9" borderId="1" xfId="8" applyNumberFormat="1" applyFont="1" applyFill="1" applyBorder="1" applyAlignment="1" applyProtection="1">
      <alignment vertical="center"/>
    </xf>
    <xf numFmtId="4" fontId="19" fillId="9" borderId="1" xfId="8" applyNumberFormat="1" applyFont="1" applyFill="1" applyBorder="1" applyAlignment="1" applyProtection="1">
      <alignment vertical="center"/>
    </xf>
    <xf numFmtId="4" fontId="22" fillId="9" borderId="4" xfId="8" applyNumberFormat="1" applyFont="1" applyFill="1" applyBorder="1" applyAlignment="1" applyProtection="1">
      <alignment vertical="center"/>
    </xf>
    <xf numFmtId="167" fontId="12" fillId="5" borderId="26" xfId="0" applyNumberFormat="1" applyFont="1" applyFill="1" applyBorder="1" applyProtection="1"/>
    <xf numFmtId="0" fontId="12" fillId="0" borderId="33" xfId="0" applyFont="1" applyBorder="1" applyAlignment="1" applyProtection="1">
      <alignment horizontal="right" vertical="center"/>
    </xf>
    <xf numFmtId="0" fontId="18" fillId="9" borderId="6" xfId="8" applyFont="1" applyFill="1" applyBorder="1" applyAlignment="1" applyProtection="1">
      <alignment horizontal="center" vertical="center" wrapText="1"/>
    </xf>
    <xf numFmtId="4" fontId="22" fillId="9" borderId="1" xfId="8" applyNumberFormat="1" applyFont="1" applyFill="1" applyBorder="1" applyAlignment="1" applyProtection="1">
      <alignment vertical="center"/>
    </xf>
    <xf numFmtId="2" fontId="15" fillId="12" borderId="25" xfId="0" applyNumberFormat="1" applyFont="1" applyFill="1" applyBorder="1" applyProtection="1"/>
    <xf numFmtId="2" fontId="15" fillId="11" borderId="19" xfId="0" applyNumberFormat="1" applyFont="1" applyFill="1" applyBorder="1" applyProtection="1"/>
    <xf numFmtId="2" fontId="15" fillId="11" borderId="25" xfId="0" applyNumberFormat="1" applyFont="1" applyFill="1" applyBorder="1" applyProtection="1"/>
    <xf numFmtId="2" fontId="15" fillId="11" borderId="51" xfId="0" applyNumberFormat="1" applyFont="1" applyFill="1" applyBorder="1" applyProtection="1"/>
    <xf numFmtId="0" fontId="12" fillId="0" borderId="34" xfId="0" applyFont="1" applyBorder="1" applyAlignment="1" applyProtection="1">
      <alignment horizontal="right" vertical="center"/>
    </xf>
    <xf numFmtId="0" fontId="18" fillId="9" borderId="35" xfId="8" applyFont="1" applyFill="1" applyBorder="1" applyAlignment="1" applyProtection="1">
      <alignment horizontal="center" vertical="center" wrapText="1"/>
    </xf>
    <xf numFmtId="20" fontId="18" fillId="9" borderId="35" xfId="8" applyNumberFormat="1" applyFont="1" applyFill="1" applyBorder="1" applyAlignment="1" applyProtection="1">
      <alignment vertical="center"/>
    </xf>
    <xf numFmtId="4" fontId="19" fillId="9" borderId="35" xfId="8" applyNumberFormat="1" applyFont="1" applyFill="1" applyBorder="1" applyAlignment="1" applyProtection="1">
      <alignment vertical="center"/>
    </xf>
    <xf numFmtId="4" fontId="22" fillId="9" borderId="35" xfId="8" applyNumberFormat="1" applyFont="1" applyFill="1" applyBorder="1" applyAlignment="1" applyProtection="1">
      <alignment vertical="center"/>
    </xf>
    <xf numFmtId="167" fontId="15" fillId="8" borderId="35" xfId="0" applyNumberFormat="1" applyFont="1" applyFill="1" applyBorder="1" applyProtection="1"/>
    <xf numFmtId="0" fontId="12" fillId="0" borderId="36" xfId="0" applyFont="1" applyBorder="1" applyAlignment="1" applyProtection="1">
      <alignment vertical="center"/>
    </xf>
    <xf numFmtId="2" fontId="15" fillId="11" borderId="31" xfId="0" applyNumberFormat="1" applyFont="1" applyFill="1" applyBorder="1" applyProtection="1"/>
    <xf numFmtId="2" fontId="15" fillId="11" borderId="49" xfId="0" applyNumberFormat="1" applyFont="1" applyFill="1" applyBorder="1" applyProtection="1"/>
    <xf numFmtId="0" fontId="12" fillId="0" borderId="7" xfId="0" applyFont="1" applyBorder="1" applyAlignment="1" applyProtection="1">
      <alignment vertical="center"/>
    </xf>
    <xf numFmtId="0" fontId="18" fillId="8" borderId="6" xfId="8" applyFont="1" applyFill="1" applyBorder="1" applyAlignment="1" applyProtection="1">
      <alignment horizontal="center" vertical="center" wrapText="1"/>
    </xf>
    <xf numFmtId="20" fontId="18" fillId="8" borderId="6" xfId="8" applyNumberFormat="1" applyFont="1" applyFill="1" applyBorder="1" applyAlignment="1" applyProtection="1">
      <alignment vertical="center"/>
    </xf>
    <xf numFmtId="4" fontId="19" fillId="8" borderId="6" xfId="8" applyNumberFormat="1" applyFont="1" applyFill="1" applyBorder="1" applyAlignment="1" applyProtection="1">
      <alignment vertical="center"/>
    </xf>
    <xf numFmtId="4" fontId="19" fillId="11" borderId="6" xfId="8" applyNumberFormat="1" applyFont="1" applyFill="1" applyBorder="1" applyAlignment="1" applyProtection="1">
      <alignment vertical="center"/>
    </xf>
    <xf numFmtId="4" fontId="22" fillId="6" borderId="6" xfId="8" applyNumberFormat="1" applyFont="1" applyFill="1" applyBorder="1" applyAlignment="1" applyProtection="1">
      <alignment vertical="center"/>
    </xf>
    <xf numFmtId="0" fontId="12" fillId="0" borderId="24" xfId="0" applyFont="1" applyBorder="1" applyAlignment="1" applyProtection="1">
      <alignment horizontal="right" vertical="center"/>
    </xf>
    <xf numFmtId="0" fontId="12" fillId="0" borderId="5" xfId="0" applyFont="1" applyBorder="1" applyAlignment="1" applyProtection="1">
      <alignment horizontal="right" vertical="center"/>
    </xf>
    <xf numFmtId="0" fontId="12" fillId="0" borderId="21" xfId="0" applyFont="1" applyBorder="1" applyAlignment="1" applyProtection="1">
      <alignment horizontal="right" vertical="center"/>
    </xf>
    <xf numFmtId="0" fontId="18" fillId="9" borderId="22" xfId="8" applyFont="1" applyFill="1" applyBorder="1" applyAlignment="1" applyProtection="1">
      <alignment horizontal="center" vertical="center" wrapText="1"/>
    </xf>
    <xf numFmtId="20" fontId="18" fillId="9" borderId="22" xfId="8" applyNumberFormat="1" applyFont="1" applyFill="1" applyBorder="1" applyAlignment="1" applyProtection="1">
      <alignment vertical="center"/>
    </xf>
    <xf numFmtId="4" fontId="19" fillId="9" borderId="22" xfId="8" applyNumberFormat="1" applyFont="1" applyFill="1" applyBorder="1" applyAlignment="1" applyProtection="1">
      <alignment vertical="center"/>
    </xf>
    <xf numFmtId="4" fontId="22" fillId="9" borderId="22" xfId="8" applyNumberFormat="1" applyFont="1" applyFill="1" applyBorder="1" applyAlignment="1" applyProtection="1">
      <alignment vertical="center"/>
    </xf>
    <xf numFmtId="167" fontId="15" fillId="8" borderId="22" xfId="0" applyNumberFormat="1" applyFont="1" applyFill="1" applyBorder="1" applyProtection="1"/>
    <xf numFmtId="166" fontId="0" fillId="0" borderId="0" xfId="0" applyNumberFormat="1" applyProtection="1"/>
    <xf numFmtId="166" fontId="33" fillId="0" borderId="0" xfId="0" applyNumberFormat="1" applyFont="1" applyProtection="1"/>
    <xf numFmtId="0" fontId="17" fillId="7" borderId="39" xfId="0" applyFont="1" applyFill="1" applyBorder="1" applyAlignment="1" applyProtection="1">
      <alignment horizontal="center" vertical="center" wrapText="1"/>
    </xf>
    <xf numFmtId="0" fontId="17" fillId="7" borderId="20" xfId="0" applyFont="1" applyFill="1" applyBorder="1" applyAlignment="1" applyProtection="1">
      <alignment horizontal="center" vertical="center" wrapText="1"/>
    </xf>
    <xf numFmtId="0" fontId="17" fillId="7" borderId="25" xfId="0" applyFont="1" applyFill="1" applyBorder="1" applyAlignment="1" applyProtection="1">
      <alignment horizontal="center" vertical="center" wrapText="1"/>
    </xf>
    <xf numFmtId="0" fontId="20" fillId="7" borderId="25" xfId="0" applyFont="1" applyFill="1" applyBorder="1" applyAlignment="1" applyProtection="1">
      <alignment horizontal="center" vertical="center"/>
    </xf>
    <xf numFmtId="0" fontId="20" fillId="7" borderId="28" xfId="0" applyFont="1" applyFill="1" applyBorder="1" applyAlignment="1" applyProtection="1">
      <alignment horizontal="center" vertical="center"/>
    </xf>
    <xf numFmtId="0" fontId="12" fillId="0" borderId="24" xfId="0" applyFont="1" applyBorder="1" applyAlignment="1" applyProtection="1">
      <alignment horizontal="left" vertical="center"/>
    </xf>
    <xf numFmtId="0" fontId="12" fillId="0" borderId="44" xfId="0" applyFont="1" applyFill="1" applyBorder="1" applyAlignment="1" applyProtection="1">
      <alignment horizontal="left" vertical="center"/>
    </xf>
    <xf numFmtId="167" fontId="12" fillId="5" borderId="26" xfId="0" applyNumberFormat="1" applyFont="1" applyFill="1" applyBorder="1" applyAlignment="1" applyProtection="1">
      <alignment vertical="center"/>
    </xf>
    <xf numFmtId="0" fontId="12" fillId="0" borderId="45" xfId="0" applyFont="1" applyBorder="1" applyAlignment="1" applyProtection="1">
      <alignment horizontal="right" vertical="center"/>
    </xf>
    <xf numFmtId="167" fontId="15" fillId="8" borderId="35" xfId="0" applyNumberFormat="1" applyFont="1" applyFill="1" applyBorder="1" applyAlignment="1" applyProtection="1">
      <alignment vertical="center"/>
    </xf>
    <xf numFmtId="0" fontId="12" fillId="0" borderId="46" xfId="0" applyFont="1" applyBorder="1" applyAlignment="1" applyProtection="1">
      <alignment vertical="center"/>
    </xf>
    <xf numFmtId="4" fontId="0" fillId="0" borderId="0" xfId="0" applyNumberFormat="1" applyProtection="1"/>
    <xf numFmtId="0" fontId="6" fillId="0" borderId="50" xfId="8" applyFont="1" applyBorder="1" applyAlignment="1" applyProtection="1">
      <alignment horizontal="center"/>
    </xf>
    <xf numFmtId="0" fontId="6" fillId="0" borderId="59" xfId="8" applyFont="1" applyBorder="1" applyAlignment="1" applyProtection="1">
      <alignment horizontal="center"/>
    </xf>
    <xf numFmtId="0" fontId="6" fillId="0" borderId="53" xfId="8" applyFont="1" applyBorder="1" applyAlignment="1" applyProtection="1">
      <alignment horizontal="center"/>
    </xf>
    <xf numFmtId="0" fontId="5" fillId="0" borderId="13" xfId="8" applyFont="1" applyFill="1" applyBorder="1" applyAlignment="1" applyProtection="1">
      <alignment horizontal="left" vertical="center" wrapText="1"/>
    </xf>
    <xf numFmtId="0" fontId="5" fillId="0" borderId="15" xfId="8" applyFont="1" applyFill="1" applyBorder="1" applyAlignment="1" applyProtection="1">
      <alignment horizontal="left" vertical="center" wrapText="1"/>
    </xf>
    <xf numFmtId="0" fontId="5" fillId="0" borderId="14" xfId="8" applyFont="1" applyFill="1" applyBorder="1" applyAlignment="1" applyProtection="1">
      <alignment horizontal="left" vertical="center" wrapText="1"/>
    </xf>
    <xf numFmtId="0" fontId="5" fillId="3" borderId="4" xfId="8" applyFont="1" applyFill="1" applyBorder="1" applyAlignment="1" applyProtection="1">
      <alignment horizontal="center" vertical="center" wrapText="1"/>
    </xf>
    <xf numFmtId="0" fontId="5" fillId="3" borderId="56" xfId="8" applyFont="1" applyFill="1" applyBorder="1" applyAlignment="1" applyProtection="1">
      <alignment horizontal="center" vertical="center" wrapText="1"/>
    </xf>
    <xf numFmtId="0" fontId="5" fillId="3" borderId="5" xfId="8" applyFont="1" applyFill="1" applyBorder="1" applyAlignment="1" applyProtection="1">
      <alignment horizontal="center" vertical="center" wrapText="1"/>
    </xf>
    <xf numFmtId="0" fontId="5" fillId="3" borderId="1" xfId="8" applyFont="1" applyFill="1" applyBorder="1" applyAlignment="1" applyProtection="1">
      <alignment horizontal="center" vertical="center" wrapText="1"/>
    </xf>
    <xf numFmtId="0" fontId="7" fillId="13" borderId="0" xfId="8" applyFont="1" applyFill="1" applyBorder="1" applyAlignment="1" applyProtection="1">
      <alignment horizontal="left"/>
    </xf>
    <xf numFmtId="0" fontId="27" fillId="7" borderId="43" xfId="0" applyFont="1" applyFill="1" applyBorder="1" applyAlignment="1">
      <alignment horizontal="center" vertical="center"/>
    </xf>
    <xf numFmtId="0" fontId="27" fillId="7" borderId="57" xfId="0" applyFont="1" applyFill="1" applyBorder="1" applyAlignment="1">
      <alignment horizontal="center" vertical="center"/>
    </xf>
    <xf numFmtId="0" fontId="27" fillId="7" borderId="58" xfId="0" applyFont="1" applyFill="1" applyBorder="1" applyAlignment="1">
      <alignment horizontal="center" vertical="center"/>
    </xf>
    <xf numFmtId="0" fontId="17" fillId="7" borderId="26" xfId="0" applyFont="1" applyFill="1" applyBorder="1" applyAlignment="1">
      <alignment horizontal="center" vertical="center" wrapText="1"/>
    </xf>
    <xf numFmtId="0" fontId="30" fillId="0" borderId="50" xfId="0" applyFont="1" applyBorder="1" applyAlignment="1">
      <alignment horizontal="center" vertical="center"/>
    </xf>
    <xf numFmtId="0" fontId="30" fillId="0" borderId="53" xfId="0" applyFont="1" applyBorder="1" applyAlignment="1">
      <alignment horizontal="center" vertical="center"/>
    </xf>
    <xf numFmtId="0" fontId="11" fillId="0" borderId="50" xfId="0" applyFont="1" applyBorder="1" applyAlignment="1">
      <alignment horizontal="center" vertical="center"/>
    </xf>
    <xf numFmtId="0" fontId="11" fillId="0" borderId="53" xfId="0" applyFont="1" applyBorder="1" applyAlignment="1">
      <alignment horizontal="center" vertical="center"/>
    </xf>
    <xf numFmtId="0" fontId="17" fillId="7" borderId="50" xfId="0" applyFont="1" applyFill="1" applyBorder="1" applyAlignment="1">
      <alignment horizontal="center" vertical="center"/>
    </xf>
    <xf numFmtId="0" fontId="17" fillId="7" borderId="53" xfId="0" applyFont="1" applyFill="1" applyBorder="1" applyAlignment="1">
      <alignment horizontal="center" vertical="center"/>
    </xf>
    <xf numFmtId="0" fontId="16" fillId="7" borderId="38" xfId="0" applyFont="1" applyFill="1" applyBorder="1" applyAlignment="1" applyProtection="1">
      <alignment horizontal="center" vertical="center" wrapText="1"/>
    </xf>
    <xf numFmtId="0" fontId="16" fillId="7" borderId="17" xfId="0" applyFont="1" applyFill="1" applyBorder="1" applyAlignment="1" applyProtection="1">
      <alignment horizontal="center" vertical="center" wrapText="1"/>
    </xf>
    <xf numFmtId="0" fontId="16" fillId="7" borderId="18" xfId="0" applyFont="1" applyFill="1" applyBorder="1" applyAlignment="1" applyProtection="1">
      <alignment horizontal="center" vertical="center" wrapText="1"/>
    </xf>
    <xf numFmtId="0" fontId="17" fillId="7" borderId="8" xfId="0" applyFont="1" applyFill="1" applyBorder="1" applyAlignment="1" applyProtection="1">
      <alignment horizontal="center" vertical="center"/>
    </xf>
    <xf numFmtId="0" fontId="17" fillId="7" borderId="8" xfId="0" applyFont="1" applyFill="1" applyBorder="1" applyAlignment="1" applyProtection="1">
      <alignment horizontal="center" vertical="center" wrapText="1"/>
    </xf>
    <xf numFmtId="166" fontId="16" fillId="7" borderId="18" xfId="0" applyNumberFormat="1" applyFont="1" applyFill="1" applyBorder="1" applyAlignment="1" applyProtection="1">
      <alignment horizontal="center" vertical="center"/>
    </xf>
    <xf numFmtId="166" fontId="16" fillId="7" borderId="8" xfId="0" applyNumberFormat="1" applyFont="1" applyFill="1" applyBorder="1" applyAlignment="1" applyProtection="1">
      <alignment horizontal="center" vertical="center"/>
    </xf>
    <xf numFmtId="0" fontId="16" fillId="10" borderId="8" xfId="0" applyFont="1" applyFill="1" applyBorder="1" applyAlignment="1" applyProtection="1">
      <alignment horizontal="center" vertical="center" wrapText="1"/>
    </xf>
    <xf numFmtId="9" fontId="12" fillId="5" borderId="8" xfId="11" applyFont="1" applyFill="1" applyBorder="1" applyAlignment="1" applyProtection="1">
      <alignment horizontal="center" vertical="center"/>
    </xf>
    <xf numFmtId="166" fontId="16" fillId="7" borderId="38" xfId="0" applyNumberFormat="1" applyFont="1" applyFill="1" applyBorder="1" applyAlignment="1" applyProtection="1">
      <alignment horizontal="center" vertical="center" wrapText="1"/>
    </xf>
    <xf numFmtId="166" fontId="16" fillId="7" borderId="27" xfId="0" applyNumberFormat="1" applyFont="1" applyFill="1" applyBorder="1" applyAlignment="1" applyProtection="1">
      <alignment horizontal="center" vertical="center" wrapText="1"/>
    </xf>
    <xf numFmtId="166" fontId="16" fillId="7" borderId="48" xfId="0" applyNumberFormat="1" applyFont="1" applyFill="1" applyBorder="1" applyAlignment="1" applyProtection="1">
      <alignment horizontal="center" vertical="center" wrapText="1"/>
    </xf>
    <xf numFmtId="166" fontId="16" fillId="7" borderId="12" xfId="0" applyNumberFormat="1" applyFont="1" applyFill="1" applyBorder="1" applyAlignment="1" applyProtection="1">
      <alignment horizontal="center" vertical="center" wrapText="1"/>
    </xf>
    <xf numFmtId="0" fontId="14" fillId="7" borderId="0" xfId="0" applyFont="1" applyFill="1" applyBorder="1" applyAlignment="1" applyProtection="1">
      <alignment horizontal="center" vertical="center"/>
    </xf>
    <xf numFmtId="0" fontId="16" fillId="7" borderId="23" xfId="0" applyFont="1" applyFill="1" applyBorder="1" applyAlignment="1" applyProtection="1">
      <alignment horizontal="center" vertical="center"/>
    </xf>
    <xf numFmtId="0" fontId="16" fillId="7" borderId="24" xfId="0" applyFont="1" applyFill="1" applyBorder="1" applyAlignment="1" applyProtection="1">
      <alignment horizontal="center" vertical="center"/>
    </xf>
    <xf numFmtId="0" fontId="16" fillId="7" borderId="37" xfId="0" applyFont="1" applyFill="1" applyBorder="1" applyAlignment="1" applyProtection="1">
      <alignment horizontal="center" vertical="center"/>
    </xf>
    <xf numFmtId="0" fontId="11" fillId="0" borderId="0" xfId="0" applyFont="1" applyFill="1" applyBorder="1" applyAlignment="1" applyProtection="1">
      <alignment horizontal="left" vertical="center" wrapText="1"/>
    </xf>
    <xf numFmtId="0" fontId="13" fillId="5" borderId="47" xfId="0" applyFont="1" applyFill="1" applyBorder="1" applyAlignment="1" applyProtection="1">
      <alignment horizontal="center" vertical="center"/>
    </xf>
    <xf numFmtId="0" fontId="13" fillId="5" borderId="9" xfId="0" applyFont="1" applyFill="1" applyBorder="1" applyAlignment="1" applyProtection="1">
      <alignment horizontal="center" vertical="center"/>
    </xf>
    <xf numFmtId="0" fontId="13" fillId="5" borderId="10" xfId="0" applyFont="1" applyFill="1" applyBorder="1" applyAlignment="1" applyProtection="1">
      <alignment horizontal="center" vertical="center"/>
    </xf>
    <xf numFmtId="0" fontId="13" fillId="5" borderId="48" xfId="0" applyFont="1" applyFill="1" applyBorder="1" applyAlignment="1" applyProtection="1">
      <alignment horizontal="center" vertical="center"/>
    </xf>
    <xf numFmtId="0" fontId="13" fillId="5" borderId="11" xfId="0" applyFont="1" applyFill="1" applyBorder="1" applyAlignment="1" applyProtection="1">
      <alignment horizontal="center" vertical="center"/>
    </xf>
    <xf numFmtId="0" fontId="13" fillId="5" borderId="12" xfId="0" applyFont="1" applyFill="1" applyBorder="1" applyAlignment="1" applyProtection="1">
      <alignment horizontal="center" vertical="center"/>
    </xf>
    <xf numFmtId="166" fontId="16" fillId="7" borderId="40" xfId="0" applyNumberFormat="1" applyFont="1" applyFill="1" applyBorder="1" applyAlignment="1" applyProtection="1">
      <alignment horizontal="center" vertical="center"/>
    </xf>
    <xf numFmtId="166" fontId="16" fillId="7" borderId="41" xfId="0" applyNumberFormat="1" applyFont="1" applyFill="1" applyBorder="1" applyAlignment="1" applyProtection="1">
      <alignment horizontal="center" vertical="center"/>
    </xf>
    <xf numFmtId="166" fontId="16" fillId="7" borderId="42" xfId="0" applyNumberFormat="1" applyFont="1" applyFill="1" applyBorder="1" applyAlignment="1" applyProtection="1">
      <alignment horizontal="center" vertical="center"/>
    </xf>
    <xf numFmtId="166" fontId="16" fillId="7" borderId="16" xfId="0" applyNumberFormat="1" applyFont="1" applyFill="1" applyBorder="1" applyAlignment="1" applyProtection="1">
      <alignment horizontal="center" vertical="center"/>
    </xf>
    <xf numFmtId="166" fontId="16" fillId="7" borderId="17" xfId="0" applyNumberFormat="1" applyFont="1" applyFill="1" applyBorder="1" applyAlignment="1" applyProtection="1">
      <alignment horizontal="center" vertical="center"/>
    </xf>
    <xf numFmtId="0" fontId="11" fillId="0" borderId="0" xfId="0" applyFont="1" applyFill="1" applyBorder="1" applyAlignment="1" applyProtection="1">
      <alignment horizontal="left" vertical="center"/>
    </xf>
    <xf numFmtId="0" fontId="17" fillId="7" borderId="13" xfId="0" applyFont="1" applyFill="1" applyBorder="1" applyAlignment="1" applyProtection="1">
      <alignment horizontal="center" vertical="center"/>
    </xf>
    <xf numFmtId="0" fontId="17" fillId="7" borderId="14" xfId="0" applyFont="1" applyFill="1" applyBorder="1" applyAlignment="1" applyProtection="1">
      <alignment horizontal="center" vertical="center"/>
    </xf>
    <xf numFmtId="9" fontId="12" fillId="5" borderId="50" xfId="11" applyFont="1" applyFill="1" applyBorder="1" applyAlignment="1" applyProtection="1">
      <alignment horizontal="center" vertical="center"/>
    </xf>
    <xf numFmtId="9" fontId="12" fillId="5" borderId="53" xfId="11" applyFont="1" applyFill="1" applyBorder="1" applyAlignment="1" applyProtection="1">
      <alignment horizontal="center" vertical="center"/>
    </xf>
    <xf numFmtId="166" fontId="16" fillId="7" borderId="54" xfId="0" applyNumberFormat="1" applyFont="1" applyFill="1" applyBorder="1" applyAlignment="1" applyProtection="1">
      <alignment horizontal="center" vertical="center" wrapText="1"/>
    </xf>
    <xf numFmtId="166" fontId="16" fillId="7" borderId="55" xfId="0" applyNumberFormat="1" applyFont="1" applyFill="1" applyBorder="1" applyAlignment="1" applyProtection="1">
      <alignment horizontal="center" vertical="center" wrapText="1"/>
    </xf>
    <xf numFmtId="0" fontId="17" fillId="7" borderId="13" xfId="0" applyFont="1" applyFill="1" applyBorder="1" applyAlignment="1" applyProtection="1">
      <alignment horizontal="center" vertical="center" wrapText="1"/>
    </xf>
    <xf numFmtId="0" fontId="17" fillId="7" borderId="14" xfId="0" applyFont="1" applyFill="1" applyBorder="1" applyAlignment="1" applyProtection="1">
      <alignment horizontal="center" vertical="center" wrapText="1"/>
    </xf>
    <xf numFmtId="0" fontId="17" fillId="7" borderId="15" xfId="0" applyFont="1" applyFill="1" applyBorder="1" applyAlignment="1" applyProtection="1">
      <alignment horizontal="center" vertical="center" wrapText="1"/>
    </xf>
    <xf numFmtId="0" fontId="16" fillId="10" borderId="13" xfId="0" applyFont="1" applyFill="1" applyBorder="1" applyAlignment="1" applyProtection="1">
      <alignment horizontal="center" vertical="center" wrapText="1"/>
    </xf>
    <xf numFmtId="0" fontId="16" fillId="10" borderId="15" xfId="0" applyFont="1" applyFill="1" applyBorder="1" applyAlignment="1" applyProtection="1">
      <alignment horizontal="center" vertical="center" wrapText="1"/>
    </xf>
    <xf numFmtId="0" fontId="16" fillId="10" borderId="14" xfId="0" applyFont="1" applyFill="1" applyBorder="1" applyAlignment="1" applyProtection="1">
      <alignment horizontal="center" vertical="center" wrapText="1"/>
    </xf>
    <xf numFmtId="0" fontId="31" fillId="7" borderId="8" xfId="0" applyFont="1" applyFill="1" applyBorder="1" applyAlignment="1">
      <alignment horizontal="center" vertical="center" wrapText="1"/>
    </xf>
    <xf numFmtId="0" fontId="31" fillId="7" borderId="13" xfId="0" applyFont="1" applyFill="1" applyBorder="1" applyAlignment="1">
      <alignment horizontal="center" vertical="center" wrapText="1"/>
    </xf>
  </cellXfs>
  <cellStyles count="13">
    <cellStyle name="Euro" xfId="1"/>
    <cellStyle name="Euro 2" xfId="2"/>
    <cellStyle name="Euro 3" xfId="3"/>
    <cellStyle name="Euro_ACOME 2010" xfId="4"/>
    <cellStyle name="Lien hypertexte 2" xfId="5"/>
    <cellStyle name="Milliers 2" xfId="6"/>
    <cellStyle name="Monétaire 2" xfId="7"/>
    <cellStyle name="Normal" xfId="0" builtinId="0"/>
    <cellStyle name="Normal 2" xfId="8"/>
    <cellStyle name="Normal 2 2" xfId="10"/>
    <cellStyle name="Normal 3" xfId="12"/>
    <cellStyle name="Pourcentage" xfId="11" builtinId="5"/>
    <cellStyle name="Pourcentage 2" xfId="9"/>
  </cellStyles>
  <dxfs count="16">
    <dxf>
      <font>
        <b val="0"/>
        <i val="0"/>
        <strike val="0"/>
        <condense val="0"/>
        <extend val="0"/>
        <outline val="0"/>
        <shadow val="0"/>
        <u val="none"/>
        <vertAlign val="baseline"/>
        <sz val="12"/>
        <color theme="1"/>
        <name val="Marianne"/>
        <scheme val="none"/>
      </font>
      <numFmt numFmtId="166" formatCode="#,##0.00\ &quot;€&quot;"/>
      <border diagonalUp="0" diagonalDown="0" outline="0">
        <left style="thick">
          <color indexed="64"/>
        </left>
        <right style="thick">
          <color indexed="64"/>
        </right>
        <top style="thick">
          <color indexed="64"/>
        </top>
        <bottom style="thick">
          <color indexed="64"/>
        </bottom>
      </border>
    </dxf>
    <dxf>
      <font>
        <strike val="0"/>
        <outline val="0"/>
        <shadow val="0"/>
        <u val="none"/>
        <vertAlign val="baseline"/>
        <sz val="12"/>
        <color theme="1"/>
        <name val="Marianne"/>
        <scheme val="none"/>
      </font>
      <numFmt numFmtId="166" formatCode="#,##0.00\ &quot;€&quot;"/>
      <border diagonalUp="0" diagonalDown="0">
        <left style="medium">
          <color indexed="64"/>
        </left>
        <right/>
        <top style="medium">
          <color indexed="64"/>
        </top>
        <bottom style="medium">
          <color indexed="64"/>
        </bottom>
        <vertical style="medium">
          <color indexed="64"/>
        </vertical>
        <horizontal style="medium">
          <color indexed="64"/>
        </horizontal>
      </border>
    </dxf>
    <dxf>
      <font>
        <b val="0"/>
        <i val="0"/>
        <strike val="0"/>
        <condense val="0"/>
        <extend val="0"/>
        <outline val="0"/>
        <shadow val="0"/>
        <u val="none"/>
        <vertAlign val="baseline"/>
        <sz val="12"/>
        <color theme="1"/>
        <name val="Marianne"/>
        <scheme val="none"/>
      </font>
      <border diagonalUp="0" diagonalDown="0" outline="0">
        <left style="thick">
          <color indexed="64"/>
        </left>
        <right style="thick">
          <color indexed="64"/>
        </right>
        <top style="thick">
          <color indexed="64"/>
        </top>
        <bottom style="thick">
          <color indexed="64"/>
        </bottom>
      </border>
    </dxf>
    <dxf>
      <font>
        <strike val="0"/>
        <outline val="0"/>
        <shadow val="0"/>
        <u val="none"/>
        <vertAlign val="baseline"/>
        <sz val="12"/>
        <color theme="1"/>
        <name val="Marianne"/>
        <scheme val="none"/>
      </font>
      <border diagonalUp="0" diagonalDown="0">
        <left/>
        <right style="medium">
          <color indexed="64"/>
        </right>
        <top style="medium">
          <color indexed="64"/>
        </top>
        <bottom style="medium">
          <color indexed="64"/>
        </bottom>
        <vertical style="medium">
          <color indexed="64"/>
        </vertical>
        <horizontal style="medium">
          <color indexed="64"/>
        </horizontal>
      </border>
    </dxf>
    <dxf>
      <border>
        <top style="thick">
          <color indexed="64"/>
        </top>
      </border>
    </dxf>
    <dxf>
      <font>
        <strike val="0"/>
        <outline val="0"/>
        <shadow val="0"/>
        <u val="none"/>
        <vertAlign val="baseline"/>
        <sz val="12"/>
        <color theme="1"/>
        <name val="Marianne"/>
        <scheme val="none"/>
      </font>
      <border diagonalUp="0" diagonalDown="0">
        <left style="thick">
          <color indexed="64"/>
        </left>
        <right style="thick">
          <color indexed="64"/>
        </right>
        <top/>
        <bottom/>
        <vertical style="thick">
          <color indexed="64"/>
        </vertical>
        <horizontal/>
      </border>
    </dxf>
    <dxf>
      <font>
        <strike val="0"/>
        <outline val="0"/>
        <shadow val="0"/>
        <u val="none"/>
        <vertAlign val="baseline"/>
        <sz val="12"/>
        <color theme="1"/>
        <name val="Marianne"/>
        <scheme val="none"/>
      </font>
    </dxf>
    <dxf>
      <font>
        <strike val="0"/>
        <outline val="0"/>
        <shadow val="0"/>
        <u val="none"/>
        <vertAlign val="baseline"/>
        <sz val="12"/>
        <color theme="0"/>
        <name val="Marianne"/>
        <scheme val="none"/>
      </font>
      <fill>
        <patternFill patternType="solid">
          <fgColor indexed="64"/>
          <bgColor rgb="FF000091"/>
        </patternFill>
      </fill>
      <border diagonalUp="0" diagonalDown="0">
        <left style="medium">
          <color indexed="64"/>
        </left>
        <right style="medium">
          <color indexed="64"/>
        </right>
        <top/>
        <bottom/>
        <vertical style="medium">
          <color indexed="64"/>
        </vertical>
        <horizontal style="medium">
          <color indexed="64"/>
        </horizontal>
      </border>
    </dxf>
    <dxf>
      <font>
        <b val="0"/>
        <i val="0"/>
        <strike val="0"/>
        <condense val="0"/>
        <extend val="0"/>
        <outline val="0"/>
        <shadow val="0"/>
        <u val="none"/>
        <vertAlign val="baseline"/>
        <sz val="12"/>
        <color theme="1"/>
        <name val="Marianne"/>
        <scheme val="none"/>
      </font>
      <numFmt numFmtId="166" formatCode="#,##0.00\ &quot;€&quot;"/>
      <border diagonalUp="0" diagonalDown="0" outline="0">
        <left style="thick">
          <color indexed="64"/>
        </left>
        <right style="thick">
          <color indexed="64"/>
        </right>
        <top style="thick">
          <color indexed="64"/>
        </top>
        <bottom style="thick">
          <color indexed="64"/>
        </bottom>
      </border>
    </dxf>
    <dxf>
      <font>
        <strike val="0"/>
        <outline val="0"/>
        <shadow val="0"/>
        <u val="none"/>
        <vertAlign val="baseline"/>
        <sz val="12"/>
        <color theme="1"/>
        <name val="Marianne"/>
        <scheme val="none"/>
      </font>
      <numFmt numFmtId="166" formatCode="#,##0.00\ &quot;€&quot;"/>
      <border diagonalUp="0" diagonalDown="0">
        <left style="medium">
          <color indexed="64"/>
        </left>
        <right/>
        <top style="medium">
          <color indexed="64"/>
        </top>
        <bottom style="medium">
          <color indexed="64"/>
        </bottom>
        <vertical style="medium">
          <color indexed="64"/>
        </vertical>
        <horizontal style="medium">
          <color indexed="64"/>
        </horizontal>
      </border>
    </dxf>
    <dxf>
      <font>
        <b val="0"/>
        <i val="0"/>
        <strike val="0"/>
        <condense val="0"/>
        <extend val="0"/>
        <outline val="0"/>
        <shadow val="0"/>
        <u val="none"/>
        <vertAlign val="baseline"/>
        <sz val="12"/>
        <color theme="1"/>
        <name val="Marianne"/>
        <scheme val="none"/>
      </font>
      <border diagonalUp="0" diagonalDown="0" outline="0">
        <left style="thick">
          <color indexed="64"/>
        </left>
        <right style="thick">
          <color indexed="64"/>
        </right>
        <top style="thick">
          <color indexed="64"/>
        </top>
        <bottom style="thick">
          <color indexed="64"/>
        </bottom>
      </border>
    </dxf>
    <dxf>
      <font>
        <strike val="0"/>
        <outline val="0"/>
        <shadow val="0"/>
        <u val="none"/>
        <vertAlign val="baseline"/>
        <sz val="12"/>
        <color theme="1"/>
        <name val="Marianne"/>
        <scheme val="none"/>
      </font>
      <border diagonalUp="0" diagonalDown="0">
        <left/>
        <right style="medium">
          <color indexed="64"/>
        </right>
        <top style="medium">
          <color indexed="64"/>
        </top>
        <bottom style="medium">
          <color indexed="64"/>
        </bottom>
        <vertical style="medium">
          <color indexed="64"/>
        </vertical>
        <horizontal style="medium">
          <color indexed="64"/>
        </horizontal>
      </border>
    </dxf>
    <dxf>
      <border>
        <top style="thick">
          <color indexed="64"/>
        </top>
      </border>
    </dxf>
    <dxf>
      <font>
        <strike val="0"/>
        <outline val="0"/>
        <shadow val="0"/>
        <u val="none"/>
        <vertAlign val="baseline"/>
        <sz val="12"/>
        <color theme="1"/>
        <name val="Marianne"/>
        <scheme val="none"/>
      </font>
      <border diagonalUp="0" diagonalDown="0">
        <left style="thick">
          <color indexed="64"/>
        </left>
        <right style="thick">
          <color indexed="64"/>
        </right>
        <top/>
        <bottom/>
        <vertical style="thick">
          <color indexed="64"/>
        </vertical>
        <horizontal/>
      </border>
    </dxf>
    <dxf>
      <font>
        <strike val="0"/>
        <outline val="0"/>
        <shadow val="0"/>
        <u val="none"/>
        <vertAlign val="baseline"/>
        <sz val="12"/>
        <color theme="1"/>
        <name val="Marianne"/>
        <scheme val="none"/>
      </font>
    </dxf>
    <dxf>
      <font>
        <strike val="0"/>
        <outline val="0"/>
        <shadow val="0"/>
        <u val="none"/>
        <vertAlign val="baseline"/>
        <sz val="12"/>
        <color theme="0"/>
        <name val="Marianne"/>
        <scheme val="none"/>
      </font>
      <fill>
        <patternFill patternType="solid">
          <fgColor indexed="64"/>
          <bgColor rgb="FF000091"/>
        </patternFill>
      </fill>
      <border diagonalUp="0" diagonalDown="0">
        <left style="medium">
          <color indexed="64"/>
        </left>
        <right style="medium">
          <color indexed="64"/>
        </right>
        <top/>
        <bottom/>
        <vertical style="medium">
          <color indexed="64"/>
        </vertical>
        <horizontal style="medium">
          <color indexed="64"/>
        </horizontal>
      </border>
    </dxf>
  </dxfs>
  <tableStyles count="0" defaultTableStyle="TableStyleMedium9" defaultPivotStyle="PivotStyleLight16"/>
  <colors>
    <mruColors>
      <color rgb="FF00009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10.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6.png"/></Relationships>
</file>

<file path=xl/drawings/_rels/drawing11.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6.png"/></Relationships>
</file>

<file path=xl/drawings/_rels/drawing1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6.png"/></Relationships>
</file>

<file path=xl/drawings/_rels/drawing1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6.png"/></Relationships>
</file>

<file path=xl/drawings/_rels/drawing14.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_rels/drawing3.xml.rels><?xml version="1.0" encoding="UTF-8" standalone="yes"?>
<Relationships xmlns="http://schemas.openxmlformats.org/package/2006/relationships"><Relationship Id="rId1" Type="http://schemas.openxmlformats.org/officeDocument/2006/relationships/image" Target="../media/image1.gif"/></Relationships>
</file>

<file path=xl/drawings/_rels/drawing4.xml.rels><?xml version="1.0" encoding="UTF-8" standalone="yes"?>
<Relationships xmlns="http://schemas.openxmlformats.org/package/2006/relationships"><Relationship Id="rId1" Type="http://schemas.openxmlformats.org/officeDocument/2006/relationships/image" Target="../media/image1.gif"/></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8.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15</xdr:col>
      <xdr:colOff>123651</xdr:colOff>
      <xdr:row>10</xdr:row>
      <xdr:rowOff>15875</xdr:rowOff>
    </xdr:from>
    <xdr:to>
      <xdr:col>15</xdr:col>
      <xdr:colOff>679095</xdr:colOff>
      <xdr:row>10</xdr:row>
      <xdr:rowOff>500379</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17214" y="2381250"/>
          <a:ext cx="555444" cy="49212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97633</xdr:colOff>
      <xdr:row>0</xdr:row>
      <xdr:rowOff>0</xdr:rowOff>
    </xdr:from>
    <xdr:to>
      <xdr:col>1</xdr:col>
      <xdr:colOff>1647827</xdr:colOff>
      <xdr:row>0</xdr:row>
      <xdr:rowOff>1430326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633" y="0"/>
          <a:ext cx="1797844" cy="1430326"/>
        </a:xfrm>
        <a:prstGeom prst="rect">
          <a:avLst/>
        </a:prstGeom>
      </xdr:spPr>
    </xdr:pic>
    <xdr:clientData/>
  </xdr:twoCellAnchor>
  <xdr:twoCellAnchor editAs="oneCell">
    <xdr:from>
      <xdr:col>13</xdr:col>
      <xdr:colOff>1504950</xdr:colOff>
      <xdr:row>0</xdr:row>
      <xdr:rowOff>283369</xdr:rowOff>
    </xdr:from>
    <xdr:to>
      <xdr:col>16</xdr:col>
      <xdr:colOff>45243</xdr:colOff>
      <xdr:row>0</xdr:row>
      <xdr:rowOff>1012244</xdr:rowOff>
    </xdr:to>
    <xdr:pic>
      <xdr:nvPicPr>
        <xdr:cNvPr id="3" name="Imag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2383750" y="283369"/>
          <a:ext cx="3426618" cy="72887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97633</xdr:colOff>
      <xdr:row>0</xdr:row>
      <xdr:rowOff>0</xdr:rowOff>
    </xdr:from>
    <xdr:to>
      <xdr:col>1</xdr:col>
      <xdr:colOff>1647827</xdr:colOff>
      <xdr:row>0</xdr:row>
      <xdr:rowOff>1430326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633" y="0"/>
          <a:ext cx="1801654" cy="1430326"/>
        </a:xfrm>
        <a:prstGeom prst="rect">
          <a:avLst/>
        </a:prstGeom>
      </xdr:spPr>
    </xdr:pic>
    <xdr:clientData/>
  </xdr:twoCellAnchor>
  <xdr:twoCellAnchor editAs="oneCell">
    <xdr:from>
      <xdr:col>13</xdr:col>
      <xdr:colOff>1504950</xdr:colOff>
      <xdr:row>0</xdr:row>
      <xdr:rowOff>283369</xdr:rowOff>
    </xdr:from>
    <xdr:to>
      <xdr:col>16</xdr:col>
      <xdr:colOff>45243</xdr:colOff>
      <xdr:row>0</xdr:row>
      <xdr:rowOff>1012244</xdr:rowOff>
    </xdr:to>
    <xdr:pic>
      <xdr:nvPicPr>
        <xdr:cNvPr id="3" name="Imag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9876770" y="283369"/>
          <a:ext cx="3432333" cy="728875"/>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97633</xdr:colOff>
      <xdr:row>0</xdr:row>
      <xdr:rowOff>0</xdr:rowOff>
    </xdr:from>
    <xdr:to>
      <xdr:col>1</xdr:col>
      <xdr:colOff>1647827</xdr:colOff>
      <xdr:row>0</xdr:row>
      <xdr:rowOff>1430326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633" y="0"/>
          <a:ext cx="1801654" cy="1430326"/>
        </a:xfrm>
        <a:prstGeom prst="rect">
          <a:avLst/>
        </a:prstGeom>
      </xdr:spPr>
    </xdr:pic>
    <xdr:clientData/>
  </xdr:twoCellAnchor>
  <xdr:twoCellAnchor editAs="oneCell">
    <xdr:from>
      <xdr:col>13</xdr:col>
      <xdr:colOff>1504950</xdr:colOff>
      <xdr:row>0</xdr:row>
      <xdr:rowOff>283369</xdr:rowOff>
    </xdr:from>
    <xdr:to>
      <xdr:col>16</xdr:col>
      <xdr:colOff>45243</xdr:colOff>
      <xdr:row>0</xdr:row>
      <xdr:rowOff>1012244</xdr:rowOff>
    </xdr:to>
    <xdr:pic>
      <xdr:nvPicPr>
        <xdr:cNvPr id="3" name="Imag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9876770" y="283369"/>
          <a:ext cx="3432333" cy="728875"/>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97633</xdr:colOff>
      <xdr:row>0</xdr:row>
      <xdr:rowOff>0</xdr:rowOff>
    </xdr:from>
    <xdr:to>
      <xdr:col>1</xdr:col>
      <xdr:colOff>1647827</xdr:colOff>
      <xdr:row>0</xdr:row>
      <xdr:rowOff>1430326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633" y="0"/>
          <a:ext cx="1801654" cy="1430326"/>
        </a:xfrm>
        <a:prstGeom prst="rect">
          <a:avLst/>
        </a:prstGeom>
      </xdr:spPr>
    </xdr:pic>
    <xdr:clientData/>
  </xdr:twoCellAnchor>
  <xdr:twoCellAnchor editAs="oneCell">
    <xdr:from>
      <xdr:col>13</xdr:col>
      <xdr:colOff>1504950</xdr:colOff>
      <xdr:row>0</xdr:row>
      <xdr:rowOff>283369</xdr:rowOff>
    </xdr:from>
    <xdr:to>
      <xdr:col>16</xdr:col>
      <xdr:colOff>45243</xdr:colOff>
      <xdr:row>0</xdr:row>
      <xdr:rowOff>1012244</xdr:rowOff>
    </xdr:to>
    <xdr:pic>
      <xdr:nvPicPr>
        <xdr:cNvPr id="3" name="Imag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9876770" y="283369"/>
          <a:ext cx="3432333" cy="728875"/>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276225</xdr:colOff>
      <xdr:row>2</xdr:row>
      <xdr:rowOff>57150</xdr:rowOff>
    </xdr:from>
    <xdr:to>
      <xdr:col>2</xdr:col>
      <xdr:colOff>9525</xdr:colOff>
      <xdr:row>7</xdr:row>
      <xdr:rowOff>6418</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438150"/>
          <a:ext cx="1133475" cy="901768"/>
        </a:xfrm>
        <a:prstGeom prst="rect">
          <a:avLst/>
        </a:prstGeom>
      </xdr:spPr>
    </xdr:pic>
    <xdr:clientData/>
  </xdr:twoCellAnchor>
  <xdr:twoCellAnchor editAs="oneCell">
    <xdr:from>
      <xdr:col>2</xdr:col>
      <xdr:colOff>866775</xdr:colOff>
      <xdr:row>3</xdr:row>
      <xdr:rowOff>33156</xdr:rowOff>
    </xdr:from>
    <xdr:to>
      <xdr:col>4</xdr:col>
      <xdr:colOff>14767</xdr:colOff>
      <xdr:row>5</xdr:row>
      <xdr:rowOff>174941</xdr:rowOff>
    </xdr:to>
    <xdr:pic>
      <xdr:nvPicPr>
        <xdr:cNvPr id="4" name="Image 3"/>
        <xdr:cNvPicPr>
          <a:picLocks noChangeAspect="1"/>
        </xdr:cNvPicPr>
      </xdr:nvPicPr>
      <xdr:blipFill>
        <a:blip xmlns:r="http://schemas.openxmlformats.org/officeDocument/2006/relationships" r:embed="rId2"/>
        <a:stretch>
          <a:fillRect/>
        </a:stretch>
      </xdr:blipFill>
      <xdr:spPr>
        <a:xfrm>
          <a:off x="2306955" y="581796"/>
          <a:ext cx="2500792" cy="5075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123651</xdr:colOff>
      <xdr:row>10</xdr:row>
      <xdr:rowOff>15875</xdr:rowOff>
    </xdr:from>
    <xdr:to>
      <xdr:col>15</xdr:col>
      <xdr:colOff>679095</xdr:colOff>
      <xdr:row>11</xdr:row>
      <xdr:rowOff>3174</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15626" y="2397125"/>
          <a:ext cx="555444" cy="49212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15</xdr:col>
      <xdr:colOff>123651</xdr:colOff>
      <xdr:row>10</xdr:row>
      <xdr:rowOff>15875</xdr:rowOff>
    </xdr:from>
    <xdr:to>
      <xdr:col>15</xdr:col>
      <xdr:colOff>679095</xdr:colOff>
      <xdr:row>11</xdr:row>
      <xdr:rowOff>3174</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248976" y="2397125"/>
          <a:ext cx="555444" cy="49212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15</xdr:col>
      <xdr:colOff>123651</xdr:colOff>
      <xdr:row>10</xdr:row>
      <xdr:rowOff>15875</xdr:rowOff>
    </xdr:from>
    <xdr:to>
      <xdr:col>15</xdr:col>
      <xdr:colOff>679095</xdr:colOff>
      <xdr:row>11</xdr:row>
      <xdr:rowOff>3174</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248976" y="2397125"/>
          <a:ext cx="555444" cy="49212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59055</xdr:colOff>
      <xdr:row>0</xdr:row>
      <xdr:rowOff>0</xdr:rowOff>
    </xdr:from>
    <xdr:to>
      <xdr:col>2</xdr:col>
      <xdr:colOff>885825</xdr:colOff>
      <xdr:row>8</xdr:row>
      <xdr:rowOff>173700</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055" y="0"/>
          <a:ext cx="2106930" cy="1636740"/>
        </a:xfrm>
        <a:prstGeom prst="rect">
          <a:avLst/>
        </a:prstGeom>
      </xdr:spPr>
    </xdr:pic>
    <xdr:clientData/>
  </xdr:twoCellAnchor>
  <xdr:twoCellAnchor editAs="oneCell">
    <xdr:from>
      <xdr:col>9</xdr:col>
      <xdr:colOff>819150</xdr:colOff>
      <xdr:row>2</xdr:row>
      <xdr:rowOff>123825</xdr:rowOff>
    </xdr:from>
    <xdr:to>
      <xdr:col>11</xdr:col>
      <xdr:colOff>1372680</xdr:colOff>
      <xdr:row>7</xdr:row>
      <xdr:rowOff>8070</xdr:rowOff>
    </xdr:to>
    <xdr:pic>
      <xdr:nvPicPr>
        <xdr:cNvPr id="5" name="Image 4"/>
        <xdr:cNvPicPr>
          <a:picLocks noChangeAspect="1"/>
        </xdr:cNvPicPr>
      </xdr:nvPicPr>
      <xdr:blipFill>
        <a:blip xmlns:r="http://schemas.openxmlformats.org/officeDocument/2006/relationships" r:embed="rId2"/>
        <a:stretch>
          <a:fillRect/>
        </a:stretch>
      </xdr:blipFill>
      <xdr:spPr>
        <a:xfrm>
          <a:off x="14173200" y="504825"/>
          <a:ext cx="3670110" cy="79864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52388</xdr:colOff>
      <xdr:row>0</xdr:row>
      <xdr:rowOff>0</xdr:rowOff>
    </xdr:from>
    <xdr:to>
      <xdr:col>2</xdr:col>
      <xdr:colOff>981074</xdr:colOff>
      <xdr:row>0</xdr:row>
      <xdr:rowOff>1780803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88" y="0"/>
          <a:ext cx="2271711" cy="1780803"/>
        </a:xfrm>
        <a:prstGeom prst="rect">
          <a:avLst/>
        </a:prstGeom>
      </xdr:spPr>
    </xdr:pic>
    <xdr:clientData/>
  </xdr:twoCellAnchor>
  <xdr:twoCellAnchor editAs="oneCell">
    <xdr:from>
      <xdr:col>25</xdr:col>
      <xdr:colOff>1388270</xdr:colOff>
      <xdr:row>0</xdr:row>
      <xdr:rowOff>417187</xdr:rowOff>
    </xdr:from>
    <xdr:to>
      <xdr:col>27</xdr:col>
      <xdr:colOff>1757362</xdr:colOff>
      <xdr:row>0</xdr:row>
      <xdr:rowOff>1216096</xdr:rowOff>
    </xdr:to>
    <xdr:pic>
      <xdr:nvPicPr>
        <xdr:cNvPr id="3" name="Imag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8963145" y="417187"/>
          <a:ext cx="3750467" cy="79890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52388</xdr:colOff>
      <xdr:row>0</xdr:row>
      <xdr:rowOff>0</xdr:rowOff>
    </xdr:from>
    <xdr:to>
      <xdr:col>2</xdr:col>
      <xdr:colOff>981074</xdr:colOff>
      <xdr:row>0</xdr:row>
      <xdr:rowOff>1780803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88" y="0"/>
          <a:ext cx="2269806" cy="1780803"/>
        </a:xfrm>
        <a:prstGeom prst="rect">
          <a:avLst/>
        </a:prstGeom>
      </xdr:spPr>
    </xdr:pic>
    <xdr:clientData/>
  </xdr:twoCellAnchor>
  <xdr:twoCellAnchor editAs="oneCell">
    <xdr:from>
      <xdr:col>25</xdr:col>
      <xdr:colOff>1388270</xdr:colOff>
      <xdr:row>0</xdr:row>
      <xdr:rowOff>417187</xdr:rowOff>
    </xdr:from>
    <xdr:to>
      <xdr:col>27</xdr:col>
      <xdr:colOff>1757362</xdr:colOff>
      <xdr:row>0</xdr:row>
      <xdr:rowOff>1216096</xdr:rowOff>
    </xdr:to>
    <xdr:pic>
      <xdr:nvPicPr>
        <xdr:cNvPr id="3" name="Imag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9300330" y="417187"/>
          <a:ext cx="3752372" cy="79890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52388</xdr:colOff>
      <xdr:row>0</xdr:row>
      <xdr:rowOff>0</xdr:rowOff>
    </xdr:from>
    <xdr:to>
      <xdr:col>2</xdr:col>
      <xdr:colOff>981074</xdr:colOff>
      <xdr:row>0</xdr:row>
      <xdr:rowOff>1780803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88" y="0"/>
          <a:ext cx="2269806" cy="1780803"/>
        </a:xfrm>
        <a:prstGeom prst="rect">
          <a:avLst/>
        </a:prstGeom>
      </xdr:spPr>
    </xdr:pic>
    <xdr:clientData/>
  </xdr:twoCellAnchor>
  <xdr:twoCellAnchor editAs="oneCell">
    <xdr:from>
      <xdr:col>25</xdr:col>
      <xdr:colOff>1388270</xdr:colOff>
      <xdr:row>0</xdr:row>
      <xdr:rowOff>417187</xdr:rowOff>
    </xdr:from>
    <xdr:to>
      <xdr:col>27</xdr:col>
      <xdr:colOff>1757362</xdr:colOff>
      <xdr:row>0</xdr:row>
      <xdr:rowOff>1216096</xdr:rowOff>
    </xdr:to>
    <xdr:pic>
      <xdr:nvPicPr>
        <xdr:cNvPr id="3" name="Imag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9300330" y="417187"/>
          <a:ext cx="3752372" cy="798909"/>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52388</xdr:colOff>
      <xdr:row>0</xdr:row>
      <xdr:rowOff>0</xdr:rowOff>
    </xdr:from>
    <xdr:to>
      <xdr:col>2</xdr:col>
      <xdr:colOff>981074</xdr:colOff>
      <xdr:row>0</xdr:row>
      <xdr:rowOff>1780803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88" y="0"/>
          <a:ext cx="2269806" cy="1780803"/>
        </a:xfrm>
        <a:prstGeom prst="rect">
          <a:avLst/>
        </a:prstGeom>
      </xdr:spPr>
    </xdr:pic>
    <xdr:clientData/>
  </xdr:twoCellAnchor>
  <xdr:twoCellAnchor editAs="oneCell">
    <xdr:from>
      <xdr:col>25</xdr:col>
      <xdr:colOff>1388270</xdr:colOff>
      <xdr:row>0</xdr:row>
      <xdr:rowOff>417187</xdr:rowOff>
    </xdr:from>
    <xdr:to>
      <xdr:col>27</xdr:col>
      <xdr:colOff>1757362</xdr:colOff>
      <xdr:row>0</xdr:row>
      <xdr:rowOff>1216096</xdr:rowOff>
    </xdr:to>
    <xdr:pic>
      <xdr:nvPicPr>
        <xdr:cNvPr id="3" name="Imag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9300330" y="417187"/>
          <a:ext cx="3752372" cy="798909"/>
        </a:xfrm>
        <a:prstGeom prst="rect">
          <a:avLst/>
        </a:prstGeom>
      </xdr:spPr>
    </xdr:pic>
    <xdr:clientData/>
  </xdr:twoCellAnchor>
</xdr:wsDr>
</file>

<file path=xl/tables/table1.xml><?xml version="1.0" encoding="utf-8"?>
<table xmlns="http://schemas.openxmlformats.org/spreadsheetml/2006/main" id="1" name="Tableau1" displayName="Tableau1" ref="C9:D14" totalsRowCount="1" headerRowDxfId="15" dataDxfId="14" totalsRowDxfId="13" totalsRowBorderDxfId="12">
  <autoFilter ref="C9:D13"/>
  <tableColumns count="2">
    <tableColumn id="1" name="Total" totalsRowLabel="Total forfaitaire sur 4 ans" dataDxfId="11" totalsRowDxfId="10"/>
    <tableColumn id="2" name="Montant HT" totalsRowFunction="sum" dataDxfId="9" totalsRowDxfId="8">
      <calculatedColumnFormula>#REF!</calculatedColumnFormula>
    </tableColumn>
  </tableColumns>
  <tableStyleInfo name="TableStyleLight9" showFirstColumn="0" showLastColumn="0" showRowStripes="1" showColumnStripes="0"/>
</table>
</file>

<file path=xl/tables/table2.xml><?xml version="1.0" encoding="utf-8"?>
<table xmlns="http://schemas.openxmlformats.org/spreadsheetml/2006/main" id="3" name="Tableau14" displayName="Tableau14" ref="C16:D21" totalsRowCount="1" headerRowDxfId="7" dataDxfId="6" totalsRowDxfId="5" totalsRowBorderDxfId="4">
  <autoFilter ref="C16:D20"/>
  <tableColumns count="2">
    <tableColumn id="1" name="Total" totalsRowLabel="Total unitaire sur 4 ans" dataDxfId="3" totalsRowDxfId="2"/>
    <tableColumn id="2" name="Montant HT" totalsRowFunction="sum" dataDxfId="1" totalsRowDxfId="0">
      <calculatedColumnFormula>#REF!</calculatedColumnFormula>
    </tableColumn>
  </tableColumns>
  <tableStyleInfo name="TableStyleLight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table" Target="../tables/table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tabColor theme="1"/>
    <pageSetUpPr fitToPage="1"/>
  </sheetPr>
  <dimension ref="A1:AA368"/>
  <sheetViews>
    <sheetView showGridLines="0" tabSelected="1" zoomScale="120" zoomScaleNormal="120" workbookViewId="0">
      <selection activeCell="B2" sqref="B2"/>
    </sheetView>
  </sheetViews>
  <sheetFormatPr baseColWidth="10" defaultColWidth="11.42578125" defaultRowHeight="12.75" x14ac:dyDescent="0.2"/>
  <cols>
    <col min="1" max="1" width="13.42578125" style="2" bestFit="1" customWidth="1"/>
    <col min="2" max="5" width="11.42578125" style="2"/>
    <col min="6" max="6" width="3.5703125" style="2" customWidth="1"/>
    <col min="7" max="7" width="13.42578125" style="2" bestFit="1" customWidth="1"/>
    <col min="8" max="8" width="17.5703125" style="2" bestFit="1" customWidth="1"/>
    <col min="9" max="9" width="5.85546875" style="2" bestFit="1" customWidth="1"/>
    <col min="10" max="11" width="10.7109375" style="2" customWidth="1"/>
    <col min="12" max="12" width="8.7109375" style="2" bestFit="1" customWidth="1"/>
    <col min="13" max="13" width="7.7109375" style="2" bestFit="1" customWidth="1"/>
    <col min="14" max="14" width="20" style="2" bestFit="1" customWidth="1"/>
    <col min="15" max="15" width="22.42578125" style="2" bestFit="1" customWidth="1"/>
    <col min="16" max="16" width="10.7109375" style="2" customWidth="1"/>
    <col min="17" max="17" width="5.42578125" style="2" bestFit="1" customWidth="1"/>
    <col min="18" max="20" width="10.7109375" style="2" customWidth="1"/>
    <col min="21" max="16384" width="11.42578125" style="2"/>
  </cols>
  <sheetData>
    <row r="1" spans="1:27" ht="16.899999999999999" thickTop="1" thickBot="1" x14ac:dyDescent="0.35">
      <c r="A1" s="137" t="str">
        <f>"CALENDRIER "&amp;YEAR(A4)&amp;-YEAR(A368)</f>
        <v>CALENDRIER 2025-2026</v>
      </c>
      <c r="B1" s="138"/>
      <c r="C1" s="138"/>
      <c r="D1" s="138"/>
      <c r="E1" s="138"/>
      <c r="F1" s="138"/>
      <c r="G1" s="138"/>
      <c r="H1" s="138"/>
      <c r="I1" s="138"/>
      <c r="J1" s="138"/>
      <c r="K1" s="138"/>
      <c r="L1" s="138"/>
      <c r="M1" s="138"/>
      <c r="N1" s="138"/>
      <c r="O1" s="138"/>
      <c r="P1" s="138"/>
      <c r="Q1" s="138"/>
      <c r="R1" s="138"/>
      <c r="S1" s="138"/>
      <c r="T1" s="138"/>
      <c r="U1" s="138"/>
      <c r="V1" s="138"/>
      <c r="W1" s="138"/>
      <c r="X1" s="138"/>
      <c r="Y1" s="138"/>
      <c r="Z1" s="138"/>
      <c r="AA1" s="139"/>
    </row>
    <row r="2" spans="1:27" ht="16.149999999999999" thickTop="1" x14ac:dyDescent="0.3">
      <c r="A2" s="1"/>
      <c r="B2" s="1"/>
    </row>
    <row r="3" spans="1:27" s="3" customFormat="1" ht="63.75" customHeight="1" x14ac:dyDescent="0.25">
      <c r="A3" s="58" t="s">
        <v>17</v>
      </c>
      <c r="B3" s="58" t="s">
        <v>18</v>
      </c>
      <c r="C3" s="58" t="s">
        <v>19</v>
      </c>
      <c r="D3" s="58" t="s">
        <v>20</v>
      </c>
      <c r="E3" s="58" t="s">
        <v>21</v>
      </c>
      <c r="G3" s="146" t="s">
        <v>22</v>
      </c>
      <c r="H3" s="146"/>
      <c r="J3" s="146" t="s">
        <v>85</v>
      </c>
      <c r="K3" s="146"/>
      <c r="M3" s="143" t="s">
        <v>138</v>
      </c>
      <c r="N3" s="144"/>
      <c r="O3" s="145"/>
    </row>
    <row r="4" spans="1:27" x14ac:dyDescent="0.2">
      <c r="A4" s="19">
        <v>45774</v>
      </c>
      <c r="B4" s="20">
        <f>MONTH(A4)</f>
        <v>4</v>
      </c>
      <c r="C4" s="21">
        <f>WEEKDAY(A4)</f>
        <v>1</v>
      </c>
      <c r="D4" s="22" t="str">
        <f>IF($A$4:$A$368=$O$4,$M$4,IF($A$4:$A$368=$O$5,$M$5,IF($A$4:$A$368=$O$6,$M$6,IF($A$4:$A$368=$O$7,$M$7,IF($A$4:$A$368=$O$8,$M$8,IF($A$4:$A$368=$O$9,$M$9,IF($A$4:$A$368=$O$10,$M$10,IF($A$4:$A$368=$O$11,$M$11,IF($A$4:$A$368=$O$12,$M$12,IF($A$4:$A$368=$O$13,$M$13,IF($A$4:$A$368=$O$14,$M$14,VLOOKUP(C4,$G$4:$H$12,2,0))))))))))))</f>
        <v>dimanche</v>
      </c>
      <c r="E4" s="23" t="str">
        <f t="shared" ref="E4:E68" si="0">D4</f>
        <v>dimanche</v>
      </c>
      <c r="G4" s="24">
        <v>1</v>
      </c>
      <c r="H4" s="22" t="s">
        <v>0</v>
      </c>
      <c r="J4" s="24">
        <v>1</v>
      </c>
      <c r="K4" s="26" t="s">
        <v>86</v>
      </c>
      <c r="M4" s="24" t="str">
        <f>IF(WEEKDAY(O4)=1,"JFD","JF")</f>
        <v>JF</v>
      </c>
      <c r="N4" s="24" t="s">
        <v>108</v>
      </c>
      <c r="O4" s="41">
        <v>45778</v>
      </c>
    </row>
    <row r="5" spans="1:27" ht="14.25" x14ac:dyDescent="0.2">
      <c r="A5" s="19">
        <v>45775</v>
      </c>
      <c r="B5" s="20">
        <f t="shared" ref="B5:B68" si="1">MONTH(A5)</f>
        <v>4</v>
      </c>
      <c r="C5" s="21">
        <f t="shared" ref="C5:C68" si="2">WEEKDAY(A5)</f>
        <v>2</v>
      </c>
      <c r="D5" s="22" t="str">
        <f t="shared" ref="D5:D68" si="3">IF($A$4:$A$368=$O$4,$M$4,IF($A$4:$A$368=$O$5,$M$5,IF($A$4:$A$368=$O$6,$M$6,IF($A$4:$A$368=$O$7,$M$7,IF($A$4:$A$368=$O$8,$M$8,IF($A$4:$A$368=$O$9,$M$9,IF($A$4:$A$368=$O$10,$M$10,IF($A$4:$A$368=$O$11,$M$11,IF($A$4:$A$368=$O$12,$M$12,IF($A$4:$A$368=$O$13,$M$13,IF($A$4:$A$368=$O$14,$M$14,VLOOKUP(C5,$G$4:$H$12,2,0))))))))))))</f>
        <v>lundi</v>
      </c>
      <c r="E5" s="23" t="str">
        <f t="shared" si="0"/>
        <v>lundi</v>
      </c>
      <c r="G5" s="24">
        <v>2</v>
      </c>
      <c r="H5" s="22" t="s">
        <v>25</v>
      </c>
      <c r="J5" s="24">
        <v>2</v>
      </c>
      <c r="K5" s="26" t="s">
        <v>87</v>
      </c>
      <c r="M5" s="24" t="str">
        <f t="shared" ref="M5:M14" si="4">IF(WEEKDAY(O5)=1,"JFD","JF")</f>
        <v>JF</v>
      </c>
      <c r="N5" s="24" t="s">
        <v>109</v>
      </c>
      <c r="O5" s="41">
        <v>45785</v>
      </c>
      <c r="Q5" s="147" t="s">
        <v>24</v>
      </c>
      <c r="R5" s="147"/>
      <c r="S5" s="147"/>
      <c r="T5" s="147"/>
    </row>
    <row r="6" spans="1:27" x14ac:dyDescent="0.2">
      <c r="A6" s="19">
        <v>45776</v>
      </c>
      <c r="B6" s="20">
        <f t="shared" si="1"/>
        <v>4</v>
      </c>
      <c r="C6" s="21">
        <f t="shared" si="2"/>
        <v>3</v>
      </c>
      <c r="D6" s="22" t="str">
        <f t="shared" si="3"/>
        <v>mardi</v>
      </c>
      <c r="E6" s="23" t="str">
        <f t="shared" si="0"/>
        <v>mardi</v>
      </c>
      <c r="G6" s="24">
        <v>3</v>
      </c>
      <c r="H6" s="22" t="s">
        <v>26</v>
      </c>
      <c r="J6" s="24">
        <v>3</v>
      </c>
      <c r="K6" s="26" t="s">
        <v>88</v>
      </c>
      <c r="M6" s="24" t="str">
        <f t="shared" si="4"/>
        <v>JF</v>
      </c>
      <c r="N6" s="24" t="s">
        <v>110</v>
      </c>
      <c r="O6" s="41">
        <v>45806</v>
      </c>
      <c r="Q6" s="5" t="s">
        <v>107</v>
      </c>
      <c r="T6" s="6"/>
    </row>
    <row r="7" spans="1:27" x14ac:dyDescent="0.2">
      <c r="A7" s="19">
        <v>45777</v>
      </c>
      <c r="B7" s="20">
        <f t="shared" si="1"/>
        <v>4</v>
      </c>
      <c r="C7" s="21">
        <f t="shared" si="2"/>
        <v>4</v>
      </c>
      <c r="D7" s="22" t="str">
        <f t="shared" si="3"/>
        <v>mercredi</v>
      </c>
      <c r="E7" s="23" t="str">
        <f t="shared" si="0"/>
        <v>mercredi</v>
      </c>
      <c r="G7" s="24">
        <v>4</v>
      </c>
      <c r="H7" s="22" t="s">
        <v>27</v>
      </c>
      <c r="J7" s="24">
        <v>4</v>
      </c>
      <c r="K7" s="26" t="s">
        <v>89</v>
      </c>
      <c r="M7" s="24" t="str">
        <f t="shared" si="4"/>
        <v>JF</v>
      </c>
      <c r="N7" s="24" t="s">
        <v>111</v>
      </c>
      <c r="O7" s="41">
        <v>45817</v>
      </c>
      <c r="Q7" s="7" t="s">
        <v>120</v>
      </c>
    </row>
    <row r="8" spans="1:27" x14ac:dyDescent="0.2">
      <c r="A8" s="19">
        <v>45778</v>
      </c>
      <c r="B8" s="20">
        <f t="shared" si="1"/>
        <v>5</v>
      </c>
      <c r="C8" s="21">
        <f t="shared" si="2"/>
        <v>5</v>
      </c>
      <c r="D8" s="22" t="str">
        <f t="shared" si="3"/>
        <v>JF</v>
      </c>
      <c r="E8" s="23" t="str">
        <f t="shared" si="0"/>
        <v>JF</v>
      </c>
      <c r="G8" s="24">
        <v>5</v>
      </c>
      <c r="H8" s="22" t="s">
        <v>28</v>
      </c>
      <c r="J8" s="24">
        <v>5</v>
      </c>
      <c r="K8" s="26" t="s">
        <v>90</v>
      </c>
      <c r="M8" s="24" t="str">
        <f t="shared" si="4"/>
        <v>JF</v>
      </c>
      <c r="N8" s="24" t="s">
        <v>112</v>
      </c>
      <c r="O8" s="41">
        <v>45852</v>
      </c>
      <c r="Q8" s="8" t="s">
        <v>121</v>
      </c>
    </row>
    <row r="9" spans="1:27" x14ac:dyDescent="0.2">
      <c r="A9" s="19">
        <v>45779</v>
      </c>
      <c r="B9" s="20">
        <f t="shared" si="1"/>
        <v>5</v>
      </c>
      <c r="C9" s="21">
        <f t="shared" si="2"/>
        <v>6</v>
      </c>
      <c r="D9" s="22" t="str">
        <f t="shared" si="3"/>
        <v>vendredi</v>
      </c>
      <c r="E9" s="23" t="str">
        <f t="shared" si="0"/>
        <v>vendredi</v>
      </c>
      <c r="G9" s="24">
        <v>6</v>
      </c>
      <c r="H9" s="22" t="s">
        <v>29</v>
      </c>
      <c r="J9" s="24">
        <v>6</v>
      </c>
      <c r="K9" s="26" t="s">
        <v>91</v>
      </c>
      <c r="L9" s="18"/>
      <c r="M9" s="24" t="str">
        <f t="shared" si="4"/>
        <v>JF</v>
      </c>
      <c r="N9" s="24" t="s">
        <v>113</v>
      </c>
      <c r="O9" s="41">
        <v>45884</v>
      </c>
      <c r="P9" s="18"/>
      <c r="Q9" s="8" t="s">
        <v>122</v>
      </c>
      <c r="W9" s="17"/>
      <c r="X9" s="17"/>
    </row>
    <row r="10" spans="1:27" ht="13.9" thickBot="1" x14ac:dyDescent="0.3">
      <c r="A10" s="19">
        <v>45780</v>
      </c>
      <c r="B10" s="20">
        <f t="shared" si="1"/>
        <v>5</v>
      </c>
      <c r="C10" s="21">
        <f t="shared" si="2"/>
        <v>7</v>
      </c>
      <c r="D10" s="22" t="str">
        <f t="shared" si="3"/>
        <v>samedi</v>
      </c>
      <c r="E10" s="23" t="str">
        <f t="shared" si="0"/>
        <v>samedi</v>
      </c>
      <c r="G10" s="24">
        <v>7</v>
      </c>
      <c r="H10" s="22" t="s">
        <v>30</v>
      </c>
      <c r="J10" s="24">
        <v>7</v>
      </c>
      <c r="K10" s="26" t="s">
        <v>92</v>
      </c>
      <c r="L10" s="25"/>
      <c r="M10" s="24" t="str">
        <f t="shared" si="4"/>
        <v>JF</v>
      </c>
      <c r="N10" s="24" t="s">
        <v>114</v>
      </c>
      <c r="O10" s="41">
        <v>45962</v>
      </c>
    </row>
    <row r="11" spans="1:27" ht="39.75" customHeight="1" thickBot="1" x14ac:dyDescent="0.25">
      <c r="A11" s="19">
        <v>45781</v>
      </c>
      <c r="B11" s="20">
        <f t="shared" si="1"/>
        <v>5</v>
      </c>
      <c r="C11" s="21">
        <f t="shared" si="2"/>
        <v>1</v>
      </c>
      <c r="D11" s="22" t="str">
        <f t="shared" si="3"/>
        <v>dimanche</v>
      </c>
      <c r="E11" s="23" t="str">
        <f t="shared" si="0"/>
        <v>dimanche</v>
      </c>
      <c r="G11" s="24" t="s">
        <v>23</v>
      </c>
      <c r="H11" s="26" t="s">
        <v>37</v>
      </c>
      <c r="J11" s="24">
        <v>8</v>
      </c>
      <c r="K11" s="26" t="s">
        <v>93</v>
      </c>
      <c r="M11" s="24" t="str">
        <f t="shared" si="4"/>
        <v>JF</v>
      </c>
      <c r="N11" s="24" t="s">
        <v>115</v>
      </c>
      <c r="O11" s="41">
        <v>45972</v>
      </c>
      <c r="Q11" s="140" t="s">
        <v>146</v>
      </c>
      <c r="R11" s="141"/>
      <c r="S11" s="141"/>
      <c r="T11" s="141"/>
      <c r="U11" s="141"/>
      <c r="V11" s="141"/>
      <c r="W11" s="141"/>
      <c r="X11" s="141"/>
      <c r="Y11" s="141"/>
      <c r="Z11" s="141"/>
      <c r="AA11" s="142"/>
    </row>
    <row r="12" spans="1:27" x14ac:dyDescent="0.2">
      <c r="A12" s="19">
        <v>45782</v>
      </c>
      <c r="B12" s="20">
        <f t="shared" si="1"/>
        <v>5</v>
      </c>
      <c r="C12" s="21">
        <f t="shared" si="2"/>
        <v>2</v>
      </c>
      <c r="D12" s="22" t="str">
        <f t="shared" si="3"/>
        <v>lundi</v>
      </c>
      <c r="E12" s="23" t="str">
        <f t="shared" si="0"/>
        <v>lundi</v>
      </c>
      <c r="G12" s="24" t="s">
        <v>36</v>
      </c>
      <c r="H12" s="26" t="s">
        <v>98</v>
      </c>
      <c r="J12" s="24">
        <v>9</v>
      </c>
      <c r="K12" s="26" t="s">
        <v>94</v>
      </c>
      <c r="M12" s="24" t="str">
        <f t="shared" si="4"/>
        <v>JF</v>
      </c>
      <c r="N12" s="24" t="s">
        <v>116</v>
      </c>
      <c r="O12" s="41">
        <v>46016</v>
      </c>
    </row>
    <row r="13" spans="1:27" ht="13.15" x14ac:dyDescent="0.25">
      <c r="A13" s="19">
        <v>45783</v>
      </c>
      <c r="B13" s="20">
        <f t="shared" si="1"/>
        <v>5</v>
      </c>
      <c r="C13" s="21">
        <f t="shared" si="2"/>
        <v>3</v>
      </c>
      <c r="D13" s="22" t="str">
        <f t="shared" si="3"/>
        <v>mardi</v>
      </c>
      <c r="E13" s="23" t="str">
        <f t="shared" si="0"/>
        <v>mardi</v>
      </c>
      <c r="J13" s="24">
        <v>10</v>
      </c>
      <c r="K13" s="26" t="s">
        <v>95</v>
      </c>
      <c r="M13" s="24" t="str">
        <f t="shared" si="4"/>
        <v>JF</v>
      </c>
      <c r="N13" s="24" t="s">
        <v>117</v>
      </c>
      <c r="O13" s="41">
        <v>46023</v>
      </c>
    </row>
    <row r="14" spans="1:27" x14ac:dyDescent="0.2">
      <c r="A14" s="19">
        <v>45784</v>
      </c>
      <c r="B14" s="20">
        <f t="shared" si="1"/>
        <v>5</v>
      </c>
      <c r="C14" s="21">
        <f t="shared" si="2"/>
        <v>4</v>
      </c>
      <c r="D14" s="22" t="str">
        <f t="shared" si="3"/>
        <v>mercredi</v>
      </c>
      <c r="E14" s="23" t="str">
        <f t="shared" si="0"/>
        <v>mercredi</v>
      </c>
      <c r="J14" s="24">
        <v>11</v>
      </c>
      <c r="K14" s="26" t="s">
        <v>96</v>
      </c>
      <c r="M14" s="24" t="str">
        <f t="shared" si="4"/>
        <v>JF</v>
      </c>
      <c r="N14" s="24" t="s">
        <v>118</v>
      </c>
      <c r="O14" s="41">
        <v>46118</v>
      </c>
    </row>
    <row r="15" spans="1:27" x14ac:dyDescent="0.2">
      <c r="A15" s="19">
        <v>45785</v>
      </c>
      <c r="B15" s="20">
        <f t="shared" si="1"/>
        <v>5</v>
      </c>
      <c r="C15" s="21">
        <f t="shared" si="2"/>
        <v>5</v>
      </c>
      <c r="D15" s="22" t="str">
        <f t="shared" si="3"/>
        <v>JF</v>
      </c>
      <c r="E15" s="23" t="str">
        <f t="shared" si="0"/>
        <v>JF</v>
      </c>
      <c r="J15" s="24">
        <v>12</v>
      </c>
      <c r="K15" s="26" t="s">
        <v>97</v>
      </c>
    </row>
    <row r="16" spans="1:27" ht="13.15" x14ac:dyDescent="0.25">
      <c r="A16" s="19">
        <v>45786</v>
      </c>
      <c r="B16" s="20">
        <f t="shared" si="1"/>
        <v>5</v>
      </c>
      <c r="C16" s="21">
        <f t="shared" si="2"/>
        <v>6</v>
      </c>
      <c r="D16" s="22" t="str">
        <f t="shared" si="3"/>
        <v>vendredi</v>
      </c>
      <c r="E16" s="23" t="str">
        <f t="shared" si="0"/>
        <v>vendredi</v>
      </c>
    </row>
    <row r="17" spans="1:17" ht="13.15" x14ac:dyDescent="0.25">
      <c r="A17" s="19">
        <v>45787</v>
      </c>
      <c r="B17" s="20">
        <f t="shared" si="1"/>
        <v>5</v>
      </c>
      <c r="C17" s="21">
        <f t="shared" si="2"/>
        <v>7</v>
      </c>
      <c r="D17" s="22" t="str">
        <f t="shared" si="3"/>
        <v>samedi</v>
      </c>
      <c r="E17" s="23" t="str">
        <f t="shared" si="0"/>
        <v>samedi</v>
      </c>
    </row>
    <row r="18" spans="1:17" ht="13.15" x14ac:dyDescent="0.25">
      <c r="A18" s="19">
        <v>45788</v>
      </c>
      <c r="B18" s="20">
        <f t="shared" si="1"/>
        <v>5</v>
      </c>
      <c r="C18" s="21">
        <f t="shared" si="2"/>
        <v>1</v>
      </c>
      <c r="D18" s="22" t="str">
        <f t="shared" si="3"/>
        <v>dimanche</v>
      </c>
      <c r="E18" s="23" t="str">
        <f t="shared" si="0"/>
        <v>dimanche</v>
      </c>
    </row>
    <row r="19" spans="1:17" x14ac:dyDescent="0.2">
      <c r="A19" s="19">
        <v>45789</v>
      </c>
      <c r="B19" s="20">
        <f t="shared" si="1"/>
        <v>5</v>
      </c>
      <c r="C19" s="21">
        <f t="shared" si="2"/>
        <v>2</v>
      </c>
      <c r="D19" s="22" t="str">
        <f t="shared" si="3"/>
        <v>lundi</v>
      </c>
      <c r="E19" s="23" t="str">
        <f t="shared" si="0"/>
        <v>lundi</v>
      </c>
      <c r="G19" s="9" t="s">
        <v>31</v>
      </c>
      <c r="H19" s="15" t="s">
        <v>13</v>
      </c>
      <c r="I19" s="15" t="s">
        <v>14</v>
      </c>
      <c r="J19" s="15" t="s">
        <v>32</v>
      </c>
      <c r="K19" s="15" t="s">
        <v>15</v>
      </c>
      <c r="L19" s="15" t="s">
        <v>33</v>
      </c>
      <c r="M19" s="15" t="s">
        <v>34</v>
      </c>
      <c r="N19" s="15" t="s">
        <v>35</v>
      </c>
      <c r="O19" s="15" t="s">
        <v>23</v>
      </c>
      <c r="P19" s="15" t="s">
        <v>36</v>
      </c>
      <c r="Q19" s="27"/>
    </row>
    <row r="20" spans="1:17" ht="25.5" x14ac:dyDescent="0.2">
      <c r="A20" s="19">
        <v>45790</v>
      </c>
      <c r="B20" s="20">
        <f t="shared" si="1"/>
        <v>5</v>
      </c>
      <c r="C20" s="21">
        <f t="shared" si="2"/>
        <v>3</v>
      </c>
      <c r="D20" s="22" t="str">
        <f t="shared" si="3"/>
        <v>mardi</v>
      </c>
      <c r="E20" s="23" t="str">
        <f t="shared" si="0"/>
        <v>mardi</v>
      </c>
      <c r="G20" s="27"/>
      <c r="H20" s="31" t="s">
        <v>13</v>
      </c>
      <c r="I20" s="31" t="s">
        <v>14</v>
      </c>
      <c r="J20" s="31" t="s">
        <v>32</v>
      </c>
      <c r="K20" s="31" t="s">
        <v>15</v>
      </c>
      <c r="L20" s="31" t="s">
        <v>33</v>
      </c>
      <c r="M20" s="31" t="s">
        <v>34</v>
      </c>
      <c r="N20" s="31" t="s">
        <v>35</v>
      </c>
      <c r="O20" s="32" t="s">
        <v>37</v>
      </c>
      <c r="P20" s="31" t="s">
        <v>38</v>
      </c>
      <c r="Q20" s="31" t="s">
        <v>39</v>
      </c>
    </row>
    <row r="21" spans="1:17" ht="13.15" x14ac:dyDescent="0.25">
      <c r="A21" s="19">
        <v>45791</v>
      </c>
      <c r="B21" s="20">
        <f t="shared" si="1"/>
        <v>5</v>
      </c>
      <c r="C21" s="21">
        <f t="shared" si="2"/>
        <v>4</v>
      </c>
      <c r="D21" s="22" t="str">
        <f t="shared" si="3"/>
        <v>mercredi</v>
      </c>
      <c r="E21" s="23" t="str">
        <f t="shared" si="0"/>
        <v>mercredi</v>
      </c>
      <c r="G21" s="29" t="s">
        <v>1</v>
      </c>
      <c r="H21" s="4">
        <f>COUNTIFS($E$4:$E$368,$H$5,$B$4:$B$368,$J$4)</f>
        <v>4</v>
      </c>
      <c r="I21" s="10">
        <f t="shared" ref="I21:I32" si="5">COUNTIFS($E$4:$E$368,$H$6,$B$4:$B$368,$J4)</f>
        <v>4</v>
      </c>
      <c r="J21" s="10">
        <f t="shared" ref="J21:J32" si="6">COUNTIFS($E$4:$E$368,$H$7,$B$4:$B$368,$J4)</f>
        <v>4</v>
      </c>
      <c r="K21" s="10">
        <f t="shared" ref="K21:K32" si="7">COUNTIFS($E$4:$E$368,$H$8,$B$4:$B$368,$J4)</f>
        <v>4</v>
      </c>
      <c r="L21" s="10">
        <f>COUNTIFS($E$4:$E$368,$H$9,$B$4:$B$368,$J4)</f>
        <v>5</v>
      </c>
      <c r="M21" s="10">
        <f t="shared" ref="M21:M32" si="8">COUNTIFS($E$4:$E$368,$H$10,$B$4:$B$368,$J4)</f>
        <v>5</v>
      </c>
      <c r="N21" s="10">
        <f t="shared" ref="N21:N32" si="9">COUNTIFS($E$4:$E$368,$H$4,$B$4:$B$368,$J4)</f>
        <v>4</v>
      </c>
      <c r="O21" s="10">
        <f t="shared" ref="O21:O32" si="10">COUNTIFS($E$4:$E$368,$G$11,$B$4:$B$368,$J4)</f>
        <v>1</v>
      </c>
      <c r="P21" s="10">
        <f t="shared" ref="P21:P32" si="11">COUNTIFS($E$4:$E$368,$G$12,$B$4:$B$368,$J4)</f>
        <v>0</v>
      </c>
      <c r="Q21" s="11">
        <f>SUM(H21:P21)</f>
        <v>31</v>
      </c>
    </row>
    <row r="22" spans="1:17" x14ac:dyDescent="0.2">
      <c r="A22" s="19">
        <v>45792</v>
      </c>
      <c r="B22" s="20">
        <f t="shared" si="1"/>
        <v>5</v>
      </c>
      <c r="C22" s="21">
        <f t="shared" si="2"/>
        <v>5</v>
      </c>
      <c r="D22" s="22" t="str">
        <f t="shared" si="3"/>
        <v>jeudi</v>
      </c>
      <c r="E22" s="23" t="str">
        <f t="shared" si="0"/>
        <v>jeudi</v>
      </c>
      <c r="G22" s="30" t="s">
        <v>2</v>
      </c>
      <c r="H22" s="4">
        <f>COUNTIFS($E$4:$E$368,$H$5,$B$4:$B$368,$J$5)</f>
        <v>4</v>
      </c>
      <c r="I22" s="10">
        <f t="shared" si="5"/>
        <v>4</v>
      </c>
      <c r="J22" s="10">
        <f t="shared" si="6"/>
        <v>4</v>
      </c>
      <c r="K22" s="10">
        <f t="shared" si="7"/>
        <v>4</v>
      </c>
      <c r="L22" s="10">
        <f t="shared" ref="L22:L32" si="12">COUNTIFS($E$4:$E$368,$H$9,$B$4:$B$368,$J5)</f>
        <v>4</v>
      </c>
      <c r="M22" s="10">
        <f>COUNTIFS($E$4:$E$368,$H$10,$B$4:$B$368,$J5)</f>
        <v>4</v>
      </c>
      <c r="N22" s="10">
        <f t="shared" si="9"/>
        <v>4</v>
      </c>
      <c r="O22" s="10">
        <f t="shared" si="10"/>
        <v>0</v>
      </c>
      <c r="P22" s="10">
        <f t="shared" si="11"/>
        <v>0</v>
      </c>
      <c r="Q22" s="11">
        <f t="shared" ref="Q22:Q32" si="13">SUM(H22:P22)</f>
        <v>28</v>
      </c>
    </row>
    <row r="23" spans="1:17" ht="13.15" x14ac:dyDescent="0.25">
      <c r="A23" s="19">
        <v>45793</v>
      </c>
      <c r="B23" s="20">
        <f t="shared" si="1"/>
        <v>5</v>
      </c>
      <c r="C23" s="21">
        <f t="shared" si="2"/>
        <v>6</v>
      </c>
      <c r="D23" s="22" t="str">
        <f t="shared" si="3"/>
        <v>vendredi</v>
      </c>
      <c r="E23" s="23" t="str">
        <f t="shared" si="0"/>
        <v>vendredi</v>
      </c>
      <c r="G23" s="30" t="s">
        <v>3</v>
      </c>
      <c r="H23" s="4">
        <f>COUNTIFS($E$4:$E$368,$H$5,$B$4:$B$368,$J$6)</f>
        <v>5</v>
      </c>
      <c r="I23" s="10">
        <f t="shared" si="5"/>
        <v>5</v>
      </c>
      <c r="J23" s="10">
        <f t="shared" si="6"/>
        <v>4</v>
      </c>
      <c r="K23" s="10">
        <f t="shared" si="7"/>
        <v>4</v>
      </c>
      <c r="L23" s="10">
        <f t="shared" si="12"/>
        <v>4</v>
      </c>
      <c r="M23" s="10">
        <f t="shared" si="8"/>
        <v>4</v>
      </c>
      <c r="N23" s="10">
        <f t="shared" si="9"/>
        <v>5</v>
      </c>
      <c r="O23" s="10">
        <f t="shared" si="10"/>
        <v>0</v>
      </c>
      <c r="P23" s="10">
        <f t="shared" si="11"/>
        <v>0</v>
      </c>
      <c r="Q23" s="11">
        <f t="shared" si="13"/>
        <v>31</v>
      </c>
    </row>
    <row r="24" spans="1:17" ht="13.15" x14ac:dyDescent="0.25">
      <c r="A24" s="19">
        <v>45794</v>
      </c>
      <c r="B24" s="20">
        <f t="shared" si="1"/>
        <v>5</v>
      </c>
      <c r="C24" s="21">
        <f t="shared" si="2"/>
        <v>7</v>
      </c>
      <c r="D24" s="22" t="str">
        <f t="shared" si="3"/>
        <v>samedi</v>
      </c>
      <c r="E24" s="23" t="str">
        <f t="shared" si="0"/>
        <v>samedi</v>
      </c>
      <c r="G24" s="30" t="s">
        <v>4</v>
      </c>
      <c r="H24" s="4">
        <f>COUNTIFS($E$4:$E$368,$H$5,$B$4:$B$368,$J$7)</f>
        <v>3</v>
      </c>
      <c r="I24" s="10">
        <f t="shared" si="5"/>
        <v>4</v>
      </c>
      <c r="J24" s="10">
        <f t="shared" si="6"/>
        <v>5</v>
      </c>
      <c r="K24" s="10">
        <f t="shared" si="7"/>
        <v>4</v>
      </c>
      <c r="L24" s="10">
        <f t="shared" si="12"/>
        <v>4</v>
      </c>
      <c r="M24" s="10">
        <f t="shared" si="8"/>
        <v>4</v>
      </c>
      <c r="N24" s="10">
        <f t="shared" si="9"/>
        <v>5</v>
      </c>
      <c r="O24" s="10">
        <f t="shared" si="10"/>
        <v>1</v>
      </c>
      <c r="P24" s="10">
        <f t="shared" si="11"/>
        <v>0</v>
      </c>
      <c r="Q24" s="11">
        <f t="shared" si="13"/>
        <v>30</v>
      </c>
    </row>
    <row r="25" spans="1:17" ht="13.15" x14ac:dyDescent="0.25">
      <c r="A25" s="19">
        <v>45795</v>
      </c>
      <c r="B25" s="20">
        <f t="shared" si="1"/>
        <v>5</v>
      </c>
      <c r="C25" s="21">
        <f t="shared" si="2"/>
        <v>1</v>
      </c>
      <c r="D25" s="22" t="str">
        <f t="shared" si="3"/>
        <v>dimanche</v>
      </c>
      <c r="E25" s="23" t="str">
        <f t="shared" si="0"/>
        <v>dimanche</v>
      </c>
      <c r="G25" s="30" t="s">
        <v>5</v>
      </c>
      <c r="H25" s="4">
        <f>COUNTIFS($E$4:$E$368,$H$5,$B$4:$B$368,$J$8)</f>
        <v>4</v>
      </c>
      <c r="I25" s="10">
        <f t="shared" si="5"/>
        <v>4</v>
      </c>
      <c r="J25" s="10">
        <f t="shared" si="6"/>
        <v>4</v>
      </c>
      <c r="K25" s="10">
        <f t="shared" si="7"/>
        <v>2</v>
      </c>
      <c r="L25" s="10">
        <f t="shared" si="12"/>
        <v>5</v>
      </c>
      <c r="M25" s="10">
        <f t="shared" si="8"/>
        <v>5</v>
      </c>
      <c r="N25" s="10">
        <f t="shared" si="9"/>
        <v>4</v>
      </c>
      <c r="O25" s="10">
        <f t="shared" si="10"/>
        <v>3</v>
      </c>
      <c r="P25" s="10">
        <f t="shared" si="11"/>
        <v>0</v>
      </c>
      <c r="Q25" s="11">
        <f t="shared" si="13"/>
        <v>31</v>
      </c>
    </row>
    <row r="26" spans="1:17" ht="13.15" x14ac:dyDescent="0.25">
      <c r="A26" s="19">
        <v>45796</v>
      </c>
      <c r="B26" s="20">
        <f t="shared" si="1"/>
        <v>5</v>
      </c>
      <c r="C26" s="21">
        <f t="shared" si="2"/>
        <v>2</v>
      </c>
      <c r="D26" s="22" t="str">
        <f t="shared" si="3"/>
        <v>lundi</v>
      </c>
      <c r="E26" s="23" t="str">
        <f t="shared" si="0"/>
        <v>lundi</v>
      </c>
      <c r="G26" s="30" t="s">
        <v>6</v>
      </c>
      <c r="H26" s="4">
        <f>COUNTIFS($E$4:$E$368,$H$5,$B$4:$B$368,$J$9)</f>
        <v>4</v>
      </c>
      <c r="I26" s="10">
        <f t="shared" si="5"/>
        <v>4</v>
      </c>
      <c r="J26" s="10">
        <f t="shared" si="6"/>
        <v>4</v>
      </c>
      <c r="K26" s="10">
        <f t="shared" si="7"/>
        <v>4</v>
      </c>
      <c r="L26" s="10">
        <f t="shared" si="12"/>
        <v>4</v>
      </c>
      <c r="M26" s="10">
        <f t="shared" si="8"/>
        <v>4</v>
      </c>
      <c r="N26" s="10">
        <f t="shared" si="9"/>
        <v>5</v>
      </c>
      <c r="O26" s="10">
        <f t="shared" si="10"/>
        <v>1</v>
      </c>
      <c r="P26" s="10">
        <f t="shared" si="11"/>
        <v>0</v>
      </c>
      <c r="Q26" s="11">
        <f t="shared" si="13"/>
        <v>30</v>
      </c>
    </row>
    <row r="27" spans="1:17" x14ac:dyDescent="0.2">
      <c r="A27" s="19">
        <v>45797</v>
      </c>
      <c r="B27" s="20">
        <f t="shared" si="1"/>
        <v>5</v>
      </c>
      <c r="C27" s="21">
        <f t="shared" si="2"/>
        <v>3</v>
      </c>
      <c r="D27" s="22" t="str">
        <f t="shared" si="3"/>
        <v>mardi</v>
      </c>
      <c r="E27" s="23" t="str">
        <f t="shared" si="0"/>
        <v>mardi</v>
      </c>
      <c r="G27" s="30" t="s">
        <v>7</v>
      </c>
      <c r="H27" s="4">
        <f>COUNTIFS($E$4:$E$368,$H$5,$B$4:$B$368,$J$10)</f>
        <v>3</v>
      </c>
      <c r="I27" s="10">
        <f t="shared" si="5"/>
        <v>5</v>
      </c>
      <c r="J27" s="10">
        <f t="shared" si="6"/>
        <v>5</v>
      </c>
      <c r="K27" s="10">
        <f t="shared" si="7"/>
        <v>5</v>
      </c>
      <c r="L27" s="10">
        <f t="shared" si="12"/>
        <v>4</v>
      </c>
      <c r="M27" s="10">
        <f t="shared" si="8"/>
        <v>4</v>
      </c>
      <c r="N27" s="10">
        <f t="shared" si="9"/>
        <v>4</v>
      </c>
      <c r="O27" s="10">
        <f t="shared" si="10"/>
        <v>1</v>
      </c>
      <c r="P27" s="10">
        <f t="shared" si="11"/>
        <v>0</v>
      </c>
      <c r="Q27" s="11">
        <f t="shared" si="13"/>
        <v>31</v>
      </c>
    </row>
    <row r="28" spans="1:17" x14ac:dyDescent="0.2">
      <c r="A28" s="19">
        <v>45798</v>
      </c>
      <c r="B28" s="20">
        <f t="shared" si="1"/>
        <v>5</v>
      </c>
      <c r="C28" s="21">
        <f t="shared" si="2"/>
        <v>4</v>
      </c>
      <c r="D28" s="22" t="str">
        <f t="shared" si="3"/>
        <v>mercredi</v>
      </c>
      <c r="E28" s="23" t="str">
        <f t="shared" si="0"/>
        <v>mercredi</v>
      </c>
      <c r="G28" s="30" t="s">
        <v>8</v>
      </c>
      <c r="H28" s="4">
        <f>COUNTIFS($E$4:$E$368,$H$5,$B$4:$B$368,$J$11)</f>
        <v>4</v>
      </c>
      <c r="I28" s="10">
        <f t="shared" si="5"/>
        <v>4</v>
      </c>
      <c r="J28" s="10">
        <f t="shared" si="6"/>
        <v>4</v>
      </c>
      <c r="K28" s="10">
        <f t="shared" si="7"/>
        <v>4</v>
      </c>
      <c r="L28" s="10">
        <f t="shared" si="12"/>
        <v>4</v>
      </c>
      <c r="M28" s="10">
        <f t="shared" si="8"/>
        <v>5</v>
      </c>
      <c r="N28" s="10">
        <f t="shared" si="9"/>
        <v>5</v>
      </c>
      <c r="O28" s="10">
        <f t="shared" si="10"/>
        <v>1</v>
      </c>
      <c r="P28" s="10">
        <f t="shared" si="11"/>
        <v>0</v>
      </c>
      <c r="Q28" s="11">
        <f t="shared" si="13"/>
        <v>31</v>
      </c>
    </row>
    <row r="29" spans="1:17" x14ac:dyDescent="0.2">
      <c r="A29" s="19">
        <v>45799</v>
      </c>
      <c r="B29" s="20">
        <f t="shared" si="1"/>
        <v>5</v>
      </c>
      <c r="C29" s="21">
        <f t="shared" si="2"/>
        <v>5</v>
      </c>
      <c r="D29" s="22" t="str">
        <f t="shared" si="3"/>
        <v>jeudi</v>
      </c>
      <c r="E29" s="23" t="str">
        <f t="shared" si="0"/>
        <v>jeudi</v>
      </c>
      <c r="G29" s="30" t="s">
        <v>9</v>
      </c>
      <c r="H29" s="4">
        <f>COUNTIFS($E$4:$E$368,$H$5,$B$4:$B$368,$J$12)</f>
        <v>5</v>
      </c>
      <c r="I29" s="10">
        <f t="shared" si="5"/>
        <v>5</v>
      </c>
      <c r="J29" s="10">
        <f t="shared" si="6"/>
        <v>4</v>
      </c>
      <c r="K29" s="10">
        <f t="shared" si="7"/>
        <v>4</v>
      </c>
      <c r="L29" s="10">
        <f t="shared" si="12"/>
        <v>4</v>
      </c>
      <c r="M29" s="10">
        <f t="shared" si="8"/>
        <v>4</v>
      </c>
      <c r="N29" s="10">
        <f t="shared" si="9"/>
        <v>4</v>
      </c>
      <c r="O29" s="10">
        <f t="shared" si="10"/>
        <v>0</v>
      </c>
      <c r="P29" s="10">
        <f t="shared" si="11"/>
        <v>0</v>
      </c>
      <c r="Q29" s="11">
        <f t="shared" si="13"/>
        <v>30</v>
      </c>
    </row>
    <row r="30" spans="1:17" x14ac:dyDescent="0.2">
      <c r="A30" s="19">
        <v>45800</v>
      </c>
      <c r="B30" s="20">
        <f t="shared" si="1"/>
        <v>5</v>
      </c>
      <c r="C30" s="21">
        <f t="shared" si="2"/>
        <v>6</v>
      </c>
      <c r="D30" s="22" t="str">
        <f t="shared" si="3"/>
        <v>vendredi</v>
      </c>
      <c r="E30" s="23" t="str">
        <f t="shared" si="0"/>
        <v>vendredi</v>
      </c>
      <c r="G30" s="30" t="s">
        <v>10</v>
      </c>
      <c r="H30" s="4">
        <f>COUNTIFS($E$4:$E$368,$H$5,$B$4:$B$368,$J$13)</f>
        <v>4</v>
      </c>
      <c r="I30" s="10">
        <f t="shared" si="5"/>
        <v>4</v>
      </c>
      <c r="J30" s="10">
        <f t="shared" si="6"/>
        <v>5</v>
      </c>
      <c r="K30" s="10">
        <f t="shared" si="7"/>
        <v>5</v>
      </c>
      <c r="L30" s="10">
        <f t="shared" si="12"/>
        <v>5</v>
      </c>
      <c r="M30" s="10">
        <f t="shared" si="8"/>
        <v>4</v>
      </c>
      <c r="N30" s="10">
        <f t="shared" si="9"/>
        <v>4</v>
      </c>
      <c r="O30" s="10">
        <f t="shared" si="10"/>
        <v>0</v>
      </c>
      <c r="P30" s="10">
        <f t="shared" si="11"/>
        <v>0</v>
      </c>
      <c r="Q30" s="11">
        <f t="shared" si="13"/>
        <v>31</v>
      </c>
    </row>
    <row r="31" spans="1:17" x14ac:dyDescent="0.2">
      <c r="A31" s="19">
        <v>45801</v>
      </c>
      <c r="B31" s="20">
        <f t="shared" si="1"/>
        <v>5</v>
      </c>
      <c r="C31" s="21">
        <f t="shared" si="2"/>
        <v>7</v>
      </c>
      <c r="D31" s="22" t="str">
        <f t="shared" si="3"/>
        <v>samedi</v>
      </c>
      <c r="E31" s="23" t="str">
        <f t="shared" si="0"/>
        <v>samedi</v>
      </c>
      <c r="G31" s="30" t="s">
        <v>11</v>
      </c>
      <c r="H31" s="4">
        <f>COUNTIFS($E$4:$E$368,$H$5,$B$4:$B$368,$J$14)</f>
        <v>4</v>
      </c>
      <c r="I31" s="10">
        <f t="shared" si="5"/>
        <v>3</v>
      </c>
      <c r="J31" s="10">
        <f t="shared" si="6"/>
        <v>4</v>
      </c>
      <c r="K31" s="10">
        <f t="shared" si="7"/>
        <v>4</v>
      </c>
      <c r="L31" s="10">
        <f t="shared" si="12"/>
        <v>4</v>
      </c>
      <c r="M31" s="10">
        <f t="shared" si="8"/>
        <v>4</v>
      </c>
      <c r="N31" s="10">
        <f t="shared" si="9"/>
        <v>5</v>
      </c>
      <c r="O31" s="10">
        <f t="shared" si="10"/>
        <v>2</v>
      </c>
      <c r="P31" s="10">
        <f t="shared" si="11"/>
        <v>0</v>
      </c>
      <c r="Q31" s="11">
        <f t="shared" si="13"/>
        <v>30</v>
      </c>
    </row>
    <row r="32" spans="1:17" x14ac:dyDescent="0.2">
      <c r="A32" s="19">
        <v>45802</v>
      </c>
      <c r="B32" s="20">
        <f t="shared" si="1"/>
        <v>5</v>
      </c>
      <c r="C32" s="21">
        <f t="shared" si="2"/>
        <v>1</v>
      </c>
      <c r="D32" s="22" t="str">
        <f t="shared" si="3"/>
        <v>dimanche</v>
      </c>
      <c r="E32" s="23" t="str">
        <f t="shared" si="0"/>
        <v>dimanche</v>
      </c>
      <c r="G32" s="30" t="s">
        <v>12</v>
      </c>
      <c r="H32" s="4">
        <f>COUNTIFS($E$4:$E$368,$H$5,$B$4:$B$368,$J$15)</f>
        <v>5</v>
      </c>
      <c r="I32" s="10">
        <f t="shared" si="5"/>
        <v>5</v>
      </c>
      <c r="J32" s="10">
        <f t="shared" si="6"/>
        <v>5</v>
      </c>
      <c r="K32" s="10">
        <f t="shared" si="7"/>
        <v>3</v>
      </c>
      <c r="L32" s="10">
        <f t="shared" si="12"/>
        <v>4</v>
      </c>
      <c r="M32" s="10">
        <f t="shared" si="8"/>
        <v>4</v>
      </c>
      <c r="N32" s="10">
        <f t="shared" si="9"/>
        <v>4</v>
      </c>
      <c r="O32" s="10">
        <f t="shared" si="10"/>
        <v>1</v>
      </c>
      <c r="P32" s="10">
        <f t="shared" si="11"/>
        <v>0</v>
      </c>
      <c r="Q32" s="11">
        <f t="shared" si="13"/>
        <v>31</v>
      </c>
    </row>
    <row r="33" spans="1:21" x14ac:dyDescent="0.2">
      <c r="A33" s="19">
        <v>45803</v>
      </c>
      <c r="B33" s="20">
        <f t="shared" si="1"/>
        <v>5</v>
      </c>
      <c r="C33" s="21">
        <f t="shared" si="2"/>
        <v>2</v>
      </c>
      <c r="D33" s="22" t="str">
        <f t="shared" si="3"/>
        <v>lundi</v>
      </c>
      <c r="E33" s="23" t="str">
        <f t="shared" si="0"/>
        <v>lundi</v>
      </c>
      <c r="G33" s="12" t="s">
        <v>39</v>
      </c>
      <c r="H33" s="13">
        <f>SUM(H21:H32)</f>
        <v>49</v>
      </c>
      <c r="I33" s="13">
        <f t="shared" ref="I33:P33" si="14">SUM(I21:I32)</f>
        <v>51</v>
      </c>
      <c r="J33" s="13">
        <f t="shared" si="14"/>
        <v>52</v>
      </c>
      <c r="K33" s="13">
        <f t="shared" si="14"/>
        <v>47</v>
      </c>
      <c r="L33" s="13">
        <f t="shared" si="14"/>
        <v>51</v>
      </c>
      <c r="M33" s="13">
        <f t="shared" si="14"/>
        <v>51</v>
      </c>
      <c r="N33" s="13">
        <f t="shared" si="14"/>
        <v>53</v>
      </c>
      <c r="O33" s="13">
        <f>SUM(O21:O32)</f>
        <v>11</v>
      </c>
      <c r="P33" s="13">
        <f t="shared" si="14"/>
        <v>0</v>
      </c>
      <c r="Q33" s="13">
        <f>SUM(Q21:Q32)</f>
        <v>365</v>
      </c>
    </row>
    <row r="34" spans="1:21" x14ac:dyDescent="0.2">
      <c r="A34" s="19">
        <v>45804</v>
      </c>
      <c r="B34" s="20">
        <f t="shared" si="1"/>
        <v>5</v>
      </c>
      <c r="C34" s="21">
        <f t="shared" si="2"/>
        <v>3</v>
      </c>
      <c r="D34" s="22" t="str">
        <f t="shared" si="3"/>
        <v>mardi</v>
      </c>
      <c r="E34" s="23" t="str">
        <f t="shared" si="0"/>
        <v>mardi</v>
      </c>
      <c r="G34" s="14" t="s">
        <v>40</v>
      </c>
      <c r="H34" s="15">
        <f t="shared" ref="H34:P34" si="15">COUNTIF($E$4:$E$368,H19)</f>
        <v>49</v>
      </c>
      <c r="I34" s="15">
        <f t="shared" si="15"/>
        <v>51</v>
      </c>
      <c r="J34" s="15">
        <f t="shared" si="15"/>
        <v>52</v>
      </c>
      <c r="K34" s="15">
        <f t="shared" si="15"/>
        <v>47</v>
      </c>
      <c r="L34" s="15">
        <f t="shared" si="15"/>
        <v>51</v>
      </c>
      <c r="M34" s="15">
        <f t="shared" si="15"/>
        <v>51</v>
      </c>
      <c r="N34" s="15">
        <f t="shared" si="15"/>
        <v>53</v>
      </c>
      <c r="O34" s="15">
        <f t="shared" si="15"/>
        <v>11</v>
      </c>
      <c r="P34" s="15">
        <f t="shared" si="15"/>
        <v>0</v>
      </c>
      <c r="Q34" s="15" t="b">
        <f>Q33=SUM(H33:P33)</f>
        <v>1</v>
      </c>
    </row>
    <row r="35" spans="1:21" x14ac:dyDescent="0.2">
      <c r="A35" s="19">
        <v>45805</v>
      </c>
      <c r="B35" s="20">
        <f t="shared" si="1"/>
        <v>5</v>
      </c>
      <c r="C35" s="21">
        <f t="shared" si="2"/>
        <v>4</v>
      </c>
      <c r="D35" s="22" t="str">
        <f t="shared" si="3"/>
        <v>mercredi</v>
      </c>
      <c r="E35" s="23" t="str">
        <f t="shared" si="0"/>
        <v>mercredi</v>
      </c>
      <c r="G35" s="28"/>
      <c r="H35" s="15" t="b">
        <f>H34=H33</f>
        <v>1</v>
      </c>
      <c r="I35" s="15" t="b">
        <f t="shared" ref="I35:P35" si="16">I34=I33</f>
        <v>1</v>
      </c>
      <c r="J35" s="15" t="b">
        <f t="shared" si="16"/>
        <v>1</v>
      </c>
      <c r="K35" s="15" t="b">
        <f t="shared" si="16"/>
        <v>1</v>
      </c>
      <c r="L35" s="15" t="b">
        <f t="shared" si="16"/>
        <v>1</v>
      </c>
      <c r="M35" s="15" t="b">
        <f t="shared" si="16"/>
        <v>1</v>
      </c>
      <c r="N35" s="15" t="b">
        <f>N34=N33</f>
        <v>1</v>
      </c>
      <c r="O35" s="15" t="b">
        <f t="shared" si="16"/>
        <v>1</v>
      </c>
      <c r="P35" s="15" t="b">
        <f t="shared" si="16"/>
        <v>1</v>
      </c>
      <c r="Q35" s="27"/>
    </row>
    <row r="36" spans="1:21" x14ac:dyDescent="0.2">
      <c r="A36" s="19">
        <v>45806</v>
      </c>
      <c r="B36" s="20">
        <f t="shared" si="1"/>
        <v>5</v>
      </c>
      <c r="C36" s="21">
        <f t="shared" si="2"/>
        <v>5</v>
      </c>
      <c r="D36" s="22" t="str">
        <f t="shared" si="3"/>
        <v>JF</v>
      </c>
      <c r="E36" s="23" t="str">
        <f t="shared" si="0"/>
        <v>JF</v>
      </c>
    </row>
    <row r="37" spans="1:21" x14ac:dyDescent="0.2">
      <c r="A37" s="19">
        <v>45807</v>
      </c>
      <c r="B37" s="20">
        <f t="shared" si="1"/>
        <v>5</v>
      </c>
      <c r="C37" s="21">
        <f t="shared" si="2"/>
        <v>6</v>
      </c>
      <c r="D37" s="22" t="str">
        <f t="shared" si="3"/>
        <v>vendredi</v>
      </c>
      <c r="E37" s="23" t="str">
        <f t="shared" si="0"/>
        <v>vendredi</v>
      </c>
    </row>
    <row r="38" spans="1:21" x14ac:dyDescent="0.2">
      <c r="A38" s="19">
        <v>45808</v>
      </c>
      <c r="B38" s="20">
        <f t="shared" si="1"/>
        <v>5</v>
      </c>
      <c r="C38" s="21">
        <f t="shared" si="2"/>
        <v>7</v>
      </c>
      <c r="D38" s="22" t="str">
        <f t="shared" si="3"/>
        <v>samedi</v>
      </c>
      <c r="E38" s="23" t="str">
        <f t="shared" si="0"/>
        <v>samedi</v>
      </c>
    </row>
    <row r="39" spans="1:21" x14ac:dyDescent="0.2">
      <c r="A39" s="19">
        <v>45809</v>
      </c>
      <c r="B39" s="20">
        <f t="shared" si="1"/>
        <v>6</v>
      </c>
      <c r="C39" s="21">
        <f t="shared" si="2"/>
        <v>1</v>
      </c>
      <c r="D39" s="22" t="str">
        <f t="shared" si="3"/>
        <v>dimanche</v>
      </c>
      <c r="E39" s="23" t="str">
        <f t="shared" si="0"/>
        <v>dimanche</v>
      </c>
    </row>
    <row r="40" spans="1:21" x14ac:dyDescent="0.2">
      <c r="A40" s="19">
        <v>45810</v>
      </c>
      <c r="B40" s="20">
        <f t="shared" si="1"/>
        <v>6</v>
      </c>
      <c r="C40" s="21">
        <f t="shared" si="2"/>
        <v>2</v>
      </c>
      <c r="D40" s="22" t="str">
        <f t="shared" si="3"/>
        <v>lundi</v>
      </c>
      <c r="E40" s="23" t="str">
        <f t="shared" si="0"/>
        <v>lundi</v>
      </c>
    </row>
    <row r="41" spans="1:21" x14ac:dyDescent="0.2">
      <c r="A41" s="19">
        <v>45811</v>
      </c>
      <c r="B41" s="20">
        <f t="shared" si="1"/>
        <v>6</v>
      </c>
      <c r="C41" s="21">
        <f t="shared" si="2"/>
        <v>3</v>
      </c>
      <c r="D41" s="22" t="str">
        <f t="shared" si="3"/>
        <v>mardi</v>
      </c>
      <c r="E41" s="23" t="str">
        <f t="shared" si="0"/>
        <v>mardi</v>
      </c>
      <c r="U41" s="16"/>
    </row>
    <row r="42" spans="1:21" x14ac:dyDescent="0.2">
      <c r="A42" s="19">
        <v>45812</v>
      </c>
      <c r="B42" s="20">
        <f t="shared" si="1"/>
        <v>6</v>
      </c>
      <c r="C42" s="21">
        <f t="shared" si="2"/>
        <v>4</v>
      </c>
      <c r="D42" s="22" t="str">
        <f t="shared" si="3"/>
        <v>mercredi</v>
      </c>
      <c r="E42" s="23" t="str">
        <f t="shared" si="0"/>
        <v>mercredi</v>
      </c>
    </row>
    <row r="43" spans="1:21" x14ac:dyDescent="0.2">
      <c r="A43" s="19">
        <v>45813</v>
      </c>
      <c r="B43" s="20">
        <f t="shared" si="1"/>
        <v>6</v>
      </c>
      <c r="C43" s="21">
        <f t="shared" si="2"/>
        <v>5</v>
      </c>
      <c r="D43" s="22" t="str">
        <f t="shared" si="3"/>
        <v>jeudi</v>
      </c>
      <c r="E43" s="23" t="str">
        <f t="shared" si="0"/>
        <v>jeudi</v>
      </c>
    </row>
    <row r="44" spans="1:21" x14ac:dyDescent="0.2">
      <c r="A44" s="19">
        <v>45814</v>
      </c>
      <c r="B44" s="20">
        <f t="shared" si="1"/>
        <v>6</v>
      </c>
      <c r="C44" s="21">
        <f t="shared" si="2"/>
        <v>6</v>
      </c>
      <c r="D44" s="22" t="str">
        <f t="shared" si="3"/>
        <v>vendredi</v>
      </c>
      <c r="E44" s="23" t="str">
        <f t="shared" si="0"/>
        <v>vendredi</v>
      </c>
    </row>
    <row r="45" spans="1:21" x14ac:dyDescent="0.2">
      <c r="A45" s="19">
        <v>45815</v>
      </c>
      <c r="B45" s="20">
        <f t="shared" si="1"/>
        <v>6</v>
      </c>
      <c r="C45" s="21">
        <f t="shared" si="2"/>
        <v>7</v>
      </c>
      <c r="D45" s="22" t="str">
        <f t="shared" si="3"/>
        <v>samedi</v>
      </c>
      <c r="E45" s="23" t="str">
        <f t="shared" si="0"/>
        <v>samedi</v>
      </c>
    </row>
    <row r="46" spans="1:21" x14ac:dyDescent="0.2">
      <c r="A46" s="19">
        <v>45816</v>
      </c>
      <c r="B46" s="20">
        <f t="shared" si="1"/>
        <v>6</v>
      </c>
      <c r="C46" s="21">
        <f t="shared" si="2"/>
        <v>1</v>
      </c>
      <c r="D46" s="22" t="str">
        <f t="shared" si="3"/>
        <v>dimanche</v>
      </c>
      <c r="E46" s="23" t="str">
        <f t="shared" si="0"/>
        <v>dimanche</v>
      </c>
    </row>
    <row r="47" spans="1:21" x14ac:dyDescent="0.2">
      <c r="A47" s="19">
        <v>45817</v>
      </c>
      <c r="B47" s="20">
        <f t="shared" si="1"/>
        <v>6</v>
      </c>
      <c r="C47" s="21">
        <f t="shared" si="2"/>
        <v>2</v>
      </c>
      <c r="D47" s="22" t="str">
        <f t="shared" si="3"/>
        <v>JF</v>
      </c>
      <c r="E47" s="23" t="str">
        <f t="shared" si="0"/>
        <v>JF</v>
      </c>
    </row>
    <row r="48" spans="1:21" x14ac:dyDescent="0.2">
      <c r="A48" s="19">
        <v>45818</v>
      </c>
      <c r="B48" s="20">
        <f t="shared" si="1"/>
        <v>6</v>
      </c>
      <c r="C48" s="21">
        <f t="shared" si="2"/>
        <v>3</v>
      </c>
      <c r="D48" s="22" t="str">
        <f t="shared" si="3"/>
        <v>mardi</v>
      </c>
      <c r="E48" s="23" t="str">
        <f t="shared" si="0"/>
        <v>mardi</v>
      </c>
    </row>
    <row r="49" spans="1:5" x14ac:dyDescent="0.2">
      <c r="A49" s="19">
        <v>45819</v>
      </c>
      <c r="B49" s="20">
        <f t="shared" si="1"/>
        <v>6</v>
      </c>
      <c r="C49" s="21">
        <f t="shared" si="2"/>
        <v>4</v>
      </c>
      <c r="D49" s="22" t="str">
        <f t="shared" si="3"/>
        <v>mercredi</v>
      </c>
      <c r="E49" s="23" t="str">
        <f t="shared" si="0"/>
        <v>mercredi</v>
      </c>
    </row>
    <row r="50" spans="1:5" x14ac:dyDescent="0.2">
      <c r="A50" s="19">
        <v>45820</v>
      </c>
      <c r="B50" s="20">
        <f t="shared" si="1"/>
        <v>6</v>
      </c>
      <c r="C50" s="21">
        <f t="shared" si="2"/>
        <v>5</v>
      </c>
      <c r="D50" s="22" t="str">
        <f t="shared" si="3"/>
        <v>jeudi</v>
      </c>
      <c r="E50" s="23" t="str">
        <f t="shared" si="0"/>
        <v>jeudi</v>
      </c>
    </row>
    <row r="51" spans="1:5" x14ac:dyDescent="0.2">
      <c r="A51" s="19">
        <v>45821</v>
      </c>
      <c r="B51" s="20">
        <f t="shared" si="1"/>
        <v>6</v>
      </c>
      <c r="C51" s="21">
        <f t="shared" si="2"/>
        <v>6</v>
      </c>
      <c r="D51" s="22" t="str">
        <f t="shared" si="3"/>
        <v>vendredi</v>
      </c>
      <c r="E51" s="23" t="str">
        <f t="shared" si="0"/>
        <v>vendredi</v>
      </c>
    </row>
    <row r="52" spans="1:5" x14ac:dyDescent="0.2">
      <c r="A52" s="19">
        <v>45822</v>
      </c>
      <c r="B52" s="20">
        <f t="shared" si="1"/>
        <v>6</v>
      </c>
      <c r="C52" s="21">
        <f t="shared" si="2"/>
        <v>7</v>
      </c>
      <c r="D52" s="22" t="str">
        <f t="shared" si="3"/>
        <v>samedi</v>
      </c>
      <c r="E52" s="23" t="str">
        <f t="shared" si="0"/>
        <v>samedi</v>
      </c>
    </row>
    <row r="53" spans="1:5" x14ac:dyDescent="0.2">
      <c r="A53" s="19">
        <v>45823</v>
      </c>
      <c r="B53" s="20">
        <f t="shared" si="1"/>
        <v>6</v>
      </c>
      <c r="C53" s="21">
        <f t="shared" si="2"/>
        <v>1</v>
      </c>
      <c r="D53" s="22" t="str">
        <f t="shared" si="3"/>
        <v>dimanche</v>
      </c>
      <c r="E53" s="23" t="str">
        <f t="shared" si="0"/>
        <v>dimanche</v>
      </c>
    </row>
    <row r="54" spans="1:5" x14ac:dyDescent="0.2">
      <c r="A54" s="19">
        <v>45824</v>
      </c>
      <c r="B54" s="20">
        <f t="shared" si="1"/>
        <v>6</v>
      </c>
      <c r="C54" s="21">
        <f t="shared" si="2"/>
        <v>2</v>
      </c>
      <c r="D54" s="22" t="str">
        <f t="shared" si="3"/>
        <v>lundi</v>
      </c>
      <c r="E54" s="23" t="str">
        <f t="shared" si="0"/>
        <v>lundi</v>
      </c>
    </row>
    <row r="55" spans="1:5" x14ac:dyDescent="0.2">
      <c r="A55" s="19">
        <v>45825</v>
      </c>
      <c r="B55" s="20">
        <f t="shared" si="1"/>
        <v>6</v>
      </c>
      <c r="C55" s="21">
        <f t="shared" si="2"/>
        <v>3</v>
      </c>
      <c r="D55" s="22" t="str">
        <f t="shared" si="3"/>
        <v>mardi</v>
      </c>
      <c r="E55" s="23" t="str">
        <f t="shared" si="0"/>
        <v>mardi</v>
      </c>
    </row>
    <row r="56" spans="1:5" x14ac:dyDescent="0.2">
      <c r="A56" s="19">
        <v>45826</v>
      </c>
      <c r="B56" s="20">
        <f t="shared" si="1"/>
        <v>6</v>
      </c>
      <c r="C56" s="21">
        <f t="shared" si="2"/>
        <v>4</v>
      </c>
      <c r="D56" s="22" t="str">
        <f t="shared" si="3"/>
        <v>mercredi</v>
      </c>
      <c r="E56" s="23" t="str">
        <f t="shared" si="0"/>
        <v>mercredi</v>
      </c>
    </row>
    <row r="57" spans="1:5" x14ac:dyDescent="0.2">
      <c r="A57" s="19">
        <v>45827</v>
      </c>
      <c r="B57" s="20">
        <f t="shared" si="1"/>
        <v>6</v>
      </c>
      <c r="C57" s="21">
        <f t="shared" si="2"/>
        <v>5</v>
      </c>
      <c r="D57" s="22" t="str">
        <f t="shared" si="3"/>
        <v>jeudi</v>
      </c>
      <c r="E57" s="23" t="str">
        <f t="shared" si="0"/>
        <v>jeudi</v>
      </c>
    </row>
    <row r="58" spans="1:5" x14ac:dyDescent="0.2">
      <c r="A58" s="19">
        <v>45828</v>
      </c>
      <c r="B58" s="20">
        <f t="shared" si="1"/>
        <v>6</v>
      </c>
      <c r="C58" s="21">
        <f t="shared" si="2"/>
        <v>6</v>
      </c>
      <c r="D58" s="22" t="str">
        <f t="shared" si="3"/>
        <v>vendredi</v>
      </c>
      <c r="E58" s="23" t="str">
        <f t="shared" si="0"/>
        <v>vendredi</v>
      </c>
    </row>
    <row r="59" spans="1:5" x14ac:dyDescent="0.2">
      <c r="A59" s="19">
        <v>45829</v>
      </c>
      <c r="B59" s="20">
        <f t="shared" si="1"/>
        <v>6</v>
      </c>
      <c r="C59" s="21">
        <f t="shared" si="2"/>
        <v>7</v>
      </c>
      <c r="D59" s="22" t="str">
        <f t="shared" si="3"/>
        <v>samedi</v>
      </c>
      <c r="E59" s="23" t="str">
        <f t="shared" si="0"/>
        <v>samedi</v>
      </c>
    </row>
    <row r="60" spans="1:5" x14ac:dyDescent="0.2">
      <c r="A60" s="19">
        <v>45830</v>
      </c>
      <c r="B60" s="20">
        <f t="shared" si="1"/>
        <v>6</v>
      </c>
      <c r="C60" s="21">
        <f t="shared" si="2"/>
        <v>1</v>
      </c>
      <c r="D60" s="22" t="str">
        <f t="shared" si="3"/>
        <v>dimanche</v>
      </c>
      <c r="E60" s="23" t="str">
        <f t="shared" si="0"/>
        <v>dimanche</v>
      </c>
    </row>
    <row r="61" spans="1:5" x14ac:dyDescent="0.2">
      <c r="A61" s="19">
        <v>45831</v>
      </c>
      <c r="B61" s="20">
        <f t="shared" si="1"/>
        <v>6</v>
      </c>
      <c r="C61" s="21">
        <f t="shared" si="2"/>
        <v>2</v>
      </c>
      <c r="D61" s="22" t="str">
        <f t="shared" si="3"/>
        <v>lundi</v>
      </c>
      <c r="E61" s="23" t="str">
        <f t="shared" si="0"/>
        <v>lundi</v>
      </c>
    </row>
    <row r="62" spans="1:5" x14ac:dyDescent="0.2">
      <c r="A62" s="19">
        <v>45832</v>
      </c>
      <c r="B62" s="20">
        <f t="shared" si="1"/>
        <v>6</v>
      </c>
      <c r="C62" s="21">
        <f t="shared" si="2"/>
        <v>3</v>
      </c>
      <c r="D62" s="22" t="str">
        <f t="shared" si="3"/>
        <v>mardi</v>
      </c>
      <c r="E62" s="23" t="str">
        <f t="shared" si="0"/>
        <v>mardi</v>
      </c>
    </row>
    <row r="63" spans="1:5" x14ac:dyDescent="0.2">
      <c r="A63" s="19">
        <v>45833</v>
      </c>
      <c r="B63" s="20">
        <f t="shared" si="1"/>
        <v>6</v>
      </c>
      <c r="C63" s="21">
        <f t="shared" si="2"/>
        <v>4</v>
      </c>
      <c r="D63" s="22" t="str">
        <f t="shared" si="3"/>
        <v>mercredi</v>
      </c>
      <c r="E63" s="23" t="str">
        <f t="shared" si="0"/>
        <v>mercredi</v>
      </c>
    </row>
    <row r="64" spans="1:5" x14ac:dyDescent="0.2">
      <c r="A64" s="19">
        <v>45834</v>
      </c>
      <c r="B64" s="20">
        <f t="shared" si="1"/>
        <v>6</v>
      </c>
      <c r="C64" s="21">
        <f t="shared" si="2"/>
        <v>5</v>
      </c>
      <c r="D64" s="22" t="str">
        <f t="shared" si="3"/>
        <v>jeudi</v>
      </c>
      <c r="E64" s="23" t="str">
        <f t="shared" si="0"/>
        <v>jeudi</v>
      </c>
    </row>
    <row r="65" spans="1:5" x14ac:dyDescent="0.2">
      <c r="A65" s="19">
        <v>45835</v>
      </c>
      <c r="B65" s="20">
        <f t="shared" si="1"/>
        <v>6</v>
      </c>
      <c r="C65" s="21">
        <f t="shared" si="2"/>
        <v>6</v>
      </c>
      <c r="D65" s="22" t="str">
        <f t="shared" si="3"/>
        <v>vendredi</v>
      </c>
      <c r="E65" s="23" t="str">
        <f t="shared" si="0"/>
        <v>vendredi</v>
      </c>
    </row>
    <row r="66" spans="1:5" x14ac:dyDescent="0.2">
      <c r="A66" s="19">
        <v>45836</v>
      </c>
      <c r="B66" s="20">
        <f t="shared" si="1"/>
        <v>6</v>
      </c>
      <c r="C66" s="21">
        <f t="shared" si="2"/>
        <v>7</v>
      </c>
      <c r="D66" s="22" t="str">
        <f t="shared" si="3"/>
        <v>samedi</v>
      </c>
      <c r="E66" s="23" t="str">
        <f t="shared" si="0"/>
        <v>samedi</v>
      </c>
    </row>
    <row r="67" spans="1:5" x14ac:dyDescent="0.2">
      <c r="A67" s="19">
        <v>45837</v>
      </c>
      <c r="B67" s="20">
        <f t="shared" si="1"/>
        <v>6</v>
      </c>
      <c r="C67" s="21">
        <f t="shared" si="2"/>
        <v>1</v>
      </c>
      <c r="D67" s="22" t="str">
        <f t="shared" si="3"/>
        <v>dimanche</v>
      </c>
      <c r="E67" s="23" t="str">
        <f t="shared" si="0"/>
        <v>dimanche</v>
      </c>
    </row>
    <row r="68" spans="1:5" x14ac:dyDescent="0.2">
      <c r="A68" s="19">
        <v>45838</v>
      </c>
      <c r="B68" s="20">
        <f t="shared" si="1"/>
        <v>6</v>
      </c>
      <c r="C68" s="21">
        <f t="shared" si="2"/>
        <v>2</v>
      </c>
      <c r="D68" s="22" t="str">
        <f t="shared" si="3"/>
        <v>lundi</v>
      </c>
      <c r="E68" s="23" t="str">
        <f t="shared" si="0"/>
        <v>lundi</v>
      </c>
    </row>
    <row r="69" spans="1:5" x14ac:dyDescent="0.2">
      <c r="A69" s="19">
        <v>45839</v>
      </c>
      <c r="B69" s="20">
        <f t="shared" ref="B69:B132" si="17">MONTH(A69)</f>
        <v>7</v>
      </c>
      <c r="C69" s="21">
        <f t="shared" ref="C69:C132" si="18">WEEKDAY(A69)</f>
        <v>3</v>
      </c>
      <c r="D69" s="22" t="str">
        <f t="shared" ref="D69:D132" si="19">IF($A$4:$A$368=$O$4,$M$4,IF($A$4:$A$368=$O$5,$M$5,IF($A$4:$A$368=$O$6,$M$6,IF($A$4:$A$368=$O$7,$M$7,IF($A$4:$A$368=$O$8,$M$8,IF($A$4:$A$368=$O$9,$M$9,IF($A$4:$A$368=$O$10,$M$10,IF($A$4:$A$368=$O$11,$M$11,IF($A$4:$A$368=$O$12,$M$12,IF($A$4:$A$368=$O$13,$M$13,IF($A$4:$A$368=$O$14,$M$14,VLOOKUP(C69,$G$4:$H$12,2,0))))))))))))</f>
        <v>mardi</v>
      </c>
      <c r="E69" s="23" t="str">
        <f t="shared" ref="E69:E132" si="20">D69</f>
        <v>mardi</v>
      </c>
    </row>
    <row r="70" spans="1:5" x14ac:dyDescent="0.2">
      <c r="A70" s="19">
        <v>45840</v>
      </c>
      <c r="B70" s="20">
        <f t="shared" si="17"/>
        <v>7</v>
      </c>
      <c r="C70" s="21">
        <f t="shared" si="18"/>
        <v>4</v>
      </c>
      <c r="D70" s="22" t="str">
        <f t="shared" si="19"/>
        <v>mercredi</v>
      </c>
      <c r="E70" s="23" t="str">
        <f t="shared" si="20"/>
        <v>mercredi</v>
      </c>
    </row>
    <row r="71" spans="1:5" x14ac:dyDescent="0.2">
      <c r="A71" s="19">
        <v>45841</v>
      </c>
      <c r="B71" s="20">
        <f t="shared" si="17"/>
        <v>7</v>
      </c>
      <c r="C71" s="21">
        <f t="shared" si="18"/>
        <v>5</v>
      </c>
      <c r="D71" s="22" t="str">
        <f t="shared" si="19"/>
        <v>jeudi</v>
      </c>
      <c r="E71" s="23" t="str">
        <f t="shared" si="20"/>
        <v>jeudi</v>
      </c>
    </row>
    <row r="72" spans="1:5" x14ac:dyDescent="0.2">
      <c r="A72" s="19">
        <v>45842</v>
      </c>
      <c r="B72" s="20">
        <f t="shared" si="17"/>
        <v>7</v>
      </c>
      <c r="C72" s="21">
        <f t="shared" si="18"/>
        <v>6</v>
      </c>
      <c r="D72" s="22" t="str">
        <f t="shared" si="19"/>
        <v>vendredi</v>
      </c>
      <c r="E72" s="23" t="str">
        <f t="shared" si="20"/>
        <v>vendredi</v>
      </c>
    </row>
    <row r="73" spans="1:5" x14ac:dyDescent="0.2">
      <c r="A73" s="19">
        <v>45843</v>
      </c>
      <c r="B73" s="20">
        <f t="shared" si="17"/>
        <v>7</v>
      </c>
      <c r="C73" s="21">
        <f t="shared" si="18"/>
        <v>7</v>
      </c>
      <c r="D73" s="22" t="str">
        <f t="shared" si="19"/>
        <v>samedi</v>
      </c>
      <c r="E73" s="23" t="str">
        <f t="shared" si="20"/>
        <v>samedi</v>
      </c>
    </row>
    <row r="74" spans="1:5" x14ac:dyDescent="0.2">
      <c r="A74" s="19">
        <v>45844</v>
      </c>
      <c r="B74" s="20">
        <f t="shared" si="17"/>
        <v>7</v>
      </c>
      <c r="C74" s="21">
        <f t="shared" si="18"/>
        <v>1</v>
      </c>
      <c r="D74" s="22" t="str">
        <f t="shared" si="19"/>
        <v>dimanche</v>
      </c>
      <c r="E74" s="23" t="str">
        <f t="shared" si="20"/>
        <v>dimanche</v>
      </c>
    </row>
    <row r="75" spans="1:5" x14ac:dyDescent="0.2">
      <c r="A75" s="19">
        <v>45845</v>
      </c>
      <c r="B75" s="20">
        <f t="shared" si="17"/>
        <v>7</v>
      </c>
      <c r="C75" s="21">
        <f t="shared" si="18"/>
        <v>2</v>
      </c>
      <c r="D75" s="22" t="str">
        <f t="shared" si="19"/>
        <v>lundi</v>
      </c>
      <c r="E75" s="23" t="str">
        <f t="shared" si="20"/>
        <v>lundi</v>
      </c>
    </row>
    <row r="76" spans="1:5" x14ac:dyDescent="0.2">
      <c r="A76" s="19">
        <v>45846</v>
      </c>
      <c r="B76" s="20">
        <f t="shared" si="17"/>
        <v>7</v>
      </c>
      <c r="C76" s="21">
        <f t="shared" si="18"/>
        <v>3</v>
      </c>
      <c r="D76" s="22" t="str">
        <f t="shared" si="19"/>
        <v>mardi</v>
      </c>
      <c r="E76" s="23" t="str">
        <f t="shared" si="20"/>
        <v>mardi</v>
      </c>
    </row>
    <row r="77" spans="1:5" x14ac:dyDescent="0.2">
      <c r="A77" s="19">
        <v>45847</v>
      </c>
      <c r="B77" s="20">
        <f t="shared" si="17"/>
        <v>7</v>
      </c>
      <c r="C77" s="21">
        <f t="shared" si="18"/>
        <v>4</v>
      </c>
      <c r="D77" s="22" t="str">
        <f t="shared" si="19"/>
        <v>mercredi</v>
      </c>
      <c r="E77" s="23" t="str">
        <f t="shared" si="20"/>
        <v>mercredi</v>
      </c>
    </row>
    <row r="78" spans="1:5" x14ac:dyDescent="0.2">
      <c r="A78" s="19">
        <v>45848</v>
      </c>
      <c r="B78" s="20">
        <f t="shared" si="17"/>
        <v>7</v>
      </c>
      <c r="C78" s="21">
        <f t="shared" si="18"/>
        <v>5</v>
      </c>
      <c r="D78" s="22" t="str">
        <f t="shared" si="19"/>
        <v>jeudi</v>
      </c>
      <c r="E78" s="23" t="str">
        <f t="shared" si="20"/>
        <v>jeudi</v>
      </c>
    </row>
    <row r="79" spans="1:5" x14ac:dyDescent="0.2">
      <c r="A79" s="19">
        <v>45849</v>
      </c>
      <c r="B79" s="20">
        <f t="shared" si="17"/>
        <v>7</v>
      </c>
      <c r="C79" s="21">
        <f t="shared" si="18"/>
        <v>6</v>
      </c>
      <c r="D79" s="22" t="str">
        <f t="shared" si="19"/>
        <v>vendredi</v>
      </c>
      <c r="E79" s="23" t="str">
        <f t="shared" si="20"/>
        <v>vendredi</v>
      </c>
    </row>
    <row r="80" spans="1:5" x14ac:dyDescent="0.2">
      <c r="A80" s="19">
        <v>45850</v>
      </c>
      <c r="B80" s="20">
        <f t="shared" si="17"/>
        <v>7</v>
      </c>
      <c r="C80" s="21">
        <f t="shared" si="18"/>
        <v>7</v>
      </c>
      <c r="D80" s="22" t="str">
        <f t="shared" si="19"/>
        <v>samedi</v>
      </c>
      <c r="E80" s="23" t="str">
        <f t="shared" si="20"/>
        <v>samedi</v>
      </c>
    </row>
    <row r="81" spans="1:5" x14ac:dyDescent="0.2">
      <c r="A81" s="19">
        <v>45851</v>
      </c>
      <c r="B81" s="20">
        <f t="shared" si="17"/>
        <v>7</v>
      </c>
      <c r="C81" s="21">
        <f t="shared" si="18"/>
        <v>1</v>
      </c>
      <c r="D81" s="22" t="str">
        <f t="shared" si="19"/>
        <v>dimanche</v>
      </c>
      <c r="E81" s="23" t="str">
        <f t="shared" si="20"/>
        <v>dimanche</v>
      </c>
    </row>
    <row r="82" spans="1:5" x14ac:dyDescent="0.2">
      <c r="A82" s="19">
        <v>45852</v>
      </c>
      <c r="B82" s="20">
        <f t="shared" si="17"/>
        <v>7</v>
      </c>
      <c r="C82" s="21">
        <f t="shared" si="18"/>
        <v>2</v>
      </c>
      <c r="D82" s="22" t="str">
        <f t="shared" si="19"/>
        <v>JF</v>
      </c>
      <c r="E82" s="23" t="str">
        <f t="shared" si="20"/>
        <v>JF</v>
      </c>
    </row>
    <row r="83" spans="1:5" x14ac:dyDescent="0.2">
      <c r="A83" s="19">
        <v>45853</v>
      </c>
      <c r="B83" s="20">
        <f t="shared" si="17"/>
        <v>7</v>
      </c>
      <c r="C83" s="21">
        <f t="shared" si="18"/>
        <v>3</v>
      </c>
      <c r="D83" s="22" t="str">
        <f t="shared" si="19"/>
        <v>mardi</v>
      </c>
      <c r="E83" s="23" t="str">
        <f t="shared" si="20"/>
        <v>mardi</v>
      </c>
    </row>
    <row r="84" spans="1:5" x14ac:dyDescent="0.2">
      <c r="A84" s="19">
        <v>45854</v>
      </c>
      <c r="B84" s="20">
        <f t="shared" si="17"/>
        <v>7</v>
      </c>
      <c r="C84" s="21">
        <f t="shared" si="18"/>
        <v>4</v>
      </c>
      <c r="D84" s="22" t="str">
        <f t="shared" si="19"/>
        <v>mercredi</v>
      </c>
      <c r="E84" s="23" t="str">
        <f t="shared" si="20"/>
        <v>mercredi</v>
      </c>
    </row>
    <row r="85" spans="1:5" x14ac:dyDescent="0.2">
      <c r="A85" s="19">
        <v>45855</v>
      </c>
      <c r="B85" s="20">
        <f t="shared" si="17"/>
        <v>7</v>
      </c>
      <c r="C85" s="21">
        <f t="shared" si="18"/>
        <v>5</v>
      </c>
      <c r="D85" s="22" t="str">
        <f t="shared" si="19"/>
        <v>jeudi</v>
      </c>
      <c r="E85" s="23" t="str">
        <f t="shared" si="20"/>
        <v>jeudi</v>
      </c>
    </row>
    <row r="86" spans="1:5" x14ac:dyDescent="0.2">
      <c r="A86" s="19">
        <v>45856</v>
      </c>
      <c r="B86" s="20">
        <f t="shared" si="17"/>
        <v>7</v>
      </c>
      <c r="C86" s="21">
        <f t="shared" si="18"/>
        <v>6</v>
      </c>
      <c r="D86" s="22" t="str">
        <f t="shared" si="19"/>
        <v>vendredi</v>
      </c>
      <c r="E86" s="23" t="str">
        <f t="shared" si="20"/>
        <v>vendredi</v>
      </c>
    </row>
    <row r="87" spans="1:5" x14ac:dyDescent="0.2">
      <c r="A87" s="19">
        <v>45857</v>
      </c>
      <c r="B87" s="20">
        <f t="shared" si="17"/>
        <v>7</v>
      </c>
      <c r="C87" s="21">
        <f t="shared" si="18"/>
        <v>7</v>
      </c>
      <c r="D87" s="22" t="str">
        <f t="shared" si="19"/>
        <v>samedi</v>
      </c>
      <c r="E87" s="23" t="str">
        <f t="shared" si="20"/>
        <v>samedi</v>
      </c>
    </row>
    <row r="88" spans="1:5" x14ac:dyDescent="0.2">
      <c r="A88" s="19">
        <v>45858</v>
      </c>
      <c r="B88" s="20">
        <f t="shared" si="17"/>
        <v>7</v>
      </c>
      <c r="C88" s="21">
        <f t="shared" si="18"/>
        <v>1</v>
      </c>
      <c r="D88" s="22" t="str">
        <f t="shared" si="19"/>
        <v>dimanche</v>
      </c>
      <c r="E88" s="23" t="str">
        <f t="shared" si="20"/>
        <v>dimanche</v>
      </c>
    </row>
    <row r="89" spans="1:5" x14ac:dyDescent="0.2">
      <c r="A89" s="19">
        <v>45859</v>
      </c>
      <c r="B89" s="20">
        <f t="shared" si="17"/>
        <v>7</v>
      </c>
      <c r="C89" s="21">
        <f t="shared" si="18"/>
        <v>2</v>
      </c>
      <c r="D89" s="22" t="str">
        <f t="shared" si="19"/>
        <v>lundi</v>
      </c>
      <c r="E89" s="23" t="str">
        <f t="shared" si="20"/>
        <v>lundi</v>
      </c>
    </row>
    <row r="90" spans="1:5" x14ac:dyDescent="0.2">
      <c r="A90" s="19">
        <v>45860</v>
      </c>
      <c r="B90" s="20">
        <f t="shared" si="17"/>
        <v>7</v>
      </c>
      <c r="C90" s="21">
        <f t="shared" si="18"/>
        <v>3</v>
      </c>
      <c r="D90" s="22" t="str">
        <f t="shared" si="19"/>
        <v>mardi</v>
      </c>
      <c r="E90" s="23" t="str">
        <f t="shared" si="20"/>
        <v>mardi</v>
      </c>
    </row>
    <row r="91" spans="1:5" x14ac:dyDescent="0.2">
      <c r="A91" s="19">
        <v>45861</v>
      </c>
      <c r="B91" s="20">
        <f t="shared" si="17"/>
        <v>7</v>
      </c>
      <c r="C91" s="21">
        <f t="shared" si="18"/>
        <v>4</v>
      </c>
      <c r="D91" s="22" t="str">
        <f t="shared" si="19"/>
        <v>mercredi</v>
      </c>
      <c r="E91" s="23" t="str">
        <f t="shared" si="20"/>
        <v>mercredi</v>
      </c>
    </row>
    <row r="92" spans="1:5" x14ac:dyDescent="0.2">
      <c r="A92" s="19">
        <v>45862</v>
      </c>
      <c r="B92" s="20">
        <f t="shared" si="17"/>
        <v>7</v>
      </c>
      <c r="C92" s="21">
        <f t="shared" si="18"/>
        <v>5</v>
      </c>
      <c r="D92" s="22" t="str">
        <f t="shared" si="19"/>
        <v>jeudi</v>
      </c>
      <c r="E92" s="23" t="str">
        <f t="shared" si="20"/>
        <v>jeudi</v>
      </c>
    </row>
    <row r="93" spans="1:5" x14ac:dyDescent="0.2">
      <c r="A93" s="19">
        <v>45863</v>
      </c>
      <c r="B93" s="20">
        <f t="shared" si="17"/>
        <v>7</v>
      </c>
      <c r="C93" s="21">
        <f t="shared" si="18"/>
        <v>6</v>
      </c>
      <c r="D93" s="22" t="str">
        <f t="shared" si="19"/>
        <v>vendredi</v>
      </c>
      <c r="E93" s="23" t="str">
        <f t="shared" si="20"/>
        <v>vendredi</v>
      </c>
    </row>
    <row r="94" spans="1:5" x14ac:dyDescent="0.2">
      <c r="A94" s="19">
        <v>45864</v>
      </c>
      <c r="B94" s="20">
        <f t="shared" si="17"/>
        <v>7</v>
      </c>
      <c r="C94" s="21">
        <f t="shared" si="18"/>
        <v>7</v>
      </c>
      <c r="D94" s="22" t="str">
        <f t="shared" si="19"/>
        <v>samedi</v>
      </c>
      <c r="E94" s="23" t="str">
        <f t="shared" si="20"/>
        <v>samedi</v>
      </c>
    </row>
    <row r="95" spans="1:5" x14ac:dyDescent="0.2">
      <c r="A95" s="19">
        <v>45865</v>
      </c>
      <c r="B95" s="20">
        <f t="shared" si="17"/>
        <v>7</v>
      </c>
      <c r="C95" s="21">
        <f t="shared" si="18"/>
        <v>1</v>
      </c>
      <c r="D95" s="22" t="str">
        <f t="shared" si="19"/>
        <v>dimanche</v>
      </c>
      <c r="E95" s="23" t="str">
        <f t="shared" si="20"/>
        <v>dimanche</v>
      </c>
    </row>
    <row r="96" spans="1:5" x14ac:dyDescent="0.2">
      <c r="A96" s="19">
        <v>45866</v>
      </c>
      <c r="B96" s="20">
        <f t="shared" si="17"/>
        <v>7</v>
      </c>
      <c r="C96" s="21">
        <f t="shared" si="18"/>
        <v>2</v>
      </c>
      <c r="D96" s="22" t="str">
        <f t="shared" si="19"/>
        <v>lundi</v>
      </c>
      <c r="E96" s="23" t="str">
        <f t="shared" si="20"/>
        <v>lundi</v>
      </c>
    </row>
    <row r="97" spans="1:5" x14ac:dyDescent="0.2">
      <c r="A97" s="19">
        <v>45867</v>
      </c>
      <c r="B97" s="20">
        <f t="shared" si="17"/>
        <v>7</v>
      </c>
      <c r="C97" s="21">
        <f t="shared" si="18"/>
        <v>3</v>
      </c>
      <c r="D97" s="22" t="str">
        <f t="shared" si="19"/>
        <v>mardi</v>
      </c>
      <c r="E97" s="23" t="str">
        <f t="shared" si="20"/>
        <v>mardi</v>
      </c>
    </row>
    <row r="98" spans="1:5" x14ac:dyDescent="0.2">
      <c r="A98" s="19">
        <v>45868</v>
      </c>
      <c r="B98" s="20">
        <f t="shared" si="17"/>
        <v>7</v>
      </c>
      <c r="C98" s="21">
        <f t="shared" si="18"/>
        <v>4</v>
      </c>
      <c r="D98" s="22" t="str">
        <f t="shared" si="19"/>
        <v>mercredi</v>
      </c>
      <c r="E98" s="23" t="str">
        <f t="shared" si="20"/>
        <v>mercredi</v>
      </c>
    </row>
    <row r="99" spans="1:5" x14ac:dyDescent="0.2">
      <c r="A99" s="19">
        <v>45869</v>
      </c>
      <c r="B99" s="20">
        <f t="shared" si="17"/>
        <v>7</v>
      </c>
      <c r="C99" s="21">
        <f t="shared" si="18"/>
        <v>5</v>
      </c>
      <c r="D99" s="22" t="str">
        <f t="shared" si="19"/>
        <v>jeudi</v>
      </c>
      <c r="E99" s="23" t="str">
        <f t="shared" si="20"/>
        <v>jeudi</v>
      </c>
    </row>
    <row r="100" spans="1:5" x14ac:dyDescent="0.2">
      <c r="A100" s="19">
        <v>45870</v>
      </c>
      <c r="B100" s="20">
        <f t="shared" si="17"/>
        <v>8</v>
      </c>
      <c r="C100" s="21">
        <f t="shared" si="18"/>
        <v>6</v>
      </c>
      <c r="D100" s="22" t="str">
        <f t="shared" si="19"/>
        <v>vendredi</v>
      </c>
      <c r="E100" s="23" t="str">
        <f t="shared" si="20"/>
        <v>vendredi</v>
      </c>
    </row>
    <row r="101" spans="1:5" x14ac:dyDescent="0.2">
      <c r="A101" s="19">
        <v>45871</v>
      </c>
      <c r="B101" s="20">
        <f t="shared" si="17"/>
        <v>8</v>
      </c>
      <c r="C101" s="21">
        <f t="shared" si="18"/>
        <v>7</v>
      </c>
      <c r="D101" s="22" t="str">
        <f t="shared" si="19"/>
        <v>samedi</v>
      </c>
      <c r="E101" s="23" t="str">
        <f t="shared" si="20"/>
        <v>samedi</v>
      </c>
    </row>
    <row r="102" spans="1:5" x14ac:dyDescent="0.2">
      <c r="A102" s="19">
        <v>45872</v>
      </c>
      <c r="B102" s="20">
        <f t="shared" si="17"/>
        <v>8</v>
      </c>
      <c r="C102" s="21">
        <f t="shared" si="18"/>
        <v>1</v>
      </c>
      <c r="D102" s="22" t="str">
        <f t="shared" si="19"/>
        <v>dimanche</v>
      </c>
      <c r="E102" s="23" t="str">
        <f t="shared" si="20"/>
        <v>dimanche</v>
      </c>
    </row>
    <row r="103" spans="1:5" x14ac:dyDescent="0.2">
      <c r="A103" s="19">
        <v>45873</v>
      </c>
      <c r="B103" s="20">
        <f t="shared" si="17"/>
        <v>8</v>
      </c>
      <c r="C103" s="21">
        <f t="shared" si="18"/>
        <v>2</v>
      </c>
      <c r="D103" s="22" t="str">
        <f t="shared" si="19"/>
        <v>lundi</v>
      </c>
      <c r="E103" s="23" t="str">
        <f t="shared" si="20"/>
        <v>lundi</v>
      </c>
    </row>
    <row r="104" spans="1:5" x14ac:dyDescent="0.2">
      <c r="A104" s="19">
        <v>45874</v>
      </c>
      <c r="B104" s="20">
        <f t="shared" si="17"/>
        <v>8</v>
      </c>
      <c r="C104" s="21">
        <f t="shared" si="18"/>
        <v>3</v>
      </c>
      <c r="D104" s="22" t="str">
        <f t="shared" si="19"/>
        <v>mardi</v>
      </c>
      <c r="E104" s="23" t="str">
        <f t="shared" si="20"/>
        <v>mardi</v>
      </c>
    </row>
    <row r="105" spans="1:5" x14ac:dyDescent="0.2">
      <c r="A105" s="19">
        <v>45875</v>
      </c>
      <c r="B105" s="20">
        <f t="shared" si="17"/>
        <v>8</v>
      </c>
      <c r="C105" s="21">
        <f t="shared" si="18"/>
        <v>4</v>
      </c>
      <c r="D105" s="22" t="str">
        <f t="shared" si="19"/>
        <v>mercredi</v>
      </c>
      <c r="E105" s="23" t="str">
        <f t="shared" si="20"/>
        <v>mercredi</v>
      </c>
    </row>
    <row r="106" spans="1:5" x14ac:dyDescent="0.2">
      <c r="A106" s="19">
        <v>45876</v>
      </c>
      <c r="B106" s="20">
        <f t="shared" si="17"/>
        <v>8</v>
      </c>
      <c r="C106" s="21">
        <f t="shared" si="18"/>
        <v>5</v>
      </c>
      <c r="D106" s="22" t="str">
        <f t="shared" si="19"/>
        <v>jeudi</v>
      </c>
      <c r="E106" s="23" t="str">
        <f t="shared" si="20"/>
        <v>jeudi</v>
      </c>
    </row>
    <row r="107" spans="1:5" x14ac:dyDescent="0.2">
      <c r="A107" s="19">
        <v>45877</v>
      </c>
      <c r="B107" s="20">
        <f t="shared" si="17"/>
        <v>8</v>
      </c>
      <c r="C107" s="21">
        <f t="shared" si="18"/>
        <v>6</v>
      </c>
      <c r="D107" s="22" t="str">
        <f t="shared" si="19"/>
        <v>vendredi</v>
      </c>
      <c r="E107" s="23" t="str">
        <f t="shared" si="20"/>
        <v>vendredi</v>
      </c>
    </row>
    <row r="108" spans="1:5" x14ac:dyDescent="0.2">
      <c r="A108" s="19">
        <v>45878</v>
      </c>
      <c r="B108" s="20">
        <f t="shared" si="17"/>
        <v>8</v>
      </c>
      <c r="C108" s="21">
        <f t="shared" si="18"/>
        <v>7</v>
      </c>
      <c r="D108" s="22" t="str">
        <f t="shared" si="19"/>
        <v>samedi</v>
      </c>
      <c r="E108" s="23" t="str">
        <f t="shared" si="20"/>
        <v>samedi</v>
      </c>
    </row>
    <row r="109" spans="1:5" x14ac:dyDescent="0.2">
      <c r="A109" s="19">
        <v>45879</v>
      </c>
      <c r="B109" s="20">
        <f t="shared" si="17"/>
        <v>8</v>
      </c>
      <c r="C109" s="21">
        <f t="shared" si="18"/>
        <v>1</v>
      </c>
      <c r="D109" s="22" t="str">
        <f t="shared" si="19"/>
        <v>dimanche</v>
      </c>
      <c r="E109" s="23" t="str">
        <f t="shared" si="20"/>
        <v>dimanche</v>
      </c>
    </row>
    <row r="110" spans="1:5" x14ac:dyDescent="0.2">
      <c r="A110" s="19">
        <v>45880</v>
      </c>
      <c r="B110" s="20">
        <f t="shared" si="17"/>
        <v>8</v>
      </c>
      <c r="C110" s="21">
        <f t="shared" si="18"/>
        <v>2</v>
      </c>
      <c r="D110" s="22" t="str">
        <f t="shared" si="19"/>
        <v>lundi</v>
      </c>
      <c r="E110" s="23" t="str">
        <f t="shared" si="20"/>
        <v>lundi</v>
      </c>
    </row>
    <row r="111" spans="1:5" x14ac:dyDescent="0.2">
      <c r="A111" s="19">
        <v>45881</v>
      </c>
      <c r="B111" s="20">
        <f t="shared" si="17"/>
        <v>8</v>
      </c>
      <c r="C111" s="21">
        <f t="shared" si="18"/>
        <v>3</v>
      </c>
      <c r="D111" s="22" t="str">
        <f t="shared" si="19"/>
        <v>mardi</v>
      </c>
      <c r="E111" s="23" t="str">
        <f t="shared" si="20"/>
        <v>mardi</v>
      </c>
    </row>
    <row r="112" spans="1:5" x14ac:dyDescent="0.2">
      <c r="A112" s="19">
        <v>45882</v>
      </c>
      <c r="B112" s="20">
        <f t="shared" si="17"/>
        <v>8</v>
      </c>
      <c r="C112" s="21">
        <f t="shared" si="18"/>
        <v>4</v>
      </c>
      <c r="D112" s="22" t="str">
        <f t="shared" si="19"/>
        <v>mercredi</v>
      </c>
      <c r="E112" s="23" t="str">
        <f t="shared" si="20"/>
        <v>mercredi</v>
      </c>
    </row>
    <row r="113" spans="1:5" x14ac:dyDescent="0.2">
      <c r="A113" s="19">
        <v>45883</v>
      </c>
      <c r="B113" s="20">
        <f t="shared" si="17"/>
        <v>8</v>
      </c>
      <c r="C113" s="21">
        <f t="shared" si="18"/>
        <v>5</v>
      </c>
      <c r="D113" s="22" t="str">
        <f t="shared" si="19"/>
        <v>jeudi</v>
      </c>
      <c r="E113" s="23" t="str">
        <f t="shared" si="20"/>
        <v>jeudi</v>
      </c>
    </row>
    <row r="114" spans="1:5" x14ac:dyDescent="0.2">
      <c r="A114" s="19">
        <v>45884</v>
      </c>
      <c r="B114" s="20">
        <f t="shared" si="17"/>
        <v>8</v>
      </c>
      <c r="C114" s="21">
        <f t="shared" si="18"/>
        <v>6</v>
      </c>
      <c r="D114" s="22" t="str">
        <f t="shared" si="19"/>
        <v>JF</v>
      </c>
      <c r="E114" s="23" t="str">
        <f t="shared" si="20"/>
        <v>JF</v>
      </c>
    </row>
    <row r="115" spans="1:5" x14ac:dyDescent="0.2">
      <c r="A115" s="19">
        <v>45885</v>
      </c>
      <c r="B115" s="20">
        <f t="shared" si="17"/>
        <v>8</v>
      </c>
      <c r="C115" s="21">
        <f t="shared" si="18"/>
        <v>7</v>
      </c>
      <c r="D115" s="22" t="str">
        <f t="shared" si="19"/>
        <v>samedi</v>
      </c>
      <c r="E115" s="23" t="str">
        <f t="shared" si="20"/>
        <v>samedi</v>
      </c>
    </row>
    <row r="116" spans="1:5" x14ac:dyDescent="0.2">
      <c r="A116" s="19">
        <v>45886</v>
      </c>
      <c r="B116" s="20">
        <f t="shared" si="17"/>
        <v>8</v>
      </c>
      <c r="C116" s="21">
        <f t="shared" si="18"/>
        <v>1</v>
      </c>
      <c r="D116" s="22" t="str">
        <f t="shared" si="19"/>
        <v>dimanche</v>
      </c>
      <c r="E116" s="23" t="str">
        <f t="shared" si="20"/>
        <v>dimanche</v>
      </c>
    </row>
    <row r="117" spans="1:5" x14ac:dyDescent="0.2">
      <c r="A117" s="19">
        <v>45887</v>
      </c>
      <c r="B117" s="20">
        <f t="shared" si="17"/>
        <v>8</v>
      </c>
      <c r="C117" s="21">
        <f t="shared" si="18"/>
        <v>2</v>
      </c>
      <c r="D117" s="22" t="str">
        <f t="shared" si="19"/>
        <v>lundi</v>
      </c>
      <c r="E117" s="23" t="str">
        <f t="shared" si="20"/>
        <v>lundi</v>
      </c>
    </row>
    <row r="118" spans="1:5" x14ac:dyDescent="0.2">
      <c r="A118" s="19">
        <v>45888</v>
      </c>
      <c r="B118" s="20">
        <f t="shared" si="17"/>
        <v>8</v>
      </c>
      <c r="C118" s="21">
        <f t="shared" si="18"/>
        <v>3</v>
      </c>
      <c r="D118" s="22" t="str">
        <f t="shared" si="19"/>
        <v>mardi</v>
      </c>
      <c r="E118" s="23" t="str">
        <f t="shared" si="20"/>
        <v>mardi</v>
      </c>
    </row>
    <row r="119" spans="1:5" x14ac:dyDescent="0.2">
      <c r="A119" s="19">
        <v>45889</v>
      </c>
      <c r="B119" s="20">
        <f t="shared" si="17"/>
        <v>8</v>
      </c>
      <c r="C119" s="21">
        <f t="shared" si="18"/>
        <v>4</v>
      </c>
      <c r="D119" s="22" t="str">
        <f t="shared" si="19"/>
        <v>mercredi</v>
      </c>
      <c r="E119" s="23" t="str">
        <f t="shared" si="20"/>
        <v>mercredi</v>
      </c>
    </row>
    <row r="120" spans="1:5" x14ac:dyDescent="0.2">
      <c r="A120" s="19">
        <v>45890</v>
      </c>
      <c r="B120" s="20">
        <f t="shared" si="17"/>
        <v>8</v>
      </c>
      <c r="C120" s="21">
        <f t="shared" si="18"/>
        <v>5</v>
      </c>
      <c r="D120" s="22" t="str">
        <f t="shared" si="19"/>
        <v>jeudi</v>
      </c>
      <c r="E120" s="23" t="str">
        <f t="shared" si="20"/>
        <v>jeudi</v>
      </c>
    </row>
    <row r="121" spans="1:5" x14ac:dyDescent="0.2">
      <c r="A121" s="19">
        <v>45891</v>
      </c>
      <c r="B121" s="20">
        <f t="shared" si="17"/>
        <v>8</v>
      </c>
      <c r="C121" s="21">
        <f t="shared" si="18"/>
        <v>6</v>
      </c>
      <c r="D121" s="22" t="str">
        <f t="shared" si="19"/>
        <v>vendredi</v>
      </c>
      <c r="E121" s="23" t="str">
        <f t="shared" si="20"/>
        <v>vendredi</v>
      </c>
    </row>
    <row r="122" spans="1:5" x14ac:dyDescent="0.2">
      <c r="A122" s="19">
        <v>45892</v>
      </c>
      <c r="B122" s="20">
        <f t="shared" si="17"/>
        <v>8</v>
      </c>
      <c r="C122" s="21">
        <f t="shared" si="18"/>
        <v>7</v>
      </c>
      <c r="D122" s="22" t="str">
        <f t="shared" si="19"/>
        <v>samedi</v>
      </c>
      <c r="E122" s="23" t="str">
        <f t="shared" si="20"/>
        <v>samedi</v>
      </c>
    </row>
    <row r="123" spans="1:5" x14ac:dyDescent="0.2">
      <c r="A123" s="19">
        <v>45893</v>
      </c>
      <c r="B123" s="20">
        <f t="shared" si="17"/>
        <v>8</v>
      </c>
      <c r="C123" s="21">
        <f t="shared" si="18"/>
        <v>1</v>
      </c>
      <c r="D123" s="22" t="str">
        <f t="shared" si="19"/>
        <v>dimanche</v>
      </c>
      <c r="E123" s="23" t="str">
        <f t="shared" si="20"/>
        <v>dimanche</v>
      </c>
    </row>
    <row r="124" spans="1:5" x14ac:dyDescent="0.2">
      <c r="A124" s="19">
        <v>45894</v>
      </c>
      <c r="B124" s="20">
        <f t="shared" si="17"/>
        <v>8</v>
      </c>
      <c r="C124" s="21">
        <f t="shared" si="18"/>
        <v>2</v>
      </c>
      <c r="D124" s="22" t="str">
        <f t="shared" si="19"/>
        <v>lundi</v>
      </c>
      <c r="E124" s="23" t="str">
        <f t="shared" si="20"/>
        <v>lundi</v>
      </c>
    </row>
    <row r="125" spans="1:5" x14ac:dyDescent="0.2">
      <c r="A125" s="19">
        <v>45895</v>
      </c>
      <c r="B125" s="20">
        <f t="shared" si="17"/>
        <v>8</v>
      </c>
      <c r="C125" s="21">
        <f t="shared" si="18"/>
        <v>3</v>
      </c>
      <c r="D125" s="22" t="str">
        <f t="shared" si="19"/>
        <v>mardi</v>
      </c>
      <c r="E125" s="23" t="str">
        <f t="shared" si="20"/>
        <v>mardi</v>
      </c>
    </row>
    <row r="126" spans="1:5" x14ac:dyDescent="0.2">
      <c r="A126" s="19">
        <v>45896</v>
      </c>
      <c r="B126" s="20">
        <f t="shared" si="17"/>
        <v>8</v>
      </c>
      <c r="C126" s="21">
        <f t="shared" si="18"/>
        <v>4</v>
      </c>
      <c r="D126" s="22" t="str">
        <f t="shared" si="19"/>
        <v>mercredi</v>
      </c>
      <c r="E126" s="23" t="str">
        <f t="shared" si="20"/>
        <v>mercredi</v>
      </c>
    </row>
    <row r="127" spans="1:5" x14ac:dyDescent="0.2">
      <c r="A127" s="19">
        <v>45897</v>
      </c>
      <c r="B127" s="20">
        <f t="shared" si="17"/>
        <v>8</v>
      </c>
      <c r="C127" s="21">
        <f t="shared" si="18"/>
        <v>5</v>
      </c>
      <c r="D127" s="22" t="str">
        <f t="shared" si="19"/>
        <v>jeudi</v>
      </c>
      <c r="E127" s="23" t="str">
        <f t="shared" si="20"/>
        <v>jeudi</v>
      </c>
    </row>
    <row r="128" spans="1:5" x14ac:dyDescent="0.2">
      <c r="A128" s="19">
        <v>45898</v>
      </c>
      <c r="B128" s="20">
        <f t="shared" si="17"/>
        <v>8</v>
      </c>
      <c r="C128" s="21">
        <f t="shared" si="18"/>
        <v>6</v>
      </c>
      <c r="D128" s="22" t="str">
        <f t="shared" si="19"/>
        <v>vendredi</v>
      </c>
      <c r="E128" s="23" t="str">
        <f t="shared" si="20"/>
        <v>vendredi</v>
      </c>
    </row>
    <row r="129" spans="1:5" x14ac:dyDescent="0.2">
      <c r="A129" s="19">
        <v>45899</v>
      </c>
      <c r="B129" s="20">
        <f t="shared" si="17"/>
        <v>8</v>
      </c>
      <c r="C129" s="21">
        <f t="shared" si="18"/>
        <v>7</v>
      </c>
      <c r="D129" s="22" t="str">
        <f t="shared" si="19"/>
        <v>samedi</v>
      </c>
      <c r="E129" s="23" t="str">
        <f t="shared" si="20"/>
        <v>samedi</v>
      </c>
    </row>
    <row r="130" spans="1:5" x14ac:dyDescent="0.2">
      <c r="A130" s="19">
        <v>45900</v>
      </c>
      <c r="B130" s="20">
        <f t="shared" si="17"/>
        <v>8</v>
      </c>
      <c r="C130" s="21">
        <f t="shared" si="18"/>
        <v>1</v>
      </c>
      <c r="D130" s="22" t="str">
        <f t="shared" si="19"/>
        <v>dimanche</v>
      </c>
      <c r="E130" s="23" t="str">
        <f t="shared" si="20"/>
        <v>dimanche</v>
      </c>
    </row>
    <row r="131" spans="1:5" x14ac:dyDescent="0.2">
      <c r="A131" s="19">
        <v>45901</v>
      </c>
      <c r="B131" s="20">
        <f t="shared" si="17"/>
        <v>9</v>
      </c>
      <c r="C131" s="21">
        <f t="shared" si="18"/>
        <v>2</v>
      </c>
      <c r="D131" s="22" t="str">
        <f t="shared" si="19"/>
        <v>lundi</v>
      </c>
      <c r="E131" s="23" t="str">
        <f t="shared" si="20"/>
        <v>lundi</v>
      </c>
    </row>
    <row r="132" spans="1:5" x14ac:dyDescent="0.2">
      <c r="A132" s="19">
        <v>45902</v>
      </c>
      <c r="B132" s="20">
        <f t="shared" si="17"/>
        <v>9</v>
      </c>
      <c r="C132" s="21">
        <f t="shared" si="18"/>
        <v>3</v>
      </c>
      <c r="D132" s="22" t="str">
        <f t="shared" si="19"/>
        <v>mardi</v>
      </c>
      <c r="E132" s="23" t="str">
        <f t="shared" si="20"/>
        <v>mardi</v>
      </c>
    </row>
    <row r="133" spans="1:5" x14ac:dyDescent="0.2">
      <c r="A133" s="19">
        <v>45903</v>
      </c>
      <c r="B133" s="20">
        <f t="shared" ref="B133:B196" si="21">MONTH(A133)</f>
        <v>9</v>
      </c>
      <c r="C133" s="21">
        <f t="shared" ref="C133:C196" si="22">WEEKDAY(A133)</f>
        <v>4</v>
      </c>
      <c r="D133" s="22" t="str">
        <f t="shared" ref="D133:D196" si="23">IF($A$4:$A$368=$O$4,$M$4,IF($A$4:$A$368=$O$5,$M$5,IF($A$4:$A$368=$O$6,$M$6,IF($A$4:$A$368=$O$7,$M$7,IF($A$4:$A$368=$O$8,$M$8,IF($A$4:$A$368=$O$9,$M$9,IF($A$4:$A$368=$O$10,$M$10,IF($A$4:$A$368=$O$11,$M$11,IF($A$4:$A$368=$O$12,$M$12,IF($A$4:$A$368=$O$13,$M$13,IF($A$4:$A$368=$O$14,$M$14,VLOOKUP(C133,$G$4:$H$12,2,0))))))))))))</f>
        <v>mercredi</v>
      </c>
      <c r="E133" s="23" t="str">
        <f t="shared" ref="E133:E196" si="24">D133</f>
        <v>mercredi</v>
      </c>
    </row>
    <row r="134" spans="1:5" x14ac:dyDescent="0.2">
      <c r="A134" s="19">
        <v>45904</v>
      </c>
      <c r="B134" s="20">
        <f t="shared" si="21"/>
        <v>9</v>
      </c>
      <c r="C134" s="21">
        <f t="shared" si="22"/>
        <v>5</v>
      </c>
      <c r="D134" s="22" t="str">
        <f t="shared" si="23"/>
        <v>jeudi</v>
      </c>
      <c r="E134" s="23" t="str">
        <f t="shared" si="24"/>
        <v>jeudi</v>
      </c>
    </row>
    <row r="135" spans="1:5" x14ac:dyDescent="0.2">
      <c r="A135" s="19">
        <v>45905</v>
      </c>
      <c r="B135" s="20">
        <f t="shared" si="21"/>
        <v>9</v>
      </c>
      <c r="C135" s="21">
        <f t="shared" si="22"/>
        <v>6</v>
      </c>
      <c r="D135" s="22" t="str">
        <f t="shared" si="23"/>
        <v>vendredi</v>
      </c>
      <c r="E135" s="23" t="str">
        <f t="shared" si="24"/>
        <v>vendredi</v>
      </c>
    </row>
    <row r="136" spans="1:5" x14ac:dyDescent="0.2">
      <c r="A136" s="19">
        <v>45906</v>
      </c>
      <c r="B136" s="20">
        <f t="shared" si="21"/>
        <v>9</v>
      </c>
      <c r="C136" s="21">
        <f t="shared" si="22"/>
        <v>7</v>
      </c>
      <c r="D136" s="22" t="str">
        <f t="shared" si="23"/>
        <v>samedi</v>
      </c>
      <c r="E136" s="23" t="str">
        <f t="shared" si="24"/>
        <v>samedi</v>
      </c>
    </row>
    <row r="137" spans="1:5" x14ac:dyDescent="0.2">
      <c r="A137" s="19">
        <v>45907</v>
      </c>
      <c r="B137" s="20">
        <f t="shared" si="21"/>
        <v>9</v>
      </c>
      <c r="C137" s="21">
        <f t="shared" si="22"/>
        <v>1</v>
      </c>
      <c r="D137" s="22" t="str">
        <f t="shared" si="23"/>
        <v>dimanche</v>
      </c>
      <c r="E137" s="23" t="str">
        <f t="shared" si="24"/>
        <v>dimanche</v>
      </c>
    </row>
    <row r="138" spans="1:5" x14ac:dyDescent="0.2">
      <c r="A138" s="19">
        <v>45908</v>
      </c>
      <c r="B138" s="20">
        <f t="shared" si="21"/>
        <v>9</v>
      </c>
      <c r="C138" s="21">
        <f t="shared" si="22"/>
        <v>2</v>
      </c>
      <c r="D138" s="22" t="str">
        <f t="shared" si="23"/>
        <v>lundi</v>
      </c>
      <c r="E138" s="23" t="str">
        <f t="shared" si="24"/>
        <v>lundi</v>
      </c>
    </row>
    <row r="139" spans="1:5" x14ac:dyDescent="0.2">
      <c r="A139" s="19">
        <v>45909</v>
      </c>
      <c r="B139" s="20">
        <f t="shared" si="21"/>
        <v>9</v>
      </c>
      <c r="C139" s="21">
        <f t="shared" si="22"/>
        <v>3</v>
      </c>
      <c r="D139" s="22" t="str">
        <f t="shared" si="23"/>
        <v>mardi</v>
      </c>
      <c r="E139" s="23" t="str">
        <f t="shared" si="24"/>
        <v>mardi</v>
      </c>
    </row>
    <row r="140" spans="1:5" x14ac:dyDescent="0.2">
      <c r="A140" s="19">
        <v>45910</v>
      </c>
      <c r="B140" s="20">
        <f t="shared" si="21"/>
        <v>9</v>
      </c>
      <c r="C140" s="21">
        <f t="shared" si="22"/>
        <v>4</v>
      </c>
      <c r="D140" s="22" t="str">
        <f t="shared" si="23"/>
        <v>mercredi</v>
      </c>
      <c r="E140" s="23" t="str">
        <f t="shared" si="24"/>
        <v>mercredi</v>
      </c>
    </row>
    <row r="141" spans="1:5" x14ac:dyDescent="0.2">
      <c r="A141" s="19">
        <v>45911</v>
      </c>
      <c r="B141" s="20">
        <f t="shared" si="21"/>
        <v>9</v>
      </c>
      <c r="C141" s="21">
        <f t="shared" si="22"/>
        <v>5</v>
      </c>
      <c r="D141" s="22" t="str">
        <f t="shared" si="23"/>
        <v>jeudi</v>
      </c>
      <c r="E141" s="23" t="str">
        <f t="shared" si="24"/>
        <v>jeudi</v>
      </c>
    </row>
    <row r="142" spans="1:5" x14ac:dyDescent="0.2">
      <c r="A142" s="19">
        <v>45912</v>
      </c>
      <c r="B142" s="20">
        <f t="shared" si="21"/>
        <v>9</v>
      </c>
      <c r="C142" s="21">
        <f t="shared" si="22"/>
        <v>6</v>
      </c>
      <c r="D142" s="22" t="str">
        <f t="shared" si="23"/>
        <v>vendredi</v>
      </c>
      <c r="E142" s="23" t="str">
        <f t="shared" si="24"/>
        <v>vendredi</v>
      </c>
    </row>
    <row r="143" spans="1:5" x14ac:dyDescent="0.2">
      <c r="A143" s="19">
        <v>45913</v>
      </c>
      <c r="B143" s="20">
        <f t="shared" si="21"/>
        <v>9</v>
      </c>
      <c r="C143" s="21">
        <f t="shared" si="22"/>
        <v>7</v>
      </c>
      <c r="D143" s="22" t="str">
        <f t="shared" si="23"/>
        <v>samedi</v>
      </c>
      <c r="E143" s="23" t="str">
        <f t="shared" si="24"/>
        <v>samedi</v>
      </c>
    </row>
    <row r="144" spans="1:5" x14ac:dyDescent="0.2">
      <c r="A144" s="19">
        <v>45914</v>
      </c>
      <c r="B144" s="20">
        <f t="shared" si="21"/>
        <v>9</v>
      </c>
      <c r="C144" s="21">
        <f t="shared" si="22"/>
        <v>1</v>
      </c>
      <c r="D144" s="22" t="str">
        <f t="shared" si="23"/>
        <v>dimanche</v>
      </c>
      <c r="E144" s="23" t="str">
        <f t="shared" si="24"/>
        <v>dimanche</v>
      </c>
    </row>
    <row r="145" spans="1:5" x14ac:dyDescent="0.2">
      <c r="A145" s="19">
        <v>45915</v>
      </c>
      <c r="B145" s="20">
        <f t="shared" si="21"/>
        <v>9</v>
      </c>
      <c r="C145" s="21">
        <f t="shared" si="22"/>
        <v>2</v>
      </c>
      <c r="D145" s="22" t="str">
        <f t="shared" si="23"/>
        <v>lundi</v>
      </c>
      <c r="E145" s="23" t="str">
        <f t="shared" si="24"/>
        <v>lundi</v>
      </c>
    </row>
    <row r="146" spans="1:5" x14ac:dyDescent="0.2">
      <c r="A146" s="19">
        <v>45916</v>
      </c>
      <c r="B146" s="20">
        <f t="shared" si="21"/>
        <v>9</v>
      </c>
      <c r="C146" s="21">
        <f t="shared" si="22"/>
        <v>3</v>
      </c>
      <c r="D146" s="22" t="str">
        <f t="shared" si="23"/>
        <v>mardi</v>
      </c>
      <c r="E146" s="23" t="str">
        <f t="shared" si="24"/>
        <v>mardi</v>
      </c>
    </row>
    <row r="147" spans="1:5" x14ac:dyDescent="0.2">
      <c r="A147" s="19">
        <v>45917</v>
      </c>
      <c r="B147" s="20">
        <f t="shared" si="21"/>
        <v>9</v>
      </c>
      <c r="C147" s="21">
        <f t="shared" si="22"/>
        <v>4</v>
      </c>
      <c r="D147" s="22" t="str">
        <f t="shared" si="23"/>
        <v>mercredi</v>
      </c>
      <c r="E147" s="23" t="str">
        <f t="shared" si="24"/>
        <v>mercredi</v>
      </c>
    </row>
    <row r="148" spans="1:5" x14ac:dyDescent="0.2">
      <c r="A148" s="19">
        <v>45918</v>
      </c>
      <c r="B148" s="20">
        <f t="shared" si="21"/>
        <v>9</v>
      </c>
      <c r="C148" s="21">
        <f t="shared" si="22"/>
        <v>5</v>
      </c>
      <c r="D148" s="22" t="str">
        <f t="shared" si="23"/>
        <v>jeudi</v>
      </c>
      <c r="E148" s="23" t="str">
        <f t="shared" si="24"/>
        <v>jeudi</v>
      </c>
    </row>
    <row r="149" spans="1:5" x14ac:dyDescent="0.2">
      <c r="A149" s="19">
        <v>45919</v>
      </c>
      <c r="B149" s="20">
        <f t="shared" si="21"/>
        <v>9</v>
      </c>
      <c r="C149" s="21">
        <f t="shared" si="22"/>
        <v>6</v>
      </c>
      <c r="D149" s="22" t="str">
        <f t="shared" si="23"/>
        <v>vendredi</v>
      </c>
      <c r="E149" s="23" t="str">
        <f t="shared" si="24"/>
        <v>vendredi</v>
      </c>
    </row>
    <row r="150" spans="1:5" x14ac:dyDescent="0.2">
      <c r="A150" s="19">
        <v>45920</v>
      </c>
      <c r="B150" s="20">
        <f t="shared" si="21"/>
        <v>9</v>
      </c>
      <c r="C150" s="21">
        <f t="shared" si="22"/>
        <v>7</v>
      </c>
      <c r="D150" s="22" t="str">
        <f t="shared" si="23"/>
        <v>samedi</v>
      </c>
      <c r="E150" s="23" t="str">
        <f t="shared" si="24"/>
        <v>samedi</v>
      </c>
    </row>
    <row r="151" spans="1:5" x14ac:dyDescent="0.2">
      <c r="A151" s="19">
        <v>45921</v>
      </c>
      <c r="B151" s="20">
        <f t="shared" si="21"/>
        <v>9</v>
      </c>
      <c r="C151" s="21">
        <f t="shared" si="22"/>
        <v>1</v>
      </c>
      <c r="D151" s="22" t="str">
        <f t="shared" si="23"/>
        <v>dimanche</v>
      </c>
      <c r="E151" s="23" t="str">
        <f t="shared" si="24"/>
        <v>dimanche</v>
      </c>
    </row>
    <row r="152" spans="1:5" x14ac:dyDescent="0.2">
      <c r="A152" s="19">
        <v>45922</v>
      </c>
      <c r="B152" s="20">
        <f t="shared" si="21"/>
        <v>9</v>
      </c>
      <c r="C152" s="21">
        <f t="shared" si="22"/>
        <v>2</v>
      </c>
      <c r="D152" s="22" t="str">
        <f t="shared" si="23"/>
        <v>lundi</v>
      </c>
      <c r="E152" s="23" t="str">
        <f t="shared" si="24"/>
        <v>lundi</v>
      </c>
    </row>
    <row r="153" spans="1:5" x14ac:dyDescent="0.2">
      <c r="A153" s="19">
        <v>45923</v>
      </c>
      <c r="B153" s="20">
        <f t="shared" si="21"/>
        <v>9</v>
      </c>
      <c r="C153" s="21">
        <f t="shared" si="22"/>
        <v>3</v>
      </c>
      <c r="D153" s="22" t="str">
        <f t="shared" si="23"/>
        <v>mardi</v>
      </c>
      <c r="E153" s="23" t="str">
        <f t="shared" si="24"/>
        <v>mardi</v>
      </c>
    </row>
    <row r="154" spans="1:5" x14ac:dyDescent="0.2">
      <c r="A154" s="19">
        <v>45924</v>
      </c>
      <c r="B154" s="20">
        <f t="shared" si="21"/>
        <v>9</v>
      </c>
      <c r="C154" s="21">
        <f t="shared" si="22"/>
        <v>4</v>
      </c>
      <c r="D154" s="22" t="str">
        <f t="shared" si="23"/>
        <v>mercredi</v>
      </c>
      <c r="E154" s="23" t="str">
        <f t="shared" si="24"/>
        <v>mercredi</v>
      </c>
    </row>
    <row r="155" spans="1:5" x14ac:dyDescent="0.2">
      <c r="A155" s="19">
        <v>45925</v>
      </c>
      <c r="B155" s="20">
        <f t="shared" si="21"/>
        <v>9</v>
      </c>
      <c r="C155" s="21">
        <f t="shared" si="22"/>
        <v>5</v>
      </c>
      <c r="D155" s="22" t="str">
        <f t="shared" si="23"/>
        <v>jeudi</v>
      </c>
      <c r="E155" s="23" t="str">
        <f t="shared" si="24"/>
        <v>jeudi</v>
      </c>
    </row>
    <row r="156" spans="1:5" x14ac:dyDescent="0.2">
      <c r="A156" s="19">
        <v>45926</v>
      </c>
      <c r="B156" s="20">
        <f t="shared" si="21"/>
        <v>9</v>
      </c>
      <c r="C156" s="21">
        <f t="shared" si="22"/>
        <v>6</v>
      </c>
      <c r="D156" s="22" t="str">
        <f t="shared" si="23"/>
        <v>vendredi</v>
      </c>
      <c r="E156" s="23" t="str">
        <f t="shared" si="24"/>
        <v>vendredi</v>
      </c>
    </row>
    <row r="157" spans="1:5" x14ac:dyDescent="0.2">
      <c r="A157" s="19">
        <v>45927</v>
      </c>
      <c r="B157" s="20">
        <f t="shared" si="21"/>
        <v>9</v>
      </c>
      <c r="C157" s="21">
        <f t="shared" si="22"/>
        <v>7</v>
      </c>
      <c r="D157" s="22" t="str">
        <f t="shared" si="23"/>
        <v>samedi</v>
      </c>
      <c r="E157" s="23" t="str">
        <f t="shared" si="24"/>
        <v>samedi</v>
      </c>
    </row>
    <row r="158" spans="1:5" x14ac:dyDescent="0.2">
      <c r="A158" s="19">
        <v>45928</v>
      </c>
      <c r="B158" s="20">
        <f t="shared" si="21"/>
        <v>9</v>
      </c>
      <c r="C158" s="21">
        <f t="shared" si="22"/>
        <v>1</v>
      </c>
      <c r="D158" s="22" t="str">
        <f t="shared" si="23"/>
        <v>dimanche</v>
      </c>
      <c r="E158" s="23" t="str">
        <f t="shared" si="24"/>
        <v>dimanche</v>
      </c>
    </row>
    <row r="159" spans="1:5" x14ac:dyDescent="0.2">
      <c r="A159" s="19">
        <v>45929</v>
      </c>
      <c r="B159" s="20">
        <f t="shared" si="21"/>
        <v>9</v>
      </c>
      <c r="C159" s="21">
        <f t="shared" si="22"/>
        <v>2</v>
      </c>
      <c r="D159" s="22" t="str">
        <f t="shared" si="23"/>
        <v>lundi</v>
      </c>
      <c r="E159" s="23" t="str">
        <f t="shared" si="24"/>
        <v>lundi</v>
      </c>
    </row>
    <row r="160" spans="1:5" x14ac:dyDescent="0.2">
      <c r="A160" s="19">
        <v>45930</v>
      </c>
      <c r="B160" s="20">
        <f t="shared" si="21"/>
        <v>9</v>
      </c>
      <c r="C160" s="21">
        <f t="shared" si="22"/>
        <v>3</v>
      </c>
      <c r="D160" s="22" t="str">
        <f t="shared" si="23"/>
        <v>mardi</v>
      </c>
      <c r="E160" s="23" t="str">
        <f t="shared" si="24"/>
        <v>mardi</v>
      </c>
    </row>
    <row r="161" spans="1:5" x14ac:dyDescent="0.2">
      <c r="A161" s="19">
        <v>45931</v>
      </c>
      <c r="B161" s="20">
        <f t="shared" si="21"/>
        <v>10</v>
      </c>
      <c r="C161" s="21">
        <f t="shared" si="22"/>
        <v>4</v>
      </c>
      <c r="D161" s="22" t="str">
        <f t="shared" si="23"/>
        <v>mercredi</v>
      </c>
      <c r="E161" s="23" t="str">
        <f t="shared" si="24"/>
        <v>mercredi</v>
      </c>
    </row>
    <row r="162" spans="1:5" x14ac:dyDescent="0.2">
      <c r="A162" s="19">
        <v>45932</v>
      </c>
      <c r="B162" s="20">
        <f t="shared" si="21"/>
        <v>10</v>
      </c>
      <c r="C162" s="21">
        <f t="shared" si="22"/>
        <v>5</v>
      </c>
      <c r="D162" s="22" t="str">
        <f t="shared" si="23"/>
        <v>jeudi</v>
      </c>
      <c r="E162" s="23" t="str">
        <f t="shared" si="24"/>
        <v>jeudi</v>
      </c>
    </row>
    <row r="163" spans="1:5" x14ac:dyDescent="0.2">
      <c r="A163" s="19">
        <v>45933</v>
      </c>
      <c r="B163" s="20">
        <f t="shared" si="21"/>
        <v>10</v>
      </c>
      <c r="C163" s="21">
        <f t="shared" si="22"/>
        <v>6</v>
      </c>
      <c r="D163" s="22" t="str">
        <f t="shared" si="23"/>
        <v>vendredi</v>
      </c>
      <c r="E163" s="23" t="str">
        <f t="shared" si="24"/>
        <v>vendredi</v>
      </c>
    </row>
    <row r="164" spans="1:5" x14ac:dyDescent="0.2">
      <c r="A164" s="19">
        <v>45934</v>
      </c>
      <c r="B164" s="20">
        <f t="shared" si="21"/>
        <v>10</v>
      </c>
      <c r="C164" s="21">
        <f t="shared" si="22"/>
        <v>7</v>
      </c>
      <c r="D164" s="22" t="str">
        <f t="shared" si="23"/>
        <v>samedi</v>
      </c>
      <c r="E164" s="23" t="str">
        <f t="shared" si="24"/>
        <v>samedi</v>
      </c>
    </row>
    <row r="165" spans="1:5" x14ac:dyDescent="0.2">
      <c r="A165" s="19">
        <v>45935</v>
      </c>
      <c r="B165" s="20">
        <f t="shared" si="21"/>
        <v>10</v>
      </c>
      <c r="C165" s="21">
        <f t="shared" si="22"/>
        <v>1</v>
      </c>
      <c r="D165" s="22" t="str">
        <f t="shared" si="23"/>
        <v>dimanche</v>
      </c>
      <c r="E165" s="23" t="str">
        <f t="shared" si="24"/>
        <v>dimanche</v>
      </c>
    </row>
    <row r="166" spans="1:5" x14ac:dyDescent="0.2">
      <c r="A166" s="19">
        <v>45936</v>
      </c>
      <c r="B166" s="20">
        <f t="shared" si="21"/>
        <v>10</v>
      </c>
      <c r="C166" s="21">
        <f t="shared" si="22"/>
        <v>2</v>
      </c>
      <c r="D166" s="22" t="str">
        <f t="shared" si="23"/>
        <v>lundi</v>
      </c>
      <c r="E166" s="23" t="str">
        <f t="shared" si="24"/>
        <v>lundi</v>
      </c>
    </row>
    <row r="167" spans="1:5" x14ac:dyDescent="0.2">
      <c r="A167" s="19">
        <v>45937</v>
      </c>
      <c r="B167" s="20">
        <f t="shared" si="21"/>
        <v>10</v>
      </c>
      <c r="C167" s="21">
        <f t="shared" si="22"/>
        <v>3</v>
      </c>
      <c r="D167" s="22" t="str">
        <f t="shared" si="23"/>
        <v>mardi</v>
      </c>
      <c r="E167" s="23" t="str">
        <f t="shared" si="24"/>
        <v>mardi</v>
      </c>
    </row>
    <row r="168" spans="1:5" x14ac:dyDescent="0.2">
      <c r="A168" s="19">
        <v>45938</v>
      </c>
      <c r="B168" s="20">
        <f t="shared" si="21"/>
        <v>10</v>
      </c>
      <c r="C168" s="21">
        <f t="shared" si="22"/>
        <v>4</v>
      </c>
      <c r="D168" s="22" t="str">
        <f t="shared" si="23"/>
        <v>mercredi</v>
      </c>
      <c r="E168" s="23" t="str">
        <f t="shared" si="24"/>
        <v>mercredi</v>
      </c>
    </row>
    <row r="169" spans="1:5" x14ac:dyDescent="0.2">
      <c r="A169" s="19">
        <v>45939</v>
      </c>
      <c r="B169" s="20">
        <f t="shared" si="21"/>
        <v>10</v>
      </c>
      <c r="C169" s="21">
        <f t="shared" si="22"/>
        <v>5</v>
      </c>
      <c r="D169" s="22" t="str">
        <f t="shared" si="23"/>
        <v>jeudi</v>
      </c>
      <c r="E169" s="23" t="str">
        <f t="shared" si="24"/>
        <v>jeudi</v>
      </c>
    </row>
    <row r="170" spans="1:5" x14ac:dyDescent="0.2">
      <c r="A170" s="19">
        <v>45940</v>
      </c>
      <c r="B170" s="20">
        <f t="shared" si="21"/>
        <v>10</v>
      </c>
      <c r="C170" s="21">
        <f t="shared" si="22"/>
        <v>6</v>
      </c>
      <c r="D170" s="22" t="str">
        <f t="shared" si="23"/>
        <v>vendredi</v>
      </c>
      <c r="E170" s="23" t="str">
        <f t="shared" si="24"/>
        <v>vendredi</v>
      </c>
    </row>
    <row r="171" spans="1:5" x14ac:dyDescent="0.2">
      <c r="A171" s="19">
        <v>45941</v>
      </c>
      <c r="B171" s="20">
        <f t="shared" si="21"/>
        <v>10</v>
      </c>
      <c r="C171" s="21">
        <f t="shared" si="22"/>
        <v>7</v>
      </c>
      <c r="D171" s="22" t="str">
        <f t="shared" si="23"/>
        <v>samedi</v>
      </c>
      <c r="E171" s="23" t="str">
        <f t="shared" si="24"/>
        <v>samedi</v>
      </c>
    </row>
    <row r="172" spans="1:5" x14ac:dyDescent="0.2">
      <c r="A172" s="19">
        <v>45942</v>
      </c>
      <c r="B172" s="20">
        <f t="shared" si="21"/>
        <v>10</v>
      </c>
      <c r="C172" s="21">
        <f t="shared" si="22"/>
        <v>1</v>
      </c>
      <c r="D172" s="22" t="str">
        <f t="shared" si="23"/>
        <v>dimanche</v>
      </c>
      <c r="E172" s="23" t="str">
        <f t="shared" si="24"/>
        <v>dimanche</v>
      </c>
    </row>
    <row r="173" spans="1:5" x14ac:dyDescent="0.2">
      <c r="A173" s="19">
        <v>45943</v>
      </c>
      <c r="B173" s="20">
        <f t="shared" si="21"/>
        <v>10</v>
      </c>
      <c r="C173" s="21">
        <f t="shared" si="22"/>
        <v>2</v>
      </c>
      <c r="D173" s="22" t="str">
        <f t="shared" si="23"/>
        <v>lundi</v>
      </c>
      <c r="E173" s="23" t="str">
        <f t="shared" si="24"/>
        <v>lundi</v>
      </c>
    </row>
    <row r="174" spans="1:5" x14ac:dyDescent="0.2">
      <c r="A174" s="19">
        <v>45944</v>
      </c>
      <c r="B174" s="20">
        <f t="shared" si="21"/>
        <v>10</v>
      </c>
      <c r="C174" s="21">
        <f t="shared" si="22"/>
        <v>3</v>
      </c>
      <c r="D174" s="22" t="str">
        <f t="shared" si="23"/>
        <v>mardi</v>
      </c>
      <c r="E174" s="23" t="str">
        <f t="shared" si="24"/>
        <v>mardi</v>
      </c>
    </row>
    <row r="175" spans="1:5" x14ac:dyDescent="0.2">
      <c r="A175" s="19">
        <v>45945</v>
      </c>
      <c r="B175" s="20">
        <f t="shared" si="21"/>
        <v>10</v>
      </c>
      <c r="C175" s="21">
        <f t="shared" si="22"/>
        <v>4</v>
      </c>
      <c r="D175" s="22" t="str">
        <f t="shared" si="23"/>
        <v>mercredi</v>
      </c>
      <c r="E175" s="23" t="str">
        <f t="shared" si="24"/>
        <v>mercredi</v>
      </c>
    </row>
    <row r="176" spans="1:5" x14ac:dyDescent="0.2">
      <c r="A176" s="19">
        <v>45946</v>
      </c>
      <c r="B176" s="20">
        <f t="shared" si="21"/>
        <v>10</v>
      </c>
      <c r="C176" s="21">
        <f t="shared" si="22"/>
        <v>5</v>
      </c>
      <c r="D176" s="22" t="str">
        <f t="shared" si="23"/>
        <v>jeudi</v>
      </c>
      <c r="E176" s="23" t="str">
        <f t="shared" si="24"/>
        <v>jeudi</v>
      </c>
    </row>
    <row r="177" spans="1:5" x14ac:dyDescent="0.2">
      <c r="A177" s="19">
        <v>45947</v>
      </c>
      <c r="B177" s="20">
        <f t="shared" si="21"/>
        <v>10</v>
      </c>
      <c r="C177" s="21">
        <f t="shared" si="22"/>
        <v>6</v>
      </c>
      <c r="D177" s="22" t="str">
        <f t="shared" si="23"/>
        <v>vendredi</v>
      </c>
      <c r="E177" s="23" t="str">
        <f t="shared" si="24"/>
        <v>vendredi</v>
      </c>
    </row>
    <row r="178" spans="1:5" x14ac:dyDescent="0.2">
      <c r="A178" s="19">
        <v>45948</v>
      </c>
      <c r="B178" s="20">
        <f t="shared" si="21"/>
        <v>10</v>
      </c>
      <c r="C178" s="21">
        <f t="shared" si="22"/>
        <v>7</v>
      </c>
      <c r="D178" s="22" t="str">
        <f t="shared" si="23"/>
        <v>samedi</v>
      </c>
      <c r="E178" s="23" t="str">
        <f t="shared" si="24"/>
        <v>samedi</v>
      </c>
    </row>
    <row r="179" spans="1:5" x14ac:dyDescent="0.2">
      <c r="A179" s="19">
        <v>45949</v>
      </c>
      <c r="B179" s="20">
        <f t="shared" si="21"/>
        <v>10</v>
      </c>
      <c r="C179" s="21">
        <f t="shared" si="22"/>
        <v>1</v>
      </c>
      <c r="D179" s="22" t="str">
        <f t="shared" si="23"/>
        <v>dimanche</v>
      </c>
      <c r="E179" s="23" t="str">
        <f t="shared" si="24"/>
        <v>dimanche</v>
      </c>
    </row>
    <row r="180" spans="1:5" x14ac:dyDescent="0.2">
      <c r="A180" s="19">
        <v>45950</v>
      </c>
      <c r="B180" s="20">
        <f t="shared" si="21"/>
        <v>10</v>
      </c>
      <c r="C180" s="21">
        <f t="shared" si="22"/>
        <v>2</v>
      </c>
      <c r="D180" s="22" t="str">
        <f t="shared" si="23"/>
        <v>lundi</v>
      </c>
      <c r="E180" s="23" t="str">
        <f t="shared" si="24"/>
        <v>lundi</v>
      </c>
    </row>
    <row r="181" spans="1:5" x14ac:dyDescent="0.2">
      <c r="A181" s="19">
        <v>45951</v>
      </c>
      <c r="B181" s="20">
        <f t="shared" si="21"/>
        <v>10</v>
      </c>
      <c r="C181" s="21">
        <f t="shared" si="22"/>
        <v>3</v>
      </c>
      <c r="D181" s="22" t="str">
        <f t="shared" si="23"/>
        <v>mardi</v>
      </c>
      <c r="E181" s="23" t="str">
        <f t="shared" si="24"/>
        <v>mardi</v>
      </c>
    </row>
    <row r="182" spans="1:5" x14ac:dyDescent="0.2">
      <c r="A182" s="19">
        <v>45952</v>
      </c>
      <c r="B182" s="20">
        <f t="shared" si="21"/>
        <v>10</v>
      </c>
      <c r="C182" s="21">
        <f t="shared" si="22"/>
        <v>4</v>
      </c>
      <c r="D182" s="22" t="str">
        <f t="shared" si="23"/>
        <v>mercredi</v>
      </c>
      <c r="E182" s="23" t="str">
        <f t="shared" si="24"/>
        <v>mercredi</v>
      </c>
    </row>
    <row r="183" spans="1:5" x14ac:dyDescent="0.2">
      <c r="A183" s="19">
        <v>45953</v>
      </c>
      <c r="B183" s="20">
        <f t="shared" si="21"/>
        <v>10</v>
      </c>
      <c r="C183" s="21">
        <f t="shared" si="22"/>
        <v>5</v>
      </c>
      <c r="D183" s="22" t="str">
        <f t="shared" si="23"/>
        <v>jeudi</v>
      </c>
      <c r="E183" s="23" t="str">
        <f t="shared" si="24"/>
        <v>jeudi</v>
      </c>
    </row>
    <row r="184" spans="1:5" x14ac:dyDescent="0.2">
      <c r="A184" s="19">
        <v>45954</v>
      </c>
      <c r="B184" s="20">
        <f t="shared" si="21"/>
        <v>10</v>
      </c>
      <c r="C184" s="21">
        <f t="shared" si="22"/>
        <v>6</v>
      </c>
      <c r="D184" s="22" t="str">
        <f t="shared" si="23"/>
        <v>vendredi</v>
      </c>
      <c r="E184" s="23" t="str">
        <f t="shared" si="24"/>
        <v>vendredi</v>
      </c>
    </row>
    <row r="185" spans="1:5" x14ac:dyDescent="0.2">
      <c r="A185" s="19">
        <v>45955</v>
      </c>
      <c r="B185" s="20">
        <f t="shared" si="21"/>
        <v>10</v>
      </c>
      <c r="C185" s="21">
        <f t="shared" si="22"/>
        <v>7</v>
      </c>
      <c r="D185" s="22" t="str">
        <f t="shared" si="23"/>
        <v>samedi</v>
      </c>
      <c r="E185" s="23" t="str">
        <f t="shared" si="24"/>
        <v>samedi</v>
      </c>
    </row>
    <row r="186" spans="1:5" x14ac:dyDescent="0.2">
      <c r="A186" s="19">
        <v>45956</v>
      </c>
      <c r="B186" s="20">
        <f t="shared" si="21"/>
        <v>10</v>
      </c>
      <c r="C186" s="21">
        <f t="shared" si="22"/>
        <v>1</v>
      </c>
      <c r="D186" s="22" t="str">
        <f t="shared" si="23"/>
        <v>dimanche</v>
      </c>
      <c r="E186" s="23" t="str">
        <f t="shared" si="24"/>
        <v>dimanche</v>
      </c>
    </row>
    <row r="187" spans="1:5" x14ac:dyDescent="0.2">
      <c r="A187" s="19">
        <v>45957</v>
      </c>
      <c r="B187" s="20">
        <f t="shared" si="21"/>
        <v>10</v>
      </c>
      <c r="C187" s="21">
        <f t="shared" si="22"/>
        <v>2</v>
      </c>
      <c r="D187" s="22" t="str">
        <f t="shared" si="23"/>
        <v>lundi</v>
      </c>
      <c r="E187" s="23" t="str">
        <f t="shared" si="24"/>
        <v>lundi</v>
      </c>
    </row>
    <row r="188" spans="1:5" x14ac:dyDescent="0.2">
      <c r="A188" s="19">
        <v>45958</v>
      </c>
      <c r="B188" s="20">
        <f t="shared" si="21"/>
        <v>10</v>
      </c>
      <c r="C188" s="21">
        <f t="shared" si="22"/>
        <v>3</v>
      </c>
      <c r="D188" s="22" t="str">
        <f t="shared" si="23"/>
        <v>mardi</v>
      </c>
      <c r="E188" s="23" t="str">
        <f t="shared" si="24"/>
        <v>mardi</v>
      </c>
    </row>
    <row r="189" spans="1:5" x14ac:dyDescent="0.2">
      <c r="A189" s="19">
        <v>45959</v>
      </c>
      <c r="B189" s="20">
        <f t="shared" si="21"/>
        <v>10</v>
      </c>
      <c r="C189" s="21">
        <f t="shared" si="22"/>
        <v>4</v>
      </c>
      <c r="D189" s="22" t="str">
        <f t="shared" si="23"/>
        <v>mercredi</v>
      </c>
      <c r="E189" s="23" t="str">
        <f t="shared" si="24"/>
        <v>mercredi</v>
      </c>
    </row>
    <row r="190" spans="1:5" x14ac:dyDescent="0.2">
      <c r="A190" s="19">
        <v>45960</v>
      </c>
      <c r="B190" s="20">
        <f t="shared" si="21"/>
        <v>10</v>
      </c>
      <c r="C190" s="21">
        <f t="shared" si="22"/>
        <v>5</v>
      </c>
      <c r="D190" s="22" t="str">
        <f t="shared" si="23"/>
        <v>jeudi</v>
      </c>
      <c r="E190" s="23" t="str">
        <f t="shared" si="24"/>
        <v>jeudi</v>
      </c>
    </row>
    <row r="191" spans="1:5" x14ac:dyDescent="0.2">
      <c r="A191" s="19">
        <v>45961</v>
      </c>
      <c r="B191" s="20">
        <f t="shared" si="21"/>
        <v>10</v>
      </c>
      <c r="C191" s="21">
        <f t="shared" si="22"/>
        <v>6</v>
      </c>
      <c r="D191" s="22" t="str">
        <f t="shared" si="23"/>
        <v>vendredi</v>
      </c>
      <c r="E191" s="23" t="str">
        <f t="shared" si="24"/>
        <v>vendredi</v>
      </c>
    </row>
    <row r="192" spans="1:5" x14ac:dyDescent="0.2">
      <c r="A192" s="19">
        <v>45962</v>
      </c>
      <c r="B192" s="20">
        <f t="shared" si="21"/>
        <v>11</v>
      </c>
      <c r="C192" s="21">
        <f t="shared" si="22"/>
        <v>7</v>
      </c>
      <c r="D192" s="22" t="str">
        <f t="shared" si="23"/>
        <v>JF</v>
      </c>
      <c r="E192" s="23" t="str">
        <f t="shared" si="24"/>
        <v>JF</v>
      </c>
    </row>
    <row r="193" spans="1:5" x14ac:dyDescent="0.2">
      <c r="A193" s="19">
        <v>45963</v>
      </c>
      <c r="B193" s="20">
        <f t="shared" si="21"/>
        <v>11</v>
      </c>
      <c r="C193" s="21">
        <f t="shared" si="22"/>
        <v>1</v>
      </c>
      <c r="D193" s="22" t="str">
        <f t="shared" si="23"/>
        <v>dimanche</v>
      </c>
      <c r="E193" s="23" t="str">
        <f t="shared" si="24"/>
        <v>dimanche</v>
      </c>
    </row>
    <row r="194" spans="1:5" x14ac:dyDescent="0.2">
      <c r="A194" s="19">
        <v>45964</v>
      </c>
      <c r="B194" s="20">
        <f t="shared" si="21"/>
        <v>11</v>
      </c>
      <c r="C194" s="21">
        <f t="shared" si="22"/>
        <v>2</v>
      </c>
      <c r="D194" s="22" t="str">
        <f t="shared" si="23"/>
        <v>lundi</v>
      </c>
      <c r="E194" s="23" t="str">
        <f t="shared" si="24"/>
        <v>lundi</v>
      </c>
    </row>
    <row r="195" spans="1:5" x14ac:dyDescent="0.2">
      <c r="A195" s="19">
        <v>45965</v>
      </c>
      <c r="B195" s="20">
        <f t="shared" si="21"/>
        <v>11</v>
      </c>
      <c r="C195" s="21">
        <f t="shared" si="22"/>
        <v>3</v>
      </c>
      <c r="D195" s="22" t="str">
        <f t="shared" si="23"/>
        <v>mardi</v>
      </c>
      <c r="E195" s="23" t="str">
        <f t="shared" si="24"/>
        <v>mardi</v>
      </c>
    </row>
    <row r="196" spans="1:5" x14ac:dyDescent="0.2">
      <c r="A196" s="19">
        <v>45966</v>
      </c>
      <c r="B196" s="20">
        <f t="shared" si="21"/>
        <v>11</v>
      </c>
      <c r="C196" s="21">
        <f t="shared" si="22"/>
        <v>4</v>
      </c>
      <c r="D196" s="22" t="str">
        <f t="shared" si="23"/>
        <v>mercredi</v>
      </c>
      <c r="E196" s="23" t="str">
        <f t="shared" si="24"/>
        <v>mercredi</v>
      </c>
    </row>
    <row r="197" spans="1:5" x14ac:dyDescent="0.2">
      <c r="A197" s="19">
        <v>45967</v>
      </c>
      <c r="B197" s="20">
        <f t="shared" ref="B197:B260" si="25">MONTH(A197)</f>
        <v>11</v>
      </c>
      <c r="C197" s="21">
        <f t="shared" ref="C197:C260" si="26">WEEKDAY(A197)</f>
        <v>5</v>
      </c>
      <c r="D197" s="22" t="str">
        <f t="shared" ref="D197:D260" si="27">IF($A$4:$A$368=$O$4,$M$4,IF($A$4:$A$368=$O$5,$M$5,IF($A$4:$A$368=$O$6,$M$6,IF($A$4:$A$368=$O$7,$M$7,IF($A$4:$A$368=$O$8,$M$8,IF($A$4:$A$368=$O$9,$M$9,IF($A$4:$A$368=$O$10,$M$10,IF($A$4:$A$368=$O$11,$M$11,IF($A$4:$A$368=$O$12,$M$12,IF($A$4:$A$368=$O$13,$M$13,IF($A$4:$A$368=$O$14,$M$14,VLOOKUP(C197,$G$4:$H$12,2,0))))))))))))</f>
        <v>jeudi</v>
      </c>
      <c r="E197" s="23" t="str">
        <f t="shared" ref="E197:E260" si="28">D197</f>
        <v>jeudi</v>
      </c>
    </row>
    <row r="198" spans="1:5" x14ac:dyDescent="0.2">
      <c r="A198" s="19">
        <v>45968</v>
      </c>
      <c r="B198" s="20">
        <f t="shared" si="25"/>
        <v>11</v>
      </c>
      <c r="C198" s="21">
        <f t="shared" si="26"/>
        <v>6</v>
      </c>
      <c r="D198" s="22" t="str">
        <f t="shared" si="27"/>
        <v>vendredi</v>
      </c>
      <c r="E198" s="23" t="str">
        <f t="shared" si="28"/>
        <v>vendredi</v>
      </c>
    </row>
    <row r="199" spans="1:5" x14ac:dyDescent="0.2">
      <c r="A199" s="19">
        <v>45969</v>
      </c>
      <c r="B199" s="20">
        <f t="shared" si="25"/>
        <v>11</v>
      </c>
      <c r="C199" s="21">
        <f t="shared" si="26"/>
        <v>7</v>
      </c>
      <c r="D199" s="22" t="str">
        <f t="shared" si="27"/>
        <v>samedi</v>
      </c>
      <c r="E199" s="23" t="str">
        <f t="shared" si="28"/>
        <v>samedi</v>
      </c>
    </row>
    <row r="200" spans="1:5" x14ac:dyDescent="0.2">
      <c r="A200" s="19">
        <v>45970</v>
      </c>
      <c r="B200" s="20">
        <f t="shared" si="25"/>
        <v>11</v>
      </c>
      <c r="C200" s="21">
        <f t="shared" si="26"/>
        <v>1</v>
      </c>
      <c r="D200" s="22" t="str">
        <f t="shared" si="27"/>
        <v>dimanche</v>
      </c>
      <c r="E200" s="23" t="str">
        <f t="shared" si="28"/>
        <v>dimanche</v>
      </c>
    </row>
    <row r="201" spans="1:5" x14ac:dyDescent="0.2">
      <c r="A201" s="19">
        <v>45971</v>
      </c>
      <c r="B201" s="20">
        <f t="shared" si="25"/>
        <v>11</v>
      </c>
      <c r="C201" s="21">
        <f t="shared" si="26"/>
        <v>2</v>
      </c>
      <c r="D201" s="22" t="str">
        <f t="shared" si="27"/>
        <v>lundi</v>
      </c>
      <c r="E201" s="23" t="str">
        <f t="shared" si="28"/>
        <v>lundi</v>
      </c>
    </row>
    <row r="202" spans="1:5" x14ac:dyDescent="0.2">
      <c r="A202" s="19">
        <v>45972</v>
      </c>
      <c r="B202" s="20">
        <f t="shared" si="25"/>
        <v>11</v>
      </c>
      <c r="C202" s="21">
        <f t="shared" si="26"/>
        <v>3</v>
      </c>
      <c r="D202" s="22" t="str">
        <f t="shared" si="27"/>
        <v>JF</v>
      </c>
      <c r="E202" s="23" t="str">
        <f t="shared" si="28"/>
        <v>JF</v>
      </c>
    </row>
    <row r="203" spans="1:5" x14ac:dyDescent="0.2">
      <c r="A203" s="19">
        <v>45973</v>
      </c>
      <c r="B203" s="20">
        <f t="shared" si="25"/>
        <v>11</v>
      </c>
      <c r="C203" s="21">
        <f t="shared" si="26"/>
        <v>4</v>
      </c>
      <c r="D203" s="22" t="str">
        <f t="shared" si="27"/>
        <v>mercredi</v>
      </c>
      <c r="E203" s="23" t="str">
        <f t="shared" si="28"/>
        <v>mercredi</v>
      </c>
    </row>
    <row r="204" spans="1:5" x14ac:dyDescent="0.2">
      <c r="A204" s="19">
        <v>45974</v>
      </c>
      <c r="B204" s="20">
        <f t="shared" si="25"/>
        <v>11</v>
      </c>
      <c r="C204" s="21">
        <f t="shared" si="26"/>
        <v>5</v>
      </c>
      <c r="D204" s="22" t="str">
        <f t="shared" si="27"/>
        <v>jeudi</v>
      </c>
      <c r="E204" s="23" t="str">
        <f t="shared" si="28"/>
        <v>jeudi</v>
      </c>
    </row>
    <row r="205" spans="1:5" x14ac:dyDescent="0.2">
      <c r="A205" s="19">
        <v>45975</v>
      </c>
      <c r="B205" s="20">
        <f t="shared" si="25"/>
        <v>11</v>
      </c>
      <c r="C205" s="21">
        <f t="shared" si="26"/>
        <v>6</v>
      </c>
      <c r="D205" s="22" t="str">
        <f t="shared" si="27"/>
        <v>vendredi</v>
      </c>
      <c r="E205" s="23" t="str">
        <f t="shared" si="28"/>
        <v>vendredi</v>
      </c>
    </row>
    <row r="206" spans="1:5" x14ac:dyDescent="0.2">
      <c r="A206" s="19">
        <v>45976</v>
      </c>
      <c r="B206" s="20">
        <f t="shared" si="25"/>
        <v>11</v>
      </c>
      <c r="C206" s="21">
        <f t="shared" si="26"/>
        <v>7</v>
      </c>
      <c r="D206" s="22" t="str">
        <f t="shared" si="27"/>
        <v>samedi</v>
      </c>
      <c r="E206" s="23" t="str">
        <f t="shared" si="28"/>
        <v>samedi</v>
      </c>
    </row>
    <row r="207" spans="1:5" x14ac:dyDescent="0.2">
      <c r="A207" s="19">
        <v>45977</v>
      </c>
      <c r="B207" s="20">
        <f t="shared" si="25"/>
        <v>11</v>
      </c>
      <c r="C207" s="21">
        <f t="shared" si="26"/>
        <v>1</v>
      </c>
      <c r="D207" s="22" t="str">
        <f t="shared" si="27"/>
        <v>dimanche</v>
      </c>
      <c r="E207" s="23" t="str">
        <f t="shared" si="28"/>
        <v>dimanche</v>
      </c>
    </row>
    <row r="208" spans="1:5" x14ac:dyDescent="0.2">
      <c r="A208" s="19">
        <v>45978</v>
      </c>
      <c r="B208" s="20">
        <f t="shared" si="25"/>
        <v>11</v>
      </c>
      <c r="C208" s="21">
        <f t="shared" si="26"/>
        <v>2</v>
      </c>
      <c r="D208" s="22" t="str">
        <f t="shared" si="27"/>
        <v>lundi</v>
      </c>
      <c r="E208" s="23" t="str">
        <f t="shared" si="28"/>
        <v>lundi</v>
      </c>
    </row>
    <row r="209" spans="1:5" x14ac:dyDescent="0.2">
      <c r="A209" s="19">
        <v>45979</v>
      </c>
      <c r="B209" s="20">
        <f t="shared" si="25"/>
        <v>11</v>
      </c>
      <c r="C209" s="21">
        <f t="shared" si="26"/>
        <v>3</v>
      </c>
      <c r="D209" s="22" t="str">
        <f t="shared" si="27"/>
        <v>mardi</v>
      </c>
      <c r="E209" s="23" t="str">
        <f t="shared" si="28"/>
        <v>mardi</v>
      </c>
    </row>
    <row r="210" spans="1:5" x14ac:dyDescent="0.2">
      <c r="A210" s="19">
        <v>45980</v>
      </c>
      <c r="B210" s="20">
        <f t="shared" si="25"/>
        <v>11</v>
      </c>
      <c r="C210" s="21">
        <f t="shared" si="26"/>
        <v>4</v>
      </c>
      <c r="D210" s="22" t="str">
        <f t="shared" si="27"/>
        <v>mercredi</v>
      </c>
      <c r="E210" s="23" t="str">
        <f t="shared" si="28"/>
        <v>mercredi</v>
      </c>
    </row>
    <row r="211" spans="1:5" x14ac:dyDescent="0.2">
      <c r="A211" s="19">
        <v>45981</v>
      </c>
      <c r="B211" s="20">
        <f t="shared" si="25"/>
        <v>11</v>
      </c>
      <c r="C211" s="21">
        <f t="shared" si="26"/>
        <v>5</v>
      </c>
      <c r="D211" s="22" t="str">
        <f t="shared" si="27"/>
        <v>jeudi</v>
      </c>
      <c r="E211" s="23" t="str">
        <f t="shared" si="28"/>
        <v>jeudi</v>
      </c>
    </row>
    <row r="212" spans="1:5" x14ac:dyDescent="0.2">
      <c r="A212" s="19">
        <v>45982</v>
      </c>
      <c r="B212" s="20">
        <f t="shared" si="25"/>
        <v>11</v>
      </c>
      <c r="C212" s="21">
        <f t="shared" si="26"/>
        <v>6</v>
      </c>
      <c r="D212" s="22" t="str">
        <f t="shared" si="27"/>
        <v>vendredi</v>
      </c>
      <c r="E212" s="23" t="str">
        <f t="shared" si="28"/>
        <v>vendredi</v>
      </c>
    </row>
    <row r="213" spans="1:5" x14ac:dyDescent="0.2">
      <c r="A213" s="19">
        <v>45983</v>
      </c>
      <c r="B213" s="20">
        <f t="shared" si="25"/>
        <v>11</v>
      </c>
      <c r="C213" s="21">
        <f t="shared" si="26"/>
        <v>7</v>
      </c>
      <c r="D213" s="22" t="str">
        <f t="shared" si="27"/>
        <v>samedi</v>
      </c>
      <c r="E213" s="23" t="str">
        <f t="shared" si="28"/>
        <v>samedi</v>
      </c>
    </row>
    <row r="214" spans="1:5" x14ac:dyDescent="0.2">
      <c r="A214" s="19">
        <v>45984</v>
      </c>
      <c r="B214" s="20">
        <f t="shared" si="25"/>
        <v>11</v>
      </c>
      <c r="C214" s="21">
        <f t="shared" si="26"/>
        <v>1</v>
      </c>
      <c r="D214" s="22" t="str">
        <f t="shared" si="27"/>
        <v>dimanche</v>
      </c>
      <c r="E214" s="23" t="str">
        <f t="shared" si="28"/>
        <v>dimanche</v>
      </c>
    </row>
    <row r="215" spans="1:5" x14ac:dyDescent="0.2">
      <c r="A215" s="19">
        <v>45985</v>
      </c>
      <c r="B215" s="20">
        <f t="shared" si="25"/>
        <v>11</v>
      </c>
      <c r="C215" s="21">
        <f t="shared" si="26"/>
        <v>2</v>
      </c>
      <c r="D215" s="22" t="str">
        <f t="shared" si="27"/>
        <v>lundi</v>
      </c>
      <c r="E215" s="23" t="str">
        <f t="shared" si="28"/>
        <v>lundi</v>
      </c>
    </row>
    <row r="216" spans="1:5" x14ac:dyDescent="0.2">
      <c r="A216" s="19">
        <v>45986</v>
      </c>
      <c r="B216" s="20">
        <f t="shared" si="25"/>
        <v>11</v>
      </c>
      <c r="C216" s="21">
        <f t="shared" si="26"/>
        <v>3</v>
      </c>
      <c r="D216" s="22" t="str">
        <f t="shared" si="27"/>
        <v>mardi</v>
      </c>
      <c r="E216" s="23" t="str">
        <f t="shared" si="28"/>
        <v>mardi</v>
      </c>
    </row>
    <row r="217" spans="1:5" x14ac:dyDescent="0.2">
      <c r="A217" s="19">
        <v>45987</v>
      </c>
      <c r="B217" s="20">
        <f t="shared" si="25"/>
        <v>11</v>
      </c>
      <c r="C217" s="21">
        <f t="shared" si="26"/>
        <v>4</v>
      </c>
      <c r="D217" s="22" t="str">
        <f t="shared" si="27"/>
        <v>mercredi</v>
      </c>
      <c r="E217" s="23" t="str">
        <f t="shared" si="28"/>
        <v>mercredi</v>
      </c>
    </row>
    <row r="218" spans="1:5" x14ac:dyDescent="0.2">
      <c r="A218" s="19">
        <v>45988</v>
      </c>
      <c r="B218" s="20">
        <f t="shared" si="25"/>
        <v>11</v>
      </c>
      <c r="C218" s="21">
        <f t="shared" si="26"/>
        <v>5</v>
      </c>
      <c r="D218" s="22" t="str">
        <f t="shared" si="27"/>
        <v>jeudi</v>
      </c>
      <c r="E218" s="23" t="str">
        <f t="shared" si="28"/>
        <v>jeudi</v>
      </c>
    </row>
    <row r="219" spans="1:5" x14ac:dyDescent="0.2">
      <c r="A219" s="19">
        <v>45989</v>
      </c>
      <c r="B219" s="20">
        <f t="shared" si="25"/>
        <v>11</v>
      </c>
      <c r="C219" s="21">
        <f t="shared" si="26"/>
        <v>6</v>
      </c>
      <c r="D219" s="22" t="str">
        <f t="shared" si="27"/>
        <v>vendredi</v>
      </c>
      <c r="E219" s="23" t="str">
        <f t="shared" si="28"/>
        <v>vendredi</v>
      </c>
    </row>
    <row r="220" spans="1:5" x14ac:dyDescent="0.2">
      <c r="A220" s="19">
        <v>45990</v>
      </c>
      <c r="B220" s="20">
        <f t="shared" si="25"/>
        <v>11</v>
      </c>
      <c r="C220" s="21">
        <f t="shared" si="26"/>
        <v>7</v>
      </c>
      <c r="D220" s="22" t="str">
        <f t="shared" si="27"/>
        <v>samedi</v>
      </c>
      <c r="E220" s="23" t="str">
        <f t="shared" si="28"/>
        <v>samedi</v>
      </c>
    </row>
    <row r="221" spans="1:5" x14ac:dyDescent="0.2">
      <c r="A221" s="19">
        <v>45991</v>
      </c>
      <c r="B221" s="20">
        <f t="shared" si="25"/>
        <v>11</v>
      </c>
      <c r="C221" s="21">
        <f t="shared" si="26"/>
        <v>1</v>
      </c>
      <c r="D221" s="22" t="str">
        <f t="shared" si="27"/>
        <v>dimanche</v>
      </c>
      <c r="E221" s="23" t="str">
        <f t="shared" si="28"/>
        <v>dimanche</v>
      </c>
    </row>
    <row r="222" spans="1:5" x14ac:dyDescent="0.2">
      <c r="A222" s="19">
        <v>45992</v>
      </c>
      <c r="B222" s="20">
        <f t="shared" si="25"/>
        <v>12</v>
      </c>
      <c r="C222" s="21">
        <f t="shared" si="26"/>
        <v>2</v>
      </c>
      <c r="D222" s="22" t="str">
        <f t="shared" si="27"/>
        <v>lundi</v>
      </c>
      <c r="E222" s="23" t="str">
        <f t="shared" si="28"/>
        <v>lundi</v>
      </c>
    </row>
    <row r="223" spans="1:5" x14ac:dyDescent="0.2">
      <c r="A223" s="19">
        <v>45993</v>
      </c>
      <c r="B223" s="20">
        <f t="shared" si="25"/>
        <v>12</v>
      </c>
      <c r="C223" s="21">
        <f t="shared" si="26"/>
        <v>3</v>
      </c>
      <c r="D223" s="22" t="str">
        <f t="shared" si="27"/>
        <v>mardi</v>
      </c>
      <c r="E223" s="23" t="str">
        <f t="shared" si="28"/>
        <v>mardi</v>
      </c>
    </row>
    <row r="224" spans="1:5" x14ac:dyDescent="0.2">
      <c r="A224" s="19">
        <v>45994</v>
      </c>
      <c r="B224" s="20">
        <f t="shared" si="25"/>
        <v>12</v>
      </c>
      <c r="C224" s="21">
        <f t="shared" si="26"/>
        <v>4</v>
      </c>
      <c r="D224" s="22" t="str">
        <f t="shared" si="27"/>
        <v>mercredi</v>
      </c>
      <c r="E224" s="23" t="str">
        <f t="shared" si="28"/>
        <v>mercredi</v>
      </c>
    </row>
    <row r="225" spans="1:5" x14ac:dyDescent="0.2">
      <c r="A225" s="19">
        <v>45995</v>
      </c>
      <c r="B225" s="20">
        <f t="shared" si="25"/>
        <v>12</v>
      </c>
      <c r="C225" s="21">
        <f t="shared" si="26"/>
        <v>5</v>
      </c>
      <c r="D225" s="22" t="str">
        <f t="shared" si="27"/>
        <v>jeudi</v>
      </c>
      <c r="E225" s="23" t="str">
        <f t="shared" si="28"/>
        <v>jeudi</v>
      </c>
    </row>
    <row r="226" spans="1:5" x14ac:dyDescent="0.2">
      <c r="A226" s="19">
        <v>45996</v>
      </c>
      <c r="B226" s="20">
        <f t="shared" si="25"/>
        <v>12</v>
      </c>
      <c r="C226" s="21">
        <f t="shared" si="26"/>
        <v>6</v>
      </c>
      <c r="D226" s="22" t="str">
        <f t="shared" si="27"/>
        <v>vendredi</v>
      </c>
      <c r="E226" s="23" t="str">
        <f t="shared" si="28"/>
        <v>vendredi</v>
      </c>
    </row>
    <row r="227" spans="1:5" x14ac:dyDescent="0.2">
      <c r="A227" s="19">
        <v>45997</v>
      </c>
      <c r="B227" s="20">
        <f t="shared" si="25"/>
        <v>12</v>
      </c>
      <c r="C227" s="21">
        <f t="shared" si="26"/>
        <v>7</v>
      </c>
      <c r="D227" s="22" t="str">
        <f t="shared" si="27"/>
        <v>samedi</v>
      </c>
      <c r="E227" s="23" t="str">
        <f t="shared" si="28"/>
        <v>samedi</v>
      </c>
    </row>
    <row r="228" spans="1:5" x14ac:dyDescent="0.2">
      <c r="A228" s="19">
        <v>45998</v>
      </c>
      <c r="B228" s="20">
        <f t="shared" si="25"/>
        <v>12</v>
      </c>
      <c r="C228" s="21">
        <f t="shared" si="26"/>
        <v>1</v>
      </c>
      <c r="D228" s="22" t="str">
        <f t="shared" si="27"/>
        <v>dimanche</v>
      </c>
      <c r="E228" s="23" t="str">
        <f t="shared" si="28"/>
        <v>dimanche</v>
      </c>
    </row>
    <row r="229" spans="1:5" x14ac:dyDescent="0.2">
      <c r="A229" s="19">
        <v>45999</v>
      </c>
      <c r="B229" s="20">
        <f t="shared" si="25"/>
        <v>12</v>
      </c>
      <c r="C229" s="21">
        <f t="shared" si="26"/>
        <v>2</v>
      </c>
      <c r="D229" s="22" t="str">
        <f t="shared" si="27"/>
        <v>lundi</v>
      </c>
      <c r="E229" s="23" t="str">
        <f t="shared" si="28"/>
        <v>lundi</v>
      </c>
    </row>
    <row r="230" spans="1:5" x14ac:dyDescent="0.2">
      <c r="A230" s="19">
        <v>46000</v>
      </c>
      <c r="B230" s="20">
        <f t="shared" si="25"/>
        <v>12</v>
      </c>
      <c r="C230" s="21">
        <f t="shared" si="26"/>
        <v>3</v>
      </c>
      <c r="D230" s="22" t="str">
        <f t="shared" si="27"/>
        <v>mardi</v>
      </c>
      <c r="E230" s="23" t="str">
        <f t="shared" si="28"/>
        <v>mardi</v>
      </c>
    </row>
    <row r="231" spans="1:5" x14ac:dyDescent="0.2">
      <c r="A231" s="19">
        <v>46001</v>
      </c>
      <c r="B231" s="20">
        <f t="shared" si="25"/>
        <v>12</v>
      </c>
      <c r="C231" s="21">
        <f t="shared" si="26"/>
        <v>4</v>
      </c>
      <c r="D231" s="22" t="str">
        <f t="shared" si="27"/>
        <v>mercredi</v>
      </c>
      <c r="E231" s="23" t="str">
        <f t="shared" si="28"/>
        <v>mercredi</v>
      </c>
    </row>
    <row r="232" spans="1:5" x14ac:dyDescent="0.2">
      <c r="A232" s="19">
        <v>46002</v>
      </c>
      <c r="B232" s="20">
        <f t="shared" si="25"/>
        <v>12</v>
      </c>
      <c r="C232" s="21">
        <f t="shared" si="26"/>
        <v>5</v>
      </c>
      <c r="D232" s="22" t="str">
        <f t="shared" si="27"/>
        <v>jeudi</v>
      </c>
      <c r="E232" s="23" t="str">
        <f t="shared" si="28"/>
        <v>jeudi</v>
      </c>
    </row>
    <row r="233" spans="1:5" x14ac:dyDescent="0.2">
      <c r="A233" s="19">
        <v>46003</v>
      </c>
      <c r="B233" s="20">
        <f t="shared" si="25"/>
        <v>12</v>
      </c>
      <c r="C233" s="21">
        <f t="shared" si="26"/>
        <v>6</v>
      </c>
      <c r="D233" s="22" t="str">
        <f t="shared" si="27"/>
        <v>vendredi</v>
      </c>
      <c r="E233" s="23" t="str">
        <f t="shared" si="28"/>
        <v>vendredi</v>
      </c>
    </row>
    <row r="234" spans="1:5" x14ac:dyDescent="0.2">
      <c r="A234" s="19">
        <v>46004</v>
      </c>
      <c r="B234" s="20">
        <f t="shared" si="25"/>
        <v>12</v>
      </c>
      <c r="C234" s="21">
        <f t="shared" si="26"/>
        <v>7</v>
      </c>
      <c r="D234" s="22" t="str">
        <f t="shared" si="27"/>
        <v>samedi</v>
      </c>
      <c r="E234" s="23" t="str">
        <f t="shared" si="28"/>
        <v>samedi</v>
      </c>
    </row>
    <row r="235" spans="1:5" x14ac:dyDescent="0.2">
      <c r="A235" s="19">
        <v>46005</v>
      </c>
      <c r="B235" s="20">
        <f t="shared" si="25"/>
        <v>12</v>
      </c>
      <c r="C235" s="21">
        <f t="shared" si="26"/>
        <v>1</v>
      </c>
      <c r="D235" s="22" t="str">
        <f t="shared" si="27"/>
        <v>dimanche</v>
      </c>
      <c r="E235" s="23" t="str">
        <f t="shared" si="28"/>
        <v>dimanche</v>
      </c>
    </row>
    <row r="236" spans="1:5" x14ac:dyDescent="0.2">
      <c r="A236" s="19">
        <v>46006</v>
      </c>
      <c r="B236" s="20">
        <f t="shared" si="25"/>
        <v>12</v>
      </c>
      <c r="C236" s="21">
        <f t="shared" si="26"/>
        <v>2</v>
      </c>
      <c r="D236" s="22" t="str">
        <f t="shared" si="27"/>
        <v>lundi</v>
      </c>
      <c r="E236" s="23" t="str">
        <f t="shared" si="28"/>
        <v>lundi</v>
      </c>
    </row>
    <row r="237" spans="1:5" x14ac:dyDescent="0.2">
      <c r="A237" s="19">
        <v>46007</v>
      </c>
      <c r="B237" s="20">
        <f t="shared" si="25"/>
        <v>12</v>
      </c>
      <c r="C237" s="21">
        <f t="shared" si="26"/>
        <v>3</v>
      </c>
      <c r="D237" s="22" t="str">
        <f t="shared" si="27"/>
        <v>mardi</v>
      </c>
      <c r="E237" s="23" t="str">
        <f t="shared" si="28"/>
        <v>mardi</v>
      </c>
    </row>
    <row r="238" spans="1:5" x14ac:dyDescent="0.2">
      <c r="A238" s="19">
        <v>46008</v>
      </c>
      <c r="B238" s="20">
        <f t="shared" si="25"/>
        <v>12</v>
      </c>
      <c r="C238" s="21">
        <f t="shared" si="26"/>
        <v>4</v>
      </c>
      <c r="D238" s="22" t="str">
        <f t="shared" si="27"/>
        <v>mercredi</v>
      </c>
      <c r="E238" s="23" t="str">
        <f t="shared" si="28"/>
        <v>mercredi</v>
      </c>
    </row>
    <row r="239" spans="1:5" x14ac:dyDescent="0.2">
      <c r="A239" s="19">
        <v>46009</v>
      </c>
      <c r="B239" s="20">
        <f t="shared" si="25"/>
        <v>12</v>
      </c>
      <c r="C239" s="21">
        <f t="shared" si="26"/>
        <v>5</v>
      </c>
      <c r="D239" s="22" t="str">
        <f t="shared" si="27"/>
        <v>jeudi</v>
      </c>
      <c r="E239" s="23" t="str">
        <f t="shared" si="28"/>
        <v>jeudi</v>
      </c>
    </row>
    <row r="240" spans="1:5" x14ac:dyDescent="0.2">
      <c r="A240" s="19">
        <v>46010</v>
      </c>
      <c r="B240" s="20">
        <f t="shared" si="25"/>
        <v>12</v>
      </c>
      <c r="C240" s="21">
        <f t="shared" si="26"/>
        <v>6</v>
      </c>
      <c r="D240" s="22" t="str">
        <f t="shared" si="27"/>
        <v>vendredi</v>
      </c>
      <c r="E240" s="23" t="str">
        <f t="shared" si="28"/>
        <v>vendredi</v>
      </c>
    </row>
    <row r="241" spans="1:5" x14ac:dyDescent="0.2">
      <c r="A241" s="19">
        <v>46011</v>
      </c>
      <c r="B241" s="20">
        <f t="shared" si="25"/>
        <v>12</v>
      </c>
      <c r="C241" s="21">
        <f t="shared" si="26"/>
        <v>7</v>
      </c>
      <c r="D241" s="22" t="str">
        <f t="shared" si="27"/>
        <v>samedi</v>
      </c>
      <c r="E241" s="23" t="str">
        <f t="shared" si="28"/>
        <v>samedi</v>
      </c>
    </row>
    <row r="242" spans="1:5" x14ac:dyDescent="0.2">
      <c r="A242" s="19">
        <v>46012</v>
      </c>
      <c r="B242" s="20">
        <f t="shared" si="25"/>
        <v>12</v>
      </c>
      <c r="C242" s="21">
        <f t="shared" si="26"/>
        <v>1</v>
      </c>
      <c r="D242" s="22" t="str">
        <f t="shared" si="27"/>
        <v>dimanche</v>
      </c>
      <c r="E242" s="23" t="str">
        <f t="shared" si="28"/>
        <v>dimanche</v>
      </c>
    </row>
    <row r="243" spans="1:5" x14ac:dyDescent="0.2">
      <c r="A243" s="19">
        <v>46013</v>
      </c>
      <c r="B243" s="20">
        <f t="shared" si="25"/>
        <v>12</v>
      </c>
      <c r="C243" s="21">
        <f t="shared" si="26"/>
        <v>2</v>
      </c>
      <c r="D243" s="22" t="str">
        <f t="shared" si="27"/>
        <v>lundi</v>
      </c>
      <c r="E243" s="23" t="str">
        <f t="shared" si="28"/>
        <v>lundi</v>
      </c>
    </row>
    <row r="244" spans="1:5" x14ac:dyDescent="0.2">
      <c r="A244" s="19">
        <v>46014</v>
      </c>
      <c r="B244" s="20">
        <f t="shared" si="25"/>
        <v>12</v>
      </c>
      <c r="C244" s="21">
        <f t="shared" si="26"/>
        <v>3</v>
      </c>
      <c r="D244" s="22" t="str">
        <f t="shared" si="27"/>
        <v>mardi</v>
      </c>
      <c r="E244" s="23" t="str">
        <f t="shared" si="28"/>
        <v>mardi</v>
      </c>
    </row>
    <row r="245" spans="1:5" x14ac:dyDescent="0.2">
      <c r="A245" s="19">
        <v>46015</v>
      </c>
      <c r="B245" s="20">
        <f t="shared" si="25"/>
        <v>12</v>
      </c>
      <c r="C245" s="21">
        <f t="shared" si="26"/>
        <v>4</v>
      </c>
      <c r="D245" s="22" t="str">
        <f t="shared" si="27"/>
        <v>mercredi</v>
      </c>
      <c r="E245" s="23" t="str">
        <f t="shared" si="28"/>
        <v>mercredi</v>
      </c>
    </row>
    <row r="246" spans="1:5" x14ac:dyDescent="0.2">
      <c r="A246" s="19">
        <v>46016</v>
      </c>
      <c r="B246" s="20">
        <f t="shared" si="25"/>
        <v>12</v>
      </c>
      <c r="C246" s="21">
        <f t="shared" si="26"/>
        <v>5</v>
      </c>
      <c r="D246" s="22" t="str">
        <f t="shared" si="27"/>
        <v>JF</v>
      </c>
      <c r="E246" s="23" t="str">
        <f t="shared" si="28"/>
        <v>JF</v>
      </c>
    </row>
    <row r="247" spans="1:5" x14ac:dyDescent="0.2">
      <c r="A247" s="19">
        <v>46017</v>
      </c>
      <c r="B247" s="20">
        <f t="shared" si="25"/>
        <v>12</v>
      </c>
      <c r="C247" s="21">
        <f t="shared" si="26"/>
        <v>6</v>
      </c>
      <c r="D247" s="22" t="str">
        <f t="shared" si="27"/>
        <v>vendredi</v>
      </c>
      <c r="E247" s="23" t="str">
        <f t="shared" si="28"/>
        <v>vendredi</v>
      </c>
    </row>
    <row r="248" spans="1:5" x14ac:dyDescent="0.2">
      <c r="A248" s="19">
        <v>46018</v>
      </c>
      <c r="B248" s="20">
        <f t="shared" si="25"/>
        <v>12</v>
      </c>
      <c r="C248" s="21">
        <f t="shared" si="26"/>
        <v>7</v>
      </c>
      <c r="D248" s="22" t="str">
        <f t="shared" si="27"/>
        <v>samedi</v>
      </c>
      <c r="E248" s="23" t="str">
        <f t="shared" si="28"/>
        <v>samedi</v>
      </c>
    </row>
    <row r="249" spans="1:5" x14ac:dyDescent="0.2">
      <c r="A249" s="19">
        <v>46019</v>
      </c>
      <c r="B249" s="20">
        <f t="shared" si="25"/>
        <v>12</v>
      </c>
      <c r="C249" s="21">
        <f t="shared" si="26"/>
        <v>1</v>
      </c>
      <c r="D249" s="22" t="str">
        <f t="shared" si="27"/>
        <v>dimanche</v>
      </c>
      <c r="E249" s="23" t="str">
        <f t="shared" si="28"/>
        <v>dimanche</v>
      </c>
    </row>
    <row r="250" spans="1:5" x14ac:dyDescent="0.2">
      <c r="A250" s="19">
        <v>46020</v>
      </c>
      <c r="B250" s="20">
        <f t="shared" si="25"/>
        <v>12</v>
      </c>
      <c r="C250" s="21">
        <f t="shared" si="26"/>
        <v>2</v>
      </c>
      <c r="D250" s="22" t="str">
        <f t="shared" si="27"/>
        <v>lundi</v>
      </c>
      <c r="E250" s="23" t="str">
        <f t="shared" si="28"/>
        <v>lundi</v>
      </c>
    </row>
    <row r="251" spans="1:5" x14ac:dyDescent="0.2">
      <c r="A251" s="19">
        <v>46021</v>
      </c>
      <c r="B251" s="20">
        <f t="shared" si="25"/>
        <v>12</v>
      </c>
      <c r="C251" s="21">
        <f t="shared" si="26"/>
        <v>3</v>
      </c>
      <c r="D251" s="22" t="str">
        <f t="shared" si="27"/>
        <v>mardi</v>
      </c>
      <c r="E251" s="23" t="str">
        <f t="shared" si="28"/>
        <v>mardi</v>
      </c>
    </row>
    <row r="252" spans="1:5" x14ac:dyDescent="0.2">
      <c r="A252" s="19">
        <v>46022</v>
      </c>
      <c r="B252" s="20">
        <f t="shared" si="25"/>
        <v>12</v>
      </c>
      <c r="C252" s="21">
        <f t="shared" si="26"/>
        <v>4</v>
      </c>
      <c r="D252" s="22" t="str">
        <f t="shared" si="27"/>
        <v>mercredi</v>
      </c>
      <c r="E252" s="23" t="str">
        <f t="shared" si="28"/>
        <v>mercredi</v>
      </c>
    </row>
    <row r="253" spans="1:5" x14ac:dyDescent="0.2">
      <c r="A253" s="19">
        <v>46023</v>
      </c>
      <c r="B253" s="20">
        <f t="shared" si="25"/>
        <v>1</v>
      </c>
      <c r="C253" s="21">
        <f t="shared" si="26"/>
        <v>5</v>
      </c>
      <c r="D253" s="22" t="str">
        <f t="shared" si="27"/>
        <v>JF</v>
      </c>
      <c r="E253" s="23" t="str">
        <f t="shared" si="28"/>
        <v>JF</v>
      </c>
    </row>
    <row r="254" spans="1:5" x14ac:dyDescent="0.2">
      <c r="A254" s="19">
        <v>46024</v>
      </c>
      <c r="B254" s="20">
        <f t="shared" si="25"/>
        <v>1</v>
      </c>
      <c r="C254" s="21">
        <f t="shared" si="26"/>
        <v>6</v>
      </c>
      <c r="D254" s="22" t="str">
        <f t="shared" si="27"/>
        <v>vendredi</v>
      </c>
      <c r="E254" s="23" t="str">
        <f t="shared" si="28"/>
        <v>vendredi</v>
      </c>
    </row>
    <row r="255" spans="1:5" x14ac:dyDescent="0.2">
      <c r="A255" s="19">
        <v>46025</v>
      </c>
      <c r="B255" s="20">
        <f t="shared" si="25"/>
        <v>1</v>
      </c>
      <c r="C255" s="21">
        <f t="shared" si="26"/>
        <v>7</v>
      </c>
      <c r="D255" s="22" t="str">
        <f t="shared" si="27"/>
        <v>samedi</v>
      </c>
      <c r="E255" s="23" t="str">
        <f t="shared" si="28"/>
        <v>samedi</v>
      </c>
    </row>
    <row r="256" spans="1:5" x14ac:dyDescent="0.2">
      <c r="A256" s="19">
        <v>46026</v>
      </c>
      <c r="B256" s="20">
        <f t="shared" si="25"/>
        <v>1</v>
      </c>
      <c r="C256" s="21">
        <f t="shared" si="26"/>
        <v>1</v>
      </c>
      <c r="D256" s="22" t="str">
        <f t="shared" si="27"/>
        <v>dimanche</v>
      </c>
      <c r="E256" s="23" t="str">
        <f t="shared" si="28"/>
        <v>dimanche</v>
      </c>
    </row>
    <row r="257" spans="1:5" x14ac:dyDescent="0.2">
      <c r="A257" s="19">
        <v>46027</v>
      </c>
      <c r="B257" s="20">
        <f t="shared" si="25"/>
        <v>1</v>
      </c>
      <c r="C257" s="21">
        <f t="shared" si="26"/>
        <v>2</v>
      </c>
      <c r="D257" s="22" t="str">
        <f t="shared" si="27"/>
        <v>lundi</v>
      </c>
      <c r="E257" s="23" t="str">
        <f t="shared" si="28"/>
        <v>lundi</v>
      </c>
    </row>
    <row r="258" spans="1:5" x14ac:dyDescent="0.2">
      <c r="A258" s="19">
        <v>46028</v>
      </c>
      <c r="B258" s="20">
        <f t="shared" si="25"/>
        <v>1</v>
      </c>
      <c r="C258" s="21">
        <f t="shared" si="26"/>
        <v>3</v>
      </c>
      <c r="D258" s="22" t="str">
        <f t="shared" si="27"/>
        <v>mardi</v>
      </c>
      <c r="E258" s="23" t="str">
        <f t="shared" si="28"/>
        <v>mardi</v>
      </c>
    </row>
    <row r="259" spans="1:5" x14ac:dyDescent="0.2">
      <c r="A259" s="19">
        <v>46029</v>
      </c>
      <c r="B259" s="20">
        <f t="shared" si="25"/>
        <v>1</v>
      </c>
      <c r="C259" s="21">
        <f t="shared" si="26"/>
        <v>4</v>
      </c>
      <c r="D259" s="22" t="str">
        <f t="shared" si="27"/>
        <v>mercredi</v>
      </c>
      <c r="E259" s="23" t="str">
        <f t="shared" si="28"/>
        <v>mercredi</v>
      </c>
    </row>
    <row r="260" spans="1:5" x14ac:dyDescent="0.2">
      <c r="A260" s="19">
        <v>46030</v>
      </c>
      <c r="B260" s="20">
        <f t="shared" si="25"/>
        <v>1</v>
      </c>
      <c r="C260" s="21">
        <f t="shared" si="26"/>
        <v>5</v>
      </c>
      <c r="D260" s="22" t="str">
        <f t="shared" si="27"/>
        <v>jeudi</v>
      </c>
      <c r="E260" s="23" t="str">
        <f t="shared" si="28"/>
        <v>jeudi</v>
      </c>
    </row>
    <row r="261" spans="1:5" x14ac:dyDescent="0.2">
      <c r="A261" s="19">
        <v>46031</v>
      </c>
      <c r="B261" s="20">
        <f t="shared" ref="B261:B324" si="29">MONTH(A261)</f>
        <v>1</v>
      </c>
      <c r="C261" s="21">
        <f t="shared" ref="C261:C324" si="30">WEEKDAY(A261)</f>
        <v>6</v>
      </c>
      <c r="D261" s="22" t="str">
        <f t="shared" ref="D261:D324" si="31">IF($A$4:$A$368=$O$4,$M$4,IF($A$4:$A$368=$O$5,$M$5,IF($A$4:$A$368=$O$6,$M$6,IF($A$4:$A$368=$O$7,$M$7,IF($A$4:$A$368=$O$8,$M$8,IF($A$4:$A$368=$O$9,$M$9,IF($A$4:$A$368=$O$10,$M$10,IF($A$4:$A$368=$O$11,$M$11,IF($A$4:$A$368=$O$12,$M$12,IF($A$4:$A$368=$O$13,$M$13,IF($A$4:$A$368=$O$14,$M$14,VLOOKUP(C261,$G$4:$H$12,2,0))))))))))))</f>
        <v>vendredi</v>
      </c>
      <c r="E261" s="23" t="str">
        <f t="shared" ref="E261:E324" si="32">D261</f>
        <v>vendredi</v>
      </c>
    </row>
    <row r="262" spans="1:5" x14ac:dyDescent="0.2">
      <c r="A262" s="19">
        <v>46032</v>
      </c>
      <c r="B262" s="20">
        <f t="shared" si="29"/>
        <v>1</v>
      </c>
      <c r="C262" s="21">
        <f t="shared" si="30"/>
        <v>7</v>
      </c>
      <c r="D262" s="22" t="str">
        <f t="shared" si="31"/>
        <v>samedi</v>
      </c>
      <c r="E262" s="23" t="str">
        <f t="shared" si="32"/>
        <v>samedi</v>
      </c>
    </row>
    <row r="263" spans="1:5" x14ac:dyDescent="0.2">
      <c r="A263" s="19">
        <v>46033</v>
      </c>
      <c r="B263" s="20">
        <f t="shared" si="29"/>
        <v>1</v>
      </c>
      <c r="C263" s="21">
        <f t="shared" si="30"/>
        <v>1</v>
      </c>
      <c r="D263" s="22" t="str">
        <f t="shared" si="31"/>
        <v>dimanche</v>
      </c>
      <c r="E263" s="23" t="str">
        <f t="shared" si="32"/>
        <v>dimanche</v>
      </c>
    </row>
    <row r="264" spans="1:5" x14ac:dyDescent="0.2">
      <c r="A264" s="19">
        <v>46034</v>
      </c>
      <c r="B264" s="20">
        <f t="shared" si="29"/>
        <v>1</v>
      </c>
      <c r="C264" s="21">
        <f t="shared" si="30"/>
        <v>2</v>
      </c>
      <c r="D264" s="22" t="str">
        <f t="shared" si="31"/>
        <v>lundi</v>
      </c>
      <c r="E264" s="23" t="str">
        <f t="shared" si="32"/>
        <v>lundi</v>
      </c>
    </row>
    <row r="265" spans="1:5" x14ac:dyDescent="0.2">
      <c r="A265" s="19">
        <v>46035</v>
      </c>
      <c r="B265" s="20">
        <f t="shared" si="29"/>
        <v>1</v>
      </c>
      <c r="C265" s="21">
        <f t="shared" si="30"/>
        <v>3</v>
      </c>
      <c r="D265" s="22" t="str">
        <f t="shared" si="31"/>
        <v>mardi</v>
      </c>
      <c r="E265" s="23" t="str">
        <f t="shared" si="32"/>
        <v>mardi</v>
      </c>
    </row>
    <row r="266" spans="1:5" x14ac:dyDescent="0.2">
      <c r="A266" s="19">
        <v>46036</v>
      </c>
      <c r="B266" s="20">
        <f t="shared" si="29"/>
        <v>1</v>
      </c>
      <c r="C266" s="21">
        <f t="shared" si="30"/>
        <v>4</v>
      </c>
      <c r="D266" s="22" t="str">
        <f t="shared" si="31"/>
        <v>mercredi</v>
      </c>
      <c r="E266" s="23" t="str">
        <f t="shared" si="32"/>
        <v>mercredi</v>
      </c>
    </row>
    <row r="267" spans="1:5" x14ac:dyDescent="0.2">
      <c r="A267" s="19">
        <v>46037</v>
      </c>
      <c r="B267" s="20">
        <f t="shared" si="29"/>
        <v>1</v>
      </c>
      <c r="C267" s="21">
        <f t="shared" si="30"/>
        <v>5</v>
      </c>
      <c r="D267" s="22" t="str">
        <f t="shared" si="31"/>
        <v>jeudi</v>
      </c>
      <c r="E267" s="23" t="str">
        <f t="shared" si="32"/>
        <v>jeudi</v>
      </c>
    </row>
    <row r="268" spans="1:5" x14ac:dyDescent="0.2">
      <c r="A268" s="19">
        <v>46038</v>
      </c>
      <c r="B268" s="20">
        <f t="shared" si="29"/>
        <v>1</v>
      </c>
      <c r="C268" s="21">
        <f t="shared" si="30"/>
        <v>6</v>
      </c>
      <c r="D268" s="22" t="str">
        <f t="shared" si="31"/>
        <v>vendredi</v>
      </c>
      <c r="E268" s="23" t="str">
        <f t="shared" si="32"/>
        <v>vendredi</v>
      </c>
    </row>
    <row r="269" spans="1:5" x14ac:dyDescent="0.2">
      <c r="A269" s="19">
        <v>46039</v>
      </c>
      <c r="B269" s="20">
        <f t="shared" si="29"/>
        <v>1</v>
      </c>
      <c r="C269" s="21">
        <f t="shared" si="30"/>
        <v>7</v>
      </c>
      <c r="D269" s="22" t="str">
        <f t="shared" si="31"/>
        <v>samedi</v>
      </c>
      <c r="E269" s="23" t="str">
        <f t="shared" si="32"/>
        <v>samedi</v>
      </c>
    </row>
    <row r="270" spans="1:5" x14ac:dyDescent="0.2">
      <c r="A270" s="19">
        <v>46040</v>
      </c>
      <c r="B270" s="20">
        <f t="shared" si="29"/>
        <v>1</v>
      </c>
      <c r="C270" s="21">
        <f t="shared" si="30"/>
        <v>1</v>
      </c>
      <c r="D270" s="22" t="str">
        <f t="shared" si="31"/>
        <v>dimanche</v>
      </c>
      <c r="E270" s="23" t="str">
        <f t="shared" si="32"/>
        <v>dimanche</v>
      </c>
    </row>
    <row r="271" spans="1:5" x14ac:dyDescent="0.2">
      <c r="A271" s="19">
        <v>46041</v>
      </c>
      <c r="B271" s="20">
        <f t="shared" si="29"/>
        <v>1</v>
      </c>
      <c r="C271" s="21">
        <f t="shared" si="30"/>
        <v>2</v>
      </c>
      <c r="D271" s="22" t="str">
        <f t="shared" si="31"/>
        <v>lundi</v>
      </c>
      <c r="E271" s="23" t="str">
        <f t="shared" si="32"/>
        <v>lundi</v>
      </c>
    </row>
    <row r="272" spans="1:5" x14ac:dyDescent="0.2">
      <c r="A272" s="19">
        <v>46042</v>
      </c>
      <c r="B272" s="20">
        <f t="shared" si="29"/>
        <v>1</v>
      </c>
      <c r="C272" s="21">
        <f t="shared" si="30"/>
        <v>3</v>
      </c>
      <c r="D272" s="22" t="str">
        <f t="shared" si="31"/>
        <v>mardi</v>
      </c>
      <c r="E272" s="23" t="str">
        <f t="shared" si="32"/>
        <v>mardi</v>
      </c>
    </row>
    <row r="273" spans="1:5" x14ac:dyDescent="0.2">
      <c r="A273" s="19">
        <v>46043</v>
      </c>
      <c r="B273" s="20">
        <f t="shared" si="29"/>
        <v>1</v>
      </c>
      <c r="C273" s="21">
        <f t="shared" si="30"/>
        <v>4</v>
      </c>
      <c r="D273" s="22" t="str">
        <f t="shared" si="31"/>
        <v>mercredi</v>
      </c>
      <c r="E273" s="23" t="str">
        <f t="shared" si="32"/>
        <v>mercredi</v>
      </c>
    </row>
    <row r="274" spans="1:5" x14ac:dyDescent="0.2">
      <c r="A274" s="19">
        <v>46044</v>
      </c>
      <c r="B274" s="20">
        <f t="shared" si="29"/>
        <v>1</v>
      </c>
      <c r="C274" s="21">
        <f t="shared" si="30"/>
        <v>5</v>
      </c>
      <c r="D274" s="22" t="str">
        <f t="shared" si="31"/>
        <v>jeudi</v>
      </c>
      <c r="E274" s="23" t="str">
        <f t="shared" si="32"/>
        <v>jeudi</v>
      </c>
    </row>
    <row r="275" spans="1:5" x14ac:dyDescent="0.2">
      <c r="A275" s="19">
        <v>46045</v>
      </c>
      <c r="B275" s="20">
        <f t="shared" si="29"/>
        <v>1</v>
      </c>
      <c r="C275" s="21">
        <f t="shared" si="30"/>
        <v>6</v>
      </c>
      <c r="D275" s="22" t="str">
        <f t="shared" si="31"/>
        <v>vendredi</v>
      </c>
      <c r="E275" s="23" t="str">
        <f t="shared" si="32"/>
        <v>vendredi</v>
      </c>
    </row>
    <row r="276" spans="1:5" x14ac:dyDescent="0.2">
      <c r="A276" s="19">
        <v>46046</v>
      </c>
      <c r="B276" s="20">
        <f t="shared" si="29"/>
        <v>1</v>
      </c>
      <c r="C276" s="21">
        <f t="shared" si="30"/>
        <v>7</v>
      </c>
      <c r="D276" s="22" t="str">
        <f t="shared" si="31"/>
        <v>samedi</v>
      </c>
      <c r="E276" s="23" t="str">
        <f t="shared" si="32"/>
        <v>samedi</v>
      </c>
    </row>
    <row r="277" spans="1:5" x14ac:dyDescent="0.2">
      <c r="A277" s="19">
        <v>46047</v>
      </c>
      <c r="B277" s="20">
        <f t="shared" si="29"/>
        <v>1</v>
      </c>
      <c r="C277" s="21">
        <f t="shared" si="30"/>
        <v>1</v>
      </c>
      <c r="D277" s="22" t="str">
        <f t="shared" si="31"/>
        <v>dimanche</v>
      </c>
      <c r="E277" s="23" t="str">
        <f t="shared" si="32"/>
        <v>dimanche</v>
      </c>
    </row>
    <row r="278" spans="1:5" x14ac:dyDescent="0.2">
      <c r="A278" s="19">
        <v>46048</v>
      </c>
      <c r="B278" s="20">
        <f t="shared" si="29"/>
        <v>1</v>
      </c>
      <c r="C278" s="21">
        <f t="shared" si="30"/>
        <v>2</v>
      </c>
      <c r="D278" s="22" t="str">
        <f t="shared" si="31"/>
        <v>lundi</v>
      </c>
      <c r="E278" s="23" t="str">
        <f t="shared" si="32"/>
        <v>lundi</v>
      </c>
    </row>
    <row r="279" spans="1:5" x14ac:dyDescent="0.2">
      <c r="A279" s="19">
        <v>46049</v>
      </c>
      <c r="B279" s="20">
        <f t="shared" si="29"/>
        <v>1</v>
      </c>
      <c r="C279" s="21">
        <f t="shared" si="30"/>
        <v>3</v>
      </c>
      <c r="D279" s="22" t="str">
        <f t="shared" si="31"/>
        <v>mardi</v>
      </c>
      <c r="E279" s="23" t="str">
        <f t="shared" si="32"/>
        <v>mardi</v>
      </c>
    </row>
    <row r="280" spans="1:5" x14ac:dyDescent="0.2">
      <c r="A280" s="19">
        <v>46050</v>
      </c>
      <c r="B280" s="20">
        <f t="shared" si="29"/>
        <v>1</v>
      </c>
      <c r="C280" s="21">
        <f t="shared" si="30"/>
        <v>4</v>
      </c>
      <c r="D280" s="22" t="str">
        <f t="shared" si="31"/>
        <v>mercredi</v>
      </c>
      <c r="E280" s="23" t="str">
        <f t="shared" si="32"/>
        <v>mercredi</v>
      </c>
    </row>
    <row r="281" spans="1:5" x14ac:dyDescent="0.2">
      <c r="A281" s="19">
        <v>46051</v>
      </c>
      <c r="B281" s="20">
        <f t="shared" si="29"/>
        <v>1</v>
      </c>
      <c r="C281" s="21">
        <f t="shared" si="30"/>
        <v>5</v>
      </c>
      <c r="D281" s="22" t="str">
        <f t="shared" si="31"/>
        <v>jeudi</v>
      </c>
      <c r="E281" s="23" t="str">
        <f t="shared" si="32"/>
        <v>jeudi</v>
      </c>
    </row>
    <row r="282" spans="1:5" x14ac:dyDescent="0.2">
      <c r="A282" s="19">
        <v>46052</v>
      </c>
      <c r="B282" s="20">
        <f t="shared" si="29"/>
        <v>1</v>
      </c>
      <c r="C282" s="21">
        <f t="shared" si="30"/>
        <v>6</v>
      </c>
      <c r="D282" s="22" t="str">
        <f t="shared" si="31"/>
        <v>vendredi</v>
      </c>
      <c r="E282" s="23" t="str">
        <f t="shared" si="32"/>
        <v>vendredi</v>
      </c>
    </row>
    <row r="283" spans="1:5" x14ac:dyDescent="0.2">
      <c r="A283" s="19">
        <v>46053</v>
      </c>
      <c r="B283" s="20">
        <f t="shared" si="29"/>
        <v>1</v>
      </c>
      <c r="C283" s="21">
        <f t="shared" si="30"/>
        <v>7</v>
      </c>
      <c r="D283" s="22" t="str">
        <f t="shared" si="31"/>
        <v>samedi</v>
      </c>
      <c r="E283" s="23" t="str">
        <f t="shared" si="32"/>
        <v>samedi</v>
      </c>
    </row>
    <row r="284" spans="1:5" x14ac:dyDescent="0.2">
      <c r="A284" s="19">
        <v>46054</v>
      </c>
      <c r="B284" s="20">
        <f t="shared" si="29"/>
        <v>2</v>
      </c>
      <c r="C284" s="21">
        <f t="shared" si="30"/>
        <v>1</v>
      </c>
      <c r="D284" s="22" t="str">
        <f t="shared" si="31"/>
        <v>dimanche</v>
      </c>
      <c r="E284" s="23" t="str">
        <f t="shared" si="32"/>
        <v>dimanche</v>
      </c>
    </row>
    <row r="285" spans="1:5" x14ac:dyDescent="0.2">
      <c r="A285" s="19">
        <v>46055</v>
      </c>
      <c r="B285" s="20">
        <f t="shared" si="29"/>
        <v>2</v>
      </c>
      <c r="C285" s="21">
        <f t="shared" si="30"/>
        <v>2</v>
      </c>
      <c r="D285" s="22" t="str">
        <f t="shared" si="31"/>
        <v>lundi</v>
      </c>
      <c r="E285" s="23" t="str">
        <f t="shared" si="32"/>
        <v>lundi</v>
      </c>
    </row>
    <row r="286" spans="1:5" x14ac:dyDescent="0.2">
      <c r="A286" s="19">
        <v>46056</v>
      </c>
      <c r="B286" s="20">
        <f t="shared" si="29"/>
        <v>2</v>
      </c>
      <c r="C286" s="21">
        <f t="shared" si="30"/>
        <v>3</v>
      </c>
      <c r="D286" s="22" t="str">
        <f t="shared" si="31"/>
        <v>mardi</v>
      </c>
      <c r="E286" s="23" t="str">
        <f t="shared" si="32"/>
        <v>mardi</v>
      </c>
    </row>
    <row r="287" spans="1:5" x14ac:dyDescent="0.2">
      <c r="A287" s="19">
        <v>46057</v>
      </c>
      <c r="B287" s="20">
        <f t="shared" si="29"/>
        <v>2</v>
      </c>
      <c r="C287" s="21">
        <f t="shared" si="30"/>
        <v>4</v>
      </c>
      <c r="D287" s="22" t="str">
        <f t="shared" si="31"/>
        <v>mercredi</v>
      </c>
      <c r="E287" s="23" t="str">
        <f t="shared" si="32"/>
        <v>mercredi</v>
      </c>
    </row>
    <row r="288" spans="1:5" x14ac:dyDescent="0.2">
      <c r="A288" s="19">
        <v>46058</v>
      </c>
      <c r="B288" s="20">
        <f t="shared" si="29"/>
        <v>2</v>
      </c>
      <c r="C288" s="21">
        <f t="shared" si="30"/>
        <v>5</v>
      </c>
      <c r="D288" s="22" t="str">
        <f t="shared" si="31"/>
        <v>jeudi</v>
      </c>
      <c r="E288" s="23" t="str">
        <f t="shared" si="32"/>
        <v>jeudi</v>
      </c>
    </row>
    <row r="289" spans="1:5" x14ac:dyDescent="0.2">
      <c r="A289" s="19">
        <v>46059</v>
      </c>
      <c r="B289" s="20">
        <f t="shared" si="29"/>
        <v>2</v>
      </c>
      <c r="C289" s="21">
        <f t="shared" si="30"/>
        <v>6</v>
      </c>
      <c r="D289" s="22" t="str">
        <f t="shared" si="31"/>
        <v>vendredi</v>
      </c>
      <c r="E289" s="23" t="str">
        <f t="shared" si="32"/>
        <v>vendredi</v>
      </c>
    </row>
    <row r="290" spans="1:5" x14ac:dyDescent="0.2">
      <c r="A290" s="19">
        <v>46060</v>
      </c>
      <c r="B290" s="20">
        <f t="shared" si="29"/>
        <v>2</v>
      </c>
      <c r="C290" s="21">
        <f t="shared" si="30"/>
        <v>7</v>
      </c>
      <c r="D290" s="22" t="str">
        <f t="shared" si="31"/>
        <v>samedi</v>
      </c>
      <c r="E290" s="23" t="str">
        <f t="shared" si="32"/>
        <v>samedi</v>
      </c>
    </row>
    <row r="291" spans="1:5" x14ac:dyDescent="0.2">
      <c r="A291" s="19">
        <v>46061</v>
      </c>
      <c r="B291" s="20">
        <f t="shared" si="29"/>
        <v>2</v>
      </c>
      <c r="C291" s="21">
        <f t="shared" si="30"/>
        <v>1</v>
      </c>
      <c r="D291" s="22" t="str">
        <f t="shared" si="31"/>
        <v>dimanche</v>
      </c>
      <c r="E291" s="23" t="str">
        <f t="shared" si="32"/>
        <v>dimanche</v>
      </c>
    </row>
    <row r="292" spans="1:5" x14ac:dyDescent="0.2">
      <c r="A292" s="19">
        <v>46062</v>
      </c>
      <c r="B292" s="20">
        <f t="shared" si="29"/>
        <v>2</v>
      </c>
      <c r="C292" s="21">
        <f t="shared" si="30"/>
        <v>2</v>
      </c>
      <c r="D292" s="22" t="str">
        <f t="shared" si="31"/>
        <v>lundi</v>
      </c>
      <c r="E292" s="23" t="str">
        <f t="shared" si="32"/>
        <v>lundi</v>
      </c>
    </row>
    <row r="293" spans="1:5" x14ac:dyDescent="0.2">
      <c r="A293" s="19">
        <v>46063</v>
      </c>
      <c r="B293" s="20">
        <f t="shared" si="29"/>
        <v>2</v>
      </c>
      <c r="C293" s="21">
        <f t="shared" si="30"/>
        <v>3</v>
      </c>
      <c r="D293" s="22" t="str">
        <f t="shared" si="31"/>
        <v>mardi</v>
      </c>
      <c r="E293" s="23" t="str">
        <f t="shared" si="32"/>
        <v>mardi</v>
      </c>
    </row>
    <row r="294" spans="1:5" x14ac:dyDescent="0.2">
      <c r="A294" s="19">
        <v>46064</v>
      </c>
      <c r="B294" s="20">
        <f t="shared" si="29"/>
        <v>2</v>
      </c>
      <c r="C294" s="21">
        <f t="shared" si="30"/>
        <v>4</v>
      </c>
      <c r="D294" s="22" t="str">
        <f t="shared" si="31"/>
        <v>mercredi</v>
      </c>
      <c r="E294" s="23" t="str">
        <f t="shared" si="32"/>
        <v>mercredi</v>
      </c>
    </row>
    <row r="295" spans="1:5" x14ac:dyDescent="0.2">
      <c r="A295" s="19">
        <v>46065</v>
      </c>
      <c r="B295" s="20">
        <f t="shared" si="29"/>
        <v>2</v>
      </c>
      <c r="C295" s="21">
        <f t="shared" si="30"/>
        <v>5</v>
      </c>
      <c r="D295" s="22" t="str">
        <f t="shared" si="31"/>
        <v>jeudi</v>
      </c>
      <c r="E295" s="23" t="str">
        <f t="shared" si="32"/>
        <v>jeudi</v>
      </c>
    </row>
    <row r="296" spans="1:5" x14ac:dyDescent="0.2">
      <c r="A296" s="19">
        <v>46066</v>
      </c>
      <c r="B296" s="20">
        <f t="shared" si="29"/>
        <v>2</v>
      </c>
      <c r="C296" s="21">
        <f t="shared" si="30"/>
        <v>6</v>
      </c>
      <c r="D296" s="22" t="str">
        <f t="shared" si="31"/>
        <v>vendredi</v>
      </c>
      <c r="E296" s="23" t="str">
        <f t="shared" si="32"/>
        <v>vendredi</v>
      </c>
    </row>
    <row r="297" spans="1:5" x14ac:dyDescent="0.2">
      <c r="A297" s="19">
        <v>46067</v>
      </c>
      <c r="B297" s="20">
        <f t="shared" si="29"/>
        <v>2</v>
      </c>
      <c r="C297" s="21">
        <f t="shared" si="30"/>
        <v>7</v>
      </c>
      <c r="D297" s="22" t="str">
        <f t="shared" si="31"/>
        <v>samedi</v>
      </c>
      <c r="E297" s="23" t="str">
        <f t="shared" si="32"/>
        <v>samedi</v>
      </c>
    </row>
    <row r="298" spans="1:5" x14ac:dyDescent="0.2">
      <c r="A298" s="19">
        <v>46068</v>
      </c>
      <c r="B298" s="20">
        <f t="shared" si="29"/>
        <v>2</v>
      </c>
      <c r="C298" s="21">
        <f t="shared" si="30"/>
        <v>1</v>
      </c>
      <c r="D298" s="22" t="str">
        <f t="shared" si="31"/>
        <v>dimanche</v>
      </c>
      <c r="E298" s="23" t="str">
        <f t="shared" si="32"/>
        <v>dimanche</v>
      </c>
    </row>
    <row r="299" spans="1:5" x14ac:dyDescent="0.2">
      <c r="A299" s="19">
        <v>46069</v>
      </c>
      <c r="B299" s="20">
        <f t="shared" si="29"/>
        <v>2</v>
      </c>
      <c r="C299" s="21">
        <f t="shared" si="30"/>
        <v>2</v>
      </c>
      <c r="D299" s="22" t="str">
        <f t="shared" si="31"/>
        <v>lundi</v>
      </c>
      <c r="E299" s="23" t="str">
        <f t="shared" si="32"/>
        <v>lundi</v>
      </c>
    </row>
    <row r="300" spans="1:5" x14ac:dyDescent="0.2">
      <c r="A300" s="19">
        <v>46070</v>
      </c>
      <c r="B300" s="20">
        <f t="shared" si="29"/>
        <v>2</v>
      </c>
      <c r="C300" s="21">
        <f t="shared" si="30"/>
        <v>3</v>
      </c>
      <c r="D300" s="22" t="str">
        <f t="shared" si="31"/>
        <v>mardi</v>
      </c>
      <c r="E300" s="23" t="str">
        <f t="shared" si="32"/>
        <v>mardi</v>
      </c>
    </row>
    <row r="301" spans="1:5" x14ac:dyDescent="0.2">
      <c r="A301" s="19">
        <v>46071</v>
      </c>
      <c r="B301" s="20">
        <f t="shared" si="29"/>
        <v>2</v>
      </c>
      <c r="C301" s="21">
        <f t="shared" si="30"/>
        <v>4</v>
      </c>
      <c r="D301" s="22" t="str">
        <f t="shared" si="31"/>
        <v>mercredi</v>
      </c>
      <c r="E301" s="23" t="str">
        <f t="shared" si="32"/>
        <v>mercredi</v>
      </c>
    </row>
    <row r="302" spans="1:5" x14ac:dyDescent="0.2">
      <c r="A302" s="19">
        <v>46072</v>
      </c>
      <c r="B302" s="20">
        <f t="shared" si="29"/>
        <v>2</v>
      </c>
      <c r="C302" s="21">
        <f t="shared" si="30"/>
        <v>5</v>
      </c>
      <c r="D302" s="22" t="str">
        <f t="shared" si="31"/>
        <v>jeudi</v>
      </c>
      <c r="E302" s="23" t="str">
        <f t="shared" si="32"/>
        <v>jeudi</v>
      </c>
    </row>
    <row r="303" spans="1:5" x14ac:dyDescent="0.2">
      <c r="A303" s="19">
        <v>46073</v>
      </c>
      <c r="B303" s="20">
        <f t="shared" si="29"/>
        <v>2</v>
      </c>
      <c r="C303" s="21">
        <f t="shared" si="30"/>
        <v>6</v>
      </c>
      <c r="D303" s="22" t="str">
        <f t="shared" si="31"/>
        <v>vendredi</v>
      </c>
      <c r="E303" s="23" t="str">
        <f t="shared" si="32"/>
        <v>vendredi</v>
      </c>
    </row>
    <row r="304" spans="1:5" x14ac:dyDescent="0.2">
      <c r="A304" s="19">
        <v>46074</v>
      </c>
      <c r="B304" s="20">
        <f t="shared" si="29"/>
        <v>2</v>
      </c>
      <c r="C304" s="21">
        <f t="shared" si="30"/>
        <v>7</v>
      </c>
      <c r="D304" s="22" t="str">
        <f t="shared" si="31"/>
        <v>samedi</v>
      </c>
      <c r="E304" s="23" t="str">
        <f t="shared" si="32"/>
        <v>samedi</v>
      </c>
    </row>
    <row r="305" spans="1:5" x14ac:dyDescent="0.2">
      <c r="A305" s="19">
        <v>46075</v>
      </c>
      <c r="B305" s="20">
        <f t="shared" si="29"/>
        <v>2</v>
      </c>
      <c r="C305" s="21">
        <f t="shared" si="30"/>
        <v>1</v>
      </c>
      <c r="D305" s="22" t="str">
        <f t="shared" si="31"/>
        <v>dimanche</v>
      </c>
      <c r="E305" s="23" t="str">
        <f t="shared" si="32"/>
        <v>dimanche</v>
      </c>
    </row>
    <row r="306" spans="1:5" x14ac:dyDescent="0.2">
      <c r="A306" s="19">
        <v>46076</v>
      </c>
      <c r="B306" s="20">
        <f t="shared" si="29"/>
        <v>2</v>
      </c>
      <c r="C306" s="21">
        <f t="shared" si="30"/>
        <v>2</v>
      </c>
      <c r="D306" s="22" t="str">
        <f t="shared" si="31"/>
        <v>lundi</v>
      </c>
      <c r="E306" s="23" t="str">
        <f t="shared" si="32"/>
        <v>lundi</v>
      </c>
    </row>
    <row r="307" spans="1:5" x14ac:dyDescent="0.2">
      <c r="A307" s="19">
        <v>46077</v>
      </c>
      <c r="B307" s="20">
        <f t="shared" si="29"/>
        <v>2</v>
      </c>
      <c r="C307" s="21">
        <f t="shared" si="30"/>
        <v>3</v>
      </c>
      <c r="D307" s="22" t="str">
        <f t="shared" si="31"/>
        <v>mardi</v>
      </c>
      <c r="E307" s="23" t="str">
        <f t="shared" si="32"/>
        <v>mardi</v>
      </c>
    </row>
    <row r="308" spans="1:5" x14ac:dyDescent="0.2">
      <c r="A308" s="19">
        <v>46078</v>
      </c>
      <c r="B308" s="20">
        <f t="shared" si="29"/>
        <v>2</v>
      </c>
      <c r="C308" s="21">
        <f t="shared" si="30"/>
        <v>4</v>
      </c>
      <c r="D308" s="22" t="str">
        <f t="shared" si="31"/>
        <v>mercredi</v>
      </c>
      <c r="E308" s="23" t="str">
        <f t="shared" si="32"/>
        <v>mercredi</v>
      </c>
    </row>
    <row r="309" spans="1:5" x14ac:dyDescent="0.2">
      <c r="A309" s="19">
        <v>46079</v>
      </c>
      <c r="B309" s="20">
        <f t="shared" si="29"/>
        <v>2</v>
      </c>
      <c r="C309" s="21">
        <f t="shared" si="30"/>
        <v>5</v>
      </c>
      <c r="D309" s="22" t="str">
        <f t="shared" si="31"/>
        <v>jeudi</v>
      </c>
      <c r="E309" s="23" t="str">
        <f t="shared" si="32"/>
        <v>jeudi</v>
      </c>
    </row>
    <row r="310" spans="1:5" x14ac:dyDescent="0.2">
      <c r="A310" s="19">
        <v>46080</v>
      </c>
      <c r="B310" s="20">
        <f t="shared" si="29"/>
        <v>2</v>
      </c>
      <c r="C310" s="21">
        <f t="shared" si="30"/>
        <v>6</v>
      </c>
      <c r="D310" s="22" t="str">
        <f t="shared" si="31"/>
        <v>vendredi</v>
      </c>
      <c r="E310" s="23" t="str">
        <f t="shared" si="32"/>
        <v>vendredi</v>
      </c>
    </row>
    <row r="311" spans="1:5" x14ac:dyDescent="0.2">
      <c r="A311" s="19">
        <v>46081</v>
      </c>
      <c r="B311" s="20">
        <f t="shared" si="29"/>
        <v>2</v>
      </c>
      <c r="C311" s="21">
        <f t="shared" si="30"/>
        <v>7</v>
      </c>
      <c r="D311" s="22" t="str">
        <f t="shared" si="31"/>
        <v>samedi</v>
      </c>
      <c r="E311" s="23" t="str">
        <f t="shared" si="32"/>
        <v>samedi</v>
      </c>
    </row>
    <row r="312" spans="1:5" x14ac:dyDescent="0.2">
      <c r="A312" s="19">
        <v>46082</v>
      </c>
      <c r="B312" s="20">
        <f t="shared" si="29"/>
        <v>3</v>
      </c>
      <c r="C312" s="21">
        <f t="shared" si="30"/>
        <v>1</v>
      </c>
      <c r="D312" s="22" t="str">
        <f t="shared" si="31"/>
        <v>dimanche</v>
      </c>
      <c r="E312" s="23" t="str">
        <f t="shared" si="32"/>
        <v>dimanche</v>
      </c>
    </row>
    <row r="313" spans="1:5" x14ac:dyDescent="0.2">
      <c r="A313" s="19">
        <v>46083</v>
      </c>
      <c r="B313" s="20">
        <f t="shared" si="29"/>
        <v>3</v>
      </c>
      <c r="C313" s="21">
        <f t="shared" si="30"/>
        <v>2</v>
      </c>
      <c r="D313" s="22" t="str">
        <f t="shared" si="31"/>
        <v>lundi</v>
      </c>
      <c r="E313" s="23" t="str">
        <f t="shared" si="32"/>
        <v>lundi</v>
      </c>
    </row>
    <row r="314" spans="1:5" x14ac:dyDescent="0.2">
      <c r="A314" s="19">
        <v>46084</v>
      </c>
      <c r="B314" s="20">
        <f t="shared" si="29"/>
        <v>3</v>
      </c>
      <c r="C314" s="21">
        <f t="shared" si="30"/>
        <v>3</v>
      </c>
      <c r="D314" s="22" t="str">
        <f t="shared" si="31"/>
        <v>mardi</v>
      </c>
      <c r="E314" s="23" t="str">
        <f t="shared" si="32"/>
        <v>mardi</v>
      </c>
    </row>
    <row r="315" spans="1:5" x14ac:dyDescent="0.2">
      <c r="A315" s="19">
        <v>46085</v>
      </c>
      <c r="B315" s="20">
        <f t="shared" si="29"/>
        <v>3</v>
      </c>
      <c r="C315" s="21">
        <f t="shared" si="30"/>
        <v>4</v>
      </c>
      <c r="D315" s="22" t="str">
        <f t="shared" si="31"/>
        <v>mercredi</v>
      </c>
      <c r="E315" s="23" t="str">
        <f t="shared" si="32"/>
        <v>mercredi</v>
      </c>
    </row>
    <row r="316" spans="1:5" x14ac:dyDescent="0.2">
      <c r="A316" s="19">
        <v>46086</v>
      </c>
      <c r="B316" s="20">
        <f t="shared" si="29"/>
        <v>3</v>
      </c>
      <c r="C316" s="21">
        <f t="shared" si="30"/>
        <v>5</v>
      </c>
      <c r="D316" s="22" t="str">
        <f t="shared" si="31"/>
        <v>jeudi</v>
      </c>
      <c r="E316" s="23" t="str">
        <f t="shared" si="32"/>
        <v>jeudi</v>
      </c>
    </row>
    <row r="317" spans="1:5" x14ac:dyDescent="0.2">
      <c r="A317" s="19">
        <v>46087</v>
      </c>
      <c r="B317" s="20">
        <f t="shared" si="29"/>
        <v>3</v>
      </c>
      <c r="C317" s="21">
        <f t="shared" si="30"/>
        <v>6</v>
      </c>
      <c r="D317" s="22" t="str">
        <f t="shared" si="31"/>
        <v>vendredi</v>
      </c>
      <c r="E317" s="23" t="str">
        <f t="shared" si="32"/>
        <v>vendredi</v>
      </c>
    </row>
    <row r="318" spans="1:5" x14ac:dyDescent="0.2">
      <c r="A318" s="19">
        <v>46088</v>
      </c>
      <c r="B318" s="20">
        <f t="shared" si="29"/>
        <v>3</v>
      </c>
      <c r="C318" s="21">
        <f t="shared" si="30"/>
        <v>7</v>
      </c>
      <c r="D318" s="22" t="str">
        <f t="shared" si="31"/>
        <v>samedi</v>
      </c>
      <c r="E318" s="23" t="str">
        <f t="shared" si="32"/>
        <v>samedi</v>
      </c>
    </row>
    <row r="319" spans="1:5" x14ac:dyDescent="0.2">
      <c r="A319" s="19">
        <v>46089</v>
      </c>
      <c r="B319" s="20">
        <f t="shared" si="29"/>
        <v>3</v>
      </c>
      <c r="C319" s="21">
        <f t="shared" si="30"/>
        <v>1</v>
      </c>
      <c r="D319" s="22" t="str">
        <f t="shared" si="31"/>
        <v>dimanche</v>
      </c>
      <c r="E319" s="23" t="str">
        <f t="shared" si="32"/>
        <v>dimanche</v>
      </c>
    </row>
    <row r="320" spans="1:5" x14ac:dyDescent="0.2">
      <c r="A320" s="19">
        <v>46090</v>
      </c>
      <c r="B320" s="20">
        <f t="shared" si="29"/>
        <v>3</v>
      </c>
      <c r="C320" s="21">
        <f t="shared" si="30"/>
        <v>2</v>
      </c>
      <c r="D320" s="22" t="str">
        <f t="shared" si="31"/>
        <v>lundi</v>
      </c>
      <c r="E320" s="23" t="str">
        <f t="shared" si="32"/>
        <v>lundi</v>
      </c>
    </row>
    <row r="321" spans="1:5" x14ac:dyDescent="0.2">
      <c r="A321" s="19">
        <v>46091</v>
      </c>
      <c r="B321" s="20">
        <f t="shared" si="29"/>
        <v>3</v>
      </c>
      <c r="C321" s="21">
        <f t="shared" si="30"/>
        <v>3</v>
      </c>
      <c r="D321" s="22" t="str">
        <f t="shared" si="31"/>
        <v>mardi</v>
      </c>
      <c r="E321" s="23" t="str">
        <f t="shared" si="32"/>
        <v>mardi</v>
      </c>
    </row>
    <row r="322" spans="1:5" x14ac:dyDescent="0.2">
      <c r="A322" s="19">
        <v>46092</v>
      </c>
      <c r="B322" s="20">
        <f t="shared" si="29"/>
        <v>3</v>
      </c>
      <c r="C322" s="21">
        <f t="shared" si="30"/>
        <v>4</v>
      </c>
      <c r="D322" s="22" t="str">
        <f t="shared" si="31"/>
        <v>mercredi</v>
      </c>
      <c r="E322" s="23" t="str">
        <f t="shared" si="32"/>
        <v>mercredi</v>
      </c>
    </row>
    <row r="323" spans="1:5" x14ac:dyDescent="0.2">
      <c r="A323" s="19">
        <v>46093</v>
      </c>
      <c r="B323" s="20">
        <f t="shared" si="29"/>
        <v>3</v>
      </c>
      <c r="C323" s="21">
        <f t="shared" si="30"/>
        <v>5</v>
      </c>
      <c r="D323" s="22" t="str">
        <f t="shared" si="31"/>
        <v>jeudi</v>
      </c>
      <c r="E323" s="23" t="str">
        <f t="shared" si="32"/>
        <v>jeudi</v>
      </c>
    </row>
    <row r="324" spans="1:5" x14ac:dyDescent="0.2">
      <c r="A324" s="19">
        <v>46094</v>
      </c>
      <c r="B324" s="20">
        <f t="shared" si="29"/>
        <v>3</v>
      </c>
      <c r="C324" s="21">
        <f t="shared" si="30"/>
        <v>6</v>
      </c>
      <c r="D324" s="22" t="str">
        <f t="shared" si="31"/>
        <v>vendredi</v>
      </c>
      <c r="E324" s="23" t="str">
        <f t="shared" si="32"/>
        <v>vendredi</v>
      </c>
    </row>
    <row r="325" spans="1:5" x14ac:dyDescent="0.2">
      <c r="A325" s="19">
        <v>46095</v>
      </c>
      <c r="B325" s="20">
        <f t="shared" ref="B325:B368" si="33">MONTH(A325)</f>
        <v>3</v>
      </c>
      <c r="C325" s="21">
        <f t="shared" ref="C325:C368" si="34">WEEKDAY(A325)</f>
        <v>7</v>
      </c>
      <c r="D325" s="22" t="str">
        <f t="shared" ref="D325:D368" si="35">IF($A$4:$A$368=$O$4,$M$4,IF($A$4:$A$368=$O$5,$M$5,IF($A$4:$A$368=$O$6,$M$6,IF($A$4:$A$368=$O$7,$M$7,IF($A$4:$A$368=$O$8,$M$8,IF($A$4:$A$368=$O$9,$M$9,IF($A$4:$A$368=$O$10,$M$10,IF($A$4:$A$368=$O$11,$M$11,IF($A$4:$A$368=$O$12,$M$12,IF($A$4:$A$368=$O$13,$M$13,IF($A$4:$A$368=$O$14,$M$14,VLOOKUP(C325,$G$4:$H$12,2,0))))))))))))</f>
        <v>samedi</v>
      </c>
      <c r="E325" s="23" t="str">
        <f t="shared" ref="E325:E368" si="36">D325</f>
        <v>samedi</v>
      </c>
    </row>
    <row r="326" spans="1:5" x14ac:dyDescent="0.2">
      <c r="A326" s="19">
        <v>46096</v>
      </c>
      <c r="B326" s="20">
        <f t="shared" si="33"/>
        <v>3</v>
      </c>
      <c r="C326" s="21">
        <f t="shared" si="34"/>
        <v>1</v>
      </c>
      <c r="D326" s="22" t="str">
        <f t="shared" si="35"/>
        <v>dimanche</v>
      </c>
      <c r="E326" s="23" t="str">
        <f t="shared" si="36"/>
        <v>dimanche</v>
      </c>
    </row>
    <row r="327" spans="1:5" x14ac:dyDescent="0.2">
      <c r="A327" s="19">
        <v>46097</v>
      </c>
      <c r="B327" s="20">
        <f t="shared" si="33"/>
        <v>3</v>
      </c>
      <c r="C327" s="21">
        <f t="shared" si="34"/>
        <v>2</v>
      </c>
      <c r="D327" s="22" t="str">
        <f t="shared" si="35"/>
        <v>lundi</v>
      </c>
      <c r="E327" s="23" t="str">
        <f t="shared" si="36"/>
        <v>lundi</v>
      </c>
    </row>
    <row r="328" spans="1:5" x14ac:dyDescent="0.2">
      <c r="A328" s="19">
        <v>46098</v>
      </c>
      <c r="B328" s="20">
        <f t="shared" si="33"/>
        <v>3</v>
      </c>
      <c r="C328" s="21">
        <f t="shared" si="34"/>
        <v>3</v>
      </c>
      <c r="D328" s="22" t="str">
        <f t="shared" si="35"/>
        <v>mardi</v>
      </c>
      <c r="E328" s="23" t="str">
        <f t="shared" si="36"/>
        <v>mardi</v>
      </c>
    </row>
    <row r="329" spans="1:5" x14ac:dyDescent="0.2">
      <c r="A329" s="19">
        <v>46099</v>
      </c>
      <c r="B329" s="20">
        <f t="shared" si="33"/>
        <v>3</v>
      </c>
      <c r="C329" s="21">
        <f t="shared" si="34"/>
        <v>4</v>
      </c>
      <c r="D329" s="22" t="str">
        <f t="shared" si="35"/>
        <v>mercredi</v>
      </c>
      <c r="E329" s="23" t="str">
        <f t="shared" si="36"/>
        <v>mercredi</v>
      </c>
    </row>
    <row r="330" spans="1:5" x14ac:dyDescent="0.2">
      <c r="A330" s="19">
        <v>46100</v>
      </c>
      <c r="B330" s="20">
        <f t="shared" si="33"/>
        <v>3</v>
      </c>
      <c r="C330" s="21">
        <f t="shared" si="34"/>
        <v>5</v>
      </c>
      <c r="D330" s="22" t="str">
        <f t="shared" si="35"/>
        <v>jeudi</v>
      </c>
      <c r="E330" s="23" t="str">
        <f t="shared" si="36"/>
        <v>jeudi</v>
      </c>
    </row>
    <row r="331" spans="1:5" x14ac:dyDescent="0.2">
      <c r="A331" s="19">
        <v>46101</v>
      </c>
      <c r="B331" s="20">
        <f t="shared" si="33"/>
        <v>3</v>
      </c>
      <c r="C331" s="21">
        <f t="shared" si="34"/>
        <v>6</v>
      </c>
      <c r="D331" s="22" t="str">
        <f t="shared" si="35"/>
        <v>vendredi</v>
      </c>
      <c r="E331" s="23" t="str">
        <f t="shared" si="36"/>
        <v>vendredi</v>
      </c>
    </row>
    <row r="332" spans="1:5" x14ac:dyDescent="0.2">
      <c r="A332" s="19">
        <v>46102</v>
      </c>
      <c r="B332" s="20">
        <f t="shared" si="33"/>
        <v>3</v>
      </c>
      <c r="C332" s="21">
        <f t="shared" si="34"/>
        <v>7</v>
      </c>
      <c r="D332" s="22" t="str">
        <f t="shared" si="35"/>
        <v>samedi</v>
      </c>
      <c r="E332" s="23" t="str">
        <f t="shared" si="36"/>
        <v>samedi</v>
      </c>
    </row>
    <row r="333" spans="1:5" x14ac:dyDescent="0.2">
      <c r="A333" s="19">
        <v>46103</v>
      </c>
      <c r="B333" s="20">
        <f t="shared" si="33"/>
        <v>3</v>
      </c>
      <c r="C333" s="21">
        <f t="shared" si="34"/>
        <v>1</v>
      </c>
      <c r="D333" s="22" t="str">
        <f t="shared" si="35"/>
        <v>dimanche</v>
      </c>
      <c r="E333" s="23" t="str">
        <f t="shared" si="36"/>
        <v>dimanche</v>
      </c>
    </row>
    <row r="334" spans="1:5" x14ac:dyDescent="0.2">
      <c r="A334" s="19">
        <v>46104</v>
      </c>
      <c r="B334" s="20">
        <f t="shared" si="33"/>
        <v>3</v>
      </c>
      <c r="C334" s="21">
        <f t="shared" si="34"/>
        <v>2</v>
      </c>
      <c r="D334" s="22" t="str">
        <f t="shared" si="35"/>
        <v>lundi</v>
      </c>
      <c r="E334" s="23" t="str">
        <f t="shared" si="36"/>
        <v>lundi</v>
      </c>
    </row>
    <row r="335" spans="1:5" x14ac:dyDescent="0.2">
      <c r="A335" s="19">
        <v>46105</v>
      </c>
      <c r="B335" s="20">
        <f t="shared" si="33"/>
        <v>3</v>
      </c>
      <c r="C335" s="21">
        <f t="shared" si="34"/>
        <v>3</v>
      </c>
      <c r="D335" s="22" t="str">
        <f t="shared" si="35"/>
        <v>mardi</v>
      </c>
      <c r="E335" s="23" t="str">
        <f t="shared" si="36"/>
        <v>mardi</v>
      </c>
    </row>
    <row r="336" spans="1:5" x14ac:dyDescent="0.2">
      <c r="A336" s="19">
        <v>46106</v>
      </c>
      <c r="B336" s="20">
        <f t="shared" si="33"/>
        <v>3</v>
      </c>
      <c r="C336" s="21">
        <f t="shared" si="34"/>
        <v>4</v>
      </c>
      <c r="D336" s="22" t="str">
        <f t="shared" si="35"/>
        <v>mercredi</v>
      </c>
      <c r="E336" s="23" t="str">
        <f t="shared" si="36"/>
        <v>mercredi</v>
      </c>
    </row>
    <row r="337" spans="1:5" x14ac:dyDescent="0.2">
      <c r="A337" s="19">
        <v>46107</v>
      </c>
      <c r="B337" s="20">
        <f t="shared" si="33"/>
        <v>3</v>
      </c>
      <c r="C337" s="21">
        <f t="shared" si="34"/>
        <v>5</v>
      </c>
      <c r="D337" s="22" t="str">
        <f t="shared" si="35"/>
        <v>jeudi</v>
      </c>
      <c r="E337" s="23" t="str">
        <f t="shared" si="36"/>
        <v>jeudi</v>
      </c>
    </row>
    <row r="338" spans="1:5" x14ac:dyDescent="0.2">
      <c r="A338" s="19">
        <v>46108</v>
      </c>
      <c r="B338" s="20">
        <f t="shared" si="33"/>
        <v>3</v>
      </c>
      <c r="C338" s="21">
        <f t="shared" si="34"/>
        <v>6</v>
      </c>
      <c r="D338" s="22" t="str">
        <f t="shared" si="35"/>
        <v>vendredi</v>
      </c>
      <c r="E338" s="23" t="str">
        <f t="shared" si="36"/>
        <v>vendredi</v>
      </c>
    </row>
    <row r="339" spans="1:5" x14ac:dyDescent="0.2">
      <c r="A339" s="19">
        <v>46109</v>
      </c>
      <c r="B339" s="20">
        <f t="shared" si="33"/>
        <v>3</v>
      </c>
      <c r="C339" s="21">
        <f t="shared" si="34"/>
        <v>7</v>
      </c>
      <c r="D339" s="22" t="str">
        <f t="shared" si="35"/>
        <v>samedi</v>
      </c>
      <c r="E339" s="23" t="str">
        <f t="shared" si="36"/>
        <v>samedi</v>
      </c>
    </row>
    <row r="340" spans="1:5" x14ac:dyDescent="0.2">
      <c r="A340" s="19">
        <v>46110</v>
      </c>
      <c r="B340" s="20">
        <f t="shared" si="33"/>
        <v>3</v>
      </c>
      <c r="C340" s="21">
        <f t="shared" si="34"/>
        <v>1</v>
      </c>
      <c r="D340" s="22" t="str">
        <f t="shared" si="35"/>
        <v>dimanche</v>
      </c>
      <c r="E340" s="23" t="str">
        <f t="shared" si="36"/>
        <v>dimanche</v>
      </c>
    </row>
    <row r="341" spans="1:5" x14ac:dyDescent="0.2">
      <c r="A341" s="19">
        <v>46111</v>
      </c>
      <c r="B341" s="20">
        <f t="shared" si="33"/>
        <v>3</v>
      </c>
      <c r="C341" s="21">
        <f t="shared" si="34"/>
        <v>2</v>
      </c>
      <c r="D341" s="22" t="str">
        <f t="shared" si="35"/>
        <v>lundi</v>
      </c>
      <c r="E341" s="23" t="str">
        <f t="shared" si="36"/>
        <v>lundi</v>
      </c>
    </row>
    <row r="342" spans="1:5" x14ac:dyDescent="0.2">
      <c r="A342" s="19">
        <v>46112</v>
      </c>
      <c r="B342" s="20">
        <f t="shared" si="33"/>
        <v>3</v>
      </c>
      <c r="C342" s="21">
        <f t="shared" si="34"/>
        <v>3</v>
      </c>
      <c r="D342" s="22" t="str">
        <f t="shared" si="35"/>
        <v>mardi</v>
      </c>
      <c r="E342" s="23" t="str">
        <f t="shared" si="36"/>
        <v>mardi</v>
      </c>
    </row>
    <row r="343" spans="1:5" x14ac:dyDescent="0.2">
      <c r="A343" s="19">
        <v>46113</v>
      </c>
      <c r="B343" s="20">
        <f t="shared" si="33"/>
        <v>4</v>
      </c>
      <c r="C343" s="21">
        <f t="shared" si="34"/>
        <v>4</v>
      </c>
      <c r="D343" s="22" t="str">
        <f t="shared" si="35"/>
        <v>mercredi</v>
      </c>
      <c r="E343" s="23" t="str">
        <f t="shared" si="36"/>
        <v>mercredi</v>
      </c>
    </row>
    <row r="344" spans="1:5" x14ac:dyDescent="0.2">
      <c r="A344" s="19">
        <v>46114</v>
      </c>
      <c r="B344" s="20">
        <f t="shared" si="33"/>
        <v>4</v>
      </c>
      <c r="C344" s="21">
        <f t="shared" si="34"/>
        <v>5</v>
      </c>
      <c r="D344" s="22" t="str">
        <f t="shared" si="35"/>
        <v>jeudi</v>
      </c>
      <c r="E344" s="23" t="str">
        <f t="shared" si="36"/>
        <v>jeudi</v>
      </c>
    </row>
    <row r="345" spans="1:5" x14ac:dyDescent="0.2">
      <c r="A345" s="19">
        <v>46115</v>
      </c>
      <c r="B345" s="20">
        <f t="shared" si="33"/>
        <v>4</v>
      </c>
      <c r="C345" s="21">
        <f t="shared" si="34"/>
        <v>6</v>
      </c>
      <c r="D345" s="22" t="str">
        <f t="shared" si="35"/>
        <v>vendredi</v>
      </c>
      <c r="E345" s="23" t="str">
        <f t="shared" si="36"/>
        <v>vendredi</v>
      </c>
    </row>
    <row r="346" spans="1:5" x14ac:dyDescent="0.2">
      <c r="A346" s="19">
        <v>46116</v>
      </c>
      <c r="B346" s="20">
        <f t="shared" si="33"/>
        <v>4</v>
      </c>
      <c r="C346" s="21">
        <f t="shared" si="34"/>
        <v>7</v>
      </c>
      <c r="D346" s="22" t="str">
        <f t="shared" si="35"/>
        <v>samedi</v>
      </c>
      <c r="E346" s="23" t="str">
        <f t="shared" si="36"/>
        <v>samedi</v>
      </c>
    </row>
    <row r="347" spans="1:5" x14ac:dyDescent="0.2">
      <c r="A347" s="19">
        <v>46117</v>
      </c>
      <c r="B347" s="20">
        <f t="shared" si="33"/>
        <v>4</v>
      </c>
      <c r="C347" s="21">
        <f t="shared" si="34"/>
        <v>1</v>
      </c>
      <c r="D347" s="22" t="str">
        <f t="shared" si="35"/>
        <v>dimanche</v>
      </c>
      <c r="E347" s="23" t="str">
        <f t="shared" si="36"/>
        <v>dimanche</v>
      </c>
    </row>
    <row r="348" spans="1:5" x14ac:dyDescent="0.2">
      <c r="A348" s="19">
        <v>46118</v>
      </c>
      <c r="B348" s="20">
        <f t="shared" si="33"/>
        <v>4</v>
      </c>
      <c r="C348" s="21">
        <f t="shared" si="34"/>
        <v>2</v>
      </c>
      <c r="D348" s="22" t="str">
        <f t="shared" si="35"/>
        <v>JF</v>
      </c>
      <c r="E348" s="23" t="str">
        <f t="shared" si="36"/>
        <v>JF</v>
      </c>
    </row>
    <row r="349" spans="1:5" x14ac:dyDescent="0.2">
      <c r="A349" s="19">
        <v>46119</v>
      </c>
      <c r="B349" s="20">
        <f t="shared" si="33"/>
        <v>4</v>
      </c>
      <c r="C349" s="21">
        <f t="shared" si="34"/>
        <v>3</v>
      </c>
      <c r="D349" s="22" t="str">
        <f t="shared" si="35"/>
        <v>mardi</v>
      </c>
      <c r="E349" s="23" t="str">
        <f t="shared" si="36"/>
        <v>mardi</v>
      </c>
    </row>
    <row r="350" spans="1:5" x14ac:dyDescent="0.2">
      <c r="A350" s="19">
        <v>46120</v>
      </c>
      <c r="B350" s="20">
        <f t="shared" si="33"/>
        <v>4</v>
      </c>
      <c r="C350" s="21">
        <f t="shared" si="34"/>
        <v>4</v>
      </c>
      <c r="D350" s="22" t="str">
        <f t="shared" si="35"/>
        <v>mercredi</v>
      </c>
      <c r="E350" s="23" t="str">
        <f t="shared" si="36"/>
        <v>mercredi</v>
      </c>
    </row>
    <row r="351" spans="1:5" x14ac:dyDescent="0.2">
      <c r="A351" s="19">
        <v>46121</v>
      </c>
      <c r="B351" s="20">
        <f t="shared" si="33"/>
        <v>4</v>
      </c>
      <c r="C351" s="21">
        <f t="shared" si="34"/>
        <v>5</v>
      </c>
      <c r="D351" s="22" t="str">
        <f t="shared" si="35"/>
        <v>jeudi</v>
      </c>
      <c r="E351" s="23" t="str">
        <f t="shared" si="36"/>
        <v>jeudi</v>
      </c>
    </row>
    <row r="352" spans="1:5" x14ac:dyDescent="0.2">
      <c r="A352" s="19">
        <v>46122</v>
      </c>
      <c r="B352" s="20">
        <f t="shared" si="33"/>
        <v>4</v>
      </c>
      <c r="C352" s="21">
        <f t="shared" si="34"/>
        <v>6</v>
      </c>
      <c r="D352" s="22" t="str">
        <f t="shared" si="35"/>
        <v>vendredi</v>
      </c>
      <c r="E352" s="23" t="str">
        <f t="shared" si="36"/>
        <v>vendredi</v>
      </c>
    </row>
    <row r="353" spans="1:5" x14ac:dyDescent="0.2">
      <c r="A353" s="19">
        <v>46123</v>
      </c>
      <c r="B353" s="20">
        <f t="shared" si="33"/>
        <v>4</v>
      </c>
      <c r="C353" s="21">
        <f t="shared" si="34"/>
        <v>7</v>
      </c>
      <c r="D353" s="22" t="str">
        <f t="shared" si="35"/>
        <v>samedi</v>
      </c>
      <c r="E353" s="23" t="str">
        <f t="shared" si="36"/>
        <v>samedi</v>
      </c>
    </row>
    <row r="354" spans="1:5" x14ac:dyDescent="0.2">
      <c r="A354" s="19">
        <v>46124</v>
      </c>
      <c r="B354" s="20">
        <f t="shared" si="33"/>
        <v>4</v>
      </c>
      <c r="C354" s="21">
        <f t="shared" si="34"/>
        <v>1</v>
      </c>
      <c r="D354" s="22" t="str">
        <f t="shared" si="35"/>
        <v>dimanche</v>
      </c>
      <c r="E354" s="23" t="str">
        <f t="shared" si="36"/>
        <v>dimanche</v>
      </c>
    </row>
    <row r="355" spans="1:5" x14ac:dyDescent="0.2">
      <c r="A355" s="19">
        <v>46125</v>
      </c>
      <c r="B355" s="20">
        <f t="shared" si="33"/>
        <v>4</v>
      </c>
      <c r="C355" s="21">
        <f t="shared" si="34"/>
        <v>2</v>
      </c>
      <c r="D355" s="22" t="str">
        <f t="shared" si="35"/>
        <v>lundi</v>
      </c>
      <c r="E355" s="23" t="str">
        <f t="shared" si="36"/>
        <v>lundi</v>
      </c>
    </row>
    <row r="356" spans="1:5" x14ac:dyDescent="0.2">
      <c r="A356" s="19">
        <v>46126</v>
      </c>
      <c r="B356" s="20">
        <f t="shared" si="33"/>
        <v>4</v>
      </c>
      <c r="C356" s="21">
        <f t="shared" si="34"/>
        <v>3</v>
      </c>
      <c r="D356" s="22" t="str">
        <f t="shared" si="35"/>
        <v>mardi</v>
      </c>
      <c r="E356" s="23" t="str">
        <f t="shared" si="36"/>
        <v>mardi</v>
      </c>
    </row>
    <row r="357" spans="1:5" x14ac:dyDescent="0.2">
      <c r="A357" s="19">
        <v>46127</v>
      </c>
      <c r="B357" s="20">
        <f t="shared" si="33"/>
        <v>4</v>
      </c>
      <c r="C357" s="21">
        <f t="shared" si="34"/>
        <v>4</v>
      </c>
      <c r="D357" s="22" t="str">
        <f t="shared" si="35"/>
        <v>mercredi</v>
      </c>
      <c r="E357" s="23" t="str">
        <f t="shared" si="36"/>
        <v>mercredi</v>
      </c>
    </row>
    <row r="358" spans="1:5" x14ac:dyDescent="0.2">
      <c r="A358" s="19">
        <v>46128</v>
      </c>
      <c r="B358" s="20">
        <f t="shared" si="33"/>
        <v>4</v>
      </c>
      <c r="C358" s="21">
        <f t="shared" si="34"/>
        <v>5</v>
      </c>
      <c r="D358" s="22" t="str">
        <f t="shared" si="35"/>
        <v>jeudi</v>
      </c>
      <c r="E358" s="23" t="str">
        <f t="shared" si="36"/>
        <v>jeudi</v>
      </c>
    </row>
    <row r="359" spans="1:5" x14ac:dyDescent="0.2">
      <c r="A359" s="19">
        <v>46129</v>
      </c>
      <c r="B359" s="20">
        <f t="shared" si="33"/>
        <v>4</v>
      </c>
      <c r="C359" s="21">
        <f t="shared" si="34"/>
        <v>6</v>
      </c>
      <c r="D359" s="22" t="str">
        <f t="shared" si="35"/>
        <v>vendredi</v>
      </c>
      <c r="E359" s="23" t="str">
        <f t="shared" si="36"/>
        <v>vendredi</v>
      </c>
    </row>
    <row r="360" spans="1:5" x14ac:dyDescent="0.2">
      <c r="A360" s="19">
        <v>46130</v>
      </c>
      <c r="B360" s="20">
        <f t="shared" si="33"/>
        <v>4</v>
      </c>
      <c r="C360" s="21">
        <f t="shared" si="34"/>
        <v>7</v>
      </c>
      <c r="D360" s="22" t="str">
        <f t="shared" si="35"/>
        <v>samedi</v>
      </c>
      <c r="E360" s="23" t="str">
        <f t="shared" si="36"/>
        <v>samedi</v>
      </c>
    </row>
    <row r="361" spans="1:5" x14ac:dyDescent="0.2">
      <c r="A361" s="19">
        <v>46131</v>
      </c>
      <c r="B361" s="20">
        <f t="shared" si="33"/>
        <v>4</v>
      </c>
      <c r="C361" s="21">
        <f t="shared" si="34"/>
        <v>1</v>
      </c>
      <c r="D361" s="22" t="str">
        <f t="shared" si="35"/>
        <v>dimanche</v>
      </c>
      <c r="E361" s="23" t="str">
        <f t="shared" si="36"/>
        <v>dimanche</v>
      </c>
    </row>
    <row r="362" spans="1:5" x14ac:dyDescent="0.2">
      <c r="A362" s="19">
        <v>46132</v>
      </c>
      <c r="B362" s="20">
        <f t="shared" si="33"/>
        <v>4</v>
      </c>
      <c r="C362" s="21">
        <f t="shared" si="34"/>
        <v>2</v>
      </c>
      <c r="D362" s="22" t="str">
        <f t="shared" si="35"/>
        <v>lundi</v>
      </c>
      <c r="E362" s="23" t="str">
        <f t="shared" si="36"/>
        <v>lundi</v>
      </c>
    </row>
    <row r="363" spans="1:5" x14ac:dyDescent="0.2">
      <c r="A363" s="19">
        <v>46133</v>
      </c>
      <c r="B363" s="20">
        <f t="shared" si="33"/>
        <v>4</v>
      </c>
      <c r="C363" s="21">
        <f t="shared" si="34"/>
        <v>3</v>
      </c>
      <c r="D363" s="22" t="str">
        <f t="shared" si="35"/>
        <v>mardi</v>
      </c>
      <c r="E363" s="23" t="str">
        <f t="shared" si="36"/>
        <v>mardi</v>
      </c>
    </row>
    <row r="364" spans="1:5" x14ac:dyDescent="0.2">
      <c r="A364" s="19">
        <v>46134</v>
      </c>
      <c r="B364" s="20">
        <f t="shared" si="33"/>
        <v>4</v>
      </c>
      <c r="C364" s="21">
        <f t="shared" si="34"/>
        <v>4</v>
      </c>
      <c r="D364" s="22" t="str">
        <f t="shared" si="35"/>
        <v>mercredi</v>
      </c>
      <c r="E364" s="23" t="str">
        <f t="shared" si="36"/>
        <v>mercredi</v>
      </c>
    </row>
    <row r="365" spans="1:5" x14ac:dyDescent="0.2">
      <c r="A365" s="19">
        <v>46135</v>
      </c>
      <c r="B365" s="20">
        <f t="shared" si="33"/>
        <v>4</v>
      </c>
      <c r="C365" s="21">
        <f t="shared" si="34"/>
        <v>5</v>
      </c>
      <c r="D365" s="22" t="str">
        <f t="shared" si="35"/>
        <v>jeudi</v>
      </c>
      <c r="E365" s="23" t="str">
        <f t="shared" si="36"/>
        <v>jeudi</v>
      </c>
    </row>
    <row r="366" spans="1:5" x14ac:dyDescent="0.2">
      <c r="A366" s="19">
        <v>46136</v>
      </c>
      <c r="B366" s="20">
        <f t="shared" si="33"/>
        <v>4</v>
      </c>
      <c r="C366" s="21">
        <f t="shared" si="34"/>
        <v>6</v>
      </c>
      <c r="D366" s="22" t="str">
        <f t="shared" si="35"/>
        <v>vendredi</v>
      </c>
      <c r="E366" s="23" t="str">
        <f t="shared" si="36"/>
        <v>vendredi</v>
      </c>
    </row>
    <row r="367" spans="1:5" x14ac:dyDescent="0.2">
      <c r="A367" s="19">
        <v>46137</v>
      </c>
      <c r="B367" s="20">
        <f t="shared" si="33"/>
        <v>4</v>
      </c>
      <c r="C367" s="21">
        <f t="shared" si="34"/>
        <v>7</v>
      </c>
      <c r="D367" s="22" t="str">
        <f t="shared" si="35"/>
        <v>samedi</v>
      </c>
      <c r="E367" s="23" t="str">
        <f t="shared" si="36"/>
        <v>samedi</v>
      </c>
    </row>
    <row r="368" spans="1:5" x14ac:dyDescent="0.2">
      <c r="A368" s="19">
        <v>46138</v>
      </c>
      <c r="B368" s="20">
        <f t="shared" si="33"/>
        <v>4</v>
      </c>
      <c r="C368" s="21">
        <f t="shared" si="34"/>
        <v>1</v>
      </c>
      <c r="D368" s="22" t="str">
        <f t="shared" si="35"/>
        <v>dimanche</v>
      </c>
      <c r="E368" s="23" t="str">
        <f t="shared" si="36"/>
        <v>dimanche</v>
      </c>
    </row>
  </sheetData>
  <sheetProtection sheet="1" objects="1" scenarios="1"/>
  <autoFilter ref="A3:E368"/>
  <mergeCells count="6">
    <mergeCell ref="A1:AA1"/>
    <mergeCell ref="Q11:AA11"/>
    <mergeCell ref="M3:O3"/>
    <mergeCell ref="G3:H3"/>
    <mergeCell ref="J3:K3"/>
    <mergeCell ref="Q5:T5"/>
  </mergeCells>
  <pageMargins left="0.78740157499999996" right="0.78740157499999996" top="0.984251969" bottom="0.984251969" header="0.4921259845" footer="0.4921259845"/>
  <pageSetup paperSize="9" scale="8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W36"/>
  <sheetViews>
    <sheetView showGridLines="0" zoomScale="80" zoomScaleNormal="80" workbookViewId="0">
      <selection activeCell="B2" sqref="B2:P3"/>
    </sheetView>
  </sheetViews>
  <sheetFormatPr baseColWidth="10" defaultColWidth="11.42578125" defaultRowHeight="15" x14ac:dyDescent="0.25"/>
  <cols>
    <col min="1" max="1" width="3.7109375" style="59" customWidth="1"/>
    <col min="2" max="2" width="52.85546875" style="59" bestFit="1" customWidth="1"/>
    <col min="3" max="3" width="19.42578125" style="59" bestFit="1" customWidth="1"/>
    <col min="4" max="4" width="13.7109375" style="59" customWidth="1"/>
    <col min="5" max="5" width="15.5703125" style="59" bestFit="1" customWidth="1"/>
    <col min="6" max="6" width="14.7109375" style="59" customWidth="1"/>
    <col min="7" max="7" width="17.28515625" style="59" customWidth="1"/>
    <col min="8" max="8" width="22" style="59" customWidth="1"/>
    <col min="9" max="9" width="23.28515625" style="59" customWidth="1"/>
    <col min="10" max="10" width="23.140625" style="59" customWidth="1"/>
    <col min="11" max="11" width="20" style="59" customWidth="1"/>
    <col min="12" max="12" width="19.28515625" style="59" customWidth="1"/>
    <col min="13" max="13" width="22.85546875" style="59" bestFit="1" customWidth="1"/>
    <col min="14" max="14" width="25.7109375" style="59" bestFit="1" customWidth="1"/>
    <col min="15" max="15" width="20.28515625" style="59" customWidth="1"/>
    <col min="16" max="16" width="25.28515625" style="59" customWidth="1"/>
    <col min="17" max="16384" width="11.42578125" style="59"/>
  </cols>
  <sheetData>
    <row r="1" spans="2:23" ht="117" customHeight="1" thickBot="1" x14ac:dyDescent="0.35"/>
    <row r="2" spans="2:23" ht="15" customHeight="1" x14ac:dyDescent="0.25">
      <c r="B2" s="176" t="s">
        <v>124</v>
      </c>
      <c r="C2" s="177"/>
      <c r="D2" s="177"/>
      <c r="E2" s="177"/>
      <c r="F2" s="177"/>
      <c r="G2" s="177"/>
      <c r="H2" s="177"/>
      <c r="I2" s="177"/>
      <c r="J2" s="177"/>
      <c r="K2" s="177"/>
      <c r="L2" s="177"/>
      <c r="M2" s="177"/>
      <c r="N2" s="177"/>
      <c r="O2" s="177"/>
      <c r="P2" s="178"/>
    </row>
    <row r="3" spans="2:23" ht="15" customHeight="1" thickBot="1" x14ac:dyDescent="0.3">
      <c r="B3" s="179"/>
      <c r="C3" s="180"/>
      <c r="D3" s="180"/>
      <c r="E3" s="180"/>
      <c r="F3" s="180"/>
      <c r="G3" s="180"/>
      <c r="H3" s="180"/>
      <c r="I3" s="180"/>
      <c r="J3" s="180"/>
      <c r="K3" s="180"/>
      <c r="L3" s="180"/>
      <c r="M3" s="180"/>
      <c r="N3" s="180"/>
      <c r="O3" s="180"/>
      <c r="P3" s="181"/>
    </row>
    <row r="4" spans="2:23" ht="15" customHeight="1" x14ac:dyDescent="0.45">
      <c r="B4" s="61"/>
      <c r="C4" s="61"/>
      <c r="D4" s="61"/>
      <c r="E4" s="61"/>
      <c r="F4" s="61"/>
      <c r="G4" s="61"/>
      <c r="H4" s="61"/>
      <c r="I4" s="61"/>
      <c r="J4" s="61"/>
      <c r="K4" s="61"/>
      <c r="L4" s="61"/>
      <c r="M4" s="61"/>
      <c r="N4" s="61"/>
    </row>
    <row r="5" spans="2:23" ht="27" customHeight="1" x14ac:dyDescent="0.25">
      <c r="B5" s="187" t="s">
        <v>143</v>
      </c>
      <c r="C5" s="187"/>
      <c r="D5" s="187"/>
      <c r="E5" s="187"/>
      <c r="F5" s="187"/>
      <c r="G5" s="187"/>
      <c r="H5" s="187"/>
      <c r="I5" s="187"/>
      <c r="J5" s="187"/>
      <c r="K5" s="187"/>
      <c r="L5" s="187"/>
      <c r="M5" s="187"/>
      <c r="N5" s="187"/>
      <c r="O5" s="187"/>
      <c r="P5" s="187"/>
      <c r="Q5" s="187"/>
      <c r="R5" s="187"/>
      <c r="S5" s="187"/>
      <c r="T5" s="187"/>
      <c r="U5" s="187"/>
      <c r="V5" s="187"/>
      <c r="W5" s="187"/>
    </row>
    <row r="6" spans="2:23" ht="21" customHeight="1" thickBot="1" x14ac:dyDescent="0.3">
      <c r="B6" s="62" t="s">
        <v>151</v>
      </c>
      <c r="C6" s="63"/>
      <c r="D6" s="64"/>
      <c r="E6" s="64"/>
      <c r="F6" s="64"/>
      <c r="G6" s="64"/>
      <c r="H6" s="64"/>
      <c r="I6" s="64"/>
      <c r="J6" s="64"/>
      <c r="K6" s="64"/>
      <c r="L6" s="64"/>
      <c r="M6" s="64"/>
      <c r="N6" s="64"/>
      <c r="O6" s="64"/>
      <c r="P6" s="64"/>
      <c r="Q6" s="64"/>
      <c r="R6" s="64"/>
      <c r="S6" s="64"/>
      <c r="T6" s="64"/>
      <c r="U6" s="64"/>
      <c r="V6" s="64"/>
      <c r="W6" s="64"/>
    </row>
    <row r="7" spans="2:23" ht="35.25" customHeight="1" thickBot="1" x14ac:dyDescent="0.3">
      <c r="B7" s="62" t="s">
        <v>68</v>
      </c>
      <c r="C7" s="67"/>
      <c r="D7" s="68"/>
      <c r="E7" s="194" t="s">
        <v>145</v>
      </c>
      <c r="F7" s="195"/>
      <c r="G7" s="194" t="s">
        <v>71</v>
      </c>
      <c r="H7" s="195"/>
      <c r="I7" s="194" t="s">
        <v>72</v>
      </c>
      <c r="J7" s="196"/>
      <c r="K7" s="196"/>
      <c r="L7" s="195"/>
      <c r="M7" s="197"/>
      <c r="N7" s="198"/>
      <c r="O7" s="198"/>
      <c r="P7" s="199"/>
      <c r="Q7" s="63"/>
      <c r="R7" s="63"/>
      <c r="S7" s="63"/>
      <c r="T7" s="63"/>
      <c r="U7" s="63"/>
      <c r="V7" s="63"/>
      <c r="W7" s="63"/>
    </row>
    <row r="8" spans="2:23" ht="80.25" customHeight="1" thickTop="1" thickBot="1" x14ac:dyDescent="0.3">
      <c r="B8" s="66" t="s">
        <v>123</v>
      </c>
      <c r="C8" s="60"/>
      <c r="D8" s="60"/>
      <c r="E8" s="125" t="s">
        <v>73</v>
      </c>
      <c r="F8" s="126" t="s">
        <v>74</v>
      </c>
      <c r="G8" s="125" t="s">
        <v>75</v>
      </c>
      <c r="H8" s="126" t="s">
        <v>76</v>
      </c>
      <c r="I8" s="125" t="s">
        <v>77</v>
      </c>
      <c r="J8" s="127" t="s">
        <v>78</v>
      </c>
      <c r="K8" s="127" t="s">
        <v>79</v>
      </c>
      <c r="L8" s="126" t="s">
        <v>80</v>
      </c>
      <c r="M8" s="70" t="s">
        <v>81</v>
      </c>
      <c r="N8" s="70" t="s">
        <v>82</v>
      </c>
      <c r="O8" s="70" t="s">
        <v>84</v>
      </c>
      <c r="P8" s="70" t="s">
        <v>83</v>
      </c>
    </row>
    <row r="9" spans="2:23" ht="46.5" thickTop="1" thickBot="1" x14ac:dyDescent="0.3">
      <c r="B9" s="71" t="s">
        <v>47</v>
      </c>
      <c r="C9" s="71" t="s">
        <v>46</v>
      </c>
      <c r="D9" s="71" t="s">
        <v>66</v>
      </c>
      <c r="E9" s="128">
        <f>SUM('Calendrier 2025-2026'!H33:M33)</f>
        <v>301</v>
      </c>
      <c r="F9" s="128">
        <f>SUM('Calendrier 2025-2026'!H33:M33)</f>
        <v>301</v>
      </c>
      <c r="G9" s="128">
        <f>'Calendrier 2025-2026'!N33</f>
        <v>53</v>
      </c>
      <c r="H9" s="128">
        <f>'Calendrier 2025-2026'!N33</f>
        <v>53</v>
      </c>
      <c r="I9" s="128">
        <f>'Calendrier 2025-2026'!P33</f>
        <v>0</v>
      </c>
      <c r="J9" s="128">
        <f>'Calendrier 2025-2026'!P33</f>
        <v>0</v>
      </c>
      <c r="K9" s="128">
        <f>'Calendrier 2025-2026'!O33</f>
        <v>11</v>
      </c>
      <c r="L9" s="129">
        <f>'Calendrier 2025-2026'!O33</f>
        <v>11</v>
      </c>
      <c r="M9" s="188">
        <f>SUM(E9:L9)/2</f>
        <v>365</v>
      </c>
      <c r="N9" s="189"/>
      <c r="O9" s="190">
        <f>'A remplir par le candidat'!D30</f>
        <v>0</v>
      </c>
      <c r="P9" s="191"/>
    </row>
    <row r="10" spans="2:23" ht="17.25" customHeight="1" thickTop="1" thickBot="1" x14ac:dyDescent="0.3">
      <c r="B10" s="130" t="s">
        <v>62</v>
      </c>
      <c r="C10" s="131" t="s">
        <v>57</v>
      </c>
      <c r="D10" s="78">
        <f>SUM(E10:L10)</f>
        <v>100</v>
      </c>
      <c r="E10" s="79">
        <v>50</v>
      </c>
      <c r="F10" s="80">
        <v>20</v>
      </c>
      <c r="G10" s="79">
        <v>10</v>
      </c>
      <c r="H10" s="80">
        <v>5</v>
      </c>
      <c r="I10" s="79">
        <v>0</v>
      </c>
      <c r="J10" s="80">
        <v>0</v>
      </c>
      <c r="K10" s="79">
        <v>11</v>
      </c>
      <c r="L10" s="80">
        <v>4</v>
      </c>
      <c r="M10" s="182">
        <f>SUM(E12:L12)</f>
        <v>0</v>
      </c>
      <c r="N10" s="185">
        <f>SUM(M10:M27)</f>
        <v>0</v>
      </c>
      <c r="O10" s="192">
        <f>IFERROR(N10+(N10*O9),"TVA à renseigner par le candidat ci-dessus")</f>
        <v>0</v>
      </c>
      <c r="P10" s="193"/>
    </row>
    <row r="11" spans="2:23" ht="16.5" thickTop="1" thickBot="1" x14ac:dyDescent="0.3">
      <c r="B11" s="115" t="s">
        <v>70</v>
      </c>
      <c r="C11" s="87"/>
      <c r="D11" s="90"/>
      <c r="E11" s="132">
        <f>IFERROR('A remplir par le candidat'!E32,0)</f>
        <v>0</v>
      </c>
      <c r="F11" s="132">
        <f>IFERROR('A remplir par le candidat'!F32,0)</f>
        <v>0</v>
      </c>
      <c r="G11" s="132">
        <f>IFERROR('A remplir par le candidat'!G32,0)</f>
        <v>0</v>
      </c>
      <c r="H11" s="132">
        <f>IFERROR('A remplir par le candidat'!H32,0)</f>
        <v>0</v>
      </c>
      <c r="I11" s="132">
        <f>IFERROR('A remplir par le candidat'!I32,0)</f>
        <v>0</v>
      </c>
      <c r="J11" s="132">
        <f>IFERROR('A remplir par le candidat'!J32,0)</f>
        <v>0</v>
      </c>
      <c r="K11" s="132">
        <f>IFERROR('A remplir par le candidat'!K32,0)</f>
        <v>0</v>
      </c>
      <c r="L11" s="132">
        <f>IFERROR('A remplir par le candidat'!L32,0)</f>
        <v>0</v>
      </c>
      <c r="M11" s="183"/>
      <c r="N11" s="186"/>
      <c r="O11" s="167"/>
      <c r="P11" s="168"/>
    </row>
    <row r="12" spans="2:23" ht="16.5" thickTop="1" thickBot="1" x14ac:dyDescent="0.3">
      <c r="B12" s="133" t="s">
        <v>58</v>
      </c>
      <c r="C12" s="101"/>
      <c r="D12" s="103"/>
      <c r="E12" s="134">
        <f>E10*E11</f>
        <v>0</v>
      </c>
      <c r="F12" s="134">
        <f t="shared" ref="F12:L12" si="0">F10*F11</f>
        <v>0</v>
      </c>
      <c r="G12" s="134">
        <f t="shared" si="0"/>
        <v>0</v>
      </c>
      <c r="H12" s="134">
        <f t="shared" si="0"/>
        <v>0</v>
      </c>
      <c r="I12" s="134">
        <f t="shared" si="0"/>
        <v>0</v>
      </c>
      <c r="J12" s="134">
        <f t="shared" si="0"/>
        <v>0</v>
      </c>
      <c r="K12" s="134">
        <f t="shared" si="0"/>
        <v>0</v>
      </c>
      <c r="L12" s="134">
        <f t="shared" si="0"/>
        <v>0</v>
      </c>
      <c r="M12" s="184"/>
      <c r="N12" s="186"/>
      <c r="O12" s="167"/>
      <c r="P12" s="168"/>
    </row>
    <row r="13" spans="2:23" ht="16.5" thickTop="1" thickBot="1" x14ac:dyDescent="0.3">
      <c r="B13" s="131" t="s">
        <v>44</v>
      </c>
      <c r="C13" s="74" t="s">
        <v>54</v>
      </c>
      <c r="D13" s="78">
        <f>SUM(E13:L13)</f>
        <v>600</v>
      </c>
      <c r="E13" s="79">
        <v>320</v>
      </c>
      <c r="F13" s="80">
        <v>120</v>
      </c>
      <c r="G13" s="79">
        <v>50</v>
      </c>
      <c r="H13" s="80">
        <v>30</v>
      </c>
      <c r="I13" s="79">
        <v>0</v>
      </c>
      <c r="J13" s="80">
        <v>0</v>
      </c>
      <c r="K13" s="79">
        <v>50</v>
      </c>
      <c r="L13" s="80">
        <v>30</v>
      </c>
      <c r="M13" s="182">
        <f>SUM(E15:L15)</f>
        <v>0</v>
      </c>
      <c r="N13" s="186"/>
      <c r="O13" s="167"/>
      <c r="P13" s="168"/>
    </row>
    <row r="14" spans="2:23" ht="16.5" thickTop="1" thickBot="1" x14ac:dyDescent="0.3">
      <c r="B14" s="115" t="s">
        <v>70</v>
      </c>
      <c r="C14" s="87"/>
      <c r="D14" s="90"/>
      <c r="E14" s="132">
        <f>IFERROR('A remplir par le candidat'!E33,0)</f>
        <v>0</v>
      </c>
      <c r="F14" s="132">
        <f>IFERROR('A remplir par le candidat'!F33,0)</f>
        <v>0</v>
      </c>
      <c r="G14" s="132">
        <f>IFERROR('A remplir par le candidat'!G33,0)</f>
        <v>0</v>
      </c>
      <c r="H14" s="132">
        <f>IFERROR('A remplir par le candidat'!H33,0)</f>
        <v>0</v>
      </c>
      <c r="I14" s="132">
        <f>IFERROR('A remplir par le candidat'!I33,0)</f>
        <v>0</v>
      </c>
      <c r="J14" s="132">
        <f>IFERROR('A remplir par le candidat'!J33,0)</f>
        <v>0</v>
      </c>
      <c r="K14" s="132">
        <f>IFERROR('A remplir par le candidat'!K33,0)</f>
        <v>0</v>
      </c>
      <c r="L14" s="132">
        <f>IFERROR('A remplir par le candidat'!L33,0)</f>
        <v>0</v>
      </c>
      <c r="M14" s="183"/>
      <c r="N14" s="186"/>
      <c r="O14" s="167"/>
      <c r="P14" s="168"/>
    </row>
    <row r="15" spans="2:23" ht="16.5" thickTop="1" thickBot="1" x14ac:dyDescent="0.3">
      <c r="B15" s="133" t="s">
        <v>58</v>
      </c>
      <c r="C15" s="101"/>
      <c r="D15" s="103"/>
      <c r="E15" s="134">
        <f>E13*E14</f>
        <v>0</v>
      </c>
      <c r="F15" s="134">
        <f t="shared" ref="F15:L15" si="1">F13*F14</f>
        <v>0</v>
      </c>
      <c r="G15" s="134">
        <f t="shared" si="1"/>
        <v>0</v>
      </c>
      <c r="H15" s="134">
        <f t="shared" si="1"/>
        <v>0</v>
      </c>
      <c r="I15" s="134">
        <f t="shared" si="1"/>
        <v>0</v>
      </c>
      <c r="J15" s="134">
        <f t="shared" si="1"/>
        <v>0</v>
      </c>
      <c r="K15" s="134">
        <f t="shared" si="1"/>
        <v>0</v>
      </c>
      <c r="L15" s="134">
        <f t="shared" si="1"/>
        <v>0</v>
      </c>
      <c r="M15" s="184"/>
      <c r="N15" s="186"/>
      <c r="O15" s="167"/>
      <c r="P15" s="168"/>
    </row>
    <row r="16" spans="2:23" ht="16.5" thickTop="1" thickBot="1" x14ac:dyDescent="0.3">
      <c r="B16" s="135" t="s">
        <v>48</v>
      </c>
      <c r="C16" s="75" t="s">
        <v>53</v>
      </c>
      <c r="D16" s="78">
        <f>SUM(E16:L16)</f>
        <v>2260</v>
      </c>
      <c r="E16" s="79">
        <v>1300</v>
      </c>
      <c r="F16" s="80">
        <v>450</v>
      </c>
      <c r="G16" s="79">
        <v>200</v>
      </c>
      <c r="H16" s="80">
        <v>110</v>
      </c>
      <c r="I16" s="79">
        <v>0</v>
      </c>
      <c r="J16" s="80">
        <v>0</v>
      </c>
      <c r="K16" s="79">
        <v>125</v>
      </c>
      <c r="L16" s="80">
        <v>75</v>
      </c>
      <c r="M16" s="182">
        <f>SUM(E18:L18)</f>
        <v>0</v>
      </c>
      <c r="N16" s="186"/>
      <c r="O16" s="167"/>
      <c r="P16" s="168"/>
    </row>
    <row r="17" spans="2:16" ht="16.5" thickTop="1" thickBot="1" x14ac:dyDescent="0.3">
      <c r="B17" s="115" t="s">
        <v>70</v>
      </c>
      <c r="C17" s="88"/>
      <c r="D17" s="90"/>
      <c r="E17" s="132">
        <f>IFERROR('A remplir par le candidat'!E34,0)</f>
        <v>0</v>
      </c>
      <c r="F17" s="132">
        <f>IFERROR('A remplir par le candidat'!F34,0)</f>
        <v>0</v>
      </c>
      <c r="G17" s="132">
        <f>IFERROR('A remplir par le candidat'!G34,0)</f>
        <v>0</v>
      </c>
      <c r="H17" s="132">
        <f>IFERROR('A remplir par le candidat'!H34,0)</f>
        <v>0</v>
      </c>
      <c r="I17" s="132">
        <f>IFERROR('A remplir par le candidat'!I34,0)</f>
        <v>0</v>
      </c>
      <c r="J17" s="132">
        <f>IFERROR('A remplir par le candidat'!J34,0)</f>
        <v>0</v>
      </c>
      <c r="K17" s="132">
        <f>IFERROR('A remplir par le candidat'!K34,0)</f>
        <v>0</v>
      </c>
      <c r="L17" s="132">
        <f>IFERROR('A remplir par le candidat'!L34,0)</f>
        <v>0</v>
      </c>
      <c r="M17" s="183"/>
      <c r="N17" s="186"/>
      <c r="O17" s="167"/>
      <c r="P17" s="168"/>
    </row>
    <row r="18" spans="2:16" ht="16.5" thickTop="1" thickBot="1" x14ac:dyDescent="0.3">
      <c r="B18" s="133" t="s">
        <v>58</v>
      </c>
      <c r="C18" s="101"/>
      <c r="D18" s="103"/>
      <c r="E18" s="134">
        <f>E16*E17</f>
        <v>0</v>
      </c>
      <c r="F18" s="134">
        <f t="shared" ref="F18:L18" si="2">F16*F17</f>
        <v>0</v>
      </c>
      <c r="G18" s="134">
        <f t="shared" si="2"/>
        <v>0</v>
      </c>
      <c r="H18" s="134">
        <f t="shared" si="2"/>
        <v>0</v>
      </c>
      <c r="I18" s="134">
        <f t="shared" si="2"/>
        <v>0</v>
      </c>
      <c r="J18" s="134">
        <f t="shared" si="2"/>
        <v>0</v>
      </c>
      <c r="K18" s="134">
        <f t="shared" si="2"/>
        <v>0</v>
      </c>
      <c r="L18" s="134">
        <f t="shared" si="2"/>
        <v>0</v>
      </c>
      <c r="M18" s="184"/>
      <c r="N18" s="186"/>
      <c r="O18" s="167"/>
      <c r="P18" s="168"/>
    </row>
    <row r="19" spans="2:16" ht="16.5" thickTop="1" thickBot="1" x14ac:dyDescent="0.3">
      <c r="B19" s="135" t="s">
        <v>49</v>
      </c>
      <c r="C19" s="75" t="s">
        <v>52</v>
      </c>
      <c r="D19" s="78">
        <f>SUM(E19:L19)</f>
        <v>2865</v>
      </c>
      <c r="E19" s="79">
        <v>1900</v>
      </c>
      <c r="F19" s="80">
        <v>350</v>
      </c>
      <c r="G19" s="79">
        <v>305</v>
      </c>
      <c r="H19" s="80">
        <v>150</v>
      </c>
      <c r="I19" s="79">
        <v>0</v>
      </c>
      <c r="J19" s="80">
        <v>0</v>
      </c>
      <c r="K19" s="79">
        <v>110</v>
      </c>
      <c r="L19" s="80">
        <v>50</v>
      </c>
      <c r="M19" s="182">
        <f>SUM(E21:L21)</f>
        <v>0</v>
      </c>
      <c r="N19" s="186"/>
      <c r="O19" s="167"/>
      <c r="P19" s="168"/>
    </row>
    <row r="20" spans="2:16" ht="16.5" thickTop="1" thickBot="1" x14ac:dyDescent="0.3">
      <c r="B20" s="115" t="s">
        <v>70</v>
      </c>
      <c r="C20" s="88"/>
      <c r="D20" s="90"/>
      <c r="E20" s="132">
        <f>IFERROR('A remplir par le candidat'!E35,0)</f>
        <v>0</v>
      </c>
      <c r="F20" s="132">
        <f>IFERROR('A remplir par le candidat'!F35,0)</f>
        <v>0</v>
      </c>
      <c r="G20" s="132">
        <f>IFERROR('A remplir par le candidat'!G35,0)</f>
        <v>0</v>
      </c>
      <c r="H20" s="132">
        <f>IFERROR('A remplir par le candidat'!H35,0)</f>
        <v>0</v>
      </c>
      <c r="I20" s="132">
        <f>IFERROR('A remplir par le candidat'!I35,0)</f>
        <v>0</v>
      </c>
      <c r="J20" s="132">
        <f>IFERROR('A remplir par le candidat'!J35,0)</f>
        <v>0</v>
      </c>
      <c r="K20" s="132">
        <f>IFERROR('A remplir par le candidat'!K35,0)</f>
        <v>0</v>
      </c>
      <c r="L20" s="132">
        <f>IFERROR('A remplir par le candidat'!L35,0)</f>
        <v>0</v>
      </c>
      <c r="M20" s="183"/>
      <c r="N20" s="186"/>
      <c r="O20" s="167"/>
      <c r="P20" s="168"/>
    </row>
    <row r="21" spans="2:16" ht="16.5" thickTop="1" thickBot="1" x14ac:dyDescent="0.3">
      <c r="B21" s="133" t="s">
        <v>58</v>
      </c>
      <c r="C21" s="101"/>
      <c r="D21" s="103"/>
      <c r="E21" s="134">
        <f>E19*E20</f>
        <v>0</v>
      </c>
      <c r="F21" s="134">
        <f t="shared" ref="F21:L21" si="3">F19*F20</f>
        <v>0</v>
      </c>
      <c r="G21" s="134">
        <f t="shared" si="3"/>
        <v>0</v>
      </c>
      <c r="H21" s="134">
        <f t="shared" si="3"/>
        <v>0</v>
      </c>
      <c r="I21" s="134">
        <f t="shared" si="3"/>
        <v>0</v>
      </c>
      <c r="J21" s="134">
        <f t="shared" si="3"/>
        <v>0</v>
      </c>
      <c r="K21" s="134">
        <f t="shared" si="3"/>
        <v>0</v>
      </c>
      <c r="L21" s="134">
        <f t="shared" si="3"/>
        <v>0</v>
      </c>
      <c r="M21" s="184"/>
      <c r="N21" s="186"/>
      <c r="O21" s="167"/>
      <c r="P21" s="168"/>
    </row>
    <row r="22" spans="2:16" ht="16.5" thickTop="1" thickBot="1" x14ac:dyDescent="0.3">
      <c r="B22" s="135" t="s">
        <v>50</v>
      </c>
      <c r="C22" s="75" t="s">
        <v>55</v>
      </c>
      <c r="D22" s="78">
        <f>SUM(E22:L22)</f>
        <v>200</v>
      </c>
      <c r="E22" s="79">
        <v>100</v>
      </c>
      <c r="F22" s="80">
        <v>30</v>
      </c>
      <c r="G22" s="79">
        <v>15</v>
      </c>
      <c r="H22" s="80">
        <v>10</v>
      </c>
      <c r="I22" s="79">
        <v>0</v>
      </c>
      <c r="J22" s="80">
        <v>0</v>
      </c>
      <c r="K22" s="79">
        <v>35</v>
      </c>
      <c r="L22" s="80">
        <v>10</v>
      </c>
      <c r="M22" s="182">
        <f>SUM(E24:L24)</f>
        <v>0</v>
      </c>
      <c r="N22" s="186"/>
      <c r="O22" s="167"/>
      <c r="P22" s="168"/>
    </row>
    <row r="23" spans="2:16" ht="16.5" thickTop="1" thickBot="1" x14ac:dyDescent="0.3">
      <c r="B23" s="115" t="s">
        <v>70</v>
      </c>
      <c r="C23" s="88"/>
      <c r="D23" s="90"/>
      <c r="E23" s="132">
        <f>IFERROR('A remplir par le candidat'!E36,0)</f>
        <v>0</v>
      </c>
      <c r="F23" s="132">
        <f>IFERROR('A remplir par le candidat'!F36,0)</f>
        <v>0</v>
      </c>
      <c r="G23" s="132">
        <f>IFERROR('A remplir par le candidat'!G36,0)</f>
        <v>0</v>
      </c>
      <c r="H23" s="132">
        <f>IFERROR('A remplir par le candidat'!H36,0)</f>
        <v>0</v>
      </c>
      <c r="I23" s="132">
        <f>IFERROR('A remplir par le candidat'!I36,0)</f>
        <v>0</v>
      </c>
      <c r="J23" s="132">
        <f>IFERROR('A remplir par le candidat'!J36,0)</f>
        <v>0</v>
      </c>
      <c r="K23" s="132">
        <f>IFERROR('A remplir par le candidat'!K36,0)</f>
        <v>0</v>
      </c>
      <c r="L23" s="132">
        <f>IFERROR('A remplir par le candidat'!L36,0)</f>
        <v>0</v>
      </c>
      <c r="M23" s="183"/>
      <c r="N23" s="186"/>
      <c r="O23" s="167"/>
      <c r="P23" s="168"/>
    </row>
    <row r="24" spans="2:16" ht="16.5" thickTop="1" thickBot="1" x14ac:dyDescent="0.3">
      <c r="B24" s="133" t="s">
        <v>58</v>
      </c>
      <c r="C24" s="101"/>
      <c r="D24" s="103"/>
      <c r="E24" s="134">
        <f>E22*E23</f>
        <v>0</v>
      </c>
      <c r="F24" s="134">
        <f t="shared" ref="F24:L24" si="4">F22*F23</f>
        <v>0</v>
      </c>
      <c r="G24" s="134">
        <f t="shared" si="4"/>
        <v>0</v>
      </c>
      <c r="H24" s="134">
        <f t="shared" si="4"/>
        <v>0</v>
      </c>
      <c r="I24" s="134">
        <f t="shared" si="4"/>
        <v>0</v>
      </c>
      <c r="J24" s="134">
        <f t="shared" si="4"/>
        <v>0</v>
      </c>
      <c r="K24" s="134">
        <f t="shared" si="4"/>
        <v>0</v>
      </c>
      <c r="L24" s="134">
        <f t="shared" si="4"/>
        <v>0</v>
      </c>
      <c r="M24" s="184"/>
      <c r="N24" s="186"/>
      <c r="O24" s="167"/>
      <c r="P24" s="168"/>
    </row>
    <row r="25" spans="2:16" ht="16.5" customHeight="1" thickTop="1" thickBot="1" x14ac:dyDescent="0.3">
      <c r="B25" s="135" t="s">
        <v>51</v>
      </c>
      <c r="C25" s="75" t="s">
        <v>56</v>
      </c>
      <c r="D25" s="78">
        <f>SUM(E25:L25)</f>
        <v>300</v>
      </c>
      <c r="E25" s="79">
        <v>180</v>
      </c>
      <c r="F25" s="80">
        <v>40</v>
      </c>
      <c r="G25" s="79">
        <v>20</v>
      </c>
      <c r="H25" s="80">
        <v>10</v>
      </c>
      <c r="I25" s="79">
        <v>0</v>
      </c>
      <c r="J25" s="80">
        <v>0</v>
      </c>
      <c r="K25" s="79">
        <v>35</v>
      </c>
      <c r="L25" s="80">
        <v>15</v>
      </c>
      <c r="M25" s="182">
        <f>SUM(E27:L27)</f>
        <v>0</v>
      </c>
      <c r="N25" s="186"/>
      <c r="O25" s="167"/>
      <c r="P25" s="168"/>
    </row>
    <row r="26" spans="2:16" ht="16.5" thickTop="1" thickBot="1" x14ac:dyDescent="0.3">
      <c r="B26" s="115" t="s">
        <v>70</v>
      </c>
      <c r="C26" s="88"/>
      <c r="D26" s="90"/>
      <c r="E26" s="132">
        <f>IFERROR('A remplir par le candidat'!E37,0)</f>
        <v>0</v>
      </c>
      <c r="F26" s="132">
        <f>IFERROR('A remplir par le candidat'!F37,0)</f>
        <v>0</v>
      </c>
      <c r="G26" s="132">
        <f>IFERROR('A remplir par le candidat'!G37,0)</f>
        <v>0</v>
      </c>
      <c r="H26" s="132">
        <f>IFERROR('A remplir par le candidat'!H37,0)</f>
        <v>0</v>
      </c>
      <c r="I26" s="132">
        <f>IFERROR('A remplir par le candidat'!I37,0)</f>
        <v>0</v>
      </c>
      <c r="J26" s="132">
        <f>IFERROR('A remplir par le candidat'!J37,0)</f>
        <v>0</v>
      </c>
      <c r="K26" s="132">
        <f>IFERROR('A remplir par le candidat'!K37,0)</f>
        <v>0</v>
      </c>
      <c r="L26" s="132">
        <f>IFERROR('A remplir par le candidat'!L37,0)</f>
        <v>0</v>
      </c>
      <c r="M26" s="183"/>
      <c r="N26" s="186"/>
      <c r="O26" s="167"/>
      <c r="P26" s="168"/>
    </row>
    <row r="27" spans="2:16" ht="16.5" thickTop="1" thickBot="1" x14ac:dyDescent="0.3">
      <c r="B27" s="133" t="s">
        <v>58</v>
      </c>
      <c r="C27" s="101"/>
      <c r="D27" s="103"/>
      <c r="E27" s="134">
        <f t="shared" ref="E27:L27" si="5">E25*E26</f>
        <v>0</v>
      </c>
      <c r="F27" s="134">
        <f t="shared" si="5"/>
        <v>0</v>
      </c>
      <c r="G27" s="134">
        <f t="shared" si="5"/>
        <v>0</v>
      </c>
      <c r="H27" s="134">
        <f t="shared" si="5"/>
        <v>0</v>
      </c>
      <c r="I27" s="134">
        <f t="shared" si="5"/>
        <v>0</v>
      </c>
      <c r="J27" s="134">
        <f t="shared" si="5"/>
        <v>0</v>
      </c>
      <c r="K27" s="134">
        <f t="shared" si="5"/>
        <v>0</v>
      </c>
      <c r="L27" s="134">
        <f t="shared" si="5"/>
        <v>0</v>
      </c>
      <c r="M27" s="184"/>
      <c r="N27" s="186"/>
      <c r="O27" s="167"/>
      <c r="P27" s="168"/>
    </row>
    <row r="28" spans="2:16" ht="15.75" thickTop="1" x14ac:dyDescent="0.25">
      <c r="D28" s="136"/>
    </row>
    <row r="29" spans="2:16" x14ac:dyDescent="0.25">
      <c r="D29" s="136"/>
      <c r="N29" s="124">
        <f>N10</f>
        <v>0</v>
      </c>
    </row>
    <row r="30" spans="2:16" x14ac:dyDescent="0.25">
      <c r="D30" s="136"/>
    </row>
    <row r="31" spans="2:16" x14ac:dyDescent="0.25">
      <c r="F31" s="136"/>
    </row>
    <row r="32" spans="2:16" x14ac:dyDescent="0.25">
      <c r="E32" s="136"/>
      <c r="F32" s="136"/>
    </row>
    <row r="33" spans="5:7" x14ac:dyDescent="0.25">
      <c r="E33" s="136"/>
      <c r="G33" s="136"/>
    </row>
    <row r="35" spans="5:7" x14ac:dyDescent="0.25">
      <c r="E35" s="136"/>
      <c r="F35" s="136"/>
    </row>
    <row r="36" spans="5:7" x14ac:dyDescent="0.25">
      <c r="E36" s="136"/>
      <c r="F36" s="136"/>
    </row>
  </sheetData>
  <sheetProtection sheet="1" objects="1" scenarios="1"/>
  <mergeCells count="16">
    <mergeCell ref="B2:P3"/>
    <mergeCell ref="M10:M12"/>
    <mergeCell ref="N10:N27"/>
    <mergeCell ref="B5:W5"/>
    <mergeCell ref="M9:N9"/>
    <mergeCell ref="M13:M15"/>
    <mergeCell ref="M16:M18"/>
    <mergeCell ref="M19:M21"/>
    <mergeCell ref="M22:M24"/>
    <mergeCell ref="M25:M27"/>
    <mergeCell ref="O9:P9"/>
    <mergeCell ref="O10:P27"/>
    <mergeCell ref="E7:F7"/>
    <mergeCell ref="G7:H7"/>
    <mergeCell ref="I7:L7"/>
    <mergeCell ref="M7:P7"/>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W36"/>
  <sheetViews>
    <sheetView showGridLines="0" zoomScale="80" zoomScaleNormal="80" workbookViewId="0">
      <selection activeCell="B2" sqref="B2:P3"/>
    </sheetView>
  </sheetViews>
  <sheetFormatPr baseColWidth="10" defaultColWidth="11.42578125" defaultRowHeight="15" x14ac:dyDescent="0.25"/>
  <cols>
    <col min="1" max="1" width="3.7109375" style="59" customWidth="1"/>
    <col min="2" max="2" width="52.85546875" style="59" bestFit="1" customWidth="1"/>
    <col min="3" max="3" width="19.42578125" style="59" bestFit="1" customWidth="1"/>
    <col min="4" max="4" width="13.7109375" style="59" customWidth="1"/>
    <col min="5" max="5" width="15.5703125" style="59" bestFit="1" customWidth="1"/>
    <col min="6" max="6" width="14.7109375" style="59" customWidth="1"/>
    <col min="7" max="7" width="17.28515625" style="59" customWidth="1"/>
    <col min="8" max="8" width="22" style="59" customWidth="1"/>
    <col min="9" max="9" width="23.28515625" style="59" customWidth="1"/>
    <col min="10" max="10" width="23.140625" style="59" customWidth="1"/>
    <col min="11" max="11" width="20" style="59" customWidth="1"/>
    <col min="12" max="12" width="19.28515625" style="59" customWidth="1"/>
    <col min="13" max="13" width="22.85546875" style="59" bestFit="1" customWidth="1"/>
    <col min="14" max="14" width="25.7109375" style="59" bestFit="1" customWidth="1"/>
    <col min="15" max="15" width="20.28515625" style="59" customWidth="1"/>
    <col min="16" max="16" width="25.28515625" style="59" customWidth="1"/>
    <col min="17" max="16384" width="11.42578125" style="59"/>
  </cols>
  <sheetData>
    <row r="1" spans="2:23" ht="117" customHeight="1" thickBot="1" x14ac:dyDescent="0.35"/>
    <row r="2" spans="2:23" ht="15" customHeight="1" x14ac:dyDescent="0.25">
      <c r="B2" s="176" t="s">
        <v>161</v>
      </c>
      <c r="C2" s="177"/>
      <c r="D2" s="177"/>
      <c r="E2" s="177"/>
      <c r="F2" s="177"/>
      <c r="G2" s="177"/>
      <c r="H2" s="177"/>
      <c r="I2" s="177"/>
      <c r="J2" s="177"/>
      <c r="K2" s="177"/>
      <c r="L2" s="177"/>
      <c r="M2" s="177"/>
      <c r="N2" s="177"/>
      <c r="O2" s="177"/>
      <c r="P2" s="178"/>
    </row>
    <row r="3" spans="2:23" ht="15" customHeight="1" thickBot="1" x14ac:dyDescent="0.3">
      <c r="B3" s="179"/>
      <c r="C3" s="180"/>
      <c r="D3" s="180"/>
      <c r="E3" s="180"/>
      <c r="F3" s="180"/>
      <c r="G3" s="180"/>
      <c r="H3" s="180"/>
      <c r="I3" s="180"/>
      <c r="J3" s="180"/>
      <c r="K3" s="180"/>
      <c r="L3" s="180"/>
      <c r="M3" s="180"/>
      <c r="N3" s="180"/>
      <c r="O3" s="180"/>
      <c r="P3" s="181"/>
    </row>
    <row r="4" spans="2:23" ht="15" customHeight="1" x14ac:dyDescent="0.45">
      <c r="B4" s="61"/>
      <c r="C4" s="61"/>
      <c r="D4" s="61"/>
      <c r="E4" s="61"/>
      <c r="F4" s="61"/>
      <c r="G4" s="61"/>
      <c r="H4" s="61"/>
      <c r="I4" s="61"/>
      <c r="J4" s="61"/>
      <c r="K4" s="61"/>
      <c r="L4" s="61"/>
      <c r="M4" s="61"/>
      <c r="N4" s="61"/>
    </row>
    <row r="5" spans="2:23" ht="27" customHeight="1" x14ac:dyDescent="0.25">
      <c r="B5" s="187" t="s">
        <v>143</v>
      </c>
      <c r="C5" s="187"/>
      <c r="D5" s="187"/>
      <c r="E5" s="187"/>
      <c r="F5" s="187"/>
      <c r="G5" s="187"/>
      <c r="H5" s="187"/>
      <c r="I5" s="187"/>
      <c r="J5" s="187"/>
      <c r="K5" s="187"/>
      <c r="L5" s="187"/>
      <c r="M5" s="187"/>
      <c r="N5" s="187"/>
      <c r="O5" s="187"/>
      <c r="P5" s="187"/>
      <c r="Q5" s="187"/>
      <c r="R5" s="187"/>
      <c r="S5" s="187"/>
      <c r="T5" s="187"/>
      <c r="U5" s="187"/>
      <c r="V5" s="187"/>
      <c r="W5" s="187"/>
    </row>
    <row r="6" spans="2:23" ht="21" customHeight="1" thickBot="1" x14ac:dyDescent="0.3">
      <c r="B6" s="62" t="s">
        <v>151</v>
      </c>
      <c r="C6" s="63"/>
      <c r="D6" s="64"/>
      <c r="E6" s="64"/>
      <c r="F6" s="64"/>
      <c r="G6" s="64"/>
      <c r="H6" s="64"/>
      <c r="I6" s="64"/>
      <c r="J6" s="64"/>
      <c r="K6" s="64"/>
      <c r="L6" s="64"/>
      <c r="M6" s="64"/>
      <c r="N6" s="64"/>
      <c r="O6" s="64"/>
      <c r="P6" s="64"/>
      <c r="Q6" s="64"/>
      <c r="R6" s="64"/>
      <c r="S6" s="64"/>
      <c r="T6" s="64"/>
      <c r="U6" s="64"/>
      <c r="V6" s="64"/>
      <c r="W6" s="64"/>
    </row>
    <row r="7" spans="2:23" ht="35.25" customHeight="1" thickBot="1" x14ac:dyDescent="0.3">
      <c r="B7" s="62" t="s">
        <v>68</v>
      </c>
      <c r="C7" s="67"/>
      <c r="D7" s="68"/>
      <c r="E7" s="194" t="s">
        <v>145</v>
      </c>
      <c r="F7" s="195"/>
      <c r="G7" s="194" t="s">
        <v>71</v>
      </c>
      <c r="H7" s="195"/>
      <c r="I7" s="194" t="s">
        <v>72</v>
      </c>
      <c r="J7" s="196"/>
      <c r="K7" s="196"/>
      <c r="L7" s="195"/>
      <c r="M7" s="197"/>
      <c r="N7" s="198"/>
      <c r="O7" s="198"/>
      <c r="P7" s="199"/>
      <c r="Q7" s="63"/>
      <c r="R7" s="63"/>
      <c r="S7" s="63"/>
      <c r="T7" s="63"/>
      <c r="U7" s="63"/>
      <c r="V7" s="63"/>
      <c r="W7" s="63"/>
    </row>
    <row r="8" spans="2:23" ht="80.25" customHeight="1" thickTop="1" thickBot="1" x14ac:dyDescent="0.3">
      <c r="B8" s="66" t="s">
        <v>123</v>
      </c>
      <c r="C8" s="60"/>
      <c r="D8" s="60"/>
      <c r="E8" s="125" t="s">
        <v>73</v>
      </c>
      <c r="F8" s="126" t="s">
        <v>74</v>
      </c>
      <c r="G8" s="125" t="s">
        <v>75</v>
      </c>
      <c r="H8" s="126" t="s">
        <v>76</v>
      </c>
      <c r="I8" s="125" t="s">
        <v>77</v>
      </c>
      <c r="J8" s="127" t="s">
        <v>78</v>
      </c>
      <c r="K8" s="127" t="s">
        <v>79</v>
      </c>
      <c r="L8" s="126" t="s">
        <v>80</v>
      </c>
      <c r="M8" s="70" t="s">
        <v>81</v>
      </c>
      <c r="N8" s="70" t="s">
        <v>82</v>
      </c>
      <c r="O8" s="70" t="s">
        <v>84</v>
      </c>
      <c r="P8" s="70" t="s">
        <v>83</v>
      </c>
    </row>
    <row r="9" spans="2:23" ht="46.5" thickTop="1" thickBot="1" x14ac:dyDescent="0.3">
      <c r="B9" s="71" t="s">
        <v>47</v>
      </c>
      <c r="C9" s="71" t="s">
        <v>46</v>
      </c>
      <c r="D9" s="71" t="s">
        <v>66</v>
      </c>
      <c r="E9" s="128">
        <f>SUM('Calendrier 2026-2027'!H33:M33)</f>
        <v>303</v>
      </c>
      <c r="F9" s="128">
        <f>SUM('Calendrier 2026-2027'!H33:M33)</f>
        <v>303</v>
      </c>
      <c r="G9" s="128">
        <f>'Calendrier 2026-2027'!N33</f>
        <v>51</v>
      </c>
      <c r="H9" s="128">
        <f>'Calendrier 2026-2027'!N33</f>
        <v>51</v>
      </c>
      <c r="I9" s="128">
        <f>'Calendrier 2026-2027'!P33</f>
        <v>1</v>
      </c>
      <c r="J9" s="128">
        <f>'Calendrier 2026-2027'!P33</f>
        <v>1</v>
      </c>
      <c r="K9" s="128">
        <f>'Calendrier 2026-2027'!O33</f>
        <v>10</v>
      </c>
      <c r="L9" s="129">
        <f>'Calendrier 2026-2027'!O33</f>
        <v>10</v>
      </c>
      <c r="M9" s="188">
        <f>SUM(E9:L9)/2</f>
        <v>365</v>
      </c>
      <c r="N9" s="189"/>
      <c r="O9" s="190">
        <f>'A remplir par le candidat'!D30</f>
        <v>0</v>
      </c>
      <c r="P9" s="191"/>
    </row>
    <row r="10" spans="2:23" ht="17.25" customHeight="1" thickTop="1" thickBot="1" x14ac:dyDescent="0.3">
      <c r="B10" s="130" t="s">
        <v>62</v>
      </c>
      <c r="C10" s="131" t="s">
        <v>57</v>
      </c>
      <c r="D10" s="78">
        <f>SUM(E10:L10)</f>
        <v>100</v>
      </c>
      <c r="E10" s="79">
        <v>50</v>
      </c>
      <c r="F10" s="80">
        <v>10</v>
      </c>
      <c r="G10" s="79">
        <v>10</v>
      </c>
      <c r="H10" s="80">
        <v>4</v>
      </c>
      <c r="I10" s="79">
        <v>8</v>
      </c>
      <c r="J10" s="80">
        <v>4</v>
      </c>
      <c r="K10" s="79">
        <v>10</v>
      </c>
      <c r="L10" s="80">
        <v>4</v>
      </c>
      <c r="M10" s="182">
        <f>SUM(E12:L12)</f>
        <v>0</v>
      </c>
      <c r="N10" s="185">
        <f>SUM(M10:M27)</f>
        <v>0</v>
      </c>
      <c r="O10" s="192">
        <f>IFERROR(N10+(N10*O9),"TVA à renseigner par le candidat ci-dessus")</f>
        <v>0</v>
      </c>
      <c r="P10" s="193"/>
    </row>
    <row r="11" spans="2:23" ht="16.5" thickTop="1" thickBot="1" x14ac:dyDescent="0.3">
      <c r="B11" s="115" t="s">
        <v>70</v>
      </c>
      <c r="C11" s="87"/>
      <c r="D11" s="90"/>
      <c r="E11" s="132">
        <f>IFERROR('A remplir par le candidat'!E32,0)</f>
        <v>0</v>
      </c>
      <c r="F11" s="132">
        <f>IFERROR('A remplir par le candidat'!F32,0)</f>
        <v>0</v>
      </c>
      <c r="G11" s="132">
        <f>IFERROR('A remplir par le candidat'!G32,0)</f>
        <v>0</v>
      </c>
      <c r="H11" s="132">
        <f>IFERROR('A remplir par le candidat'!H32,0)</f>
        <v>0</v>
      </c>
      <c r="I11" s="132">
        <f>IFERROR('A remplir par le candidat'!I32,0)</f>
        <v>0</v>
      </c>
      <c r="J11" s="132">
        <f>IFERROR('A remplir par le candidat'!J32,0)</f>
        <v>0</v>
      </c>
      <c r="K11" s="132">
        <f>IFERROR('A remplir par le candidat'!K32,0)</f>
        <v>0</v>
      </c>
      <c r="L11" s="132">
        <f>IFERROR('A remplir par le candidat'!L32,0)</f>
        <v>0</v>
      </c>
      <c r="M11" s="183"/>
      <c r="N11" s="186"/>
      <c r="O11" s="167"/>
      <c r="P11" s="168"/>
    </row>
    <row r="12" spans="2:23" ht="16.5" thickTop="1" thickBot="1" x14ac:dyDescent="0.3">
      <c r="B12" s="133" t="s">
        <v>58</v>
      </c>
      <c r="C12" s="101"/>
      <c r="D12" s="103"/>
      <c r="E12" s="134">
        <f>E10*E11</f>
        <v>0</v>
      </c>
      <c r="F12" s="134">
        <f t="shared" ref="F12:L12" si="0">F10*F11</f>
        <v>0</v>
      </c>
      <c r="G12" s="134">
        <f t="shared" si="0"/>
        <v>0</v>
      </c>
      <c r="H12" s="134">
        <f t="shared" si="0"/>
        <v>0</v>
      </c>
      <c r="I12" s="134">
        <f t="shared" si="0"/>
        <v>0</v>
      </c>
      <c r="J12" s="134">
        <f t="shared" si="0"/>
        <v>0</v>
      </c>
      <c r="K12" s="134">
        <f t="shared" si="0"/>
        <v>0</v>
      </c>
      <c r="L12" s="134">
        <f t="shared" si="0"/>
        <v>0</v>
      </c>
      <c r="M12" s="184"/>
      <c r="N12" s="186"/>
      <c r="O12" s="167"/>
      <c r="P12" s="168"/>
    </row>
    <row r="13" spans="2:23" ht="16.5" thickTop="1" thickBot="1" x14ac:dyDescent="0.3">
      <c r="B13" s="131" t="s">
        <v>44</v>
      </c>
      <c r="C13" s="74" t="s">
        <v>54</v>
      </c>
      <c r="D13" s="78">
        <f>SUM(E13:L13)</f>
        <v>600</v>
      </c>
      <c r="E13" s="79">
        <v>320</v>
      </c>
      <c r="F13" s="80">
        <v>120</v>
      </c>
      <c r="G13" s="79">
        <v>40</v>
      </c>
      <c r="H13" s="80">
        <v>25</v>
      </c>
      <c r="I13" s="79">
        <v>10</v>
      </c>
      <c r="J13" s="80">
        <v>5</v>
      </c>
      <c r="K13" s="79">
        <v>50</v>
      </c>
      <c r="L13" s="80">
        <v>30</v>
      </c>
      <c r="M13" s="182">
        <f>SUM(E15:L15)</f>
        <v>0</v>
      </c>
      <c r="N13" s="186"/>
      <c r="O13" s="167"/>
      <c r="P13" s="168"/>
    </row>
    <row r="14" spans="2:23" ht="16.5" thickTop="1" thickBot="1" x14ac:dyDescent="0.3">
      <c r="B14" s="115" t="s">
        <v>70</v>
      </c>
      <c r="C14" s="87"/>
      <c r="D14" s="90"/>
      <c r="E14" s="132">
        <f>IFERROR('A remplir par le candidat'!E33,0)</f>
        <v>0</v>
      </c>
      <c r="F14" s="132">
        <f>IFERROR('A remplir par le candidat'!F33,0)</f>
        <v>0</v>
      </c>
      <c r="G14" s="132">
        <f>IFERROR('A remplir par le candidat'!G33,0)</f>
        <v>0</v>
      </c>
      <c r="H14" s="132">
        <f>IFERROR('A remplir par le candidat'!H33,0)</f>
        <v>0</v>
      </c>
      <c r="I14" s="132">
        <f>IFERROR('A remplir par le candidat'!I33,0)</f>
        <v>0</v>
      </c>
      <c r="J14" s="132">
        <f>IFERROR('A remplir par le candidat'!J33,0)</f>
        <v>0</v>
      </c>
      <c r="K14" s="132">
        <f>IFERROR('A remplir par le candidat'!K33,0)</f>
        <v>0</v>
      </c>
      <c r="L14" s="132">
        <f>IFERROR('A remplir par le candidat'!L33,0)</f>
        <v>0</v>
      </c>
      <c r="M14" s="183"/>
      <c r="N14" s="186"/>
      <c r="O14" s="167"/>
      <c r="P14" s="168"/>
    </row>
    <row r="15" spans="2:23" ht="16.5" thickTop="1" thickBot="1" x14ac:dyDescent="0.3">
      <c r="B15" s="133" t="s">
        <v>58</v>
      </c>
      <c r="C15" s="101"/>
      <c r="D15" s="103"/>
      <c r="E15" s="134">
        <f>E13*E14</f>
        <v>0</v>
      </c>
      <c r="F15" s="134">
        <f t="shared" ref="F15:L15" si="1">F13*F14</f>
        <v>0</v>
      </c>
      <c r="G15" s="134">
        <f t="shared" si="1"/>
        <v>0</v>
      </c>
      <c r="H15" s="134">
        <f t="shared" si="1"/>
        <v>0</v>
      </c>
      <c r="I15" s="134">
        <f t="shared" si="1"/>
        <v>0</v>
      </c>
      <c r="J15" s="134">
        <f t="shared" si="1"/>
        <v>0</v>
      </c>
      <c r="K15" s="134">
        <f t="shared" si="1"/>
        <v>0</v>
      </c>
      <c r="L15" s="134">
        <f t="shared" si="1"/>
        <v>0</v>
      </c>
      <c r="M15" s="184"/>
      <c r="N15" s="186"/>
      <c r="O15" s="167"/>
      <c r="P15" s="168"/>
    </row>
    <row r="16" spans="2:23" ht="16.5" thickTop="1" thickBot="1" x14ac:dyDescent="0.3">
      <c r="B16" s="135" t="s">
        <v>48</v>
      </c>
      <c r="C16" s="75" t="s">
        <v>53</v>
      </c>
      <c r="D16" s="78">
        <f>SUM(E16:L16)</f>
        <v>2260</v>
      </c>
      <c r="E16" s="79">
        <v>1300</v>
      </c>
      <c r="F16" s="80">
        <v>442</v>
      </c>
      <c r="G16" s="79">
        <v>200</v>
      </c>
      <c r="H16" s="80">
        <v>100</v>
      </c>
      <c r="I16" s="79">
        <v>12</v>
      </c>
      <c r="J16" s="80">
        <v>6</v>
      </c>
      <c r="K16" s="79">
        <v>125</v>
      </c>
      <c r="L16" s="80">
        <v>75</v>
      </c>
      <c r="M16" s="182">
        <f>SUM(E18:L18)</f>
        <v>0</v>
      </c>
      <c r="N16" s="186"/>
      <c r="O16" s="167"/>
      <c r="P16" s="168"/>
    </row>
    <row r="17" spans="2:16" ht="16.5" thickTop="1" thickBot="1" x14ac:dyDescent="0.3">
      <c r="B17" s="115" t="s">
        <v>70</v>
      </c>
      <c r="C17" s="88"/>
      <c r="D17" s="90"/>
      <c r="E17" s="132">
        <f>IFERROR('A remplir par le candidat'!E34,0)</f>
        <v>0</v>
      </c>
      <c r="F17" s="132">
        <f>IFERROR('A remplir par le candidat'!F34,0)</f>
        <v>0</v>
      </c>
      <c r="G17" s="132">
        <f>IFERROR('A remplir par le candidat'!G34,0)</f>
        <v>0</v>
      </c>
      <c r="H17" s="132">
        <f>IFERROR('A remplir par le candidat'!H34,0)</f>
        <v>0</v>
      </c>
      <c r="I17" s="132">
        <f>IFERROR('A remplir par le candidat'!I34,0)</f>
        <v>0</v>
      </c>
      <c r="J17" s="132">
        <f>IFERROR('A remplir par le candidat'!J34,0)</f>
        <v>0</v>
      </c>
      <c r="K17" s="132">
        <f>IFERROR('A remplir par le candidat'!K34,0)</f>
        <v>0</v>
      </c>
      <c r="L17" s="132">
        <f>IFERROR('A remplir par le candidat'!L34,0)</f>
        <v>0</v>
      </c>
      <c r="M17" s="183"/>
      <c r="N17" s="186"/>
      <c r="O17" s="167"/>
      <c r="P17" s="168"/>
    </row>
    <row r="18" spans="2:16" ht="16.5" thickTop="1" thickBot="1" x14ac:dyDescent="0.3">
      <c r="B18" s="133" t="s">
        <v>58</v>
      </c>
      <c r="C18" s="101"/>
      <c r="D18" s="103"/>
      <c r="E18" s="134">
        <f>E16*E17</f>
        <v>0</v>
      </c>
      <c r="F18" s="134">
        <f t="shared" ref="F18:L18" si="2">F16*F17</f>
        <v>0</v>
      </c>
      <c r="G18" s="134">
        <f t="shared" si="2"/>
        <v>0</v>
      </c>
      <c r="H18" s="134">
        <f t="shared" si="2"/>
        <v>0</v>
      </c>
      <c r="I18" s="134">
        <f t="shared" si="2"/>
        <v>0</v>
      </c>
      <c r="J18" s="134">
        <f t="shared" si="2"/>
        <v>0</v>
      </c>
      <c r="K18" s="134">
        <f t="shared" si="2"/>
        <v>0</v>
      </c>
      <c r="L18" s="134">
        <f t="shared" si="2"/>
        <v>0</v>
      </c>
      <c r="M18" s="184"/>
      <c r="N18" s="186"/>
      <c r="O18" s="167"/>
      <c r="P18" s="168"/>
    </row>
    <row r="19" spans="2:16" ht="16.5" thickTop="1" thickBot="1" x14ac:dyDescent="0.3">
      <c r="B19" s="135" t="s">
        <v>49</v>
      </c>
      <c r="C19" s="75" t="s">
        <v>52</v>
      </c>
      <c r="D19" s="78">
        <f>SUM(E19:L19)</f>
        <v>2860</v>
      </c>
      <c r="E19" s="79">
        <v>1900</v>
      </c>
      <c r="F19" s="80">
        <v>350</v>
      </c>
      <c r="G19" s="79">
        <v>275</v>
      </c>
      <c r="H19" s="80">
        <v>150</v>
      </c>
      <c r="I19" s="79">
        <v>15</v>
      </c>
      <c r="J19" s="80">
        <v>10</v>
      </c>
      <c r="K19" s="79">
        <v>110</v>
      </c>
      <c r="L19" s="80">
        <v>50</v>
      </c>
      <c r="M19" s="182">
        <f>SUM(E21:L21)</f>
        <v>0</v>
      </c>
      <c r="N19" s="186"/>
      <c r="O19" s="167"/>
      <c r="P19" s="168"/>
    </row>
    <row r="20" spans="2:16" ht="16.5" thickTop="1" thickBot="1" x14ac:dyDescent="0.3">
      <c r="B20" s="115" t="s">
        <v>70</v>
      </c>
      <c r="C20" s="88"/>
      <c r="D20" s="90"/>
      <c r="E20" s="132">
        <f>IFERROR('A remplir par le candidat'!E35,0)</f>
        <v>0</v>
      </c>
      <c r="F20" s="132">
        <f>IFERROR('A remplir par le candidat'!F35,0)</f>
        <v>0</v>
      </c>
      <c r="G20" s="132">
        <f>IFERROR('A remplir par le candidat'!G35,0)</f>
        <v>0</v>
      </c>
      <c r="H20" s="132">
        <f>IFERROR('A remplir par le candidat'!H35,0)</f>
        <v>0</v>
      </c>
      <c r="I20" s="132">
        <f>IFERROR('A remplir par le candidat'!I35,0)</f>
        <v>0</v>
      </c>
      <c r="J20" s="132">
        <f>IFERROR('A remplir par le candidat'!J35,0)</f>
        <v>0</v>
      </c>
      <c r="K20" s="132">
        <f>IFERROR('A remplir par le candidat'!K35,0)</f>
        <v>0</v>
      </c>
      <c r="L20" s="132">
        <f>IFERROR('A remplir par le candidat'!L35,0)</f>
        <v>0</v>
      </c>
      <c r="M20" s="183"/>
      <c r="N20" s="186"/>
      <c r="O20" s="167"/>
      <c r="P20" s="168"/>
    </row>
    <row r="21" spans="2:16" ht="16.5" thickTop="1" thickBot="1" x14ac:dyDescent="0.3">
      <c r="B21" s="133" t="s">
        <v>58</v>
      </c>
      <c r="C21" s="101"/>
      <c r="D21" s="103"/>
      <c r="E21" s="134">
        <f>E19*E20</f>
        <v>0</v>
      </c>
      <c r="F21" s="134">
        <f t="shared" ref="F21:L21" si="3">F19*F20</f>
        <v>0</v>
      </c>
      <c r="G21" s="134">
        <f t="shared" si="3"/>
        <v>0</v>
      </c>
      <c r="H21" s="134">
        <f t="shared" si="3"/>
        <v>0</v>
      </c>
      <c r="I21" s="134">
        <f t="shared" si="3"/>
        <v>0</v>
      </c>
      <c r="J21" s="134">
        <f t="shared" si="3"/>
        <v>0</v>
      </c>
      <c r="K21" s="134">
        <f t="shared" si="3"/>
        <v>0</v>
      </c>
      <c r="L21" s="134">
        <f t="shared" si="3"/>
        <v>0</v>
      </c>
      <c r="M21" s="184"/>
      <c r="N21" s="186"/>
      <c r="O21" s="167"/>
      <c r="P21" s="168"/>
    </row>
    <row r="22" spans="2:16" ht="16.5" thickTop="1" thickBot="1" x14ac:dyDescent="0.3">
      <c r="B22" s="135" t="s">
        <v>50</v>
      </c>
      <c r="C22" s="75" t="s">
        <v>55</v>
      </c>
      <c r="D22" s="78">
        <f>SUM(E22:L22)</f>
        <v>200</v>
      </c>
      <c r="E22" s="79">
        <v>100</v>
      </c>
      <c r="F22" s="80">
        <v>25</v>
      </c>
      <c r="G22" s="79">
        <v>15</v>
      </c>
      <c r="H22" s="80">
        <v>8</v>
      </c>
      <c r="I22" s="79">
        <v>8</v>
      </c>
      <c r="J22" s="80">
        <v>4</v>
      </c>
      <c r="K22" s="79">
        <v>30</v>
      </c>
      <c r="L22" s="80">
        <v>10</v>
      </c>
      <c r="M22" s="182">
        <f>SUM(E24:L24)</f>
        <v>0</v>
      </c>
      <c r="N22" s="186"/>
      <c r="O22" s="167"/>
      <c r="P22" s="168"/>
    </row>
    <row r="23" spans="2:16" ht="16.5" thickTop="1" thickBot="1" x14ac:dyDescent="0.3">
      <c r="B23" s="115" t="s">
        <v>70</v>
      </c>
      <c r="C23" s="88"/>
      <c r="D23" s="90"/>
      <c r="E23" s="132">
        <f>IFERROR('A remplir par le candidat'!E36,0)</f>
        <v>0</v>
      </c>
      <c r="F23" s="132">
        <f>IFERROR('A remplir par le candidat'!F36,0)</f>
        <v>0</v>
      </c>
      <c r="G23" s="132">
        <f>IFERROR('A remplir par le candidat'!G36,0)</f>
        <v>0</v>
      </c>
      <c r="H23" s="132">
        <f>IFERROR('A remplir par le candidat'!H36,0)</f>
        <v>0</v>
      </c>
      <c r="I23" s="132">
        <f>IFERROR('A remplir par le candidat'!I36,0)</f>
        <v>0</v>
      </c>
      <c r="J23" s="132">
        <f>IFERROR('A remplir par le candidat'!J36,0)</f>
        <v>0</v>
      </c>
      <c r="K23" s="132">
        <f>IFERROR('A remplir par le candidat'!K36,0)</f>
        <v>0</v>
      </c>
      <c r="L23" s="132">
        <f>IFERROR('A remplir par le candidat'!L36,0)</f>
        <v>0</v>
      </c>
      <c r="M23" s="183"/>
      <c r="N23" s="186"/>
      <c r="O23" s="167"/>
      <c r="P23" s="168"/>
    </row>
    <row r="24" spans="2:16" ht="16.5" thickTop="1" thickBot="1" x14ac:dyDescent="0.3">
      <c r="B24" s="133" t="s">
        <v>58</v>
      </c>
      <c r="C24" s="101"/>
      <c r="D24" s="103"/>
      <c r="E24" s="134">
        <f>E22*E23</f>
        <v>0</v>
      </c>
      <c r="F24" s="134">
        <f t="shared" ref="F24:L24" si="4">F22*F23</f>
        <v>0</v>
      </c>
      <c r="G24" s="134">
        <f t="shared" si="4"/>
        <v>0</v>
      </c>
      <c r="H24" s="134">
        <f t="shared" si="4"/>
        <v>0</v>
      </c>
      <c r="I24" s="134">
        <f t="shared" si="4"/>
        <v>0</v>
      </c>
      <c r="J24" s="134">
        <f t="shared" si="4"/>
        <v>0</v>
      </c>
      <c r="K24" s="134">
        <f t="shared" si="4"/>
        <v>0</v>
      </c>
      <c r="L24" s="134">
        <f t="shared" si="4"/>
        <v>0</v>
      </c>
      <c r="M24" s="184"/>
      <c r="N24" s="186"/>
      <c r="O24" s="167"/>
      <c r="P24" s="168"/>
    </row>
    <row r="25" spans="2:16" ht="16.5" customHeight="1" thickTop="1" thickBot="1" x14ac:dyDescent="0.3">
      <c r="B25" s="135" t="s">
        <v>51</v>
      </c>
      <c r="C25" s="75" t="s">
        <v>56</v>
      </c>
      <c r="D25" s="78">
        <f>SUM(E25:L25)</f>
        <v>300</v>
      </c>
      <c r="E25" s="79">
        <v>180</v>
      </c>
      <c r="F25" s="80">
        <v>30</v>
      </c>
      <c r="G25" s="79">
        <v>20</v>
      </c>
      <c r="H25" s="80">
        <v>10</v>
      </c>
      <c r="I25" s="79">
        <v>10</v>
      </c>
      <c r="J25" s="80">
        <v>5</v>
      </c>
      <c r="K25" s="79">
        <v>30</v>
      </c>
      <c r="L25" s="80">
        <v>15</v>
      </c>
      <c r="M25" s="182">
        <f>SUM(E27:L27)</f>
        <v>0</v>
      </c>
      <c r="N25" s="186"/>
      <c r="O25" s="167"/>
      <c r="P25" s="168"/>
    </row>
    <row r="26" spans="2:16" ht="16.5" thickTop="1" thickBot="1" x14ac:dyDescent="0.3">
      <c r="B26" s="115" t="s">
        <v>70</v>
      </c>
      <c r="C26" s="88"/>
      <c r="D26" s="90"/>
      <c r="E26" s="132">
        <f>IFERROR('A remplir par le candidat'!E37,0)</f>
        <v>0</v>
      </c>
      <c r="F26" s="132">
        <f>IFERROR('A remplir par le candidat'!F37,0)</f>
        <v>0</v>
      </c>
      <c r="G26" s="132">
        <f>IFERROR('A remplir par le candidat'!G37,0)</f>
        <v>0</v>
      </c>
      <c r="H26" s="132">
        <f>IFERROR('A remplir par le candidat'!H37,0)</f>
        <v>0</v>
      </c>
      <c r="I26" s="132">
        <f>IFERROR('A remplir par le candidat'!I37,0)</f>
        <v>0</v>
      </c>
      <c r="J26" s="132">
        <f>IFERROR('A remplir par le candidat'!J37,0)</f>
        <v>0</v>
      </c>
      <c r="K26" s="132">
        <f>IFERROR('A remplir par le candidat'!K37,0)</f>
        <v>0</v>
      </c>
      <c r="L26" s="132">
        <f>IFERROR('A remplir par le candidat'!L37,0)</f>
        <v>0</v>
      </c>
      <c r="M26" s="183"/>
      <c r="N26" s="186"/>
      <c r="O26" s="167"/>
      <c r="P26" s="168"/>
    </row>
    <row r="27" spans="2:16" ht="16.5" thickTop="1" thickBot="1" x14ac:dyDescent="0.3">
      <c r="B27" s="133" t="s">
        <v>58</v>
      </c>
      <c r="C27" s="101"/>
      <c r="D27" s="103"/>
      <c r="E27" s="134">
        <f t="shared" ref="E27:L27" si="5">E25*E26</f>
        <v>0</v>
      </c>
      <c r="F27" s="134">
        <f t="shared" si="5"/>
        <v>0</v>
      </c>
      <c r="G27" s="134">
        <f t="shared" si="5"/>
        <v>0</v>
      </c>
      <c r="H27" s="134">
        <f t="shared" si="5"/>
        <v>0</v>
      </c>
      <c r="I27" s="134">
        <f t="shared" si="5"/>
        <v>0</v>
      </c>
      <c r="J27" s="134">
        <f t="shared" si="5"/>
        <v>0</v>
      </c>
      <c r="K27" s="134">
        <f t="shared" si="5"/>
        <v>0</v>
      </c>
      <c r="L27" s="134">
        <f t="shared" si="5"/>
        <v>0</v>
      </c>
      <c r="M27" s="184"/>
      <c r="N27" s="186"/>
      <c r="O27" s="167"/>
      <c r="P27" s="168"/>
    </row>
    <row r="28" spans="2:16" ht="15.75" thickTop="1" x14ac:dyDescent="0.25">
      <c r="D28" s="136"/>
    </row>
    <row r="29" spans="2:16" x14ac:dyDescent="0.25">
      <c r="D29" s="136"/>
      <c r="N29" s="124">
        <f>N10</f>
        <v>0</v>
      </c>
    </row>
    <row r="30" spans="2:16" x14ac:dyDescent="0.25">
      <c r="D30" s="136"/>
    </row>
    <row r="31" spans="2:16" x14ac:dyDescent="0.25">
      <c r="F31" s="136"/>
    </row>
    <row r="32" spans="2:16" x14ac:dyDescent="0.25">
      <c r="E32" s="136"/>
      <c r="F32" s="136"/>
    </row>
    <row r="33" spans="5:7" x14ac:dyDescent="0.25">
      <c r="E33" s="136"/>
      <c r="G33" s="136"/>
    </row>
    <row r="35" spans="5:7" x14ac:dyDescent="0.25">
      <c r="E35" s="136"/>
      <c r="F35" s="136"/>
    </row>
    <row r="36" spans="5:7" x14ac:dyDescent="0.25">
      <c r="E36" s="136"/>
      <c r="F36" s="136"/>
    </row>
  </sheetData>
  <sheetProtection sheet="1" objects="1" scenarios="1"/>
  <mergeCells count="16">
    <mergeCell ref="M9:N9"/>
    <mergeCell ref="O9:P9"/>
    <mergeCell ref="M10:M12"/>
    <mergeCell ref="N10:N27"/>
    <mergeCell ref="O10:P27"/>
    <mergeCell ref="M13:M15"/>
    <mergeCell ref="M16:M18"/>
    <mergeCell ref="M19:M21"/>
    <mergeCell ref="M22:M24"/>
    <mergeCell ref="M25:M27"/>
    <mergeCell ref="B2:P3"/>
    <mergeCell ref="B5:W5"/>
    <mergeCell ref="E7:F7"/>
    <mergeCell ref="G7:H7"/>
    <mergeCell ref="I7:L7"/>
    <mergeCell ref="M7:P7"/>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W36"/>
  <sheetViews>
    <sheetView showGridLines="0" zoomScale="80" zoomScaleNormal="80" workbookViewId="0">
      <selection activeCell="B2" sqref="B2:P3"/>
    </sheetView>
  </sheetViews>
  <sheetFormatPr baseColWidth="10" defaultColWidth="11.42578125" defaultRowHeight="15" x14ac:dyDescent="0.25"/>
  <cols>
    <col min="1" max="1" width="3.7109375" style="59" customWidth="1"/>
    <col min="2" max="2" width="52.85546875" style="59" bestFit="1" customWidth="1"/>
    <col min="3" max="3" width="19.42578125" style="59" bestFit="1" customWidth="1"/>
    <col min="4" max="4" width="13.7109375" style="59" customWidth="1"/>
    <col min="5" max="5" width="15.5703125" style="59" bestFit="1" customWidth="1"/>
    <col min="6" max="6" width="14.7109375" style="59" customWidth="1"/>
    <col min="7" max="7" width="17.28515625" style="59" customWidth="1"/>
    <col min="8" max="8" width="22" style="59" customWidth="1"/>
    <col min="9" max="9" width="23.28515625" style="59" customWidth="1"/>
    <col min="10" max="10" width="23.140625" style="59" customWidth="1"/>
    <col min="11" max="11" width="20" style="59" customWidth="1"/>
    <col min="12" max="12" width="19.28515625" style="59" customWidth="1"/>
    <col min="13" max="13" width="22.85546875" style="59" bestFit="1" customWidth="1"/>
    <col min="14" max="14" width="25.7109375" style="59" bestFit="1" customWidth="1"/>
    <col min="15" max="15" width="20.28515625" style="59" customWidth="1"/>
    <col min="16" max="16" width="25.28515625" style="59" customWidth="1"/>
    <col min="17" max="16384" width="11.42578125" style="59"/>
  </cols>
  <sheetData>
    <row r="1" spans="2:23" ht="117" customHeight="1" thickBot="1" x14ac:dyDescent="0.35"/>
    <row r="2" spans="2:23" ht="15" customHeight="1" x14ac:dyDescent="0.25">
      <c r="B2" s="176" t="s">
        <v>162</v>
      </c>
      <c r="C2" s="177"/>
      <c r="D2" s="177"/>
      <c r="E2" s="177"/>
      <c r="F2" s="177"/>
      <c r="G2" s="177"/>
      <c r="H2" s="177"/>
      <c r="I2" s="177"/>
      <c r="J2" s="177"/>
      <c r="K2" s="177"/>
      <c r="L2" s="177"/>
      <c r="M2" s="177"/>
      <c r="N2" s="177"/>
      <c r="O2" s="177"/>
      <c r="P2" s="178"/>
    </row>
    <row r="3" spans="2:23" ht="15" customHeight="1" thickBot="1" x14ac:dyDescent="0.3">
      <c r="B3" s="179"/>
      <c r="C3" s="180"/>
      <c r="D3" s="180"/>
      <c r="E3" s="180"/>
      <c r="F3" s="180"/>
      <c r="G3" s="180"/>
      <c r="H3" s="180"/>
      <c r="I3" s="180"/>
      <c r="J3" s="180"/>
      <c r="K3" s="180"/>
      <c r="L3" s="180"/>
      <c r="M3" s="180"/>
      <c r="N3" s="180"/>
      <c r="O3" s="180"/>
      <c r="P3" s="181"/>
    </row>
    <row r="4" spans="2:23" ht="15" customHeight="1" x14ac:dyDescent="0.45">
      <c r="B4" s="61"/>
      <c r="C4" s="61"/>
      <c r="D4" s="61"/>
      <c r="E4" s="61"/>
      <c r="F4" s="61"/>
      <c r="G4" s="61"/>
      <c r="H4" s="61"/>
      <c r="I4" s="61"/>
      <c r="J4" s="61"/>
      <c r="K4" s="61"/>
      <c r="L4" s="61"/>
      <c r="M4" s="61"/>
      <c r="N4" s="61"/>
    </row>
    <row r="5" spans="2:23" ht="27" customHeight="1" x14ac:dyDescent="0.25">
      <c r="B5" s="187" t="s">
        <v>143</v>
      </c>
      <c r="C5" s="187"/>
      <c r="D5" s="187"/>
      <c r="E5" s="187"/>
      <c r="F5" s="187"/>
      <c r="G5" s="187"/>
      <c r="H5" s="187"/>
      <c r="I5" s="187"/>
      <c r="J5" s="187"/>
      <c r="K5" s="187"/>
      <c r="L5" s="187"/>
      <c r="M5" s="187"/>
      <c r="N5" s="187"/>
      <c r="O5" s="187"/>
      <c r="P5" s="187"/>
      <c r="Q5" s="187"/>
      <c r="R5" s="187"/>
      <c r="S5" s="187"/>
      <c r="T5" s="187"/>
      <c r="U5" s="187"/>
      <c r="V5" s="187"/>
      <c r="W5" s="187"/>
    </row>
    <row r="6" spans="2:23" ht="21" customHeight="1" thickBot="1" x14ac:dyDescent="0.3">
      <c r="B6" s="62" t="s">
        <v>151</v>
      </c>
      <c r="C6" s="63"/>
      <c r="D6" s="64"/>
      <c r="E6" s="64"/>
      <c r="F6" s="64"/>
      <c r="G6" s="64"/>
      <c r="H6" s="64"/>
      <c r="I6" s="64"/>
      <c r="J6" s="64"/>
      <c r="K6" s="64"/>
      <c r="L6" s="64"/>
      <c r="M6" s="64"/>
      <c r="N6" s="64"/>
      <c r="O6" s="64"/>
      <c r="P6" s="64"/>
      <c r="Q6" s="64"/>
      <c r="R6" s="64"/>
      <c r="S6" s="64"/>
      <c r="T6" s="64"/>
      <c r="U6" s="64"/>
      <c r="V6" s="64"/>
      <c r="W6" s="64"/>
    </row>
    <row r="7" spans="2:23" ht="35.25" customHeight="1" thickBot="1" x14ac:dyDescent="0.3">
      <c r="B7" s="62" t="s">
        <v>68</v>
      </c>
      <c r="C7" s="67"/>
      <c r="D7" s="68"/>
      <c r="E7" s="194" t="s">
        <v>145</v>
      </c>
      <c r="F7" s="195"/>
      <c r="G7" s="194" t="s">
        <v>71</v>
      </c>
      <c r="H7" s="195"/>
      <c r="I7" s="194" t="s">
        <v>72</v>
      </c>
      <c r="J7" s="196"/>
      <c r="K7" s="196"/>
      <c r="L7" s="195"/>
      <c r="M7" s="197"/>
      <c r="N7" s="198"/>
      <c r="O7" s="198"/>
      <c r="P7" s="199"/>
      <c r="Q7" s="63"/>
      <c r="R7" s="63"/>
      <c r="S7" s="63"/>
      <c r="T7" s="63"/>
      <c r="U7" s="63"/>
      <c r="V7" s="63"/>
      <c r="W7" s="63"/>
    </row>
    <row r="8" spans="2:23" ht="80.25" customHeight="1" thickTop="1" thickBot="1" x14ac:dyDescent="0.3">
      <c r="B8" s="66" t="s">
        <v>123</v>
      </c>
      <c r="C8" s="60"/>
      <c r="D8" s="60"/>
      <c r="E8" s="125" t="s">
        <v>73</v>
      </c>
      <c r="F8" s="126" t="s">
        <v>74</v>
      </c>
      <c r="G8" s="125" t="s">
        <v>75</v>
      </c>
      <c r="H8" s="126" t="s">
        <v>76</v>
      </c>
      <c r="I8" s="125" t="s">
        <v>77</v>
      </c>
      <c r="J8" s="127" t="s">
        <v>78</v>
      </c>
      <c r="K8" s="127" t="s">
        <v>79</v>
      </c>
      <c r="L8" s="126" t="s">
        <v>80</v>
      </c>
      <c r="M8" s="70" t="s">
        <v>81</v>
      </c>
      <c r="N8" s="70" t="s">
        <v>82</v>
      </c>
      <c r="O8" s="70" t="s">
        <v>84</v>
      </c>
      <c r="P8" s="70" t="s">
        <v>83</v>
      </c>
    </row>
    <row r="9" spans="2:23" ht="46.5" thickTop="1" thickBot="1" x14ac:dyDescent="0.3">
      <c r="B9" s="71" t="s">
        <v>47</v>
      </c>
      <c r="C9" s="71" t="s">
        <v>46</v>
      </c>
      <c r="D9" s="71" t="s">
        <v>66</v>
      </c>
      <c r="E9" s="128">
        <f>SUM('Calendrier 2027-2028'!H33:M33)</f>
        <v>304</v>
      </c>
      <c r="F9" s="128">
        <f>SUM('Calendrier 2027-2028'!H33:M33)</f>
        <v>304</v>
      </c>
      <c r="G9" s="128">
        <f>'Calendrier 2027-2028'!N33</f>
        <v>51</v>
      </c>
      <c r="H9" s="128">
        <f>'Calendrier 2027-2028'!N33</f>
        <v>51</v>
      </c>
      <c r="I9" s="128">
        <f>'Calendrier 2027-2028'!P33</f>
        <v>1</v>
      </c>
      <c r="J9" s="128">
        <f>'Calendrier 2027-2028'!P33</f>
        <v>1</v>
      </c>
      <c r="K9" s="128">
        <f>'Calendrier 2027-2028'!O33</f>
        <v>10</v>
      </c>
      <c r="L9" s="129">
        <f>'Calendrier 2027-2028'!O33</f>
        <v>10</v>
      </c>
      <c r="M9" s="188">
        <f>SUM(E9:L9)/2</f>
        <v>366</v>
      </c>
      <c r="N9" s="189"/>
      <c r="O9" s="190">
        <f>'A remplir par le candidat'!D30</f>
        <v>0</v>
      </c>
      <c r="P9" s="191"/>
    </row>
    <row r="10" spans="2:23" ht="17.25" customHeight="1" thickTop="1" thickBot="1" x14ac:dyDescent="0.3">
      <c r="B10" s="130" t="s">
        <v>62</v>
      </c>
      <c r="C10" s="131" t="s">
        <v>57</v>
      </c>
      <c r="D10" s="78">
        <f>SUM(E10:L10)</f>
        <v>100</v>
      </c>
      <c r="E10" s="79">
        <v>50</v>
      </c>
      <c r="F10" s="80">
        <v>10</v>
      </c>
      <c r="G10" s="79">
        <v>10</v>
      </c>
      <c r="H10" s="80">
        <v>4</v>
      </c>
      <c r="I10" s="79">
        <v>8</v>
      </c>
      <c r="J10" s="80">
        <v>4</v>
      </c>
      <c r="K10" s="79">
        <v>10</v>
      </c>
      <c r="L10" s="80">
        <v>4</v>
      </c>
      <c r="M10" s="182">
        <f>SUM(E12:L12)</f>
        <v>0</v>
      </c>
      <c r="N10" s="185">
        <f>SUM(M10:M27)</f>
        <v>0</v>
      </c>
      <c r="O10" s="192">
        <f>IFERROR(N10+(N10*O9),"TVA à renseigner par le candidat ci-dessus")</f>
        <v>0</v>
      </c>
      <c r="P10" s="193"/>
    </row>
    <row r="11" spans="2:23" ht="16.5" thickTop="1" thickBot="1" x14ac:dyDescent="0.3">
      <c r="B11" s="115" t="s">
        <v>70</v>
      </c>
      <c r="C11" s="87"/>
      <c r="D11" s="90"/>
      <c r="E11" s="132">
        <f>IFERROR('A remplir par le candidat'!E32,0)</f>
        <v>0</v>
      </c>
      <c r="F11" s="132">
        <f>IFERROR('A remplir par le candidat'!F32,0)</f>
        <v>0</v>
      </c>
      <c r="G11" s="132">
        <f>IFERROR('A remplir par le candidat'!G32,0)</f>
        <v>0</v>
      </c>
      <c r="H11" s="132">
        <f>IFERROR('A remplir par le candidat'!H32,0)</f>
        <v>0</v>
      </c>
      <c r="I11" s="132">
        <f>IFERROR('A remplir par le candidat'!I32,0)</f>
        <v>0</v>
      </c>
      <c r="J11" s="132">
        <f>IFERROR('A remplir par le candidat'!J32,0)</f>
        <v>0</v>
      </c>
      <c r="K11" s="132">
        <f>IFERROR('A remplir par le candidat'!K32,0)</f>
        <v>0</v>
      </c>
      <c r="L11" s="132">
        <f>IFERROR('A remplir par le candidat'!L32,0)</f>
        <v>0</v>
      </c>
      <c r="M11" s="183"/>
      <c r="N11" s="186"/>
      <c r="O11" s="167"/>
      <c r="P11" s="168"/>
    </row>
    <row r="12" spans="2:23" ht="16.5" thickTop="1" thickBot="1" x14ac:dyDescent="0.3">
      <c r="B12" s="133" t="s">
        <v>58</v>
      </c>
      <c r="C12" s="101"/>
      <c r="D12" s="103"/>
      <c r="E12" s="134">
        <f>E10*E11</f>
        <v>0</v>
      </c>
      <c r="F12" s="134">
        <f t="shared" ref="F12:L12" si="0">F10*F11</f>
        <v>0</v>
      </c>
      <c r="G12" s="134">
        <f t="shared" si="0"/>
        <v>0</v>
      </c>
      <c r="H12" s="134">
        <f t="shared" si="0"/>
        <v>0</v>
      </c>
      <c r="I12" s="134">
        <f t="shared" si="0"/>
        <v>0</v>
      </c>
      <c r="J12" s="134">
        <f t="shared" si="0"/>
        <v>0</v>
      </c>
      <c r="K12" s="134">
        <f t="shared" si="0"/>
        <v>0</v>
      </c>
      <c r="L12" s="134">
        <f t="shared" si="0"/>
        <v>0</v>
      </c>
      <c r="M12" s="184"/>
      <c r="N12" s="186"/>
      <c r="O12" s="167"/>
      <c r="P12" s="168"/>
    </row>
    <row r="13" spans="2:23" ht="16.5" thickTop="1" thickBot="1" x14ac:dyDescent="0.3">
      <c r="B13" s="131" t="s">
        <v>44</v>
      </c>
      <c r="C13" s="74" t="s">
        <v>54</v>
      </c>
      <c r="D13" s="78">
        <f>SUM(E13:L13)</f>
        <v>600</v>
      </c>
      <c r="E13" s="79">
        <v>320</v>
      </c>
      <c r="F13" s="80">
        <v>120</v>
      </c>
      <c r="G13" s="79">
        <v>40</v>
      </c>
      <c r="H13" s="80">
        <v>25</v>
      </c>
      <c r="I13" s="79">
        <v>10</v>
      </c>
      <c r="J13" s="80">
        <v>5</v>
      </c>
      <c r="K13" s="79">
        <v>50</v>
      </c>
      <c r="L13" s="80">
        <v>30</v>
      </c>
      <c r="M13" s="182">
        <f>SUM(E15:L15)</f>
        <v>0</v>
      </c>
      <c r="N13" s="186"/>
      <c r="O13" s="167"/>
      <c r="P13" s="168"/>
    </row>
    <row r="14" spans="2:23" ht="16.5" thickTop="1" thickBot="1" x14ac:dyDescent="0.3">
      <c r="B14" s="115" t="s">
        <v>70</v>
      </c>
      <c r="C14" s="87"/>
      <c r="D14" s="90"/>
      <c r="E14" s="132">
        <f>IFERROR('A remplir par le candidat'!E33,0)</f>
        <v>0</v>
      </c>
      <c r="F14" s="132">
        <f>IFERROR('A remplir par le candidat'!F33,0)</f>
        <v>0</v>
      </c>
      <c r="G14" s="132">
        <f>IFERROR('A remplir par le candidat'!G33,0)</f>
        <v>0</v>
      </c>
      <c r="H14" s="132">
        <f>IFERROR('A remplir par le candidat'!H33,0)</f>
        <v>0</v>
      </c>
      <c r="I14" s="132">
        <f>IFERROR('A remplir par le candidat'!I33,0)</f>
        <v>0</v>
      </c>
      <c r="J14" s="132">
        <f>IFERROR('A remplir par le candidat'!J33,0)</f>
        <v>0</v>
      </c>
      <c r="K14" s="132">
        <f>IFERROR('A remplir par le candidat'!K33,0)</f>
        <v>0</v>
      </c>
      <c r="L14" s="132">
        <f>IFERROR('A remplir par le candidat'!L33,0)</f>
        <v>0</v>
      </c>
      <c r="M14" s="183"/>
      <c r="N14" s="186"/>
      <c r="O14" s="167"/>
      <c r="P14" s="168"/>
    </row>
    <row r="15" spans="2:23" ht="16.5" thickTop="1" thickBot="1" x14ac:dyDescent="0.3">
      <c r="B15" s="133" t="s">
        <v>58</v>
      </c>
      <c r="C15" s="101"/>
      <c r="D15" s="103"/>
      <c r="E15" s="134">
        <f>E13*E14</f>
        <v>0</v>
      </c>
      <c r="F15" s="134">
        <f t="shared" ref="F15:L15" si="1">F13*F14</f>
        <v>0</v>
      </c>
      <c r="G15" s="134">
        <f t="shared" si="1"/>
        <v>0</v>
      </c>
      <c r="H15" s="134">
        <f t="shared" si="1"/>
        <v>0</v>
      </c>
      <c r="I15" s="134">
        <f t="shared" si="1"/>
        <v>0</v>
      </c>
      <c r="J15" s="134">
        <f t="shared" si="1"/>
        <v>0</v>
      </c>
      <c r="K15" s="134">
        <f t="shared" si="1"/>
        <v>0</v>
      </c>
      <c r="L15" s="134">
        <f t="shared" si="1"/>
        <v>0</v>
      </c>
      <c r="M15" s="184"/>
      <c r="N15" s="186"/>
      <c r="O15" s="167"/>
      <c r="P15" s="168"/>
    </row>
    <row r="16" spans="2:23" ht="16.5" thickTop="1" thickBot="1" x14ac:dyDescent="0.3">
      <c r="B16" s="135" t="s">
        <v>48</v>
      </c>
      <c r="C16" s="75" t="s">
        <v>53</v>
      </c>
      <c r="D16" s="78">
        <f>SUM(E16:L16)</f>
        <v>2260</v>
      </c>
      <c r="E16" s="79">
        <v>1300</v>
      </c>
      <c r="F16" s="80">
        <v>442</v>
      </c>
      <c r="G16" s="79">
        <v>200</v>
      </c>
      <c r="H16" s="80">
        <v>100</v>
      </c>
      <c r="I16" s="79">
        <v>12</v>
      </c>
      <c r="J16" s="80">
        <v>6</v>
      </c>
      <c r="K16" s="79">
        <v>125</v>
      </c>
      <c r="L16" s="80">
        <v>75</v>
      </c>
      <c r="M16" s="182">
        <f>SUM(E18:L18)</f>
        <v>0</v>
      </c>
      <c r="N16" s="186"/>
      <c r="O16" s="167"/>
      <c r="P16" s="168"/>
    </row>
    <row r="17" spans="2:16" ht="16.5" thickTop="1" thickBot="1" x14ac:dyDescent="0.3">
      <c r="B17" s="115" t="s">
        <v>70</v>
      </c>
      <c r="C17" s="88"/>
      <c r="D17" s="90"/>
      <c r="E17" s="132">
        <f>IFERROR('A remplir par le candidat'!E34,0)</f>
        <v>0</v>
      </c>
      <c r="F17" s="132">
        <f>IFERROR('A remplir par le candidat'!F34,0)</f>
        <v>0</v>
      </c>
      <c r="G17" s="132">
        <f>IFERROR('A remplir par le candidat'!G34,0)</f>
        <v>0</v>
      </c>
      <c r="H17" s="132">
        <f>IFERROR('A remplir par le candidat'!H34,0)</f>
        <v>0</v>
      </c>
      <c r="I17" s="132">
        <f>IFERROR('A remplir par le candidat'!I34,0)</f>
        <v>0</v>
      </c>
      <c r="J17" s="132">
        <f>IFERROR('A remplir par le candidat'!J34,0)</f>
        <v>0</v>
      </c>
      <c r="K17" s="132">
        <f>IFERROR('A remplir par le candidat'!K34,0)</f>
        <v>0</v>
      </c>
      <c r="L17" s="132">
        <f>IFERROR('A remplir par le candidat'!L34,0)</f>
        <v>0</v>
      </c>
      <c r="M17" s="183"/>
      <c r="N17" s="186"/>
      <c r="O17" s="167"/>
      <c r="P17" s="168"/>
    </row>
    <row r="18" spans="2:16" ht="16.5" thickTop="1" thickBot="1" x14ac:dyDescent="0.3">
      <c r="B18" s="133" t="s">
        <v>58</v>
      </c>
      <c r="C18" s="101"/>
      <c r="D18" s="103"/>
      <c r="E18" s="134">
        <f>E16*E17</f>
        <v>0</v>
      </c>
      <c r="F18" s="134">
        <f t="shared" ref="F18:L18" si="2">F16*F17</f>
        <v>0</v>
      </c>
      <c r="G18" s="134">
        <f t="shared" si="2"/>
        <v>0</v>
      </c>
      <c r="H18" s="134">
        <f t="shared" si="2"/>
        <v>0</v>
      </c>
      <c r="I18" s="134">
        <f t="shared" si="2"/>
        <v>0</v>
      </c>
      <c r="J18" s="134">
        <f t="shared" si="2"/>
        <v>0</v>
      </c>
      <c r="K18" s="134">
        <f t="shared" si="2"/>
        <v>0</v>
      </c>
      <c r="L18" s="134">
        <f t="shared" si="2"/>
        <v>0</v>
      </c>
      <c r="M18" s="184"/>
      <c r="N18" s="186"/>
      <c r="O18" s="167"/>
      <c r="P18" s="168"/>
    </row>
    <row r="19" spans="2:16" ht="16.5" thickTop="1" thickBot="1" x14ac:dyDescent="0.3">
      <c r="B19" s="135" t="s">
        <v>49</v>
      </c>
      <c r="C19" s="75" t="s">
        <v>52</v>
      </c>
      <c r="D19" s="78">
        <f>SUM(E19:L19)</f>
        <v>2860</v>
      </c>
      <c r="E19" s="79">
        <v>1900</v>
      </c>
      <c r="F19" s="80">
        <v>350</v>
      </c>
      <c r="G19" s="79">
        <v>275</v>
      </c>
      <c r="H19" s="80">
        <v>150</v>
      </c>
      <c r="I19" s="79">
        <v>15</v>
      </c>
      <c r="J19" s="80">
        <v>10</v>
      </c>
      <c r="K19" s="79">
        <v>110</v>
      </c>
      <c r="L19" s="80">
        <v>50</v>
      </c>
      <c r="M19" s="182">
        <f>SUM(E21:L21)</f>
        <v>0</v>
      </c>
      <c r="N19" s="186"/>
      <c r="O19" s="167"/>
      <c r="P19" s="168"/>
    </row>
    <row r="20" spans="2:16" ht="16.5" thickTop="1" thickBot="1" x14ac:dyDescent="0.3">
      <c r="B20" s="115" t="s">
        <v>70</v>
      </c>
      <c r="C20" s="88"/>
      <c r="D20" s="90"/>
      <c r="E20" s="132">
        <f>IFERROR('A remplir par le candidat'!E35,0)</f>
        <v>0</v>
      </c>
      <c r="F20" s="132">
        <f>IFERROR('A remplir par le candidat'!F35,0)</f>
        <v>0</v>
      </c>
      <c r="G20" s="132">
        <f>IFERROR('A remplir par le candidat'!G35,0)</f>
        <v>0</v>
      </c>
      <c r="H20" s="132">
        <f>IFERROR('A remplir par le candidat'!H35,0)</f>
        <v>0</v>
      </c>
      <c r="I20" s="132">
        <f>IFERROR('A remplir par le candidat'!I35,0)</f>
        <v>0</v>
      </c>
      <c r="J20" s="132">
        <f>IFERROR('A remplir par le candidat'!J35,0)</f>
        <v>0</v>
      </c>
      <c r="K20" s="132">
        <f>IFERROR('A remplir par le candidat'!K35,0)</f>
        <v>0</v>
      </c>
      <c r="L20" s="132">
        <f>IFERROR('A remplir par le candidat'!L35,0)</f>
        <v>0</v>
      </c>
      <c r="M20" s="183"/>
      <c r="N20" s="186"/>
      <c r="O20" s="167"/>
      <c r="P20" s="168"/>
    </row>
    <row r="21" spans="2:16" ht="16.5" thickTop="1" thickBot="1" x14ac:dyDescent="0.3">
      <c r="B21" s="133" t="s">
        <v>58</v>
      </c>
      <c r="C21" s="101"/>
      <c r="D21" s="103"/>
      <c r="E21" s="134">
        <f>E19*E20</f>
        <v>0</v>
      </c>
      <c r="F21" s="134">
        <f t="shared" ref="F21:L21" si="3">F19*F20</f>
        <v>0</v>
      </c>
      <c r="G21" s="134">
        <f t="shared" si="3"/>
        <v>0</v>
      </c>
      <c r="H21" s="134">
        <f t="shared" si="3"/>
        <v>0</v>
      </c>
      <c r="I21" s="134">
        <f t="shared" si="3"/>
        <v>0</v>
      </c>
      <c r="J21" s="134">
        <f t="shared" si="3"/>
        <v>0</v>
      </c>
      <c r="K21" s="134">
        <f t="shared" si="3"/>
        <v>0</v>
      </c>
      <c r="L21" s="134">
        <f t="shared" si="3"/>
        <v>0</v>
      </c>
      <c r="M21" s="184"/>
      <c r="N21" s="186"/>
      <c r="O21" s="167"/>
      <c r="P21" s="168"/>
    </row>
    <row r="22" spans="2:16" ht="16.5" thickTop="1" thickBot="1" x14ac:dyDescent="0.3">
      <c r="B22" s="135" t="s">
        <v>50</v>
      </c>
      <c r="C22" s="75" t="s">
        <v>55</v>
      </c>
      <c r="D22" s="78">
        <f>SUM(E22:L22)</f>
        <v>200</v>
      </c>
      <c r="E22" s="79">
        <v>100</v>
      </c>
      <c r="F22" s="80">
        <v>25</v>
      </c>
      <c r="G22" s="79">
        <v>15</v>
      </c>
      <c r="H22" s="80">
        <v>8</v>
      </c>
      <c r="I22" s="79">
        <v>8</v>
      </c>
      <c r="J22" s="80">
        <v>4</v>
      </c>
      <c r="K22" s="79">
        <v>30</v>
      </c>
      <c r="L22" s="80">
        <v>10</v>
      </c>
      <c r="M22" s="182">
        <f>SUM(E24:L24)</f>
        <v>0</v>
      </c>
      <c r="N22" s="186"/>
      <c r="O22" s="167"/>
      <c r="P22" s="168"/>
    </row>
    <row r="23" spans="2:16" ht="16.5" thickTop="1" thickBot="1" x14ac:dyDescent="0.3">
      <c r="B23" s="115" t="s">
        <v>70</v>
      </c>
      <c r="C23" s="88"/>
      <c r="D23" s="90"/>
      <c r="E23" s="132">
        <f>IFERROR('A remplir par le candidat'!E36,0)</f>
        <v>0</v>
      </c>
      <c r="F23" s="132">
        <f>IFERROR('A remplir par le candidat'!F36,0)</f>
        <v>0</v>
      </c>
      <c r="G23" s="132">
        <f>IFERROR('A remplir par le candidat'!G36,0)</f>
        <v>0</v>
      </c>
      <c r="H23" s="132">
        <f>IFERROR('A remplir par le candidat'!H36,0)</f>
        <v>0</v>
      </c>
      <c r="I23" s="132">
        <f>IFERROR('A remplir par le candidat'!I36,0)</f>
        <v>0</v>
      </c>
      <c r="J23" s="132">
        <f>IFERROR('A remplir par le candidat'!J36,0)</f>
        <v>0</v>
      </c>
      <c r="K23" s="132">
        <f>IFERROR('A remplir par le candidat'!K36,0)</f>
        <v>0</v>
      </c>
      <c r="L23" s="132">
        <f>IFERROR('A remplir par le candidat'!L36,0)</f>
        <v>0</v>
      </c>
      <c r="M23" s="183"/>
      <c r="N23" s="186"/>
      <c r="O23" s="167"/>
      <c r="P23" s="168"/>
    </row>
    <row r="24" spans="2:16" ht="16.5" thickTop="1" thickBot="1" x14ac:dyDescent="0.3">
      <c r="B24" s="133" t="s">
        <v>58</v>
      </c>
      <c r="C24" s="101"/>
      <c r="D24" s="103"/>
      <c r="E24" s="134">
        <f>E22*E23</f>
        <v>0</v>
      </c>
      <c r="F24" s="134">
        <f t="shared" ref="F24:L24" si="4">F22*F23</f>
        <v>0</v>
      </c>
      <c r="G24" s="134">
        <f t="shared" si="4"/>
        <v>0</v>
      </c>
      <c r="H24" s="134">
        <f t="shared" si="4"/>
        <v>0</v>
      </c>
      <c r="I24" s="134">
        <f t="shared" si="4"/>
        <v>0</v>
      </c>
      <c r="J24" s="134">
        <f t="shared" si="4"/>
        <v>0</v>
      </c>
      <c r="K24" s="134">
        <f t="shared" si="4"/>
        <v>0</v>
      </c>
      <c r="L24" s="134">
        <f t="shared" si="4"/>
        <v>0</v>
      </c>
      <c r="M24" s="184"/>
      <c r="N24" s="186"/>
      <c r="O24" s="167"/>
      <c r="P24" s="168"/>
    </row>
    <row r="25" spans="2:16" ht="16.5" customHeight="1" thickTop="1" thickBot="1" x14ac:dyDescent="0.3">
      <c r="B25" s="135" t="s">
        <v>51</v>
      </c>
      <c r="C25" s="75" t="s">
        <v>56</v>
      </c>
      <c r="D25" s="78">
        <f>SUM(E25:L25)</f>
        <v>300</v>
      </c>
      <c r="E25" s="79">
        <v>180</v>
      </c>
      <c r="F25" s="80">
        <v>30</v>
      </c>
      <c r="G25" s="79">
        <v>20</v>
      </c>
      <c r="H25" s="80">
        <v>10</v>
      </c>
      <c r="I25" s="79">
        <v>10</v>
      </c>
      <c r="J25" s="80">
        <v>5</v>
      </c>
      <c r="K25" s="79">
        <v>30</v>
      </c>
      <c r="L25" s="80">
        <v>15</v>
      </c>
      <c r="M25" s="182">
        <f>SUM(E27:L27)</f>
        <v>0</v>
      </c>
      <c r="N25" s="186"/>
      <c r="O25" s="167"/>
      <c r="P25" s="168"/>
    </row>
    <row r="26" spans="2:16" ht="16.5" thickTop="1" thickBot="1" x14ac:dyDescent="0.3">
      <c r="B26" s="115" t="s">
        <v>70</v>
      </c>
      <c r="C26" s="88"/>
      <c r="D26" s="90"/>
      <c r="E26" s="132">
        <f>IFERROR('A remplir par le candidat'!E37,0)</f>
        <v>0</v>
      </c>
      <c r="F26" s="132">
        <f>IFERROR('A remplir par le candidat'!F37,0)</f>
        <v>0</v>
      </c>
      <c r="G26" s="132">
        <f>IFERROR('A remplir par le candidat'!G37,0)</f>
        <v>0</v>
      </c>
      <c r="H26" s="132">
        <f>IFERROR('A remplir par le candidat'!H37,0)</f>
        <v>0</v>
      </c>
      <c r="I26" s="132">
        <f>IFERROR('A remplir par le candidat'!I37,0)</f>
        <v>0</v>
      </c>
      <c r="J26" s="132">
        <f>IFERROR('A remplir par le candidat'!J37,0)</f>
        <v>0</v>
      </c>
      <c r="K26" s="132">
        <f>IFERROR('A remplir par le candidat'!K37,0)</f>
        <v>0</v>
      </c>
      <c r="L26" s="132">
        <f>IFERROR('A remplir par le candidat'!L37,0)</f>
        <v>0</v>
      </c>
      <c r="M26" s="183"/>
      <c r="N26" s="186"/>
      <c r="O26" s="167"/>
      <c r="P26" s="168"/>
    </row>
    <row r="27" spans="2:16" ht="16.5" thickTop="1" thickBot="1" x14ac:dyDescent="0.3">
      <c r="B27" s="133" t="s">
        <v>58</v>
      </c>
      <c r="C27" s="101"/>
      <c r="D27" s="103"/>
      <c r="E27" s="134">
        <f t="shared" ref="E27:L27" si="5">E25*E26</f>
        <v>0</v>
      </c>
      <c r="F27" s="134">
        <f t="shared" si="5"/>
        <v>0</v>
      </c>
      <c r="G27" s="134">
        <f t="shared" si="5"/>
        <v>0</v>
      </c>
      <c r="H27" s="134">
        <f t="shared" si="5"/>
        <v>0</v>
      </c>
      <c r="I27" s="134">
        <f t="shared" si="5"/>
        <v>0</v>
      </c>
      <c r="J27" s="134">
        <f t="shared" si="5"/>
        <v>0</v>
      </c>
      <c r="K27" s="134">
        <f t="shared" si="5"/>
        <v>0</v>
      </c>
      <c r="L27" s="134">
        <f t="shared" si="5"/>
        <v>0</v>
      </c>
      <c r="M27" s="184"/>
      <c r="N27" s="186"/>
      <c r="O27" s="167"/>
      <c r="P27" s="168"/>
    </row>
    <row r="28" spans="2:16" ht="15.75" thickTop="1" x14ac:dyDescent="0.25">
      <c r="D28" s="136"/>
    </row>
    <row r="29" spans="2:16" x14ac:dyDescent="0.25">
      <c r="D29" s="136"/>
      <c r="N29" s="124">
        <f>N10</f>
        <v>0</v>
      </c>
    </row>
    <row r="30" spans="2:16" x14ac:dyDescent="0.25">
      <c r="D30" s="136"/>
    </row>
    <row r="31" spans="2:16" x14ac:dyDescent="0.25">
      <c r="F31" s="136"/>
    </row>
    <row r="32" spans="2:16" x14ac:dyDescent="0.25">
      <c r="E32" s="136"/>
      <c r="F32" s="136"/>
    </row>
    <row r="33" spans="5:7" x14ac:dyDescent="0.25">
      <c r="E33" s="136"/>
      <c r="G33" s="136"/>
    </row>
    <row r="35" spans="5:7" x14ac:dyDescent="0.25">
      <c r="E35" s="136"/>
      <c r="F35" s="136"/>
    </row>
    <row r="36" spans="5:7" x14ac:dyDescent="0.25">
      <c r="E36" s="136"/>
      <c r="F36" s="136"/>
    </row>
  </sheetData>
  <sheetProtection sheet="1" objects="1" scenarios="1"/>
  <mergeCells count="16">
    <mergeCell ref="M9:N9"/>
    <mergeCell ref="O9:P9"/>
    <mergeCell ref="M10:M12"/>
    <mergeCell ref="N10:N27"/>
    <mergeCell ref="O10:P27"/>
    <mergeCell ref="M13:M15"/>
    <mergeCell ref="M16:M18"/>
    <mergeCell ref="M19:M21"/>
    <mergeCell ref="M22:M24"/>
    <mergeCell ref="M25:M27"/>
    <mergeCell ref="B2:P3"/>
    <mergeCell ref="B5:W5"/>
    <mergeCell ref="E7:F7"/>
    <mergeCell ref="G7:H7"/>
    <mergeCell ref="I7:L7"/>
    <mergeCell ref="M7:P7"/>
  </mergeCell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W36"/>
  <sheetViews>
    <sheetView showGridLines="0" zoomScale="80" zoomScaleNormal="80" workbookViewId="0">
      <selection activeCell="D1" sqref="D1"/>
    </sheetView>
  </sheetViews>
  <sheetFormatPr baseColWidth="10" defaultColWidth="11.42578125" defaultRowHeight="15" x14ac:dyDescent="0.25"/>
  <cols>
    <col min="1" max="1" width="3.7109375" style="59" customWidth="1"/>
    <col min="2" max="2" width="52.85546875" style="59" bestFit="1" customWidth="1"/>
    <col min="3" max="3" width="19.42578125" style="59" bestFit="1" customWidth="1"/>
    <col min="4" max="4" width="13.7109375" style="59" customWidth="1"/>
    <col min="5" max="5" width="15.5703125" style="59" bestFit="1" customWidth="1"/>
    <col min="6" max="6" width="14.7109375" style="59" customWidth="1"/>
    <col min="7" max="7" width="17.28515625" style="59" customWidth="1"/>
    <col min="8" max="8" width="22" style="59" customWidth="1"/>
    <col min="9" max="9" width="23.28515625" style="59" customWidth="1"/>
    <col min="10" max="10" width="23.140625" style="59" customWidth="1"/>
    <col min="11" max="11" width="20" style="59" customWidth="1"/>
    <col min="12" max="12" width="19.28515625" style="59" customWidth="1"/>
    <col min="13" max="13" width="22.85546875" style="59" bestFit="1" customWidth="1"/>
    <col min="14" max="14" width="25.7109375" style="59" bestFit="1" customWidth="1"/>
    <col min="15" max="15" width="20.28515625" style="59" customWidth="1"/>
    <col min="16" max="16" width="25.28515625" style="59" customWidth="1"/>
    <col min="17" max="16384" width="11.42578125" style="59"/>
  </cols>
  <sheetData>
    <row r="1" spans="2:23" ht="117" customHeight="1" thickBot="1" x14ac:dyDescent="0.35"/>
    <row r="2" spans="2:23" ht="15" customHeight="1" x14ac:dyDescent="0.25">
      <c r="B2" s="176" t="s">
        <v>163</v>
      </c>
      <c r="C2" s="177"/>
      <c r="D2" s="177"/>
      <c r="E2" s="177"/>
      <c r="F2" s="177"/>
      <c r="G2" s="177"/>
      <c r="H2" s="177"/>
      <c r="I2" s="177"/>
      <c r="J2" s="177"/>
      <c r="K2" s="177"/>
      <c r="L2" s="177"/>
      <c r="M2" s="177"/>
      <c r="N2" s="177"/>
      <c r="O2" s="177"/>
      <c r="P2" s="178"/>
    </row>
    <row r="3" spans="2:23" ht="15" customHeight="1" thickBot="1" x14ac:dyDescent="0.3">
      <c r="B3" s="179"/>
      <c r="C3" s="180"/>
      <c r="D3" s="180"/>
      <c r="E3" s="180"/>
      <c r="F3" s="180"/>
      <c r="G3" s="180"/>
      <c r="H3" s="180"/>
      <c r="I3" s="180"/>
      <c r="J3" s="180"/>
      <c r="K3" s="180"/>
      <c r="L3" s="180"/>
      <c r="M3" s="180"/>
      <c r="N3" s="180"/>
      <c r="O3" s="180"/>
      <c r="P3" s="181"/>
    </row>
    <row r="4" spans="2:23" ht="15" customHeight="1" x14ac:dyDescent="0.45">
      <c r="B4" s="61"/>
      <c r="C4" s="61"/>
      <c r="D4" s="61"/>
      <c r="E4" s="61"/>
      <c r="F4" s="61"/>
      <c r="G4" s="61"/>
      <c r="H4" s="61"/>
      <c r="I4" s="61"/>
      <c r="J4" s="61"/>
      <c r="K4" s="61"/>
      <c r="L4" s="61"/>
      <c r="M4" s="61"/>
      <c r="N4" s="61"/>
    </row>
    <row r="5" spans="2:23" ht="27" customHeight="1" x14ac:dyDescent="0.25">
      <c r="B5" s="187" t="s">
        <v>143</v>
      </c>
      <c r="C5" s="187"/>
      <c r="D5" s="187"/>
      <c r="E5" s="187"/>
      <c r="F5" s="187"/>
      <c r="G5" s="187"/>
      <c r="H5" s="187"/>
      <c r="I5" s="187"/>
      <c r="J5" s="187"/>
      <c r="K5" s="187"/>
      <c r="L5" s="187"/>
      <c r="M5" s="187"/>
      <c r="N5" s="187"/>
      <c r="O5" s="187"/>
      <c r="P5" s="187"/>
      <c r="Q5" s="187"/>
      <c r="R5" s="187"/>
      <c r="S5" s="187"/>
      <c r="T5" s="187"/>
      <c r="U5" s="187"/>
      <c r="V5" s="187"/>
      <c r="W5" s="187"/>
    </row>
    <row r="6" spans="2:23" ht="21" customHeight="1" thickBot="1" x14ac:dyDescent="0.3">
      <c r="B6" s="62" t="s">
        <v>151</v>
      </c>
      <c r="C6" s="63"/>
      <c r="D6" s="64"/>
      <c r="E6" s="64"/>
      <c r="F6" s="64"/>
      <c r="G6" s="64"/>
      <c r="H6" s="64"/>
      <c r="I6" s="64"/>
      <c r="J6" s="64"/>
      <c r="K6" s="64"/>
      <c r="L6" s="64"/>
      <c r="M6" s="64"/>
      <c r="N6" s="64"/>
      <c r="O6" s="64"/>
      <c r="P6" s="64"/>
      <c r="Q6" s="64"/>
      <c r="R6" s="64"/>
      <c r="S6" s="64"/>
      <c r="T6" s="64"/>
      <c r="U6" s="64"/>
      <c r="V6" s="64"/>
      <c r="W6" s="64"/>
    </row>
    <row r="7" spans="2:23" ht="35.25" customHeight="1" thickBot="1" x14ac:dyDescent="0.3">
      <c r="B7" s="62" t="s">
        <v>68</v>
      </c>
      <c r="C7" s="67"/>
      <c r="D7" s="68"/>
      <c r="E7" s="194" t="s">
        <v>145</v>
      </c>
      <c r="F7" s="195"/>
      <c r="G7" s="194" t="s">
        <v>71</v>
      </c>
      <c r="H7" s="195"/>
      <c r="I7" s="194" t="s">
        <v>72</v>
      </c>
      <c r="J7" s="196"/>
      <c r="K7" s="196"/>
      <c r="L7" s="195"/>
      <c r="M7" s="197"/>
      <c r="N7" s="198"/>
      <c r="O7" s="198"/>
      <c r="P7" s="199"/>
      <c r="Q7" s="63"/>
      <c r="R7" s="63"/>
      <c r="S7" s="63"/>
      <c r="T7" s="63"/>
      <c r="U7" s="63"/>
      <c r="V7" s="63"/>
      <c r="W7" s="63"/>
    </row>
    <row r="8" spans="2:23" ht="80.25" customHeight="1" thickTop="1" thickBot="1" x14ac:dyDescent="0.3">
      <c r="B8" s="66" t="s">
        <v>123</v>
      </c>
      <c r="C8" s="60"/>
      <c r="D8" s="60"/>
      <c r="E8" s="125" t="s">
        <v>73</v>
      </c>
      <c r="F8" s="126" t="s">
        <v>74</v>
      </c>
      <c r="G8" s="125" t="s">
        <v>75</v>
      </c>
      <c r="H8" s="126" t="s">
        <v>76</v>
      </c>
      <c r="I8" s="125" t="s">
        <v>77</v>
      </c>
      <c r="J8" s="127" t="s">
        <v>78</v>
      </c>
      <c r="K8" s="127" t="s">
        <v>79</v>
      </c>
      <c r="L8" s="126" t="s">
        <v>80</v>
      </c>
      <c r="M8" s="70" t="s">
        <v>81</v>
      </c>
      <c r="N8" s="70" t="s">
        <v>82</v>
      </c>
      <c r="O8" s="70" t="s">
        <v>84</v>
      </c>
      <c r="P8" s="70" t="s">
        <v>83</v>
      </c>
    </row>
    <row r="9" spans="2:23" ht="46.5" thickTop="1" thickBot="1" x14ac:dyDescent="0.3">
      <c r="B9" s="71" t="s">
        <v>47</v>
      </c>
      <c r="C9" s="71" t="s">
        <v>46</v>
      </c>
      <c r="D9" s="71" t="s">
        <v>66</v>
      </c>
      <c r="E9" s="128">
        <f>SUM('Calendrier 2028-2029'!H33:M33)</f>
        <v>302</v>
      </c>
      <c r="F9" s="128">
        <f>SUM('Calendrier 2028-2029'!H33:M33)</f>
        <v>302</v>
      </c>
      <c r="G9" s="128">
        <f>'Calendrier 2028-2029'!N33</f>
        <v>52</v>
      </c>
      <c r="H9" s="128">
        <f>'Calendrier 2028-2029'!N33</f>
        <v>52</v>
      </c>
      <c r="I9" s="128">
        <f>'Calendrier 2028-2029'!P33</f>
        <v>0</v>
      </c>
      <c r="J9" s="128">
        <f>'Calendrier 2028-2029'!P33</f>
        <v>0</v>
      </c>
      <c r="K9" s="128">
        <f>'Calendrier 2028-2029'!O33</f>
        <v>11</v>
      </c>
      <c r="L9" s="129">
        <f>'Calendrier 2028-2029'!O33</f>
        <v>11</v>
      </c>
      <c r="M9" s="188">
        <f>SUM(E9:L9)/2</f>
        <v>365</v>
      </c>
      <c r="N9" s="189"/>
      <c r="O9" s="190">
        <f>'A remplir par le candidat'!D30</f>
        <v>0</v>
      </c>
      <c r="P9" s="191"/>
    </row>
    <row r="10" spans="2:23" ht="17.25" customHeight="1" thickTop="1" thickBot="1" x14ac:dyDescent="0.3">
      <c r="B10" s="130" t="s">
        <v>62</v>
      </c>
      <c r="C10" s="131" t="s">
        <v>57</v>
      </c>
      <c r="D10" s="78">
        <f>SUM(E10:L10)</f>
        <v>100</v>
      </c>
      <c r="E10" s="79">
        <v>50</v>
      </c>
      <c r="F10" s="80">
        <v>20</v>
      </c>
      <c r="G10" s="79">
        <v>10</v>
      </c>
      <c r="H10" s="80">
        <v>5</v>
      </c>
      <c r="I10" s="79">
        <v>0</v>
      </c>
      <c r="J10" s="80">
        <v>0</v>
      </c>
      <c r="K10" s="79">
        <v>11</v>
      </c>
      <c r="L10" s="80">
        <v>4</v>
      </c>
      <c r="M10" s="182">
        <f>SUM(E12:L12)</f>
        <v>0</v>
      </c>
      <c r="N10" s="185">
        <f>SUM(M10:M27)</f>
        <v>0</v>
      </c>
      <c r="O10" s="192">
        <f>IFERROR(N10+(N10*O9),"TVA à renseigner par le candidat ci-dessus")</f>
        <v>0</v>
      </c>
      <c r="P10" s="193"/>
    </row>
    <row r="11" spans="2:23" ht="16.5" thickTop="1" thickBot="1" x14ac:dyDescent="0.3">
      <c r="B11" s="115" t="s">
        <v>70</v>
      </c>
      <c r="C11" s="87"/>
      <c r="D11" s="90"/>
      <c r="E11" s="132">
        <f>IFERROR('A remplir par le candidat'!E32,0)</f>
        <v>0</v>
      </c>
      <c r="F11" s="132">
        <f>IFERROR('A remplir par le candidat'!F32,0)</f>
        <v>0</v>
      </c>
      <c r="G11" s="132">
        <f>IFERROR('A remplir par le candidat'!G32,0)</f>
        <v>0</v>
      </c>
      <c r="H11" s="132">
        <f>IFERROR('A remplir par le candidat'!H32,0)</f>
        <v>0</v>
      </c>
      <c r="I11" s="132">
        <f>IFERROR('A remplir par le candidat'!I32,0)</f>
        <v>0</v>
      </c>
      <c r="J11" s="132">
        <f>IFERROR('A remplir par le candidat'!J32,0)</f>
        <v>0</v>
      </c>
      <c r="K11" s="132">
        <f>IFERROR('A remplir par le candidat'!K32,0)</f>
        <v>0</v>
      </c>
      <c r="L11" s="132">
        <f>IFERROR('A remplir par le candidat'!L32,0)</f>
        <v>0</v>
      </c>
      <c r="M11" s="183"/>
      <c r="N11" s="186"/>
      <c r="O11" s="167"/>
      <c r="P11" s="168"/>
    </row>
    <row r="12" spans="2:23" ht="16.5" thickTop="1" thickBot="1" x14ac:dyDescent="0.3">
      <c r="B12" s="133" t="s">
        <v>58</v>
      </c>
      <c r="C12" s="101"/>
      <c r="D12" s="103"/>
      <c r="E12" s="134">
        <f>E10*E11</f>
        <v>0</v>
      </c>
      <c r="F12" s="134">
        <f t="shared" ref="F12:L12" si="0">F10*F11</f>
        <v>0</v>
      </c>
      <c r="G12" s="134">
        <f t="shared" si="0"/>
        <v>0</v>
      </c>
      <c r="H12" s="134">
        <f t="shared" si="0"/>
        <v>0</v>
      </c>
      <c r="I12" s="134">
        <f t="shared" si="0"/>
        <v>0</v>
      </c>
      <c r="J12" s="134">
        <f t="shared" si="0"/>
        <v>0</v>
      </c>
      <c r="K12" s="134">
        <f t="shared" si="0"/>
        <v>0</v>
      </c>
      <c r="L12" s="134">
        <f t="shared" si="0"/>
        <v>0</v>
      </c>
      <c r="M12" s="184"/>
      <c r="N12" s="186"/>
      <c r="O12" s="167"/>
      <c r="P12" s="168"/>
    </row>
    <row r="13" spans="2:23" ht="16.5" thickTop="1" thickBot="1" x14ac:dyDescent="0.3">
      <c r="B13" s="131" t="s">
        <v>44</v>
      </c>
      <c r="C13" s="74" t="s">
        <v>54</v>
      </c>
      <c r="D13" s="78">
        <f>SUM(E13:L13)</f>
        <v>600</v>
      </c>
      <c r="E13" s="79">
        <v>320</v>
      </c>
      <c r="F13" s="80">
        <v>120</v>
      </c>
      <c r="G13" s="79">
        <v>50</v>
      </c>
      <c r="H13" s="80">
        <v>30</v>
      </c>
      <c r="I13" s="79">
        <v>0</v>
      </c>
      <c r="J13" s="80">
        <v>0</v>
      </c>
      <c r="K13" s="79">
        <v>50</v>
      </c>
      <c r="L13" s="80">
        <v>30</v>
      </c>
      <c r="M13" s="182">
        <f>SUM(E15:L15)</f>
        <v>0</v>
      </c>
      <c r="N13" s="186"/>
      <c r="O13" s="167"/>
      <c r="P13" s="168"/>
    </row>
    <row r="14" spans="2:23" ht="16.5" thickTop="1" thickBot="1" x14ac:dyDescent="0.3">
      <c r="B14" s="115" t="s">
        <v>70</v>
      </c>
      <c r="C14" s="87"/>
      <c r="D14" s="90"/>
      <c r="E14" s="132">
        <f>IFERROR('A remplir par le candidat'!E33,0)</f>
        <v>0</v>
      </c>
      <c r="F14" s="132">
        <f>IFERROR('A remplir par le candidat'!F33,0)</f>
        <v>0</v>
      </c>
      <c r="G14" s="132">
        <f>IFERROR('A remplir par le candidat'!G33,0)</f>
        <v>0</v>
      </c>
      <c r="H14" s="132">
        <f>IFERROR('A remplir par le candidat'!H33,0)</f>
        <v>0</v>
      </c>
      <c r="I14" s="132">
        <f>IFERROR('A remplir par le candidat'!I33,0)</f>
        <v>0</v>
      </c>
      <c r="J14" s="132">
        <f>IFERROR('A remplir par le candidat'!J33,0)</f>
        <v>0</v>
      </c>
      <c r="K14" s="132">
        <f>IFERROR('A remplir par le candidat'!K33,0)</f>
        <v>0</v>
      </c>
      <c r="L14" s="132">
        <f>IFERROR('A remplir par le candidat'!L33,0)</f>
        <v>0</v>
      </c>
      <c r="M14" s="183"/>
      <c r="N14" s="186"/>
      <c r="O14" s="167"/>
      <c r="P14" s="168"/>
    </row>
    <row r="15" spans="2:23" ht="16.5" thickTop="1" thickBot="1" x14ac:dyDescent="0.3">
      <c r="B15" s="133" t="s">
        <v>58</v>
      </c>
      <c r="C15" s="101"/>
      <c r="D15" s="103"/>
      <c r="E15" s="134">
        <f>E13*E14</f>
        <v>0</v>
      </c>
      <c r="F15" s="134">
        <f t="shared" ref="F15:L15" si="1">F13*F14</f>
        <v>0</v>
      </c>
      <c r="G15" s="134">
        <f t="shared" si="1"/>
        <v>0</v>
      </c>
      <c r="H15" s="134">
        <f t="shared" si="1"/>
        <v>0</v>
      </c>
      <c r="I15" s="134">
        <f t="shared" si="1"/>
        <v>0</v>
      </c>
      <c r="J15" s="134">
        <f t="shared" si="1"/>
        <v>0</v>
      </c>
      <c r="K15" s="134">
        <f t="shared" si="1"/>
        <v>0</v>
      </c>
      <c r="L15" s="134">
        <f t="shared" si="1"/>
        <v>0</v>
      </c>
      <c r="M15" s="184"/>
      <c r="N15" s="186"/>
      <c r="O15" s="167"/>
      <c r="P15" s="168"/>
    </row>
    <row r="16" spans="2:23" ht="16.5" thickTop="1" thickBot="1" x14ac:dyDescent="0.3">
      <c r="B16" s="135" t="s">
        <v>48</v>
      </c>
      <c r="C16" s="75" t="s">
        <v>53</v>
      </c>
      <c r="D16" s="78">
        <f>SUM(E16:L16)</f>
        <v>2260</v>
      </c>
      <c r="E16" s="79">
        <v>1300</v>
      </c>
      <c r="F16" s="80">
        <v>450</v>
      </c>
      <c r="G16" s="79">
        <v>200</v>
      </c>
      <c r="H16" s="80">
        <v>110</v>
      </c>
      <c r="I16" s="79">
        <v>0</v>
      </c>
      <c r="J16" s="80">
        <v>0</v>
      </c>
      <c r="K16" s="79">
        <v>125</v>
      </c>
      <c r="L16" s="80">
        <v>75</v>
      </c>
      <c r="M16" s="182">
        <f>SUM(E18:L18)</f>
        <v>0</v>
      </c>
      <c r="N16" s="186"/>
      <c r="O16" s="167"/>
      <c r="P16" s="168"/>
    </row>
    <row r="17" spans="2:16" ht="16.5" thickTop="1" thickBot="1" x14ac:dyDescent="0.3">
      <c r="B17" s="115" t="s">
        <v>70</v>
      </c>
      <c r="C17" s="88"/>
      <c r="D17" s="90"/>
      <c r="E17" s="132">
        <f>IFERROR('A remplir par le candidat'!E34,0)</f>
        <v>0</v>
      </c>
      <c r="F17" s="132">
        <f>IFERROR('A remplir par le candidat'!F34,0)</f>
        <v>0</v>
      </c>
      <c r="G17" s="132">
        <f>IFERROR('A remplir par le candidat'!G34,0)</f>
        <v>0</v>
      </c>
      <c r="H17" s="132">
        <f>IFERROR('A remplir par le candidat'!H34,0)</f>
        <v>0</v>
      </c>
      <c r="I17" s="132">
        <f>IFERROR('A remplir par le candidat'!I34,0)</f>
        <v>0</v>
      </c>
      <c r="J17" s="132">
        <f>IFERROR('A remplir par le candidat'!J34,0)</f>
        <v>0</v>
      </c>
      <c r="K17" s="132">
        <f>IFERROR('A remplir par le candidat'!K34,0)</f>
        <v>0</v>
      </c>
      <c r="L17" s="132">
        <f>IFERROR('A remplir par le candidat'!L34,0)</f>
        <v>0</v>
      </c>
      <c r="M17" s="183"/>
      <c r="N17" s="186"/>
      <c r="O17" s="167"/>
      <c r="P17" s="168"/>
    </row>
    <row r="18" spans="2:16" ht="16.5" thickTop="1" thickBot="1" x14ac:dyDescent="0.3">
      <c r="B18" s="133" t="s">
        <v>58</v>
      </c>
      <c r="C18" s="101"/>
      <c r="D18" s="103"/>
      <c r="E18" s="134">
        <f>E16*E17</f>
        <v>0</v>
      </c>
      <c r="F18" s="134">
        <f t="shared" ref="F18:L18" si="2">F16*F17</f>
        <v>0</v>
      </c>
      <c r="G18" s="134">
        <f t="shared" si="2"/>
        <v>0</v>
      </c>
      <c r="H18" s="134">
        <f t="shared" si="2"/>
        <v>0</v>
      </c>
      <c r="I18" s="134">
        <f t="shared" si="2"/>
        <v>0</v>
      </c>
      <c r="J18" s="134">
        <f t="shared" si="2"/>
        <v>0</v>
      </c>
      <c r="K18" s="134">
        <f t="shared" si="2"/>
        <v>0</v>
      </c>
      <c r="L18" s="134">
        <f t="shared" si="2"/>
        <v>0</v>
      </c>
      <c r="M18" s="184"/>
      <c r="N18" s="186"/>
      <c r="O18" s="167"/>
      <c r="P18" s="168"/>
    </row>
    <row r="19" spans="2:16" ht="16.5" thickTop="1" thickBot="1" x14ac:dyDescent="0.3">
      <c r="B19" s="135" t="s">
        <v>49</v>
      </c>
      <c r="C19" s="75" t="s">
        <v>52</v>
      </c>
      <c r="D19" s="78">
        <f>SUM(E19:L19)</f>
        <v>2864</v>
      </c>
      <c r="E19" s="79">
        <v>1900</v>
      </c>
      <c r="F19" s="80">
        <v>350</v>
      </c>
      <c r="G19" s="79">
        <v>304</v>
      </c>
      <c r="H19" s="80">
        <v>150</v>
      </c>
      <c r="I19" s="79">
        <v>0</v>
      </c>
      <c r="J19" s="80">
        <v>0</v>
      </c>
      <c r="K19" s="79">
        <v>110</v>
      </c>
      <c r="L19" s="80">
        <v>50</v>
      </c>
      <c r="M19" s="182">
        <f>SUM(E21:L21)</f>
        <v>0</v>
      </c>
      <c r="N19" s="186"/>
      <c r="O19" s="167"/>
      <c r="P19" s="168"/>
    </row>
    <row r="20" spans="2:16" ht="16.5" thickTop="1" thickBot="1" x14ac:dyDescent="0.3">
      <c r="B20" s="115" t="s">
        <v>70</v>
      </c>
      <c r="C20" s="88"/>
      <c r="D20" s="90"/>
      <c r="E20" s="132">
        <f>IFERROR('A remplir par le candidat'!E35,0)</f>
        <v>0</v>
      </c>
      <c r="F20" s="132">
        <f>IFERROR('A remplir par le candidat'!F35,0)</f>
        <v>0</v>
      </c>
      <c r="G20" s="132">
        <f>IFERROR('A remplir par le candidat'!G35,0)</f>
        <v>0</v>
      </c>
      <c r="H20" s="132">
        <f>IFERROR('A remplir par le candidat'!H35,0)</f>
        <v>0</v>
      </c>
      <c r="I20" s="132">
        <f>IFERROR('A remplir par le candidat'!I35,0)</f>
        <v>0</v>
      </c>
      <c r="J20" s="132">
        <f>IFERROR('A remplir par le candidat'!J35,0)</f>
        <v>0</v>
      </c>
      <c r="K20" s="132">
        <f>IFERROR('A remplir par le candidat'!K35,0)</f>
        <v>0</v>
      </c>
      <c r="L20" s="132">
        <f>IFERROR('A remplir par le candidat'!L35,0)</f>
        <v>0</v>
      </c>
      <c r="M20" s="183"/>
      <c r="N20" s="186"/>
      <c r="O20" s="167"/>
      <c r="P20" s="168"/>
    </row>
    <row r="21" spans="2:16" ht="16.5" thickTop="1" thickBot="1" x14ac:dyDescent="0.3">
      <c r="B21" s="133" t="s">
        <v>58</v>
      </c>
      <c r="C21" s="101"/>
      <c r="D21" s="103"/>
      <c r="E21" s="134">
        <f>E19*E20</f>
        <v>0</v>
      </c>
      <c r="F21" s="134">
        <f t="shared" ref="F21:L21" si="3">F19*F20</f>
        <v>0</v>
      </c>
      <c r="G21" s="134">
        <f t="shared" si="3"/>
        <v>0</v>
      </c>
      <c r="H21" s="134">
        <f t="shared" si="3"/>
        <v>0</v>
      </c>
      <c r="I21" s="134">
        <f t="shared" si="3"/>
        <v>0</v>
      </c>
      <c r="J21" s="134">
        <f t="shared" si="3"/>
        <v>0</v>
      </c>
      <c r="K21" s="134">
        <f t="shared" si="3"/>
        <v>0</v>
      </c>
      <c r="L21" s="134">
        <f t="shared" si="3"/>
        <v>0</v>
      </c>
      <c r="M21" s="184"/>
      <c r="N21" s="186"/>
      <c r="O21" s="167"/>
      <c r="P21" s="168"/>
    </row>
    <row r="22" spans="2:16" ht="16.5" thickTop="1" thickBot="1" x14ac:dyDescent="0.3">
      <c r="B22" s="135" t="s">
        <v>50</v>
      </c>
      <c r="C22" s="75" t="s">
        <v>55</v>
      </c>
      <c r="D22" s="78">
        <f>SUM(E22:L22)</f>
        <v>200</v>
      </c>
      <c r="E22" s="79">
        <v>100</v>
      </c>
      <c r="F22" s="80">
        <v>30</v>
      </c>
      <c r="G22" s="79">
        <v>15</v>
      </c>
      <c r="H22" s="80">
        <v>10</v>
      </c>
      <c r="I22" s="79">
        <v>0</v>
      </c>
      <c r="J22" s="80">
        <v>0</v>
      </c>
      <c r="K22" s="79">
        <v>35</v>
      </c>
      <c r="L22" s="80">
        <v>10</v>
      </c>
      <c r="M22" s="182">
        <f>SUM(E24:L24)</f>
        <v>0</v>
      </c>
      <c r="N22" s="186"/>
      <c r="O22" s="167"/>
      <c r="P22" s="168"/>
    </row>
    <row r="23" spans="2:16" ht="16.5" thickTop="1" thickBot="1" x14ac:dyDescent="0.3">
      <c r="B23" s="115" t="s">
        <v>70</v>
      </c>
      <c r="C23" s="88"/>
      <c r="D23" s="90"/>
      <c r="E23" s="132">
        <f>IFERROR('A remplir par le candidat'!E36,0)</f>
        <v>0</v>
      </c>
      <c r="F23" s="132">
        <f>IFERROR('A remplir par le candidat'!F36,0)</f>
        <v>0</v>
      </c>
      <c r="G23" s="132">
        <f>IFERROR('A remplir par le candidat'!G36,0)</f>
        <v>0</v>
      </c>
      <c r="H23" s="132">
        <f>IFERROR('A remplir par le candidat'!H36,0)</f>
        <v>0</v>
      </c>
      <c r="I23" s="132">
        <f>IFERROR('A remplir par le candidat'!I36,0)</f>
        <v>0</v>
      </c>
      <c r="J23" s="132">
        <f>IFERROR('A remplir par le candidat'!J36,0)</f>
        <v>0</v>
      </c>
      <c r="K23" s="132">
        <f>IFERROR('A remplir par le candidat'!K36,0)</f>
        <v>0</v>
      </c>
      <c r="L23" s="132">
        <f>IFERROR('A remplir par le candidat'!L36,0)</f>
        <v>0</v>
      </c>
      <c r="M23" s="183"/>
      <c r="N23" s="186"/>
      <c r="O23" s="167"/>
      <c r="P23" s="168"/>
    </row>
    <row r="24" spans="2:16" ht="16.5" thickTop="1" thickBot="1" x14ac:dyDescent="0.3">
      <c r="B24" s="133" t="s">
        <v>58</v>
      </c>
      <c r="C24" s="101"/>
      <c r="D24" s="103"/>
      <c r="E24" s="134">
        <f>E22*E23</f>
        <v>0</v>
      </c>
      <c r="F24" s="134">
        <f t="shared" ref="F24:L24" si="4">F22*F23</f>
        <v>0</v>
      </c>
      <c r="G24" s="134">
        <f t="shared" si="4"/>
        <v>0</v>
      </c>
      <c r="H24" s="134">
        <f t="shared" si="4"/>
        <v>0</v>
      </c>
      <c r="I24" s="134">
        <f t="shared" si="4"/>
        <v>0</v>
      </c>
      <c r="J24" s="134">
        <f t="shared" si="4"/>
        <v>0</v>
      </c>
      <c r="K24" s="134">
        <f t="shared" si="4"/>
        <v>0</v>
      </c>
      <c r="L24" s="134">
        <f t="shared" si="4"/>
        <v>0</v>
      </c>
      <c r="M24" s="184"/>
      <c r="N24" s="186"/>
      <c r="O24" s="167"/>
      <c r="P24" s="168"/>
    </row>
    <row r="25" spans="2:16" ht="16.5" customHeight="1" thickTop="1" thickBot="1" x14ac:dyDescent="0.3">
      <c r="B25" s="135" t="s">
        <v>51</v>
      </c>
      <c r="C25" s="75" t="s">
        <v>56</v>
      </c>
      <c r="D25" s="78">
        <f>SUM(E25:L25)</f>
        <v>300</v>
      </c>
      <c r="E25" s="79">
        <v>180</v>
      </c>
      <c r="F25" s="80">
        <v>40</v>
      </c>
      <c r="G25" s="79">
        <v>20</v>
      </c>
      <c r="H25" s="80">
        <v>10</v>
      </c>
      <c r="I25" s="79">
        <v>0</v>
      </c>
      <c r="J25" s="80">
        <v>0</v>
      </c>
      <c r="K25" s="79">
        <v>35</v>
      </c>
      <c r="L25" s="80">
        <v>15</v>
      </c>
      <c r="M25" s="182">
        <f>SUM(E27:L27)</f>
        <v>0</v>
      </c>
      <c r="N25" s="186"/>
      <c r="O25" s="167"/>
      <c r="P25" s="168"/>
    </row>
    <row r="26" spans="2:16" ht="16.5" thickTop="1" thickBot="1" x14ac:dyDescent="0.3">
      <c r="B26" s="115" t="s">
        <v>70</v>
      </c>
      <c r="C26" s="88"/>
      <c r="D26" s="90"/>
      <c r="E26" s="132">
        <f>IFERROR('A remplir par le candidat'!E37,0)</f>
        <v>0</v>
      </c>
      <c r="F26" s="132">
        <f>IFERROR('A remplir par le candidat'!F37,0)</f>
        <v>0</v>
      </c>
      <c r="G26" s="132">
        <f>IFERROR('A remplir par le candidat'!G37,0)</f>
        <v>0</v>
      </c>
      <c r="H26" s="132">
        <f>IFERROR('A remplir par le candidat'!H37,0)</f>
        <v>0</v>
      </c>
      <c r="I26" s="132">
        <f>IFERROR('A remplir par le candidat'!I37,0)</f>
        <v>0</v>
      </c>
      <c r="J26" s="132">
        <f>IFERROR('A remplir par le candidat'!J37,0)</f>
        <v>0</v>
      </c>
      <c r="K26" s="132">
        <f>IFERROR('A remplir par le candidat'!K37,0)</f>
        <v>0</v>
      </c>
      <c r="L26" s="132">
        <f>IFERROR('A remplir par le candidat'!L37,0)</f>
        <v>0</v>
      </c>
      <c r="M26" s="183"/>
      <c r="N26" s="186"/>
      <c r="O26" s="167"/>
      <c r="P26" s="168"/>
    </row>
    <row r="27" spans="2:16" ht="16.5" thickTop="1" thickBot="1" x14ac:dyDescent="0.3">
      <c r="B27" s="133" t="s">
        <v>58</v>
      </c>
      <c r="C27" s="101"/>
      <c r="D27" s="103"/>
      <c r="E27" s="134">
        <f t="shared" ref="E27:L27" si="5">E25*E26</f>
        <v>0</v>
      </c>
      <c r="F27" s="134">
        <f t="shared" si="5"/>
        <v>0</v>
      </c>
      <c r="G27" s="134">
        <f t="shared" si="5"/>
        <v>0</v>
      </c>
      <c r="H27" s="134">
        <f t="shared" si="5"/>
        <v>0</v>
      </c>
      <c r="I27" s="134">
        <f t="shared" si="5"/>
        <v>0</v>
      </c>
      <c r="J27" s="134">
        <f t="shared" si="5"/>
        <v>0</v>
      </c>
      <c r="K27" s="134">
        <f t="shared" si="5"/>
        <v>0</v>
      </c>
      <c r="L27" s="134">
        <f t="shared" si="5"/>
        <v>0</v>
      </c>
      <c r="M27" s="184"/>
      <c r="N27" s="186"/>
      <c r="O27" s="167"/>
      <c r="P27" s="168"/>
    </row>
    <row r="28" spans="2:16" ht="15.75" thickTop="1" x14ac:dyDescent="0.25">
      <c r="D28" s="136"/>
    </row>
    <row r="29" spans="2:16" x14ac:dyDescent="0.25">
      <c r="D29" s="136"/>
      <c r="N29" s="124">
        <f>N10</f>
        <v>0</v>
      </c>
    </row>
    <row r="30" spans="2:16" x14ac:dyDescent="0.25">
      <c r="D30" s="136"/>
    </row>
    <row r="31" spans="2:16" x14ac:dyDescent="0.25">
      <c r="F31" s="136"/>
    </row>
    <row r="32" spans="2:16" x14ac:dyDescent="0.25">
      <c r="E32" s="136"/>
      <c r="F32" s="136"/>
    </row>
    <row r="33" spans="5:7" x14ac:dyDescent="0.25">
      <c r="E33" s="136"/>
      <c r="G33" s="136"/>
    </row>
    <row r="35" spans="5:7" x14ac:dyDescent="0.25">
      <c r="E35" s="136"/>
      <c r="F35" s="136"/>
    </row>
    <row r="36" spans="5:7" x14ac:dyDescent="0.25">
      <c r="E36" s="136"/>
      <c r="F36" s="136"/>
    </row>
  </sheetData>
  <sheetProtection sheet="1" objects="1" scenarios="1"/>
  <mergeCells count="16">
    <mergeCell ref="M9:N9"/>
    <mergeCell ref="O9:P9"/>
    <mergeCell ref="M10:M12"/>
    <mergeCell ref="N10:N27"/>
    <mergeCell ref="O10:P27"/>
    <mergeCell ref="M13:M15"/>
    <mergeCell ref="M16:M18"/>
    <mergeCell ref="M19:M21"/>
    <mergeCell ref="M22:M24"/>
    <mergeCell ref="M25:M27"/>
    <mergeCell ref="B2:P3"/>
    <mergeCell ref="B5:W5"/>
    <mergeCell ref="E7:F7"/>
    <mergeCell ref="G7:H7"/>
    <mergeCell ref="I7:L7"/>
    <mergeCell ref="M7:P7"/>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8:E21"/>
  <sheetViews>
    <sheetView showGridLines="0" workbookViewId="0">
      <selection activeCell="F19" sqref="F19"/>
    </sheetView>
  </sheetViews>
  <sheetFormatPr baseColWidth="10" defaultRowHeight="15" x14ac:dyDescent="0.25"/>
  <cols>
    <col min="1" max="1" width="5.5703125" customWidth="1"/>
    <col min="2" max="2" width="15.42578125" customWidth="1"/>
    <col min="3" max="3" width="29" bestFit="1" customWidth="1"/>
    <col min="4" max="4" width="19.85546875" bestFit="1" customWidth="1"/>
    <col min="5" max="5" width="13.7109375" bestFit="1" customWidth="1"/>
  </cols>
  <sheetData>
    <row r="8" spans="2:4" ht="15.75" thickBot="1" x14ac:dyDescent="0.3"/>
    <row r="9" spans="2:4" ht="16.5" thickBot="1" x14ac:dyDescent="0.3">
      <c r="B9" s="200" t="s">
        <v>136</v>
      </c>
      <c r="C9" s="50" t="s">
        <v>39</v>
      </c>
      <c r="D9" s="50" t="s">
        <v>129</v>
      </c>
    </row>
    <row r="10" spans="2:4" ht="16.5" thickBot="1" x14ac:dyDescent="0.3">
      <c r="B10" s="200"/>
      <c r="C10" s="51" t="s">
        <v>125</v>
      </c>
      <c r="D10" s="52">
        <f>'DPGF 2025-2026'!Z36</f>
        <v>0</v>
      </c>
    </row>
    <row r="11" spans="2:4" ht="16.5" thickBot="1" x14ac:dyDescent="0.3">
      <c r="B11" s="200"/>
      <c r="C11" s="51" t="s">
        <v>126</v>
      </c>
      <c r="D11" s="52">
        <f>'DPGF 2026-2027'!Z36</f>
        <v>0</v>
      </c>
    </row>
    <row r="12" spans="2:4" ht="16.5" thickBot="1" x14ac:dyDescent="0.3">
      <c r="B12" s="200"/>
      <c r="C12" s="51" t="s">
        <v>127</v>
      </c>
      <c r="D12" s="52">
        <f>'DPGF 2027-2028'!Z36</f>
        <v>0</v>
      </c>
    </row>
    <row r="13" spans="2:4" ht="16.5" thickBot="1" x14ac:dyDescent="0.3">
      <c r="B13" s="200"/>
      <c r="C13" s="53" t="s">
        <v>128</v>
      </c>
      <c r="D13" s="54">
        <f>'DPGF 2028-2029'!Z36</f>
        <v>0</v>
      </c>
    </row>
    <row r="14" spans="2:4" ht="17.25" thickTop="1" thickBot="1" x14ac:dyDescent="0.3">
      <c r="B14" s="201"/>
      <c r="C14" s="48" t="s">
        <v>134</v>
      </c>
      <c r="D14" s="49">
        <f>SUBTOTAL(109,Tableau1[Montant HT])</f>
        <v>0</v>
      </c>
    </row>
    <row r="15" spans="2:4" ht="21.75" customHeight="1" thickBot="1" x14ac:dyDescent="0.3">
      <c r="B15" s="40"/>
      <c r="C15" s="40"/>
      <c r="D15" s="40"/>
    </row>
    <row r="16" spans="2:4" ht="16.5" thickBot="1" x14ac:dyDescent="0.3">
      <c r="B16" s="200" t="s">
        <v>137</v>
      </c>
      <c r="C16" s="50" t="s">
        <v>39</v>
      </c>
      <c r="D16" s="50" t="s">
        <v>129</v>
      </c>
    </row>
    <row r="17" spans="2:5" ht="16.5" thickBot="1" x14ac:dyDescent="0.3">
      <c r="B17" s="200"/>
      <c r="C17" s="51" t="s">
        <v>130</v>
      </c>
      <c r="D17" s="52">
        <f>'DQE 2025-2026'!N29</f>
        <v>0</v>
      </c>
    </row>
    <row r="18" spans="2:5" ht="16.5" thickBot="1" x14ac:dyDescent="0.3">
      <c r="B18" s="200"/>
      <c r="C18" s="51" t="s">
        <v>131</v>
      </c>
      <c r="D18" s="52">
        <f>'DQE 2026-2027'!N29</f>
        <v>0</v>
      </c>
      <c r="E18" s="43"/>
    </row>
    <row r="19" spans="2:5" ht="16.5" thickBot="1" x14ac:dyDescent="0.3">
      <c r="B19" s="200"/>
      <c r="C19" s="51" t="s">
        <v>132</v>
      </c>
      <c r="D19" s="52">
        <f>'DQE 2027-2028'!N29</f>
        <v>0</v>
      </c>
    </row>
    <row r="20" spans="2:5" ht="16.5" thickBot="1" x14ac:dyDescent="0.3">
      <c r="B20" s="200"/>
      <c r="C20" s="53" t="s">
        <v>133</v>
      </c>
      <c r="D20" s="54">
        <f>'DQE 2028-2029'!N29</f>
        <v>0</v>
      </c>
    </row>
    <row r="21" spans="2:5" ht="17.25" thickTop="1" thickBot="1" x14ac:dyDescent="0.3">
      <c r="B21" s="201"/>
      <c r="C21" s="48" t="s">
        <v>135</v>
      </c>
      <c r="D21" s="49">
        <f>SUBTOTAL(109,Tableau14[Montant HT])</f>
        <v>0</v>
      </c>
    </row>
  </sheetData>
  <sheetProtection sheet="1" objects="1" scenarios="1"/>
  <mergeCells count="2">
    <mergeCell ref="B9:B14"/>
    <mergeCell ref="B16:B21"/>
  </mergeCells>
  <pageMargins left="0.7" right="0.7" top="0.75" bottom="0.75" header="0.3" footer="0.3"/>
  <pageSetup paperSize="9" orientation="portrait" r:id="rId1"/>
  <drawing r:id="rId2"/>
  <tableParts count="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AA368"/>
  <sheetViews>
    <sheetView showGridLines="0" zoomScale="120" zoomScaleNormal="120" workbookViewId="0">
      <selection activeCell="G4" sqref="G4"/>
    </sheetView>
  </sheetViews>
  <sheetFormatPr baseColWidth="10" defaultColWidth="11.42578125" defaultRowHeight="12.75" x14ac:dyDescent="0.2"/>
  <cols>
    <col min="1" max="1" width="13.42578125" style="2" bestFit="1" customWidth="1"/>
    <col min="2" max="5" width="11.42578125" style="2"/>
    <col min="6" max="6" width="3.5703125" style="2" customWidth="1"/>
    <col min="7" max="7" width="13.42578125" style="2" bestFit="1" customWidth="1"/>
    <col min="8" max="8" width="17.5703125" style="2" bestFit="1" customWidth="1"/>
    <col min="9" max="9" width="5.85546875" style="2" bestFit="1" customWidth="1"/>
    <col min="10" max="11" width="10.7109375" style="2" customWidth="1"/>
    <col min="12" max="12" width="8.7109375" style="2" bestFit="1" customWidth="1"/>
    <col min="13" max="13" width="7.7109375" style="2" bestFit="1" customWidth="1"/>
    <col min="14" max="14" width="20" style="2" bestFit="1" customWidth="1"/>
    <col min="15" max="15" width="24.42578125" style="2" bestFit="1" customWidth="1"/>
    <col min="16" max="16" width="10.7109375" style="2" customWidth="1"/>
    <col min="17" max="17" width="5.42578125" style="2" bestFit="1" customWidth="1"/>
    <col min="18" max="20" width="10.7109375" style="2" customWidth="1"/>
    <col min="21" max="16384" width="11.42578125" style="2"/>
  </cols>
  <sheetData>
    <row r="1" spans="1:27" ht="16.899999999999999" thickTop="1" thickBot="1" x14ac:dyDescent="0.35">
      <c r="A1" s="137" t="str">
        <f>"CALENDRIER "&amp;YEAR(A4)&amp;-YEAR(A368)</f>
        <v>CALENDRIER 2026-2027</v>
      </c>
      <c r="B1" s="138"/>
      <c r="C1" s="138"/>
      <c r="D1" s="138"/>
      <c r="E1" s="138"/>
      <c r="F1" s="138"/>
      <c r="G1" s="138"/>
      <c r="H1" s="138"/>
      <c r="I1" s="138"/>
      <c r="J1" s="138"/>
      <c r="K1" s="138"/>
      <c r="L1" s="138"/>
      <c r="M1" s="138"/>
      <c r="N1" s="138"/>
      <c r="O1" s="138"/>
      <c r="P1" s="138"/>
      <c r="Q1" s="138"/>
      <c r="R1" s="138"/>
      <c r="S1" s="138"/>
      <c r="T1" s="138"/>
      <c r="U1" s="138"/>
      <c r="V1" s="138"/>
      <c r="W1" s="138"/>
      <c r="X1" s="138"/>
      <c r="Y1" s="138"/>
      <c r="Z1" s="138"/>
      <c r="AA1" s="139"/>
    </row>
    <row r="2" spans="1:27" ht="16.149999999999999" thickTop="1" x14ac:dyDescent="0.3">
      <c r="A2" s="1"/>
      <c r="B2" s="1"/>
    </row>
    <row r="3" spans="1:27" s="3" customFormat="1" ht="63.75" customHeight="1" x14ac:dyDescent="0.25">
      <c r="A3" s="33" t="s">
        <v>17</v>
      </c>
      <c r="B3" s="33" t="s">
        <v>18</v>
      </c>
      <c r="C3" s="33" t="s">
        <v>19</v>
      </c>
      <c r="D3" s="33" t="s">
        <v>20</v>
      </c>
      <c r="E3" s="33" t="s">
        <v>21</v>
      </c>
      <c r="G3" s="146" t="s">
        <v>22</v>
      </c>
      <c r="H3" s="146"/>
      <c r="J3" s="146" t="s">
        <v>85</v>
      </c>
      <c r="K3" s="146"/>
      <c r="M3" s="143" t="s">
        <v>138</v>
      </c>
      <c r="N3" s="144"/>
      <c r="O3" s="145"/>
    </row>
    <row r="4" spans="1:27" x14ac:dyDescent="0.2">
      <c r="A4" s="19">
        <v>46139</v>
      </c>
      <c r="B4" s="20">
        <f>MONTH(A4)</f>
        <v>4</v>
      </c>
      <c r="C4" s="21">
        <f>WEEKDAY(A4)</f>
        <v>2</v>
      </c>
      <c r="D4" s="22" t="str">
        <f t="shared" ref="D4:D67" si="0">IF($A$4:$A$368=$O$4,$M$4,IF($A$4:$A$368=$O$5,$M$5,IF($A$4:$A$368=$O$6,$M$6,IF($A$4:$A$368=$O$7,$M$7,IF($A$4:$A$368=$O$8,$M$8,IF($A$4:$A$368=$O$9,$M$9,IF($A$4:$A$368=$O$10,$M$10,IF($A$4:$A$368=$O$11,$M$11,IF($A$4:$A$368=$O$12,$M$12,IF($A$4:$A$368=$O$13,$M$13,IF($A$4:$A$368=$O$14,$M$14,VLOOKUP(C4,$G$4:$H$12,2,0))))))))))))</f>
        <v>lundi</v>
      </c>
      <c r="E4" s="23" t="str">
        <f t="shared" ref="E4:E68" si="1">D4</f>
        <v>lundi</v>
      </c>
      <c r="G4" s="24">
        <v>1</v>
      </c>
      <c r="H4" s="22" t="s">
        <v>0</v>
      </c>
      <c r="J4" s="24">
        <v>1</v>
      </c>
      <c r="K4" s="26" t="s">
        <v>86</v>
      </c>
      <c r="M4" s="24" t="str">
        <f>IF(WEEKDAY(O4)=1,"JFD","JF")</f>
        <v>JF</v>
      </c>
      <c r="N4" s="24" t="s">
        <v>108</v>
      </c>
      <c r="O4" s="41">
        <v>46143</v>
      </c>
    </row>
    <row r="5" spans="1:27" ht="14.25" x14ac:dyDescent="0.2">
      <c r="A5" s="19">
        <v>46140</v>
      </c>
      <c r="B5" s="20">
        <f t="shared" ref="B5:B68" si="2">MONTH(A5)</f>
        <v>4</v>
      </c>
      <c r="C5" s="21">
        <f t="shared" ref="C5:C68" si="3">WEEKDAY(A5)</f>
        <v>3</v>
      </c>
      <c r="D5" s="22" t="str">
        <f t="shared" si="0"/>
        <v>mardi</v>
      </c>
      <c r="E5" s="23" t="str">
        <f t="shared" si="1"/>
        <v>mardi</v>
      </c>
      <c r="G5" s="24">
        <v>2</v>
      </c>
      <c r="H5" s="22" t="s">
        <v>25</v>
      </c>
      <c r="J5" s="24">
        <v>2</v>
      </c>
      <c r="K5" s="26" t="s">
        <v>87</v>
      </c>
      <c r="M5" s="24" t="str">
        <f t="shared" ref="M5:M14" si="4">IF(WEEKDAY(O5)=1,"JFD","JF")</f>
        <v>JF</v>
      </c>
      <c r="N5" s="24" t="s">
        <v>109</v>
      </c>
      <c r="O5" s="41">
        <v>46150</v>
      </c>
      <c r="Q5" s="147" t="s">
        <v>24</v>
      </c>
      <c r="R5" s="147"/>
      <c r="S5" s="147"/>
      <c r="T5" s="147"/>
    </row>
    <row r="6" spans="1:27" x14ac:dyDescent="0.2">
      <c r="A6" s="19">
        <v>46141</v>
      </c>
      <c r="B6" s="20">
        <f t="shared" si="2"/>
        <v>4</v>
      </c>
      <c r="C6" s="21">
        <f t="shared" si="3"/>
        <v>4</v>
      </c>
      <c r="D6" s="22" t="str">
        <f t="shared" si="0"/>
        <v>mercredi</v>
      </c>
      <c r="E6" s="23" t="str">
        <f t="shared" si="1"/>
        <v>mercredi</v>
      </c>
      <c r="G6" s="24">
        <v>3</v>
      </c>
      <c r="H6" s="22" t="s">
        <v>26</v>
      </c>
      <c r="J6" s="24">
        <v>3</v>
      </c>
      <c r="K6" s="26" t="s">
        <v>88</v>
      </c>
      <c r="M6" s="24" t="str">
        <f t="shared" si="4"/>
        <v>JF</v>
      </c>
      <c r="N6" s="24" t="s">
        <v>110</v>
      </c>
      <c r="O6" s="41">
        <v>46156</v>
      </c>
      <c r="Q6" s="5" t="s">
        <v>107</v>
      </c>
      <c r="T6" s="6"/>
    </row>
    <row r="7" spans="1:27" x14ac:dyDescent="0.2">
      <c r="A7" s="19">
        <v>46142</v>
      </c>
      <c r="B7" s="20">
        <f t="shared" si="2"/>
        <v>4</v>
      </c>
      <c r="C7" s="21">
        <f t="shared" si="3"/>
        <v>5</v>
      </c>
      <c r="D7" s="22" t="str">
        <f t="shared" si="0"/>
        <v>jeudi</v>
      </c>
      <c r="E7" s="23" t="str">
        <f t="shared" si="1"/>
        <v>jeudi</v>
      </c>
      <c r="G7" s="24">
        <v>4</v>
      </c>
      <c r="H7" s="22" t="s">
        <v>27</v>
      </c>
      <c r="J7" s="24">
        <v>4</v>
      </c>
      <c r="K7" s="26" t="s">
        <v>89</v>
      </c>
      <c r="M7" s="24" t="str">
        <f t="shared" si="4"/>
        <v>JF</v>
      </c>
      <c r="N7" s="24" t="s">
        <v>111</v>
      </c>
      <c r="O7" s="41">
        <v>46167</v>
      </c>
      <c r="Q7" s="7" t="s">
        <v>120</v>
      </c>
    </row>
    <row r="8" spans="1:27" x14ac:dyDescent="0.2">
      <c r="A8" s="19">
        <v>46143</v>
      </c>
      <c r="B8" s="20">
        <f t="shared" si="2"/>
        <v>5</v>
      </c>
      <c r="C8" s="21">
        <f t="shared" si="3"/>
        <v>6</v>
      </c>
      <c r="D8" s="22" t="str">
        <f t="shared" si="0"/>
        <v>JF</v>
      </c>
      <c r="E8" s="23" t="str">
        <f t="shared" si="1"/>
        <v>JF</v>
      </c>
      <c r="G8" s="24">
        <v>5</v>
      </c>
      <c r="H8" s="22" t="s">
        <v>28</v>
      </c>
      <c r="J8" s="24">
        <v>5</v>
      </c>
      <c r="K8" s="26" t="s">
        <v>90</v>
      </c>
      <c r="M8" s="24" t="str">
        <f t="shared" si="4"/>
        <v>JF</v>
      </c>
      <c r="N8" s="24" t="s">
        <v>112</v>
      </c>
      <c r="O8" s="41">
        <v>46217</v>
      </c>
      <c r="Q8" s="8" t="s">
        <v>121</v>
      </c>
    </row>
    <row r="9" spans="1:27" x14ac:dyDescent="0.2">
      <c r="A9" s="19">
        <v>46144</v>
      </c>
      <c r="B9" s="20">
        <f t="shared" si="2"/>
        <v>5</v>
      </c>
      <c r="C9" s="21">
        <f t="shared" si="3"/>
        <v>7</v>
      </c>
      <c r="D9" s="22" t="str">
        <f t="shared" si="0"/>
        <v>samedi</v>
      </c>
      <c r="E9" s="23" t="str">
        <f t="shared" si="1"/>
        <v>samedi</v>
      </c>
      <c r="G9" s="24">
        <v>6</v>
      </c>
      <c r="H9" s="22" t="s">
        <v>29</v>
      </c>
      <c r="J9" s="24">
        <v>6</v>
      </c>
      <c r="K9" s="26" t="s">
        <v>91</v>
      </c>
      <c r="L9" s="18"/>
      <c r="M9" s="24" t="str">
        <f t="shared" si="4"/>
        <v>JF</v>
      </c>
      <c r="N9" s="24" t="s">
        <v>113</v>
      </c>
      <c r="O9" s="41">
        <v>46249</v>
      </c>
      <c r="P9" s="18"/>
      <c r="Q9" s="8" t="s">
        <v>122</v>
      </c>
      <c r="W9" s="17"/>
      <c r="X9" s="17"/>
    </row>
    <row r="10" spans="1:27" ht="13.5" thickBot="1" x14ac:dyDescent="0.25">
      <c r="A10" s="19">
        <v>46145</v>
      </c>
      <c r="B10" s="20">
        <f t="shared" si="2"/>
        <v>5</v>
      </c>
      <c r="C10" s="21">
        <f t="shared" si="3"/>
        <v>1</v>
      </c>
      <c r="D10" s="22" t="str">
        <f t="shared" si="0"/>
        <v>dimanche</v>
      </c>
      <c r="E10" s="23" t="str">
        <f t="shared" si="1"/>
        <v>dimanche</v>
      </c>
      <c r="G10" s="24">
        <v>7</v>
      </c>
      <c r="H10" s="22" t="s">
        <v>30</v>
      </c>
      <c r="J10" s="24">
        <v>7</v>
      </c>
      <c r="K10" s="26" t="s">
        <v>92</v>
      </c>
      <c r="L10" s="25"/>
      <c r="M10" s="24" t="str">
        <f t="shared" si="4"/>
        <v>JFD</v>
      </c>
      <c r="N10" s="24" t="s">
        <v>114</v>
      </c>
      <c r="O10" s="41">
        <v>46327</v>
      </c>
    </row>
    <row r="11" spans="1:27" ht="39.75" customHeight="1" thickBot="1" x14ac:dyDescent="0.25">
      <c r="A11" s="19">
        <v>46146</v>
      </c>
      <c r="B11" s="20">
        <f t="shared" si="2"/>
        <v>5</v>
      </c>
      <c r="C11" s="21">
        <f t="shared" si="3"/>
        <v>2</v>
      </c>
      <c r="D11" s="22" t="str">
        <f t="shared" si="0"/>
        <v>lundi</v>
      </c>
      <c r="E11" s="23" t="str">
        <f t="shared" si="1"/>
        <v>lundi</v>
      </c>
      <c r="G11" s="24" t="s">
        <v>23</v>
      </c>
      <c r="H11" s="26" t="s">
        <v>37</v>
      </c>
      <c r="J11" s="24">
        <v>8</v>
      </c>
      <c r="K11" s="26" t="s">
        <v>93</v>
      </c>
      <c r="M11" s="24" t="str">
        <f t="shared" si="4"/>
        <v>JF</v>
      </c>
      <c r="N11" s="24" t="s">
        <v>115</v>
      </c>
      <c r="O11" s="41">
        <v>46337</v>
      </c>
      <c r="Q11" s="140" t="s">
        <v>147</v>
      </c>
      <c r="R11" s="141"/>
      <c r="S11" s="141"/>
      <c r="T11" s="141"/>
      <c r="U11" s="141"/>
      <c r="V11" s="141"/>
      <c r="W11" s="141"/>
      <c r="X11" s="141"/>
      <c r="Y11" s="141"/>
      <c r="Z11" s="141"/>
      <c r="AA11" s="142"/>
    </row>
    <row r="12" spans="1:27" x14ac:dyDescent="0.2">
      <c r="A12" s="19">
        <v>46147</v>
      </c>
      <c r="B12" s="20">
        <f t="shared" si="2"/>
        <v>5</v>
      </c>
      <c r="C12" s="21">
        <f t="shared" si="3"/>
        <v>3</v>
      </c>
      <c r="D12" s="22" t="str">
        <f t="shared" si="0"/>
        <v>mardi</v>
      </c>
      <c r="E12" s="23" t="str">
        <f t="shared" si="1"/>
        <v>mardi</v>
      </c>
      <c r="G12" s="24" t="s">
        <v>36</v>
      </c>
      <c r="H12" s="26" t="s">
        <v>98</v>
      </c>
      <c r="J12" s="24">
        <v>9</v>
      </c>
      <c r="K12" s="26" t="s">
        <v>94</v>
      </c>
      <c r="M12" s="24" t="str">
        <f t="shared" si="4"/>
        <v>JF</v>
      </c>
      <c r="N12" s="24" t="s">
        <v>116</v>
      </c>
      <c r="O12" s="41">
        <v>46381</v>
      </c>
    </row>
    <row r="13" spans="1:27" x14ac:dyDescent="0.2">
      <c r="A13" s="19">
        <v>46148</v>
      </c>
      <c r="B13" s="20">
        <f t="shared" si="2"/>
        <v>5</v>
      </c>
      <c r="C13" s="21">
        <f t="shared" si="3"/>
        <v>4</v>
      </c>
      <c r="D13" s="22" t="str">
        <f t="shared" si="0"/>
        <v>mercredi</v>
      </c>
      <c r="E13" s="23" t="str">
        <f t="shared" si="1"/>
        <v>mercredi</v>
      </c>
      <c r="J13" s="24">
        <v>10</v>
      </c>
      <c r="K13" s="26" t="s">
        <v>95</v>
      </c>
      <c r="M13" s="24" t="str">
        <f t="shared" si="4"/>
        <v>JF</v>
      </c>
      <c r="N13" s="24" t="s">
        <v>117</v>
      </c>
      <c r="O13" s="41">
        <v>46388</v>
      </c>
    </row>
    <row r="14" spans="1:27" x14ac:dyDescent="0.2">
      <c r="A14" s="19">
        <v>46149</v>
      </c>
      <c r="B14" s="20">
        <f t="shared" si="2"/>
        <v>5</v>
      </c>
      <c r="C14" s="21">
        <f t="shared" si="3"/>
        <v>5</v>
      </c>
      <c r="D14" s="22" t="str">
        <f t="shared" si="0"/>
        <v>jeudi</v>
      </c>
      <c r="E14" s="23" t="str">
        <f t="shared" si="1"/>
        <v>jeudi</v>
      </c>
      <c r="J14" s="24">
        <v>11</v>
      </c>
      <c r="K14" s="26" t="s">
        <v>96</v>
      </c>
      <c r="M14" s="24" t="str">
        <f t="shared" si="4"/>
        <v>JF</v>
      </c>
      <c r="N14" s="24" t="s">
        <v>118</v>
      </c>
      <c r="O14" s="41">
        <v>46475</v>
      </c>
    </row>
    <row r="15" spans="1:27" x14ac:dyDescent="0.2">
      <c r="A15" s="19">
        <v>46150</v>
      </c>
      <c r="B15" s="20">
        <f t="shared" si="2"/>
        <v>5</v>
      </c>
      <c r="C15" s="21">
        <f t="shared" si="3"/>
        <v>6</v>
      </c>
      <c r="D15" s="22" t="str">
        <f t="shared" si="0"/>
        <v>JF</v>
      </c>
      <c r="E15" s="23" t="str">
        <f t="shared" si="1"/>
        <v>JF</v>
      </c>
      <c r="J15" s="24">
        <v>12</v>
      </c>
      <c r="K15" s="26" t="s">
        <v>97</v>
      </c>
    </row>
    <row r="16" spans="1:27" x14ac:dyDescent="0.2">
      <c r="A16" s="19">
        <v>46151</v>
      </c>
      <c r="B16" s="20">
        <f t="shared" si="2"/>
        <v>5</v>
      </c>
      <c r="C16" s="21">
        <f t="shared" si="3"/>
        <v>7</v>
      </c>
      <c r="D16" s="22" t="str">
        <f t="shared" si="0"/>
        <v>samedi</v>
      </c>
      <c r="E16" s="23" t="str">
        <f t="shared" si="1"/>
        <v>samedi</v>
      </c>
    </row>
    <row r="17" spans="1:17" x14ac:dyDescent="0.2">
      <c r="A17" s="19">
        <v>46152</v>
      </c>
      <c r="B17" s="20">
        <f t="shared" si="2"/>
        <v>5</v>
      </c>
      <c r="C17" s="21">
        <f t="shared" si="3"/>
        <v>1</v>
      </c>
      <c r="D17" s="22" t="str">
        <f t="shared" si="0"/>
        <v>dimanche</v>
      </c>
      <c r="E17" s="23" t="str">
        <f t="shared" si="1"/>
        <v>dimanche</v>
      </c>
    </row>
    <row r="18" spans="1:17" ht="13.15" x14ac:dyDescent="0.25">
      <c r="A18" s="19">
        <v>46153</v>
      </c>
      <c r="B18" s="20">
        <f t="shared" si="2"/>
        <v>5</v>
      </c>
      <c r="C18" s="21">
        <f t="shared" si="3"/>
        <v>2</v>
      </c>
      <c r="D18" s="22" t="str">
        <f t="shared" si="0"/>
        <v>lundi</v>
      </c>
      <c r="E18" s="23" t="str">
        <f t="shared" si="1"/>
        <v>lundi</v>
      </c>
    </row>
    <row r="19" spans="1:17" x14ac:dyDescent="0.2">
      <c r="A19" s="19">
        <v>46154</v>
      </c>
      <c r="B19" s="20">
        <f t="shared" si="2"/>
        <v>5</v>
      </c>
      <c r="C19" s="21">
        <f t="shared" si="3"/>
        <v>3</v>
      </c>
      <c r="D19" s="22" t="str">
        <f t="shared" si="0"/>
        <v>mardi</v>
      </c>
      <c r="E19" s="23" t="str">
        <f t="shared" si="1"/>
        <v>mardi</v>
      </c>
      <c r="G19" s="9" t="s">
        <v>31</v>
      </c>
      <c r="H19" s="15" t="s">
        <v>13</v>
      </c>
      <c r="I19" s="15" t="s">
        <v>14</v>
      </c>
      <c r="J19" s="15" t="s">
        <v>32</v>
      </c>
      <c r="K19" s="15" t="s">
        <v>15</v>
      </c>
      <c r="L19" s="15" t="s">
        <v>33</v>
      </c>
      <c r="M19" s="15" t="s">
        <v>34</v>
      </c>
      <c r="N19" s="15" t="s">
        <v>35</v>
      </c>
      <c r="O19" s="15" t="s">
        <v>23</v>
      </c>
      <c r="P19" s="15" t="s">
        <v>36</v>
      </c>
      <c r="Q19" s="27"/>
    </row>
    <row r="20" spans="1:17" ht="25.5" x14ac:dyDescent="0.2">
      <c r="A20" s="19">
        <v>46155</v>
      </c>
      <c r="B20" s="20">
        <f t="shared" si="2"/>
        <v>5</v>
      </c>
      <c r="C20" s="21">
        <f t="shared" si="3"/>
        <v>4</v>
      </c>
      <c r="D20" s="22" t="str">
        <f t="shared" si="0"/>
        <v>mercredi</v>
      </c>
      <c r="E20" s="23" t="str">
        <f t="shared" si="1"/>
        <v>mercredi</v>
      </c>
      <c r="G20" s="27"/>
      <c r="H20" s="31" t="s">
        <v>13</v>
      </c>
      <c r="I20" s="31" t="s">
        <v>14</v>
      </c>
      <c r="J20" s="31" t="s">
        <v>32</v>
      </c>
      <c r="K20" s="31" t="s">
        <v>15</v>
      </c>
      <c r="L20" s="31" t="s">
        <v>33</v>
      </c>
      <c r="M20" s="31" t="s">
        <v>34</v>
      </c>
      <c r="N20" s="31" t="s">
        <v>35</v>
      </c>
      <c r="O20" s="32" t="s">
        <v>37</v>
      </c>
      <c r="P20" s="31" t="s">
        <v>38</v>
      </c>
      <c r="Q20" s="31" t="s">
        <v>39</v>
      </c>
    </row>
    <row r="21" spans="1:17" ht="13.15" x14ac:dyDescent="0.25">
      <c r="A21" s="19">
        <v>46156</v>
      </c>
      <c r="B21" s="20">
        <f t="shared" si="2"/>
        <v>5</v>
      </c>
      <c r="C21" s="21">
        <f t="shared" si="3"/>
        <v>5</v>
      </c>
      <c r="D21" s="22" t="str">
        <f t="shared" si="0"/>
        <v>JF</v>
      </c>
      <c r="E21" s="23" t="str">
        <f t="shared" si="1"/>
        <v>JF</v>
      </c>
      <c r="G21" s="29" t="s">
        <v>1</v>
      </c>
      <c r="H21" s="4">
        <f>COUNTIFS($E$4:$E$368,$H$5,$B$4:$B$368,$J$4)</f>
        <v>4</v>
      </c>
      <c r="I21" s="10">
        <f t="shared" ref="I21:I32" si="5">COUNTIFS($E$4:$E$368,$H$6,$B$4:$B$368,$J4)</f>
        <v>4</v>
      </c>
      <c r="J21" s="10">
        <f t="shared" ref="J21:J32" si="6">COUNTIFS($E$4:$E$368,$H$7,$B$4:$B$368,$J4)</f>
        <v>4</v>
      </c>
      <c r="K21" s="10">
        <f t="shared" ref="K21:K32" si="7">COUNTIFS($E$4:$E$368,$H$8,$B$4:$B$368,$J4)</f>
        <v>4</v>
      </c>
      <c r="L21" s="10">
        <f t="shared" ref="L21:L32" si="8">COUNTIFS($E$4:$E$368,$H$9,$B$4:$B$368,$J4)</f>
        <v>4</v>
      </c>
      <c r="M21" s="10">
        <f t="shared" ref="M21:M32" si="9">COUNTIFS($E$4:$E$368,$H$10,$B$4:$B$368,$J4)</f>
        <v>5</v>
      </c>
      <c r="N21" s="10">
        <f t="shared" ref="N21:N32" si="10">COUNTIFS($E$4:$E$368,$H$4,$B$4:$B$368,$J4)</f>
        <v>5</v>
      </c>
      <c r="O21" s="10">
        <f t="shared" ref="O21:O32" si="11">COUNTIFS($E$4:$E$368,$G$11,$B$4:$B$368,$J4)</f>
        <v>1</v>
      </c>
      <c r="P21" s="10">
        <f t="shared" ref="P21:P32" si="12">COUNTIFS($E$4:$E$368,$G$12,$B$4:$B$368,$J4)</f>
        <v>0</v>
      </c>
      <c r="Q21" s="11">
        <f>SUM(H21:P21)</f>
        <v>31</v>
      </c>
    </row>
    <row r="22" spans="1:17" x14ac:dyDescent="0.2">
      <c r="A22" s="19">
        <v>46157</v>
      </c>
      <c r="B22" s="20">
        <f t="shared" si="2"/>
        <v>5</v>
      </c>
      <c r="C22" s="21">
        <f t="shared" si="3"/>
        <v>6</v>
      </c>
      <c r="D22" s="22" t="str">
        <f t="shared" si="0"/>
        <v>vendredi</v>
      </c>
      <c r="E22" s="23" t="str">
        <f t="shared" si="1"/>
        <v>vendredi</v>
      </c>
      <c r="G22" s="30" t="s">
        <v>2</v>
      </c>
      <c r="H22" s="4">
        <f>COUNTIFS($E$4:$E$368,$H$5,$B$4:$B$368,$J$5)</f>
        <v>4</v>
      </c>
      <c r="I22" s="10">
        <f t="shared" si="5"/>
        <v>4</v>
      </c>
      <c r="J22" s="10">
        <f t="shared" si="6"/>
        <v>4</v>
      </c>
      <c r="K22" s="10">
        <f t="shared" si="7"/>
        <v>4</v>
      </c>
      <c r="L22" s="10">
        <f t="shared" si="8"/>
        <v>4</v>
      </c>
      <c r="M22" s="10">
        <f t="shared" si="9"/>
        <v>4</v>
      </c>
      <c r="N22" s="10">
        <f t="shared" si="10"/>
        <v>4</v>
      </c>
      <c r="O22" s="10">
        <f t="shared" si="11"/>
        <v>0</v>
      </c>
      <c r="P22" s="10">
        <f t="shared" si="12"/>
        <v>0</v>
      </c>
      <c r="Q22" s="11">
        <f t="shared" ref="Q22:Q32" si="13">SUM(H22:P22)</f>
        <v>28</v>
      </c>
    </row>
    <row r="23" spans="1:17" ht="13.15" x14ac:dyDescent="0.25">
      <c r="A23" s="19">
        <v>46158</v>
      </c>
      <c r="B23" s="20">
        <f t="shared" si="2"/>
        <v>5</v>
      </c>
      <c r="C23" s="21">
        <f t="shared" si="3"/>
        <v>7</v>
      </c>
      <c r="D23" s="22" t="str">
        <f t="shared" si="0"/>
        <v>samedi</v>
      </c>
      <c r="E23" s="23" t="str">
        <f t="shared" si="1"/>
        <v>samedi</v>
      </c>
      <c r="G23" s="30" t="s">
        <v>3</v>
      </c>
      <c r="H23" s="4">
        <f>COUNTIFS($E$4:$E$368,$H$5,$B$4:$B$368,$J$6)</f>
        <v>4</v>
      </c>
      <c r="I23" s="10">
        <f t="shared" si="5"/>
        <v>5</v>
      </c>
      <c r="J23" s="10">
        <f t="shared" si="6"/>
        <v>5</v>
      </c>
      <c r="K23" s="10">
        <f t="shared" si="7"/>
        <v>4</v>
      </c>
      <c r="L23" s="10">
        <f t="shared" si="8"/>
        <v>4</v>
      </c>
      <c r="M23" s="10">
        <f t="shared" si="9"/>
        <v>4</v>
      </c>
      <c r="N23" s="10">
        <f t="shared" si="10"/>
        <v>4</v>
      </c>
      <c r="O23" s="10">
        <f t="shared" si="11"/>
        <v>1</v>
      </c>
      <c r="P23" s="10">
        <f t="shared" si="12"/>
        <v>0</v>
      </c>
      <c r="Q23" s="11">
        <f t="shared" si="13"/>
        <v>31</v>
      </c>
    </row>
    <row r="24" spans="1:17" ht="13.15" x14ac:dyDescent="0.25">
      <c r="A24" s="19">
        <v>46159</v>
      </c>
      <c r="B24" s="20">
        <f t="shared" si="2"/>
        <v>5</v>
      </c>
      <c r="C24" s="21">
        <f t="shared" si="3"/>
        <v>1</v>
      </c>
      <c r="D24" s="22" t="str">
        <f t="shared" si="0"/>
        <v>dimanche</v>
      </c>
      <c r="E24" s="23" t="str">
        <f t="shared" si="1"/>
        <v>dimanche</v>
      </c>
      <c r="G24" s="30" t="s">
        <v>4</v>
      </c>
      <c r="H24" s="4">
        <f>COUNTIFS($E$4:$E$368,$H$5,$B$4:$B$368,$J$7)</f>
        <v>5</v>
      </c>
      <c r="I24" s="10">
        <f t="shared" si="5"/>
        <v>4</v>
      </c>
      <c r="J24" s="10">
        <f t="shared" si="6"/>
        <v>4</v>
      </c>
      <c r="K24" s="10">
        <f t="shared" si="7"/>
        <v>5</v>
      </c>
      <c r="L24" s="10">
        <f t="shared" si="8"/>
        <v>4</v>
      </c>
      <c r="M24" s="10">
        <f t="shared" si="9"/>
        <v>4</v>
      </c>
      <c r="N24" s="10">
        <f t="shared" si="10"/>
        <v>4</v>
      </c>
      <c r="O24" s="10">
        <f t="shared" si="11"/>
        <v>0</v>
      </c>
      <c r="P24" s="10">
        <f t="shared" si="12"/>
        <v>0</v>
      </c>
      <c r="Q24" s="11">
        <f t="shared" si="13"/>
        <v>30</v>
      </c>
    </row>
    <row r="25" spans="1:17" ht="13.15" x14ac:dyDescent="0.25">
      <c r="A25" s="19">
        <v>46160</v>
      </c>
      <c r="B25" s="20">
        <f t="shared" si="2"/>
        <v>5</v>
      </c>
      <c r="C25" s="21">
        <f t="shared" si="3"/>
        <v>2</v>
      </c>
      <c r="D25" s="22" t="str">
        <f t="shared" si="0"/>
        <v>lundi</v>
      </c>
      <c r="E25" s="23" t="str">
        <f t="shared" si="1"/>
        <v>lundi</v>
      </c>
      <c r="G25" s="30" t="s">
        <v>5</v>
      </c>
      <c r="H25" s="4">
        <f>COUNTIFS($E$4:$E$368,$H$5,$B$4:$B$368,$J$8)</f>
        <v>3</v>
      </c>
      <c r="I25" s="10">
        <f t="shared" si="5"/>
        <v>4</v>
      </c>
      <c r="J25" s="10">
        <f t="shared" si="6"/>
        <v>4</v>
      </c>
      <c r="K25" s="10">
        <f t="shared" si="7"/>
        <v>3</v>
      </c>
      <c r="L25" s="10">
        <f t="shared" si="8"/>
        <v>3</v>
      </c>
      <c r="M25" s="10">
        <f t="shared" si="9"/>
        <v>5</v>
      </c>
      <c r="N25" s="10">
        <f t="shared" si="10"/>
        <v>5</v>
      </c>
      <c r="O25" s="10">
        <f t="shared" si="11"/>
        <v>4</v>
      </c>
      <c r="P25" s="10">
        <f t="shared" si="12"/>
        <v>0</v>
      </c>
      <c r="Q25" s="11">
        <f t="shared" si="13"/>
        <v>31</v>
      </c>
    </row>
    <row r="26" spans="1:17" ht="13.15" x14ac:dyDescent="0.25">
      <c r="A26" s="19">
        <v>46161</v>
      </c>
      <c r="B26" s="20">
        <f t="shared" si="2"/>
        <v>5</v>
      </c>
      <c r="C26" s="21">
        <f t="shared" si="3"/>
        <v>3</v>
      </c>
      <c r="D26" s="22" t="str">
        <f t="shared" si="0"/>
        <v>mardi</v>
      </c>
      <c r="E26" s="23" t="str">
        <f t="shared" si="1"/>
        <v>mardi</v>
      </c>
      <c r="G26" s="30" t="s">
        <v>6</v>
      </c>
      <c r="H26" s="4">
        <f>COUNTIFS($E$4:$E$368,$H$5,$B$4:$B$368,$J$9)</f>
        <v>5</v>
      </c>
      <c r="I26" s="10">
        <f t="shared" si="5"/>
        <v>5</v>
      </c>
      <c r="J26" s="10">
        <f t="shared" si="6"/>
        <v>4</v>
      </c>
      <c r="K26" s="10">
        <f t="shared" si="7"/>
        <v>4</v>
      </c>
      <c r="L26" s="10">
        <f t="shared" si="8"/>
        <v>4</v>
      </c>
      <c r="M26" s="10">
        <f t="shared" si="9"/>
        <v>4</v>
      </c>
      <c r="N26" s="10">
        <f t="shared" si="10"/>
        <v>4</v>
      </c>
      <c r="O26" s="10">
        <f t="shared" si="11"/>
        <v>0</v>
      </c>
      <c r="P26" s="10">
        <f t="shared" si="12"/>
        <v>0</v>
      </c>
      <c r="Q26" s="11">
        <f t="shared" si="13"/>
        <v>30</v>
      </c>
    </row>
    <row r="27" spans="1:17" x14ac:dyDescent="0.2">
      <c r="A27" s="19">
        <v>46162</v>
      </c>
      <c r="B27" s="20">
        <f t="shared" si="2"/>
        <v>5</v>
      </c>
      <c r="C27" s="21">
        <f t="shared" si="3"/>
        <v>4</v>
      </c>
      <c r="D27" s="22" t="str">
        <f t="shared" si="0"/>
        <v>mercredi</v>
      </c>
      <c r="E27" s="23" t="str">
        <f t="shared" si="1"/>
        <v>mercredi</v>
      </c>
      <c r="G27" s="30" t="s">
        <v>7</v>
      </c>
      <c r="H27" s="4">
        <f>COUNTIFS($E$4:$E$368,$H$5,$B$4:$B$368,$J$10)</f>
        <v>4</v>
      </c>
      <c r="I27" s="10">
        <f t="shared" si="5"/>
        <v>3</v>
      </c>
      <c r="J27" s="10">
        <f t="shared" si="6"/>
        <v>5</v>
      </c>
      <c r="K27" s="10">
        <f t="shared" si="7"/>
        <v>5</v>
      </c>
      <c r="L27" s="10">
        <f t="shared" si="8"/>
        <v>5</v>
      </c>
      <c r="M27" s="10">
        <f t="shared" si="9"/>
        <v>4</v>
      </c>
      <c r="N27" s="10">
        <f t="shared" si="10"/>
        <v>4</v>
      </c>
      <c r="O27" s="10">
        <f t="shared" si="11"/>
        <v>1</v>
      </c>
      <c r="P27" s="10">
        <f t="shared" si="12"/>
        <v>0</v>
      </c>
      <c r="Q27" s="11">
        <f t="shared" si="13"/>
        <v>31</v>
      </c>
    </row>
    <row r="28" spans="1:17" x14ac:dyDescent="0.2">
      <c r="A28" s="19">
        <v>46163</v>
      </c>
      <c r="B28" s="20">
        <f t="shared" si="2"/>
        <v>5</v>
      </c>
      <c r="C28" s="21">
        <f t="shared" si="3"/>
        <v>5</v>
      </c>
      <c r="D28" s="22" t="str">
        <f t="shared" si="0"/>
        <v>jeudi</v>
      </c>
      <c r="E28" s="23" t="str">
        <f t="shared" si="1"/>
        <v>jeudi</v>
      </c>
      <c r="G28" s="30" t="s">
        <v>8</v>
      </c>
      <c r="H28" s="4">
        <f>COUNTIFS($E$4:$E$368,$H$5,$B$4:$B$368,$J$11)</f>
        <v>5</v>
      </c>
      <c r="I28" s="10">
        <f t="shared" si="5"/>
        <v>4</v>
      </c>
      <c r="J28" s="10">
        <f t="shared" si="6"/>
        <v>4</v>
      </c>
      <c r="K28" s="10">
        <f t="shared" si="7"/>
        <v>4</v>
      </c>
      <c r="L28" s="10">
        <f t="shared" si="8"/>
        <v>4</v>
      </c>
      <c r="M28" s="10">
        <f t="shared" si="9"/>
        <v>4</v>
      </c>
      <c r="N28" s="10">
        <f t="shared" si="10"/>
        <v>5</v>
      </c>
      <c r="O28" s="10">
        <f t="shared" si="11"/>
        <v>1</v>
      </c>
      <c r="P28" s="10">
        <f t="shared" si="12"/>
        <v>0</v>
      </c>
      <c r="Q28" s="11">
        <f t="shared" si="13"/>
        <v>31</v>
      </c>
    </row>
    <row r="29" spans="1:17" x14ac:dyDescent="0.2">
      <c r="A29" s="19">
        <v>46164</v>
      </c>
      <c r="B29" s="20">
        <f t="shared" si="2"/>
        <v>5</v>
      </c>
      <c r="C29" s="21">
        <f t="shared" si="3"/>
        <v>6</v>
      </c>
      <c r="D29" s="22" t="str">
        <f t="shared" si="0"/>
        <v>vendredi</v>
      </c>
      <c r="E29" s="23" t="str">
        <f t="shared" si="1"/>
        <v>vendredi</v>
      </c>
      <c r="G29" s="30" t="s">
        <v>9</v>
      </c>
      <c r="H29" s="4">
        <f>COUNTIFS($E$4:$E$368,$H$5,$B$4:$B$368,$J$12)</f>
        <v>4</v>
      </c>
      <c r="I29" s="10">
        <f t="shared" si="5"/>
        <v>5</v>
      </c>
      <c r="J29" s="10">
        <f t="shared" si="6"/>
        <v>5</v>
      </c>
      <c r="K29" s="10">
        <f t="shared" si="7"/>
        <v>4</v>
      </c>
      <c r="L29" s="10">
        <f t="shared" si="8"/>
        <v>4</v>
      </c>
      <c r="M29" s="10">
        <f t="shared" si="9"/>
        <v>4</v>
      </c>
      <c r="N29" s="10">
        <f t="shared" si="10"/>
        <v>4</v>
      </c>
      <c r="O29" s="10">
        <f t="shared" si="11"/>
        <v>0</v>
      </c>
      <c r="P29" s="10">
        <f t="shared" si="12"/>
        <v>0</v>
      </c>
      <c r="Q29" s="11">
        <f t="shared" si="13"/>
        <v>30</v>
      </c>
    </row>
    <row r="30" spans="1:17" x14ac:dyDescent="0.2">
      <c r="A30" s="19">
        <v>46165</v>
      </c>
      <c r="B30" s="20">
        <f t="shared" si="2"/>
        <v>5</v>
      </c>
      <c r="C30" s="21">
        <f t="shared" si="3"/>
        <v>7</v>
      </c>
      <c r="D30" s="22" t="str">
        <f t="shared" si="0"/>
        <v>samedi</v>
      </c>
      <c r="E30" s="23" t="str">
        <f t="shared" si="1"/>
        <v>samedi</v>
      </c>
      <c r="G30" s="30" t="s">
        <v>10</v>
      </c>
      <c r="H30" s="4">
        <f>COUNTIFS($E$4:$E$368,$H$5,$B$4:$B$368,$J$13)</f>
        <v>4</v>
      </c>
      <c r="I30" s="10">
        <f t="shared" si="5"/>
        <v>4</v>
      </c>
      <c r="J30" s="10">
        <f t="shared" si="6"/>
        <v>4</v>
      </c>
      <c r="K30" s="10">
        <f t="shared" si="7"/>
        <v>5</v>
      </c>
      <c r="L30" s="10">
        <f t="shared" si="8"/>
        <v>5</v>
      </c>
      <c r="M30" s="10">
        <f t="shared" si="9"/>
        <v>5</v>
      </c>
      <c r="N30" s="10">
        <f t="shared" si="10"/>
        <v>4</v>
      </c>
      <c r="O30" s="10">
        <f t="shared" si="11"/>
        <v>0</v>
      </c>
      <c r="P30" s="10">
        <f t="shared" si="12"/>
        <v>0</v>
      </c>
      <c r="Q30" s="11">
        <f t="shared" si="13"/>
        <v>31</v>
      </c>
    </row>
    <row r="31" spans="1:17" x14ac:dyDescent="0.2">
      <c r="A31" s="19">
        <v>46166</v>
      </c>
      <c r="B31" s="20">
        <f t="shared" si="2"/>
        <v>5</v>
      </c>
      <c r="C31" s="21">
        <f t="shared" si="3"/>
        <v>1</v>
      </c>
      <c r="D31" s="22" t="str">
        <f t="shared" si="0"/>
        <v>dimanche</v>
      </c>
      <c r="E31" s="23" t="str">
        <f t="shared" si="1"/>
        <v>dimanche</v>
      </c>
      <c r="G31" s="30" t="s">
        <v>11</v>
      </c>
      <c r="H31" s="4">
        <f>COUNTIFS($E$4:$E$368,$H$5,$B$4:$B$368,$J$14)</f>
        <v>5</v>
      </c>
      <c r="I31" s="10">
        <f t="shared" si="5"/>
        <v>4</v>
      </c>
      <c r="J31" s="10">
        <f t="shared" si="6"/>
        <v>3</v>
      </c>
      <c r="K31" s="10">
        <f t="shared" si="7"/>
        <v>4</v>
      </c>
      <c r="L31" s="10">
        <f t="shared" si="8"/>
        <v>4</v>
      </c>
      <c r="M31" s="10">
        <f t="shared" si="9"/>
        <v>4</v>
      </c>
      <c r="N31" s="10">
        <f t="shared" si="10"/>
        <v>4</v>
      </c>
      <c r="O31" s="10">
        <f t="shared" si="11"/>
        <v>1</v>
      </c>
      <c r="P31" s="10">
        <f t="shared" si="12"/>
        <v>1</v>
      </c>
      <c r="Q31" s="11">
        <f t="shared" si="13"/>
        <v>30</v>
      </c>
    </row>
    <row r="32" spans="1:17" x14ac:dyDescent="0.2">
      <c r="A32" s="19">
        <v>46167</v>
      </c>
      <c r="B32" s="20">
        <f t="shared" si="2"/>
        <v>5</v>
      </c>
      <c r="C32" s="21">
        <f t="shared" si="3"/>
        <v>2</v>
      </c>
      <c r="D32" s="22" t="str">
        <f t="shared" si="0"/>
        <v>JF</v>
      </c>
      <c r="E32" s="23" t="str">
        <f t="shared" si="1"/>
        <v>JF</v>
      </c>
      <c r="G32" s="30" t="s">
        <v>12</v>
      </c>
      <c r="H32" s="4">
        <f>COUNTIFS($E$4:$E$368,$H$5,$B$4:$B$368,$J$15)</f>
        <v>4</v>
      </c>
      <c r="I32" s="10">
        <f t="shared" si="5"/>
        <v>5</v>
      </c>
      <c r="J32" s="10">
        <f t="shared" si="6"/>
        <v>5</v>
      </c>
      <c r="K32" s="10">
        <f t="shared" si="7"/>
        <v>5</v>
      </c>
      <c r="L32" s="10">
        <f t="shared" si="8"/>
        <v>3</v>
      </c>
      <c r="M32" s="10">
        <f t="shared" si="9"/>
        <v>4</v>
      </c>
      <c r="N32" s="10">
        <f t="shared" si="10"/>
        <v>4</v>
      </c>
      <c r="O32" s="10">
        <f t="shared" si="11"/>
        <v>1</v>
      </c>
      <c r="P32" s="10">
        <f t="shared" si="12"/>
        <v>0</v>
      </c>
      <c r="Q32" s="11">
        <f t="shared" si="13"/>
        <v>31</v>
      </c>
    </row>
    <row r="33" spans="1:21" x14ac:dyDescent="0.2">
      <c r="A33" s="19">
        <v>46168</v>
      </c>
      <c r="B33" s="20">
        <f t="shared" si="2"/>
        <v>5</v>
      </c>
      <c r="C33" s="21">
        <f t="shared" si="3"/>
        <v>3</v>
      </c>
      <c r="D33" s="22" t="str">
        <f t="shared" si="0"/>
        <v>mardi</v>
      </c>
      <c r="E33" s="23" t="str">
        <f t="shared" si="1"/>
        <v>mardi</v>
      </c>
      <c r="G33" s="12" t="s">
        <v>39</v>
      </c>
      <c r="H33" s="13">
        <f>SUM(H21:H32)</f>
        <v>51</v>
      </c>
      <c r="I33" s="13">
        <f t="shared" ref="I33:P33" si="14">SUM(I21:I32)</f>
        <v>51</v>
      </c>
      <c r="J33" s="13">
        <f t="shared" si="14"/>
        <v>51</v>
      </c>
      <c r="K33" s="13">
        <f t="shared" si="14"/>
        <v>51</v>
      </c>
      <c r="L33" s="13">
        <f t="shared" si="14"/>
        <v>48</v>
      </c>
      <c r="M33" s="13">
        <f t="shared" si="14"/>
        <v>51</v>
      </c>
      <c r="N33" s="13">
        <f t="shared" si="14"/>
        <v>51</v>
      </c>
      <c r="O33" s="13">
        <f>SUM(O21:O32)</f>
        <v>10</v>
      </c>
      <c r="P33" s="13">
        <f t="shared" si="14"/>
        <v>1</v>
      </c>
      <c r="Q33" s="13">
        <f>SUM(Q21:Q32)</f>
        <v>365</v>
      </c>
    </row>
    <row r="34" spans="1:21" x14ac:dyDescent="0.2">
      <c r="A34" s="19">
        <v>46169</v>
      </c>
      <c r="B34" s="20">
        <f t="shared" si="2"/>
        <v>5</v>
      </c>
      <c r="C34" s="21">
        <f t="shared" si="3"/>
        <v>4</v>
      </c>
      <c r="D34" s="22" t="str">
        <f t="shared" si="0"/>
        <v>mercredi</v>
      </c>
      <c r="E34" s="23" t="str">
        <f t="shared" si="1"/>
        <v>mercredi</v>
      </c>
      <c r="G34" s="14" t="s">
        <v>40</v>
      </c>
      <c r="H34" s="15">
        <f t="shared" ref="H34:P34" si="15">COUNTIF($E$4:$E$368,H19)</f>
        <v>51</v>
      </c>
      <c r="I34" s="15">
        <f t="shared" si="15"/>
        <v>51</v>
      </c>
      <c r="J34" s="15">
        <f t="shared" si="15"/>
        <v>51</v>
      </c>
      <c r="K34" s="15">
        <f t="shared" si="15"/>
        <v>51</v>
      </c>
      <c r="L34" s="15">
        <f t="shared" si="15"/>
        <v>48</v>
      </c>
      <c r="M34" s="15">
        <f t="shared" si="15"/>
        <v>51</v>
      </c>
      <c r="N34" s="15">
        <f t="shared" si="15"/>
        <v>51</v>
      </c>
      <c r="O34" s="15">
        <f t="shared" si="15"/>
        <v>10</v>
      </c>
      <c r="P34" s="15">
        <f t="shared" si="15"/>
        <v>1</v>
      </c>
      <c r="Q34" s="15" t="b">
        <f>Q33=SUM(H33:P33)</f>
        <v>1</v>
      </c>
    </row>
    <row r="35" spans="1:21" x14ac:dyDescent="0.2">
      <c r="A35" s="19">
        <v>46170</v>
      </c>
      <c r="B35" s="20">
        <f t="shared" si="2"/>
        <v>5</v>
      </c>
      <c r="C35" s="21">
        <f t="shared" si="3"/>
        <v>5</v>
      </c>
      <c r="D35" s="22" t="str">
        <f t="shared" si="0"/>
        <v>jeudi</v>
      </c>
      <c r="E35" s="23" t="str">
        <f t="shared" si="1"/>
        <v>jeudi</v>
      </c>
      <c r="G35" s="28"/>
      <c r="H35" s="15" t="b">
        <f>H34=H33</f>
        <v>1</v>
      </c>
      <c r="I35" s="15" t="b">
        <f t="shared" ref="I35:P35" si="16">I34=I33</f>
        <v>1</v>
      </c>
      <c r="J35" s="15" t="b">
        <f t="shared" si="16"/>
        <v>1</v>
      </c>
      <c r="K35" s="15" t="b">
        <f t="shared" si="16"/>
        <v>1</v>
      </c>
      <c r="L35" s="15" t="b">
        <f t="shared" si="16"/>
        <v>1</v>
      </c>
      <c r="M35" s="15" t="b">
        <f t="shared" si="16"/>
        <v>1</v>
      </c>
      <c r="N35" s="15" t="b">
        <f>N34=N33</f>
        <v>1</v>
      </c>
      <c r="O35" s="15" t="b">
        <f t="shared" si="16"/>
        <v>1</v>
      </c>
      <c r="P35" s="15" t="b">
        <f t="shared" si="16"/>
        <v>1</v>
      </c>
      <c r="Q35" s="27"/>
    </row>
    <row r="36" spans="1:21" x14ac:dyDescent="0.2">
      <c r="A36" s="19">
        <v>46171</v>
      </c>
      <c r="B36" s="20">
        <f t="shared" si="2"/>
        <v>5</v>
      </c>
      <c r="C36" s="21">
        <f t="shared" si="3"/>
        <v>6</v>
      </c>
      <c r="D36" s="22" t="str">
        <f t="shared" si="0"/>
        <v>vendredi</v>
      </c>
      <c r="E36" s="23" t="str">
        <f t="shared" si="1"/>
        <v>vendredi</v>
      </c>
    </row>
    <row r="37" spans="1:21" x14ac:dyDescent="0.2">
      <c r="A37" s="19">
        <v>46172</v>
      </c>
      <c r="B37" s="20">
        <f t="shared" si="2"/>
        <v>5</v>
      </c>
      <c r="C37" s="21">
        <f t="shared" si="3"/>
        <v>7</v>
      </c>
      <c r="D37" s="22" t="str">
        <f t="shared" si="0"/>
        <v>samedi</v>
      </c>
      <c r="E37" s="23" t="str">
        <f t="shared" si="1"/>
        <v>samedi</v>
      </c>
    </row>
    <row r="38" spans="1:21" x14ac:dyDescent="0.2">
      <c r="A38" s="19">
        <v>46173</v>
      </c>
      <c r="B38" s="20">
        <f t="shared" si="2"/>
        <v>5</v>
      </c>
      <c r="C38" s="21">
        <f t="shared" si="3"/>
        <v>1</v>
      </c>
      <c r="D38" s="22" t="str">
        <f t="shared" si="0"/>
        <v>dimanche</v>
      </c>
      <c r="E38" s="23" t="str">
        <f t="shared" si="1"/>
        <v>dimanche</v>
      </c>
    </row>
    <row r="39" spans="1:21" x14ac:dyDescent="0.2">
      <c r="A39" s="19">
        <v>46174</v>
      </c>
      <c r="B39" s="20">
        <f t="shared" si="2"/>
        <v>6</v>
      </c>
      <c r="C39" s="21">
        <f t="shared" si="3"/>
        <v>2</v>
      </c>
      <c r="D39" s="22" t="str">
        <f t="shared" si="0"/>
        <v>lundi</v>
      </c>
      <c r="E39" s="23" t="str">
        <f t="shared" si="1"/>
        <v>lundi</v>
      </c>
    </row>
    <row r="40" spans="1:21" x14ac:dyDescent="0.2">
      <c r="A40" s="19">
        <v>46175</v>
      </c>
      <c r="B40" s="20">
        <f t="shared" si="2"/>
        <v>6</v>
      </c>
      <c r="C40" s="21">
        <f t="shared" si="3"/>
        <v>3</v>
      </c>
      <c r="D40" s="22" t="str">
        <f t="shared" si="0"/>
        <v>mardi</v>
      </c>
      <c r="E40" s="23" t="str">
        <f t="shared" si="1"/>
        <v>mardi</v>
      </c>
    </row>
    <row r="41" spans="1:21" x14ac:dyDescent="0.2">
      <c r="A41" s="19">
        <v>46176</v>
      </c>
      <c r="B41" s="20">
        <f t="shared" si="2"/>
        <v>6</v>
      </c>
      <c r="C41" s="21">
        <f t="shared" si="3"/>
        <v>4</v>
      </c>
      <c r="D41" s="22" t="str">
        <f t="shared" si="0"/>
        <v>mercredi</v>
      </c>
      <c r="E41" s="23" t="str">
        <f t="shared" si="1"/>
        <v>mercredi</v>
      </c>
      <c r="U41" s="16"/>
    </row>
    <row r="42" spans="1:21" x14ac:dyDescent="0.2">
      <c r="A42" s="19">
        <v>46177</v>
      </c>
      <c r="B42" s="20">
        <f t="shared" si="2"/>
        <v>6</v>
      </c>
      <c r="C42" s="21">
        <f t="shared" si="3"/>
        <v>5</v>
      </c>
      <c r="D42" s="22" t="str">
        <f t="shared" si="0"/>
        <v>jeudi</v>
      </c>
      <c r="E42" s="23" t="str">
        <f t="shared" si="1"/>
        <v>jeudi</v>
      </c>
    </row>
    <row r="43" spans="1:21" x14ac:dyDescent="0.2">
      <c r="A43" s="19">
        <v>46178</v>
      </c>
      <c r="B43" s="20">
        <f t="shared" si="2"/>
        <v>6</v>
      </c>
      <c r="C43" s="21">
        <f t="shared" si="3"/>
        <v>6</v>
      </c>
      <c r="D43" s="22" t="str">
        <f t="shared" si="0"/>
        <v>vendredi</v>
      </c>
      <c r="E43" s="23" t="str">
        <f t="shared" si="1"/>
        <v>vendredi</v>
      </c>
    </row>
    <row r="44" spans="1:21" x14ac:dyDescent="0.2">
      <c r="A44" s="19">
        <v>46179</v>
      </c>
      <c r="B44" s="20">
        <f t="shared" si="2"/>
        <v>6</v>
      </c>
      <c r="C44" s="21">
        <f t="shared" si="3"/>
        <v>7</v>
      </c>
      <c r="D44" s="22" t="str">
        <f t="shared" si="0"/>
        <v>samedi</v>
      </c>
      <c r="E44" s="23" t="str">
        <f t="shared" si="1"/>
        <v>samedi</v>
      </c>
    </row>
    <row r="45" spans="1:21" x14ac:dyDescent="0.2">
      <c r="A45" s="19">
        <v>46180</v>
      </c>
      <c r="B45" s="20">
        <f t="shared" si="2"/>
        <v>6</v>
      </c>
      <c r="C45" s="21">
        <f t="shared" si="3"/>
        <v>1</v>
      </c>
      <c r="D45" s="22" t="str">
        <f t="shared" si="0"/>
        <v>dimanche</v>
      </c>
      <c r="E45" s="23" t="str">
        <f t="shared" si="1"/>
        <v>dimanche</v>
      </c>
    </row>
    <row r="46" spans="1:21" x14ac:dyDescent="0.2">
      <c r="A46" s="19">
        <v>46181</v>
      </c>
      <c r="B46" s="20">
        <f t="shared" si="2"/>
        <v>6</v>
      </c>
      <c r="C46" s="21">
        <f t="shared" si="3"/>
        <v>2</v>
      </c>
      <c r="D46" s="22" t="str">
        <f t="shared" si="0"/>
        <v>lundi</v>
      </c>
      <c r="E46" s="23" t="str">
        <f t="shared" si="1"/>
        <v>lundi</v>
      </c>
    </row>
    <row r="47" spans="1:21" x14ac:dyDescent="0.2">
      <c r="A47" s="19">
        <v>46182</v>
      </c>
      <c r="B47" s="20">
        <f t="shared" si="2"/>
        <v>6</v>
      </c>
      <c r="C47" s="21">
        <f t="shared" si="3"/>
        <v>3</v>
      </c>
      <c r="D47" s="22" t="str">
        <f t="shared" si="0"/>
        <v>mardi</v>
      </c>
      <c r="E47" s="23" t="str">
        <f t="shared" si="1"/>
        <v>mardi</v>
      </c>
    </row>
    <row r="48" spans="1:21" x14ac:dyDescent="0.2">
      <c r="A48" s="19">
        <v>46183</v>
      </c>
      <c r="B48" s="20">
        <f t="shared" si="2"/>
        <v>6</v>
      </c>
      <c r="C48" s="21">
        <f t="shared" si="3"/>
        <v>4</v>
      </c>
      <c r="D48" s="22" t="str">
        <f t="shared" si="0"/>
        <v>mercredi</v>
      </c>
      <c r="E48" s="23" t="str">
        <f t="shared" si="1"/>
        <v>mercredi</v>
      </c>
    </row>
    <row r="49" spans="1:5" x14ac:dyDescent="0.2">
      <c r="A49" s="19">
        <v>46184</v>
      </c>
      <c r="B49" s="20">
        <f t="shared" si="2"/>
        <v>6</v>
      </c>
      <c r="C49" s="21">
        <f t="shared" si="3"/>
        <v>5</v>
      </c>
      <c r="D49" s="22" t="str">
        <f t="shared" si="0"/>
        <v>jeudi</v>
      </c>
      <c r="E49" s="23" t="str">
        <f t="shared" si="1"/>
        <v>jeudi</v>
      </c>
    </row>
    <row r="50" spans="1:5" x14ac:dyDescent="0.2">
      <c r="A50" s="19">
        <v>46185</v>
      </c>
      <c r="B50" s="20">
        <f t="shared" si="2"/>
        <v>6</v>
      </c>
      <c r="C50" s="21">
        <f t="shared" si="3"/>
        <v>6</v>
      </c>
      <c r="D50" s="22" t="str">
        <f t="shared" si="0"/>
        <v>vendredi</v>
      </c>
      <c r="E50" s="23" t="str">
        <f t="shared" si="1"/>
        <v>vendredi</v>
      </c>
    </row>
    <row r="51" spans="1:5" x14ac:dyDescent="0.2">
      <c r="A51" s="19">
        <v>46186</v>
      </c>
      <c r="B51" s="20">
        <f t="shared" si="2"/>
        <v>6</v>
      </c>
      <c r="C51" s="21">
        <f t="shared" si="3"/>
        <v>7</v>
      </c>
      <c r="D51" s="22" t="str">
        <f t="shared" si="0"/>
        <v>samedi</v>
      </c>
      <c r="E51" s="23" t="str">
        <f t="shared" si="1"/>
        <v>samedi</v>
      </c>
    </row>
    <row r="52" spans="1:5" x14ac:dyDescent="0.2">
      <c r="A52" s="19">
        <v>46187</v>
      </c>
      <c r="B52" s="20">
        <f t="shared" si="2"/>
        <v>6</v>
      </c>
      <c r="C52" s="21">
        <f t="shared" si="3"/>
        <v>1</v>
      </c>
      <c r="D52" s="22" t="str">
        <f t="shared" si="0"/>
        <v>dimanche</v>
      </c>
      <c r="E52" s="23" t="str">
        <f t="shared" si="1"/>
        <v>dimanche</v>
      </c>
    </row>
    <row r="53" spans="1:5" x14ac:dyDescent="0.2">
      <c r="A53" s="19">
        <v>46188</v>
      </c>
      <c r="B53" s="20">
        <f t="shared" si="2"/>
        <v>6</v>
      </c>
      <c r="C53" s="21">
        <f t="shared" si="3"/>
        <v>2</v>
      </c>
      <c r="D53" s="22" t="str">
        <f t="shared" si="0"/>
        <v>lundi</v>
      </c>
      <c r="E53" s="23" t="str">
        <f t="shared" si="1"/>
        <v>lundi</v>
      </c>
    </row>
    <row r="54" spans="1:5" x14ac:dyDescent="0.2">
      <c r="A54" s="19">
        <v>46189</v>
      </c>
      <c r="B54" s="20">
        <f t="shared" si="2"/>
        <v>6</v>
      </c>
      <c r="C54" s="21">
        <f t="shared" si="3"/>
        <v>3</v>
      </c>
      <c r="D54" s="22" t="str">
        <f t="shared" si="0"/>
        <v>mardi</v>
      </c>
      <c r="E54" s="23" t="str">
        <f t="shared" si="1"/>
        <v>mardi</v>
      </c>
    </row>
    <row r="55" spans="1:5" x14ac:dyDescent="0.2">
      <c r="A55" s="19">
        <v>46190</v>
      </c>
      <c r="B55" s="20">
        <f t="shared" si="2"/>
        <v>6</v>
      </c>
      <c r="C55" s="21">
        <f t="shared" si="3"/>
        <v>4</v>
      </c>
      <c r="D55" s="22" t="str">
        <f t="shared" si="0"/>
        <v>mercredi</v>
      </c>
      <c r="E55" s="23" t="str">
        <f t="shared" si="1"/>
        <v>mercredi</v>
      </c>
    </row>
    <row r="56" spans="1:5" x14ac:dyDescent="0.2">
      <c r="A56" s="19">
        <v>46191</v>
      </c>
      <c r="B56" s="20">
        <f t="shared" si="2"/>
        <v>6</v>
      </c>
      <c r="C56" s="21">
        <f t="shared" si="3"/>
        <v>5</v>
      </c>
      <c r="D56" s="22" t="str">
        <f t="shared" si="0"/>
        <v>jeudi</v>
      </c>
      <c r="E56" s="23" t="str">
        <f t="shared" si="1"/>
        <v>jeudi</v>
      </c>
    </row>
    <row r="57" spans="1:5" x14ac:dyDescent="0.2">
      <c r="A57" s="19">
        <v>46192</v>
      </c>
      <c r="B57" s="20">
        <f t="shared" si="2"/>
        <v>6</v>
      </c>
      <c r="C57" s="21">
        <f t="shared" si="3"/>
        <v>6</v>
      </c>
      <c r="D57" s="22" t="str">
        <f t="shared" si="0"/>
        <v>vendredi</v>
      </c>
      <c r="E57" s="23" t="str">
        <f t="shared" si="1"/>
        <v>vendredi</v>
      </c>
    </row>
    <row r="58" spans="1:5" x14ac:dyDescent="0.2">
      <c r="A58" s="19">
        <v>46193</v>
      </c>
      <c r="B58" s="20">
        <f t="shared" si="2"/>
        <v>6</v>
      </c>
      <c r="C58" s="21">
        <f t="shared" si="3"/>
        <v>7</v>
      </c>
      <c r="D58" s="22" t="str">
        <f t="shared" si="0"/>
        <v>samedi</v>
      </c>
      <c r="E58" s="23" t="str">
        <f t="shared" si="1"/>
        <v>samedi</v>
      </c>
    </row>
    <row r="59" spans="1:5" x14ac:dyDescent="0.2">
      <c r="A59" s="19">
        <v>46194</v>
      </c>
      <c r="B59" s="20">
        <f t="shared" si="2"/>
        <v>6</v>
      </c>
      <c r="C59" s="21">
        <f t="shared" si="3"/>
        <v>1</v>
      </c>
      <c r="D59" s="22" t="str">
        <f t="shared" si="0"/>
        <v>dimanche</v>
      </c>
      <c r="E59" s="23" t="str">
        <f t="shared" si="1"/>
        <v>dimanche</v>
      </c>
    </row>
    <row r="60" spans="1:5" x14ac:dyDescent="0.2">
      <c r="A60" s="19">
        <v>46195</v>
      </c>
      <c r="B60" s="20">
        <f t="shared" si="2"/>
        <v>6</v>
      </c>
      <c r="C60" s="21">
        <f t="shared" si="3"/>
        <v>2</v>
      </c>
      <c r="D60" s="22" t="str">
        <f t="shared" si="0"/>
        <v>lundi</v>
      </c>
      <c r="E60" s="23" t="str">
        <f t="shared" si="1"/>
        <v>lundi</v>
      </c>
    </row>
    <row r="61" spans="1:5" x14ac:dyDescent="0.2">
      <c r="A61" s="19">
        <v>46196</v>
      </c>
      <c r="B61" s="20">
        <f t="shared" si="2"/>
        <v>6</v>
      </c>
      <c r="C61" s="21">
        <f t="shared" si="3"/>
        <v>3</v>
      </c>
      <c r="D61" s="22" t="str">
        <f t="shared" si="0"/>
        <v>mardi</v>
      </c>
      <c r="E61" s="23" t="str">
        <f t="shared" si="1"/>
        <v>mardi</v>
      </c>
    </row>
    <row r="62" spans="1:5" x14ac:dyDescent="0.2">
      <c r="A62" s="19">
        <v>46197</v>
      </c>
      <c r="B62" s="20">
        <f t="shared" si="2"/>
        <v>6</v>
      </c>
      <c r="C62" s="21">
        <f t="shared" si="3"/>
        <v>4</v>
      </c>
      <c r="D62" s="22" t="str">
        <f t="shared" si="0"/>
        <v>mercredi</v>
      </c>
      <c r="E62" s="23" t="str">
        <f t="shared" si="1"/>
        <v>mercredi</v>
      </c>
    </row>
    <row r="63" spans="1:5" x14ac:dyDescent="0.2">
      <c r="A63" s="19">
        <v>46198</v>
      </c>
      <c r="B63" s="20">
        <f t="shared" si="2"/>
        <v>6</v>
      </c>
      <c r="C63" s="21">
        <f t="shared" si="3"/>
        <v>5</v>
      </c>
      <c r="D63" s="22" t="str">
        <f t="shared" si="0"/>
        <v>jeudi</v>
      </c>
      <c r="E63" s="23" t="str">
        <f t="shared" si="1"/>
        <v>jeudi</v>
      </c>
    </row>
    <row r="64" spans="1:5" x14ac:dyDescent="0.2">
      <c r="A64" s="19">
        <v>46199</v>
      </c>
      <c r="B64" s="20">
        <f t="shared" si="2"/>
        <v>6</v>
      </c>
      <c r="C64" s="21">
        <f t="shared" si="3"/>
        <v>6</v>
      </c>
      <c r="D64" s="22" t="str">
        <f t="shared" si="0"/>
        <v>vendredi</v>
      </c>
      <c r="E64" s="23" t="str">
        <f t="shared" si="1"/>
        <v>vendredi</v>
      </c>
    </row>
    <row r="65" spans="1:5" x14ac:dyDescent="0.2">
      <c r="A65" s="19">
        <v>46200</v>
      </c>
      <c r="B65" s="20">
        <f t="shared" si="2"/>
        <v>6</v>
      </c>
      <c r="C65" s="21">
        <f t="shared" si="3"/>
        <v>7</v>
      </c>
      <c r="D65" s="22" t="str">
        <f t="shared" si="0"/>
        <v>samedi</v>
      </c>
      <c r="E65" s="23" t="str">
        <f t="shared" si="1"/>
        <v>samedi</v>
      </c>
    </row>
    <row r="66" spans="1:5" x14ac:dyDescent="0.2">
      <c r="A66" s="19">
        <v>46201</v>
      </c>
      <c r="B66" s="20">
        <f t="shared" si="2"/>
        <v>6</v>
      </c>
      <c r="C66" s="21">
        <f t="shared" si="3"/>
        <v>1</v>
      </c>
      <c r="D66" s="22" t="str">
        <f t="shared" si="0"/>
        <v>dimanche</v>
      </c>
      <c r="E66" s="23" t="str">
        <f t="shared" si="1"/>
        <v>dimanche</v>
      </c>
    </row>
    <row r="67" spans="1:5" x14ac:dyDescent="0.2">
      <c r="A67" s="19">
        <v>46202</v>
      </c>
      <c r="B67" s="20">
        <f t="shared" si="2"/>
        <v>6</v>
      </c>
      <c r="C67" s="21">
        <f t="shared" si="3"/>
        <v>2</v>
      </c>
      <c r="D67" s="22" t="str">
        <f t="shared" si="0"/>
        <v>lundi</v>
      </c>
      <c r="E67" s="23" t="str">
        <f t="shared" si="1"/>
        <v>lundi</v>
      </c>
    </row>
    <row r="68" spans="1:5" x14ac:dyDescent="0.2">
      <c r="A68" s="19">
        <v>46203</v>
      </c>
      <c r="B68" s="20">
        <f t="shared" si="2"/>
        <v>6</v>
      </c>
      <c r="C68" s="21">
        <f t="shared" si="3"/>
        <v>3</v>
      </c>
      <c r="D68" s="22" t="str">
        <f t="shared" ref="D68:D131" si="17">IF($A$4:$A$368=$O$4,$M$4,IF($A$4:$A$368=$O$5,$M$5,IF($A$4:$A$368=$O$6,$M$6,IF($A$4:$A$368=$O$7,$M$7,IF($A$4:$A$368=$O$8,$M$8,IF($A$4:$A$368=$O$9,$M$9,IF($A$4:$A$368=$O$10,$M$10,IF($A$4:$A$368=$O$11,$M$11,IF($A$4:$A$368=$O$12,$M$12,IF($A$4:$A$368=$O$13,$M$13,IF($A$4:$A$368=$O$14,$M$14,VLOOKUP(C68,$G$4:$H$12,2,0))))))))))))</f>
        <v>mardi</v>
      </c>
      <c r="E68" s="23" t="str">
        <f t="shared" si="1"/>
        <v>mardi</v>
      </c>
    </row>
    <row r="69" spans="1:5" x14ac:dyDescent="0.2">
      <c r="A69" s="19">
        <v>46204</v>
      </c>
      <c r="B69" s="20">
        <f t="shared" ref="B69:B132" si="18">MONTH(A69)</f>
        <v>7</v>
      </c>
      <c r="C69" s="21">
        <f t="shared" ref="C69:C132" si="19">WEEKDAY(A69)</f>
        <v>4</v>
      </c>
      <c r="D69" s="22" t="str">
        <f t="shared" si="17"/>
        <v>mercredi</v>
      </c>
      <c r="E69" s="23" t="str">
        <f t="shared" ref="E69:E132" si="20">D69</f>
        <v>mercredi</v>
      </c>
    </row>
    <row r="70" spans="1:5" x14ac:dyDescent="0.2">
      <c r="A70" s="19">
        <v>46205</v>
      </c>
      <c r="B70" s="20">
        <f t="shared" si="18"/>
        <v>7</v>
      </c>
      <c r="C70" s="21">
        <f t="shared" si="19"/>
        <v>5</v>
      </c>
      <c r="D70" s="22" t="str">
        <f t="shared" si="17"/>
        <v>jeudi</v>
      </c>
      <c r="E70" s="23" t="str">
        <f t="shared" si="20"/>
        <v>jeudi</v>
      </c>
    </row>
    <row r="71" spans="1:5" x14ac:dyDescent="0.2">
      <c r="A71" s="19">
        <v>46206</v>
      </c>
      <c r="B71" s="20">
        <f t="shared" si="18"/>
        <v>7</v>
      </c>
      <c r="C71" s="21">
        <f t="shared" si="19"/>
        <v>6</v>
      </c>
      <c r="D71" s="22" t="str">
        <f t="shared" si="17"/>
        <v>vendredi</v>
      </c>
      <c r="E71" s="23" t="str">
        <f t="shared" si="20"/>
        <v>vendredi</v>
      </c>
    </row>
    <row r="72" spans="1:5" x14ac:dyDescent="0.2">
      <c r="A72" s="19">
        <v>46207</v>
      </c>
      <c r="B72" s="20">
        <f t="shared" si="18"/>
        <v>7</v>
      </c>
      <c r="C72" s="21">
        <f t="shared" si="19"/>
        <v>7</v>
      </c>
      <c r="D72" s="22" t="str">
        <f t="shared" si="17"/>
        <v>samedi</v>
      </c>
      <c r="E72" s="23" t="str">
        <f t="shared" si="20"/>
        <v>samedi</v>
      </c>
    </row>
    <row r="73" spans="1:5" x14ac:dyDescent="0.2">
      <c r="A73" s="19">
        <v>46208</v>
      </c>
      <c r="B73" s="20">
        <f t="shared" si="18"/>
        <v>7</v>
      </c>
      <c r="C73" s="21">
        <f t="shared" si="19"/>
        <v>1</v>
      </c>
      <c r="D73" s="22" t="str">
        <f t="shared" si="17"/>
        <v>dimanche</v>
      </c>
      <c r="E73" s="23" t="str">
        <f t="shared" si="20"/>
        <v>dimanche</v>
      </c>
    </row>
    <row r="74" spans="1:5" x14ac:dyDescent="0.2">
      <c r="A74" s="19">
        <v>46209</v>
      </c>
      <c r="B74" s="20">
        <f t="shared" si="18"/>
        <v>7</v>
      </c>
      <c r="C74" s="21">
        <f t="shared" si="19"/>
        <v>2</v>
      </c>
      <c r="D74" s="22" t="str">
        <f t="shared" si="17"/>
        <v>lundi</v>
      </c>
      <c r="E74" s="23" t="str">
        <f t="shared" si="20"/>
        <v>lundi</v>
      </c>
    </row>
    <row r="75" spans="1:5" x14ac:dyDescent="0.2">
      <c r="A75" s="19">
        <v>46210</v>
      </c>
      <c r="B75" s="20">
        <f t="shared" si="18"/>
        <v>7</v>
      </c>
      <c r="C75" s="21">
        <f t="shared" si="19"/>
        <v>3</v>
      </c>
      <c r="D75" s="22" t="str">
        <f t="shared" si="17"/>
        <v>mardi</v>
      </c>
      <c r="E75" s="23" t="str">
        <f t="shared" si="20"/>
        <v>mardi</v>
      </c>
    </row>
    <row r="76" spans="1:5" x14ac:dyDescent="0.2">
      <c r="A76" s="19">
        <v>46211</v>
      </c>
      <c r="B76" s="20">
        <f t="shared" si="18"/>
        <v>7</v>
      </c>
      <c r="C76" s="21">
        <f t="shared" si="19"/>
        <v>4</v>
      </c>
      <c r="D76" s="22" t="str">
        <f t="shared" si="17"/>
        <v>mercredi</v>
      </c>
      <c r="E76" s="23" t="str">
        <f t="shared" si="20"/>
        <v>mercredi</v>
      </c>
    </row>
    <row r="77" spans="1:5" x14ac:dyDescent="0.2">
      <c r="A77" s="19">
        <v>46212</v>
      </c>
      <c r="B77" s="20">
        <f t="shared" si="18"/>
        <v>7</v>
      </c>
      <c r="C77" s="21">
        <f t="shared" si="19"/>
        <v>5</v>
      </c>
      <c r="D77" s="22" t="str">
        <f t="shared" si="17"/>
        <v>jeudi</v>
      </c>
      <c r="E77" s="23" t="str">
        <f t="shared" si="20"/>
        <v>jeudi</v>
      </c>
    </row>
    <row r="78" spans="1:5" x14ac:dyDescent="0.2">
      <c r="A78" s="19">
        <v>46213</v>
      </c>
      <c r="B78" s="20">
        <f t="shared" si="18"/>
        <v>7</v>
      </c>
      <c r="C78" s="21">
        <f t="shared" si="19"/>
        <v>6</v>
      </c>
      <c r="D78" s="22" t="str">
        <f t="shared" si="17"/>
        <v>vendredi</v>
      </c>
      <c r="E78" s="23" t="str">
        <f t="shared" si="20"/>
        <v>vendredi</v>
      </c>
    </row>
    <row r="79" spans="1:5" x14ac:dyDescent="0.2">
      <c r="A79" s="19">
        <v>46214</v>
      </c>
      <c r="B79" s="20">
        <f t="shared" si="18"/>
        <v>7</v>
      </c>
      <c r="C79" s="21">
        <f t="shared" si="19"/>
        <v>7</v>
      </c>
      <c r="D79" s="22" t="str">
        <f t="shared" si="17"/>
        <v>samedi</v>
      </c>
      <c r="E79" s="23" t="str">
        <f t="shared" si="20"/>
        <v>samedi</v>
      </c>
    </row>
    <row r="80" spans="1:5" x14ac:dyDescent="0.2">
      <c r="A80" s="19">
        <v>46215</v>
      </c>
      <c r="B80" s="20">
        <f t="shared" si="18"/>
        <v>7</v>
      </c>
      <c r="C80" s="21">
        <f t="shared" si="19"/>
        <v>1</v>
      </c>
      <c r="D80" s="22" t="str">
        <f t="shared" si="17"/>
        <v>dimanche</v>
      </c>
      <c r="E80" s="23" t="str">
        <f t="shared" si="20"/>
        <v>dimanche</v>
      </c>
    </row>
    <row r="81" spans="1:5" x14ac:dyDescent="0.2">
      <c r="A81" s="19">
        <v>46216</v>
      </c>
      <c r="B81" s="20">
        <f t="shared" si="18"/>
        <v>7</v>
      </c>
      <c r="C81" s="21">
        <f t="shared" si="19"/>
        <v>2</v>
      </c>
      <c r="D81" s="22" t="str">
        <f t="shared" si="17"/>
        <v>lundi</v>
      </c>
      <c r="E81" s="23" t="str">
        <f t="shared" si="20"/>
        <v>lundi</v>
      </c>
    </row>
    <row r="82" spans="1:5" x14ac:dyDescent="0.2">
      <c r="A82" s="19">
        <v>46217</v>
      </c>
      <c r="B82" s="20">
        <f t="shared" si="18"/>
        <v>7</v>
      </c>
      <c r="C82" s="21">
        <f t="shared" si="19"/>
        <v>3</v>
      </c>
      <c r="D82" s="22" t="str">
        <f t="shared" si="17"/>
        <v>JF</v>
      </c>
      <c r="E82" s="23" t="str">
        <f t="shared" si="20"/>
        <v>JF</v>
      </c>
    </row>
    <row r="83" spans="1:5" x14ac:dyDescent="0.2">
      <c r="A83" s="19">
        <v>46218</v>
      </c>
      <c r="B83" s="20">
        <f t="shared" si="18"/>
        <v>7</v>
      </c>
      <c r="C83" s="21">
        <f t="shared" si="19"/>
        <v>4</v>
      </c>
      <c r="D83" s="22" t="str">
        <f t="shared" si="17"/>
        <v>mercredi</v>
      </c>
      <c r="E83" s="23" t="str">
        <f t="shared" si="20"/>
        <v>mercredi</v>
      </c>
    </row>
    <row r="84" spans="1:5" x14ac:dyDescent="0.2">
      <c r="A84" s="19">
        <v>46219</v>
      </c>
      <c r="B84" s="20">
        <f t="shared" si="18"/>
        <v>7</v>
      </c>
      <c r="C84" s="21">
        <f t="shared" si="19"/>
        <v>5</v>
      </c>
      <c r="D84" s="22" t="str">
        <f t="shared" si="17"/>
        <v>jeudi</v>
      </c>
      <c r="E84" s="23" t="str">
        <f t="shared" si="20"/>
        <v>jeudi</v>
      </c>
    </row>
    <row r="85" spans="1:5" x14ac:dyDescent="0.2">
      <c r="A85" s="19">
        <v>46220</v>
      </c>
      <c r="B85" s="20">
        <f t="shared" si="18"/>
        <v>7</v>
      </c>
      <c r="C85" s="21">
        <f t="shared" si="19"/>
        <v>6</v>
      </c>
      <c r="D85" s="22" t="str">
        <f t="shared" si="17"/>
        <v>vendredi</v>
      </c>
      <c r="E85" s="23" t="str">
        <f t="shared" si="20"/>
        <v>vendredi</v>
      </c>
    </row>
    <row r="86" spans="1:5" x14ac:dyDescent="0.2">
      <c r="A86" s="19">
        <v>46221</v>
      </c>
      <c r="B86" s="20">
        <f t="shared" si="18"/>
        <v>7</v>
      </c>
      <c r="C86" s="21">
        <f t="shared" si="19"/>
        <v>7</v>
      </c>
      <c r="D86" s="22" t="str">
        <f t="shared" si="17"/>
        <v>samedi</v>
      </c>
      <c r="E86" s="23" t="str">
        <f t="shared" si="20"/>
        <v>samedi</v>
      </c>
    </row>
    <row r="87" spans="1:5" x14ac:dyDescent="0.2">
      <c r="A87" s="19">
        <v>46222</v>
      </c>
      <c r="B87" s="20">
        <f t="shared" si="18"/>
        <v>7</v>
      </c>
      <c r="C87" s="21">
        <f t="shared" si="19"/>
        <v>1</v>
      </c>
      <c r="D87" s="22" t="str">
        <f t="shared" si="17"/>
        <v>dimanche</v>
      </c>
      <c r="E87" s="23" t="str">
        <f t="shared" si="20"/>
        <v>dimanche</v>
      </c>
    </row>
    <row r="88" spans="1:5" x14ac:dyDescent="0.2">
      <c r="A88" s="19">
        <v>46223</v>
      </c>
      <c r="B88" s="20">
        <f t="shared" si="18"/>
        <v>7</v>
      </c>
      <c r="C88" s="21">
        <f t="shared" si="19"/>
        <v>2</v>
      </c>
      <c r="D88" s="22" t="str">
        <f t="shared" si="17"/>
        <v>lundi</v>
      </c>
      <c r="E88" s="23" t="str">
        <f t="shared" si="20"/>
        <v>lundi</v>
      </c>
    </row>
    <row r="89" spans="1:5" x14ac:dyDescent="0.2">
      <c r="A89" s="19">
        <v>46224</v>
      </c>
      <c r="B89" s="20">
        <f t="shared" si="18"/>
        <v>7</v>
      </c>
      <c r="C89" s="21">
        <f t="shared" si="19"/>
        <v>3</v>
      </c>
      <c r="D89" s="22" t="str">
        <f t="shared" si="17"/>
        <v>mardi</v>
      </c>
      <c r="E89" s="23" t="str">
        <f t="shared" si="20"/>
        <v>mardi</v>
      </c>
    </row>
    <row r="90" spans="1:5" x14ac:dyDescent="0.2">
      <c r="A90" s="19">
        <v>46225</v>
      </c>
      <c r="B90" s="20">
        <f t="shared" si="18"/>
        <v>7</v>
      </c>
      <c r="C90" s="21">
        <f t="shared" si="19"/>
        <v>4</v>
      </c>
      <c r="D90" s="22" t="str">
        <f t="shared" si="17"/>
        <v>mercredi</v>
      </c>
      <c r="E90" s="23" t="str">
        <f t="shared" si="20"/>
        <v>mercredi</v>
      </c>
    </row>
    <row r="91" spans="1:5" x14ac:dyDescent="0.2">
      <c r="A91" s="19">
        <v>46226</v>
      </c>
      <c r="B91" s="20">
        <f t="shared" si="18"/>
        <v>7</v>
      </c>
      <c r="C91" s="21">
        <f t="shared" si="19"/>
        <v>5</v>
      </c>
      <c r="D91" s="22" t="str">
        <f t="shared" si="17"/>
        <v>jeudi</v>
      </c>
      <c r="E91" s="23" t="str">
        <f t="shared" si="20"/>
        <v>jeudi</v>
      </c>
    </row>
    <row r="92" spans="1:5" x14ac:dyDescent="0.2">
      <c r="A92" s="19">
        <v>46227</v>
      </c>
      <c r="B92" s="20">
        <f t="shared" si="18"/>
        <v>7</v>
      </c>
      <c r="C92" s="21">
        <f t="shared" si="19"/>
        <v>6</v>
      </c>
      <c r="D92" s="22" t="str">
        <f t="shared" si="17"/>
        <v>vendredi</v>
      </c>
      <c r="E92" s="23" t="str">
        <f t="shared" si="20"/>
        <v>vendredi</v>
      </c>
    </row>
    <row r="93" spans="1:5" x14ac:dyDescent="0.2">
      <c r="A93" s="19">
        <v>46228</v>
      </c>
      <c r="B93" s="20">
        <f t="shared" si="18"/>
        <v>7</v>
      </c>
      <c r="C93" s="21">
        <f t="shared" si="19"/>
        <v>7</v>
      </c>
      <c r="D93" s="22" t="str">
        <f t="shared" si="17"/>
        <v>samedi</v>
      </c>
      <c r="E93" s="23" t="str">
        <f t="shared" si="20"/>
        <v>samedi</v>
      </c>
    </row>
    <row r="94" spans="1:5" x14ac:dyDescent="0.2">
      <c r="A94" s="19">
        <v>46229</v>
      </c>
      <c r="B94" s="20">
        <f t="shared" si="18"/>
        <v>7</v>
      </c>
      <c r="C94" s="21">
        <f t="shared" si="19"/>
        <v>1</v>
      </c>
      <c r="D94" s="22" t="str">
        <f t="shared" si="17"/>
        <v>dimanche</v>
      </c>
      <c r="E94" s="23" t="str">
        <f t="shared" si="20"/>
        <v>dimanche</v>
      </c>
    </row>
    <row r="95" spans="1:5" x14ac:dyDescent="0.2">
      <c r="A95" s="19">
        <v>46230</v>
      </c>
      <c r="B95" s="20">
        <f t="shared" si="18"/>
        <v>7</v>
      </c>
      <c r="C95" s="21">
        <f t="shared" si="19"/>
        <v>2</v>
      </c>
      <c r="D95" s="22" t="str">
        <f t="shared" si="17"/>
        <v>lundi</v>
      </c>
      <c r="E95" s="23" t="str">
        <f t="shared" si="20"/>
        <v>lundi</v>
      </c>
    </row>
    <row r="96" spans="1:5" x14ac:dyDescent="0.2">
      <c r="A96" s="19">
        <v>46231</v>
      </c>
      <c r="B96" s="20">
        <f t="shared" si="18"/>
        <v>7</v>
      </c>
      <c r="C96" s="21">
        <f t="shared" si="19"/>
        <v>3</v>
      </c>
      <c r="D96" s="22" t="str">
        <f t="shared" si="17"/>
        <v>mardi</v>
      </c>
      <c r="E96" s="23" t="str">
        <f t="shared" si="20"/>
        <v>mardi</v>
      </c>
    </row>
    <row r="97" spans="1:5" x14ac:dyDescent="0.2">
      <c r="A97" s="19">
        <v>46232</v>
      </c>
      <c r="B97" s="20">
        <f t="shared" si="18"/>
        <v>7</v>
      </c>
      <c r="C97" s="21">
        <f t="shared" si="19"/>
        <v>4</v>
      </c>
      <c r="D97" s="22" t="str">
        <f t="shared" si="17"/>
        <v>mercredi</v>
      </c>
      <c r="E97" s="23" t="str">
        <f t="shared" si="20"/>
        <v>mercredi</v>
      </c>
    </row>
    <row r="98" spans="1:5" x14ac:dyDescent="0.2">
      <c r="A98" s="19">
        <v>46233</v>
      </c>
      <c r="B98" s="20">
        <f t="shared" si="18"/>
        <v>7</v>
      </c>
      <c r="C98" s="21">
        <f t="shared" si="19"/>
        <v>5</v>
      </c>
      <c r="D98" s="22" t="str">
        <f t="shared" si="17"/>
        <v>jeudi</v>
      </c>
      <c r="E98" s="23" t="str">
        <f t="shared" si="20"/>
        <v>jeudi</v>
      </c>
    </row>
    <row r="99" spans="1:5" x14ac:dyDescent="0.2">
      <c r="A99" s="19">
        <v>46234</v>
      </c>
      <c r="B99" s="20">
        <f t="shared" si="18"/>
        <v>7</v>
      </c>
      <c r="C99" s="21">
        <f t="shared" si="19"/>
        <v>6</v>
      </c>
      <c r="D99" s="22" t="str">
        <f t="shared" si="17"/>
        <v>vendredi</v>
      </c>
      <c r="E99" s="23" t="str">
        <f t="shared" si="20"/>
        <v>vendredi</v>
      </c>
    </row>
    <row r="100" spans="1:5" x14ac:dyDescent="0.2">
      <c r="A100" s="19">
        <v>46235</v>
      </c>
      <c r="B100" s="20">
        <f t="shared" si="18"/>
        <v>8</v>
      </c>
      <c r="C100" s="21">
        <f t="shared" si="19"/>
        <v>7</v>
      </c>
      <c r="D100" s="22" t="str">
        <f t="shared" si="17"/>
        <v>samedi</v>
      </c>
      <c r="E100" s="23" t="str">
        <f t="shared" si="20"/>
        <v>samedi</v>
      </c>
    </row>
    <row r="101" spans="1:5" x14ac:dyDescent="0.2">
      <c r="A101" s="19">
        <v>46236</v>
      </c>
      <c r="B101" s="20">
        <f t="shared" si="18"/>
        <v>8</v>
      </c>
      <c r="C101" s="21">
        <f t="shared" si="19"/>
        <v>1</v>
      </c>
      <c r="D101" s="22" t="str">
        <f t="shared" si="17"/>
        <v>dimanche</v>
      </c>
      <c r="E101" s="23" t="str">
        <f t="shared" si="20"/>
        <v>dimanche</v>
      </c>
    </row>
    <row r="102" spans="1:5" x14ac:dyDescent="0.2">
      <c r="A102" s="19">
        <v>46237</v>
      </c>
      <c r="B102" s="20">
        <f t="shared" si="18"/>
        <v>8</v>
      </c>
      <c r="C102" s="21">
        <f t="shared" si="19"/>
        <v>2</v>
      </c>
      <c r="D102" s="22" t="str">
        <f t="shared" si="17"/>
        <v>lundi</v>
      </c>
      <c r="E102" s="23" t="str">
        <f t="shared" si="20"/>
        <v>lundi</v>
      </c>
    </row>
    <row r="103" spans="1:5" x14ac:dyDescent="0.2">
      <c r="A103" s="19">
        <v>46238</v>
      </c>
      <c r="B103" s="20">
        <f t="shared" si="18"/>
        <v>8</v>
      </c>
      <c r="C103" s="21">
        <f t="shared" si="19"/>
        <v>3</v>
      </c>
      <c r="D103" s="22" t="str">
        <f t="shared" si="17"/>
        <v>mardi</v>
      </c>
      <c r="E103" s="23" t="str">
        <f t="shared" si="20"/>
        <v>mardi</v>
      </c>
    </row>
    <row r="104" spans="1:5" x14ac:dyDescent="0.2">
      <c r="A104" s="19">
        <v>46239</v>
      </c>
      <c r="B104" s="20">
        <f t="shared" si="18"/>
        <v>8</v>
      </c>
      <c r="C104" s="21">
        <f t="shared" si="19"/>
        <v>4</v>
      </c>
      <c r="D104" s="22" t="str">
        <f t="shared" si="17"/>
        <v>mercredi</v>
      </c>
      <c r="E104" s="23" t="str">
        <f t="shared" si="20"/>
        <v>mercredi</v>
      </c>
    </row>
    <row r="105" spans="1:5" x14ac:dyDescent="0.2">
      <c r="A105" s="19">
        <v>46240</v>
      </c>
      <c r="B105" s="20">
        <f t="shared" si="18"/>
        <v>8</v>
      </c>
      <c r="C105" s="21">
        <f t="shared" si="19"/>
        <v>5</v>
      </c>
      <c r="D105" s="22" t="str">
        <f t="shared" si="17"/>
        <v>jeudi</v>
      </c>
      <c r="E105" s="23" t="str">
        <f t="shared" si="20"/>
        <v>jeudi</v>
      </c>
    </row>
    <row r="106" spans="1:5" x14ac:dyDescent="0.2">
      <c r="A106" s="19">
        <v>46241</v>
      </c>
      <c r="B106" s="20">
        <f t="shared" si="18"/>
        <v>8</v>
      </c>
      <c r="C106" s="21">
        <f t="shared" si="19"/>
        <v>6</v>
      </c>
      <c r="D106" s="22" t="str">
        <f t="shared" si="17"/>
        <v>vendredi</v>
      </c>
      <c r="E106" s="23" t="str">
        <f t="shared" si="20"/>
        <v>vendredi</v>
      </c>
    </row>
    <row r="107" spans="1:5" x14ac:dyDescent="0.2">
      <c r="A107" s="19">
        <v>46242</v>
      </c>
      <c r="B107" s="20">
        <f t="shared" si="18"/>
        <v>8</v>
      </c>
      <c r="C107" s="21">
        <f t="shared" si="19"/>
        <v>7</v>
      </c>
      <c r="D107" s="22" t="str">
        <f t="shared" si="17"/>
        <v>samedi</v>
      </c>
      <c r="E107" s="23" t="str">
        <f t="shared" si="20"/>
        <v>samedi</v>
      </c>
    </row>
    <row r="108" spans="1:5" x14ac:dyDescent="0.2">
      <c r="A108" s="19">
        <v>46243</v>
      </c>
      <c r="B108" s="20">
        <f t="shared" si="18"/>
        <v>8</v>
      </c>
      <c r="C108" s="21">
        <f t="shared" si="19"/>
        <v>1</v>
      </c>
      <c r="D108" s="22" t="str">
        <f t="shared" si="17"/>
        <v>dimanche</v>
      </c>
      <c r="E108" s="23" t="str">
        <f t="shared" si="20"/>
        <v>dimanche</v>
      </c>
    </row>
    <row r="109" spans="1:5" x14ac:dyDescent="0.2">
      <c r="A109" s="19">
        <v>46244</v>
      </c>
      <c r="B109" s="20">
        <f t="shared" si="18"/>
        <v>8</v>
      </c>
      <c r="C109" s="21">
        <f t="shared" si="19"/>
        <v>2</v>
      </c>
      <c r="D109" s="22" t="str">
        <f t="shared" si="17"/>
        <v>lundi</v>
      </c>
      <c r="E109" s="23" t="str">
        <f t="shared" si="20"/>
        <v>lundi</v>
      </c>
    </row>
    <row r="110" spans="1:5" x14ac:dyDescent="0.2">
      <c r="A110" s="19">
        <v>46245</v>
      </c>
      <c r="B110" s="20">
        <f t="shared" si="18"/>
        <v>8</v>
      </c>
      <c r="C110" s="21">
        <f t="shared" si="19"/>
        <v>3</v>
      </c>
      <c r="D110" s="22" t="str">
        <f t="shared" si="17"/>
        <v>mardi</v>
      </c>
      <c r="E110" s="23" t="str">
        <f t="shared" si="20"/>
        <v>mardi</v>
      </c>
    </row>
    <row r="111" spans="1:5" x14ac:dyDescent="0.2">
      <c r="A111" s="19">
        <v>46246</v>
      </c>
      <c r="B111" s="20">
        <f t="shared" si="18"/>
        <v>8</v>
      </c>
      <c r="C111" s="21">
        <f t="shared" si="19"/>
        <v>4</v>
      </c>
      <c r="D111" s="22" t="str">
        <f t="shared" si="17"/>
        <v>mercredi</v>
      </c>
      <c r="E111" s="23" t="str">
        <f t="shared" si="20"/>
        <v>mercredi</v>
      </c>
    </row>
    <row r="112" spans="1:5" x14ac:dyDescent="0.2">
      <c r="A112" s="19">
        <v>46247</v>
      </c>
      <c r="B112" s="20">
        <f t="shared" si="18"/>
        <v>8</v>
      </c>
      <c r="C112" s="21">
        <f t="shared" si="19"/>
        <v>5</v>
      </c>
      <c r="D112" s="22" t="str">
        <f t="shared" si="17"/>
        <v>jeudi</v>
      </c>
      <c r="E112" s="23" t="str">
        <f t="shared" si="20"/>
        <v>jeudi</v>
      </c>
    </row>
    <row r="113" spans="1:5" x14ac:dyDescent="0.2">
      <c r="A113" s="19">
        <v>46248</v>
      </c>
      <c r="B113" s="20">
        <f t="shared" si="18"/>
        <v>8</v>
      </c>
      <c r="C113" s="21">
        <f t="shared" si="19"/>
        <v>6</v>
      </c>
      <c r="D113" s="22" t="str">
        <f t="shared" si="17"/>
        <v>vendredi</v>
      </c>
      <c r="E113" s="23" t="str">
        <f t="shared" si="20"/>
        <v>vendredi</v>
      </c>
    </row>
    <row r="114" spans="1:5" x14ac:dyDescent="0.2">
      <c r="A114" s="19">
        <v>46249</v>
      </c>
      <c r="B114" s="20">
        <f t="shared" si="18"/>
        <v>8</v>
      </c>
      <c r="C114" s="21">
        <f t="shared" si="19"/>
        <v>7</v>
      </c>
      <c r="D114" s="22" t="str">
        <f t="shared" si="17"/>
        <v>JF</v>
      </c>
      <c r="E114" s="23" t="str">
        <f t="shared" si="20"/>
        <v>JF</v>
      </c>
    </row>
    <row r="115" spans="1:5" x14ac:dyDescent="0.2">
      <c r="A115" s="19">
        <v>46250</v>
      </c>
      <c r="B115" s="20">
        <f t="shared" si="18"/>
        <v>8</v>
      </c>
      <c r="C115" s="21">
        <f t="shared" si="19"/>
        <v>1</v>
      </c>
      <c r="D115" s="22" t="str">
        <f t="shared" si="17"/>
        <v>dimanche</v>
      </c>
      <c r="E115" s="23" t="str">
        <f t="shared" si="20"/>
        <v>dimanche</v>
      </c>
    </row>
    <row r="116" spans="1:5" x14ac:dyDescent="0.2">
      <c r="A116" s="19">
        <v>46251</v>
      </c>
      <c r="B116" s="20">
        <f t="shared" si="18"/>
        <v>8</v>
      </c>
      <c r="C116" s="21">
        <f t="shared" si="19"/>
        <v>2</v>
      </c>
      <c r="D116" s="22" t="str">
        <f t="shared" si="17"/>
        <v>lundi</v>
      </c>
      <c r="E116" s="23" t="str">
        <f t="shared" si="20"/>
        <v>lundi</v>
      </c>
    </row>
    <row r="117" spans="1:5" x14ac:dyDescent="0.2">
      <c r="A117" s="19">
        <v>46252</v>
      </c>
      <c r="B117" s="20">
        <f t="shared" si="18"/>
        <v>8</v>
      </c>
      <c r="C117" s="21">
        <f t="shared" si="19"/>
        <v>3</v>
      </c>
      <c r="D117" s="22" t="str">
        <f t="shared" si="17"/>
        <v>mardi</v>
      </c>
      <c r="E117" s="23" t="str">
        <f t="shared" si="20"/>
        <v>mardi</v>
      </c>
    </row>
    <row r="118" spans="1:5" x14ac:dyDescent="0.2">
      <c r="A118" s="19">
        <v>46253</v>
      </c>
      <c r="B118" s="20">
        <f t="shared" si="18"/>
        <v>8</v>
      </c>
      <c r="C118" s="21">
        <f t="shared" si="19"/>
        <v>4</v>
      </c>
      <c r="D118" s="22" t="str">
        <f t="shared" si="17"/>
        <v>mercredi</v>
      </c>
      <c r="E118" s="23" t="str">
        <f t="shared" si="20"/>
        <v>mercredi</v>
      </c>
    </row>
    <row r="119" spans="1:5" x14ac:dyDescent="0.2">
      <c r="A119" s="19">
        <v>46254</v>
      </c>
      <c r="B119" s="20">
        <f t="shared" si="18"/>
        <v>8</v>
      </c>
      <c r="C119" s="21">
        <f t="shared" si="19"/>
        <v>5</v>
      </c>
      <c r="D119" s="22" t="str">
        <f t="shared" si="17"/>
        <v>jeudi</v>
      </c>
      <c r="E119" s="23" t="str">
        <f t="shared" si="20"/>
        <v>jeudi</v>
      </c>
    </row>
    <row r="120" spans="1:5" x14ac:dyDescent="0.2">
      <c r="A120" s="19">
        <v>46255</v>
      </c>
      <c r="B120" s="20">
        <f t="shared" si="18"/>
        <v>8</v>
      </c>
      <c r="C120" s="21">
        <f t="shared" si="19"/>
        <v>6</v>
      </c>
      <c r="D120" s="22" t="str">
        <f t="shared" si="17"/>
        <v>vendredi</v>
      </c>
      <c r="E120" s="23" t="str">
        <f t="shared" si="20"/>
        <v>vendredi</v>
      </c>
    </row>
    <row r="121" spans="1:5" x14ac:dyDescent="0.2">
      <c r="A121" s="19">
        <v>46256</v>
      </c>
      <c r="B121" s="20">
        <f t="shared" si="18"/>
        <v>8</v>
      </c>
      <c r="C121" s="21">
        <f t="shared" si="19"/>
        <v>7</v>
      </c>
      <c r="D121" s="22" t="str">
        <f t="shared" si="17"/>
        <v>samedi</v>
      </c>
      <c r="E121" s="23" t="str">
        <f t="shared" si="20"/>
        <v>samedi</v>
      </c>
    </row>
    <row r="122" spans="1:5" x14ac:dyDescent="0.2">
      <c r="A122" s="19">
        <v>46257</v>
      </c>
      <c r="B122" s="20">
        <f t="shared" si="18"/>
        <v>8</v>
      </c>
      <c r="C122" s="21">
        <f t="shared" si="19"/>
        <v>1</v>
      </c>
      <c r="D122" s="22" t="str">
        <f t="shared" si="17"/>
        <v>dimanche</v>
      </c>
      <c r="E122" s="23" t="str">
        <f t="shared" si="20"/>
        <v>dimanche</v>
      </c>
    </row>
    <row r="123" spans="1:5" x14ac:dyDescent="0.2">
      <c r="A123" s="19">
        <v>46258</v>
      </c>
      <c r="B123" s="20">
        <f t="shared" si="18"/>
        <v>8</v>
      </c>
      <c r="C123" s="21">
        <f t="shared" si="19"/>
        <v>2</v>
      </c>
      <c r="D123" s="22" t="str">
        <f t="shared" si="17"/>
        <v>lundi</v>
      </c>
      <c r="E123" s="23" t="str">
        <f t="shared" si="20"/>
        <v>lundi</v>
      </c>
    </row>
    <row r="124" spans="1:5" x14ac:dyDescent="0.2">
      <c r="A124" s="19">
        <v>46259</v>
      </c>
      <c r="B124" s="20">
        <f t="shared" si="18"/>
        <v>8</v>
      </c>
      <c r="C124" s="21">
        <f t="shared" si="19"/>
        <v>3</v>
      </c>
      <c r="D124" s="22" t="str">
        <f t="shared" si="17"/>
        <v>mardi</v>
      </c>
      <c r="E124" s="23" t="str">
        <f t="shared" si="20"/>
        <v>mardi</v>
      </c>
    </row>
    <row r="125" spans="1:5" x14ac:dyDescent="0.2">
      <c r="A125" s="19">
        <v>46260</v>
      </c>
      <c r="B125" s="20">
        <f t="shared" si="18"/>
        <v>8</v>
      </c>
      <c r="C125" s="21">
        <f t="shared" si="19"/>
        <v>4</v>
      </c>
      <c r="D125" s="22" t="str">
        <f t="shared" si="17"/>
        <v>mercredi</v>
      </c>
      <c r="E125" s="23" t="str">
        <f t="shared" si="20"/>
        <v>mercredi</v>
      </c>
    </row>
    <row r="126" spans="1:5" x14ac:dyDescent="0.2">
      <c r="A126" s="19">
        <v>46261</v>
      </c>
      <c r="B126" s="20">
        <f t="shared" si="18"/>
        <v>8</v>
      </c>
      <c r="C126" s="21">
        <f t="shared" si="19"/>
        <v>5</v>
      </c>
      <c r="D126" s="22" t="str">
        <f t="shared" si="17"/>
        <v>jeudi</v>
      </c>
      <c r="E126" s="23" t="str">
        <f t="shared" si="20"/>
        <v>jeudi</v>
      </c>
    </row>
    <row r="127" spans="1:5" x14ac:dyDescent="0.2">
      <c r="A127" s="19">
        <v>46262</v>
      </c>
      <c r="B127" s="20">
        <f t="shared" si="18"/>
        <v>8</v>
      </c>
      <c r="C127" s="21">
        <f t="shared" si="19"/>
        <v>6</v>
      </c>
      <c r="D127" s="22" t="str">
        <f t="shared" si="17"/>
        <v>vendredi</v>
      </c>
      <c r="E127" s="23" t="str">
        <f t="shared" si="20"/>
        <v>vendredi</v>
      </c>
    </row>
    <row r="128" spans="1:5" x14ac:dyDescent="0.2">
      <c r="A128" s="19">
        <v>46263</v>
      </c>
      <c r="B128" s="20">
        <f t="shared" si="18"/>
        <v>8</v>
      </c>
      <c r="C128" s="21">
        <f t="shared" si="19"/>
        <v>7</v>
      </c>
      <c r="D128" s="22" t="str">
        <f t="shared" si="17"/>
        <v>samedi</v>
      </c>
      <c r="E128" s="23" t="str">
        <f t="shared" si="20"/>
        <v>samedi</v>
      </c>
    </row>
    <row r="129" spans="1:5" x14ac:dyDescent="0.2">
      <c r="A129" s="19">
        <v>46264</v>
      </c>
      <c r="B129" s="20">
        <f t="shared" si="18"/>
        <v>8</v>
      </c>
      <c r="C129" s="21">
        <f t="shared" si="19"/>
        <v>1</v>
      </c>
      <c r="D129" s="22" t="str">
        <f t="shared" si="17"/>
        <v>dimanche</v>
      </c>
      <c r="E129" s="23" t="str">
        <f t="shared" si="20"/>
        <v>dimanche</v>
      </c>
    </row>
    <row r="130" spans="1:5" x14ac:dyDescent="0.2">
      <c r="A130" s="19">
        <v>46265</v>
      </c>
      <c r="B130" s="20">
        <f t="shared" si="18"/>
        <v>8</v>
      </c>
      <c r="C130" s="21">
        <f t="shared" si="19"/>
        <v>2</v>
      </c>
      <c r="D130" s="22" t="str">
        <f t="shared" si="17"/>
        <v>lundi</v>
      </c>
      <c r="E130" s="23" t="str">
        <f t="shared" si="20"/>
        <v>lundi</v>
      </c>
    </row>
    <row r="131" spans="1:5" x14ac:dyDescent="0.2">
      <c r="A131" s="19">
        <v>46266</v>
      </c>
      <c r="B131" s="20">
        <f t="shared" si="18"/>
        <v>9</v>
      </c>
      <c r="C131" s="21">
        <f t="shared" si="19"/>
        <v>3</v>
      </c>
      <c r="D131" s="22" t="str">
        <f t="shared" si="17"/>
        <v>mardi</v>
      </c>
      <c r="E131" s="23" t="str">
        <f t="shared" si="20"/>
        <v>mardi</v>
      </c>
    </row>
    <row r="132" spans="1:5" x14ac:dyDescent="0.2">
      <c r="A132" s="19">
        <v>46267</v>
      </c>
      <c r="B132" s="20">
        <f t="shared" si="18"/>
        <v>9</v>
      </c>
      <c r="C132" s="21">
        <f t="shared" si="19"/>
        <v>4</v>
      </c>
      <c r="D132" s="22" t="str">
        <f t="shared" ref="D132:D195" si="21">IF($A$4:$A$368=$O$4,$M$4,IF($A$4:$A$368=$O$5,$M$5,IF($A$4:$A$368=$O$6,$M$6,IF($A$4:$A$368=$O$7,$M$7,IF($A$4:$A$368=$O$8,$M$8,IF($A$4:$A$368=$O$9,$M$9,IF($A$4:$A$368=$O$10,$M$10,IF($A$4:$A$368=$O$11,$M$11,IF($A$4:$A$368=$O$12,$M$12,IF($A$4:$A$368=$O$13,$M$13,IF($A$4:$A$368=$O$14,$M$14,VLOOKUP(C132,$G$4:$H$12,2,0))))))))))))</f>
        <v>mercredi</v>
      </c>
      <c r="E132" s="23" t="str">
        <f t="shared" si="20"/>
        <v>mercredi</v>
      </c>
    </row>
    <row r="133" spans="1:5" x14ac:dyDescent="0.2">
      <c r="A133" s="19">
        <v>46268</v>
      </c>
      <c r="B133" s="20">
        <f t="shared" ref="B133:B196" si="22">MONTH(A133)</f>
        <v>9</v>
      </c>
      <c r="C133" s="21">
        <f t="shared" ref="C133:C196" si="23">WEEKDAY(A133)</f>
        <v>5</v>
      </c>
      <c r="D133" s="22" t="str">
        <f t="shared" si="21"/>
        <v>jeudi</v>
      </c>
      <c r="E133" s="23" t="str">
        <f t="shared" ref="E133:E196" si="24">D133</f>
        <v>jeudi</v>
      </c>
    </row>
    <row r="134" spans="1:5" x14ac:dyDescent="0.2">
      <c r="A134" s="19">
        <v>46269</v>
      </c>
      <c r="B134" s="20">
        <f t="shared" si="22"/>
        <v>9</v>
      </c>
      <c r="C134" s="21">
        <f t="shared" si="23"/>
        <v>6</v>
      </c>
      <c r="D134" s="22" t="str">
        <f t="shared" si="21"/>
        <v>vendredi</v>
      </c>
      <c r="E134" s="23" t="str">
        <f t="shared" si="24"/>
        <v>vendredi</v>
      </c>
    </row>
    <row r="135" spans="1:5" x14ac:dyDescent="0.2">
      <c r="A135" s="19">
        <v>46270</v>
      </c>
      <c r="B135" s="20">
        <f t="shared" si="22"/>
        <v>9</v>
      </c>
      <c r="C135" s="21">
        <f t="shared" si="23"/>
        <v>7</v>
      </c>
      <c r="D135" s="22" t="str">
        <f t="shared" si="21"/>
        <v>samedi</v>
      </c>
      <c r="E135" s="23" t="str">
        <f t="shared" si="24"/>
        <v>samedi</v>
      </c>
    </row>
    <row r="136" spans="1:5" x14ac:dyDescent="0.2">
      <c r="A136" s="19">
        <v>46271</v>
      </c>
      <c r="B136" s="20">
        <f t="shared" si="22"/>
        <v>9</v>
      </c>
      <c r="C136" s="21">
        <f t="shared" si="23"/>
        <v>1</v>
      </c>
      <c r="D136" s="22" t="str">
        <f t="shared" si="21"/>
        <v>dimanche</v>
      </c>
      <c r="E136" s="23" t="str">
        <f t="shared" si="24"/>
        <v>dimanche</v>
      </c>
    </row>
    <row r="137" spans="1:5" x14ac:dyDescent="0.2">
      <c r="A137" s="19">
        <v>46272</v>
      </c>
      <c r="B137" s="20">
        <f t="shared" si="22"/>
        <v>9</v>
      </c>
      <c r="C137" s="21">
        <f t="shared" si="23"/>
        <v>2</v>
      </c>
      <c r="D137" s="22" t="str">
        <f t="shared" si="21"/>
        <v>lundi</v>
      </c>
      <c r="E137" s="23" t="str">
        <f t="shared" si="24"/>
        <v>lundi</v>
      </c>
    </row>
    <row r="138" spans="1:5" x14ac:dyDescent="0.2">
      <c r="A138" s="19">
        <v>46273</v>
      </c>
      <c r="B138" s="20">
        <f t="shared" si="22"/>
        <v>9</v>
      </c>
      <c r="C138" s="21">
        <f t="shared" si="23"/>
        <v>3</v>
      </c>
      <c r="D138" s="22" t="str">
        <f t="shared" si="21"/>
        <v>mardi</v>
      </c>
      <c r="E138" s="23" t="str">
        <f t="shared" si="24"/>
        <v>mardi</v>
      </c>
    </row>
    <row r="139" spans="1:5" x14ac:dyDescent="0.2">
      <c r="A139" s="19">
        <v>46274</v>
      </c>
      <c r="B139" s="20">
        <f t="shared" si="22"/>
        <v>9</v>
      </c>
      <c r="C139" s="21">
        <f t="shared" si="23"/>
        <v>4</v>
      </c>
      <c r="D139" s="22" t="str">
        <f t="shared" si="21"/>
        <v>mercredi</v>
      </c>
      <c r="E139" s="23" t="str">
        <f t="shared" si="24"/>
        <v>mercredi</v>
      </c>
    </row>
    <row r="140" spans="1:5" x14ac:dyDescent="0.2">
      <c r="A140" s="19">
        <v>46275</v>
      </c>
      <c r="B140" s="20">
        <f t="shared" si="22"/>
        <v>9</v>
      </c>
      <c r="C140" s="21">
        <f t="shared" si="23"/>
        <v>5</v>
      </c>
      <c r="D140" s="22" t="str">
        <f t="shared" si="21"/>
        <v>jeudi</v>
      </c>
      <c r="E140" s="23" t="str">
        <f t="shared" si="24"/>
        <v>jeudi</v>
      </c>
    </row>
    <row r="141" spans="1:5" x14ac:dyDescent="0.2">
      <c r="A141" s="19">
        <v>46276</v>
      </c>
      <c r="B141" s="20">
        <f t="shared" si="22"/>
        <v>9</v>
      </c>
      <c r="C141" s="21">
        <f t="shared" si="23"/>
        <v>6</v>
      </c>
      <c r="D141" s="22" t="str">
        <f t="shared" si="21"/>
        <v>vendredi</v>
      </c>
      <c r="E141" s="23" t="str">
        <f t="shared" si="24"/>
        <v>vendredi</v>
      </c>
    </row>
    <row r="142" spans="1:5" x14ac:dyDescent="0.2">
      <c r="A142" s="19">
        <v>46277</v>
      </c>
      <c r="B142" s="20">
        <f t="shared" si="22"/>
        <v>9</v>
      </c>
      <c r="C142" s="21">
        <f t="shared" si="23"/>
        <v>7</v>
      </c>
      <c r="D142" s="22" t="str">
        <f t="shared" si="21"/>
        <v>samedi</v>
      </c>
      <c r="E142" s="23" t="str">
        <f t="shared" si="24"/>
        <v>samedi</v>
      </c>
    </row>
    <row r="143" spans="1:5" x14ac:dyDescent="0.2">
      <c r="A143" s="19">
        <v>46278</v>
      </c>
      <c r="B143" s="20">
        <f t="shared" si="22"/>
        <v>9</v>
      </c>
      <c r="C143" s="21">
        <f t="shared" si="23"/>
        <v>1</v>
      </c>
      <c r="D143" s="22" t="str">
        <f t="shared" si="21"/>
        <v>dimanche</v>
      </c>
      <c r="E143" s="23" t="str">
        <f t="shared" si="24"/>
        <v>dimanche</v>
      </c>
    </row>
    <row r="144" spans="1:5" x14ac:dyDescent="0.2">
      <c r="A144" s="19">
        <v>46279</v>
      </c>
      <c r="B144" s="20">
        <f t="shared" si="22"/>
        <v>9</v>
      </c>
      <c r="C144" s="21">
        <f t="shared" si="23"/>
        <v>2</v>
      </c>
      <c r="D144" s="22" t="str">
        <f t="shared" si="21"/>
        <v>lundi</v>
      </c>
      <c r="E144" s="23" t="str">
        <f t="shared" si="24"/>
        <v>lundi</v>
      </c>
    </row>
    <row r="145" spans="1:5" x14ac:dyDescent="0.2">
      <c r="A145" s="19">
        <v>46280</v>
      </c>
      <c r="B145" s="20">
        <f t="shared" si="22"/>
        <v>9</v>
      </c>
      <c r="C145" s="21">
        <f t="shared" si="23"/>
        <v>3</v>
      </c>
      <c r="D145" s="22" t="str">
        <f t="shared" si="21"/>
        <v>mardi</v>
      </c>
      <c r="E145" s="23" t="str">
        <f t="shared" si="24"/>
        <v>mardi</v>
      </c>
    </row>
    <row r="146" spans="1:5" x14ac:dyDescent="0.2">
      <c r="A146" s="19">
        <v>46281</v>
      </c>
      <c r="B146" s="20">
        <f t="shared" si="22"/>
        <v>9</v>
      </c>
      <c r="C146" s="21">
        <f t="shared" si="23"/>
        <v>4</v>
      </c>
      <c r="D146" s="22" t="str">
        <f t="shared" si="21"/>
        <v>mercredi</v>
      </c>
      <c r="E146" s="23" t="str">
        <f t="shared" si="24"/>
        <v>mercredi</v>
      </c>
    </row>
    <row r="147" spans="1:5" x14ac:dyDescent="0.2">
      <c r="A147" s="19">
        <v>46282</v>
      </c>
      <c r="B147" s="20">
        <f t="shared" si="22"/>
        <v>9</v>
      </c>
      <c r="C147" s="21">
        <f t="shared" si="23"/>
        <v>5</v>
      </c>
      <c r="D147" s="22" t="str">
        <f t="shared" si="21"/>
        <v>jeudi</v>
      </c>
      <c r="E147" s="23" t="str">
        <f t="shared" si="24"/>
        <v>jeudi</v>
      </c>
    </row>
    <row r="148" spans="1:5" x14ac:dyDescent="0.2">
      <c r="A148" s="19">
        <v>46283</v>
      </c>
      <c r="B148" s="20">
        <f t="shared" si="22"/>
        <v>9</v>
      </c>
      <c r="C148" s="21">
        <f t="shared" si="23"/>
        <v>6</v>
      </c>
      <c r="D148" s="22" t="str">
        <f t="shared" si="21"/>
        <v>vendredi</v>
      </c>
      <c r="E148" s="23" t="str">
        <f t="shared" si="24"/>
        <v>vendredi</v>
      </c>
    </row>
    <row r="149" spans="1:5" x14ac:dyDescent="0.2">
      <c r="A149" s="19">
        <v>46284</v>
      </c>
      <c r="B149" s="20">
        <f t="shared" si="22"/>
        <v>9</v>
      </c>
      <c r="C149" s="21">
        <f t="shared" si="23"/>
        <v>7</v>
      </c>
      <c r="D149" s="22" t="str">
        <f t="shared" si="21"/>
        <v>samedi</v>
      </c>
      <c r="E149" s="23" t="str">
        <f t="shared" si="24"/>
        <v>samedi</v>
      </c>
    </row>
    <row r="150" spans="1:5" x14ac:dyDescent="0.2">
      <c r="A150" s="19">
        <v>46285</v>
      </c>
      <c r="B150" s="20">
        <f t="shared" si="22"/>
        <v>9</v>
      </c>
      <c r="C150" s="21">
        <f t="shared" si="23"/>
        <v>1</v>
      </c>
      <c r="D150" s="22" t="str">
        <f t="shared" si="21"/>
        <v>dimanche</v>
      </c>
      <c r="E150" s="23" t="str">
        <f t="shared" si="24"/>
        <v>dimanche</v>
      </c>
    </row>
    <row r="151" spans="1:5" x14ac:dyDescent="0.2">
      <c r="A151" s="19">
        <v>46286</v>
      </c>
      <c r="B151" s="20">
        <f t="shared" si="22"/>
        <v>9</v>
      </c>
      <c r="C151" s="21">
        <f t="shared" si="23"/>
        <v>2</v>
      </c>
      <c r="D151" s="22" t="str">
        <f t="shared" si="21"/>
        <v>lundi</v>
      </c>
      <c r="E151" s="23" t="str">
        <f t="shared" si="24"/>
        <v>lundi</v>
      </c>
    </row>
    <row r="152" spans="1:5" x14ac:dyDescent="0.2">
      <c r="A152" s="19">
        <v>46287</v>
      </c>
      <c r="B152" s="20">
        <f t="shared" si="22"/>
        <v>9</v>
      </c>
      <c r="C152" s="21">
        <f t="shared" si="23"/>
        <v>3</v>
      </c>
      <c r="D152" s="22" t="str">
        <f t="shared" si="21"/>
        <v>mardi</v>
      </c>
      <c r="E152" s="23" t="str">
        <f t="shared" si="24"/>
        <v>mardi</v>
      </c>
    </row>
    <row r="153" spans="1:5" x14ac:dyDescent="0.2">
      <c r="A153" s="19">
        <v>46288</v>
      </c>
      <c r="B153" s="20">
        <f t="shared" si="22"/>
        <v>9</v>
      </c>
      <c r="C153" s="21">
        <f t="shared" si="23"/>
        <v>4</v>
      </c>
      <c r="D153" s="22" t="str">
        <f t="shared" si="21"/>
        <v>mercredi</v>
      </c>
      <c r="E153" s="23" t="str">
        <f t="shared" si="24"/>
        <v>mercredi</v>
      </c>
    </row>
    <row r="154" spans="1:5" x14ac:dyDescent="0.2">
      <c r="A154" s="19">
        <v>46289</v>
      </c>
      <c r="B154" s="20">
        <f t="shared" si="22"/>
        <v>9</v>
      </c>
      <c r="C154" s="21">
        <f t="shared" si="23"/>
        <v>5</v>
      </c>
      <c r="D154" s="22" t="str">
        <f t="shared" si="21"/>
        <v>jeudi</v>
      </c>
      <c r="E154" s="23" t="str">
        <f t="shared" si="24"/>
        <v>jeudi</v>
      </c>
    </row>
    <row r="155" spans="1:5" x14ac:dyDescent="0.2">
      <c r="A155" s="19">
        <v>46290</v>
      </c>
      <c r="B155" s="20">
        <f t="shared" si="22"/>
        <v>9</v>
      </c>
      <c r="C155" s="21">
        <f t="shared" si="23"/>
        <v>6</v>
      </c>
      <c r="D155" s="22" t="str">
        <f t="shared" si="21"/>
        <v>vendredi</v>
      </c>
      <c r="E155" s="23" t="str">
        <f t="shared" si="24"/>
        <v>vendredi</v>
      </c>
    </row>
    <row r="156" spans="1:5" x14ac:dyDescent="0.2">
      <c r="A156" s="19">
        <v>46291</v>
      </c>
      <c r="B156" s="20">
        <f t="shared" si="22"/>
        <v>9</v>
      </c>
      <c r="C156" s="21">
        <f t="shared" si="23"/>
        <v>7</v>
      </c>
      <c r="D156" s="22" t="str">
        <f t="shared" si="21"/>
        <v>samedi</v>
      </c>
      <c r="E156" s="23" t="str">
        <f t="shared" si="24"/>
        <v>samedi</v>
      </c>
    </row>
    <row r="157" spans="1:5" x14ac:dyDescent="0.2">
      <c r="A157" s="19">
        <v>46292</v>
      </c>
      <c r="B157" s="20">
        <f t="shared" si="22"/>
        <v>9</v>
      </c>
      <c r="C157" s="21">
        <f t="shared" si="23"/>
        <v>1</v>
      </c>
      <c r="D157" s="22" t="str">
        <f t="shared" si="21"/>
        <v>dimanche</v>
      </c>
      <c r="E157" s="23" t="str">
        <f t="shared" si="24"/>
        <v>dimanche</v>
      </c>
    </row>
    <row r="158" spans="1:5" x14ac:dyDescent="0.2">
      <c r="A158" s="19">
        <v>46293</v>
      </c>
      <c r="B158" s="20">
        <f t="shared" si="22"/>
        <v>9</v>
      </c>
      <c r="C158" s="21">
        <f t="shared" si="23"/>
        <v>2</v>
      </c>
      <c r="D158" s="22" t="str">
        <f t="shared" si="21"/>
        <v>lundi</v>
      </c>
      <c r="E158" s="23" t="str">
        <f t="shared" si="24"/>
        <v>lundi</v>
      </c>
    </row>
    <row r="159" spans="1:5" x14ac:dyDescent="0.2">
      <c r="A159" s="19">
        <v>46294</v>
      </c>
      <c r="B159" s="20">
        <f t="shared" si="22"/>
        <v>9</v>
      </c>
      <c r="C159" s="21">
        <f t="shared" si="23"/>
        <v>3</v>
      </c>
      <c r="D159" s="22" t="str">
        <f t="shared" si="21"/>
        <v>mardi</v>
      </c>
      <c r="E159" s="23" t="str">
        <f t="shared" si="24"/>
        <v>mardi</v>
      </c>
    </row>
    <row r="160" spans="1:5" x14ac:dyDescent="0.2">
      <c r="A160" s="19">
        <v>46295</v>
      </c>
      <c r="B160" s="20">
        <f t="shared" si="22"/>
        <v>9</v>
      </c>
      <c r="C160" s="21">
        <f t="shared" si="23"/>
        <v>4</v>
      </c>
      <c r="D160" s="22" t="str">
        <f t="shared" si="21"/>
        <v>mercredi</v>
      </c>
      <c r="E160" s="23" t="str">
        <f t="shared" si="24"/>
        <v>mercredi</v>
      </c>
    </row>
    <row r="161" spans="1:5" x14ac:dyDescent="0.2">
      <c r="A161" s="19">
        <v>46296</v>
      </c>
      <c r="B161" s="20">
        <f t="shared" si="22"/>
        <v>10</v>
      </c>
      <c r="C161" s="21">
        <f t="shared" si="23"/>
        <v>5</v>
      </c>
      <c r="D161" s="22" t="str">
        <f t="shared" si="21"/>
        <v>jeudi</v>
      </c>
      <c r="E161" s="23" t="str">
        <f t="shared" si="24"/>
        <v>jeudi</v>
      </c>
    </row>
    <row r="162" spans="1:5" x14ac:dyDescent="0.2">
      <c r="A162" s="19">
        <v>46297</v>
      </c>
      <c r="B162" s="20">
        <f t="shared" si="22"/>
        <v>10</v>
      </c>
      <c r="C162" s="21">
        <f t="shared" si="23"/>
        <v>6</v>
      </c>
      <c r="D162" s="22" t="str">
        <f t="shared" si="21"/>
        <v>vendredi</v>
      </c>
      <c r="E162" s="23" t="str">
        <f t="shared" si="24"/>
        <v>vendredi</v>
      </c>
    </row>
    <row r="163" spans="1:5" x14ac:dyDescent="0.2">
      <c r="A163" s="19">
        <v>46298</v>
      </c>
      <c r="B163" s="20">
        <f t="shared" si="22"/>
        <v>10</v>
      </c>
      <c r="C163" s="21">
        <f t="shared" si="23"/>
        <v>7</v>
      </c>
      <c r="D163" s="22" t="str">
        <f t="shared" si="21"/>
        <v>samedi</v>
      </c>
      <c r="E163" s="23" t="str">
        <f t="shared" si="24"/>
        <v>samedi</v>
      </c>
    </row>
    <row r="164" spans="1:5" x14ac:dyDescent="0.2">
      <c r="A164" s="19">
        <v>46299</v>
      </c>
      <c r="B164" s="20">
        <f t="shared" si="22"/>
        <v>10</v>
      </c>
      <c r="C164" s="21">
        <f t="shared" si="23"/>
        <v>1</v>
      </c>
      <c r="D164" s="22" t="str">
        <f t="shared" si="21"/>
        <v>dimanche</v>
      </c>
      <c r="E164" s="23" t="str">
        <f t="shared" si="24"/>
        <v>dimanche</v>
      </c>
    </row>
    <row r="165" spans="1:5" x14ac:dyDescent="0.2">
      <c r="A165" s="19">
        <v>46300</v>
      </c>
      <c r="B165" s="20">
        <f t="shared" si="22"/>
        <v>10</v>
      </c>
      <c r="C165" s="21">
        <f t="shared" si="23"/>
        <v>2</v>
      </c>
      <c r="D165" s="22" t="str">
        <f t="shared" si="21"/>
        <v>lundi</v>
      </c>
      <c r="E165" s="23" t="str">
        <f t="shared" si="24"/>
        <v>lundi</v>
      </c>
    </row>
    <row r="166" spans="1:5" x14ac:dyDescent="0.2">
      <c r="A166" s="19">
        <v>46301</v>
      </c>
      <c r="B166" s="20">
        <f t="shared" si="22"/>
        <v>10</v>
      </c>
      <c r="C166" s="21">
        <f t="shared" si="23"/>
        <v>3</v>
      </c>
      <c r="D166" s="22" t="str">
        <f t="shared" si="21"/>
        <v>mardi</v>
      </c>
      <c r="E166" s="23" t="str">
        <f t="shared" si="24"/>
        <v>mardi</v>
      </c>
    </row>
    <row r="167" spans="1:5" x14ac:dyDescent="0.2">
      <c r="A167" s="19">
        <v>46302</v>
      </c>
      <c r="B167" s="20">
        <f t="shared" si="22"/>
        <v>10</v>
      </c>
      <c r="C167" s="21">
        <f t="shared" si="23"/>
        <v>4</v>
      </c>
      <c r="D167" s="22" t="str">
        <f t="shared" si="21"/>
        <v>mercredi</v>
      </c>
      <c r="E167" s="23" t="str">
        <f t="shared" si="24"/>
        <v>mercredi</v>
      </c>
    </row>
    <row r="168" spans="1:5" x14ac:dyDescent="0.2">
      <c r="A168" s="19">
        <v>46303</v>
      </c>
      <c r="B168" s="20">
        <f t="shared" si="22"/>
        <v>10</v>
      </c>
      <c r="C168" s="21">
        <f t="shared" si="23"/>
        <v>5</v>
      </c>
      <c r="D168" s="22" t="str">
        <f t="shared" si="21"/>
        <v>jeudi</v>
      </c>
      <c r="E168" s="23" t="str">
        <f t="shared" si="24"/>
        <v>jeudi</v>
      </c>
    </row>
    <row r="169" spans="1:5" x14ac:dyDescent="0.2">
      <c r="A169" s="19">
        <v>46304</v>
      </c>
      <c r="B169" s="20">
        <f t="shared" si="22"/>
        <v>10</v>
      </c>
      <c r="C169" s="21">
        <f t="shared" si="23"/>
        <v>6</v>
      </c>
      <c r="D169" s="22" t="str">
        <f t="shared" si="21"/>
        <v>vendredi</v>
      </c>
      <c r="E169" s="23" t="str">
        <f t="shared" si="24"/>
        <v>vendredi</v>
      </c>
    </row>
    <row r="170" spans="1:5" x14ac:dyDescent="0.2">
      <c r="A170" s="19">
        <v>46305</v>
      </c>
      <c r="B170" s="20">
        <f t="shared" si="22"/>
        <v>10</v>
      </c>
      <c r="C170" s="21">
        <f t="shared" si="23"/>
        <v>7</v>
      </c>
      <c r="D170" s="22" t="str">
        <f t="shared" si="21"/>
        <v>samedi</v>
      </c>
      <c r="E170" s="23" t="str">
        <f t="shared" si="24"/>
        <v>samedi</v>
      </c>
    </row>
    <row r="171" spans="1:5" x14ac:dyDescent="0.2">
      <c r="A171" s="19">
        <v>46306</v>
      </c>
      <c r="B171" s="20">
        <f t="shared" si="22"/>
        <v>10</v>
      </c>
      <c r="C171" s="21">
        <f t="shared" si="23"/>
        <v>1</v>
      </c>
      <c r="D171" s="22" t="str">
        <f t="shared" si="21"/>
        <v>dimanche</v>
      </c>
      <c r="E171" s="23" t="str">
        <f t="shared" si="24"/>
        <v>dimanche</v>
      </c>
    </row>
    <row r="172" spans="1:5" x14ac:dyDescent="0.2">
      <c r="A172" s="19">
        <v>46307</v>
      </c>
      <c r="B172" s="20">
        <f t="shared" si="22"/>
        <v>10</v>
      </c>
      <c r="C172" s="21">
        <f t="shared" si="23"/>
        <v>2</v>
      </c>
      <c r="D172" s="22" t="str">
        <f t="shared" si="21"/>
        <v>lundi</v>
      </c>
      <c r="E172" s="23" t="str">
        <f t="shared" si="24"/>
        <v>lundi</v>
      </c>
    </row>
    <row r="173" spans="1:5" x14ac:dyDescent="0.2">
      <c r="A173" s="19">
        <v>46308</v>
      </c>
      <c r="B173" s="20">
        <f t="shared" si="22"/>
        <v>10</v>
      </c>
      <c r="C173" s="21">
        <f t="shared" si="23"/>
        <v>3</v>
      </c>
      <c r="D173" s="22" t="str">
        <f t="shared" si="21"/>
        <v>mardi</v>
      </c>
      <c r="E173" s="23" t="str">
        <f t="shared" si="24"/>
        <v>mardi</v>
      </c>
    </row>
    <row r="174" spans="1:5" x14ac:dyDescent="0.2">
      <c r="A174" s="19">
        <v>46309</v>
      </c>
      <c r="B174" s="20">
        <f t="shared" si="22"/>
        <v>10</v>
      </c>
      <c r="C174" s="21">
        <f t="shared" si="23"/>
        <v>4</v>
      </c>
      <c r="D174" s="22" t="str">
        <f t="shared" si="21"/>
        <v>mercredi</v>
      </c>
      <c r="E174" s="23" t="str">
        <f t="shared" si="24"/>
        <v>mercredi</v>
      </c>
    </row>
    <row r="175" spans="1:5" x14ac:dyDescent="0.2">
      <c r="A175" s="19">
        <v>46310</v>
      </c>
      <c r="B175" s="20">
        <f t="shared" si="22"/>
        <v>10</v>
      </c>
      <c r="C175" s="21">
        <f t="shared" si="23"/>
        <v>5</v>
      </c>
      <c r="D175" s="22" t="str">
        <f t="shared" si="21"/>
        <v>jeudi</v>
      </c>
      <c r="E175" s="23" t="str">
        <f t="shared" si="24"/>
        <v>jeudi</v>
      </c>
    </row>
    <row r="176" spans="1:5" x14ac:dyDescent="0.2">
      <c r="A176" s="19">
        <v>46311</v>
      </c>
      <c r="B176" s="20">
        <f t="shared" si="22"/>
        <v>10</v>
      </c>
      <c r="C176" s="21">
        <f t="shared" si="23"/>
        <v>6</v>
      </c>
      <c r="D176" s="22" t="str">
        <f t="shared" si="21"/>
        <v>vendredi</v>
      </c>
      <c r="E176" s="23" t="str">
        <f t="shared" si="24"/>
        <v>vendredi</v>
      </c>
    </row>
    <row r="177" spans="1:5" x14ac:dyDescent="0.2">
      <c r="A177" s="19">
        <v>46312</v>
      </c>
      <c r="B177" s="20">
        <f t="shared" si="22"/>
        <v>10</v>
      </c>
      <c r="C177" s="21">
        <f t="shared" si="23"/>
        <v>7</v>
      </c>
      <c r="D177" s="22" t="str">
        <f t="shared" si="21"/>
        <v>samedi</v>
      </c>
      <c r="E177" s="23" t="str">
        <f t="shared" si="24"/>
        <v>samedi</v>
      </c>
    </row>
    <row r="178" spans="1:5" x14ac:dyDescent="0.2">
      <c r="A178" s="19">
        <v>46313</v>
      </c>
      <c r="B178" s="20">
        <f t="shared" si="22"/>
        <v>10</v>
      </c>
      <c r="C178" s="21">
        <f t="shared" si="23"/>
        <v>1</v>
      </c>
      <c r="D178" s="22" t="str">
        <f t="shared" si="21"/>
        <v>dimanche</v>
      </c>
      <c r="E178" s="23" t="str">
        <f t="shared" si="24"/>
        <v>dimanche</v>
      </c>
    </row>
    <row r="179" spans="1:5" x14ac:dyDescent="0.2">
      <c r="A179" s="19">
        <v>46314</v>
      </c>
      <c r="B179" s="20">
        <f t="shared" si="22"/>
        <v>10</v>
      </c>
      <c r="C179" s="21">
        <f t="shared" si="23"/>
        <v>2</v>
      </c>
      <c r="D179" s="22" t="str">
        <f t="shared" si="21"/>
        <v>lundi</v>
      </c>
      <c r="E179" s="23" t="str">
        <f t="shared" si="24"/>
        <v>lundi</v>
      </c>
    </row>
    <row r="180" spans="1:5" x14ac:dyDescent="0.2">
      <c r="A180" s="19">
        <v>46315</v>
      </c>
      <c r="B180" s="20">
        <f t="shared" si="22"/>
        <v>10</v>
      </c>
      <c r="C180" s="21">
        <f t="shared" si="23"/>
        <v>3</v>
      </c>
      <c r="D180" s="22" t="str">
        <f t="shared" si="21"/>
        <v>mardi</v>
      </c>
      <c r="E180" s="23" t="str">
        <f t="shared" si="24"/>
        <v>mardi</v>
      </c>
    </row>
    <row r="181" spans="1:5" x14ac:dyDescent="0.2">
      <c r="A181" s="19">
        <v>46316</v>
      </c>
      <c r="B181" s="20">
        <f t="shared" si="22"/>
        <v>10</v>
      </c>
      <c r="C181" s="21">
        <f t="shared" si="23"/>
        <v>4</v>
      </c>
      <c r="D181" s="22" t="str">
        <f t="shared" si="21"/>
        <v>mercredi</v>
      </c>
      <c r="E181" s="23" t="str">
        <f t="shared" si="24"/>
        <v>mercredi</v>
      </c>
    </row>
    <row r="182" spans="1:5" x14ac:dyDescent="0.2">
      <c r="A182" s="19">
        <v>46317</v>
      </c>
      <c r="B182" s="20">
        <f t="shared" si="22"/>
        <v>10</v>
      </c>
      <c r="C182" s="21">
        <f t="shared" si="23"/>
        <v>5</v>
      </c>
      <c r="D182" s="22" t="str">
        <f t="shared" si="21"/>
        <v>jeudi</v>
      </c>
      <c r="E182" s="23" t="str">
        <f t="shared" si="24"/>
        <v>jeudi</v>
      </c>
    </row>
    <row r="183" spans="1:5" x14ac:dyDescent="0.2">
      <c r="A183" s="19">
        <v>46318</v>
      </c>
      <c r="B183" s="20">
        <f t="shared" si="22"/>
        <v>10</v>
      </c>
      <c r="C183" s="21">
        <f t="shared" si="23"/>
        <v>6</v>
      </c>
      <c r="D183" s="22" t="str">
        <f t="shared" si="21"/>
        <v>vendredi</v>
      </c>
      <c r="E183" s="23" t="str">
        <f t="shared" si="24"/>
        <v>vendredi</v>
      </c>
    </row>
    <row r="184" spans="1:5" x14ac:dyDescent="0.2">
      <c r="A184" s="19">
        <v>46319</v>
      </c>
      <c r="B184" s="20">
        <f t="shared" si="22"/>
        <v>10</v>
      </c>
      <c r="C184" s="21">
        <f t="shared" si="23"/>
        <v>7</v>
      </c>
      <c r="D184" s="22" t="str">
        <f t="shared" si="21"/>
        <v>samedi</v>
      </c>
      <c r="E184" s="23" t="str">
        <f t="shared" si="24"/>
        <v>samedi</v>
      </c>
    </row>
    <row r="185" spans="1:5" x14ac:dyDescent="0.2">
      <c r="A185" s="19">
        <v>46320</v>
      </c>
      <c r="B185" s="20">
        <f t="shared" si="22"/>
        <v>10</v>
      </c>
      <c r="C185" s="21">
        <f t="shared" si="23"/>
        <v>1</v>
      </c>
      <c r="D185" s="22" t="str">
        <f t="shared" si="21"/>
        <v>dimanche</v>
      </c>
      <c r="E185" s="23" t="str">
        <f t="shared" si="24"/>
        <v>dimanche</v>
      </c>
    </row>
    <row r="186" spans="1:5" x14ac:dyDescent="0.2">
      <c r="A186" s="19">
        <v>46321</v>
      </c>
      <c r="B186" s="20">
        <f t="shared" si="22"/>
        <v>10</v>
      </c>
      <c r="C186" s="21">
        <f t="shared" si="23"/>
        <v>2</v>
      </c>
      <c r="D186" s="22" t="str">
        <f t="shared" si="21"/>
        <v>lundi</v>
      </c>
      <c r="E186" s="23" t="str">
        <f t="shared" si="24"/>
        <v>lundi</v>
      </c>
    </row>
    <row r="187" spans="1:5" x14ac:dyDescent="0.2">
      <c r="A187" s="19">
        <v>46322</v>
      </c>
      <c r="B187" s="20">
        <f t="shared" si="22"/>
        <v>10</v>
      </c>
      <c r="C187" s="21">
        <f t="shared" si="23"/>
        <v>3</v>
      </c>
      <c r="D187" s="22" t="str">
        <f t="shared" si="21"/>
        <v>mardi</v>
      </c>
      <c r="E187" s="23" t="str">
        <f t="shared" si="24"/>
        <v>mardi</v>
      </c>
    </row>
    <row r="188" spans="1:5" x14ac:dyDescent="0.2">
      <c r="A188" s="19">
        <v>46323</v>
      </c>
      <c r="B188" s="20">
        <f t="shared" si="22"/>
        <v>10</v>
      </c>
      <c r="C188" s="21">
        <f t="shared" si="23"/>
        <v>4</v>
      </c>
      <c r="D188" s="22" t="str">
        <f t="shared" si="21"/>
        <v>mercredi</v>
      </c>
      <c r="E188" s="23" t="str">
        <f t="shared" si="24"/>
        <v>mercredi</v>
      </c>
    </row>
    <row r="189" spans="1:5" x14ac:dyDescent="0.2">
      <c r="A189" s="19">
        <v>46324</v>
      </c>
      <c r="B189" s="20">
        <f t="shared" si="22"/>
        <v>10</v>
      </c>
      <c r="C189" s="21">
        <f t="shared" si="23"/>
        <v>5</v>
      </c>
      <c r="D189" s="22" t="str">
        <f t="shared" si="21"/>
        <v>jeudi</v>
      </c>
      <c r="E189" s="23" t="str">
        <f t="shared" si="24"/>
        <v>jeudi</v>
      </c>
    </row>
    <row r="190" spans="1:5" x14ac:dyDescent="0.2">
      <c r="A190" s="19">
        <v>46325</v>
      </c>
      <c r="B190" s="20">
        <f t="shared" si="22"/>
        <v>10</v>
      </c>
      <c r="C190" s="21">
        <f t="shared" si="23"/>
        <v>6</v>
      </c>
      <c r="D190" s="22" t="str">
        <f t="shared" si="21"/>
        <v>vendredi</v>
      </c>
      <c r="E190" s="23" t="str">
        <f t="shared" si="24"/>
        <v>vendredi</v>
      </c>
    </row>
    <row r="191" spans="1:5" x14ac:dyDescent="0.2">
      <c r="A191" s="19">
        <v>46326</v>
      </c>
      <c r="B191" s="20">
        <f t="shared" si="22"/>
        <v>10</v>
      </c>
      <c r="C191" s="21">
        <f t="shared" si="23"/>
        <v>7</v>
      </c>
      <c r="D191" s="22" t="str">
        <f t="shared" si="21"/>
        <v>samedi</v>
      </c>
      <c r="E191" s="23" t="str">
        <f t="shared" si="24"/>
        <v>samedi</v>
      </c>
    </row>
    <row r="192" spans="1:5" x14ac:dyDescent="0.2">
      <c r="A192" s="19">
        <v>46327</v>
      </c>
      <c r="B192" s="20">
        <f t="shared" si="22"/>
        <v>11</v>
      </c>
      <c r="C192" s="21">
        <f t="shared" si="23"/>
        <v>1</v>
      </c>
      <c r="D192" s="22" t="str">
        <f t="shared" si="21"/>
        <v>JFD</v>
      </c>
      <c r="E192" s="23" t="str">
        <f t="shared" si="24"/>
        <v>JFD</v>
      </c>
    </row>
    <row r="193" spans="1:5" x14ac:dyDescent="0.2">
      <c r="A193" s="19">
        <v>46328</v>
      </c>
      <c r="B193" s="20">
        <f t="shared" si="22"/>
        <v>11</v>
      </c>
      <c r="C193" s="21">
        <f t="shared" si="23"/>
        <v>2</v>
      </c>
      <c r="D193" s="22" t="str">
        <f t="shared" si="21"/>
        <v>lundi</v>
      </c>
      <c r="E193" s="23" t="str">
        <f t="shared" si="24"/>
        <v>lundi</v>
      </c>
    </row>
    <row r="194" spans="1:5" x14ac:dyDescent="0.2">
      <c r="A194" s="19">
        <v>46329</v>
      </c>
      <c r="B194" s="20">
        <f t="shared" si="22"/>
        <v>11</v>
      </c>
      <c r="C194" s="21">
        <f t="shared" si="23"/>
        <v>3</v>
      </c>
      <c r="D194" s="22" t="str">
        <f t="shared" si="21"/>
        <v>mardi</v>
      </c>
      <c r="E194" s="23" t="str">
        <f t="shared" si="24"/>
        <v>mardi</v>
      </c>
    </row>
    <row r="195" spans="1:5" x14ac:dyDescent="0.2">
      <c r="A195" s="19">
        <v>46330</v>
      </c>
      <c r="B195" s="20">
        <f t="shared" si="22"/>
        <v>11</v>
      </c>
      <c r="C195" s="21">
        <f t="shared" si="23"/>
        <v>4</v>
      </c>
      <c r="D195" s="22" t="str">
        <f t="shared" si="21"/>
        <v>mercredi</v>
      </c>
      <c r="E195" s="23" t="str">
        <f t="shared" si="24"/>
        <v>mercredi</v>
      </c>
    </row>
    <row r="196" spans="1:5" x14ac:dyDescent="0.2">
      <c r="A196" s="19">
        <v>46331</v>
      </c>
      <c r="B196" s="20">
        <f t="shared" si="22"/>
        <v>11</v>
      </c>
      <c r="C196" s="21">
        <f t="shared" si="23"/>
        <v>5</v>
      </c>
      <c r="D196" s="22" t="str">
        <f t="shared" ref="D196:D259" si="25">IF($A$4:$A$368=$O$4,$M$4,IF($A$4:$A$368=$O$5,$M$5,IF($A$4:$A$368=$O$6,$M$6,IF($A$4:$A$368=$O$7,$M$7,IF($A$4:$A$368=$O$8,$M$8,IF($A$4:$A$368=$O$9,$M$9,IF($A$4:$A$368=$O$10,$M$10,IF($A$4:$A$368=$O$11,$M$11,IF($A$4:$A$368=$O$12,$M$12,IF($A$4:$A$368=$O$13,$M$13,IF($A$4:$A$368=$O$14,$M$14,VLOOKUP(C196,$G$4:$H$12,2,0))))))))))))</f>
        <v>jeudi</v>
      </c>
      <c r="E196" s="23" t="str">
        <f t="shared" si="24"/>
        <v>jeudi</v>
      </c>
    </row>
    <row r="197" spans="1:5" x14ac:dyDescent="0.2">
      <c r="A197" s="19">
        <v>46332</v>
      </c>
      <c r="B197" s="20">
        <f t="shared" ref="B197:B260" si="26">MONTH(A197)</f>
        <v>11</v>
      </c>
      <c r="C197" s="21">
        <f t="shared" ref="C197:C260" si="27">WEEKDAY(A197)</f>
        <v>6</v>
      </c>
      <c r="D197" s="22" t="str">
        <f t="shared" si="25"/>
        <v>vendredi</v>
      </c>
      <c r="E197" s="23" t="str">
        <f t="shared" ref="E197:E260" si="28">D197</f>
        <v>vendredi</v>
      </c>
    </row>
    <row r="198" spans="1:5" x14ac:dyDescent="0.2">
      <c r="A198" s="19">
        <v>46333</v>
      </c>
      <c r="B198" s="20">
        <f t="shared" si="26"/>
        <v>11</v>
      </c>
      <c r="C198" s="21">
        <f t="shared" si="27"/>
        <v>7</v>
      </c>
      <c r="D198" s="22" t="str">
        <f t="shared" si="25"/>
        <v>samedi</v>
      </c>
      <c r="E198" s="23" t="str">
        <f t="shared" si="28"/>
        <v>samedi</v>
      </c>
    </row>
    <row r="199" spans="1:5" x14ac:dyDescent="0.2">
      <c r="A199" s="19">
        <v>46334</v>
      </c>
      <c r="B199" s="20">
        <f t="shared" si="26"/>
        <v>11</v>
      </c>
      <c r="C199" s="21">
        <f t="shared" si="27"/>
        <v>1</v>
      </c>
      <c r="D199" s="22" t="str">
        <f t="shared" si="25"/>
        <v>dimanche</v>
      </c>
      <c r="E199" s="23" t="str">
        <f t="shared" si="28"/>
        <v>dimanche</v>
      </c>
    </row>
    <row r="200" spans="1:5" x14ac:dyDescent="0.2">
      <c r="A200" s="19">
        <v>46335</v>
      </c>
      <c r="B200" s="20">
        <f t="shared" si="26"/>
        <v>11</v>
      </c>
      <c r="C200" s="21">
        <f t="shared" si="27"/>
        <v>2</v>
      </c>
      <c r="D200" s="22" t="str">
        <f t="shared" si="25"/>
        <v>lundi</v>
      </c>
      <c r="E200" s="23" t="str">
        <f t="shared" si="28"/>
        <v>lundi</v>
      </c>
    </row>
    <row r="201" spans="1:5" x14ac:dyDescent="0.2">
      <c r="A201" s="19">
        <v>46336</v>
      </c>
      <c r="B201" s="20">
        <f t="shared" si="26"/>
        <v>11</v>
      </c>
      <c r="C201" s="21">
        <f t="shared" si="27"/>
        <v>3</v>
      </c>
      <c r="D201" s="22" t="str">
        <f t="shared" si="25"/>
        <v>mardi</v>
      </c>
      <c r="E201" s="23" t="str">
        <f t="shared" si="28"/>
        <v>mardi</v>
      </c>
    </row>
    <row r="202" spans="1:5" x14ac:dyDescent="0.2">
      <c r="A202" s="19">
        <v>46337</v>
      </c>
      <c r="B202" s="20">
        <f t="shared" si="26"/>
        <v>11</v>
      </c>
      <c r="C202" s="21">
        <f t="shared" si="27"/>
        <v>4</v>
      </c>
      <c r="D202" s="22" t="str">
        <f t="shared" si="25"/>
        <v>JF</v>
      </c>
      <c r="E202" s="23" t="str">
        <f t="shared" si="28"/>
        <v>JF</v>
      </c>
    </row>
    <row r="203" spans="1:5" x14ac:dyDescent="0.2">
      <c r="A203" s="19">
        <v>46338</v>
      </c>
      <c r="B203" s="20">
        <f t="shared" si="26"/>
        <v>11</v>
      </c>
      <c r="C203" s="21">
        <f t="shared" si="27"/>
        <v>5</v>
      </c>
      <c r="D203" s="22" t="str">
        <f t="shared" si="25"/>
        <v>jeudi</v>
      </c>
      <c r="E203" s="23" t="str">
        <f t="shared" si="28"/>
        <v>jeudi</v>
      </c>
    </row>
    <row r="204" spans="1:5" x14ac:dyDescent="0.2">
      <c r="A204" s="19">
        <v>46339</v>
      </c>
      <c r="B204" s="20">
        <f t="shared" si="26"/>
        <v>11</v>
      </c>
      <c r="C204" s="21">
        <f t="shared" si="27"/>
        <v>6</v>
      </c>
      <c r="D204" s="22" t="str">
        <f t="shared" si="25"/>
        <v>vendredi</v>
      </c>
      <c r="E204" s="23" t="str">
        <f t="shared" si="28"/>
        <v>vendredi</v>
      </c>
    </row>
    <row r="205" spans="1:5" x14ac:dyDescent="0.2">
      <c r="A205" s="19">
        <v>46340</v>
      </c>
      <c r="B205" s="20">
        <f t="shared" si="26"/>
        <v>11</v>
      </c>
      <c r="C205" s="21">
        <f t="shared" si="27"/>
        <v>7</v>
      </c>
      <c r="D205" s="22" t="str">
        <f t="shared" si="25"/>
        <v>samedi</v>
      </c>
      <c r="E205" s="23" t="str">
        <f t="shared" si="28"/>
        <v>samedi</v>
      </c>
    </row>
    <row r="206" spans="1:5" x14ac:dyDescent="0.2">
      <c r="A206" s="19">
        <v>46341</v>
      </c>
      <c r="B206" s="20">
        <f t="shared" si="26"/>
        <v>11</v>
      </c>
      <c r="C206" s="21">
        <f t="shared" si="27"/>
        <v>1</v>
      </c>
      <c r="D206" s="22" t="str">
        <f t="shared" si="25"/>
        <v>dimanche</v>
      </c>
      <c r="E206" s="23" t="str">
        <f t="shared" si="28"/>
        <v>dimanche</v>
      </c>
    </row>
    <row r="207" spans="1:5" x14ac:dyDescent="0.2">
      <c r="A207" s="19">
        <v>46342</v>
      </c>
      <c r="B207" s="20">
        <f t="shared" si="26"/>
        <v>11</v>
      </c>
      <c r="C207" s="21">
        <f t="shared" si="27"/>
        <v>2</v>
      </c>
      <c r="D207" s="22" t="str">
        <f t="shared" si="25"/>
        <v>lundi</v>
      </c>
      <c r="E207" s="23" t="str">
        <f t="shared" si="28"/>
        <v>lundi</v>
      </c>
    </row>
    <row r="208" spans="1:5" x14ac:dyDescent="0.2">
      <c r="A208" s="19">
        <v>46343</v>
      </c>
      <c r="B208" s="20">
        <f t="shared" si="26"/>
        <v>11</v>
      </c>
      <c r="C208" s="21">
        <f t="shared" si="27"/>
        <v>3</v>
      </c>
      <c r="D208" s="22" t="str">
        <f t="shared" si="25"/>
        <v>mardi</v>
      </c>
      <c r="E208" s="23" t="str">
        <f t="shared" si="28"/>
        <v>mardi</v>
      </c>
    </row>
    <row r="209" spans="1:5" x14ac:dyDescent="0.2">
      <c r="A209" s="19">
        <v>46344</v>
      </c>
      <c r="B209" s="20">
        <f t="shared" si="26"/>
        <v>11</v>
      </c>
      <c r="C209" s="21">
        <f t="shared" si="27"/>
        <v>4</v>
      </c>
      <c r="D209" s="22" t="str">
        <f t="shared" si="25"/>
        <v>mercredi</v>
      </c>
      <c r="E209" s="23" t="str">
        <f t="shared" si="28"/>
        <v>mercredi</v>
      </c>
    </row>
    <row r="210" spans="1:5" x14ac:dyDescent="0.2">
      <c r="A210" s="19">
        <v>46345</v>
      </c>
      <c r="B210" s="20">
        <f t="shared" si="26"/>
        <v>11</v>
      </c>
      <c r="C210" s="21">
        <f t="shared" si="27"/>
        <v>5</v>
      </c>
      <c r="D210" s="22" t="str">
        <f t="shared" si="25"/>
        <v>jeudi</v>
      </c>
      <c r="E210" s="23" t="str">
        <f t="shared" si="28"/>
        <v>jeudi</v>
      </c>
    </row>
    <row r="211" spans="1:5" x14ac:dyDescent="0.2">
      <c r="A211" s="19">
        <v>46346</v>
      </c>
      <c r="B211" s="20">
        <f t="shared" si="26"/>
        <v>11</v>
      </c>
      <c r="C211" s="21">
        <f t="shared" si="27"/>
        <v>6</v>
      </c>
      <c r="D211" s="22" t="str">
        <f t="shared" si="25"/>
        <v>vendredi</v>
      </c>
      <c r="E211" s="23" t="str">
        <f t="shared" si="28"/>
        <v>vendredi</v>
      </c>
    </row>
    <row r="212" spans="1:5" x14ac:dyDescent="0.2">
      <c r="A212" s="19">
        <v>46347</v>
      </c>
      <c r="B212" s="20">
        <f t="shared" si="26"/>
        <v>11</v>
      </c>
      <c r="C212" s="21">
        <f t="shared" si="27"/>
        <v>7</v>
      </c>
      <c r="D212" s="22" t="str">
        <f t="shared" si="25"/>
        <v>samedi</v>
      </c>
      <c r="E212" s="23" t="str">
        <f t="shared" si="28"/>
        <v>samedi</v>
      </c>
    </row>
    <row r="213" spans="1:5" x14ac:dyDescent="0.2">
      <c r="A213" s="19">
        <v>46348</v>
      </c>
      <c r="B213" s="20">
        <f t="shared" si="26"/>
        <v>11</v>
      </c>
      <c r="C213" s="21">
        <f t="shared" si="27"/>
        <v>1</v>
      </c>
      <c r="D213" s="22" t="str">
        <f t="shared" si="25"/>
        <v>dimanche</v>
      </c>
      <c r="E213" s="23" t="str">
        <f t="shared" si="28"/>
        <v>dimanche</v>
      </c>
    </row>
    <row r="214" spans="1:5" x14ac:dyDescent="0.2">
      <c r="A214" s="19">
        <v>46349</v>
      </c>
      <c r="B214" s="20">
        <f t="shared" si="26"/>
        <v>11</v>
      </c>
      <c r="C214" s="21">
        <f t="shared" si="27"/>
        <v>2</v>
      </c>
      <c r="D214" s="22" t="str">
        <f t="shared" si="25"/>
        <v>lundi</v>
      </c>
      <c r="E214" s="23" t="str">
        <f t="shared" si="28"/>
        <v>lundi</v>
      </c>
    </row>
    <row r="215" spans="1:5" x14ac:dyDescent="0.2">
      <c r="A215" s="19">
        <v>46350</v>
      </c>
      <c r="B215" s="20">
        <f t="shared" si="26"/>
        <v>11</v>
      </c>
      <c r="C215" s="21">
        <f t="shared" si="27"/>
        <v>3</v>
      </c>
      <c r="D215" s="22" t="str">
        <f t="shared" si="25"/>
        <v>mardi</v>
      </c>
      <c r="E215" s="23" t="str">
        <f t="shared" si="28"/>
        <v>mardi</v>
      </c>
    </row>
    <row r="216" spans="1:5" x14ac:dyDescent="0.2">
      <c r="A216" s="19">
        <v>46351</v>
      </c>
      <c r="B216" s="20">
        <f t="shared" si="26"/>
        <v>11</v>
      </c>
      <c r="C216" s="21">
        <f t="shared" si="27"/>
        <v>4</v>
      </c>
      <c r="D216" s="22" t="str">
        <f t="shared" si="25"/>
        <v>mercredi</v>
      </c>
      <c r="E216" s="23" t="str">
        <f t="shared" si="28"/>
        <v>mercredi</v>
      </c>
    </row>
    <row r="217" spans="1:5" x14ac:dyDescent="0.2">
      <c r="A217" s="19">
        <v>46352</v>
      </c>
      <c r="B217" s="20">
        <f t="shared" si="26"/>
        <v>11</v>
      </c>
      <c r="C217" s="21">
        <f t="shared" si="27"/>
        <v>5</v>
      </c>
      <c r="D217" s="22" t="str">
        <f t="shared" si="25"/>
        <v>jeudi</v>
      </c>
      <c r="E217" s="23" t="str">
        <f t="shared" si="28"/>
        <v>jeudi</v>
      </c>
    </row>
    <row r="218" spans="1:5" x14ac:dyDescent="0.2">
      <c r="A218" s="19">
        <v>46353</v>
      </c>
      <c r="B218" s="20">
        <f t="shared" si="26"/>
        <v>11</v>
      </c>
      <c r="C218" s="21">
        <f t="shared" si="27"/>
        <v>6</v>
      </c>
      <c r="D218" s="22" t="str">
        <f t="shared" si="25"/>
        <v>vendredi</v>
      </c>
      <c r="E218" s="23" t="str">
        <f t="shared" si="28"/>
        <v>vendredi</v>
      </c>
    </row>
    <row r="219" spans="1:5" x14ac:dyDescent="0.2">
      <c r="A219" s="19">
        <v>46354</v>
      </c>
      <c r="B219" s="20">
        <f t="shared" si="26"/>
        <v>11</v>
      </c>
      <c r="C219" s="21">
        <f t="shared" si="27"/>
        <v>7</v>
      </c>
      <c r="D219" s="22" t="str">
        <f t="shared" si="25"/>
        <v>samedi</v>
      </c>
      <c r="E219" s="23" t="str">
        <f t="shared" si="28"/>
        <v>samedi</v>
      </c>
    </row>
    <row r="220" spans="1:5" x14ac:dyDescent="0.2">
      <c r="A220" s="19">
        <v>46355</v>
      </c>
      <c r="B220" s="20">
        <f t="shared" si="26"/>
        <v>11</v>
      </c>
      <c r="C220" s="21">
        <f t="shared" si="27"/>
        <v>1</v>
      </c>
      <c r="D220" s="22" t="str">
        <f t="shared" si="25"/>
        <v>dimanche</v>
      </c>
      <c r="E220" s="23" t="str">
        <f t="shared" si="28"/>
        <v>dimanche</v>
      </c>
    </row>
    <row r="221" spans="1:5" x14ac:dyDescent="0.2">
      <c r="A221" s="19">
        <v>46356</v>
      </c>
      <c r="B221" s="20">
        <f t="shared" si="26"/>
        <v>11</v>
      </c>
      <c r="C221" s="21">
        <f t="shared" si="27"/>
        <v>2</v>
      </c>
      <c r="D221" s="22" t="str">
        <f t="shared" si="25"/>
        <v>lundi</v>
      </c>
      <c r="E221" s="23" t="str">
        <f t="shared" si="28"/>
        <v>lundi</v>
      </c>
    </row>
    <row r="222" spans="1:5" x14ac:dyDescent="0.2">
      <c r="A222" s="19">
        <v>46357</v>
      </c>
      <c r="B222" s="20">
        <f t="shared" si="26"/>
        <v>12</v>
      </c>
      <c r="C222" s="21">
        <f t="shared" si="27"/>
        <v>3</v>
      </c>
      <c r="D222" s="22" t="str">
        <f t="shared" si="25"/>
        <v>mardi</v>
      </c>
      <c r="E222" s="23" t="str">
        <f t="shared" si="28"/>
        <v>mardi</v>
      </c>
    </row>
    <row r="223" spans="1:5" x14ac:dyDescent="0.2">
      <c r="A223" s="19">
        <v>46358</v>
      </c>
      <c r="B223" s="20">
        <f t="shared" si="26"/>
        <v>12</v>
      </c>
      <c r="C223" s="21">
        <f t="shared" si="27"/>
        <v>4</v>
      </c>
      <c r="D223" s="22" t="str">
        <f t="shared" si="25"/>
        <v>mercredi</v>
      </c>
      <c r="E223" s="23" t="str">
        <f t="shared" si="28"/>
        <v>mercredi</v>
      </c>
    </row>
    <row r="224" spans="1:5" x14ac:dyDescent="0.2">
      <c r="A224" s="19">
        <v>46359</v>
      </c>
      <c r="B224" s="20">
        <f t="shared" si="26"/>
        <v>12</v>
      </c>
      <c r="C224" s="21">
        <f t="shared" si="27"/>
        <v>5</v>
      </c>
      <c r="D224" s="22" t="str">
        <f t="shared" si="25"/>
        <v>jeudi</v>
      </c>
      <c r="E224" s="23" t="str">
        <f t="shared" si="28"/>
        <v>jeudi</v>
      </c>
    </row>
    <row r="225" spans="1:5" x14ac:dyDescent="0.2">
      <c r="A225" s="19">
        <v>46360</v>
      </c>
      <c r="B225" s="20">
        <f t="shared" si="26"/>
        <v>12</v>
      </c>
      <c r="C225" s="21">
        <f t="shared" si="27"/>
        <v>6</v>
      </c>
      <c r="D225" s="22" t="str">
        <f t="shared" si="25"/>
        <v>vendredi</v>
      </c>
      <c r="E225" s="23" t="str">
        <f t="shared" si="28"/>
        <v>vendredi</v>
      </c>
    </row>
    <row r="226" spans="1:5" x14ac:dyDescent="0.2">
      <c r="A226" s="19">
        <v>46361</v>
      </c>
      <c r="B226" s="20">
        <f t="shared" si="26"/>
        <v>12</v>
      </c>
      <c r="C226" s="21">
        <f t="shared" si="27"/>
        <v>7</v>
      </c>
      <c r="D226" s="22" t="str">
        <f t="shared" si="25"/>
        <v>samedi</v>
      </c>
      <c r="E226" s="23" t="str">
        <f t="shared" si="28"/>
        <v>samedi</v>
      </c>
    </row>
    <row r="227" spans="1:5" x14ac:dyDescent="0.2">
      <c r="A227" s="19">
        <v>46362</v>
      </c>
      <c r="B227" s="20">
        <f t="shared" si="26"/>
        <v>12</v>
      </c>
      <c r="C227" s="21">
        <f t="shared" si="27"/>
        <v>1</v>
      </c>
      <c r="D227" s="22" t="str">
        <f t="shared" si="25"/>
        <v>dimanche</v>
      </c>
      <c r="E227" s="23" t="str">
        <f t="shared" si="28"/>
        <v>dimanche</v>
      </c>
    </row>
    <row r="228" spans="1:5" x14ac:dyDescent="0.2">
      <c r="A228" s="19">
        <v>46363</v>
      </c>
      <c r="B228" s="20">
        <f t="shared" si="26"/>
        <v>12</v>
      </c>
      <c r="C228" s="21">
        <f t="shared" si="27"/>
        <v>2</v>
      </c>
      <c r="D228" s="22" t="str">
        <f t="shared" si="25"/>
        <v>lundi</v>
      </c>
      <c r="E228" s="23" t="str">
        <f t="shared" si="28"/>
        <v>lundi</v>
      </c>
    </row>
    <row r="229" spans="1:5" x14ac:dyDescent="0.2">
      <c r="A229" s="19">
        <v>46364</v>
      </c>
      <c r="B229" s="20">
        <f t="shared" si="26"/>
        <v>12</v>
      </c>
      <c r="C229" s="21">
        <f t="shared" si="27"/>
        <v>3</v>
      </c>
      <c r="D229" s="22" t="str">
        <f t="shared" si="25"/>
        <v>mardi</v>
      </c>
      <c r="E229" s="23" t="str">
        <f t="shared" si="28"/>
        <v>mardi</v>
      </c>
    </row>
    <row r="230" spans="1:5" x14ac:dyDescent="0.2">
      <c r="A230" s="19">
        <v>46365</v>
      </c>
      <c r="B230" s="20">
        <f t="shared" si="26"/>
        <v>12</v>
      </c>
      <c r="C230" s="21">
        <f t="shared" si="27"/>
        <v>4</v>
      </c>
      <c r="D230" s="22" t="str">
        <f t="shared" si="25"/>
        <v>mercredi</v>
      </c>
      <c r="E230" s="23" t="str">
        <f t="shared" si="28"/>
        <v>mercredi</v>
      </c>
    </row>
    <row r="231" spans="1:5" x14ac:dyDescent="0.2">
      <c r="A231" s="19">
        <v>46366</v>
      </c>
      <c r="B231" s="20">
        <f t="shared" si="26"/>
        <v>12</v>
      </c>
      <c r="C231" s="21">
        <f t="shared" si="27"/>
        <v>5</v>
      </c>
      <c r="D231" s="22" t="str">
        <f t="shared" si="25"/>
        <v>jeudi</v>
      </c>
      <c r="E231" s="23" t="str">
        <f t="shared" si="28"/>
        <v>jeudi</v>
      </c>
    </row>
    <row r="232" spans="1:5" x14ac:dyDescent="0.2">
      <c r="A232" s="19">
        <v>46367</v>
      </c>
      <c r="B232" s="20">
        <f t="shared" si="26"/>
        <v>12</v>
      </c>
      <c r="C232" s="21">
        <f t="shared" si="27"/>
        <v>6</v>
      </c>
      <c r="D232" s="22" t="str">
        <f t="shared" si="25"/>
        <v>vendredi</v>
      </c>
      <c r="E232" s="23" t="str">
        <f t="shared" si="28"/>
        <v>vendredi</v>
      </c>
    </row>
    <row r="233" spans="1:5" x14ac:dyDescent="0.2">
      <c r="A233" s="19">
        <v>46368</v>
      </c>
      <c r="B233" s="20">
        <f t="shared" si="26"/>
        <v>12</v>
      </c>
      <c r="C233" s="21">
        <f t="shared" si="27"/>
        <v>7</v>
      </c>
      <c r="D233" s="22" t="str">
        <f t="shared" si="25"/>
        <v>samedi</v>
      </c>
      <c r="E233" s="23" t="str">
        <f t="shared" si="28"/>
        <v>samedi</v>
      </c>
    </row>
    <row r="234" spans="1:5" x14ac:dyDescent="0.2">
      <c r="A234" s="19">
        <v>46369</v>
      </c>
      <c r="B234" s="20">
        <f t="shared" si="26"/>
        <v>12</v>
      </c>
      <c r="C234" s="21">
        <f t="shared" si="27"/>
        <v>1</v>
      </c>
      <c r="D234" s="22" t="str">
        <f t="shared" si="25"/>
        <v>dimanche</v>
      </c>
      <c r="E234" s="23" t="str">
        <f t="shared" si="28"/>
        <v>dimanche</v>
      </c>
    </row>
    <row r="235" spans="1:5" x14ac:dyDescent="0.2">
      <c r="A235" s="19">
        <v>46370</v>
      </c>
      <c r="B235" s="20">
        <f t="shared" si="26"/>
        <v>12</v>
      </c>
      <c r="C235" s="21">
        <f t="shared" si="27"/>
        <v>2</v>
      </c>
      <c r="D235" s="22" t="str">
        <f t="shared" si="25"/>
        <v>lundi</v>
      </c>
      <c r="E235" s="23" t="str">
        <f t="shared" si="28"/>
        <v>lundi</v>
      </c>
    </row>
    <row r="236" spans="1:5" x14ac:dyDescent="0.2">
      <c r="A236" s="19">
        <v>46371</v>
      </c>
      <c r="B236" s="20">
        <f t="shared" si="26"/>
        <v>12</v>
      </c>
      <c r="C236" s="21">
        <f t="shared" si="27"/>
        <v>3</v>
      </c>
      <c r="D236" s="22" t="str">
        <f t="shared" si="25"/>
        <v>mardi</v>
      </c>
      <c r="E236" s="23" t="str">
        <f t="shared" si="28"/>
        <v>mardi</v>
      </c>
    </row>
    <row r="237" spans="1:5" x14ac:dyDescent="0.2">
      <c r="A237" s="19">
        <v>46372</v>
      </c>
      <c r="B237" s="20">
        <f t="shared" si="26"/>
        <v>12</v>
      </c>
      <c r="C237" s="21">
        <f t="shared" si="27"/>
        <v>4</v>
      </c>
      <c r="D237" s="22" t="str">
        <f t="shared" si="25"/>
        <v>mercredi</v>
      </c>
      <c r="E237" s="23" t="str">
        <f t="shared" si="28"/>
        <v>mercredi</v>
      </c>
    </row>
    <row r="238" spans="1:5" x14ac:dyDescent="0.2">
      <c r="A238" s="19">
        <v>46373</v>
      </c>
      <c r="B238" s="20">
        <f t="shared" si="26"/>
        <v>12</v>
      </c>
      <c r="C238" s="21">
        <f t="shared" si="27"/>
        <v>5</v>
      </c>
      <c r="D238" s="22" t="str">
        <f t="shared" si="25"/>
        <v>jeudi</v>
      </c>
      <c r="E238" s="23" t="str">
        <f t="shared" si="28"/>
        <v>jeudi</v>
      </c>
    </row>
    <row r="239" spans="1:5" x14ac:dyDescent="0.2">
      <c r="A239" s="19">
        <v>46374</v>
      </c>
      <c r="B239" s="20">
        <f t="shared" si="26"/>
        <v>12</v>
      </c>
      <c r="C239" s="21">
        <f t="shared" si="27"/>
        <v>6</v>
      </c>
      <c r="D239" s="22" t="str">
        <f t="shared" si="25"/>
        <v>vendredi</v>
      </c>
      <c r="E239" s="23" t="str">
        <f t="shared" si="28"/>
        <v>vendredi</v>
      </c>
    </row>
    <row r="240" spans="1:5" x14ac:dyDescent="0.2">
      <c r="A240" s="19">
        <v>46375</v>
      </c>
      <c r="B240" s="20">
        <f t="shared" si="26"/>
        <v>12</v>
      </c>
      <c r="C240" s="21">
        <f t="shared" si="27"/>
        <v>7</v>
      </c>
      <c r="D240" s="22" t="str">
        <f t="shared" si="25"/>
        <v>samedi</v>
      </c>
      <c r="E240" s="23" t="str">
        <f t="shared" si="28"/>
        <v>samedi</v>
      </c>
    </row>
    <row r="241" spans="1:5" x14ac:dyDescent="0.2">
      <c r="A241" s="19">
        <v>46376</v>
      </c>
      <c r="B241" s="20">
        <f t="shared" si="26"/>
        <v>12</v>
      </c>
      <c r="C241" s="21">
        <f t="shared" si="27"/>
        <v>1</v>
      </c>
      <c r="D241" s="22" t="str">
        <f t="shared" si="25"/>
        <v>dimanche</v>
      </c>
      <c r="E241" s="23" t="str">
        <f t="shared" si="28"/>
        <v>dimanche</v>
      </c>
    </row>
    <row r="242" spans="1:5" x14ac:dyDescent="0.2">
      <c r="A242" s="19">
        <v>46377</v>
      </c>
      <c r="B242" s="20">
        <f t="shared" si="26"/>
        <v>12</v>
      </c>
      <c r="C242" s="21">
        <f t="shared" si="27"/>
        <v>2</v>
      </c>
      <c r="D242" s="22" t="str">
        <f t="shared" si="25"/>
        <v>lundi</v>
      </c>
      <c r="E242" s="23" t="str">
        <f t="shared" si="28"/>
        <v>lundi</v>
      </c>
    </row>
    <row r="243" spans="1:5" x14ac:dyDescent="0.2">
      <c r="A243" s="19">
        <v>46378</v>
      </c>
      <c r="B243" s="20">
        <f t="shared" si="26"/>
        <v>12</v>
      </c>
      <c r="C243" s="21">
        <f t="shared" si="27"/>
        <v>3</v>
      </c>
      <c r="D243" s="22" t="str">
        <f t="shared" si="25"/>
        <v>mardi</v>
      </c>
      <c r="E243" s="23" t="str">
        <f t="shared" si="28"/>
        <v>mardi</v>
      </c>
    </row>
    <row r="244" spans="1:5" x14ac:dyDescent="0.2">
      <c r="A244" s="19">
        <v>46379</v>
      </c>
      <c r="B244" s="20">
        <f t="shared" si="26"/>
        <v>12</v>
      </c>
      <c r="C244" s="21">
        <f t="shared" si="27"/>
        <v>4</v>
      </c>
      <c r="D244" s="22" t="str">
        <f t="shared" si="25"/>
        <v>mercredi</v>
      </c>
      <c r="E244" s="23" t="str">
        <f t="shared" si="28"/>
        <v>mercredi</v>
      </c>
    </row>
    <row r="245" spans="1:5" x14ac:dyDescent="0.2">
      <c r="A245" s="19">
        <v>46380</v>
      </c>
      <c r="B245" s="20">
        <f t="shared" si="26"/>
        <v>12</v>
      </c>
      <c r="C245" s="21">
        <f t="shared" si="27"/>
        <v>5</v>
      </c>
      <c r="D245" s="22" t="str">
        <f t="shared" si="25"/>
        <v>jeudi</v>
      </c>
      <c r="E245" s="23" t="str">
        <f t="shared" si="28"/>
        <v>jeudi</v>
      </c>
    </row>
    <row r="246" spans="1:5" x14ac:dyDescent="0.2">
      <c r="A246" s="19">
        <v>46381</v>
      </c>
      <c r="B246" s="20">
        <f t="shared" si="26"/>
        <v>12</v>
      </c>
      <c r="C246" s="21">
        <f t="shared" si="27"/>
        <v>6</v>
      </c>
      <c r="D246" s="22" t="str">
        <f t="shared" si="25"/>
        <v>JF</v>
      </c>
      <c r="E246" s="23" t="str">
        <f t="shared" si="28"/>
        <v>JF</v>
      </c>
    </row>
    <row r="247" spans="1:5" x14ac:dyDescent="0.2">
      <c r="A247" s="19">
        <v>46382</v>
      </c>
      <c r="B247" s="20">
        <f t="shared" si="26"/>
        <v>12</v>
      </c>
      <c r="C247" s="21">
        <f t="shared" si="27"/>
        <v>7</v>
      </c>
      <c r="D247" s="22" t="str">
        <f t="shared" si="25"/>
        <v>samedi</v>
      </c>
      <c r="E247" s="23" t="str">
        <f t="shared" si="28"/>
        <v>samedi</v>
      </c>
    </row>
    <row r="248" spans="1:5" x14ac:dyDescent="0.2">
      <c r="A248" s="19">
        <v>46383</v>
      </c>
      <c r="B248" s="20">
        <f t="shared" si="26"/>
        <v>12</v>
      </c>
      <c r="C248" s="21">
        <f t="shared" si="27"/>
        <v>1</v>
      </c>
      <c r="D248" s="22" t="str">
        <f t="shared" si="25"/>
        <v>dimanche</v>
      </c>
      <c r="E248" s="23" t="str">
        <f t="shared" si="28"/>
        <v>dimanche</v>
      </c>
    </row>
    <row r="249" spans="1:5" x14ac:dyDescent="0.2">
      <c r="A249" s="19">
        <v>46384</v>
      </c>
      <c r="B249" s="20">
        <f t="shared" si="26"/>
        <v>12</v>
      </c>
      <c r="C249" s="21">
        <f t="shared" si="27"/>
        <v>2</v>
      </c>
      <c r="D249" s="22" t="str">
        <f t="shared" si="25"/>
        <v>lundi</v>
      </c>
      <c r="E249" s="23" t="str">
        <f t="shared" si="28"/>
        <v>lundi</v>
      </c>
    </row>
    <row r="250" spans="1:5" x14ac:dyDescent="0.2">
      <c r="A250" s="19">
        <v>46385</v>
      </c>
      <c r="B250" s="20">
        <f t="shared" si="26"/>
        <v>12</v>
      </c>
      <c r="C250" s="21">
        <f t="shared" si="27"/>
        <v>3</v>
      </c>
      <c r="D250" s="22" t="str">
        <f t="shared" si="25"/>
        <v>mardi</v>
      </c>
      <c r="E250" s="23" t="str">
        <f t="shared" si="28"/>
        <v>mardi</v>
      </c>
    </row>
    <row r="251" spans="1:5" x14ac:dyDescent="0.2">
      <c r="A251" s="19">
        <v>46386</v>
      </c>
      <c r="B251" s="20">
        <f t="shared" si="26"/>
        <v>12</v>
      </c>
      <c r="C251" s="21">
        <f t="shared" si="27"/>
        <v>4</v>
      </c>
      <c r="D251" s="22" t="str">
        <f t="shared" si="25"/>
        <v>mercredi</v>
      </c>
      <c r="E251" s="23" t="str">
        <f t="shared" si="28"/>
        <v>mercredi</v>
      </c>
    </row>
    <row r="252" spans="1:5" x14ac:dyDescent="0.2">
      <c r="A252" s="19">
        <v>46387</v>
      </c>
      <c r="B252" s="20">
        <f t="shared" si="26"/>
        <v>12</v>
      </c>
      <c r="C252" s="21">
        <f t="shared" si="27"/>
        <v>5</v>
      </c>
      <c r="D252" s="22" t="str">
        <f t="shared" si="25"/>
        <v>jeudi</v>
      </c>
      <c r="E252" s="23" t="str">
        <f t="shared" si="28"/>
        <v>jeudi</v>
      </c>
    </row>
    <row r="253" spans="1:5" x14ac:dyDescent="0.2">
      <c r="A253" s="19">
        <v>46388</v>
      </c>
      <c r="B253" s="20">
        <f t="shared" si="26"/>
        <v>1</v>
      </c>
      <c r="C253" s="21">
        <f t="shared" si="27"/>
        <v>6</v>
      </c>
      <c r="D253" s="22" t="str">
        <f t="shared" si="25"/>
        <v>JF</v>
      </c>
      <c r="E253" s="23" t="str">
        <f t="shared" si="28"/>
        <v>JF</v>
      </c>
    </row>
    <row r="254" spans="1:5" x14ac:dyDescent="0.2">
      <c r="A254" s="19">
        <v>46389</v>
      </c>
      <c r="B254" s="20">
        <f t="shared" si="26"/>
        <v>1</v>
      </c>
      <c r="C254" s="21">
        <f t="shared" si="27"/>
        <v>7</v>
      </c>
      <c r="D254" s="22" t="str">
        <f t="shared" si="25"/>
        <v>samedi</v>
      </c>
      <c r="E254" s="23" t="str">
        <f t="shared" si="28"/>
        <v>samedi</v>
      </c>
    </row>
    <row r="255" spans="1:5" x14ac:dyDescent="0.2">
      <c r="A255" s="19">
        <v>46390</v>
      </c>
      <c r="B255" s="20">
        <f t="shared" si="26"/>
        <v>1</v>
      </c>
      <c r="C255" s="21">
        <f t="shared" si="27"/>
        <v>1</v>
      </c>
      <c r="D255" s="22" t="str">
        <f t="shared" si="25"/>
        <v>dimanche</v>
      </c>
      <c r="E255" s="23" t="str">
        <f t="shared" si="28"/>
        <v>dimanche</v>
      </c>
    </row>
    <row r="256" spans="1:5" x14ac:dyDescent="0.2">
      <c r="A256" s="19">
        <v>46391</v>
      </c>
      <c r="B256" s="20">
        <f t="shared" si="26"/>
        <v>1</v>
      </c>
      <c r="C256" s="21">
        <f t="shared" si="27"/>
        <v>2</v>
      </c>
      <c r="D256" s="22" t="str">
        <f t="shared" si="25"/>
        <v>lundi</v>
      </c>
      <c r="E256" s="23" t="str">
        <f t="shared" si="28"/>
        <v>lundi</v>
      </c>
    </row>
    <row r="257" spans="1:5" x14ac:dyDescent="0.2">
      <c r="A257" s="19">
        <v>46392</v>
      </c>
      <c r="B257" s="20">
        <f t="shared" si="26"/>
        <v>1</v>
      </c>
      <c r="C257" s="21">
        <f t="shared" si="27"/>
        <v>3</v>
      </c>
      <c r="D257" s="22" t="str">
        <f t="shared" si="25"/>
        <v>mardi</v>
      </c>
      <c r="E257" s="23" t="str">
        <f t="shared" si="28"/>
        <v>mardi</v>
      </c>
    </row>
    <row r="258" spans="1:5" x14ac:dyDescent="0.2">
      <c r="A258" s="19">
        <v>46393</v>
      </c>
      <c r="B258" s="20">
        <f t="shared" si="26"/>
        <v>1</v>
      </c>
      <c r="C258" s="21">
        <f t="shared" si="27"/>
        <v>4</v>
      </c>
      <c r="D258" s="22" t="str">
        <f t="shared" si="25"/>
        <v>mercredi</v>
      </c>
      <c r="E258" s="23" t="str">
        <f t="shared" si="28"/>
        <v>mercredi</v>
      </c>
    </row>
    <row r="259" spans="1:5" x14ac:dyDescent="0.2">
      <c r="A259" s="19">
        <v>46394</v>
      </c>
      <c r="B259" s="20">
        <f t="shared" si="26"/>
        <v>1</v>
      </c>
      <c r="C259" s="21">
        <f t="shared" si="27"/>
        <v>5</v>
      </c>
      <c r="D259" s="22" t="str">
        <f t="shared" si="25"/>
        <v>jeudi</v>
      </c>
      <c r="E259" s="23" t="str">
        <f t="shared" si="28"/>
        <v>jeudi</v>
      </c>
    </row>
    <row r="260" spans="1:5" x14ac:dyDescent="0.2">
      <c r="A260" s="19">
        <v>46395</v>
      </c>
      <c r="B260" s="20">
        <f t="shared" si="26"/>
        <v>1</v>
      </c>
      <c r="C260" s="21">
        <f t="shared" si="27"/>
        <v>6</v>
      </c>
      <c r="D260" s="22" t="str">
        <f t="shared" ref="D260:D323" si="29">IF($A$4:$A$368=$O$4,$M$4,IF($A$4:$A$368=$O$5,$M$5,IF($A$4:$A$368=$O$6,$M$6,IF($A$4:$A$368=$O$7,$M$7,IF($A$4:$A$368=$O$8,$M$8,IF($A$4:$A$368=$O$9,$M$9,IF($A$4:$A$368=$O$10,$M$10,IF($A$4:$A$368=$O$11,$M$11,IF($A$4:$A$368=$O$12,$M$12,IF($A$4:$A$368=$O$13,$M$13,IF($A$4:$A$368=$O$14,$M$14,VLOOKUP(C260,$G$4:$H$12,2,0))))))))))))</f>
        <v>vendredi</v>
      </c>
      <c r="E260" s="23" t="str">
        <f t="shared" si="28"/>
        <v>vendredi</v>
      </c>
    </row>
    <row r="261" spans="1:5" x14ac:dyDescent="0.2">
      <c r="A261" s="19">
        <v>46396</v>
      </c>
      <c r="B261" s="20">
        <f t="shared" ref="B261:B324" si="30">MONTH(A261)</f>
        <v>1</v>
      </c>
      <c r="C261" s="21">
        <f t="shared" ref="C261:C324" si="31">WEEKDAY(A261)</f>
        <v>7</v>
      </c>
      <c r="D261" s="22" t="str">
        <f t="shared" si="29"/>
        <v>samedi</v>
      </c>
      <c r="E261" s="23" t="str">
        <f t="shared" ref="E261:E324" si="32">D261</f>
        <v>samedi</v>
      </c>
    </row>
    <row r="262" spans="1:5" x14ac:dyDescent="0.2">
      <c r="A262" s="19">
        <v>46397</v>
      </c>
      <c r="B262" s="20">
        <f t="shared" si="30"/>
        <v>1</v>
      </c>
      <c r="C262" s="21">
        <f t="shared" si="31"/>
        <v>1</v>
      </c>
      <c r="D262" s="22" t="str">
        <f t="shared" si="29"/>
        <v>dimanche</v>
      </c>
      <c r="E262" s="23" t="str">
        <f t="shared" si="32"/>
        <v>dimanche</v>
      </c>
    </row>
    <row r="263" spans="1:5" x14ac:dyDescent="0.2">
      <c r="A263" s="19">
        <v>46398</v>
      </c>
      <c r="B263" s="20">
        <f t="shared" si="30"/>
        <v>1</v>
      </c>
      <c r="C263" s="21">
        <f t="shared" si="31"/>
        <v>2</v>
      </c>
      <c r="D263" s="22" t="str">
        <f t="shared" si="29"/>
        <v>lundi</v>
      </c>
      <c r="E263" s="23" t="str">
        <f t="shared" si="32"/>
        <v>lundi</v>
      </c>
    </row>
    <row r="264" spans="1:5" x14ac:dyDescent="0.2">
      <c r="A264" s="19">
        <v>46399</v>
      </c>
      <c r="B264" s="20">
        <f t="shared" si="30"/>
        <v>1</v>
      </c>
      <c r="C264" s="21">
        <f t="shared" si="31"/>
        <v>3</v>
      </c>
      <c r="D264" s="22" t="str">
        <f t="shared" si="29"/>
        <v>mardi</v>
      </c>
      <c r="E264" s="23" t="str">
        <f t="shared" si="32"/>
        <v>mardi</v>
      </c>
    </row>
    <row r="265" spans="1:5" x14ac:dyDescent="0.2">
      <c r="A265" s="19">
        <v>46400</v>
      </c>
      <c r="B265" s="20">
        <f t="shared" si="30"/>
        <v>1</v>
      </c>
      <c r="C265" s="21">
        <f t="shared" si="31"/>
        <v>4</v>
      </c>
      <c r="D265" s="22" t="str">
        <f t="shared" si="29"/>
        <v>mercredi</v>
      </c>
      <c r="E265" s="23" t="str">
        <f t="shared" si="32"/>
        <v>mercredi</v>
      </c>
    </row>
    <row r="266" spans="1:5" x14ac:dyDescent="0.2">
      <c r="A266" s="19">
        <v>46401</v>
      </c>
      <c r="B266" s="20">
        <f t="shared" si="30"/>
        <v>1</v>
      </c>
      <c r="C266" s="21">
        <f t="shared" si="31"/>
        <v>5</v>
      </c>
      <c r="D266" s="22" t="str">
        <f t="shared" si="29"/>
        <v>jeudi</v>
      </c>
      <c r="E266" s="23" t="str">
        <f t="shared" si="32"/>
        <v>jeudi</v>
      </c>
    </row>
    <row r="267" spans="1:5" x14ac:dyDescent="0.2">
      <c r="A267" s="19">
        <v>46402</v>
      </c>
      <c r="B267" s="20">
        <f t="shared" si="30"/>
        <v>1</v>
      </c>
      <c r="C267" s="21">
        <f t="shared" si="31"/>
        <v>6</v>
      </c>
      <c r="D267" s="22" t="str">
        <f t="shared" si="29"/>
        <v>vendredi</v>
      </c>
      <c r="E267" s="23" t="str">
        <f t="shared" si="32"/>
        <v>vendredi</v>
      </c>
    </row>
    <row r="268" spans="1:5" x14ac:dyDescent="0.2">
      <c r="A268" s="19">
        <v>46403</v>
      </c>
      <c r="B268" s="20">
        <f t="shared" si="30"/>
        <v>1</v>
      </c>
      <c r="C268" s="21">
        <f t="shared" si="31"/>
        <v>7</v>
      </c>
      <c r="D268" s="22" t="str">
        <f t="shared" si="29"/>
        <v>samedi</v>
      </c>
      <c r="E268" s="23" t="str">
        <f t="shared" si="32"/>
        <v>samedi</v>
      </c>
    </row>
    <row r="269" spans="1:5" x14ac:dyDescent="0.2">
      <c r="A269" s="19">
        <v>46404</v>
      </c>
      <c r="B269" s="20">
        <f t="shared" si="30"/>
        <v>1</v>
      </c>
      <c r="C269" s="21">
        <f t="shared" si="31"/>
        <v>1</v>
      </c>
      <c r="D269" s="22" t="str">
        <f t="shared" si="29"/>
        <v>dimanche</v>
      </c>
      <c r="E269" s="23" t="str">
        <f t="shared" si="32"/>
        <v>dimanche</v>
      </c>
    </row>
    <row r="270" spans="1:5" x14ac:dyDescent="0.2">
      <c r="A270" s="19">
        <v>46405</v>
      </c>
      <c r="B270" s="20">
        <f t="shared" si="30"/>
        <v>1</v>
      </c>
      <c r="C270" s="21">
        <f t="shared" si="31"/>
        <v>2</v>
      </c>
      <c r="D270" s="22" t="str">
        <f t="shared" si="29"/>
        <v>lundi</v>
      </c>
      <c r="E270" s="23" t="str">
        <f t="shared" si="32"/>
        <v>lundi</v>
      </c>
    </row>
    <row r="271" spans="1:5" x14ac:dyDescent="0.2">
      <c r="A271" s="19">
        <v>46406</v>
      </c>
      <c r="B271" s="20">
        <f t="shared" si="30"/>
        <v>1</v>
      </c>
      <c r="C271" s="21">
        <f t="shared" si="31"/>
        <v>3</v>
      </c>
      <c r="D271" s="22" t="str">
        <f t="shared" si="29"/>
        <v>mardi</v>
      </c>
      <c r="E271" s="23" t="str">
        <f t="shared" si="32"/>
        <v>mardi</v>
      </c>
    </row>
    <row r="272" spans="1:5" x14ac:dyDescent="0.2">
      <c r="A272" s="19">
        <v>46407</v>
      </c>
      <c r="B272" s="20">
        <f t="shared" si="30"/>
        <v>1</v>
      </c>
      <c r="C272" s="21">
        <f t="shared" si="31"/>
        <v>4</v>
      </c>
      <c r="D272" s="22" t="str">
        <f t="shared" si="29"/>
        <v>mercredi</v>
      </c>
      <c r="E272" s="23" t="str">
        <f t="shared" si="32"/>
        <v>mercredi</v>
      </c>
    </row>
    <row r="273" spans="1:5" x14ac:dyDescent="0.2">
      <c r="A273" s="19">
        <v>46408</v>
      </c>
      <c r="B273" s="20">
        <f t="shared" si="30"/>
        <v>1</v>
      </c>
      <c r="C273" s="21">
        <f t="shared" si="31"/>
        <v>5</v>
      </c>
      <c r="D273" s="22" t="str">
        <f t="shared" si="29"/>
        <v>jeudi</v>
      </c>
      <c r="E273" s="23" t="str">
        <f t="shared" si="32"/>
        <v>jeudi</v>
      </c>
    </row>
    <row r="274" spans="1:5" x14ac:dyDescent="0.2">
      <c r="A274" s="19">
        <v>46409</v>
      </c>
      <c r="B274" s="20">
        <f t="shared" si="30"/>
        <v>1</v>
      </c>
      <c r="C274" s="21">
        <f t="shared" si="31"/>
        <v>6</v>
      </c>
      <c r="D274" s="22" t="str">
        <f t="shared" si="29"/>
        <v>vendredi</v>
      </c>
      <c r="E274" s="23" t="str">
        <f t="shared" si="32"/>
        <v>vendredi</v>
      </c>
    </row>
    <row r="275" spans="1:5" x14ac:dyDescent="0.2">
      <c r="A275" s="19">
        <v>46410</v>
      </c>
      <c r="B275" s="20">
        <f t="shared" si="30"/>
        <v>1</v>
      </c>
      <c r="C275" s="21">
        <f t="shared" si="31"/>
        <v>7</v>
      </c>
      <c r="D275" s="22" t="str">
        <f t="shared" si="29"/>
        <v>samedi</v>
      </c>
      <c r="E275" s="23" t="str">
        <f t="shared" si="32"/>
        <v>samedi</v>
      </c>
    </row>
    <row r="276" spans="1:5" x14ac:dyDescent="0.2">
      <c r="A276" s="19">
        <v>46411</v>
      </c>
      <c r="B276" s="20">
        <f t="shared" si="30"/>
        <v>1</v>
      </c>
      <c r="C276" s="21">
        <f t="shared" si="31"/>
        <v>1</v>
      </c>
      <c r="D276" s="22" t="str">
        <f t="shared" si="29"/>
        <v>dimanche</v>
      </c>
      <c r="E276" s="23" t="str">
        <f t="shared" si="32"/>
        <v>dimanche</v>
      </c>
    </row>
    <row r="277" spans="1:5" x14ac:dyDescent="0.2">
      <c r="A277" s="19">
        <v>46412</v>
      </c>
      <c r="B277" s="20">
        <f t="shared" si="30"/>
        <v>1</v>
      </c>
      <c r="C277" s="21">
        <f t="shared" si="31"/>
        <v>2</v>
      </c>
      <c r="D277" s="22" t="str">
        <f t="shared" si="29"/>
        <v>lundi</v>
      </c>
      <c r="E277" s="23" t="str">
        <f t="shared" si="32"/>
        <v>lundi</v>
      </c>
    </row>
    <row r="278" spans="1:5" x14ac:dyDescent="0.2">
      <c r="A278" s="19">
        <v>46413</v>
      </c>
      <c r="B278" s="20">
        <f t="shared" si="30"/>
        <v>1</v>
      </c>
      <c r="C278" s="21">
        <f t="shared" si="31"/>
        <v>3</v>
      </c>
      <c r="D278" s="22" t="str">
        <f t="shared" si="29"/>
        <v>mardi</v>
      </c>
      <c r="E278" s="23" t="str">
        <f t="shared" si="32"/>
        <v>mardi</v>
      </c>
    </row>
    <row r="279" spans="1:5" x14ac:dyDescent="0.2">
      <c r="A279" s="19">
        <v>46414</v>
      </c>
      <c r="B279" s="20">
        <f t="shared" si="30"/>
        <v>1</v>
      </c>
      <c r="C279" s="21">
        <f t="shared" si="31"/>
        <v>4</v>
      </c>
      <c r="D279" s="22" t="str">
        <f t="shared" si="29"/>
        <v>mercredi</v>
      </c>
      <c r="E279" s="23" t="str">
        <f t="shared" si="32"/>
        <v>mercredi</v>
      </c>
    </row>
    <row r="280" spans="1:5" x14ac:dyDescent="0.2">
      <c r="A280" s="19">
        <v>46415</v>
      </c>
      <c r="B280" s="20">
        <f t="shared" si="30"/>
        <v>1</v>
      </c>
      <c r="C280" s="21">
        <f t="shared" si="31"/>
        <v>5</v>
      </c>
      <c r="D280" s="22" t="str">
        <f t="shared" si="29"/>
        <v>jeudi</v>
      </c>
      <c r="E280" s="23" t="str">
        <f t="shared" si="32"/>
        <v>jeudi</v>
      </c>
    </row>
    <row r="281" spans="1:5" x14ac:dyDescent="0.2">
      <c r="A281" s="19">
        <v>46416</v>
      </c>
      <c r="B281" s="20">
        <f t="shared" si="30"/>
        <v>1</v>
      </c>
      <c r="C281" s="21">
        <f t="shared" si="31"/>
        <v>6</v>
      </c>
      <c r="D281" s="22" t="str">
        <f t="shared" si="29"/>
        <v>vendredi</v>
      </c>
      <c r="E281" s="23" t="str">
        <f t="shared" si="32"/>
        <v>vendredi</v>
      </c>
    </row>
    <row r="282" spans="1:5" x14ac:dyDescent="0.2">
      <c r="A282" s="19">
        <v>46417</v>
      </c>
      <c r="B282" s="20">
        <f t="shared" si="30"/>
        <v>1</v>
      </c>
      <c r="C282" s="21">
        <f t="shared" si="31"/>
        <v>7</v>
      </c>
      <c r="D282" s="22" t="str">
        <f t="shared" si="29"/>
        <v>samedi</v>
      </c>
      <c r="E282" s="23" t="str">
        <f t="shared" si="32"/>
        <v>samedi</v>
      </c>
    </row>
    <row r="283" spans="1:5" x14ac:dyDescent="0.2">
      <c r="A283" s="19">
        <v>46418</v>
      </c>
      <c r="B283" s="20">
        <f t="shared" si="30"/>
        <v>1</v>
      </c>
      <c r="C283" s="21">
        <f t="shared" si="31"/>
        <v>1</v>
      </c>
      <c r="D283" s="22" t="str">
        <f t="shared" si="29"/>
        <v>dimanche</v>
      </c>
      <c r="E283" s="23" t="str">
        <f t="shared" si="32"/>
        <v>dimanche</v>
      </c>
    </row>
    <row r="284" spans="1:5" x14ac:dyDescent="0.2">
      <c r="A284" s="19">
        <v>46419</v>
      </c>
      <c r="B284" s="20">
        <f t="shared" si="30"/>
        <v>2</v>
      </c>
      <c r="C284" s="21">
        <f t="shared" si="31"/>
        <v>2</v>
      </c>
      <c r="D284" s="22" t="str">
        <f t="shared" si="29"/>
        <v>lundi</v>
      </c>
      <c r="E284" s="23" t="str">
        <f t="shared" si="32"/>
        <v>lundi</v>
      </c>
    </row>
    <row r="285" spans="1:5" x14ac:dyDescent="0.2">
      <c r="A285" s="19">
        <v>46420</v>
      </c>
      <c r="B285" s="20">
        <f t="shared" si="30"/>
        <v>2</v>
      </c>
      <c r="C285" s="21">
        <f t="shared" si="31"/>
        <v>3</v>
      </c>
      <c r="D285" s="22" t="str">
        <f t="shared" si="29"/>
        <v>mardi</v>
      </c>
      <c r="E285" s="23" t="str">
        <f t="shared" si="32"/>
        <v>mardi</v>
      </c>
    </row>
    <row r="286" spans="1:5" x14ac:dyDescent="0.2">
      <c r="A286" s="19">
        <v>46421</v>
      </c>
      <c r="B286" s="20">
        <f t="shared" si="30"/>
        <v>2</v>
      </c>
      <c r="C286" s="21">
        <f t="shared" si="31"/>
        <v>4</v>
      </c>
      <c r="D286" s="22" t="str">
        <f t="shared" si="29"/>
        <v>mercredi</v>
      </c>
      <c r="E286" s="23" t="str">
        <f t="shared" si="32"/>
        <v>mercredi</v>
      </c>
    </row>
    <row r="287" spans="1:5" x14ac:dyDescent="0.2">
      <c r="A287" s="19">
        <v>46422</v>
      </c>
      <c r="B287" s="20">
        <f t="shared" si="30"/>
        <v>2</v>
      </c>
      <c r="C287" s="21">
        <f t="shared" si="31"/>
        <v>5</v>
      </c>
      <c r="D287" s="22" t="str">
        <f t="shared" si="29"/>
        <v>jeudi</v>
      </c>
      <c r="E287" s="23" t="str">
        <f t="shared" si="32"/>
        <v>jeudi</v>
      </c>
    </row>
    <row r="288" spans="1:5" x14ac:dyDescent="0.2">
      <c r="A288" s="19">
        <v>46423</v>
      </c>
      <c r="B288" s="20">
        <f t="shared" si="30"/>
        <v>2</v>
      </c>
      <c r="C288" s="21">
        <f t="shared" si="31"/>
        <v>6</v>
      </c>
      <c r="D288" s="22" t="str">
        <f t="shared" si="29"/>
        <v>vendredi</v>
      </c>
      <c r="E288" s="23" t="str">
        <f t="shared" si="32"/>
        <v>vendredi</v>
      </c>
    </row>
    <row r="289" spans="1:5" x14ac:dyDescent="0.2">
      <c r="A289" s="19">
        <v>46424</v>
      </c>
      <c r="B289" s="20">
        <f t="shared" si="30"/>
        <v>2</v>
      </c>
      <c r="C289" s="21">
        <f t="shared" si="31"/>
        <v>7</v>
      </c>
      <c r="D289" s="22" t="str">
        <f t="shared" si="29"/>
        <v>samedi</v>
      </c>
      <c r="E289" s="23" t="str">
        <f t="shared" si="32"/>
        <v>samedi</v>
      </c>
    </row>
    <row r="290" spans="1:5" x14ac:dyDescent="0.2">
      <c r="A290" s="19">
        <v>46425</v>
      </c>
      <c r="B290" s="20">
        <f t="shared" si="30"/>
        <v>2</v>
      </c>
      <c r="C290" s="21">
        <f t="shared" si="31"/>
        <v>1</v>
      </c>
      <c r="D290" s="22" t="str">
        <f t="shared" si="29"/>
        <v>dimanche</v>
      </c>
      <c r="E290" s="23" t="str">
        <f t="shared" si="32"/>
        <v>dimanche</v>
      </c>
    </row>
    <row r="291" spans="1:5" x14ac:dyDescent="0.2">
      <c r="A291" s="19">
        <v>46426</v>
      </c>
      <c r="B291" s="20">
        <f t="shared" si="30"/>
        <v>2</v>
      </c>
      <c r="C291" s="21">
        <f t="shared" si="31"/>
        <v>2</v>
      </c>
      <c r="D291" s="22" t="str">
        <f t="shared" si="29"/>
        <v>lundi</v>
      </c>
      <c r="E291" s="23" t="str">
        <f t="shared" si="32"/>
        <v>lundi</v>
      </c>
    </row>
    <row r="292" spans="1:5" x14ac:dyDescent="0.2">
      <c r="A292" s="19">
        <v>46427</v>
      </c>
      <c r="B292" s="20">
        <f t="shared" si="30"/>
        <v>2</v>
      </c>
      <c r="C292" s="21">
        <f t="shared" si="31"/>
        <v>3</v>
      </c>
      <c r="D292" s="22" t="str">
        <f t="shared" si="29"/>
        <v>mardi</v>
      </c>
      <c r="E292" s="23" t="str">
        <f t="shared" si="32"/>
        <v>mardi</v>
      </c>
    </row>
    <row r="293" spans="1:5" x14ac:dyDescent="0.2">
      <c r="A293" s="19">
        <v>46428</v>
      </c>
      <c r="B293" s="20">
        <f t="shared" si="30"/>
        <v>2</v>
      </c>
      <c r="C293" s="21">
        <f t="shared" si="31"/>
        <v>4</v>
      </c>
      <c r="D293" s="22" t="str">
        <f t="shared" si="29"/>
        <v>mercredi</v>
      </c>
      <c r="E293" s="23" t="str">
        <f t="shared" si="32"/>
        <v>mercredi</v>
      </c>
    </row>
    <row r="294" spans="1:5" x14ac:dyDescent="0.2">
      <c r="A294" s="19">
        <v>46429</v>
      </c>
      <c r="B294" s="20">
        <f t="shared" si="30"/>
        <v>2</v>
      </c>
      <c r="C294" s="21">
        <f t="shared" si="31"/>
        <v>5</v>
      </c>
      <c r="D294" s="22" t="str">
        <f t="shared" si="29"/>
        <v>jeudi</v>
      </c>
      <c r="E294" s="23" t="str">
        <f t="shared" si="32"/>
        <v>jeudi</v>
      </c>
    </row>
    <row r="295" spans="1:5" x14ac:dyDescent="0.2">
      <c r="A295" s="19">
        <v>46430</v>
      </c>
      <c r="B295" s="20">
        <f t="shared" si="30"/>
        <v>2</v>
      </c>
      <c r="C295" s="21">
        <f t="shared" si="31"/>
        <v>6</v>
      </c>
      <c r="D295" s="22" t="str">
        <f t="shared" si="29"/>
        <v>vendredi</v>
      </c>
      <c r="E295" s="23" t="str">
        <f t="shared" si="32"/>
        <v>vendredi</v>
      </c>
    </row>
    <row r="296" spans="1:5" x14ac:dyDescent="0.2">
      <c r="A296" s="19">
        <v>46431</v>
      </c>
      <c r="B296" s="20">
        <f t="shared" si="30"/>
        <v>2</v>
      </c>
      <c r="C296" s="21">
        <f t="shared" si="31"/>
        <v>7</v>
      </c>
      <c r="D296" s="22" t="str">
        <f t="shared" si="29"/>
        <v>samedi</v>
      </c>
      <c r="E296" s="23" t="str">
        <f t="shared" si="32"/>
        <v>samedi</v>
      </c>
    </row>
    <row r="297" spans="1:5" x14ac:dyDescent="0.2">
      <c r="A297" s="19">
        <v>46432</v>
      </c>
      <c r="B297" s="20">
        <f t="shared" si="30"/>
        <v>2</v>
      </c>
      <c r="C297" s="21">
        <f t="shared" si="31"/>
        <v>1</v>
      </c>
      <c r="D297" s="22" t="str">
        <f t="shared" si="29"/>
        <v>dimanche</v>
      </c>
      <c r="E297" s="23" t="str">
        <f t="shared" si="32"/>
        <v>dimanche</v>
      </c>
    </row>
    <row r="298" spans="1:5" x14ac:dyDescent="0.2">
      <c r="A298" s="19">
        <v>46433</v>
      </c>
      <c r="B298" s="20">
        <f t="shared" si="30"/>
        <v>2</v>
      </c>
      <c r="C298" s="21">
        <f t="shared" si="31"/>
        <v>2</v>
      </c>
      <c r="D298" s="22" t="str">
        <f t="shared" si="29"/>
        <v>lundi</v>
      </c>
      <c r="E298" s="23" t="str">
        <f t="shared" si="32"/>
        <v>lundi</v>
      </c>
    </row>
    <row r="299" spans="1:5" x14ac:dyDescent="0.2">
      <c r="A299" s="19">
        <v>46434</v>
      </c>
      <c r="B299" s="20">
        <f t="shared" si="30"/>
        <v>2</v>
      </c>
      <c r="C299" s="21">
        <f t="shared" si="31"/>
        <v>3</v>
      </c>
      <c r="D299" s="22" t="str">
        <f t="shared" si="29"/>
        <v>mardi</v>
      </c>
      <c r="E299" s="23" t="str">
        <f t="shared" si="32"/>
        <v>mardi</v>
      </c>
    </row>
    <row r="300" spans="1:5" x14ac:dyDescent="0.2">
      <c r="A300" s="19">
        <v>46435</v>
      </c>
      <c r="B300" s="20">
        <f t="shared" si="30"/>
        <v>2</v>
      </c>
      <c r="C300" s="21">
        <f t="shared" si="31"/>
        <v>4</v>
      </c>
      <c r="D300" s="22" t="str">
        <f t="shared" si="29"/>
        <v>mercredi</v>
      </c>
      <c r="E300" s="23" t="str">
        <f t="shared" si="32"/>
        <v>mercredi</v>
      </c>
    </row>
    <row r="301" spans="1:5" x14ac:dyDescent="0.2">
      <c r="A301" s="19">
        <v>46436</v>
      </c>
      <c r="B301" s="20">
        <f t="shared" si="30"/>
        <v>2</v>
      </c>
      <c r="C301" s="21">
        <f t="shared" si="31"/>
        <v>5</v>
      </c>
      <c r="D301" s="22" t="str">
        <f t="shared" si="29"/>
        <v>jeudi</v>
      </c>
      <c r="E301" s="23" t="str">
        <f t="shared" si="32"/>
        <v>jeudi</v>
      </c>
    </row>
    <row r="302" spans="1:5" x14ac:dyDescent="0.2">
      <c r="A302" s="19">
        <v>46437</v>
      </c>
      <c r="B302" s="20">
        <f t="shared" si="30"/>
        <v>2</v>
      </c>
      <c r="C302" s="21">
        <f t="shared" si="31"/>
        <v>6</v>
      </c>
      <c r="D302" s="22" t="str">
        <f t="shared" si="29"/>
        <v>vendredi</v>
      </c>
      <c r="E302" s="23" t="str">
        <f t="shared" si="32"/>
        <v>vendredi</v>
      </c>
    </row>
    <row r="303" spans="1:5" x14ac:dyDescent="0.2">
      <c r="A303" s="19">
        <v>46438</v>
      </c>
      <c r="B303" s="20">
        <f t="shared" si="30"/>
        <v>2</v>
      </c>
      <c r="C303" s="21">
        <f t="shared" si="31"/>
        <v>7</v>
      </c>
      <c r="D303" s="22" t="str">
        <f t="shared" si="29"/>
        <v>samedi</v>
      </c>
      <c r="E303" s="23" t="str">
        <f t="shared" si="32"/>
        <v>samedi</v>
      </c>
    </row>
    <row r="304" spans="1:5" x14ac:dyDescent="0.2">
      <c r="A304" s="19">
        <v>46439</v>
      </c>
      <c r="B304" s="20">
        <f t="shared" si="30"/>
        <v>2</v>
      </c>
      <c r="C304" s="21">
        <f t="shared" si="31"/>
        <v>1</v>
      </c>
      <c r="D304" s="22" t="str">
        <f t="shared" si="29"/>
        <v>dimanche</v>
      </c>
      <c r="E304" s="23" t="str">
        <f t="shared" si="32"/>
        <v>dimanche</v>
      </c>
    </row>
    <row r="305" spans="1:5" x14ac:dyDescent="0.2">
      <c r="A305" s="19">
        <v>46440</v>
      </c>
      <c r="B305" s="20">
        <f t="shared" si="30"/>
        <v>2</v>
      </c>
      <c r="C305" s="21">
        <f t="shared" si="31"/>
        <v>2</v>
      </c>
      <c r="D305" s="22" t="str">
        <f t="shared" si="29"/>
        <v>lundi</v>
      </c>
      <c r="E305" s="23" t="str">
        <f t="shared" si="32"/>
        <v>lundi</v>
      </c>
    </row>
    <row r="306" spans="1:5" x14ac:dyDescent="0.2">
      <c r="A306" s="19">
        <v>46441</v>
      </c>
      <c r="B306" s="20">
        <f t="shared" si="30"/>
        <v>2</v>
      </c>
      <c r="C306" s="21">
        <f t="shared" si="31"/>
        <v>3</v>
      </c>
      <c r="D306" s="22" t="str">
        <f t="shared" si="29"/>
        <v>mardi</v>
      </c>
      <c r="E306" s="23" t="str">
        <f t="shared" si="32"/>
        <v>mardi</v>
      </c>
    </row>
    <row r="307" spans="1:5" x14ac:dyDescent="0.2">
      <c r="A307" s="19">
        <v>46442</v>
      </c>
      <c r="B307" s="20">
        <f t="shared" si="30"/>
        <v>2</v>
      </c>
      <c r="C307" s="21">
        <f t="shared" si="31"/>
        <v>4</v>
      </c>
      <c r="D307" s="22" t="str">
        <f t="shared" si="29"/>
        <v>mercredi</v>
      </c>
      <c r="E307" s="23" t="str">
        <f t="shared" si="32"/>
        <v>mercredi</v>
      </c>
    </row>
    <row r="308" spans="1:5" x14ac:dyDescent="0.2">
      <c r="A308" s="19">
        <v>46443</v>
      </c>
      <c r="B308" s="20">
        <f t="shared" si="30"/>
        <v>2</v>
      </c>
      <c r="C308" s="21">
        <f t="shared" si="31"/>
        <v>5</v>
      </c>
      <c r="D308" s="22" t="str">
        <f t="shared" si="29"/>
        <v>jeudi</v>
      </c>
      <c r="E308" s="23" t="str">
        <f t="shared" si="32"/>
        <v>jeudi</v>
      </c>
    </row>
    <row r="309" spans="1:5" x14ac:dyDescent="0.2">
      <c r="A309" s="19">
        <v>46444</v>
      </c>
      <c r="B309" s="20">
        <f t="shared" si="30"/>
        <v>2</v>
      </c>
      <c r="C309" s="21">
        <f t="shared" si="31"/>
        <v>6</v>
      </c>
      <c r="D309" s="22" t="str">
        <f t="shared" si="29"/>
        <v>vendredi</v>
      </c>
      <c r="E309" s="23" t="str">
        <f t="shared" si="32"/>
        <v>vendredi</v>
      </c>
    </row>
    <row r="310" spans="1:5" x14ac:dyDescent="0.2">
      <c r="A310" s="19">
        <v>46445</v>
      </c>
      <c r="B310" s="20">
        <f t="shared" si="30"/>
        <v>2</v>
      </c>
      <c r="C310" s="21">
        <f t="shared" si="31"/>
        <v>7</v>
      </c>
      <c r="D310" s="22" t="str">
        <f t="shared" si="29"/>
        <v>samedi</v>
      </c>
      <c r="E310" s="23" t="str">
        <f t="shared" si="32"/>
        <v>samedi</v>
      </c>
    </row>
    <row r="311" spans="1:5" x14ac:dyDescent="0.2">
      <c r="A311" s="19">
        <v>46446</v>
      </c>
      <c r="B311" s="20">
        <f t="shared" si="30"/>
        <v>2</v>
      </c>
      <c r="C311" s="21">
        <f t="shared" si="31"/>
        <v>1</v>
      </c>
      <c r="D311" s="22" t="str">
        <f t="shared" si="29"/>
        <v>dimanche</v>
      </c>
      <c r="E311" s="23" t="str">
        <f t="shared" si="32"/>
        <v>dimanche</v>
      </c>
    </row>
    <row r="312" spans="1:5" x14ac:dyDescent="0.2">
      <c r="A312" s="19">
        <v>46447</v>
      </c>
      <c r="B312" s="20">
        <f t="shared" si="30"/>
        <v>3</v>
      </c>
      <c r="C312" s="21">
        <f t="shared" si="31"/>
        <v>2</v>
      </c>
      <c r="D312" s="22" t="str">
        <f t="shared" si="29"/>
        <v>lundi</v>
      </c>
      <c r="E312" s="23" t="str">
        <f t="shared" si="32"/>
        <v>lundi</v>
      </c>
    </row>
    <row r="313" spans="1:5" x14ac:dyDescent="0.2">
      <c r="A313" s="19">
        <v>46448</v>
      </c>
      <c r="B313" s="20">
        <f t="shared" si="30"/>
        <v>3</v>
      </c>
      <c r="C313" s="21">
        <f t="shared" si="31"/>
        <v>3</v>
      </c>
      <c r="D313" s="22" t="str">
        <f t="shared" si="29"/>
        <v>mardi</v>
      </c>
      <c r="E313" s="23" t="str">
        <f t="shared" si="32"/>
        <v>mardi</v>
      </c>
    </row>
    <row r="314" spans="1:5" x14ac:dyDescent="0.2">
      <c r="A314" s="19">
        <v>46449</v>
      </c>
      <c r="B314" s="20">
        <f t="shared" si="30"/>
        <v>3</v>
      </c>
      <c r="C314" s="21">
        <f t="shared" si="31"/>
        <v>4</v>
      </c>
      <c r="D314" s="22" t="str">
        <f t="shared" si="29"/>
        <v>mercredi</v>
      </c>
      <c r="E314" s="23" t="str">
        <f t="shared" si="32"/>
        <v>mercredi</v>
      </c>
    </row>
    <row r="315" spans="1:5" x14ac:dyDescent="0.2">
      <c r="A315" s="19">
        <v>46450</v>
      </c>
      <c r="B315" s="20">
        <f t="shared" si="30"/>
        <v>3</v>
      </c>
      <c r="C315" s="21">
        <f t="shared" si="31"/>
        <v>5</v>
      </c>
      <c r="D315" s="22" t="str">
        <f t="shared" si="29"/>
        <v>jeudi</v>
      </c>
      <c r="E315" s="23" t="str">
        <f t="shared" si="32"/>
        <v>jeudi</v>
      </c>
    </row>
    <row r="316" spans="1:5" x14ac:dyDescent="0.2">
      <c r="A316" s="19">
        <v>46451</v>
      </c>
      <c r="B316" s="20">
        <f t="shared" si="30"/>
        <v>3</v>
      </c>
      <c r="C316" s="21">
        <f t="shared" si="31"/>
        <v>6</v>
      </c>
      <c r="D316" s="22" t="str">
        <f t="shared" si="29"/>
        <v>vendredi</v>
      </c>
      <c r="E316" s="23" t="str">
        <f t="shared" si="32"/>
        <v>vendredi</v>
      </c>
    </row>
    <row r="317" spans="1:5" x14ac:dyDescent="0.2">
      <c r="A317" s="19">
        <v>46452</v>
      </c>
      <c r="B317" s="20">
        <f t="shared" si="30"/>
        <v>3</v>
      </c>
      <c r="C317" s="21">
        <f t="shared" si="31"/>
        <v>7</v>
      </c>
      <c r="D317" s="22" t="str">
        <f t="shared" si="29"/>
        <v>samedi</v>
      </c>
      <c r="E317" s="23" t="str">
        <f t="shared" si="32"/>
        <v>samedi</v>
      </c>
    </row>
    <row r="318" spans="1:5" x14ac:dyDescent="0.2">
      <c r="A318" s="19">
        <v>46453</v>
      </c>
      <c r="B318" s="20">
        <f t="shared" si="30"/>
        <v>3</v>
      </c>
      <c r="C318" s="21">
        <f t="shared" si="31"/>
        <v>1</v>
      </c>
      <c r="D318" s="22" t="str">
        <f t="shared" si="29"/>
        <v>dimanche</v>
      </c>
      <c r="E318" s="23" t="str">
        <f t="shared" si="32"/>
        <v>dimanche</v>
      </c>
    </row>
    <row r="319" spans="1:5" x14ac:dyDescent="0.2">
      <c r="A319" s="19">
        <v>46454</v>
      </c>
      <c r="B319" s="20">
        <f t="shared" si="30"/>
        <v>3</v>
      </c>
      <c r="C319" s="21">
        <f t="shared" si="31"/>
        <v>2</v>
      </c>
      <c r="D319" s="22" t="str">
        <f t="shared" si="29"/>
        <v>lundi</v>
      </c>
      <c r="E319" s="23" t="str">
        <f t="shared" si="32"/>
        <v>lundi</v>
      </c>
    </row>
    <row r="320" spans="1:5" x14ac:dyDescent="0.2">
      <c r="A320" s="19">
        <v>46455</v>
      </c>
      <c r="B320" s="20">
        <f t="shared" si="30"/>
        <v>3</v>
      </c>
      <c r="C320" s="21">
        <f t="shared" si="31"/>
        <v>3</v>
      </c>
      <c r="D320" s="22" t="str">
        <f t="shared" si="29"/>
        <v>mardi</v>
      </c>
      <c r="E320" s="23" t="str">
        <f t="shared" si="32"/>
        <v>mardi</v>
      </c>
    </row>
    <row r="321" spans="1:5" x14ac:dyDescent="0.2">
      <c r="A321" s="19">
        <v>46456</v>
      </c>
      <c r="B321" s="20">
        <f t="shared" si="30"/>
        <v>3</v>
      </c>
      <c r="C321" s="21">
        <f t="shared" si="31"/>
        <v>4</v>
      </c>
      <c r="D321" s="22" t="str">
        <f t="shared" si="29"/>
        <v>mercredi</v>
      </c>
      <c r="E321" s="23" t="str">
        <f t="shared" si="32"/>
        <v>mercredi</v>
      </c>
    </row>
    <row r="322" spans="1:5" x14ac:dyDescent="0.2">
      <c r="A322" s="19">
        <v>46457</v>
      </c>
      <c r="B322" s="20">
        <f t="shared" si="30"/>
        <v>3</v>
      </c>
      <c r="C322" s="21">
        <f t="shared" si="31"/>
        <v>5</v>
      </c>
      <c r="D322" s="22" t="str">
        <f t="shared" si="29"/>
        <v>jeudi</v>
      </c>
      <c r="E322" s="23" t="str">
        <f t="shared" si="32"/>
        <v>jeudi</v>
      </c>
    </row>
    <row r="323" spans="1:5" x14ac:dyDescent="0.2">
      <c r="A323" s="19">
        <v>46458</v>
      </c>
      <c r="B323" s="20">
        <f t="shared" si="30"/>
        <v>3</v>
      </c>
      <c r="C323" s="21">
        <f t="shared" si="31"/>
        <v>6</v>
      </c>
      <c r="D323" s="22" t="str">
        <f t="shared" si="29"/>
        <v>vendredi</v>
      </c>
      <c r="E323" s="23" t="str">
        <f t="shared" si="32"/>
        <v>vendredi</v>
      </c>
    </row>
    <row r="324" spans="1:5" x14ac:dyDescent="0.2">
      <c r="A324" s="19">
        <v>46459</v>
      </c>
      <c r="B324" s="20">
        <f t="shared" si="30"/>
        <v>3</v>
      </c>
      <c r="C324" s="21">
        <f t="shared" si="31"/>
        <v>7</v>
      </c>
      <c r="D324" s="22" t="str">
        <f t="shared" ref="D324:D368" si="33">IF($A$4:$A$368=$O$4,$M$4,IF($A$4:$A$368=$O$5,$M$5,IF($A$4:$A$368=$O$6,$M$6,IF($A$4:$A$368=$O$7,$M$7,IF($A$4:$A$368=$O$8,$M$8,IF($A$4:$A$368=$O$9,$M$9,IF($A$4:$A$368=$O$10,$M$10,IF($A$4:$A$368=$O$11,$M$11,IF($A$4:$A$368=$O$12,$M$12,IF($A$4:$A$368=$O$13,$M$13,IF($A$4:$A$368=$O$14,$M$14,VLOOKUP(C324,$G$4:$H$12,2,0))))))))))))</f>
        <v>samedi</v>
      </c>
      <c r="E324" s="23" t="str">
        <f t="shared" si="32"/>
        <v>samedi</v>
      </c>
    </row>
    <row r="325" spans="1:5" x14ac:dyDescent="0.2">
      <c r="A325" s="19">
        <v>46460</v>
      </c>
      <c r="B325" s="20">
        <f t="shared" ref="B325:B368" si="34">MONTH(A325)</f>
        <v>3</v>
      </c>
      <c r="C325" s="21">
        <f t="shared" ref="C325:C368" si="35">WEEKDAY(A325)</f>
        <v>1</v>
      </c>
      <c r="D325" s="22" t="str">
        <f t="shared" si="33"/>
        <v>dimanche</v>
      </c>
      <c r="E325" s="23" t="str">
        <f t="shared" ref="E325:E368" si="36">D325</f>
        <v>dimanche</v>
      </c>
    </row>
    <row r="326" spans="1:5" x14ac:dyDescent="0.2">
      <c r="A326" s="19">
        <v>46461</v>
      </c>
      <c r="B326" s="20">
        <f t="shared" si="34"/>
        <v>3</v>
      </c>
      <c r="C326" s="21">
        <f t="shared" si="35"/>
        <v>2</v>
      </c>
      <c r="D326" s="22" t="str">
        <f t="shared" si="33"/>
        <v>lundi</v>
      </c>
      <c r="E326" s="23" t="str">
        <f t="shared" si="36"/>
        <v>lundi</v>
      </c>
    </row>
    <row r="327" spans="1:5" x14ac:dyDescent="0.2">
      <c r="A327" s="19">
        <v>46462</v>
      </c>
      <c r="B327" s="20">
        <f t="shared" si="34"/>
        <v>3</v>
      </c>
      <c r="C327" s="21">
        <f t="shared" si="35"/>
        <v>3</v>
      </c>
      <c r="D327" s="22" t="str">
        <f t="shared" si="33"/>
        <v>mardi</v>
      </c>
      <c r="E327" s="23" t="str">
        <f t="shared" si="36"/>
        <v>mardi</v>
      </c>
    </row>
    <row r="328" spans="1:5" x14ac:dyDescent="0.2">
      <c r="A328" s="19">
        <v>46463</v>
      </c>
      <c r="B328" s="20">
        <f t="shared" si="34"/>
        <v>3</v>
      </c>
      <c r="C328" s="21">
        <f t="shared" si="35"/>
        <v>4</v>
      </c>
      <c r="D328" s="22" t="str">
        <f t="shared" si="33"/>
        <v>mercredi</v>
      </c>
      <c r="E328" s="23" t="str">
        <f t="shared" si="36"/>
        <v>mercredi</v>
      </c>
    </row>
    <row r="329" spans="1:5" x14ac:dyDescent="0.2">
      <c r="A329" s="19">
        <v>46464</v>
      </c>
      <c r="B329" s="20">
        <f t="shared" si="34"/>
        <v>3</v>
      </c>
      <c r="C329" s="21">
        <f t="shared" si="35"/>
        <v>5</v>
      </c>
      <c r="D329" s="22" t="str">
        <f t="shared" si="33"/>
        <v>jeudi</v>
      </c>
      <c r="E329" s="23" t="str">
        <f t="shared" si="36"/>
        <v>jeudi</v>
      </c>
    </row>
    <row r="330" spans="1:5" x14ac:dyDescent="0.2">
      <c r="A330" s="19">
        <v>46465</v>
      </c>
      <c r="B330" s="20">
        <f t="shared" si="34"/>
        <v>3</v>
      </c>
      <c r="C330" s="21">
        <f t="shared" si="35"/>
        <v>6</v>
      </c>
      <c r="D330" s="22" t="str">
        <f t="shared" si="33"/>
        <v>vendredi</v>
      </c>
      <c r="E330" s="23" t="str">
        <f t="shared" si="36"/>
        <v>vendredi</v>
      </c>
    </row>
    <row r="331" spans="1:5" x14ac:dyDescent="0.2">
      <c r="A331" s="19">
        <v>46466</v>
      </c>
      <c r="B331" s="20">
        <f t="shared" si="34"/>
        <v>3</v>
      </c>
      <c r="C331" s="21">
        <f t="shared" si="35"/>
        <v>7</v>
      </c>
      <c r="D331" s="22" t="str">
        <f t="shared" si="33"/>
        <v>samedi</v>
      </c>
      <c r="E331" s="23" t="str">
        <f t="shared" si="36"/>
        <v>samedi</v>
      </c>
    </row>
    <row r="332" spans="1:5" x14ac:dyDescent="0.2">
      <c r="A332" s="19">
        <v>46467</v>
      </c>
      <c r="B332" s="20">
        <f t="shared" si="34"/>
        <v>3</v>
      </c>
      <c r="C332" s="21">
        <f t="shared" si="35"/>
        <v>1</v>
      </c>
      <c r="D332" s="22" t="str">
        <f t="shared" si="33"/>
        <v>dimanche</v>
      </c>
      <c r="E332" s="23" t="str">
        <f t="shared" si="36"/>
        <v>dimanche</v>
      </c>
    </row>
    <row r="333" spans="1:5" x14ac:dyDescent="0.2">
      <c r="A333" s="19">
        <v>46468</v>
      </c>
      <c r="B333" s="20">
        <f t="shared" si="34"/>
        <v>3</v>
      </c>
      <c r="C333" s="21">
        <f t="shared" si="35"/>
        <v>2</v>
      </c>
      <c r="D333" s="22" t="str">
        <f t="shared" si="33"/>
        <v>lundi</v>
      </c>
      <c r="E333" s="23" t="str">
        <f t="shared" si="36"/>
        <v>lundi</v>
      </c>
    </row>
    <row r="334" spans="1:5" x14ac:dyDescent="0.2">
      <c r="A334" s="19">
        <v>46469</v>
      </c>
      <c r="B334" s="20">
        <f t="shared" si="34"/>
        <v>3</v>
      </c>
      <c r="C334" s="21">
        <f t="shared" si="35"/>
        <v>3</v>
      </c>
      <c r="D334" s="22" t="str">
        <f t="shared" si="33"/>
        <v>mardi</v>
      </c>
      <c r="E334" s="23" t="str">
        <f t="shared" si="36"/>
        <v>mardi</v>
      </c>
    </row>
    <row r="335" spans="1:5" x14ac:dyDescent="0.2">
      <c r="A335" s="19">
        <v>46470</v>
      </c>
      <c r="B335" s="20">
        <f t="shared" si="34"/>
        <v>3</v>
      </c>
      <c r="C335" s="21">
        <f t="shared" si="35"/>
        <v>4</v>
      </c>
      <c r="D335" s="22" t="str">
        <f t="shared" si="33"/>
        <v>mercredi</v>
      </c>
      <c r="E335" s="23" t="str">
        <f t="shared" si="36"/>
        <v>mercredi</v>
      </c>
    </row>
    <row r="336" spans="1:5" x14ac:dyDescent="0.2">
      <c r="A336" s="19">
        <v>46471</v>
      </c>
      <c r="B336" s="20">
        <f t="shared" si="34"/>
        <v>3</v>
      </c>
      <c r="C336" s="21">
        <f t="shared" si="35"/>
        <v>5</v>
      </c>
      <c r="D336" s="22" t="str">
        <f t="shared" si="33"/>
        <v>jeudi</v>
      </c>
      <c r="E336" s="23" t="str">
        <f t="shared" si="36"/>
        <v>jeudi</v>
      </c>
    </row>
    <row r="337" spans="1:5" x14ac:dyDescent="0.2">
      <c r="A337" s="19">
        <v>46472</v>
      </c>
      <c r="B337" s="20">
        <f t="shared" si="34"/>
        <v>3</v>
      </c>
      <c r="C337" s="21">
        <f t="shared" si="35"/>
        <v>6</v>
      </c>
      <c r="D337" s="22" t="str">
        <f t="shared" si="33"/>
        <v>vendredi</v>
      </c>
      <c r="E337" s="23" t="str">
        <f t="shared" si="36"/>
        <v>vendredi</v>
      </c>
    </row>
    <row r="338" spans="1:5" x14ac:dyDescent="0.2">
      <c r="A338" s="19">
        <v>46473</v>
      </c>
      <c r="B338" s="20">
        <f t="shared" si="34"/>
        <v>3</v>
      </c>
      <c r="C338" s="21">
        <f t="shared" si="35"/>
        <v>7</v>
      </c>
      <c r="D338" s="22" t="str">
        <f t="shared" si="33"/>
        <v>samedi</v>
      </c>
      <c r="E338" s="23" t="str">
        <f t="shared" si="36"/>
        <v>samedi</v>
      </c>
    </row>
    <row r="339" spans="1:5" x14ac:dyDescent="0.2">
      <c r="A339" s="19">
        <v>46474</v>
      </c>
      <c r="B339" s="20">
        <f t="shared" si="34"/>
        <v>3</v>
      </c>
      <c r="C339" s="21">
        <f t="shared" si="35"/>
        <v>1</v>
      </c>
      <c r="D339" s="22" t="str">
        <f t="shared" si="33"/>
        <v>dimanche</v>
      </c>
      <c r="E339" s="23" t="str">
        <f t="shared" si="36"/>
        <v>dimanche</v>
      </c>
    </row>
    <row r="340" spans="1:5" x14ac:dyDescent="0.2">
      <c r="A340" s="19">
        <v>46475</v>
      </c>
      <c r="B340" s="20">
        <f t="shared" si="34"/>
        <v>3</v>
      </c>
      <c r="C340" s="21">
        <f t="shared" si="35"/>
        <v>2</v>
      </c>
      <c r="D340" s="22" t="str">
        <f t="shared" si="33"/>
        <v>JF</v>
      </c>
      <c r="E340" s="23" t="str">
        <f t="shared" si="36"/>
        <v>JF</v>
      </c>
    </row>
    <row r="341" spans="1:5" x14ac:dyDescent="0.2">
      <c r="A341" s="19">
        <v>46476</v>
      </c>
      <c r="B341" s="20">
        <f t="shared" si="34"/>
        <v>3</v>
      </c>
      <c r="C341" s="21">
        <f t="shared" si="35"/>
        <v>3</v>
      </c>
      <c r="D341" s="22" t="str">
        <f t="shared" si="33"/>
        <v>mardi</v>
      </c>
      <c r="E341" s="23" t="str">
        <f t="shared" si="36"/>
        <v>mardi</v>
      </c>
    </row>
    <row r="342" spans="1:5" x14ac:dyDescent="0.2">
      <c r="A342" s="19">
        <v>46477</v>
      </c>
      <c r="B342" s="20">
        <f t="shared" si="34"/>
        <v>3</v>
      </c>
      <c r="C342" s="21">
        <f t="shared" si="35"/>
        <v>4</v>
      </c>
      <c r="D342" s="22" t="str">
        <f t="shared" si="33"/>
        <v>mercredi</v>
      </c>
      <c r="E342" s="23" t="str">
        <f t="shared" si="36"/>
        <v>mercredi</v>
      </c>
    </row>
    <row r="343" spans="1:5" x14ac:dyDescent="0.2">
      <c r="A343" s="19">
        <v>46478</v>
      </c>
      <c r="B343" s="20">
        <f t="shared" si="34"/>
        <v>4</v>
      </c>
      <c r="C343" s="21">
        <f t="shared" si="35"/>
        <v>5</v>
      </c>
      <c r="D343" s="22" t="str">
        <f t="shared" si="33"/>
        <v>jeudi</v>
      </c>
      <c r="E343" s="23" t="str">
        <f t="shared" si="36"/>
        <v>jeudi</v>
      </c>
    </row>
    <row r="344" spans="1:5" x14ac:dyDescent="0.2">
      <c r="A344" s="19">
        <v>46479</v>
      </c>
      <c r="B344" s="20">
        <f t="shared" si="34"/>
        <v>4</v>
      </c>
      <c r="C344" s="21">
        <f t="shared" si="35"/>
        <v>6</v>
      </c>
      <c r="D344" s="22" t="str">
        <f t="shared" si="33"/>
        <v>vendredi</v>
      </c>
      <c r="E344" s="23" t="str">
        <f t="shared" si="36"/>
        <v>vendredi</v>
      </c>
    </row>
    <row r="345" spans="1:5" x14ac:dyDescent="0.2">
      <c r="A345" s="19">
        <v>46480</v>
      </c>
      <c r="B345" s="20">
        <f t="shared" si="34"/>
        <v>4</v>
      </c>
      <c r="C345" s="21">
        <f t="shared" si="35"/>
        <v>7</v>
      </c>
      <c r="D345" s="22" t="str">
        <f t="shared" si="33"/>
        <v>samedi</v>
      </c>
      <c r="E345" s="23" t="str">
        <f t="shared" si="36"/>
        <v>samedi</v>
      </c>
    </row>
    <row r="346" spans="1:5" x14ac:dyDescent="0.2">
      <c r="A346" s="19">
        <v>46481</v>
      </c>
      <c r="B346" s="20">
        <f t="shared" si="34"/>
        <v>4</v>
      </c>
      <c r="C346" s="21">
        <f t="shared" si="35"/>
        <v>1</v>
      </c>
      <c r="D346" s="22" t="str">
        <f t="shared" si="33"/>
        <v>dimanche</v>
      </c>
      <c r="E346" s="23" t="str">
        <f t="shared" si="36"/>
        <v>dimanche</v>
      </c>
    </row>
    <row r="347" spans="1:5" x14ac:dyDescent="0.2">
      <c r="A347" s="19">
        <v>46482</v>
      </c>
      <c r="B347" s="20">
        <f t="shared" si="34"/>
        <v>4</v>
      </c>
      <c r="C347" s="21">
        <f t="shared" si="35"/>
        <v>2</v>
      </c>
      <c r="D347" s="22" t="str">
        <f t="shared" si="33"/>
        <v>lundi</v>
      </c>
      <c r="E347" s="23" t="str">
        <f t="shared" si="36"/>
        <v>lundi</v>
      </c>
    </row>
    <row r="348" spans="1:5" x14ac:dyDescent="0.2">
      <c r="A348" s="19">
        <v>46483</v>
      </c>
      <c r="B348" s="20">
        <f t="shared" si="34"/>
        <v>4</v>
      </c>
      <c r="C348" s="21">
        <f t="shared" si="35"/>
        <v>3</v>
      </c>
      <c r="D348" s="22" t="str">
        <f t="shared" si="33"/>
        <v>mardi</v>
      </c>
      <c r="E348" s="23" t="str">
        <f t="shared" si="36"/>
        <v>mardi</v>
      </c>
    </row>
    <row r="349" spans="1:5" x14ac:dyDescent="0.2">
      <c r="A349" s="19">
        <v>46484</v>
      </c>
      <c r="B349" s="20">
        <f t="shared" si="34"/>
        <v>4</v>
      </c>
      <c r="C349" s="21">
        <f t="shared" si="35"/>
        <v>4</v>
      </c>
      <c r="D349" s="22" t="str">
        <f t="shared" si="33"/>
        <v>mercredi</v>
      </c>
      <c r="E349" s="23" t="str">
        <f t="shared" si="36"/>
        <v>mercredi</v>
      </c>
    </row>
    <row r="350" spans="1:5" x14ac:dyDescent="0.2">
      <c r="A350" s="19">
        <v>46485</v>
      </c>
      <c r="B350" s="20">
        <f t="shared" si="34"/>
        <v>4</v>
      </c>
      <c r="C350" s="21">
        <f t="shared" si="35"/>
        <v>5</v>
      </c>
      <c r="D350" s="22" t="str">
        <f t="shared" si="33"/>
        <v>jeudi</v>
      </c>
      <c r="E350" s="23" t="str">
        <f t="shared" si="36"/>
        <v>jeudi</v>
      </c>
    </row>
    <row r="351" spans="1:5" x14ac:dyDescent="0.2">
      <c r="A351" s="19">
        <v>46486</v>
      </c>
      <c r="B351" s="20">
        <f t="shared" si="34"/>
        <v>4</v>
      </c>
      <c r="C351" s="21">
        <f t="shared" si="35"/>
        <v>6</v>
      </c>
      <c r="D351" s="22" t="str">
        <f t="shared" si="33"/>
        <v>vendredi</v>
      </c>
      <c r="E351" s="23" t="str">
        <f t="shared" si="36"/>
        <v>vendredi</v>
      </c>
    </row>
    <row r="352" spans="1:5" x14ac:dyDescent="0.2">
      <c r="A352" s="19">
        <v>46487</v>
      </c>
      <c r="B352" s="20">
        <f t="shared" si="34"/>
        <v>4</v>
      </c>
      <c r="C352" s="21">
        <f t="shared" si="35"/>
        <v>7</v>
      </c>
      <c r="D352" s="22" t="str">
        <f t="shared" si="33"/>
        <v>samedi</v>
      </c>
      <c r="E352" s="23" t="str">
        <f t="shared" si="36"/>
        <v>samedi</v>
      </c>
    </row>
    <row r="353" spans="1:5" x14ac:dyDescent="0.2">
      <c r="A353" s="19">
        <v>46488</v>
      </c>
      <c r="B353" s="20">
        <f t="shared" si="34"/>
        <v>4</v>
      </c>
      <c r="C353" s="21">
        <f t="shared" si="35"/>
        <v>1</v>
      </c>
      <c r="D353" s="22" t="str">
        <f t="shared" si="33"/>
        <v>dimanche</v>
      </c>
      <c r="E353" s="23" t="str">
        <f t="shared" si="36"/>
        <v>dimanche</v>
      </c>
    </row>
    <row r="354" spans="1:5" x14ac:dyDescent="0.2">
      <c r="A354" s="19">
        <v>46489</v>
      </c>
      <c r="B354" s="20">
        <f t="shared" si="34"/>
        <v>4</v>
      </c>
      <c r="C354" s="21">
        <f t="shared" si="35"/>
        <v>2</v>
      </c>
      <c r="D354" s="22" t="str">
        <f t="shared" si="33"/>
        <v>lundi</v>
      </c>
      <c r="E354" s="23" t="str">
        <f t="shared" si="36"/>
        <v>lundi</v>
      </c>
    </row>
    <row r="355" spans="1:5" x14ac:dyDescent="0.2">
      <c r="A355" s="19">
        <v>46490</v>
      </c>
      <c r="B355" s="20">
        <f t="shared" si="34"/>
        <v>4</v>
      </c>
      <c r="C355" s="21">
        <f t="shared" si="35"/>
        <v>3</v>
      </c>
      <c r="D355" s="22" t="str">
        <f t="shared" si="33"/>
        <v>mardi</v>
      </c>
      <c r="E355" s="23" t="str">
        <f t="shared" si="36"/>
        <v>mardi</v>
      </c>
    </row>
    <row r="356" spans="1:5" x14ac:dyDescent="0.2">
      <c r="A356" s="19">
        <v>46491</v>
      </c>
      <c r="B356" s="20">
        <f t="shared" si="34"/>
        <v>4</v>
      </c>
      <c r="C356" s="21">
        <f t="shared" si="35"/>
        <v>4</v>
      </c>
      <c r="D356" s="22" t="str">
        <f t="shared" si="33"/>
        <v>mercredi</v>
      </c>
      <c r="E356" s="23" t="str">
        <f t="shared" si="36"/>
        <v>mercredi</v>
      </c>
    </row>
    <row r="357" spans="1:5" x14ac:dyDescent="0.2">
      <c r="A357" s="19">
        <v>46492</v>
      </c>
      <c r="B357" s="20">
        <f t="shared" si="34"/>
        <v>4</v>
      </c>
      <c r="C357" s="21">
        <f t="shared" si="35"/>
        <v>5</v>
      </c>
      <c r="D357" s="22" t="str">
        <f t="shared" si="33"/>
        <v>jeudi</v>
      </c>
      <c r="E357" s="23" t="str">
        <f t="shared" si="36"/>
        <v>jeudi</v>
      </c>
    </row>
    <row r="358" spans="1:5" x14ac:dyDescent="0.2">
      <c r="A358" s="19">
        <v>46493</v>
      </c>
      <c r="B358" s="20">
        <f t="shared" si="34"/>
        <v>4</v>
      </c>
      <c r="C358" s="21">
        <f t="shared" si="35"/>
        <v>6</v>
      </c>
      <c r="D358" s="22" t="str">
        <f t="shared" si="33"/>
        <v>vendredi</v>
      </c>
      <c r="E358" s="23" t="str">
        <f t="shared" si="36"/>
        <v>vendredi</v>
      </c>
    </row>
    <row r="359" spans="1:5" x14ac:dyDescent="0.2">
      <c r="A359" s="19">
        <v>46494</v>
      </c>
      <c r="B359" s="20">
        <f t="shared" si="34"/>
        <v>4</v>
      </c>
      <c r="C359" s="21">
        <f t="shared" si="35"/>
        <v>7</v>
      </c>
      <c r="D359" s="22" t="str">
        <f t="shared" si="33"/>
        <v>samedi</v>
      </c>
      <c r="E359" s="23" t="str">
        <f t="shared" si="36"/>
        <v>samedi</v>
      </c>
    </row>
    <row r="360" spans="1:5" x14ac:dyDescent="0.2">
      <c r="A360" s="19">
        <v>46495</v>
      </c>
      <c r="B360" s="20">
        <f t="shared" si="34"/>
        <v>4</v>
      </c>
      <c r="C360" s="21">
        <f t="shared" si="35"/>
        <v>1</v>
      </c>
      <c r="D360" s="22" t="str">
        <f t="shared" si="33"/>
        <v>dimanche</v>
      </c>
      <c r="E360" s="23" t="str">
        <f t="shared" si="36"/>
        <v>dimanche</v>
      </c>
    </row>
    <row r="361" spans="1:5" x14ac:dyDescent="0.2">
      <c r="A361" s="19">
        <v>46496</v>
      </c>
      <c r="B361" s="20">
        <f t="shared" si="34"/>
        <v>4</v>
      </c>
      <c r="C361" s="21">
        <f t="shared" si="35"/>
        <v>2</v>
      </c>
      <c r="D361" s="22" t="str">
        <f t="shared" si="33"/>
        <v>lundi</v>
      </c>
      <c r="E361" s="23" t="str">
        <f t="shared" si="36"/>
        <v>lundi</v>
      </c>
    </row>
    <row r="362" spans="1:5" x14ac:dyDescent="0.2">
      <c r="A362" s="19">
        <v>46497</v>
      </c>
      <c r="B362" s="20">
        <f t="shared" si="34"/>
        <v>4</v>
      </c>
      <c r="C362" s="21">
        <f t="shared" si="35"/>
        <v>3</v>
      </c>
      <c r="D362" s="22" t="str">
        <f t="shared" si="33"/>
        <v>mardi</v>
      </c>
      <c r="E362" s="23" t="str">
        <f t="shared" si="36"/>
        <v>mardi</v>
      </c>
    </row>
    <row r="363" spans="1:5" x14ac:dyDescent="0.2">
      <c r="A363" s="19">
        <v>46498</v>
      </c>
      <c r="B363" s="20">
        <f t="shared" si="34"/>
        <v>4</v>
      </c>
      <c r="C363" s="21">
        <f t="shared" si="35"/>
        <v>4</v>
      </c>
      <c r="D363" s="22" t="str">
        <f t="shared" si="33"/>
        <v>mercredi</v>
      </c>
      <c r="E363" s="23" t="str">
        <f t="shared" si="36"/>
        <v>mercredi</v>
      </c>
    </row>
    <row r="364" spans="1:5" x14ac:dyDescent="0.2">
      <c r="A364" s="19">
        <v>46499</v>
      </c>
      <c r="B364" s="20">
        <f t="shared" si="34"/>
        <v>4</v>
      </c>
      <c r="C364" s="21">
        <f t="shared" si="35"/>
        <v>5</v>
      </c>
      <c r="D364" s="22" t="str">
        <f t="shared" si="33"/>
        <v>jeudi</v>
      </c>
      <c r="E364" s="23" t="str">
        <f t="shared" si="36"/>
        <v>jeudi</v>
      </c>
    </row>
    <row r="365" spans="1:5" x14ac:dyDescent="0.2">
      <c r="A365" s="19">
        <v>46500</v>
      </c>
      <c r="B365" s="20">
        <f t="shared" si="34"/>
        <v>4</v>
      </c>
      <c r="C365" s="21">
        <f t="shared" si="35"/>
        <v>6</v>
      </c>
      <c r="D365" s="22" t="str">
        <f t="shared" si="33"/>
        <v>vendredi</v>
      </c>
      <c r="E365" s="23" t="str">
        <f t="shared" si="36"/>
        <v>vendredi</v>
      </c>
    </row>
    <row r="366" spans="1:5" x14ac:dyDescent="0.2">
      <c r="A366" s="19">
        <v>46501</v>
      </c>
      <c r="B366" s="20">
        <f t="shared" si="34"/>
        <v>4</v>
      </c>
      <c r="C366" s="21">
        <f t="shared" si="35"/>
        <v>7</v>
      </c>
      <c r="D366" s="22" t="str">
        <f t="shared" si="33"/>
        <v>samedi</v>
      </c>
      <c r="E366" s="23" t="str">
        <f t="shared" si="36"/>
        <v>samedi</v>
      </c>
    </row>
    <row r="367" spans="1:5" x14ac:dyDescent="0.2">
      <c r="A367" s="19">
        <v>46502</v>
      </c>
      <c r="B367" s="20">
        <f t="shared" si="34"/>
        <v>4</v>
      </c>
      <c r="C367" s="21">
        <f t="shared" si="35"/>
        <v>1</v>
      </c>
      <c r="D367" s="22" t="str">
        <f t="shared" si="33"/>
        <v>dimanche</v>
      </c>
      <c r="E367" s="23" t="str">
        <f t="shared" si="36"/>
        <v>dimanche</v>
      </c>
    </row>
    <row r="368" spans="1:5" x14ac:dyDescent="0.2">
      <c r="A368" s="19">
        <v>46503</v>
      </c>
      <c r="B368" s="20">
        <f t="shared" si="34"/>
        <v>4</v>
      </c>
      <c r="C368" s="21">
        <f t="shared" si="35"/>
        <v>2</v>
      </c>
      <c r="D368" s="22" t="str">
        <f t="shared" si="33"/>
        <v>lundi</v>
      </c>
      <c r="E368" s="23" t="str">
        <f t="shared" si="36"/>
        <v>lundi</v>
      </c>
    </row>
  </sheetData>
  <sheetProtection sheet="1" objects="1" scenarios="1"/>
  <autoFilter ref="A3:E368"/>
  <mergeCells count="6">
    <mergeCell ref="A1:AA1"/>
    <mergeCell ref="Q11:AA11"/>
    <mergeCell ref="G3:H3"/>
    <mergeCell ref="J3:K3"/>
    <mergeCell ref="M3:O3"/>
    <mergeCell ref="Q5:T5"/>
  </mergeCells>
  <pageMargins left="0.78740157499999996" right="0.78740157499999996" top="0.984251969" bottom="0.984251969" header="0.4921259845" footer="0.4921259845"/>
  <pageSetup paperSize="9" scale="83"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AA369"/>
  <sheetViews>
    <sheetView showGridLines="0" zoomScale="120" zoomScaleNormal="120" workbookViewId="0">
      <selection activeCell="N33" sqref="N33"/>
    </sheetView>
  </sheetViews>
  <sheetFormatPr baseColWidth="10" defaultColWidth="11.42578125" defaultRowHeight="12.75" x14ac:dyDescent="0.2"/>
  <cols>
    <col min="1" max="1" width="13.42578125" style="2" bestFit="1" customWidth="1"/>
    <col min="2" max="5" width="11.42578125" style="2"/>
    <col min="6" max="6" width="3.5703125" style="2" customWidth="1"/>
    <col min="7" max="7" width="13.42578125" style="2" bestFit="1" customWidth="1"/>
    <col min="8" max="8" width="17.5703125" style="2" bestFit="1" customWidth="1"/>
    <col min="9" max="9" width="5.85546875" style="2" bestFit="1" customWidth="1"/>
    <col min="10" max="11" width="10.7109375" style="2" customWidth="1"/>
    <col min="12" max="12" width="8.7109375" style="2" bestFit="1" customWidth="1"/>
    <col min="13" max="13" width="7.7109375" style="2" bestFit="1" customWidth="1"/>
    <col min="14" max="14" width="20" style="2" bestFit="1" customWidth="1"/>
    <col min="15" max="15" width="24.42578125" style="2" bestFit="1" customWidth="1"/>
    <col min="16" max="16" width="10.7109375" style="2" customWidth="1"/>
    <col min="17" max="17" width="5.42578125" style="2" bestFit="1" customWidth="1"/>
    <col min="18" max="20" width="10.7109375" style="2" customWidth="1"/>
    <col min="21" max="16384" width="11.42578125" style="2"/>
  </cols>
  <sheetData>
    <row r="1" spans="1:27" ht="16.899999999999999" thickTop="1" thickBot="1" x14ac:dyDescent="0.35">
      <c r="A1" s="137" t="str">
        <f>"CALENDRIER "&amp;YEAR(A4)&amp;-YEAR(A368)</f>
        <v>CALENDRIER 2027-2028</v>
      </c>
      <c r="B1" s="138"/>
      <c r="C1" s="138"/>
      <c r="D1" s="138"/>
      <c r="E1" s="138"/>
      <c r="F1" s="138"/>
      <c r="G1" s="138"/>
      <c r="H1" s="138"/>
      <c r="I1" s="138"/>
      <c r="J1" s="138"/>
      <c r="K1" s="138"/>
      <c r="L1" s="138"/>
      <c r="M1" s="138"/>
      <c r="N1" s="138"/>
      <c r="O1" s="138"/>
      <c r="P1" s="138"/>
      <c r="Q1" s="138"/>
      <c r="R1" s="138"/>
      <c r="S1" s="138"/>
      <c r="T1" s="138"/>
      <c r="U1" s="138"/>
      <c r="V1" s="138"/>
      <c r="W1" s="138"/>
      <c r="X1" s="138"/>
      <c r="Y1" s="138"/>
      <c r="Z1" s="138"/>
      <c r="AA1" s="139"/>
    </row>
    <row r="2" spans="1:27" ht="16.149999999999999" thickTop="1" x14ac:dyDescent="0.3">
      <c r="A2" s="1"/>
      <c r="B2" s="1"/>
    </row>
    <row r="3" spans="1:27" s="3" customFormat="1" ht="63.75" customHeight="1" x14ac:dyDescent="0.25">
      <c r="A3" s="33" t="s">
        <v>17</v>
      </c>
      <c r="B3" s="33" t="s">
        <v>18</v>
      </c>
      <c r="C3" s="33" t="s">
        <v>19</v>
      </c>
      <c r="D3" s="33" t="s">
        <v>20</v>
      </c>
      <c r="E3" s="33" t="s">
        <v>21</v>
      </c>
      <c r="G3" s="146" t="s">
        <v>22</v>
      </c>
      <c r="H3" s="146"/>
      <c r="J3" s="146" t="s">
        <v>85</v>
      </c>
      <c r="K3" s="146"/>
      <c r="M3" s="143" t="s">
        <v>138</v>
      </c>
      <c r="N3" s="144"/>
      <c r="O3" s="145"/>
    </row>
    <row r="4" spans="1:27" x14ac:dyDescent="0.2">
      <c r="A4" s="19">
        <v>46504</v>
      </c>
      <c r="B4" s="20">
        <f>MONTH(A4)</f>
        <v>4</v>
      </c>
      <c r="C4" s="21">
        <f>WEEKDAY(A4)</f>
        <v>3</v>
      </c>
      <c r="D4" s="22" t="str">
        <f>IF($A$4:$A$369=$O$4,$M$4,IF($A$4:$A$369=$O$5,$M$5,IF($A$4:$A$369=$O$6,$M$6,IF($A$4:$A$369=$O$7,$M$7,IF($A$4:$A$369=$O$8,$M$8,IF($A$4:$A$369=$O$9,$M$9,IF($A$4:$A$369=$O$10,$M$10,IF($A$4:$A$369=$O$11,$M$11,IF($A$4:$A$369=$O$12,$M$12,IF($A$4:$A$369=$O$13,$M$13,IF($A$4:$A$369=$O$14,$M$14,VLOOKUP(C4,$G$4:$H$12,2,0))))))))))))</f>
        <v>mardi</v>
      </c>
      <c r="E4" s="23" t="str">
        <f t="shared" ref="E4:E68" si="0">D4</f>
        <v>mardi</v>
      </c>
      <c r="G4" s="24">
        <v>1</v>
      </c>
      <c r="H4" s="22" t="s">
        <v>0</v>
      </c>
      <c r="J4" s="24">
        <v>1</v>
      </c>
      <c r="K4" s="26" t="s">
        <v>86</v>
      </c>
      <c r="M4" s="24" t="str">
        <f>IF(WEEKDAY(O4)=1,"JFD","JF")</f>
        <v>JF</v>
      </c>
      <c r="N4" s="24" t="s">
        <v>108</v>
      </c>
      <c r="O4" s="41">
        <v>46508</v>
      </c>
    </row>
    <row r="5" spans="1:27" ht="14.25" x14ac:dyDescent="0.2">
      <c r="A5" s="19">
        <v>46505</v>
      </c>
      <c r="B5" s="20">
        <f t="shared" ref="B5:B68" si="1">MONTH(A5)</f>
        <v>4</v>
      </c>
      <c r="C5" s="21">
        <f t="shared" ref="C5:C68" si="2">WEEKDAY(A5)</f>
        <v>4</v>
      </c>
      <c r="D5" s="22" t="str">
        <f t="shared" ref="D5:D68" si="3">IF($A$4:$A$369=$O$4,$M$4,IF($A$4:$A$369=$O$5,$M$5,IF($A$4:$A$369=$O$6,$M$6,IF($A$4:$A$369=$O$7,$M$7,IF($A$4:$A$369=$O$8,$M$8,IF($A$4:$A$369=$O$9,$M$9,IF($A$4:$A$369=$O$10,$M$10,IF($A$4:$A$369=$O$11,$M$11,IF($A$4:$A$369=$O$12,$M$12,IF($A$4:$A$369=$O$13,$M$13,IF($A$4:$A$369=$O$14,$M$14,VLOOKUP(C5,$G$4:$H$12,2,0))))))))))))</f>
        <v>mercredi</v>
      </c>
      <c r="E5" s="23" t="str">
        <f t="shared" si="0"/>
        <v>mercredi</v>
      </c>
      <c r="G5" s="24">
        <v>2</v>
      </c>
      <c r="H5" s="22" t="s">
        <v>25</v>
      </c>
      <c r="J5" s="24">
        <v>2</v>
      </c>
      <c r="K5" s="26" t="s">
        <v>87</v>
      </c>
      <c r="M5" s="24" t="str">
        <f t="shared" ref="M5:M14" si="4">IF(WEEKDAY(O5)=1,"JFD","JF")</f>
        <v>JF</v>
      </c>
      <c r="N5" s="24" t="s">
        <v>110</v>
      </c>
      <c r="O5" s="41">
        <v>46513</v>
      </c>
      <c r="Q5" s="147" t="s">
        <v>24</v>
      </c>
      <c r="R5" s="147"/>
      <c r="S5" s="147"/>
      <c r="T5" s="147"/>
    </row>
    <row r="6" spans="1:27" x14ac:dyDescent="0.2">
      <c r="A6" s="19">
        <v>46506</v>
      </c>
      <c r="B6" s="20">
        <f t="shared" si="1"/>
        <v>4</v>
      </c>
      <c r="C6" s="21">
        <f t="shared" si="2"/>
        <v>5</v>
      </c>
      <c r="D6" s="22" t="str">
        <f t="shared" si="3"/>
        <v>jeudi</v>
      </c>
      <c r="E6" s="23" t="str">
        <f t="shared" si="0"/>
        <v>jeudi</v>
      </c>
      <c r="G6" s="24">
        <v>3</v>
      </c>
      <c r="H6" s="22" t="s">
        <v>26</v>
      </c>
      <c r="J6" s="24">
        <v>3</v>
      </c>
      <c r="K6" s="26" t="s">
        <v>88</v>
      </c>
      <c r="M6" s="24" t="str">
        <f t="shared" si="4"/>
        <v>JF</v>
      </c>
      <c r="N6" s="24" t="s">
        <v>109</v>
      </c>
      <c r="O6" s="41">
        <v>46515</v>
      </c>
      <c r="Q6" s="5" t="s">
        <v>107</v>
      </c>
      <c r="T6" s="6"/>
    </row>
    <row r="7" spans="1:27" x14ac:dyDescent="0.2">
      <c r="A7" s="19">
        <v>46507</v>
      </c>
      <c r="B7" s="20">
        <f t="shared" si="1"/>
        <v>4</v>
      </c>
      <c r="C7" s="21">
        <f t="shared" si="2"/>
        <v>6</v>
      </c>
      <c r="D7" s="22" t="str">
        <f t="shared" si="3"/>
        <v>vendredi</v>
      </c>
      <c r="E7" s="23" t="str">
        <f t="shared" si="0"/>
        <v>vendredi</v>
      </c>
      <c r="G7" s="24">
        <v>4</v>
      </c>
      <c r="H7" s="22" t="s">
        <v>27</v>
      </c>
      <c r="J7" s="24">
        <v>4</v>
      </c>
      <c r="K7" s="26" t="s">
        <v>89</v>
      </c>
      <c r="M7" s="24" t="str">
        <f t="shared" si="4"/>
        <v>JF</v>
      </c>
      <c r="N7" s="24" t="s">
        <v>111</v>
      </c>
      <c r="O7" s="41">
        <v>46524</v>
      </c>
      <c r="Q7" s="7" t="s">
        <v>120</v>
      </c>
    </row>
    <row r="8" spans="1:27" x14ac:dyDescent="0.2">
      <c r="A8" s="19">
        <v>46508</v>
      </c>
      <c r="B8" s="20">
        <f t="shared" si="1"/>
        <v>5</v>
      </c>
      <c r="C8" s="21">
        <f t="shared" si="2"/>
        <v>7</v>
      </c>
      <c r="D8" s="22" t="str">
        <f t="shared" si="3"/>
        <v>JF</v>
      </c>
      <c r="E8" s="23" t="str">
        <f t="shared" si="0"/>
        <v>JF</v>
      </c>
      <c r="G8" s="24">
        <v>5</v>
      </c>
      <c r="H8" s="22" t="s">
        <v>28</v>
      </c>
      <c r="J8" s="24">
        <v>5</v>
      </c>
      <c r="K8" s="26" t="s">
        <v>90</v>
      </c>
      <c r="M8" s="24" t="str">
        <f t="shared" si="4"/>
        <v>JF</v>
      </c>
      <c r="N8" s="24" t="s">
        <v>112</v>
      </c>
      <c r="O8" s="41">
        <v>46582</v>
      </c>
      <c r="Q8" s="8" t="s">
        <v>121</v>
      </c>
    </row>
    <row r="9" spans="1:27" x14ac:dyDescent="0.2">
      <c r="A9" s="19">
        <v>46509</v>
      </c>
      <c r="B9" s="20">
        <f t="shared" si="1"/>
        <v>5</v>
      </c>
      <c r="C9" s="21">
        <f t="shared" si="2"/>
        <v>1</v>
      </c>
      <c r="D9" s="22" t="str">
        <f t="shared" si="3"/>
        <v>dimanche</v>
      </c>
      <c r="E9" s="23" t="str">
        <f t="shared" si="0"/>
        <v>dimanche</v>
      </c>
      <c r="G9" s="24">
        <v>6</v>
      </c>
      <c r="H9" s="22" t="s">
        <v>29</v>
      </c>
      <c r="J9" s="24">
        <v>6</v>
      </c>
      <c r="K9" s="26" t="s">
        <v>91</v>
      </c>
      <c r="L9" s="18"/>
      <c r="M9" s="24" t="str">
        <f t="shared" si="4"/>
        <v>JFD</v>
      </c>
      <c r="N9" s="24" t="s">
        <v>113</v>
      </c>
      <c r="O9" s="41">
        <v>46614</v>
      </c>
      <c r="P9" s="18"/>
      <c r="Q9" s="8" t="s">
        <v>122</v>
      </c>
      <c r="W9" s="17"/>
      <c r="X9" s="17"/>
    </row>
    <row r="10" spans="1:27" ht="13.5" thickBot="1" x14ac:dyDescent="0.25">
      <c r="A10" s="19">
        <v>46510</v>
      </c>
      <c r="B10" s="20">
        <f t="shared" si="1"/>
        <v>5</v>
      </c>
      <c r="C10" s="21">
        <f t="shared" si="2"/>
        <v>2</v>
      </c>
      <c r="D10" s="22" t="str">
        <f t="shared" si="3"/>
        <v>lundi</v>
      </c>
      <c r="E10" s="23" t="str">
        <f t="shared" si="0"/>
        <v>lundi</v>
      </c>
      <c r="G10" s="24">
        <v>7</v>
      </c>
      <c r="H10" s="22" t="s">
        <v>30</v>
      </c>
      <c r="J10" s="24">
        <v>7</v>
      </c>
      <c r="K10" s="26" t="s">
        <v>92</v>
      </c>
      <c r="L10" s="25"/>
      <c r="M10" s="24" t="str">
        <f t="shared" si="4"/>
        <v>JF</v>
      </c>
      <c r="N10" s="24" t="s">
        <v>114</v>
      </c>
      <c r="O10" s="41">
        <v>46692</v>
      </c>
    </row>
    <row r="11" spans="1:27" ht="39.75" customHeight="1" thickBot="1" x14ac:dyDescent="0.25">
      <c r="A11" s="19">
        <v>46511</v>
      </c>
      <c r="B11" s="20">
        <f t="shared" si="1"/>
        <v>5</v>
      </c>
      <c r="C11" s="21">
        <f t="shared" si="2"/>
        <v>3</v>
      </c>
      <c r="D11" s="22" t="str">
        <f t="shared" si="3"/>
        <v>mardi</v>
      </c>
      <c r="E11" s="23" t="str">
        <f t="shared" si="0"/>
        <v>mardi</v>
      </c>
      <c r="G11" s="24" t="s">
        <v>23</v>
      </c>
      <c r="H11" s="26" t="s">
        <v>37</v>
      </c>
      <c r="J11" s="24">
        <v>8</v>
      </c>
      <c r="K11" s="26" t="s">
        <v>93</v>
      </c>
      <c r="M11" s="24" t="str">
        <f t="shared" si="4"/>
        <v>JF</v>
      </c>
      <c r="N11" s="24" t="s">
        <v>115</v>
      </c>
      <c r="O11" s="41">
        <v>46702</v>
      </c>
      <c r="Q11" s="140" t="s">
        <v>148</v>
      </c>
      <c r="R11" s="141"/>
      <c r="S11" s="141"/>
      <c r="T11" s="141"/>
      <c r="U11" s="141"/>
      <c r="V11" s="141"/>
      <c r="W11" s="141"/>
      <c r="X11" s="141"/>
      <c r="Y11" s="141"/>
      <c r="Z11" s="141"/>
      <c r="AA11" s="142"/>
    </row>
    <row r="12" spans="1:27" x14ac:dyDescent="0.2">
      <c r="A12" s="19">
        <v>46512</v>
      </c>
      <c r="B12" s="20">
        <f t="shared" si="1"/>
        <v>5</v>
      </c>
      <c r="C12" s="21">
        <f t="shared" si="2"/>
        <v>4</v>
      </c>
      <c r="D12" s="22" t="str">
        <f t="shared" si="3"/>
        <v>mercredi</v>
      </c>
      <c r="E12" s="23" t="str">
        <f t="shared" si="0"/>
        <v>mercredi</v>
      </c>
      <c r="G12" s="24" t="s">
        <v>36</v>
      </c>
      <c r="H12" s="26" t="s">
        <v>98</v>
      </c>
      <c r="J12" s="24">
        <v>9</v>
      </c>
      <c r="K12" s="26" t="s">
        <v>94</v>
      </c>
      <c r="M12" s="24" t="str">
        <f t="shared" si="4"/>
        <v>JF</v>
      </c>
      <c r="N12" s="24" t="s">
        <v>116</v>
      </c>
      <c r="O12" s="41">
        <v>46746</v>
      </c>
    </row>
    <row r="13" spans="1:27" x14ac:dyDescent="0.2">
      <c r="A13" s="19">
        <v>46513</v>
      </c>
      <c r="B13" s="20">
        <f t="shared" si="1"/>
        <v>5</v>
      </c>
      <c r="C13" s="21">
        <f t="shared" si="2"/>
        <v>5</v>
      </c>
      <c r="D13" s="22" t="str">
        <f t="shared" si="3"/>
        <v>JF</v>
      </c>
      <c r="E13" s="23" t="str">
        <f t="shared" si="0"/>
        <v>JF</v>
      </c>
      <c r="J13" s="24">
        <v>10</v>
      </c>
      <c r="K13" s="26" t="s">
        <v>95</v>
      </c>
      <c r="M13" s="24" t="str">
        <f t="shared" si="4"/>
        <v>JF</v>
      </c>
      <c r="N13" s="24" t="s">
        <v>117</v>
      </c>
      <c r="O13" s="41">
        <v>46753</v>
      </c>
    </row>
    <row r="14" spans="1:27" x14ac:dyDescent="0.2">
      <c r="A14" s="19">
        <v>46514</v>
      </c>
      <c r="B14" s="20">
        <f t="shared" si="1"/>
        <v>5</v>
      </c>
      <c r="C14" s="21">
        <f t="shared" si="2"/>
        <v>6</v>
      </c>
      <c r="D14" s="22" t="str">
        <f t="shared" si="3"/>
        <v>vendredi</v>
      </c>
      <c r="E14" s="23" t="str">
        <f t="shared" si="0"/>
        <v>vendredi</v>
      </c>
      <c r="J14" s="24">
        <v>11</v>
      </c>
      <c r="K14" s="26" t="s">
        <v>96</v>
      </c>
      <c r="M14" s="24" t="str">
        <f t="shared" si="4"/>
        <v>JF</v>
      </c>
      <c r="N14" s="24" t="s">
        <v>118</v>
      </c>
      <c r="O14" s="41">
        <v>46860</v>
      </c>
    </row>
    <row r="15" spans="1:27" x14ac:dyDescent="0.2">
      <c r="A15" s="19">
        <v>46515</v>
      </c>
      <c r="B15" s="20">
        <f t="shared" si="1"/>
        <v>5</v>
      </c>
      <c r="C15" s="21">
        <f t="shared" si="2"/>
        <v>7</v>
      </c>
      <c r="D15" s="22" t="str">
        <f t="shared" si="3"/>
        <v>JF</v>
      </c>
      <c r="E15" s="23" t="str">
        <f t="shared" si="0"/>
        <v>JF</v>
      </c>
      <c r="J15" s="24">
        <v>12</v>
      </c>
      <c r="K15" s="26" t="s">
        <v>97</v>
      </c>
    </row>
    <row r="16" spans="1:27" x14ac:dyDescent="0.2">
      <c r="A16" s="19">
        <v>46516</v>
      </c>
      <c r="B16" s="20">
        <f t="shared" si="1"/>
        <v>5</v>
      </c>
      <c r="C16" s="21">
        <f t="shared" si="2"/>
        <v>1</v>
      </c>
      <c r="D16" s="22" t="str">
        <f t="shared" si="3"/>
        <v>dimanche</v>
      </c>
      <c r="E16" s="23" t="str">
        <f t="shared" si="0"/>
        <v>dimanche</v>
      </c>
    </row>
    <row r="17" spans="1:17" x14ac:dyDescent="0.2">
      <c r="A17" s="19">
        <v>46517</v>
      </c>
      <c r="B17" s="20">
        <f t="shared" si="1"/>
        <v>5</v>
      </c>
      <c r="C17" s="21">
        <f t="shared" si="2"/>
        <v>2</v>
      </c>
      <c r="D17" s="22" t="str">
        <f t="shared" si="3"/>
        <v>lundi</v>
      </c>
      <c r="E17" s="23" t="str">
        <f t="shared" si="0"/>
        <v>lundi</v>
      </c>
    </row>
    <row r="18" spans="1:17" ht="13.15" x14ac:dyDescent="0.25">
      <c r="A18" s="19">
        <v>46518</v>
      </c>
      <c r="B18" s="20">
        <f t="shared" si="1"/>
        <v>5</v>
      </c>
      <c r="C18" s="21">
        <f t="shared" si="2"/>
        <v>3</v>
      </c>
      <c r="D18" s="22" t="str">
        <f t="shared" si="3"/>
        <v>mardi</v>
      </c>
      <c r="E18" s="23" t="str">
        <f t="shared" si="0"/>
        <v>mardi</v>
      </c>
    </row>
    <row r="19" spans="1:17" x14ac:dyDescent="0.2">
      <c r="A19" s="19">
        <v>46519</v>
      </c>
      <c r="B19" s="20">
        <f t="shared" si="1"/>
        <v>5</v>
      </c>
      <c r="C19" s="21">
        <f t="shared" si="2"/>
        <v>4</v>
      </c>
      <c r="D19" s="22" t="str">
        <f t="shared" si="3"/>
        <v>mercredi</v>
      </c>
      <c r="E19" s="23" t="str">
        <f t="shared" si="0"/>
        <v>mercredi</v>
      </c>
      <c r="G19" s="9" t="s">
        <v>31</v>
      </c>
      <c r="H19" s="15" t="s">
        <v>13</v>
      </c>
      <c r="I19" s="15" t="s">
        <v>14</v>
      </c>
      <c r="J19" s="15" t="s">
        <v>32</v>
      </c>
      <c r="K19" s="15" t="s">
        <v>15</v>
      </c>
      <c r="L19" s="15" t="s">
        <v>33</v>
      </c>
      <c r="M19" s="15" t="s">
        <v>34</v>
      </c>
      <c r="N19" s="15" t="s">
        <v>35</v>
      </c>
      <c r="O19" s="15" t="s">
        <v>23</v>
      </c>
      <c r="P19" s="15" t="s">
        <v>36</v>
      </c>
      <c r="Q19" s="27"/>
    </row>
    <row r="20" spans="1:17" ht="25.5" x14ac:dyDescent="0.2">
      <c r="A20" s="19">
        <v>46520</v>
      </c>
      <c r="B20" s="20">
        <f t="shared" si="1"/>
        <v>5</v>
      </c>
      <c r="C20" s="21">
        <f t="shared" si="2"/>
        <v>5</v>
      </c>
      <c r="D20" s="22" t="str">
        <f t="shared" si="3"/>
        <v>jeudi</v>
      </c>
      <c r="E20" s="23" t="str">
        <f t="shared" si="0"/>
        <v>jeudi</v>
      </c>
      <c r="G20" s="27"/>
      <c r="H20" s="31" t="s">
        <v>13</v>
      </c>
      <c r="I20" s="31" t="s">
        <v>14</v>
      </c>
      <c r="J20" s="31" t="s">
        <v>32</v>
      </c>
      <c r="K20" s="31" t="s">
        <v>15</v>
      </c>
      <c r="L20" s="31" t="s">
        <v>33</v>
      </c>
      <c r="M20" s="31" t="s">
        <v>34</v>
      </c>
      <c r="N20" s="31" t="s">
        <v>35</v>
      </c>
      <c r="O20" s="32" t="s">
        <v>37</v>
      </c>
      <c r="P20" s="31" t="s">
        <v>38</v>
      </c>
      <c r="Q20" s="31" t="s">
        <v>39</v>
      </c>
    </row>
    <row r="21" spans="1:17" ht="13.15" x14ac:dyDescent="0.25">
      <c r="A21" s="19">
        <v>46521</v>
      </c>
      <c r="B21" s="20">
        <f t="shared" si="1"/>
        <v>5</v>
      </c>
      <c r="C21" s="21">
        <f t="shared" si="2"/>
        <v>6</v>
      </c>
      <c r="D21" s="22" t="str">
        <f t="shared" si="3"/>
        <v>vendredi</v>
      </c>
      <c r="E21" s="23" t="str">
        <f t="shared" si="0"/>
        <v>vendredi</v>
      </c>
      <c r="G21" s="29" t="s">
        <v>1</v>
      </c>
      <c r="H21" s="4">
        <f>COUNTIFS($E$4:$E$369,$H$5,$B$4:$B$369,$J$4)</f>
        <v>5</v>
      </c>
      <c r="I21" s="10">
        <f t="shared" ref="I21:I32" si="5">COUNTIFS($E$4:$E$369,$H$6,$B$4:$B$369,$J4)</f>
        <v>4</v>
      </c>
      <c r="J21" s="10">
        <f t="shared" ref="J21:J32" si="6">COUNTIFS($E$4:$E$369,$H$7,$B$4:$B$369,$J4)</f>
        <v>4</v>
      </c>
      <c r="K21" s="10">
        <f t="shared" ref="K21:K32" si="7">COUNTIFS($E$4:$E$369,$H$8,$B$4:$B$369,$J4)</f>
        <v>4</v>
      </c>
      <c r="L21" s="10">
        <f t="shared" ref="L21:L32" si="8">COUNTIFS($E$4:$E$369,$H$9,$B$4:$B$369,$J4)</f>
        <v>4</v>
      </c>
      <c r="M21" s="10">
        <f t="shared" ref="M21:M32" si="9">COUNTIFS($E$4:$E$369,$H$10,$B$4:$B$369,$J4)</f>
        <v>4</v>
      </c>
      <c r="N21" s="10">
        <f t="shared" ref="N21:N32" si="10">COUNTIFS($E$4:$E$369,$H$4,$B$4:$B$369,$J4)</f>
        <v>5</v>
      </c>
      <c r="O21" s="10">
        <f t="shared" ref="O21:O32" si="11">COUNTIFS($E$4:$E$369,$G$11,$B$4:$B$369,$J4)</f>
        <v>1</v>
      </c>
      <c r="P21" s="10">
        <f t="shared" ref="P21:P32" si="12">COUNTIFS($E$4:$E$369,$G$12,$B$4:$B$369,$J4)</f>
        <v>0</v>
      </c>
      <c r="Q21" s="11">
        <f>SUM(H21:P21)</f>
        <v>31</v>
      </c>
    </row>
    <row r="22" spans="1:17" x14ac:dyDescent="0.2">
      <c r="A22" s="19">
        <v>46522</v>
      </c>
      <c r="B22" s="20">
        <f t="shared" si="1"/>
        <v>5</v>
      </c>
      <c r="C22" s="21">
        <f t="shared" si="2"/>
        <v>7</v>
      </c>
      <c r="D22" s="22" t="str">
        <f t="shared" si="3"/>
        <v>samedi</v>
      </c>
      <c r="E22" s="23" t="str">
        <f t="shared" si="0"/>
        <v>samedi</v>
      </c>
      <c r="G22" s="30" t="s">
        <v>2</v>
      </c>
      <c r="H22" s="4">
        <f>COUNTIFS($E$4:$E$369,$H$5,$B$4:$B$369,$J$5)</f>
        <v>4</v>
      </c>
      <c r="I22" s="10">
        <f t="shared" si="5"/>
        <v>5</v>
      </c>
      <c r="J22" s="10">
        <f t="shared" si="6"/>
        <v>4</v>
      </c>
      <c r="K22" s="10">
        <f t="shared" si="7"/>
        <v>4</v>
      </c>
      <c r="L22" s="10">
        <f t="shared" si="8"/>
        <v>4</v>
      </c>
      <c r="M22" s="10">
        <f t="shared" si="9"/>
        <v>4</v>
      </c>
      <c r="N22" s="10">
        <f t="shared" si="10"/>
        <v>4</v>
      </c>
      <c r="O22" s="10">
        <f t="shared" si="11"/>
        <v>0</v>
      </c>
      <c r="P22" s="10">
        <f t="shared" si="12"/>
        <v>0</v>
      </c>
      <c r="Q22" s="11">
        <f t="shared" ref="Q22:Q32" si="13">SUM(H22:P22)</f>
        <v>29</v>
      </c>
    </row>
    <row r="23" spans="1:17" ht="13.15" x14ac:dyDescent="0.25">
      <c r="A23" s="19">
        <v>46523</v>
      </c>
      <c r="B23" s="20">
        <f t="shared" si="1"/>
        <v>5</v>
      </c>
      <c r="C23" s="21">
        <f t="shared" si="2"/>
        <v>1</v>
      </c>
      <c r="D23" s="22" t="str">
        <f t="shared" si="3"/>
        <v>dimanche</v>
      </c>
      <c r="E23" s="23" t="str">
        <f t="shared" si="0"/>
        <v>dimanche</v>
      </c>
      <c r="G23" s="30" t="s">
        <v>3</v>
      </c>
      <c r="H23" s="4">
        <f>COUNTIFS($E$4:$E$369,$H$5,$B$4:$B$369,$J$6)</f>
        <v>4</v>
      </c>
      <c r="I23" s="10">
        <f t="shared" si="5"/>
        <v>4</v>
      </c>
      <c r="J23" s="10">
        <f t="shared" si="6"/>
        <v>5</v>
      </c>
      <c r="K23" s="10">
        <f t="shared" si="7"/>
        <v>5</v>
      </c>
      <c r="L23" s="10">
        <f t="shared" si="8"/>
        <v>5</v>
      </c>
      <c r="M23" s="10">
        <f t="shared" si="9"/>
        <v>4</v>
      </c>
      <c r="N23" s="10">
        <f t="shared" si="10"/>
        <v>4</v>
      </c>
      <c r="O23" s="10">
        <f t="shared" si="11"/>
        <v>0</v>
      </c>
      <c r="P23" s="10">
        <f t="shared" si="12"/>
        <v>0</v>
      </c>
      <c r="Q23" s="11">
        <f t="shared" si="13"/>
        <v>31</v>
      </c>
    </row>
    <row r="24" spans="1:17" ht="13.15" x14ac:dyDescent="0.25">
      <c r="A24" s="19">
        <v>46524</v>
      </c>
      <c r="B24" s="20">
        <f t="shared" si="1"/>
        <v>5</v>
      </c>
      <c r="C24" s="21">
        <f t="shared" si="2"/>
        <v>2</v>
      </c>
      <c r="D24" s="22" t="str">
        <f t="shared" si="3"/>
        <v>JF</v>
      </c>
      <c r="E24" s="23" t="str">
        <f t="shared" si="0"/>
        <v>JF</v>
      </c>
      <c r="G24" s="30" t="s">
        <v>4</v>
      </c>
      <c r="H24" s="4">
        <f>COUNTIFS($E$4:$E$369,$H$5,$B$4:$B$369,$J$7)</f>
        <v>3</v>
      </c>
      <c r="I24" s="10">
        <f t="shared" si="5"/>
        <v>5</v>
      </c>
      <c r="J24" s="10">
        <f t="shared" si="6"/>
        <v>5</v>
      </c>
      <c r="K24" s="10">
        <f t="shared" si="7"/>
        <v>4</v>
      </c>
      <c r="L24" s="10">
        <f t="shared" si="8"/>
        <v>4</v>
      </c>
      <c r="M24" s="10">
        <f t="shared" si="9"/>
        <v>4</v>
      </c>
      <c r="N24" s="10">
        <f t="shared" si="10"/>
        <v>4</v>
      </c>
      <c r="O24" s="10">
        <f t="shared" si="11"/>
        <v>1</v>
      </c>
      <c r="P24" s="10">
        <f t="shared" si="12"/>
        <v>0</v>
      </c>
      <c r="Q24" s="11">
        <f t="shared" si="13"/>
        <v>30</v>
      </c>
    </row>
    <row r="25" spans="1:17" ht="13.15" x14ac:dyDescent="0.25">
      <c r="A25" s="19">
        <v>46525</v>
      </c>
      <c r="B25" s="20">
        <f t="shared" si="1"/>
        <v>5</v>
      </c>
      <c r="C25" s="21">
        <f t="shared" si="2"/>
        <v>3</v>
      </c>
      <c r="D25" s="22" t="str">
        <f t="shared" si="3"/>
        <v>mardi</v>
      </c>
      <c r="E25" s="23" t="str">
        <f t="shared" si="0"/>
        <v>mardi</v>
      </c>
      <c r="G25" s="30" t="s">
        <v>5</v>
      </c>
      <c r="H25" s="4">
        <f>COUNTIFS($E$4:$E$369,$H$5,$B$4:$B$369,$J$8)</f>
        <v>4</v>
      </c>
      <c r="I25" s="10">
        <f t="shared" si="5"/>
        <v>4</v>
      </c>
      <c r="J25" s="10">
        <f t="shared" si="6"/>
        <v>4</v>
      </c>
      <c r="K25" s="10">
        <f t="shared" si="7"/>
        <v>3</v>
      </c>
      <c r="L25" s="10">
        <f t="shared" si="8"/>
        <v>4</v>
      </c>
      <c r="M25" s="10">
        <f t="shared" si="9"/>
        <v>3</v>
      </c>
      <c r="N25" s="10">
        <f t="shared" si="10"/>
        <v>5</v>
      </c>
      <c r="O25" s="10">
        <f t="shared" si="11"/>
        <v>4</v>
      </c>
      <c r="P25" s="10">
        <f t="shared" si="12"/>
        <v>0</v>
      </c>
      <c r="Q25" s="11">
        <f t="shared" si="13"/>
        <v>31</v>
      </c>
    </row>
    <row r="26" spans="1:17" ht="13.15" x14ac:dyDescent="0.25">
      <c r="A26" s="19">
        <v>46526</v>
      </c>
      <c r="B26" s="20">
        <f t="shared" si="1"/>
        <v>5</v>
      </c>
      <c r="C26" s="21">
        <f t="shared" si="2"/>
        <v>4</v>
      </c>
      <c r="D26" s="22" t="str">
        <f t="shared" si="3"/>
        <v>mercredi</v>
      </c>
      <c r="E26" s="23" t="str">
        <f t="shared" si="0"/>
        <v>mercredi</v>
      </c>
      <c r="G26" s="30" t="s">
        <v>6</v>
      </c>
      <c r="H26" s="4">
        <f>COUNTIFS($E$4:$E$369,$H$5,$B$4:$B$369,$J$9)</f>
        <v>4</v>
      </c>
      <c r="I26" s="10">
        <f t="shared" si="5"/>
        <v>5</v>
      </c>
      <c r="J26" s="10">
        <f t="shared" si="6"/>
        <v>5</v>
      </c>
      <c r="K26" s="10">
        <f t="shared" si="7"/>
        <v>4</v>
      </c>
      <c r="L26" s="10">
        <f t="shared" si="8"/>
        <v>4</v>
      </c>
      <c r="M26" s="10">
        <f t="shared" si="9"/>
        <v>4</v>
      </c>
      <c r="N26" s="10">
        <f t="shared" si="10"/>
        <v>4</v>
      </c>
      <c r="O26" s="10">
        <f t="shared" si="11"/>
        <v>0</v>
      </c>
      <c r="P26" s="10">
        <f t="shared" si="12"/>
        <v>0</v>
      </c>
      <c r="Q26" s="11">
        <f t="shared" si="13"/>
        <v>30</v>
      </c>
    </row>
    <row r="27" spans="1:17" x14ac:dyDescent="0.2">
      <c r="A27" s="19">
        <v>46527</v>
      </c>
      <c r="B27" s="20">
        <f t="shared" si="1"/>
        <v>5</v>
      </c>
      <c r="C27" s="21">
        <f t="shared" si="2"/>
        <v>5</v>
      </c>
      <c r="D27" s="22" t="str">
        <f t="shared" si="3"/>
        <v>jeudi</v>
      </c>
      <c r="E27" s="23" t="str">
        <f t="shared" si="0"/>
        <v>jeudi</v>
      </c>
      <c r="G27" s="30" t="s">
        <v>7</v>
      </c>
      <c r="H27" s="4">
        <f>COUNTIFS($E$4:$E$369,$H$5,$B$4:$B$369,$J$10)</f>
        <v>4</v>
      </c>
      <c r="I27" s="10">
        <f t="shared" si="5"/>
        <v>4</v>
      </c>
      <c r="J27" s="10">
        <f t="shared" si="6"/>
        <v>3</v>
      </c>
      <c r="K27" s="10">
        <f t="shared" si="7"/>
        <v>5</v>
      </c>
      <c r="L27" s="10">
        <f t="shared" si="8"/>
        <v>5</v>
      </c>
      <c r="M27" s="10">
        <f t="shared" si="9"/>
        <v>5</v>
      </c>
      <c r="N27" s="10">
        <f t="shared" si="10"/>
        <v>4</v>
      </c>
      <c r="O27" s="10">
        <f t="shared" si="11"/>
        <v>1</v>
      </c>
      <c r="P27" s="10">
        <f t="shared" si="12"/>
        <v>0</v>
      </c>
      <c r="Q27" s="11">
        <f t="shared" si="13"/>
        <v>31</v>
      </c>
    </row>
    <row r="28" spans="1:17" x14ac:dyDescent="0.2">
      <c r="A28" s="19">
        <v>46528</v>
      </c>
      <c r="B28" s="20">
        <f t="shared" si="1"/>
        <v>5</v>
      </c>
      <c r="C28" s="21">
        <f t="shared" si="2"/>
        <v>6</v>
      </c>
      <c r="D28" s="22" t="str">
        <f t="shared" si="3"/>
        <v>vendredi</v>
      </c>
      <c r="E28" s="23" t="str">
        <f t="shared" si="0"/>
        <v>vendredi</v>
      </c>
      <c r="G28" s="30" t="s">
        <v>8</v>
      </c>
      <c r="H28" s="4">
        <f>COUNTIFS($E$4:$E$369,$H$5,$B$4:$B$369,$J$11)</f>
        <v>5</v>
      </c>
      <c r="I28" s="10">
        <f t="shared" si="5"/>
        <v>5</v>
      </c>
      <c r="J28" s="10">
        <f t="shared" si="6"/>
        <v>4</v>
      </c>
      <c r="K28" s="10">
        <f t="shared" si="7"/>
        <v>4</v>
      </c>
      <c r="L28" s="10">
        <f t="shared" si="8"/>
        <v>4</v>
      </c>
      <c r="M28" s="10">
        <f t="shared" si="9"/>
        <v>4</v>
      </c>
      <c r="N28" s="10">
        <f t="shared" si="10"/>
        <v>4</v>
      </c>
      <c r="O28" s="10">
        <f t="shared" si="11"/>
        <v>0</v>
      </c>
      <c r="P28" s="10">
        <f t="shared" si="12"/>
        <v>1</v>
      </c>
      <c r="Q28" s="11">
        <f t="shared" si="13"/>
        <v>31</v>
      </c>
    </row>
    <row r="29" spans="1:17" x14ac:dyDescent="0.2">
      <c r="A29" s="19">
        <v>46529</v>
      </c>
      <c r="B29" s="20">
        <f t="shared" si="1"/>
        <v>5</v>
      </c>
      <c r="C29" s="21">
        <f t="shared" si="2"/>
        <v>7</v>
      </c>
      <c r="D29" s="22" t="str">
        <f t="shared" si="3"/>
        <v>samedi</v>
      </c>
      <c r="E29" s="23" t="str">
        <f t="shared" si="0"/>
        <v>samedi</v>
      </c>
      <c r="G29" s="30" t="s">
        <v>9</v>
      </c>
      <c r="H29" s="4">
        <f>COUNTIFS($E$4:$E$369,$H$5,$B$4:$B$369,$J$12)</f>
        <v>4</v>
      </c>
      <c r="I29" s="10">
        <f t="shared" si="5"/>
        <v>4</v>
      </c>
      <c r="J29" s="10">
        <f t="shared" si="6"/>
        <v>5</v>
      </c>
      <c r="K29" s="10">
        <f t="shared" si="7"/>
        <v>5</v>
      </c>
      <c r="L29" s="10">
        <f t="shared" si="8"/>
        <v>4</v>
      </c>
      <c r="M29" s="10">
        <f t="shared" si="9"/>
        <v>4</v>
      </c>
      <c r="N29" s="10">
        <f t="shared" si="10"/>
        <v>4</v>
      </c>
      <c r="O29" s="10">
        <f t="shared" si="11"/>
        <v>0</v>
      </c>
      <c r="P29" s="10">
        <f t="shared" si="12"/>
        <v>0</v>
      </c>
      <c r="Q29" s="11">
        <f t="shared" si="13"/>
        <v>30</v>
      </c>
    </row>
    <row r="30" spans="1:17" x14ac:dyDescent="0.2">
      <c r="A30" s="19">
        <v>46530</v>
      </c>
      <c r="B30" s="20">
        <f t="shared" si="1"/>
        <v>5</v>
      </c>
      <c r="C30" s="21">
        <f t="shared" si="2"/>
        <v>1</v>
      </c>
      <c r="D30" s="22" t="str">
        <f t="shared" si="3"/>
        <v>dimanche</v>
      </c>
      <c r="E30" s="23" t="str">
        <f t="shared" si="0"/>
        <v>dimanche</v>
      </c>
      <c r="G30" s="30" t="s">
        <v>10</v>
      </c>
      <c r="H30" s="4">
        <f>COUNTIFS($E$4:$E$369,$H$5,$B$4:$B$369,$J$13)</f>
        <v>4</v>
      </c>
      <c r="I30" s="10">
        <f t="shared" si="5"/>
        <v>4</v>
      </c>
      <c r="J30" s="10">
        <f t="shared" si="6"/>
        <v>4</v>
      </c>
      <c r="K30" s="10">
        <f t="shared" si="7"/>
        <v>4</v>
      </c>
      <c r="L30" s="10">
        <f t="shared" si="8"/>
        <v>5</v>
      </c>
      <c r="M30" s="10">
        <f t="shared" si="9"/>
        <v>5</v>
      </c>
      <c r="N30" s="10">
        <f t="shared" si="10"/>
        <v>5</v>
      </c>
      <c r="O30" s="10">
        <f t="shared" si="11"/>
        <v>0</v>
      </c>
      <c r="P30" s="10">
        <f t="shared" si="12"/>
        <v>0</v>
      </c>
      <c r="Q30" s="11">
        <f t="shared" si="13"/>
        <v>31</v>
      </c>
    </row>
    <row r="31" spans="1:17" x14ac:dyDescent="0.2">
      <c r="A31" s="19">
        <v>46531</v>
      </c>
      <c r="B31" s="20">
        <f t="shared" si="1"/>
        <v>5</v>
      </c>
      <c r="C31" s="21">
        <f t="shared" si="2"/>
        <v>2</v>
      </c>
      <c r="D31" s="22" t="str">
        <f t="shared" si="3"/>
        <v>lundi</v>
      </c>
      <c r="E31" s="23" t="str">
        <f t="shared" si="0"/>
        <v>lundi</v>
      </c>
      <c r="G31" s="30" t="s">
        <v>11</v>
      </c>
      <c r="H31" s="4">
        <f>COUNTIFS($E$4:$E$369,$H$5,$B$4:$B$369,$J$14)</f>
        <v>4</v>
      </c>
      <c r="I31" s="10">
        <f t="shared" si="5"/>
        <v>5</v>
      </c>
      <c r="J31" s="10">
        <f t="shared" si="6"/>
        <v>4</v>
      </c>
      <c r="K31" s="10">
        <f t="shared" si="7"/>
        <v>3</v>
      </c>
      <c r="L31" s="10">
        <f t="shared" si="8"/>
        <v>4</v>
      </c>
      <c r="M31" s="10">
        <f t="shared" si="9"/>
        <v>4</v>
      </c>
      <c r="N31" s="10">
        <f t="shared" si="10"/>
        <v>4</v>
      </c>
      <c r="O31" s="10">
        <f t="shared" si="11"/>
        <v>2</v>
      </c>
      <c r="P31" s="10">
        <f t="shared" si="12"/>
        <v>0</v>
      </c>
      <c r="Q31" s="11">
        <f t="shared" si="13"/>
        <v>30</v>
      </c>
    </row>
    <row r="32" spans="1:17" x14ac:dyDescent="0.2">
      <c r="A32" s="19">
        <v>46532</v>
      </c>
      <c r="B32" s="20">
        <f t="shared" si="1"/>
        <v>5</v>
      </c>
      <c r="C32" s="21">
        <f t="shared" si="2"/>
        <v>3</v>
      </c>
      <c r="D32" s="22" t="str">
        <f t="shared" si="3"/>
        <v>mardi</v>
      </c>
      <c r="E32" s="23" t="str">
        <f t="shared" si="0"/>
        <v>mardi</v>
      </c>
      <c r="G32" s="30" t="s">
        <v>12</v>
      </c>
      <c r="H32" s="4">
        <f>COUNTIFS($E$4:$E$369,$H$5,$B$4:$B$369,$J$15)</f>
        <v>4</v>
      </c>
      <c r="I32" s="10">
        <f t="shared" si="5"/>
        <v>4</v>
      </c>
      <c r="J32" s="10">
        <f t="shared" si="6"/>
        <v>5</v>
      </c>
      <c r="K32" s="10">
        <f t="shared" si="7"/>
        <v>5</v>
      </c>
      <c r="L32" s="10">
        <f t="shared" si="8"/>
        <v>5</v>
      </c>
      <c r="M32" s="10">
        <f t="shared" si="9"/>
        <v>3</v>
      </c>
      <c r="N32" s="10">
        <f t="shared" si="10"/>
        <v>4</v>
      </c>
      <c r="O32" s="10">
        <f t="shared" si="11"/>
        <v>1</v>
      </c>
      <c r="P32" s="10">
        <f t="shared" si="12"/>
        <v>0</v>
      </c>
      <c r="Q32" s="11">
        <f t="shared" si="13"/>
        <v>31</v>
      </c>
    </row>
    <row r="33" spans="1:21" x14ac:dyDescent="0.2">
      <c r="A33" s="19">
        <v>46533</v>
      </c>
      <c r="B33" s="20">
        <f t="shared" si="1"/>
        <v>5</v>
      </c>
      <c r="C33" s="21">
        <f t="shared" si="2"/>
        <v>4</v>
      </c>
      <c r="D33" s="22" t="str">
        <f t="shared" si="3"/>
        <v>mercredi</v>
      </c>
      <c r="E33" s="23" t="str">
        <f t="shared" si="0"/>
        <v>mercredi</v>
      </c>
      <c r="G33" s="12" t="s">
        <v>39</v>
      </c>
      <c r="H33" s="13">
        <f>SUM(H21:H32)</f>
        <v>49</v>
      </c>
      <c r="I33" s="13">
        <f t="shared" ref="I33:P33" si="14">SUM(I21:I32)</f>
        <v>53</v>
      </c>
      <c r="J33" s="13">
        <f t="shared" si="14"/>
        <v>52</v>
      </c>
      <c r="K33" s="13">
        <f t="shared" si="14"/>
        <v>50</v>
      </c>
      <c r="L33" s="13">
        <f t="shared" si="14"/>
        <v>52</v>
      </c>
      <c r="M33" s="13">
        <f t="shared" si="14"/>
        <v>48</v>
      </c>
      <c r="N33" s="13">
        <f t="shared" si="14"/>
        <v>51</v>
      </c>
      <c r="O33" s="13">
        <f>SUM(O21:O32)</f>
        <v>10</v>
      </c>
      <c r="P33" s="13">
        <f t="shared" si="14"/>
        <v>1</v>
      </c>
      <c r="Q33" s="13">
        <f>SUM(Q21:Q32)</f>
        <v>366</v>
      </c>
    </row>
    <row r="34" spans="1:21" x14ac:dyDescent="0.2">
      <c r="A34" s="19">
        <v>46534</v>
      </c>
      <c r="B34" s="20">
        <f t="shared" si="1"/>
        <v>5</v>
      </c>
      <c r="C34" s="21">
        <f t="shared" si="2"/>
        <v>5</v>
      </c>
      <c r="D34" s="22" t="str">
        <f t="shared" si="3"/>
        <v>jeudi</v>
      </c>
      <c r="E34" s="23" t="str">
        <f t="shared" si="0"/>
        <v>jeudi</v>
      </c>
      <c r="G34" s="14" t="s">
        <v>40</v>
      </c>
      <c r="H34" s="15">
        <f t="shared" ref="H34:P34" si="15">COUNTIF($E$4:$E$368,H19)</f>
        <v>49</v>
      </c>
      <c r="I34" s="15">
        <f t="shared" si="15"/>
        <v>53</v>
      </c>
      <c r="J34" s="15">
        <f t="shared" si="15"/>
        <v>51</v>
      </c>
      <c r="K34" s="15">
        <f t="shared" si="15"/>
        <v>50</v>
      </c>
      <c r="L34" s="15">
        <f t="shared" si="15"/>
        <v>52</v>
      </c>
      <c r="M34" s="15">
        <f t="shared" si="15"/>
        <v>48</v>
      </c>
      <c r="N34" s="15">
        <f t="shared" si="15"/>
        <v>51</v>
      </c>
      <c r="O34" s="15">
        <f t="shared" si="15"/>
        <v>10</v>
      </c>
      <c r="P34" s="15">
        <f t="shared" si="15"/>
        <v>1</v>
      </c>
      <c r="Q34" s="15" t="b">
        <f>Q33=SUM(H33:P33)</f>
        <v>1</v>
      </c>
    </row>
    <row r="35" spans="1:21" x14ac:dyDescent="0.2">
      <c r="A35" s="19">
        <v>46535</v>
      </c>
      <c r="B35" s="20">
        <f t="shared" si="1"/>
        <v>5</v>
      </c>
      <c r="C35" s="21">
        <f t="shared" si="2"/>
        <v>6</v>
      </c>
      <c r="D35" s="22" t="str">
        <f t="shared" si="3"/>
        <v>vendredi</v>
      </c>
      <c r="E35" s="23" t="str">
        <f t="shared" si="0"/>
        <v>vendredi</v>
      </c>
      <c r="G35" s="28"/>
      <c r="H35" s="15" t="b">
        <f>H34=H33</f>
        <v>1</v>
      </c>
      <c r="I35" s="15" t="b">
        <f t="shared" ref="I35:P35" si="16">I34=I33</f>
        <v>1</v>
      </c>
      <c r="J35" s="15" t="b">
        <f t="shared" si="16"/>
        <v>0</v>
      </c>
      <c r="K35" s="15" t="b">
        <f t="shared" si="16"/>
        <v>1</v>
      </c>
      <c r="L35" s="15" t="b">
        <f t="shared" si="16"/>
        <v>1</v>
      </c>
      <c r="M35" s="15" t="b">
        <f t="shared" si="16"/>
        <v>1</v>
      </c>
      <c r="N35" s="15" t="b">
        <f>N34=N33</f>
        <v>1</v>
      </c>
      <c r="O35" s="15" t="b">
        <f t="shared" si="16"/>
        <v>1</v>
      </c>
      <c r="P35" s="15" t="b">
        <f t="shared" si="16"/>
        <v>1</v>
      </c>
      <c r="Q35" s="27"/>
    </row>
    <row r="36" spans="1:21" x14ac:dyDescent="0.2">
      <c r="A36" s="19">
        <v>46536</v>
      </c>
      <c r="B36" s="20">
        <f t="shared" si="1"/>
        <v>5</v>
      </c>
      <c r="C36" s="21">
        <f t="shared" si="2"/>
        <v>7</v>
      </c>
      <c r="D36" s="22" t="str">
        <f t="shared" si="3"/>
        <v>samedi</v>
      </c>
      <c r="E36" s="23" t="str">
        <f t="shared" si="0"/>
        <v>samedi</v>
      </c>
    </row>
    <row r="37" spans="1:21" x14ac:dyDescent="0.2">
      <c r="A37" s="19">
        <v>46537</v>
      </c>
      <c r="B37" s="20">
        <f t="shared" si="1"/>
        <v>5</v>
      </c>
      <c r="C37" s="21">
        <f t="shared" si="2"/>
        <v>1</v>
      </c>
      <c r="D37" s="22" t="str">
        <f t="shared" si="3"/>
        <v>dimanche</v>
      </c>
      <c r="E37" s="23" t="str">
        <f t="shared" si="0"/>
        <v>dimanche</v>
      </c>
    </row>
    <row r="38" spans="1:21" x14ac:dyDescent="0.2">
      <c r="A38" s="19">
        <v>46538</v>
      </c>
      <c r="B38" s="20">
        <f t="shared" si="1"/>
        <v>5</v>
      </c>
      <c r="C38" s="21">
        <f t="shared" si="2"/>
        <v>2</v>
      </c>
      <c r="D38" s="22" t="str">
        <f t="shared" si="3"/>
        <v>lundi</v>
      </c>
      <c r="E38" s="23" t="str">
        <f t="shared" si="0"/>
        <v>lundi</v>
      </c>
    </row>
    <row r="39" spans="1:21" x14ac:dyDescent="0.2">
      <c r="A39" s="19">
        <v>46539</v>
      </c>
      <c r="B39" s="20">
        <f t="shared" si="1"/>
        <v>6</v>
      </c>
      <c r="C39" s="21">
        <f t="shared" si="2"/>
        <v>3</v>
      </c>
      <c r="D39" s="22" t="str">
        <f t="shared" si="3"/>
        <v>mardi</v>
      </c>
      <c r="E39" s="23" t="str">
        <f t="shared" si="0"/>
        <v>mardi</v>
      </c>
    </row>
    <row r="40" spans="1:21" x14ac:dyDescent="0.2">
      <c r="A40" s="19">
        <v>46540</v>
      </c>
      <c r="B40" s="20">
        <f t="shared" si="1"/>
        <v>6</v>
      </c>
      <c r="C40" s="21">
        <f t="shared" si="2"/>
        <v>4</v>
      </c>
      <c r="D40" s="22" t="str">
        <f t="shared" si="3"/>
        <v>mercredi</v>
      </c>
      <c r="E40" s="23" t="str">
        <f t="shared" si="0"/>
        <v>mercredi</v>
      </c>
    </row>
    <row r="41" spans="1:21" x14ac:dyDescent="0.2">
      <c r="A41" s="19">
        <v>46541</v>
      </c>
      <c r="B41" s="20">
        <f t="shared" si="1"/>
        <v>6</v>
      </c>
      <c r="C41" s="21">
        <f t="shared" si="2"/>
        <v>5</v>
      </c>
      <c r="D41" s="22" t="str">
        <f t="shared" si="3"/>
        <v>jeudi</v>
      </c>
      <c r="E41" s="23" t="str">
        <f t="shared" si="0"/>
        <v>jeudi</v>
      </c>
      <c r="U41" s="16"/>
    </row>
    <row r="42" spans="1:21" x14ac:dyDescent="0.2">
      <c r="A42" s="19">
        <v>46542</v>
      </c>
      <c r="B42" s="20">
        <f t="shared" si="1"/>
        <v>6</v>
      </c>
      <c r="C42" s="21">
        <f t="shared" si="2"/>
        <v>6</v>
      </c>
      <c r="D42" s="22" t="str">
        <f t="shared" si="3"/>
        <v>vendredi</v>
      </c>
      <c r="E42" s="23" t="str">
        <f t="shared" si="0"/>
        <v>vendredi</v>
      </c>
    </row>
    <row r="43" spans="1:21" x14ac:dyDescent="0.2">
      <c r="A43" s="19">
        <v>46543</v>
      </c>
      <c r="B43" s="20">
        <f t="shared" si="1"/>
        <v>6</v>
      </c>
      <c r="C43" s="21">
        <f t="shared" si="2"/>
        <v>7</v>
      </c>
      <c r="D43" s="22" t="str">
        <f t="shared" si="3"/>
        <v>samedi</v>
      </c>
      <c r="E43" s="23" t="str">
        <f t="shared" si="0"/>
        <v>samedi</v>
      </c>
    </row>
    <row r="44" spans="1:21" x14ac:dyDescent="0.2">
      <c r="A44" s="19">
        <v>46544</v>
      </c>
      <c r="B44" s="20">
        <f t="shared" si="1"/>
        <v>6</v>
      </c>
      <c r="C44" s="21">
        <f t="shared" si="2"/>
        <v>1</v>
      </c>
      <c r="D44" s="22" t="str">
        <f t="shared" si="3"/>
        <v>dimanche</v>
      </c>
      <c r="E44" s="23" t="str">
        <f t="shared" si="0"/>
        <v>dimanche</v>
      </c>
    </row>
    <row r="45" spans="1:21" x14ac:dyDescent="0.2">
      <c r="A45" s="19">
        <v>46545</v>
      </c>
      <c r="B45" s="20">
        <f t="shared" si="1"/>
        <v>6</v>
      </c>
      <c r="C45" s="21">
        <f t="shared" si="2"/>
        <v>2</v>
      </c>
      <c r="D45" s="22" t="str">
        <f t="shared" si="3"/>
        <v>lundi</v>
      </c>
      <c r="E45" s="23" t="str">
        <f t="shared" si="0"/>
        <v>lundi</v>
      </c>
    </row>
    <row r="46" spans="1:21" x14ac:dyDescent="0.2">
      <c r="A46" s="19">
        <v>46546</v>
      </c>
      <c r="B46" s="20">
        <f t="shared" si="1"/>
        <v>6</v>
      </c>
      <c r="C46" s="21">
        <f t="shared" si="2"/>
        <v>3</v>
      </c>
      <c r="D46" s="22" t="str">
        <f t="shared" si="3"/>
        <v>mardi</v>
      </c>
      <c r="E46" s="23" t="str">
        <f t="shared" si="0"/>
        <v>mardi</v>
      </c>
    </row>
    <row r="47" spans="1:21" x14ac:dyDescent="0.2">
      <c r="A47" s="19">
        <v>46547</v>
      </c>
      <c r="B47" s="20">
        <f t="shared" si="1"/>
        <v>6</v>
      </c>
      <c r="C47" s="21">
        <f t="shared" si="2"/>
        <v>4</v>
      </c>
      <c r="D47" s="22" t="str">
        <f t="shared" si="3"/>
        <v>mercredi</v>
      </c>
      <c r="E47" s="23" t="str">
        <f t="shared" si="0"/>
        <v>mercredi</v>
      </c>
    </row>
    <row r="48" spans="1:21" x14ac:dyDescent="0.2">
      <c r="A48" s="19">
        <v>46548</v>
      </c>
      <c r="B48" s="20">
        <f t="shared" si="1"/>
        <v>6</v>
      </c>
      <c r="C48" s="21">
        <f t="shared" si="2"/>
        <v>5</v>
      </c>
      <c r="D48" s="22" t="str">
        <f t="shared" si="3"/>
        <v>jeudi</v>
      </c>
      <c r="E48" s="23" t="str">
        <f t="shared" si="0"/>
        <v>jeudi</v>
      </c>
    </row>
    <row r="49" spans="1:5" x14ac:dyDescent="0.2">
      <c r="A49" s="19">
        <v>46549</v>
      </c>
      <c r="B49" s="20">
        <f t="shared" si="1"/>
        <v>6</v>
      </c>
      <c r="C49" s="21">
        <f t="shared" si="2"/>
        <v>6</v>
      </c>
      <c r="D49" s="22" t="str">
        <f t="shared" si="3"/>
        <v>vendredi</v>
      </c>
      <c r="E49" s="23" t="str">
        <f t="shared" si="0"/>
        <v>vendredi</v>
      </c>
    </row>
    <row r="50" spans="1:5" x14ac:dyDescent="0.2">
      <c r="A50" s="19">
        <v>46550</v>
      </c>
      <c r="B50" s="20">
        <f t="shared" si="1"/>
        <v>6</v>
      </c>
      <c r="C50" s="21">
        <f t="shared" si="2"/>
        <v>7</v>
      </c>
      <c r="D50" s="22" t="str">
        <f t="shared" si="3"/>
        <v>samedi</v>
      </c>
      <c r="E50" s="23" t="str">
        <f t="shared" si="0"/>
        <v>samedi</v>
      </c>
    </row>
    <row r="51" spans="1:5" x14ac:dyDescent="0.2">
      <c r="A51" s="19">
        <v>46551</v>
      </c>
      <c r="B51" s="20">
        <f t="shared" si="1"/>
        <v>6</v>
      </c>
      <c r="C51" s="21">
        <f t="shared" si="2"/>
        <v>1</v>
      </c>
      <c r="D51" s="22" t="str">
        <f t="shared" si="3"/>
        <v>dimanche</v>
      </c>
      <c r="E51" s="23" t="str">
        <f t="shared" si="0"/>
        <v>dimanche</v>
      </c>
    </row>
    <row r="52" spans="1:5" x14ac:dyDescent="0.2">
      <c r="A52" s="19">
        <v>46552</v>
      </c>
      <c r="B52" s="20">
        <f t="shared" si="1"/>
        <v>6</v>
      </c>
      <c r="C52" s="21">
        <f t="shared" si="2"/>
        <v>2</v>
      </c>
      <c r="D52" s="22" t="str">
        <f t="shared" si="3"/>
        <v>lundi</v>
      </c>
      <c r="E52" s="23" t="str">
        <f t="shared" si="0"/>
        <v>lundi</v>
      </c>
    </row>
    <row r="53" spans="1:5" x14ac:dyDescent="0.2">
      <c r="A53" s="19">
        <v>46553</v>
      </c>
      <c r="B53" s="20">
        <f t="shared" si="1"/>
        <v>6</v>
      </c>
      <c r="C53" s="21">
        <f t="shared" si="2"/>
        <v>3</v>
      </c>
      <c r="D53" s="22" t="str">
        <f t="shared" si="3"/>
        <v>mardi</v>
      </c>
      <c r="E53" s="23" t="str">
        <f t="shared" si="0"/>
        <v>mardi</v>
      </c>
    </row>
    <row r="54" spans="1:5" x14ac:dyDescent="0.2">
      <c r="A54" s="19">
        <v>46554</v>
      </c>
      <c r="B54" s="20">
        <f t="shared" si="1"/>
        <v>6</v>
      </c>
      <c r="C54" s="21">
        <f t="shared" si="2"/>
        <v>4</v>
      </c>
      <c r="D54" s="22" t="str">
        <f t="shared" si="3"/>
        <v>mercredi</v>
      </c>
      <c r="E54" s="23" t="str">
        <f t="shared" si="0"/>
        <v>mercredi</v>
      </c>
    </row>
    <row r="55" spans="1:5" x14ac:dyDescent="0.2">
      <c r="A55" s="19">
        <v>46555</v>
      </c>
      <c r="B55" s="20">
        <f t="shared" si="1"/>
        <v>6</v>
      </c>
      <c r="C55" s="21">
        <f t="shared" si="2"/>
        <v>5</v>
      </c>
      <c r="D55" s="22" t="str">
        <f t="shared" si="3"/>
        <v>jeudi</v>
      </c>
      <c r="E55" s="23" t="str">
        <f t="shared" si="0"/>
        <v>jeudi</v>
      </c>
    </row>
    <row r="56" spans="1:5" x14ac:dyDescent="0.2">
      <c r="A56" s="19">
        <v>46556</v>
      </c>
      <c r="B56" s="20">
        <f t="shared" si="1"/>
        <v>6</v>
      </c>
      <c r="C56" s="21">
        <f t="shared" si="2"/>
        <v>6</v>
      </c>
      <c r="D56" s="22" t="str">
        <f t="shared" si="3"/>
        <v>vendredi</v>
      </c>
      <c r="E56" s="23" t="str">
        <f t="shared" si="0"/>
        <v>vendredi</v>
      </c>
    </row>
    <row r="57" spans="1:5" x14ac:dyDescent="0.2">
      <c r="A57" s="19">
        <v>46557</v>
      </c>
      <c r="B57" s="20">
        <f t="shared" si="1"/>
        <v>6</v>
      </c>
      <c r="C57" s="21">
        <f t="shared" si="2"/>
        <v>7</v>
      </c>
      <c r="D57" s="22" t="str">
        <f t="shared" si="3"/>
        <v>samedi</v>
      </c>
      <c r="E57" s="23" t="str">
        <f t="shared" si="0"/>
        <v>samedi</v>
      </c>
    </row>
    <row r="58" spans="1:5" x14ac:dyDescent="0.2">
      <c r="A58" s="19">
        <v>46558</v>
      </c>
      <c r="B58" s="20">
        <f t="shared" si="1"/>
        <v>6</v>
      </c>
      <c r="C58" s="21">
        <f t="shared" si="2"/>
        <v>1</v>
      </c>
      <c r="D58" s="22" t="str">
        <f t="shared" si="3"/>
        <v>dimanche</v>
      </c>
      <c r="E58" s="23" t="str">
        <f t="shared" si="0"/>
        <v>dimanche</v>
      </c>
    </row>
    <row r="59" spans="1:5" x14ac:dyDescent="0.2">
      <c r="A59" s="19">
        <v>46559</v>
      </c>
      <c r="B59" s="20">
        <f t="shared" si="1"/>
        <v>6</v>
      </c>
      <c r="C59" s="21">
        <f t="shared" si="2"/>
        <v>2</v>
      </c>
      <c r="D59" s="22" t="str">
        <f t="shared" si="3"/>
        <v>lundi</v>
      </c>
      <c r="E59" s="23" t="str">
        <f t="shared" si="0"/>
        <v>lundi</v>
      </c>
    </row>
    <row r="60" spans="1:5" x14ac:dyDescent="0.2">
      <c r="A60" s="19">
        <v>46560</v>
      </c>
      <c r="B60" s="20">
        <f t="shared" si="1"/>
        <v>6</v>
      </c>
      <c r="C60" s="21">
        <f t="shared" si="2"/>
        <v>3</v>
      </c>
      <c r="D60" s="22" t="str">
        <f t="shared" si="3"/>
        <v>mardi</v>
      </c>
      <c r="E60" s="23" t="str">
        <f t="shared" si="0"/>
        <v>mardi</v>
      </c>
    </row>
    <row r="61" spans="1:5" x14ac:dyDescent="0.2">
      <c r="A61" s="19">
        <v>46561</v>
      </c>
      <c r="B61" s="20">
        <f t="shared" si="1"/>
        <v>6</v>
      </c>
      <c r="C61" s="21">
        <f t="shared" si="2"/>
        <v>4</v>
      </c>
      <c r="D61" s="22" t="str">
        <f t="shared" si="3"/>
        <v>mercredi</v>
      </c>
      <c r="E61" s="23" t="str">
        <f t="shared" si="0"/>
        <v>mercredi</v>
      </c>
    </row>
    <row r="62" spans="1:5" x14ac:dyDescent="0.2">
      <c r="A62" s="19">
        <v>46562</v>
      </c>
      <c r="B62" s="20">
        <f t="shared" si="1"/>
        <v>6</v>
      </c>
      <c r="C62" s="21">
        <f t="shared" si="2"/>
        <v>5</v>
      </c>
      <c r="D62" s="22" t="str">
        <f t="shared" si="3"/>
        <v>jeudi</v>
      </c>
      <c r="E62" s="23" t="str">
        <f t="shared" si="0"/>
        <v>jeudi</v>
      </c>
    </row>
    <row r="63" spans="1:5" x14ac:dyDescent="0.2">
      <c r="A63" s="19">
        <v>46563</v>
      </c>
      <c r="B63" s="20">
        <f t="shared" si="1"/>
        <v>6</v>
      </c>
      <c r="C63" s="21">
        <f t="shared" si="2"/>
        <v>6</v>
      </c>
      <c r="D63" s="22" t="str">
        <f t="shared" si="3"/>
        <v>vendredi</v>
      </c>
      <c r="E63" s="23" t="str">
        <f t="shared" si="0"/>
        <v>vendredi</v>
      </c>
    </row>
    <row r="64" spans="1:5" x14ac:dyDescent="0.2">
      <c r="A64" s="19">
        <v>46564</v>
      </c>
      <c r="B64" s="20">
        <f t="shared" si="1"/>
        <v>6</v>
      </c>
      <c r="C64" s="21">
        <f t="shared" si="2"/>
        <v>7</v>
      </c>
      <c r="D64" s="22" t="str">
        <f t="shared" si="3"/>
        <v>samedi</v>
      </c>
      <c r="E64" s="23" t="str">
        <f t="shared" si="0"/>
        <v>samedi</v>
      </c>
    </row>
    <row r="65" spans="1:5" x14ac:dyDescent="0.2">
      <c r="A65" s="19">
        <v>46565</v>
      </c>
      <c r="B65" s="20">
        <f t="shared" si="1"/>
        <v>6</v>
      </c>
      <c r="C65" s="21">
        <f t="shared" si="2"/>
        <v>1</v>
      </c>
      <c r="D65" s="22" t="str">
        <f t="shared" si="3"/>
        <v>dimanche</v>
      </c>
      <c r="E65" s="23" t="str">
        <f t="shared" si="0"/>
        <v>dimanche</v>
      </c>
    </row>
    <row r="66" spans="1:5" x14ac:dyDescent="0.2">
      <c r="A66" s="19">
        <v>46566</v>
      </c>
      <c r="B66" s="20">
        <f t="shared" si="1"/>
        <v>6</v>
      </c>
      <c r="C66" s="21">
        <f t="shared" si="2"/>
        <v>2</v>
      </c>
      <c r="D66" s="22" t="str">
        <f t="shared" si="3"/>
        <v>lundi</v>
      </c>
      <c r="E66" s="23" t="str">
        <f t="shared" si="0"/>
        <v>lundi</v>
      </c>
    </row>
    <row r="67" spans="1:5" x14ac:dyDescent="0.2">
      <c r="A67" s="19">
        <v>46567</v>
      </c>
      <c r="B67" s="20">
        <f t="shared" si="1"/>
        <v>6</v>
      </c>
      <c r="C67" s="21">
        <f t="shared" si="2"/>
        <v>3</v>
      </c>
      <c r="D67" s="22" t="str">
        <f t="shared" si="3"/>
        <v>mardi</v>
      </c>
      <c r="E67" s="23" t="str">
        <f t="shared" si="0"/>
        <v>mardi</v>
      </c>
    </row>
    <row r="68" spans="1:5" x14ac:dyDescent="0.2">
      <c r="A68" s="19">
        <v>46568</v>
      </c>
      <c r="B68" s="20">
        <f t="shared" si="1"/>
        <v>6</v>
      </c>
      <c r="C68" s="21">
        <f t="shared" si="2"/>
        <v>4</v>
      </c>
      <c r="D68" s="22" t="str">
        <f t="shared" si="3"/>
        <v>mercredi</v>
      </c>
      <c r="E68" s="23" t="str">
        <f t="shared" si="0"/>
        <v>mercredi</v>
      </c>
    </row>
    <row r="69" spans="1:5" x14ac:dyDescent="0.2">
      <c r="A69" s="19">
        <v>46569</v>
      </c>
      <c r="B69" s="20">
        <f t="shared" ref="B69:B132" si="17">MONTH(A69)</f>
        <v>7</v>
      </c>
      <c r="C69" s="21">
        <f t="shared" ref="C69:C132" si="18">WEEKDAY(A69)</f>
        <v>5</v>
      </c>
      <c r="D69" s="22" t="str">
        <f t="shared" ref="D69:D132" si="19">IF($A$4:$A$369=$O$4,$M$4,IF($A$4:$A$369=$O$5,$M$5,IF($A$4:$A$369=$O$6,$M$6,IF($A$4:$A$369=$O$7,$M$7,IF($A$4:$A$369=$O$8,$M$8,IF($A$4:$A$369=$O$9,$M$9,IF($A$4:$A$369=$O$10,$M$10,IF($A$4:$A$369=$O$11,$M$11,IF($A$4:$A$369=$O$12,$M$12,IF($A$4:$A$369=$O$13,$M$13,IF($A$4:$A$369=$O$14,$M$14,VLOOKUP(C69,$G$4:$H$12,2,0))))))))))))</f>
        <v>jeudi</v>
      </c>
      <c r="E69" s="23" t="str">
        <f t="shared" ref="E69:E132" si="20">D69</f>
        <v>jeudi</v>
      </c>
    </row>
    <row r="70" spans="1:5" x14ac:dyDescent="0.2">
      <c r="A70" s="19">
        <v>46570</v>
      </c>
      <c r="B70" s="20">
        <f t="shared" si="17"/>
        <v>7</v>
      </c>
      <c r="C70" s="21">
        <f t="shared" si="18"/>
        <v>6</v>
      </c>
      <c r="D70" s="22" t="str">
        <f t="shared" si="19"/>
        <v>vendredi</v>
      </c>
      <c r="E70" s="23" t="str">
        <f t="shared" si="20"/>
        <v>vendredi</v>
      </c>
    </row>
    <row r="71" spans="1:5" x14ac:dyDescent="0.2">
      <c r="A71" s="19">
        <v>46571</v>
      </c>
      <c r="B71" s="20">
        <f t="shared" si="17"/>
        <v>7</v>
      </c>
      <c r="C71" s="21">
        <f t="shared" si="18"/>
        <v>7</v>
      </c>
      <c r="D71" s="22" t="str">
        <f t="shared" si="19"/>
        <v>samedi</v>
      </c>
      <c r="E71" s="23" t="str">
        <f t="shared" si="20"/>
        <v>samedi</v>
      </c>
    </row>
    <row r="72" spans="1:5" x14ac:dyDescent="0.2">
      <c r="A72" s="19">
        <v>46572</v>
      </c>
      <c r="B72" s="20">
        <f t="shared" si="17"/>
        <v>7</v>
      </c>
      <c r="C72" s="21">
        <f t="shared" si="18"/>
        <v>1</v>
      </c>
      <c r="D72" s="22" t="str">
        <f t="shared" si="19"/>
        <v>dimanche</v>
      </c>
      <c r="E72" s="23" t="str">
        <f t="shared" si="20"/>
        <v>dimanche</v>
      </c>
    </row>
    <row r="73" spans="1:5" x14ac:dyDescent="0.2">
      <c r="A73" s="19">
        <v>46573</v>
      </c>
      <c r="B73" s="20">
        <f t="shared" si="17"/>
        <v>7</v>
      </c>
      <c r="C73" s="21">
        <f t="shared" si="18"/>
        <v>2</v>
      </c>
      <c r="D73" s="22" t="str">
        <f t="shared" si="19"/>
        <v>lundi</v>
      </c>
      <c r="E73" s="23" t="str">
        <f t="shared" si="20"/>
        <v>lundi</v>
      </c>
    </row>
    <row r="74" spans="1:5" x14ac:dyDescent="0.2">
      <c r="A74" s="19">
        <v>46574</v>
      </c>
      <c r="B74" s="20">
        <f t="shared" si="17"/>
        <v>7</v>
      </c>
      <c r="C74" s="21">
        <f t="shared" si="18"/>
        <v>3</v>
      </c>
      <c r="D74" s="22" t="str">
        <f t="shared" si="19"/>
        <v>mardi</v>
      </c>
      <c r="E74" s="23" t="str">
        <f t="shared" si="20"/>
        <v>mardi</v>
      </c>
    </row>
    <row r="75" spans="1:5" x14ac:dyDescent="0.2">
      <c r="A75" s="19">
        <v>46575</v>
      </c>
      <c r="B75" s="20">
        <f t="shared" si="17"/>
        <v>7</v>
      </c>
      <c r="C75" s="21">
        <f t="shared" si="18"/>
        <v>4</v>
      </c>
      <c r="D75" s="22" t="str">
        <f t="shared" si="19"/>
        <v>mercredi</v>
      </c>
      <c r="E75" s="23" t="str">
        <f t="shared" si="20"/>
        <v>mercredi</v>
      </c>
    </row>
    <row r="76" spans="1:5" x14ac:dyDescent="0.2">
      <c r="A76" s="19">
        <v>46576</v>
      </c>
      <c r="B76" s="20">
        <f t="shared" si="17"/>
        <v>7</v>
      </c>
      <c r="C76" s="21">
        <f t="shared" si="18"/>
        <v>5</v>
      </c>
      <c r="D76" s="22" t="str">
        <f t="shared" si="19"/>
        <v>jeudi</v>
      </c>
      <c r="E76" s="23" t="str">
        <f t="shared" si="20"/>
        <v>jeudi</v>
      </c>
    </row>
    <row r="77" spans="1:5" x14ac:dyDescent="0.2">
      <c r="A77" s="19">
        <v>46577</v>
      </c>
      <c r="B77" s="20">
        <f t="shared" si="17"/>
        <v>7</v>
      </c>
      <c r="C77" s="21">
        <f t="shared" si="18"/>
        <v>6</v>
      </c>
      <c r="D77" s="22" t="str">
        <f t="shared" si="19"/>
        <v>vendredi</v>
      </c>
      <c r="E77" s="23" t="str">
        <f t="shared" si="20"/>
        <v>vendredi</v>
      </c>
    </row>
    <row r="78" spans="1:5" x14ac:dyDescent="0.2">
      <c r="A78" s="19">
        <v>46578</v>
      </c>
      <c r="B78" s="20">
        <f t="shared" si="17"/>
        <v>7</v>
      </c>
      <c r="C78" s="21">
        <f t="shared" si="18"/>
        <v>7</v>
      </c>
      <c r="D78" s="22" t="str">
        <f t="shared" si="19"/>
        <v>samedi</v>
      </c>
      <c r="E78" s="23" t="str">
        <f t="shared" si="20"/>
        <v>samedi</v>
      </c>
    </row>
    <row r="79" spans="1:5" x14ac:dyDescent="0.2">
      <c r="A79" s="19">
        <v>46579</v>
      </c>
      <c r="B79" s="20">
        <f t="shared" si="17"/>
        <v>7</v>
      </c>
      <c r="C79" s="21">
        <f t="shared" si="18"/>
        <v>1</v>
      </c>
      <c r="D79" s="22" t="str">
        <f t="shared" si="19"/>
        <v>dimanche</v>
      </c>
      <c r="E79" s="23" t="str">
        <f t="shared" si="20"/>
        <v>dimanche</v>
      </c>
    </row>
    <row r="80" spans="1:5" x14ac:dyDescent="0.2">
      <c r="A80" s="19">
        <v>46580</v>
      </c>
      <c r="B80" s="20">
        <f t="shared" si="17"/>
        <v>7</v>
      </c>
      <c r="C80" s="21">
        <f t="shared" si="18"/>
        <v>2</v>
      </c>
      <c r="D80" s="22" t="str">
        <f t="shared" si="19"/>
        <v>lundi</v>
      </c>
      <c r="E80" s="23" t="str">
        <f t="shared" si="20"/>
        <v>lundi</v>
      </c>
    </row>
    <row r="81" spans="1:5" x14ac:dyDescent="0.2">
      <c r="A81" s="19">
        <v>46581</v>
      </c>
      <c r="B81" s="20">
        <f t="shared" si="17"/>
        <v>7</v>
      </c>
      <c r="C81" s="21">
        <f t="shared" si="18"/>
        <v>3</v>
      </c>
      <c r="D81" s="22" t="str">
        <f t="shared" si="19"/>
        <v>mardi</v>
      </c>
      <c r="E81" s="23" t="str">
        <f t="shared" si="20"/>
        <v>mardi</v>
      </c>
    </row>
    <row r="82" spans="1:5" x14ac:dyDescent="0.2">
      <c r="A82" s="19">
        <v>46582</v>
      </c>
      <c r="B82" s="20">
        <f t="shared" si="17"/>
        <v>7</v>
      </c>
      <c r="C82" s="21">
        <f t="shared" si="18"/>
        <v>4</v>
      </c>
      <c r="D82" s="22" t="str">
        <f t="shared" si="19"/>
        <v>JF</v>
      </c>
      <c r="E82" s="23" t="str">
        <f t="shared" si="20"/>
        <v>JF</v>
      </c>
    </row>
    <row r="83" spans="1:5" x14ac:dyDescent="0.2">
      <c r="A83" s="19">
        <v>46583</v>
      </c>
      <c r="B83" s="20">
        <f t="shared" si="17"/>
        <v>7</v>
      </c>
      <c r="C83" s="21">
        <f t="shared" si="18"/>
        <v>5</v>
      </c>
      <c r="D83" s="22" t="str">
        <f t="shared" si="19"/>
        <v>jeudi</v>
      </c>
      <c r="E83" s="23" t="str">
        <f t="shared" si="20"/>
        <v>jeudi</v>
      </c>
    </row>
    <row r="84" spans="1:5" x14ac:dyDescent="0.2">
      <c r="A84" s="19">
        <v>46584</v>
      </c>
      <c r="B84" s="20">
        <f t="shared" si="17"/>
        <v>7</v>
      </c>
      <c r="C84" s="21">
        <f t="shared" si="18"/>
        <v>6</v>
      </c>
      <c r="D84" s="22" t="str">
        <f t="shared" si="19"/>
        <v>vendredi</v>
      </c>
      <c r="E84" s="23" t="str">
        <f t="shared" si="20"/>
        <v>vendredi</v>
      </c>
    </row>
    <row r="85" spans="1:5" x14ac:dyDescent="0.2">
      <c r="A85" s="19">
        <v>46585</v>
      </c>
      <c r="B85" s="20">
        <f t="shared" si="17"/>
        <v>7</v>
      </c>
      <c r="C85" s="21">
        <f t="shared" si="18"/>
        <v>7</v>
      </c>
      <c r="D85" s="22" t="str">
        <f t="shared" si="19"/>
        <v>samedi</v>
      </c>
      <c r="E85" s="23" t="str">
        <f t="shared" si="20"/>
        <v>samedi</v>
      </c>
    </row>
    <row r="86" spans="1:5" x14ac:dyDescent="0.2">
      <c r="A86" s="19">
        <v>46586</v>
      </c>
      <c r="B86" s="20">
        <f t="shared" si="17"/>
        <v>7</v>
      </c>
      <c r="C86" s="21">
        <f t="shared" si="18"/>
        <v>1</v>
      </c>
      <c r="D86" s="22" t="str">
        <f t="shared" si="19"/>
        <v>dimanche</v>
      </c>
      <c r="E86" s="23" t="str">
        <f t="shared" si="20"/>
        <v>dimanche</v>
      </c>
    </row>
    <row r="87" spans="1:5" x14ac:dyDescent="0.2">
      <c r="A87" s="19">
        <v>46587</v>
      </c>
      <c r="B87" s="20">
        <f t="shared" si="17"/>
        <v>7</v>
      </c>
      <c r="C87" s="21">
        <f t="shared" si="18"/>
        <v>2</v>
      </c>
      <c r="D87" s="22" t="str">
        <f t="shared" si="19"/>
        <v>lundi</v>
      </c>
      <c r="E87" s="23" t="str">
        <f t="shared" si="20"/>
        <v>lundi</v>
      </c>
    </row>
    <row r="88" spans="1:5" x14ac:dyDescent="0.2">
      <c r="A88" s="19">
        <v>46588</v>
      </c>
      <c r="B88" s="20">
        <f t="shared" si="17"/>
        <v>7</v>
      </c>
      <c r="C88" s="21">
        <f t="shared" si="18"/>
        <v>3</v>
      </c>
      <c r="D88" s="22" t="str">
        <f t="shared" si="19"/>
        <v>mardi</v>
      </c>
      <c r="E88" s="23" t="str">
        <f t="shared" si="20"/>
        <v>mardi</v>
      </c>
    </row>
    <row r="89" spans="1:5" x14ac:dyDescent="0.2">
      <c r="A89" s="19">
        <v>46589</v>
      </c>
      <c r="B89" s="20">
        <f t="shared" si="17"/>
        <v>7</v>
      </c>
      <c r="C89" s="21">
        <f t="shared" si="18"/>
        <v>4</v>
      </c>
      <c r="D89" s="22" t="str">
        <f t="shared" si="19"/>
        <v>mercredi</v>
      </c>
      <c r="E89" s="23" t="str">
        <f t="shared" si="20"/>
        <v>mercredi</v>
      </c>
    </row>
    <row r="90" spans="1:5" x14ac:dyDescent="0.2">
      <c r="A90" s="19">
        <v>46590</v>
      </c>
      <c r="B90" s="20">
        <f t="shared" si="17"/>
        <v>7</v>
      </c>
      <c r="C90" s="21">
        <f t="shared" si="18"/>
        <v>5</v>
      </c>
      <c r="D90" s="22" t="str">
        <f t="shared" si="19"/>
        <v>jeudi</v>
      </c>
      <c r="E90" s="23" t="str">
        <f t="shared" si="20"/>
        <v>jeudi</v>
      </c>
    </row>
    <row r="91" spans="1:5" x14ac:dyDescent="0.2">
      <c r="A91" s="19">
        <v>46591</v>
      </c>
      <c r="B91" s="20">
        <f t="shared" si="17"/>
        <v>7</v>
      </c>
      <c r="C91" s="21">
        <f t="shared" si="18"/>
        <v>6</v>
      </c>
      <c r="D91" s="22" t="str">
        <f t="shared" si="19"/>
        <v>vendredi</v>
      </c>
      <c r="E91" s="23" t="str">
        <f t="shared" si="20"/>
        <v>vendredi</v>
      </c>
    </row>
    <row r="92" spans="1:5" x14ac:dyDescent="0.2">
      <c r="A92" s="19">
        <v>46592</v>
      </c>
      <c r="B92" s="20">
        <f t="shared" si="17"/>
        <v>7</v>
      </c>
      <c r="C92" s="21">
        <f t="shared" si="18"/>
        <v>7</v>
      </c>
      <c r="D92" s="22" t="str">
        <f t="shared" si="19"/>
        <v>samedi</v>
      </c>
      <c r="E92" s="23" t="str">
        <f t="shared" si="20"/>
        <v>samedi</v>
      </c>
    </row>
    <row r="93" spans="1:5" x14ac:dyDescent="0.2">
      <c r="A93" s="19">
        <v>46593</v>
      </c>
      <c r="B93" s="20">
        <f t="shared" si="17"/>
        <v>7</v>
      </c>
      <c r="C93" s="21">
        <f t="shared" si="18"/>
        <v>1</v>
      </c>
      <c r="D93" s="22" t="str">
        <f t="shared" si="19"/>
        <v>dimanche</v>
      </c>
      <c r="E93" s="23" t="str">
        <f t="shared" si="20"/>
        <v>dimanche</v>
      </c>
    </row>
    <row r="94" spans="1:5" x14ac:dyDescent="0.2">
      <c r="A94" s="19">
        <v>46594</v>
      </c>
      <c r="B94" s="20">
        <f t="shared" si="17"/>
        <v>7</v>
      </c>
      <c r="C94" s="21">
        <f t="shared" si="18"/>
        <v>2</v>
      </c>
      <c r="D94" s="22" t="str">
        <f t="shared" si="19"/>
        <v>lundi</v>
      </c>
      <c r="E94" s="23" t="str">
        <f t="shared" si="20"/>
        <v>lundi</v>
      </c>
    </row>
    <row r="95" spans="1:5" x14ac:dyDescent="0.2">
      <c r="A95" s="19">
        <v>46595</v>
      </c>
      <c r="B95" s="20">
        <f t="shared" si="17"/>
        <v>7</v>
      </c>
      <c r="C95" s="21">
        <f t="shared" si="18"/>
        <v>3</v>
      </c>
      <c r="D95" s="22" t="str">
        <f t="shared" si="19"/>
        <v>mardi</v>
      </c>
      <c r="E95" s="23" t="str">
        <f t="shared" si="20"/>
        <v>mardi</v>
      </c>
    </row>
    <row r="96" spans="1:5" x14ac:dyDescent="0.2">
      <c r="A96" s="19">
        <v>46596</v>
      </c>
      <c r="B96" s="20">
        <f t="shared" si="17"/>
        <v>7</v>
      </c>
      <c r="C96" s="21">
        <f t="shared" si="18"/>
        <v>4</v>
      </c>
      <c r="D96" s="22" t="str">
        <f t="shared" si="19"/>
        <v>mercredi</v>
      </c>
      <c r="E96" s="23" t="str">
        <f t="shared" si="20"/>
        <v>mercredi</v>
      </c>
    </row>
    <row r="97" spans="1:5" x14ac:dyDescent="0.2">
      <c r="A97" s="19">
        <v>46597</v>
      </c>
      <c r="B97" s="20">
        <f t="shared" si="17"/>
        <v>7</v>
      </c>
      <c r="C97" s="21">
        <f t="shared" si="18"/>
        <v>5</v>
      </c>
      <c r="D97" s="22" t="str">
        <f t="shared" si="19"/>
        <v>jeudi</v>
      </c>
      <c r="E97" s="23" t="str">
        <f t="shared" si="20"/>
        <v>jeudi</v>
      </c>
    </row>
    <row r="98" spans="1:5" x14ac:dyDescent="0.2">
      <c r="A98" s="19">
        <v>46598</v>
      </c>
      <c r="B98" s="20">
        <f t="shared" si="17"/>
        <v>7</v>
      </c>
      <c r="C98" s="21">
        <f t="shared" si="18"/>
        <v>6</v>
      </c>
      <c r="D98" s="22" t="str">
        <f t="shared" si="19"/>
        <v>vendredi</v>
      </c>
      <c r="E98" s="23" t="str">
        <f t="shared" si="20"/>
        <v>vendredi</v>
      </c>
    </row>
    <row r="99" spans="1:5" x14ac:dyDescent="0.2">
      <c r="A99" s="19">
        <v>46599</v>
      </c>
      <c r="B99" s="20">
        <f t="shared" si="17"/>
        <v>7</v>
      </c>
      <c r="C99" s="21">
        <f t="shared" si="18"/>
        <v>7</v>
      </c>
      <c r="D99" s="22" t="str">
        <f t="shared" si="19"/>
        <v>samedi</v>
      </c>
      <c r="E99" s="23" t="str">
        <f t="shared" si="20"/>
        <v>samedi</v>
      </c>
    </row>
    <row r="100" spans="1:5" x14ac:dyDescent="0.2">
      <c r="A100" s="19">
        <v>46600</v>
      </c>
      <c r="B100" s="20">
        <f t="shared" si="17"/>
        <v>8</v>
      </c>
      <c r="C100" s="21">
        <f t="shared" si="18"/>
        <v>1</v>
      </c>
      <c r="D100" s="22" t="str">
        <f t="shared" si="19"/>
        <v>dimanche</v>
      </c>
      <c r="E100" s="23" t="str">
        <f t="shared" si="20"/>
        <v>dimanche</v>
      </c>
    </row>
    <row r="101" spans="1:5" x14ac:dyDescent="0.2">
      <c r="A101" s="19">
        <v>46601</v>
      </c>
      <c r="B101" s="20">
        <f t="shared" si="17"/>
        <v>8</v>
      </c>
      <c r="C101" s="21">
        <f t="shared" si="18"/>
        <v>2</v>
      </c>
      <c r="D101" s="22" t="str">
        <f t="shared" si="19"/>
        <v>lundi</v>
      </c>
      <c r="E101" s="23" t="str">
        <f t="shared" si="20"/>
        <v>lundi</v>
      </c>
    </row>
    <row r="102" spans="1:5" x14ac:dyDescent="0.2">
      <c r="A102" s="19">
        <v>46602</v>
      </c>
      <c r="B102" s="20">
        <f t="shared" si="17"/>
        <v>8</v>
      </c>
      <c r="C102" s="21">
        <f t="shared" si="18"/>
        <v>3</v>
      </c>
      <c r="D102" s="22" t="str">
        <f t="shared" si="19"/>
        <v>mardi</v>
      </c>
      <c r="E102" s="23" t="str">
        <f t="shared" si="20"/>
        <v>mardi</v>
      </c>
    </row>
    <row r="103" spans="1:5" x14ac:dyDescent="0.2">
      <c r="A103" s="19">
        <v>46603</v>
      </c>
      <c r="B103" s="20">
        <f t="shared" si="17"/>
        <v>8</v>
      </c>
      <c r="C103" s="21">
        <f t="shared" si="18"/>
        <v>4</v>
      </c>
      <c r="D103" s="22" t="str">
        <f t="shared" si="19"/>
        <v>mercredi</v>
      </c>
      <c r="E103" s="23" t="str">
        <f t="shared" si="20"/>
        <v>mercredi</v>
      </c>
    </row>
    <row r="104" spans="1:5" x14ac:dyDescent="0.2">
      <c r="A104" s="19">
        <v>46604</v>
      </c>
      <c r="B104" s="20">
        <f t="shared" si="17"/>
        <v>8</v>
      </c>
      <c r="C104" s="21">
        <f t="shared" si="18"/>
        <v>5</v>
      </c>
      <c r="D104" s="22" t="str">
        <f t="shared" si="19"/>
        <v>jeudi</v>
      </c>
      <c r="E104" s="23" t="str">
        <f t="shared" si="20"/>
        <v>jeudi</v>
      </c>
    </row>
    <row r="105" spans="1:5" x14ac:dyDescent="0.2">
      <c r="A105" s="19">
        <v>46605</v>
      </c>
      <c r="B105" s="20">
        <f t="shared" si="17"/>
        <v>8</v>
      </c>
      <c r="C105" s="21">
        <f t="shared" si="18"/>
        <v>6</v>
      </c>
      <c r="D105" s="22" t="str">
        <f t="shared" si="19"/>
        <v>vendredi</v>
      </c>
      <c r="E105" s="23" t="str">
        <f t="shared" si="20"/>
        <v>vendredi</v>
      </c>
    </row>
    <row r="106" spans="1:5" x14ac:dyDescent="0.2">
      <c r="A106" s="19">
        <v>46606</v>
      </c>
      <c r="B106" s="20">
        <f t="shared" si="17"/>
        <v>8</v>
      </c>
      <c r="C106" s="21">
        <f t="shared" si="18"/>
        <v>7</v>
      </c>
      <c r="D106" s="22" t="str">
        <f t="shared" si="19"/>
        <v>samedi</v>
      </c>
      <c r="E106" s="23" t="str">
        <f t="shared" si="20"/>
        <v>samedi</v>
      </c>
    </row>
    <row r="107" spans="1:5" x14ac:dyDescent="0.2">
      <c r="A107" s="19">
        <v>46607</v>
      </c>
      <c r="B107" s="20">
        <f t="shared" si="17"/>
        <v>8</v>
      </c>
      <c r="C107" s="21">
        <f t="shared" si="18"/>
        <v>1</v>
      </c>
      <c r="D107" s="22" t="str">
        <f t="shared" si="19"/>
        <v>dimanche</v>
      </c>
      <c r="E107" s="23" t="str">
        <f t="shared" si="20"/>
        <v>dimanche</v>
      </c>
    </row>
    <row r="108" spans="1:5" x14ac:dyDescent="0.2">
      <c r="A108" s="19">
        <v>46608</v>
      </c>
      <c r="B108" s="20">
        <f t="shared" si="17"/>
        <v>8</v>
      </c>
      <c r="C108" s="21">
        <f t="shared" si="18"/>
        <v>2</v>
      </c>
      <c r="D108" s="22" t="str">
        <f t="shared" si="19"/>
        <v>lundi</v>
      </c>
      <c r="E108" s="23" t="str">
        <f t="shared" si="20"/>
        <v>lundi</v>
      </c>
    </row>
    <row r="109" spans="1:5" x14ac:dyDescent="0.2">
      <c r="A109" s="19">
        <v>46609</v>
      </c>
      <c r="B109" s="20">
        <f t="shared" si="17"/>
        <v>8</v>
      </c>
      <c r="C109" s="21">
        <f t="shared" si="18"/>
        <v>3</v>
      </c>
      <c r="D109" s="22" t="str">
        <f t="shared" si="19"/>
        <v>mardi</v>
      </c>
      <c r="E109" s="23" t="str">
        <f t="shared" si="20"/>
        <v>mardi</v>
      </c>
    </row>
    <row r="110" spans="1:5" x14ac:dyDescent="0.2">
      <c r="A110" s="19">
        <v>46610</v>
      </c>
      <c r="B110" s="20">
        <f t="shared" si="17"/>
        <v>8</v>
      </c>
      <c r="C110" s="21">
        <f t="shared" si="18"/>
        <v>4</v>
      </c>
      <c r="D110" s="22" t="str">
        <f t="shared" si="19"/>
        <v>mercredi</v>
      </c>
      <c r="E110" s="23" t="str">
        <f t="shared" si="20"/>
        <v>mercredi</v>
      </c>
    </row>
    <row r="111" spans="1:5" x14ac:dyDescent="0.2">
      <c r="A111" s="19">
        <v>46611</v>
      </c>
      <c r="B111" s="20">
        <f t="shared" si="17"/>
        <v>8</v>
      </c>
      <c r="C111" s="21">
        <f t="shared" si="18"/>
        <v>5</v>
      </c>
      <c r="D111" s="22" t="str">
        <f t="shared" si="19"/>
        <v>jeudi</v>
      </c>
      <c r="E111" s="23" t="str">
        <f t="shared" si="20"/>
        <v>jeudi</v>
      </c>
    </row>
    <row r="112" spans="1:5" x14ac:dyDescent="0.2">
      <c r="A112" s="19">
        <v>46612</v>
      </c>
      <c r="B112" s="20">
        <f t="shared" si="17"/>
        <v>8</v>
      </c>
      <c r="C112" s="21">
        <f t="shared" si="18"/>
        <v>6</v>
      </c>
      <c r="D112" s="22" t="str">
        <f t="shared" si="19"/>
        <v>vendredi</v>
      </c>
      <c r="E112" s="23" t="str">
        <f t="shared" si="20"/>
        <v>vendredi</v>
      </c>
    </row>
    <row r="113" spans="1:5" x14ac:dyDescent="0.2">
      <c r="A113" s="19">
        <v>46613</v>
      </c>
      <c r="B113" s="20">
        <f t="shared" si="17"/>
        <v>8</v>
      </c>
      <c r="C113" s="21">
        <f t="shared" si="18"/>
        <v>7</v>
      </c>
      <c r="D113" s="22" t="str">
        <f t="shared" si="19"/>
        <v>samedi</v>
      </c>
      <c r="E113" s="23" t="str">
        <f t="shared" si="20"/>
        <v>samedi</v>
      </c>
    </row>
    <row r="114" spans="1:5" x14ac:dyDescent="0.2">
      <c r="A114" s="19">
        <v>46614</v>
      </c>
      <c r="B114" s="20">
        <f t="shared" si="17"/>
        <v>8</v>
      </c>
      <c r="C114" s="21">
        <f t="shared" si="18"/>
        <v>1</v>
      </c>
      <c r="D114" s="22" t="str">
        <f t="shared" si="19"/>
        <v>JFD</v>
      </c>
      <c r="E114" s="23" t="str">
        <f t="shared" si="20"/>
        <v>JFD</v>
      </c>
    </row>
    <row r="115" spans="1:5" x14ac:dyDescent="0.2">
      <c r="A115" s="19">
        <v>46615</v>
      </c>
      <c r="B115" s="20">
        <f t="shared" si="17"/>
        <v>8</v>
      </c>
      <c r="C115" s="21">
        <f t="shared" si="18"/>
        <v>2</v>
      </c>
      <c r="D115" s="22" t="str">
        <f t="shared" si="19"/>
        <v>lundi</v>
      </c>
      <c r="E115" s="23" t="str">
        <f t="shared" si="20"/>
        <v>lundi</v>
      </c>
    </row>
    <row r="116" spans="1:5" x14ac:dyDescent="0.2">
      <c r="A116" s="19">
        <v>46616</v>
      </c>
      <c r="B116" s="20">
        <f t="shared" si="17"/>
        <v>8</v>
      </c>
      <c r="C116" s="21">
        <f t="shared" si="18"/>
        <v>3</v>
      </c>
      <c r="D116" s="22" t="str">
        <f t="shared" si="19"/>
        <v>mardi</v>
      </c>
      <c r="E116" s="23" t="str">
        <f t="shared" si="20"/>
        <v>mardi</v>
      </c>
    </row>
    <row r="117" spans="1:5" x14ac:dyDescent="0.2">
      <c r="A117" s="19">
        <v>46617</v>
      </c>
      <c r="B117" s="20">
        <f t="shared" si="17"/>
        <v>8</v>
      </c>
      <c r="C117" s="21">
        <f t="shared" si="18"/>
        <v>4</v>
      </c>
      <c r="D117" s="22" t="str">
        <f t="shared" si="19"/>
        <v>mercredi</v>
      </c>
      <c r="E117" s="23" t="str">
        <f t="shared" si="20"/>
        <v>mercredi</v>
      </c>
    </row>
    <row r="118" spans="1:5" x14ac:dyDescent="0.2">
      <c r="A118" s="19">
        <v>46618</v>
      </c>
      <c r="B118" s="20">
        <f t="shared" si="17"/>
        <v>8</v>
      </c>
      <c r="C118" s="21">
        <f t="shared" si="18"/>
        <v>5</v>
      </c>
      <c r="D118" s="22" t="str">
        <f t="shared" si="19"/>
        <v>jeudi</v>
      </c>
      <c r="E118" s="23" t="str">
        <f t="shared" si="20"/>
        <v>jeudi</v>
      </c>
    </row>
    <row r="119" spans="1:5" x14ac:dyDescent="0.2">
      <c r="A119" s="19">
        <v>46619</v>
      </c>
      <c r="B119" s="20">
        <f t="shared" si="17"/>
        <v>8</v>
      </c>
      <c r="C119" s="21">
        <f t="shared" si="18"/>
        <v>6</v>
      </c>
      <c r="D119" s="22" t="str">
        <f t="shared" si="19"/>
        <v>vendredi</v>
      </c>
      <c r="E119" s="23" t="str">
        <f t="shared" si="20"/>
        <v>vendredi</v>
      </c>
    </row>
    <row r="120" spans="1:5" x14ac:dyDescent="0.2">
      <c r="A120" s="19">
        <v>46620</v>
      </c>
      <c r="B120" s="20">
        <f t="shared" si="17"/>
        <v>8</v>
      </c>
      <c r="C120" s="21">
        <f t="shared" si="18"/>
        <v>7</v>
      </c>
      <c r="D120" s="22" t="str">
        <f t="shared" si="19"/>
        <v>samedi</v>
      </c>
      <c r="E120" s="23" t="str">
        <f t="shared" si="20"/>
        <v>samedi</v>
      </c>
    </row>
    <row r="121" spans="1:5" x14ac:dyDescent="0.2">
      <c r="A121" s="19">
        <v>46621</v>
      </c>
      <c r="B121" s="20">
        <f t="shared" si="17"/>
        <v>8</v>
      </c>
      <c r="C121" s="21">
        <f t="shared" si="18"/>
        <v>1</v>
      </c>
      <c r="D121" s="22" t="str">
        <f t="shared" si="19"/>
        <v>dimanche</v>
      </c>
      <c r="E121" s="23" t="str">
        <f t="shared" si="20"/>
        <v>dimanche</v>
      </c>
    </row>
    <row r="122" spans="1:5" x14ac:dyDescent="0.2">
      <c r="A122" s="19">
        <v>46622</v>
      </c>
      <c r="B122" s="20">
        <f t="shared" si="17"/>
        <v>8</v>
      </c>
      <c r="C122" s="21">
        <f t="shared" si="18"/>
        <v>2</v>
      </c>
      <c r="D122" s="22" t="str">
        <f t="shared" si="19"/>
        <v>lundi</v>
      </c>
      <c r="E122" s="23" t="str">
        <f t="shared" si="20"/>
        <v>lundi</v>
      </c>
    </row>
    <row r="123" spans="1:5" x14ac:dyDescent="0.2">
      <c r="A123" s="19">
        <v>46623</v>
      </c>
      <c r="B123" s="20">
        <f t="shared" si="17"/>
        <v>8</v>
      </c>
      <c r="C123" s="21">
        <f t="shared" si="18"/>
        <v>3</v>
      </c>
      <c r="D123" s="22" t="str">
        <f t="shared" si="19"/>
        <v>mardi</v>
      </c>
      <c r="E123" s="23" t="str">
        <f t="shared" si="20"/>
        <v>mardi</v>
      </c>
    </row>
    <row r="124" spans="1:5" x14ac:dyDescent="0.2">
      <c r="A124" s="19">
        <v>46624</v>
      </c>
      <c r="B124" s="20">
        <f t="shared" si="17"/>
        <v>8</v>
      </c>
      <c r="C124" s="21">
        <f t="shared" si="18"/>
        <v>4</v>
      </c>
      <c r="D124" s="22" t="str">
        <f t="shared" si="19"/>
        <v>mercredi</v>
      </c>
      <c r="E124" s="23" t="str">
        <f t="shared" si="20"/>
        <v>mercredi</v>
      </c>
    </row>
    <row r="125" spans="1:5" x14ac:dyDescent="0.2">
      <c r="A125" s="19">
        <v>46625</v>
      </c>
      <c r="B125" s="20">
        <f t="shared" si="17"/>
        <v>8</v>
      </c>
      <c r="C125" s="21">
        <f t="shared" si="18"/>
        <v>5</v>
      </c>
      <c r="D125" s="22" t="str">
        <f t="shared" si="19"/>
        <v>jeudi</v>
      </c>
      <c r="E125" s="23" t="str">
        <f t="shared" si="20"/>
        <v>jeudi</v>
      </c>
    </row>
    <row r="126" spans="1:5" x14ac:dyDescent="0.2">
      <c r="A126" s="19">
        <v>46626</v>
      </c>
      <c r="B126" s="20">
        <f t="shared" si="17"/>
        <v>8</v>
      </c>
      <c r="C126" s="21">
        <f t="shared" si="18"/>
        <v>6</v>
      </c>
      <c r="D126" s="22" t="str">
        <f t="shared" si="19"/>
        <v>vendredi</v>
      </c>
      <c r="E126" s="23" t="str">
        <f t="shared" si="20"/>
        <v>vendredi</v>
      </c>
    </row>
    <row r="127" spans="1:5" x14ac:dyDescent="0.2">
      <c r="A127" s="19">
        <v>46627</v>
      </c>
      <c r="B127" s="20">
        <f t="shared" si="17"/>
        <v>8</v>
      </c>
      <c r="C127" s="21">
        <f t="shared" si="18"/>
        <v>7</v>
      </c>
      <c r="D127" s="22" t="str">
        <f t="shared" si="19"/>
        <v>samedi</v>
      </c>
      <c r="E127" s="23" t="str">
        <f t="shared" si="20"/>
        <v>samedi</v>
      </c>
    </row>
    <row r="128" spans="1:5" x14ac:dyDescent="0.2">
      <c r="A128" s="19">
        <v>46628</v>
      </c>
      <c r="B128" s="20">
        <f t="shared" si="17"/>
        <v>8</v>
      </c>
      <c r="C128" s="21">
        <f t="shared" si="18"/>
        <v>1</v>
      </c>
      <c r="D128" s="22" t="str">
        <f t="shared" si="19"/>
        <v>dimanche</v>
      </c>
      <c r="E128" s="23" t="str">
        <f t="shared" si="20"/>
        <v>dimanche</v>
      </c>
    </row>
    <row r="129" spans="1:5" x14ac:dyDescent="0.2">
      <c r="A129" s="19">
        <v>46629</v>
      </c>
      <c r="B129" s="20">
        <f t="shared" si="17"/>
        <v>8</v>
      </c>
      <c r="C129" s="21">
        <f t="shared" si="18"/>
        <v>2</v>
      </c>
      <c r="D129" s="22" t="str">
        <f t="shared" si="19"/>
        <v>lundi</v>
      </c>
      <c r="E129" s="23" t="str">
        <f t="shared" si="20"/>
        <v>lundi</v>
      </c>
    </row>
    <row r="130" spans="1:5" x14ac:dyDescent="0.2">
      <c r="A130" s="19">
        <v>46630</v>
      </c>
      <c r="B130" s="20">
        <f t="shared" si="17"/>
        <v>8</v>
      </c>
      <c r="C130" s="21">
        <f t="shared" si="18"/>
        <v>3</v>
      </c>
      <c r="D130" s="22" t="str">
        <f t="shared" si="19"/>
        <v>mardi</v>
      </c>
      <c r="E130" s="23" t="str">
        <f t="shared" si="20"/>
        <v>mardi</v>
      </c>
    </row>
    <row r="131" spans="1:5" x14ac:dyDescent="0.2">
      <c r="A131" s="19">
        <v>46631</v>
      </c>
      <c r="B131" s="20">
        <f t="shared" si="17"/>
        <v>9</v>
      </c>
      <c r="C131" s="21">
        <f t="shared" si="18"/>
        <v>4</v>
      </c>
      <c r="D131" s="22" t="str">
        <f t="shared" si="19"/>
        <v>mercredi</v>
      </c>
      <c r="E131" s="23" t="str">
        <f t="shared" si="20"/>
        <v>mercredi</v>
      </c>
    </row>
    <row r="132" spans="1:5" x14ac:dyDescent="0.2">
      <c r="A132" s="19">
        <v>46632</v>
      </c>
      <c r="B132" s="20">
        <f t="shared" si="17"/>
        <v>9</v>
      </c>
      <c r="C132" s="21">
        <f t="shared" si="18"/>
        <v>5</v>
      </c>
      <c r="D132" s="22" t="str">
        <f t="shared" si="19"/>
        <v>jeudi</v>
      </c>
      <c r="E132" s="23" t="str">
        <f t="shared" si="20"/>
        <v>jeudi</v>
      </c>
    </row>
    <row r="133" spans="1:5" x14ac:dyDescent="0.2">
      <c r="A133" s="19">
        <v>46633</v>
      </c>
      <c r="B133" s="20">
        <f t="shared" ref="B133:B196" si="21">MONTH(A133)</f>
        <v>9</v>
      </c>
      <c r="C133" s="21">
        <f t="shared" ref="C133:C196" si="22">WEEKDAY(A133)</f>
        <v>6</v>
      </c>
      <c r="D133" s="22" t="str">
        <f t="shared" ref="D133:D196" si="23">IF($A$4:$A$369=$O$4,$M$4,IF($A$4:$A$369=$O$5,$M$5,IF($A$4:$A$369=$O$6,$M$6,IF($A$4:$A$369=$O$7,$M$7,IF($A$4:$A$369=$O$8,$M$8,IF($A$4:$A$369=$O$9,$M$9,IF($A$4:$A$369=$O$10,$M$10,IF($A$4:$A$369=$O$11,$M$11,IF($A$4:$A$369=$O$12,$M$12,IF($A$4:$A$369=$O$13,$M$13,IF($A$4:$A$369=$O$14,$M$14,VLOOKUP(C133,$G$4:$H$12,2,0))))))))))))</f>
        <v>vendredi</v>
      </c>
      <c r="E133" s="23" t="str">
        <f t="shared" ref="E133:E196" si="24">D133</f>
        <v>vendredi</v>
      </c>
    </row>
    <row r="134" spans="1:5" x14ac:dyDescent="0.2">
      <c r="A134" s="19">
        <v>46634</v>
      </c>
      <c r="B134" s="20">
        <f t="shared" si="21"/>
        <v>9</v>
      </c>
      <c r="C134" s="21">
        <f t="shared" si="22"/>
        <v>7</v>
      </c>
      <c r="D134" s="22" t="str">
        <f t="shared" si="23"/>
        <v>samedi</v>
      </c>
      <c r="E134" s="23" t="str">
        <f t="shared" si="24"/>
        <v>samedi</v>
      </c>
    </row>
    <row r="135" spans="1:5" x14ac:dyDescent="0.2">
      <c r="A135" s="19">
        <v>46635</v>
      </c>
      <c r="B135" s="20">
        <f t="shared" si="21"/>
        <v>9</v>
      </c>
      <c r="C135" s="21">
        <f t="shared" si="22"/>
        <v>1</v>
      </c>
      <c r="D135" s="22" t="str">
        <f t="shared" si="23"/>
        <v>dimanche</v>
      </c>
      <c r="E135" s="23" t="str">
        <f t="shared" si="24"/>
        <v>dimanche</v>
      </c>
    </row>
    <row r="136" spans="1:5" x14ac:dyDescent="0.2">
      <c r="A136" s="19">
        <v>46636</v>
      </c>
      <c r="B136" s="20">
        <f t="shared" si="21"/>
        <v>9</v>
      </c>
      <c r="C136" s="21">
        <f t="shared" si="22"/>
        <v>2</v>
      </c>
      <c r="D136" s="22" t="str">
        <f t="shared" si="23"/>
        <v>lundi</v>
      </c>
      <c r="E136" s="23" t="str">
        <f t="shared" si="24"/>
        <v>lundi</v>
      </c>
    </row>
    <row r="137" spans="1:5" x14ac:dyDescent="0.2">
      <c r="A137" s="19">
        <v>46637</v>
      </c>
      <c r="B137" s="20">
        <f t="shared" si="21"/>
        <v>9</v>
      </c>
      <c r="C137" s="21">
        <f t="shared" si="22"/>
        <v>3</v>
      </c>
      <c r="D137" s="22" t="str">
        <f t="shared" si="23"/>
        <v>mardi</v>
      </c>
      <c r="E137" s="23" t="str">
        <f t="shared" si="24"/>
        <v>mardi</v>
      </c>
    </row>
    <row r="138" spans="1:5" x14ac:dyDescent="0.2">
      <c r="A138" s="19">
        <v>46638</v>
      </c>
      <c r="B138" s="20">
        <f t="shared" si="21"/>
        <v>9</v>
      </c>
      <c r="C138" s="21">
        <f t="shared" si="22"/>
        <v>4</v>
      </c>
      <c r="D138" s="22" t="str">
        <f t="shared" si="23"/>
        <v>mercredi</v>
      </c>
      <c r="E138" s="23" t="str">
        <f t="shared" si="24"/>
        <v>mercredi</v>
      </c>
    </row>
    <row r="139" spans="1:5" x14ac:dyDescent="0.2">
      <c r="A139" s="19">
        <v>46639</v>
      </c>
      <c r="B139" s="20">
        <f t="shared" si="21"/>
        <v>9</v>
      </c>
      <c r="C139" s="21">
        <f t="shared" si="22"/>
        <v>5</v>
      </c>
      <c r="D139" s="22" t="str">
        <f t="shared" si="23"/>
        <v>jeudi</v>
      </c>
      <c r="E139" s="23" t="str">
        <f t="shared" si="24"/>
        <v>jeudi</v>
      </c>
    </row>
    <row r="140" spans="1:5" x14ac:dyDescent="0.2">
      <c r="A140" s="19">
        <v>46640</v>
      </c>
      <c r="B140" s="20">
        <f t="shared" si="21"/>
        <v>9</v>
      </c>
      <c r="C140" s="21">
        <f t="shared" si="22"/>
        <v>6</v>
      </c>
      <c r="D140" s="22" t="str">
        <f t="shared" si="23"/>
        <v>vendredi</v>
      </c>
      <c r="E140" s="23" t="str">
        <f t="shared" si="24"/>
        <v>vendredi</v>
      </c>
    </row>
    <row r="141" spans="1:5" x14ac:dyDescent="0.2">
      <c r="A141" s="19">
        <v>46641</v>
      </c>
      <c r="B141" s="20">
        <f t="shared" si="21"/>
        <v>9</v>
      </c>
      <c r="C141" s="21">
        <f t="shared" si="22"/>
        <v>7</v>
      </c>
      <c r="D141" s="22" t="str">
        <f t="shared" si="23"/>
        <v>samedi</v>
      </c>
      <c r="E141" s="23" t="str">
        <f t="shared" si="24"/>
        <v>samedi</v>
      </c>
    </row>
    <row r="142" spans="1:5" x14ac:dyDescent="0.2">
      <c r="A142" s="19">
        <v>46642</v>
      </c>
      <c r="B142" s="20">
        <f t="shared" si="21"/>
        <v>9</v>
      </c>
      <c r="C142" s="21">
        <f t="shared" si="22"/>
        <v>1</v>
      </c>
      <c r="D142" s="22" t="str">
        <f t="shared" si="23"/>
        <v>dimanche</v>
      </c>
      <c r="E142" s="23" t="str">
        <f t="shared" si="24"/>
        <v>dimanche</v>
      </c>
    </row>
    <row r="143" spans="1:5" x14ac:dyDescent="0.2">
      <c r="A143" s="19">
        <v>46643</v>
      </c>
      <c r="B143" s="20">
        <f t="shared" si="21"/>
        <v>9</v>
      </c>
      <c r="C143" s="21">
        <f t="shared" si="22"/>
        <v>2</v>
      </c>
      <c r="D143" s="22" t="str">
        <f t="shared" si="23"/>
        <v>lundi</v>
      </c>
      <c r="E143" s="23" t="str">
        <f t="shared" si="24"/>
        <v>lundi</v>
      </c>
    </row>
    <row r="144" spans="1:5" x14ac:dyDescent="0.2">
      <c r="A144" s="19">
        <v>46644</v>
      </c>
      <c r="B144" s="20">
        <f t="shared" si="21"/>
        <v>9</v>
      </c>
      <c r="C144" s="21">
        <f t="shared" si="22"/>
        <v>3</v>
      </c>
      <c r="D144" s="22" t="str">
        <f t="shared" si="23"/>
        <v>mardi</v>
      </c>
      <c r="E144" s="23" t="str">
        <f t="shared" si="24"/>
        <v>mardi</v>
      </c>
    </row>
    <row r="145" spans="1:5" x14ac:dyDescent="0.2">
      <c r="A145" s="19">
        <v>46645</v>
      </c>
      <c r="B145" s="20">
        <f t="shared" si="21"/>
        <v>9</v>
      </c>
      <c r="C145" s="21">
        <f t="shared" si="22"/>
        <v>4</v>
      </c>
      <c r="D145" s="22" t="str">
        <f t="shared" si="23"/>
        <v>mercredi</v>
      </c>
      <c r="E145" s="23" t="str">
        <f t="shared" si="24"/>
        <v>mercredi</v>
      </c>
    </row>
    <row r="146" spans="1:5" x14ac:dyDescent="0.2">
      <c r="A146" s="19">
        <v>46646</v>
      </c>
      <c r="B146" s="20">
        <f t="shared" si="21"/>
        <v>9</v>
      </c>
      <c r="C146" s="21">
        <f t="shared" si="22"/>
        <v>5</v>
      </c>
      <c r="D146" s="22" t="str">
        <f t="shared" si="23"/>
        <v>jeudi</v>
      </c>
      <c r="E146" s="23" t="str">
        <f t="shared" si="24"/>
        <v>jeudi</v>
      </c>
    </row>
    <row r="147" spans="1:5" x14ac:dyDescent="0.2">
      <c r="A147" s="19">
        <v>46647</v>
      </c>
      <c r="B147" s="20">
        <f t="shared" si="21"/>
        <v>9</v>
      </c>
      <c r="C147" s="21">
        <f t="shared" si="22"/>
        <v>6</v>
      </c>
      <c r="D147" s="22" t="str">
        <f t="shared" si="23"/>
        <v>vendredi</v>
      </c>
      <c r="E147" s="23" t="str">
        <f t="shared" si="24"/>
        <v>vendredi</v>
      </c>
    </row>
    <row r="148" spans="1:5" x14ac:dyDescent="0.2">
      <c r="A148" s="19">
        <v>46648</v>
      </c>
      <c r="B148" s="20">
        <f t="shared" si="21"/>
        <v>9</v>
      </c>
      <c r="C148" s="21">
        <f t="shared" si="22"/>
        <v>7</v>
      </c>
      <c r="D148" s="22" t="str">
        <f t="shared" si="23"/>
        <v>samedi</v>
      </c>
      <c r="E148" s="23" t="str">
        <f t="shared" si="24"/>
        <v>samedi</v>
      </c>
    </row>
    <row r="149" spans="1:5" x14ac:dyDescent="0.2">
      <c r="A149" s="19">
        <v>46649</v>
      </c>
      <c r="B149" s="20">
        <f t="shared" si="21"/>
        <v>9</v>
      </c>
      <c r="C149" s="21">
        <f t="shared" si="22"/>
        <v>1</v>
      </c>
      <c r="D149" s="22" t="str">
        <f t="shared" si="23"/>
        <v>dimanche</v>
      </c>
      <c r="E149" s="23" t="str">
        <f t="shared" si="24"/>
        <v>dimanche</v>
      </c>
    </row>
    <row r="150" spans="1:5" x14ac:dyDescent="0.2">
      <c r="A150" s="19">
        <v>46650</v>
      </c>
      <c r="B150" s="20">
        <f t="shared" si="21"/>
        <v>9</v>
      </c>
      <c r="C150" s="21">
        <f t="shared" si="22"/>
        <v>2</v>
      </c>
      <c r="D150" s="22" t="str">
        <f t="shared" si="23"/>
        <v>lundi</v>
      </c>
      <c r="E150" s="23" t="str">
        <f t="shared" si="24"/>
        <v>lundi</v>
      </c>
    </row>
    <row r="151" spans="1:5" x14ac:dyDescent="0.2">
      <c r="A151" s="19">
        <v>46651</v>
      </c>
      <c r="B151" s="20">
        <f t="shared" si="21"/>
        <v>9</v>
      </c>
      <c r="C151" s="21">
        <f t="shared" si="22"/>
        <v>3</v>
      </c>
      <c r="D151" s="22" t="str">
        <f t="shared" si="23"/>
        <v>mardi</v>
      </c>
      <c r="E151" s="23" t="str">
        <f t="shared" si="24"/>
        <v>mardi</v>
      </c>
    </row>
    <row r="152" spans="1:5" x14ac:dyDescent="0.2">
      <c r="A152" s="19">
        <v>46652</v>
      </c>
      <c r="B152" s="20">
        <f t="shared" si="21"/>
        <v>9</v>
      </c>
      <c r="C152" s="21">
        <f t="shared" si="22"/>
        <v>4</v>
      </c>
      <c r="D152" s="22" t="str">
        <f t="shared" si="23"/>
        <v>mercredi</v>
      </c>
      <c r="E152" s="23" t="str">
        <f t="shared" si="24"/>
        <v>mercredi</v>
      </c>
    </row>
    <row r="153" spans="1:5" x14ac:dyDescent="0.2">
      <c r="A153" s="19">
        <v>46653</v>
      </c>
      <c r="B153" s="20">
        <f t="shared" si="21"/>
        <v>9</v>
      </c>
      <c r="C153" s="21">
        <f t="shared" si="22"/>
        <v>5</v>
      </c>
      <c r="D153" s="22" t="str">
        <f t="shared" si="23"/>
        <v>jeudi</v>
      </c>
      <c r="E153" s="23" t="str">
        <f t="shared" si="24"/>
        <v>jeudi</v>
      </c>
    </row>
    <row r="154" spans="1:5" x14ac:dyDescent="0.2">
      <c r="A154" s="19">
        <v>46654</v>
      </c>
      <c r="B154" s="20">
        <f t="shared" si="21"/>
        <v>9</v>
      </c>
      <c r="C154" s="21">
        <f t="shared" si="22"/>
        <v>6</v>
      </c>
      <c r="D154" s="22" t="str">
        <f t="shared" si="23"/>
        <v>vendredi</v>
      </c>
      <c r="E154" s="23" t="str">
        <f t="shared" si="24"/>
        <v>vendredi</v>
      </c>
    </row>
    <row r="155" spans="1:5" x14ac:dyDescent="0.2">
      <c r="A155" s="19">
        <v>46655</v>
      </c>
      <c r="B155" s="20">
        <f t="shared" si="21"/>
        <v>9</v>
      </c>
      <c r="C155" s="21">
        <f t="shared" si="22"/>
        <v>7</v>
      </c>
      <c r="D155" s="22" t="str">
        <f t="shared" si="23"/>
        <v>samedi</v>
      </c>
      <c r="E155" s="23" t="str">
        <f t="shared" si="24"/>
        <v>samedi</v>
      </c>
    </row>
    <row r="156" spans="1:5" x14ac:dyDescent="0.2">
      <c r="A156" s="19">
        <v>46656</v>
      </c>
      <c r="B156" s="20">
        <f t="shared" si="21"/>
        <v>9</v>
      </c>
      <c r="C156" s="21">
        <f t="shared" si="22"/>
        <v>1</v>
      </c>
      <c r="D156" s="22" t="str">
        <f t="shared" si="23"/>
        <v>dimanche</v>
      </c>
      <c r="E156" s="23" t="str">
        <f t="shared" si="24"/>
        <v>dimanche</v>
      </c>
    </row>
    <row r="157" spans="1:5" x14ac:dyDescent="0.2">
      <c r="A157" s="19">
        <v>46657</v>
      </c>
      <c r="B157" s="20">
        <f t="shared" si="21"/>
        <v>9</v>
      </c>
      <c r="C157" s="21">
        <f t="shared" si="22"/>
        <v>2</v>
      </c>
      <c r="D157" s="22" t="str">
        <f t="shared" si="23"/>
        <v>lundi</v>
      </c>
      <c r="E157" s="23" t="str">
        <f t="shared" si="24"/>
        <v>lundi</v>
      </c>
    </row>
    <row r="158" spans="1:5" x14ac:dyDescent="0.2">
      <c r="A158" s="19">
        <v>46658</v>
      </c>
      <c r="B158" s="20">
        <f t="shared" si="21"/>
        <v>9</v>
      </c>
      <c r="C158" s="21">
        <f t="shared" si="22"/>
        <v>3</v>
      </c>
      <c r="D158" s="22" t="str">
        <f t="shared" si="23"/>
        <v>mardi</v>
      </c>
      <c r="E158" s="23" t="str">
        <f t="shared" si="24"/>
        <v>mardi</v>
      </c>
    </row>
    <row r="159" spans="1:5" x14ac:dyDescent="0.2">
      <c r="A159" s="19">
        <v>46659</v>
      </c>
      <c r="B159" s="20">
        <f t="shared" si="21"/>
        <v>9</v>
      </c>
      <c r="C159" s="21">
        <f t="shared" si="22"/>
        <v>4</v>
      </c>
      <c r="D159" s="22" t="str">
        <f t="shared" si="23"/>
        <v>mercredi</v>
      </c>
      <c r="E159" s="23" t="str">
        <f t="shared" si="24"/>
        <v>mercredi</v>
      </c>
    </row>
    <row r="160" spans="1:5" x14ac:dyDescent="0.2">
      <c r="A160" s="19">
        <v>46660</v>
      </c>
      <c r="B160" s="20">
        <f t="shared" si="21"/>
        <v>9</v>
      </c>
      <c r="C160" s="21">
        <f t="shared" si="22"/>
        <v>5</v>
      </c>
      <c r="D160" s="22" t="str">
        <f t="shared" si="23"/>
        <v>jeudi</v>
      </c>
      <c r="E160" s="23" t="str">
        <f t="shared" si="24"/>
        <v>jeudi</v>
      </c>
    </row>
    <row r="161" spans="1:5" x14ac:dyDescent="0.2">
      <c r="A161" s="19">
        <v>46661</v>
      </c>
      <c r="B161" s="20">
        <f t="shared" si="21"/>
        <v>10</v>
      </c>
      <c r="C161" s="21">
        <f t="shared" si="22"/>
        <v>6</v>
      </c>
      <c r="D161" s="22" t="str">
        <f t="shared" si="23"/>
        <v>vendredi</v>
      </c>
      <c r="E161" s="23" t="str">
        <f t="shared" si="24"/>
        <v>vendredi</v>
      </c>
    </row>
    <row r="162" spans="1:5" x14ac:dyDescent="0.2">
      <c r="A162" s="19">
        <v>46662</v>
      </c>
      <c r="B162" s="20">
        <f t="shared" si="21"/>
        <v>10</v>
      </c>
      <c r="C162" s="21">
        <f t="shared" si="22"/>
        <v>7</v>
      </c>
      <c r="D162" s="22" t="str">
        <f t="shared" si="23"/>
        <v>samedi</v>
      </c>
      <c r="E162" s="23" t="str">
        <f t="shared" si="24"/>
        <v>samedi</v>
      </c>
    </row>
    <row r="163" spans="1:5" x14ac:dyDescent="0.2">
      <c r="A163" s="19">
        <v>46663</v>
      </c>
      <c r="B163" s="20">
        <f t="shared" si="21"/>
        <v>10</v>
      </c>
      <c r="C163" s="21">
        <f t="shared" si="22"/>
        <v>1</v>
      </c>
      <c r="D163" s="22" t="str">
        <f t="shared" si="23"/>
        <v>dimanche</v>
      </c>
      <c r="E163" s="23" t="str">
        <f t="shared" si="24"/>
        <v>dimanche</v>
      </c>
    </row>
    <row r="164" spans="1:5" x14ac:dyDescent="0.2">
      <c r="A164" s="19">
        <v>46664</v>
      </c>
      <c r="B164" s="20">
        <f t="shared" si="21"/>
        <v>10</v>
      </c>
      <c r="C164" s="21">
        <f t="shared" si="22"/>
        <v>2</v>
      </c>
      <c r="D164" s="22" t="str">
        <f t="shared" si="23"/>
        <v>lundi</v>
      </c>
      <c r="E164" s="23" t="str">
        <f t="shared" si="24"/>
        <v>lundi</v>
      </c>
    </row>
    <row r="165" spans="1:5" x14ac:dyDescent="0.2">
      <c r="A165" s="19">
        <v>46665</v>
      </c>
      <c r="B165" s="20">
        <f t="shared" si="21"/>
        <v>10</v>
      </c>
      <c r="C165" s="21">
        <f t="shared" si="22"/>
        <v>3</v>
      </c>
      <c r="D165" s="22" t="str">
        <f t="shared" si="23"/>
        <v>mardi</v>
      </c>
      <c r="E165" s="23" t="str">
        <f t="shared" si="24"/>
        <v>mardi</v>
      </c>
    </row>
    <row r="166" spans="1:5" x14ac:dyDescent="0.2">
      <c r="A166" s="19">
        <v>46666</v>
      </c>
      <c r="B166" s="20">
        <f t="shared" si="21"/>
        <v>10</v>
      </c>
      <c r="C166" s="21">
        <f t="shared" si="22"/>
        <v>4</v>
      </c>
      <c r="D166" s="22" t="str">
        <f t="shared" si="23"/>
        <v>mercredi</v>
      </c>
      <c r="E166" s="23" t="str">
        <f t="shared" si="24"/>
        <v>mercredi</v>
      </c>
    </row>
    <row r="167" spans="1:5" x14ac:dyDescent="0.2">
      <c r="A167" s="19">
        <v>46667</v>
      </c>
      <c r="B167" s="20">
        <f t="shared" si="21"/>
        <v>10</v>
      </c>
      <c r="C167" s="21">
        <f t="shared" si="22"/>
        <v>5</v>
      </c>
      <c r="D167" s="22" t="str">
        <f t="shared" si="23"/>
        <v>jeudi</v>
      </c>
      <c r="E167" s="23" t="str">
        <f t="shared" si="24"/>
        <v>jeudi</v>
      </c>
    </row>
    <row r="168" spans="1:5" x14ac:dyDescent="0.2">
      <c r="A168" s="19">
        <v>46668</v>
      </c>
      <c r="B168" s="20">
        <f t="shared" si="21"/>
        <v>10</v>
      </c>
      <c r="C168" s="21">
        <f t="shared" si="22"/>
        <v>6</v>
      </c>
      <c r="D168" s="22" t="str">
        <f t="shared" si="23"/>
        <v>vendredi</v>
      </c>
      <c r="E168" s="23" t="str">
        <f t="shared" si="24"/>
        <v>vendredi</v>
      </c>
    </row>
    <row r="169" spans="1:5" x14ac:dyDescent="0.2">
      <c r="A169" s="19">
        <v>46669</v>
      </c>
      <c r="B169" s="20">
        <f t="shared" si="21"/>
        <v>10</v>
      </c>
      <c r="C169" s="21">
        <f t="shared" si="22"/>
        <v>7</v>
      </c>
      <c r="D169" s="22" t="str">
        <f t="shared" si="23"/>
        <v>samedi</v>
      </c>
      <c r="E169" s="23" t="str">
        <f t="shared" si="24"/>
        <v>samedi</v>
      </c>
    </row>
    <row r="170" spans="1:5" x14ac:dyDescent="0.2">
      <c r="A170" s="19">
        <v>46670</v>
      </c>
      <c r="B170" s="20">
        <f t="shared" si="21"/>
        <v>10</v>
      </c>
      <c r="C170" s="21">
        <f t="shared" si="22"/>
        <v>1</v>
      </c>
      <c r="D170" s="22" t="str">
        <f t="shared" si="23"/>
        <v>dimanche</v>
      </c>
      <c r="E170" s="23" t="str">
        <f t="shared" si="24"/>
        <v>dimanche</v>
      </c>
    </row>
    <row r="171" spans="1:5" x14ac:dyDescent="0.2">
      <c r="A171" s="19">
        <v>46671</v>
      </c>
      <c r="B171" s="20">
        <f t="shared" si="21"/>
        <v>10</v>
      </c>
      <c r="C171" s="21">
        <f t="shared" si="22"/>
        <v>2</v>
      </c>
      <c r="D171" s="22" t="str">
        <f t="shared" si="23"/>
        <v>lundi</v>
      </c>
      <c r="E171" s="23" t="str">
        <f t="shared" si="24"/>
        <v>lundi</v>
      </c>
    </row>
    <row r="172" spans="1:5" x14ac:dyDescent="0.2">
      <c r="A172" s="19">
        <v>46672</v>
      </c>
      <c r="B172" s="20">
        <f t="shared" si="21"/>
        <v>10</v>
      </c>
      <c r="C172" s="21">
        <f t="shared" si="22"/>
        <v>3</v>
      </c>
      <c r="D172" s="22" t="str">
        <f t="shared" si="23"/>
        <v>mardi</v>
      </c>
      <c r="E172" s="23" t="str">
        <f t="shared" si="24"/>
        <v>mardi</v>
      </c>
    </row>
    <row r="173" spans="1:5" x14ac:dyDescent="0.2">
      <c r="A173" s="19">
        <v>46673</v>
      </c>
      <c r="B173" s="20">
        <f t="shared" si="21"/>
        <v>10</v>
      </c>
      <c r="C173" s="21">
        <f t="shared" si="22"/>
        <v>4</v>
      </c>
      <c r="D173" s="22" t="str">
        <f t="shared" si="23"/>
        <v>mercredi</v>
      </c>
      <c r="E173" s="23" t="str">
        <f t="shared" si="24"/>
        <v>mercredi</v>
      </c>
    </row>
    <row r="174" spans="1:5" x14ac:dyDescent="0.2">
      <c r="A174" s="19">
        <v>46674</v>
      </c>
      <c r="B174" s="20">
        <f t="shared" si="21"/>
        <v>10</v>
      </c>
      <c r="C174" s="21">
        <f t="shared" si="22"/>
        <v>5</v>
      </c>
      <c r="D174" s="22" t="str">
        <f t="shared" si="23"/>
        <v>jeudi</v>
      </c>
      <c r="E174" s="23" t="str">
        <f t="shared" si="24"/>
        <v>jeudi</v>
      </c>
    </row>
    <row r="175" spans="1:5" x14ac:dyDescent="0.2">
      <c r="A175" s="19">
        <v>46675</v>
      </c>
      <c r="B175" s="20">
        <f t="shared" si="21"/>
        <v>10</v>
      </c>
      <c r="C175" s="21">
        <f t="shared" si="22"/>
        <v>6</v>
      </c>
      <c r="D175" s="22" t="str">
        <f t="shared" si="23"/>
        <v>vendredi</v>
      </c>
      <c r="E175" s="23" t="str">
        <f t="shared" si="24"/>
        <v>vendredi</v>
      </c>
    </row>
    <row r="176" spans="1:5" x14ac:dyDescent="0.2">
      <c r="A176" s="19">
        <v>46676</v>
      </c>
      <c r="B176" s="20">
        <f t="shared" si="21"/>
        <v>10</v>
      </c>
      <c r="C176" s="21">
        <f t="shared" si="22"/>
        <v>7</v>
      </c>
      <c r="D176" s="22" t="str">
        <f t="shared" si="23"/>
        <v>samedi</v>
      </c>
      <c r="E176" s="23" t="str">
        <f t="shared" si="24"/>
        <v>samedi</v>
      </c>
    </row>
    <row r="177" spans="1:5" x14ac:dyDescent="0.2">
      <c r="A177" s="19">
        <v>46677</v>
      </c>
      <c r="B177" s="20">
        <f t="shared" si="21"/>
        <v>10</v>
      </c>
      <c r="C177" s="21">
        <f t="shared" si="22"/>
        <v>1</v>
      </c>
      <c r="D177" s="22" t="str">
        <f t="shared" si="23"/>
        <v>dimanche</v>
      </c>
      <c r="E177" s="23" t="str">
        <f t="shared" si="24"/>
        <v>dimanche</v>
      </c>
    </row>
    <row r="178" spans="1:5" x14ac:dyDescent="0.2">
      <c r="A178" s="19">
        <v>46678</v>
      </c>
      <c r="B178" s="20">
        <f t="shared" si="21"/>
        <v>10</v>
      </c>
      <c r="C178" s="21">
        <f t="shared" si="22"/>
        <v>2</v>
      </c>
      <c r="D178" s="22" t="str">
        <f t="shared" si="23"/>
        <v>lundi</v>
      </c>
      <c r="E178" s="23" t="str">
        <f t="shared" si="24"/>
        <v>lundi</v>
      </c>
    </row>
    <row r="179" spans="1:5" x14ac:dyDescent="0.2">
      <c r="A179" s="19">
        <v>46679</v>
      </c>
      <c r="B179" s="20">
        <f t="shared" si="21"/>
        <v>10</v>
      </c>
      <c r="C179" s="21">
        <f t="shared" si="22"/>
        <v>3</v>
      </c>
      <c r="D179" s="22" t="str">
        <f t="shared" si="23"/>
        <v>mardi</v>
      </c>
      <c r="E179" s="23" t="str">
        <f t="shared" si="24"/>
        <v>mardi</v>
      </c>
    </row>
    <row r="180" spans="1:5" x14ac:dyDescent="0.2">
      <c r="A180" s="19">
        <v>46680</v>
      </c>
      <c r="B180" s="20">
        <f t="shared" si="21"/>
        <v>10</v>
      </c>
      <c r="C180" s="21">
        <f t="shared" si="22"/>
        <v>4</v>
      </c>
      <c r="D180" s="22" t="str">
        <f t="shared" si="23"/>
        <v>mercredi</v>
      </c>
      <c r="E180" s="23" t="str">
        <f t="shared" si="24"/>
        <v>mercredi</v>
      </c>
    </row>
    <row r="181" spans="1:5" x14ac:dyDescent="0.2">
      <c r="A181" s="19">
        <v>46681</v>
      </c>
      <c r="B181" s="20">
        <f t="shared" si="21"/>
        <v>10</v>
      </c>
      <c r="C181" s="21">
        <f t="shared" si="22"/>
        <v>5</v>
      </c>
      <c r="D181" s="22" t="str">
        <f t="shared" si="23"/>
        <v>jeudi</v>
      </c>
      <c r="E181" s="23" t="str">
        <f t="shared" si="24"/>
        <v>jeudi</v>
      </c>
    </row>
    <row r="182" spans="1:5" x14ac:dyDescent="0.2">
      <c r="A182" s="19">
        <v>46682</v>
      </c>
      <c r="B182" s="20">
        <f t="shared" si="21"/>
        <v>10</v>
      </c>
      <c r="C182" s="21">
        <f t="shared" si="22"/>
        <v>6</v>
      </c>
      <c r="D182" s="22" t="str">
        <f t="shared" si="23"/>
        <v>vendredi</v>
      </c>
      <c r="E182" s="23" t="str">
        <f t="shared" si="24"/>
        <v>vendredi</v>
      </c>
    </row>
    <row r="183" spans="1:5" x14ac:dyDescent="0.2">
      <c r="A183" s="19">
        <v>46683</v>
      </c>
      <c r="B183" s="20">
        <f t="shared" si="21"/>
        <v>10</v>
      </c>
      <c r="C183" s="21">
        <f t="shared" si="22"/>
        <v>7</v>
      </c>
      <c r="D183" s="22" t="str">
        <f t="shared" si="23"/>
        <v>samedi</v>
      </c>
      <c r="E183" s="23" t="str">
        <f t="shared" si="24"/>
        <v>samedi</v>
      </c>
    </row>
    <row r="184" spans="1:5" x14ac:dyDescent="0.2">
      <c r="A184" s="19">
        <v>46684</v>
      </c>
      <c r="B184" s="20">
        <f t="shared" si="21"/>
        <v>10</v>
      </c>
      <c r="C184" s="21">
        <f t="shared" si="22"/>
        <v>1</v>
      </c>
      <c r="D184" s="22" t="str">
        <f t="shared" si="23"/>
        <v>dimanche</v>
      </c>
      <c r="E184" s="23" t="str">
        <f t="shared" si="24"/>
        <v>dimanche</v>
      </c>
    </row>
    <row r="185" spans="1:5" x14ac:dyDescent="0.2">
      <c r="A185" s="19">
        <v>46685</v>
      </c>
      <c r="B185" s="20">
        <f t="shared" si="21"/>
        <v>10</v>
      </c>
      <c r="C185" s="21">
        <f t="shared" si="22"/>
        <v>2</v>
      </c>
      <c r="D185" s="22" t="str">
        <f t="shared" si="23"/>
        <v>lundi</v>
      </c>
      <c r="E185" s="23" t="str">
        <f t="shared" si="24"/>
        <v>lundi</v>
      </c>
    </row>
    <row r="186" spans="1:5" x14ac:dyDescent="0.2">
      <c r="A186" s="19">
        <v>46686</v>
      </c>
      <c r="B186" s="20">
        <f t="shared" si="21"/>
        <v>10</v>
      </c>
      <c r="C186" s="21">
        <f t="shared" si="22"/>
        <v>3</v>
      </c>
      <c r="D186" s="22" t="str">
        <f t="shared" si="23"/>
        <v>mardi</v>
      </c>
      <c r="E186" s="23" t="str">
        <f t="shared" si="24"/>
        <v>mardi</v>
      </c>
    </row>
    <row r="187" spans="1:5" x14ac:dyDescent="0.2">
      <c r="A187" s="19">
        <v>46687</v>
      </c>
      <c r="B187" s="20">
        <f t="shared" si="21"/>
        <v>10</v>
      </c>
      <c r="C187" s="21">
        <f t="shared" si="22"/>
        <v>4</v>
      </c>
      <c r="D187" s="22" t="str">
        <f t="shared" si="23"/>
        <v>mercredi</v>
      </c>
      <c r="E187" s="23" t="str">
        <f t="shared" si="24"/>
        <v>mercredi</v>
      </c>
    </row>
    <row r="188" spans="1:5" x14ac:dyDescent="0.2">
      <c r="A188" s="19">
        <v>46688</v>
      </c>
      <c r="B188" s="20">
        <f t="shared" si="21"/>
        <v>10</v>
      </c>
      <c r="C188" s="21">
        <f t="shared" si="22"/>
        <v>5</v>
      </c>
      <c r="D188" s="22" t="str">
        <f t="shared" si="23"/>
        <v>jeudi</v>
      </c>
      <c r="E188" s="23" t="str">
        <f t="shared" si="24"/>
        <v>jeudi</v>
      </c>
    </row>
    <row r="189" spans="1:5" x14ac:dyDescent="0.2">
      <c r="A189" s="19">
        <v>46689</v>
      </c>
      <c r="B189" s="20">
        <f t="shared" si="21"/>
        <v>10</v>
      </c>
      <c r="C189" s="21">
        <f t="shared" si="22"/>
        <v>6</v>
      </c>
      <c r="D189" s="22" t="str">
        <f t="shared" si="23"/>
        <v>vendredi</v>
      </c>
      <c r="E189" s="23" t="str">
        <f t="shared" si="24"/>
        <v>vendredi</v>
      </c>
    </row>
    <row r="190" spans="1:5" x14ac:dyDescent="0.2">
      <c r="A190" s="19">
        <v>46690</v>
      </c>
      <c r="B190" s="20">
        <f t="shared" si="21"/>
        <v>10</v>
      </c>
      <c r="C190" s="21">
        <f t="shared" si="22"/>
        <v>7</v>
      </c>
      <c r="D190" s="22" t="str">
        <f t="shared" si="23"/>
        <v>samedi</v>
      </c>
      <c r="E190" s="23" t="str">
        <f t="shared" si="24"/>
        <v>samedi</v>
      </c>
    </row>
    <row r="191" spans="1:5" x14ac:dyDescent="0.2">
      <c r="A191" s="19">
        <v>46691</v>
      </c>
      <c r="B191" s="20">
        <f t="shared" si="21"/>
        <v>10</v>
      </c>
      <c r="C191" s="21">
        <f t="shared" si="22"/>
        <v>1</v>
      </c>
      <c r="D191" s="22" t="str">
        <f t="shared" si="23"/>
        <v>dimanche</v>
      </c>
      <c r="E191" s="23" t="str">
        <f t="shared" si="24"/>
        <v>dimanche</v>
      </c>
    </row>
    <row r="192" spans="1:5" x14ac:dyDescent="0.2">
      <c r="A192" s="19">
        <v>46692</v>
      </c>
      <c r="B192" s="20">
        <f t="shared" si="21"/>
        <v>11</v>
      </c>
      <c r="C192" s="21">
        <f t="shared" si="22"/>
        <v>2</v>
      </c>
      <c r="D192" s="22" t="str">
        <f t="shared" si="23"/>
        <v>JF</v>
      </c>
      <c r="E192" s="23" t="str">
        <f t="shared" si="24"/>
        <v>JF</v>
      </c>
    </row>
    <row r="193" spans="1:5" x14ac:dyDescent="0.2">
      <c r="A193" s="19">
        <v>46693</v>
      </c>
      <c r="B193" s="20">
        <f t="shared" si="21"/>
        <v>11</v>
      </c>
      <c r="C193" s="21">
        <f t="shared" si="22"/>
        <v>3</v>
      </c>
      <c r="D193" s="22" t="str">
        <f t="shared" si="23"/>
        <v>mardi</v>
      </c>
      <c r="E193" s="23" t="str">
        <f t="shared" si="24"/>
        <v>mardi</v>
      </c>
    </row>
    <row r="194" spans="1:5" x14ac:dyDescent="0.2">
      <c r="A194" s="19">
        <v>46694</v>
      </c>
      <c r="B194" s="20">
        <f t="shared" si="21"/>
        <v>11</v>
      </c>
      <c r="C194" s="21">
        <f t="shared" si="22"/>
        <v>4</v>
      </c>
      <c r="D194" s="22" t="str">
        <f t="shared" si="23"/>
        <v>mercredi</v>
      </c>
      <c r="E194" s="23" t="str">
        <f t="shared" si="24"/>
        <v>mercredi</v>
      </c>
    </row>
    <row r="195" spans="1:5" x14ac:dyDescent="0.2">
      <c r="A195" s="19">
        <v>46695</v>
      </c>
      <c r="B195" s="20">
        <f t="shared" si="21"/>
        <v>11</v>
      </c>
      <c r="C195" s="21">
        <f t="shared" si="22"/>
        <v>5</v>
      </c>
      <c r="D195" s="22" t="str">
        <f t="shared" si="23"/>
        <v>jeudi</v>
      </c>
      <c r="E195" s="23" t="str">
        <f t="shared" si="24"/>
        <v>jeudi</v>
      </c>
    </row>
    <row r="196" spans="1:5" x14ac:dyDescent="0.2">
      <c r="A196" s="19">
        <v>46696</v>
      </c>
      <c r="B196" s="20">
        <f t="shared" si="21"/>
        <v>11</v>
      </c>
      <c r="C196" s="21">
        <f t="shared" si="22"/>
        <v>6</v>
      </c>
      <c r="D196" s="22" t="str">
        <f t="shared" si="23"/>
        <v>vendredi</v>
      </c>
      <c r="E196" s="23" t="str">
        <f t="shared" si="24"/>
        <v>vendredi</v>
      </c>
    </row>
    <row r="197" spans="1:5" x14ac:dyDescent="0.2">
      <c r="A197" s="19">
        <v>46697</v>
      </c>
      <c r="B197" s="20">
        <f t="shared" ref="B197:B260" si="25">MONTH(A197)</f>
        <v>11</v>
      </c>
      <c r="C197" s="21">
        <f t="shared" ref="C197:C260" si="26">WEEKDAY(A197)</f>
        <v>7</v>
      </c>
      <c r="D197" s="22" t="str">
        <f t="shared" ref="D197:D260" si="27">IF($A$4:$A$369=$O$4,$M$4,IF($A$4:$A$369=$O$5,$M$5,IF($A$4:$A$369=$O$6,$M$6,IF($A$4:$A$369=$O$7,$M$7,IF($A$4:$A$369=$O$8,$M$8,IF($A$4:$A$369=$O$9,$M$9,IF($A$4:$A$369=$O$10,$M$10,IF($A$4:$A$369=$O$11,$M$11,IF($A$4:$A$369=$O$12,$M$12,IF($A$4:$A$369=$O$13,$M$13,IF($A$4:$A$369=$O$14,$M$14,VLOOKUP(C197,$G$4:$H$12,2,0))))))))))))</f>
        <v>samedi</v>
      </c>
      <c r="E197" s="23" t="str">
        <f t="shared" ref="E197:E260" si="28">D197</f>
        <v>samedi</v>
      </c>
    </row>
    <row r="198" spans="1:5" x14ac:dyDescent="0.2">
      <c r="A198" s="19">
        <v>46698</v>
      </c>
      <c r="B198" s="20">
        <f t="shared" si="25"/>
        <v>11</v>
      </c>
      <c r="C198" s="21">
        <f t="shared" si="26"/>
        <v>1</v>
      </c>
      <c r="D198" s="22" t="str">
        <f t="shared" si="27"/>
        <v>dimanche</v>
      </c>
      <c r="E198" s="23" t="str">
        <f t="shared" si="28"/>
        <v>dimanche</v>
      </c>
    </row>
    <row r="199" spans="1:5" x14ac:dyDescent="0.2">
      <c r="A199" s="19">
        <v>46699</v>
      </c>
      <c r="B199" s="20">
        <f t="shared" si="25"/>
        <v>11</v>
      </c>
      <c r="C199" s="21">
        <f t="shared" si="26"/>
        <v>2</v>
      </c>
      <c r="D199" s="22" t="str">
        <f t="shared" si="27"/>
        <v>lundi</v>
      </c>
      <c r="E199" s="23" t="str">
        <f t="shared" si="28"/>
        <v>lundi</v>
      </c>
    </row>
    <row r="200" spans="1:5" x14ac:dyDescent="0.2">
      <c r="A200" s="19">
        <v>46700</v>
      </c>
      <c r="B200" s="20">
        <f t="shared" si="25"/>
        <v>11</v>
      </c>
      <c r="C200" s="21">
        <f t="shared" si="26"/>
        <v>3</v>
      </c>
      <c r="D200" s="22" t="str">
        <f t="shared" si="27"/>
        <v>mardi</v>
      </c>
      <c r="E200" s="23" t="str">
        <f t="shared" si="28"/>
        <v>mardi</v>
      </c>
    </row>
    <row r="201" spans="1:5" x14ac:dyDescent="0.2">
      <c r="A201" s="19">
        <v>46701</v>
      </c>
      <c r="B201" s="20">
        <f t="shared" si="25"/>
        <v>11</v>
      </c>
      <c r="C201" s="21">
        <f t="shared" si="26"/>
        <v>4</v>
      </c>
      <c r="D201" s="22" t="str">
        <f t="shared" si="27"/>
        <v>mercredi</v>
      </c>
      <c r="E201" s="23" t="str">
        <f t="shared" si="28"/>
        <v>mercredi</v>
      </c>
    </row>
    <row r="202" spans="1:5" x14ac:dyDescent="0.2">
      <c r="A202" s="19">
        <v>46702</v>
      </c>
      <c r="B202" s="20">
        <f t="shared" si="25"/>
        <v>11</v>
      </c>
      <c r="C202" s="21">
        <f t="shared" si="26"/>
        <v>5</v>
      </c>
      <c r="D202" s="22" t="str">
        <f t="shared" si="27"/>
        <v>JF</v>
      </c>
      <c r="E202" s="23" t="str">
        <f t="shared" si="28"/>
        <v>JF</v>
      </c>
    </row>
    <row r="203" spans="1:5" x14ac:dyDescent="0.2">
      <c r="A203" s="19">
        <v>46703</v>
      </c>
      <c r="B203" s="20">
        <f t="shared" si="25"/>
        <v>11</v>
      </c>
      <c r="C203" s="21">
        <f t="shared" si="26"/>
        <v>6</v>
      </c>
      <c r="D203" s="22" t="str">
        <f t="shared" si="27"/>
        <v>vendredi</v>
      </c>
      <c r="E203" s="23" t="str">
        <f t="shared" si="28"/>
        <v>vendredi</v>
      </c>
    </row>
    <row r="204" spans="1:5" x14ac:dyDescent="0.2">
      <c r="A204" s="19">
        <v>46704</v>
      </c>
      <c r="B204" s="20">
        <f t="shared" si="25"/>
        <v>11</v>
      </c>
      <c r="C204" s="21">
        <f t="shared" si="26"/>
        <v>7</v>
      </c>
      <c r="D204" s="22" t="str">
        <f t="shared" si="27"/>
        <v>samedi</v>
      </c>
      <c r="E204" s="23" t="str">
        <f t="shared" si="28"/>
        <v>samedi</v>
      </c>
    </row>
    <row r="205" spans="1:5" x14ac:dyDescent="0.2">
      <c r="A205" s="19">
        <v>46705</v>
      </c>
      <c r="B205" s="20">
        <f t="shared" si="25"/>
        <v>11</v>
      </c>
      <c r="C205" s="21">
        <f t="shared" si="26"/>
        <v>1</v>
      </c>
      <c r="D205" s="22" t="str">
        <f t="shared" si="27"/>
        <v>dimanche</v>
      </c>
      <c r="E205" s="23" t="str">
        <f t="shared" si="28"/>
        <v>dimanche</v>
      </c>
    </row>
    <row r="206" spans="1:5" x14ac:dyDescent="0.2">
      <c r="A206" s="19">
        <v>46706</v>
      </c>
      <c r="B206" s="20">
        <f t="shared" si="25"/>
        <v>11</v>
      </c>
      <c r="C206" s="21">
        <f t="shared" si="26"/>
        <v>2</v>
      </c>
      <c r="D206" s="22" t="str">
        <f t="shared" si="27"/>
        <v>lundi</v>
      </c>
      <c r="E206" s="23" t="str">
        <f t="shared" si="28"/>
        <v>lundi</v>
      </c>
    </row>
    <row r="207" spans="1:5" x14ac:dyDescent="0.2">
      <c r="A207" s="19">
        <v>46707</v>
      </c>
      <c r="B207" s="20">
        <f t="shared" si="25"/>
        <v>11</v>
      </c>
      <c r="C207" s="21">
        <f t="shared" si="26"/>
        <v>3</v>
      </c>
      <c r="D207" s="22" t="str">
        <f t="shared" si="27"/>
        <v>mardi</v>
      </c>
      <c r="E207" s="23" t="str">
        <f t="shared" si="28"/>
        <v>mardi</v>
      </c>
    </row>
    <row r="208" spans="1:5" x14ac:dyDescent="0.2">
      <c r="A208" s="19">
        <v>46708</v>
      </c>
      <c r="B208" s="20">
        <f t="shared" si="25"/>
        <v>11</v>
      </c>
      <c r="C208" s="21">
        <f t="shared" si="26"/>
        <v>4</v>
      </c>
      <c r="D208" s="22" t="str">
        <f t="shared" si="27"/>
        <v>mercredi</v>
      </c>
      <c r="E208" s="23" t="str">
        <f t="shared" si="28"/>
        <v>mercredi</v>
      </c>
    </row>
    <row r="209" spans="1:5" x14ac:dyDescent="0.2">
      <c r="A209" s="19">
        <v>46709</v>
      </c>
      <c r="B209" s="20">
        <f t="shared" si="25"/>
        <v>11</v>
      </c>
      <c r="C209" s="21">
        <f t="shared" si="26"/>
        <v>5</v>
      </c>
      <c r="D209" s="22" t="str">
        <f t="shared" si="27"/>
        <v>jeudi</v>
      </c>
      <c r="E209" s="23" t="str">
        <f t="shared" si="28"/>
        <v>jeudi</v>
      </c>
    </row>
    <row r="210" spans="1:5" x14ac:dyDescent="0.2">
      <c r="A210" s="19">
        <v>46710</v>
      </c>
      <c r="B210" s="20">
        <f t="shared" si="25"/>
        <v>11</v>
      </c>
      <c r="C210" s="21">
        <f t="shared" si="26"/>
        <v>6</v>
      </c>
      <c r="D210" s="22" t="str">
        <f t="shared" si="27"/>
        <v>vendredi</v>
      </c>
      <c r="E210" s="23" t="str">
        <f t="shared" si="28"/>
        <v>vendredi</v>
      </c>
    </row>
    <row r="211" spans="1:5" x14ac:dyDescent="0.2">
      <c r="A211" s="19">
        <v>46711</v>
      </c>
      <c r="B211" s="20">
        <f t="shared" si="25"/>
        <v>11</v>
      </c>
      <c r="C211" s="21">
        <f t="shared" si="26"/>
        <v>7</v>
      </c>
      <c r="D211" s="22" t="str">
        <f t="shared" si="27"/>
        <v>samedi</v>
      </c>
      <c r="E211" s="23" t="str">
        <f t="shared" si="28"/>
        <v>samedi</v>
      </c>
    </row>
    <row r="212" spans="1:5" x14ac:dyDescent="0.2">
      <c r="A212" s="19">
        <v>46712</v>
      </c>
      <c r="B212" s="20">
        <f t="shared" si="25"/>
        <v>11</v>
      </c>
      <c r="C212" s="21">
        <f t="shared" si="26"/>
        <v>1</v>
      </c>
      <c r="D212" s="22" t="str">
        <f t="shared" si="27"/>
        <v>dimanche</v>
      </c>
      <c r="E212" s="23" t="str">
        <f t="shared" si="28"/>
        <v>dimanche</v>
      </c>
    </row>
    <row r="213" spans="1:5" x14ac:dyDescent="0.2">
      <c r="A213" s="19">
        <v>46713</v>
      </c>
      <c r="B213" s="20">
        <f t="shared" si="25"/>
        <v>11</v>
      </c>
      <c r="C213" s="21">
        <f t="shared" si="26"/>
        <v>2</v>
      </c>
      <c r="D213" s="22" t="str">
        <f t="shared" si="27"/>
        <v>lundi</v>
      </c>
      <c r="E213" s="23" t="str">
        <f t="shared" si="28"/>
        <v>lundi</v>
      </c>
    </row>
    <row r="214" spans="1:5" x14ac:dyDescent="0.2">
      <c r="A214" s="19">
        <v>46714</v>
      </c>
      <c r="B214" s="20">
        <f t="shared" si="25"/>
        <v>11</v>
      </c>
      <c r="C214" s="21">
        <f t="shared" si="26"/>
        <v>3</v>
      </c>
      <c r="D214" s="22" t="str">
        <f t="shared" si="27"/>
        <v>mardi</v>
      </c>
      <c r="E214" s="23" t="str">
        <f t="shared" si="28"/>
        <v>mardi</v>
      </c>
    </row>
    <row r="215" spans="1:5" x14ac:dyDescent="0.2">
      <c r="A215" s="19">
        <v>46715</v>
      </c>
      <c r="B215" s="20">
        <f t="shared" si="25"/>
        <v>11</v>
      </c>
      <c r="C215" s="21">
        <f t="shared" si="26"/>
        <v>4</v>
      </c>
      <c r="D215" s="22" t="str">
        <f t="shared" si="27"/>
        <v>mercredi</v>
      </c>
      <c r="E215" s="23" t="str">
        <f t="shared" si="28"/>
        <v>mercredi</v>
      </c>
    </row>
    <row r="216" spans="1:5" x14ac:dyDescent="0.2">
      <c r="A216" s="19">
        <v>46716</v>
      </c>
      <c r="B216" s="20">
        <f t="shared" si="25"/>
        <v>11</v>
      </c>
      <c r="C216" s="21">
        <f t="shared" si="26"/>
        <v>5</v>
      </c>
      <c r="D216" s="22" t="str">
        <f t="shared" si="27"/>
        <v>jeudi</v>
      </c>
      <c r="E216" s="23" t="str">
        <f t="shared" si="28"/>
        <v>jeudi</v>
      </c>
    </row>
    <row r="217" spans="1:5" x14ac:dyDescent="0.2">
      <c r="A217" s="19">
        <v>46717</v>
      </c>
      <c r="B217" s="20">
        <f t="shared" si="25"/>
        <v>11</v>
      </c>
      <c r="C217" s="21">
        <f t="shared" si="26"/>
        <v>6</v>
      </c>
      <c r="D217" s="22" t="str">
        <f t="shared" si="27"/>
        <v>vendredi</v>
      </c>
      <c r="E217" s="23" t="str">
        <f t="shared" si="28"/>
        <v>vendredi</v>
      </c>
    </row>
    <row r="218" spans="1:5" x14ac:dyDescent="0.2">
      <c r="A218" s="19">
        <v>46718</v>
      </c>
      <c r="B218" s="20">
        <f t="shared" si="25"/>
        <v>11</v>
      </c>
      <c r="C218" s="21">
        <f t="shared" si="26"/>
        <v>7</v>
      </c>
      <c r="D218" s="22" t="str">
        <f t="shared" si="27"/>
        <v>samedi</v>
      </c>
      <c r="E218" s="23" t="str">
        <f t="shared" si="28"/>
        <v>samedi</v>
      </c>
    </row>
    <row r="219" spans="1:5" x14ac:dyDescent="0.2">
      <c r="A219" s="19">
        <v>46719</v>
      </c>
      <c r="B219" s="20">
        <f t="shared" si="25"/>
        <v>11</v>
      </c>
      <c r="C219" s="21">
        <f t="shared" si="26"/>
        <v>1</v>
      </c>
      <c r="D219" s="22" t="str">
        <f t="shared" si="27"/>
        <v>dimanche</v>
      </c>
      <c r="E219" s="23" t="str">
        <f t="shared" si="28"/>
        <v>dimanche</v>
      </c>
    </row>
    <row r="220" spans="1:5" x14ac:dyDescent="0.2">
      <c r="A220" s="19">
        <v>46720</v>
      </c>
      <c r="B220" s="20">
        <f t="shared" si="25"/>
        <v>11</v>
      </c>
      <c r="C220" s="21">
        <f t="shared" si="26"/>
        <v>2</v>
      </c>
      <c r="D220" s="22" t="str">
        <f t="shared" si="27"/>
        <v>lundi</v>
      </c>
      <c r="E220" s="23" t="str">
        <f t="shared" si="28"/>
        <v>lundi</v>
      </c>
    </row>
    <row r="221" spans="1:5" x14ac:dyDescent="0.2">
      <c r="A221" s="19">
        <v>46721</v>
      </c>
      <c r="B221" s="20">
        <f t="shared" si="25"/>
        <v>11</v>
      </c>
      <c r="C221" s="21">
        <f t="shared" si="26"/>
        <v>3</v>
      </c>
      <c r="D221" s="22" t="str">
        <f t="shared" si="27"/>
        <v>mardi</v>
      </c>
      <c r="E221" s="23" t="str">
        <f t="shared" si="28"/>
        <v>mardi</v>
      </c>
    </row>
    <row r="222" spans="1:5" x14ac:dyDescent="0.2">
      <c r="A222" s="19">
        <v>46722</v>
      </c>
      <c r="B222" s="20">
        <f t="shared" si="25"/>
        <v>12</v>
      </c>
      <c r="C222" s="21">
        <f t="shared" si="26"/>
        <v>4</v>
      </c>
      <c r="D222" s="22" t="str">
        <f t="shared" si="27"/>
        <v>mercredi</v>
      </c>
      <c r="E222" s="23" t="str">
        <f t="shared" si="28"/>
        <v>mercredi</v>
      </c>
    </row>
    <row r="223" spans="1:5" x14ac:dyDescent="0.2">
      <c r="A223" s="19">
        <v>46723</v>
      </c>
      <c r="B223" s="20">
        <f t="shared" si="25"/>
        <v>12</v>
      </c>
      <c r="C223" s="21">
        <f t="shared" si="26"/>
        <v>5</v>
      </c>
      <c r="D223" s="22" t="str">
        <f t="shared" si="27"/>
        <v>jeudi</v>
      </c>
      <c r="E223" s="23" t="str">
        <f t="shared" si="28"/>
        <v>jeudi</v>
      </c>
    </row>
    <row r="224" spans="1:5" x14ac:dyDescent="0.2">
      <c r="A224" s="19">
        <v>46724</v>
      </c>
      <c r="B224" s="20">
        <f t="shared" si="25"/>
        <v>12</v>
      </c>
      <c r="C224" s="21">
        <f t="shared" si="26"/>
        <v>6</v>
      </c>
      <c r="D224" s="22" t="str">
        <f t="shared" si="27"/>
        <v>vendredi</v>
      </c>
      <c r="E224" s="23" t="str">
        <f t="shared" si="28"/>
        <v>vendredi</v>
      </c>
    </row>
    <row r="225" spans="1:5" x14ac:dyDescent="0.2">
      <c r="A225" s="19">
        <v>46725</v>
      </c>
      <c r="B225" s="20">
        <f t="shared" si="25"/>
        <v>12</v>
      </c>
      <c r="C225" s="21">
        <f t="shared" si="26"/>
        <v>7</v>
      </c>
      <c r="D225" s="22" t="str">
        <f t="shared" si="27"/>
        <v>samedi</v>
      </c>
      <c r="E225" s="23" t="str">
        <f t="shared" si="28"/>
        <v>samedi</v>
      </c>
    </row>
    <row r="226" spans="1:5" x14ac:dyDescent="0.2">
      <c r="A226" s="19">
        <v>46726</v>
      </c>
      <c r="B226" s="20">
        <f t="shared" si="25"/>
        <v>12</v>
      </c>
      <c r="C226" s="21">
        <f t="shared" si="26"/>
        <v>1</v>
      </c>
      <c r="D226" s="22" t="str">
        <f t="shared" si="27"/>
        <v>dimanche</v>
      </c>
      <c r="E226" s="23" t="str">
        <f t="shared" si="28"/>
        <v>dimanche</v>
      </c>
    </row>
    <row r="227" spans="1:5" x14ac:dyDescent="0.2">
      <c r="A227" s="19">
        <v>46727</v>
      </c>
      <c r="B227" s="20">
        <f t="shared" si="25"/>
        <v>12</v>
      </c>
      <c r="C227" s="21">
        <f t="shared" si="26"/>
        <v>2</v>
      </c>
      <c r="D227" s="22" t="str">
        <f t="shared" si="27"/>
        <v>lundi</v>
      </c>
      <c r="E227" s="23" t="str">
        <f t="shared" si="28"/>
        <v>lundi</v>
      </c>
    </row>
    <row r="228" spans="1:5" x14ac:dyDescent="0.2">
      <c r="A228" s="19">
        <v>46728</v>
      </c>
      <c r="B228" s="20">
        <f t="shared" si="25"/>
        <v>12</v>
      </c>
      <c r="C228" s="21">
        <f t="shared" si="26"/>
        <v>3</v>
      </c>
      <c r="D228" s="22" t="str">
        <f t="shared" si="27"/>
        <v>mardi</v>
      </c>
      <c r="E228" s="23" t="str">
        <f t="shared" si="28"/>
        <v>mardi</v>
      </c>
    </row>
    <row r="229" spans="1:5" x14ac:dyDescent="0.2">
      <c r="A229" s="19">
        <v>46729</v>
      </c>
      <c r="B229" s="20">
        <f t="shared" si="25"/>
        <v>12</v>
      </c>
      <c r="C229" s="21">
        <f t="shared" si="26"/>
        <v>4</v>
      </c>
      <c r="D229" s="22" t="str">
        <f t="shared" si="27"/>
        <v>mercredi</v>
      </c>
      <c r="E229" s="23" t="str">
        <f t="shared" si="28"/>
        <v>mercredi</v>
      </c>
    </row>
    <row r="230" spans="1:5" x14ac:dyDescent="0.2">
      <c r="A230" s="19">
        <v>46730</v>
      </c>
      <c r="B230" s="20">
        <f t="shared" si="25"/>
        <v>12</v>
      </c>
      <c r="C230" s="21">
        <f t="shared" si="26"/>
        <v>5</v>
      </c>
      <c r="D230" s="22" t="str">
        <f t="shared" si="27"/>
        <v>jeudi</v>
      </c>
      <c r="E230" s="23" t="str">
        <f t="shared" si="28"/>
        <v>jeudi</v>
      </c>
    </row>
    <row r="231" spans="1:5" x14ac:dyDescent="0.2">
      <c r="A231" s="19">
        <v>46731</v>
      </c>
      <c r="B231" s="20">
        <f t="shared" si="25"/>
        <v>12</v>
      </c>
      <c r="C231" s="21">
        <f t="shared" si="26"/>
        <v>6</v>
      </c>
      <c r="D231" s="22" t="str">
        <f t="shared" si="27"/>
        <v>vendredi</v>
      </c>
      <c r="E231" s="23" t="str">
        <f t="shared" si="28"/>
        <v>vendredi</v>
      </c>
    </row>
    <row r="232" spans="1:5" x14ac:dyDescent="0.2">
      <c r="A232" s="19">
        <v>46732</v>
      </c>
      <c r="B232" s="20">
        <f t="shared" si="25"/>
        <v>12</v>
      </c>
      <c r="C232" s="21">
        <f t="shared" si="26"/>
        <v>7</v>
      </c>
      <c r="D232" s="22" t="str">
        <f t="shared" si="27"/>
        <v>samedi</v>
      </c>
      <c r="E232" s="23" t="str">
        <f t="shared" si="28"/>
        <v>samedi</v>
      </c>
    </row>
    <row r="233" spans="1:5" x14ac:dyDescent="0.2">
      <c r="A233" s="19">
        <v>46733</v>
      </c>
      <c r="B233" s="20">
        <f t="shared" si="25"/>
        <v>12</v>
      </c>
      <c r="C233" s="21">
        <f t="shared" si="26"/>
        <v>1</v>
      </c>
      <c r="D233" s="22" t="str">
        <f t="shared" si="27"/>
        <v>dimanche</v>
      </c>
      <c r="E233" s="23" t="str">
        <f t="shared" si="28"/>
        <v>dimanche</v>
      </c>
    </row>
    <row r="234" spans="1:5" x14ac:dyDescent="0.2">
      <c r="A234" s="19">
        <v>46734</v>
      </c>
      <c r="B234" s="20">
        <f t="shared" si="25"/>
        <v>12</v>
      </c>
      <c r="C234" s="21">
        <f t="shared" si="26"/>
        <v>2</v>
      </c>
      <c r="D234" s="22" t="str">
        <f t="shared" si="27"/>
        <v>lundi</v>
      </c>
      <c r="E234" s="23" t="str">
        <f t="shared" si="28"/>
        <v>lundi</v>
      </c>
    </row>
    <row r="235" spans="1:5" x14ac:dyDescent="0.2">
      <c r="A235" s="19">
        <v>46735</v>
      </c>
      <c r="B235" s="20">
        <f t="shared" si="25"/>
        <v>12</v>
      </c>
      <c r="C235" s="21">
        <f t="shared" si="26"/>
        <v>3</v>
      </c>
      <c r="D235" s="22" t="str">
        <f t="shared" si="27"/>
        <v>mardi</v>
      </c>
      <c r="E235" s="23" t="str">
        <f t="shared" si="28"/>
        <v>mardi</v>
      </c>
    </row>
    <row r="236" spans="1:5" x14ac:dyDescent="0.2">
      <c r="A236" s="19">
        <v>46736</v>
      </c>
      <c r="B236" s="20">
        <f t="shared" si="25"/>
        <v>12</v>
      </c>
      <c r="C236" s="21">
        <f t="shared" si="26"/>
        <v>4</v>
      </c>
      <c r="D236" s="22" t="str">
        <f t="shared" si="27"/>
        <v>mercredi</v>
      </c>
      <c r="E236" s="23" t="str">
        <f t="shared" si="28"/>
        <v>mercredi</v>
      </c>
    </row>
    <row r="237" spans="1:5" x14ac:dyDescent="0.2">
      <c r="A237" s="19">
        <v>46737</v>
      </c>
      <c r="B237" s="20">
        <f t="shared" si="25"/>
        <v>12</v>
      </c>
      <c r="C237" s="21">
        <f t="shared" si="26"/>
        <v>5</v>
      </c>
      <c r="D237" s="22" t="str">
        <f t="shared" si="27"/>
        <v>jeudi</v>
      </c>
      <c r="E237" s="23" t="str">
        <f t="shared" si="28"/>
        <v>jeudi</v>
      </c>
    </row>
    <row r="238" spans="1:5" x14ac:dyDescent="0.2">
      <c r="A238" s="19">
        <v>46738</v>
      </c>
      <c r="B238" s="20">
        <f t="shared" si="25"/>
        <v>12</v>
      </c>
      <c r="C238" s="21">
        <f t="shared" si="26"/>
        <v>6</v>
      </c>
      <c r="D238" s="22" t="str">
        <f t="shared" si="27"/>
        <v>vendredi</v>
      </c>
      <c r="E238" s="23" t="str">
        <f t="shared" si="28"/>
        <v>vendredi</v>
      </c>
    </row>
    <row r="239" spans="1:5" x14ac:dyDescent="0.2">
      <c r="A239" s="19">
        <v>46739</v>
      </c>
      <c r="B239" s="20">
        <f t="shared" si="25"/>
        <v>12</v>
      </c>
      <c r="C239" s="21">
        <f t="shared" si="26"/>
        <v>7</v>
      </c>
      <c r="D239" s="22" t="str">
        <f t="shared" si="27"/>
        <v>samedi</v>
      </c>
      <c r="E239" s="23" t="str">
        <f t="shared" si="28"/>
        <v>samedi</v>
      </c>
    </row>
    <row r="240" spans="1:5" x14ac:dyDescent="0.2">
      <c r="A240" s="19">
        <v>46740</v>
      </c>
      <c r="B240" s="20">
        <f t="shared" si="25"/>
        <v>12</v>
      </c>
      <c r="C240" s="21">
        <f t="shared" si="26"/>
        <v>1</v>
      </c>
      <c r="D240" s="22" t="str">
        <f t="shared" si="27"/>
        <v>dimanche</v>
      </c>
      <c r="E240" s="23" t="str">
        <f t="shared" si="28"/>
        <v>dimanche</v>
      </c>
    </row>
    <row r="241" spans="1:5" x14ac:dyDescent="0.2">
      <c r="A241" s="19">
        <v>46741</v>
      </c>
      <c r="B241" s="20">
        <f t="shared" si="25"/>
        <v>12</v>
      </c>
      <c r="C241" s="21">
        <f t="shared" si="26"/>
        <v>2</v>
      </c>
      <c r="D241" s="22" t="str">
        <f t="shared" si="27"/>
        <v>lundi</v>
      </c>
      <c r="E241" s="23" t="str">
        <f t="shared" si="28"/>
        <v>lundi</v>
      </c>
    </row>
    <row r="242" spans="1:5" x14ac:dyDescent="0.2">
      <c r="A242" s="19">
        <v>46742</v>
      </c>
      <c r="B242" s="20">
        <f t="shared" si="25"/>
        <v>12</v>
      </c>
      <c r="C242" s="21">
        <f t="shared" si="26"/>
        <v>3</v>
      </c>
      <c r="D242" s="22" t="str">
        <f t="shared" si="27"/>
        <v>mardi</v>
      </c>
      <c r="E242" s="23" t="str">
        <f t="shared" si="28"/>
        <v>mardi</v>
      </c>
    </row>
    <row r="243" spans="1:5" x14ac:dyDescent="0.2">
      <c r="A243" s="19">
        <v>46743</v>
      </c>
      <c r="B243" s="20">
        <f t="shared" si="25"/>
        <v>12</v>
      </c>
      <c r="C243" s="21">
        <f t="shared" si="26"/>
        <v>4</v>
      </c>
      <c r="D243" s="22" t="str">
        <f t="shared" si="27"/>
        <v>mercredi</v>
      </c>
      <c r="E243" s="23" t="str">
        <f t="shared" si="28"/>
        <v>mercredi</v>
      </c>
    </row>
    <row r="244" spans="1:5" x14ac:dyDescent="0.2">
      <c r="A244" s="19">
        <v>46744</v>
      </c>
      <c r="B244" s="20">
        <f t="shared" si="25"/>
        <v>12</v>
      </c>
      <c r="C244" s="21">
        <f t="shared" si="26"/>
        <v>5</v>
      </c>
      <c r="D244" s="22" t="str">
        <f t="shared" si="27"/>
        <v>jeudi</v>
      </c>
      <c r="E244" s="23" t="str">
        <f t="shared" si="28"/>
        <v>jeudi</v>
      </c>
    </row>
    <row r="245" spans="1:5" x14ac:dyDescent="0.2">
      <c r="A245" s="19">
        <v>46745</v>
      </c>
      <c r="B245" s="20">
        <f t="shared" si="25"/>
        <v>12</v>
      </c>
      <c r="C245" s="21">
        <f t="shared" si="26"/>
        <v>6</v>
      </c>
      <c r="D245" s="22" t="str">
        <f t="shared" si="27"/>
        <v>vendredi</v>
      </c>
      <c r="E245" s="23" t="str">
        <f t="shared" si="28"/>
        <v>vendredi</v>
      </c>
    </row>
    <row r="246" spans="1:5" x14ac:dyDescent="0.2">
      <c r="A246" s="19">
        <v>46746</v>
      </c>
      <c r="B246" s="20">
        <f t="shared" si="25"/>
        <v>12</v>
      </c>
      <c r="C246" s="21">
        <f t="shared" si="26"/>
        <v>7</v>
      </c>
      <c r="D246" s="22" t="str">
        <f t="shared" si="27"/>
        <v>JF</v>
      </c>
      <c r="E246" s="23" t="str">
        <f t="shared" si="28"/>
        <v>JF</v>
      </c>
    </row>
    <row r="247" spans="1:5" x14ac:dyDescent="0.2">
      <c r="A247" s="19">
        <v>46747</v>
      </c>
      <c r="B247" s="20">
        <f t="shared" si="25"/>
        <v>12</v>
      </c>
      <c r="C247" s="21">
        <f t="shared" si="26"/>
        <v>1</v>
      </c>
      <c r="D247" s="22" t="str">
        <f t="shared" si="27"/>
        <v>dimanche</v>
      </c>
      <c r="E247" s="23" t="str">
        <f t="shared" si="28"/>
        <v>dimanche</v>
      </c>
    </row>
    <row r="248" spans="1:5" x14ac:dyDescent="0.2">
      <c r="A248" s="19">
        <v>46748</v>
      </c>
      <c r="B248" s="20">
        <f t="shared" si="25"/>
        <v>12</v>
      </c>
      <c r="C248" s="21">
        <f t="shared" si="26"/>
        <v>2</v>
      </c>
      <c r="D248" s="22" t="str">
        <f t="shared" si="27"/>
        <v>lundi</v>
      </c>
      <c r="E248" s="23" t="str">
        <f t="shared" si="28"/>
        <v>lundi</v>
      </c>
    </row>
    <row r="249" spans="1:5" x14ac:dyDescent="0.2">
      <c r="A249" s="19">
        <v>46749</v>
      </c>
      <c r="B249" s="20">
        <f t="shared" si="25"/>
        <v>12</v>
      </c>
      <c r="C249" s="21">
        <f t="shared" si="26"/>
        <v>3</v>
      </c>
      <c r="D249" s="22" t="str">
        <f t="shared" si="27"/>
        <v>mardi</v>
      </c>
      <c r="E249" s="23" t="str">
        <f t="shared" si="28"/>
        <v>mardi</v>
      </c>
    </row>
    <row r="250" spans="1:5" x14ac:dyDescent="0.2">
      <c r="A250" s="19">
        <v>46750</v>
      </c>
      <c r="B250" s="20">
        <f t="shared" si="25"/>
        <v>12</v>
      </c>
      <c r="C250" s="21">
        <f t="shared" si="26"/>
        <v>4</v>
      </c>
      <c r="D250" s="22" t="str">
        <f t="shared" si="27"/>
        <v>mercredi</v>
      </c>
      <c r="E250" s="23" t="str">
        <f t="shared" si="28"/>
        <v>mercredi</v>
      </c>
    </row>
    <row r="251" spans="1:5" x14ac:dyDescent="0.2">
      <c r="A251" s="19">
        <v>46751</v>
      </c>
      <c r="B251" s="20">
        <f t="shared" si="25"/>
        <v>12</v>
      </c>
      <c r="C251" s="21">
        <f t="shared" si="26"/>
        <v>5</v>
      </c>
      <c r="D251" s="22" t="str">
        <f t="shared" si="27"/>
        <v>jeudi</v>
      </c>
      <c r="E251" s="23" t="str">
        <f t="shared" si="28"/>
        <v>jeudi</v>
      </c>
    </row>
    <row r="252" spans="1:5" x14ac:dyDescent="0.2">
      <c r="A252" s="19">
        <v>46752</v>
      </c>
      <c r="B252" s="20">
        <f t="shared" si="25"/>
        <v>12</v>
      </c>
      <c r="C252" s="21">
        <f t="shared" si="26"/>
        <v>6</v>
      </c>
      <c r="D252" s="22" t="str">
        <f t="shared" si="27"/>
        <v>vendredi</v>
      </c>
      <c r="E252" s="23" t="str">
        <f t="shared" si="28"/>
        <v>vendredi</v>
      </c>
    </row>
    <row r="253" spans="1:5" x14ac:dyDescent="0.2">
      <c r="A253" s="19">
        <v>46753</v>
      </c>
      <c r="B253" s="20">
        <f t="shared" si="25"/>
        <v>1</v>
      </c>
      <c r="C253" s="21">
        <f t="shared" si="26"/>
        <v>7</v>
      </c>
      <c r="D253" s="22" t="str">
        <f t="shared" si="27"/>
        <v>JF</v>
      </c>
      <c r="E253" s="23" t="str">
        <f t="shared" si="28"/>
        <v>JF</v>
      </c>
    </row>
    <row r="254" spans="1:5" x14ac:dyDescent="0.2">
      <c r="A254" s="19">
        <v>46754</v>
      </c>
      <c r="B254" s="20">
        <f t="shared" si="25"/>
        <v>1</v>
      </c>
      <c r="C254" s="21">
        <f t="shared" si="26"/>
        <v>1</v>
      </c>
      <c r="D254" s="22" t="str">
        <f t="shared" si="27"/>
        <v>dimanche</v>
      </c>
      <c r="E254" s="23" t="str">
        <f t="shared" si="28"/>
        <v>dimanche</v>
      </c>
    </row>
    <row r="255" spans="1:5" x14ac:dyDescent="0.2">
      <c r="A255" s="19">
        <v>46755</v>
      </c>
      <c r="B255" s="20">
        <f t="shared" si="25"/>
        <v>1</v>
      </c>
      <c r="C255" s="21">
        <f t="shared" si="26"/>
        <v>2</v>
      </c>
      <c r="D255" s="22" t="str">
        <f t="shared" si="27"/>
        <v>lundi</v>
      </c>
      <c r="E255" s="23" t="str">
        <f t="shared" si="28"/>
        <v>lundi</v>
      </c>
    </row>
    <row r="256" spans="1:5" x14ac:dyDescent="0.2">
      <c r="A256" s="19">
        <v>46756</v>
      </c>
      <c r="B256" s="20">
        <f t="shared" si="25"/>
        <v>1</v>
      </c>
      <c r="C256" s="21">
        <f t="shared" si="26"/>
        <v>3</v>
      </c>
      <c r="D256" s="22" t="str">
        <f t="shared" si="27"/>
        <v>mardi</v>
      </c>
      <c r="E256" s="23" t="str">
        <f t="shared" si="28"/>
        <v>mardi</v>
      </c>
    </row>
    <row r="257" spans="1:5" x14ac:dyDescent="0.2">
      <c r="A257" s="19">
        <v>46757</v>
      </c>
      <c r="B257" s="20">
        <f t="shared" si="25"/>
        <v>1</v>
      </c>
      <c r="C257" s="21">
        <f t="shared" si="26"/>
        <v>4</v>
      </c>
      <c r="D257" s="22" t="str">
        <f t="shared" si="27"/>
        <v>mercredi</v>
      </c>
      <c r="E257" s="23" t="str">
        <f t="shared" si="28"/>
        <v>mercredi</v>
      </c>
    </row>
    <row r="258" spans="1:5" x14ac:dyDescent="0.2">
      <c r="A258" s="19">
        <v>46758</v>
      </c>
      <c r="B258" s="20">
        <f t="shared" si="25"/>
        <v>1</v>
      </c>
      <c r="C258" s="21">
        <f t="shared" si="26"/>
        <v>5</v>
      </c>
      <c r="D258" s="22" t="str">
        <f t="shared" si="27"/>
        <v>jeudi</v>
      </c>
      <c r="E258" s="23" t="str">
        <f t="shared" si="28"/>
        <v>jeudi</v>
      </c>
    </row>
    <row r="259" spans="1:5" x14ac:dyDescent="0.2">
      <c r="A259" s="19">
        <v>46759</v>
      </c>
      <c r="B259" s="20">
        <f t="shared" si="25"/>
        <v>1</v>
      </c>
      <c r="C259" s="21">
        <f t="shared" si="26"/>
        <v>6</v>
      </c>
      <c r="D259" s="22" t="str">
        <f t="shared" si="27"/>
        <v>vendredi</v>
      </c>
      <c r="E259" s="23" t="str">
        <f t="shared" si="28"/>
        <v>vendredi</v>
      </c>
    </row>
    <row r="260" spans="1:5" x14ac:dyDescent="0.2">
      <c r="A260" s="19">
        <v>46760</v>
      </c>
      <c r="B260" s="20">
        <f t="shared" si="25"/>
        <v>1</v>
      </c>
      <c r="C260" s="21">
        <f t="shared" si="26"/>
        <v>7</v>
      </c>
      <c r="D260" s="22" t="str">
        <f t="shared" si="27"/>
        <v>samedi</v>
      </c>
      <c r="E260" s="23" t="str">
        <f t="shared" si="28"/>
        <v>samedi</v>
      </c>
    </row>
    <row r="261" spans="1:5" x14ac:dyDescent="0.2">
      <c r="A261" s="19">
        <v>46761</v>
      </c>
      <c r="B261" s="20">
        <f t="shared" ref="B261:B324" si="29">MONTH(A261)</f>
        <v>1</v>
      </c>
      <c r="C261" s="21">
        <f t="shared" ref="C261:C324" si="30">WEEKDAY(A261)</f>
        <v>1</v>
      </c>
      <c r="D261" s="22" t="str">
        <f t="shared" ref="D261:D324" si="31">IF($A$4:$A$369=$O$4,$M$4,IF($A$4:$A$369=$O$5,$M$5,IF($A$4:$A$369=$O$6,$M$6,IF($A$4:$A$369=$O$7,$M$7,IF($A$4:$A$369=$O$8,$M$8,IF($A$4:$A$369=$O$9,$M$9,IF($A$4:$A$369=$O$10,$M$10,IF($A$4:$A$369=$O$11,$M$11,IF($A$4:$A$369=$O$12,$M$12,IF($A$4:$A$369=$O$13,$M$13,IF($A$4:$A$369=$O$14,$M$14,VLOOKUP(C261,$G$4:$H$12,2,0))))))))))))</f>
        <v>dimanche</v>
      </c>
      <c r="E261" s="23" t="str">
        <f t="shared" ref="E261:E324" si="32">D261</f>
        <v>dimanche</v>
      </c>
    </row>
    <row r="262" spans="1:5" x14ac:dyDescent="0.2">
      <c r="A262" s="19">
        <v>46762</v>
      </c>
      <c r="B262" s="20">
        <f t="shared" si="29"/>
        <v>1</v>
      </c>
      <c r="C262" s="21">
        <f t="shared" si="30"/>
        <v>2</v>
      </c>
      <c r="D262" s="22" t="str">
        <f t="shared" si="31"/>
        <v>lundi</v>
      </c>
      <c r="E262" s="23" t="str">
        <f t="shared" si="32"/>
        <v>lundi</v>
      </c>
    </row>
    <row r="263" spans="1:5" x14ac:dyDescent="0.2">
      <c r="A263" s="19">
        <v>46763</v>
      </c>
      <c r="B263" s="20">
        <f t="shared" si="29"/>
        <v>1</v>
      </c>
      <c r="C263" s="21">
        <f t="shared" si="30"/>
        <v>3</v>
      </c>
      <c r="D263" s="22" t="str">
        <f t="shared" si="31"/>
        <v>mardi</v>
      </c>
      <c r="E263" s="23" t="str">
        <f t="shared" si="32"/>
        <v>mardi</v>
      </c>
    </row>
    <row r="264" spans="1:5" x14ac:dyDescent="0.2">
      <c r="A264" s="19">
        <v>46764</v>
      </c>
      <c r="B264" s="20">
        <f t="shared" si="29"/>
        <v>1</v>
      </c>
      <c r="C264" s="21">
        <f t="shared" si="30"/>
        <v>4</v>
      </c>
      <c r="D264" s="22" t="str">
        <f t="shared" si="31"/>
        <v>mercredi</v>
      </c>
      <c r="E264" s="23" t="str">
        <f t="shared" si="32"/>
        <v>mercredi</v>
      </c>
    </row>
    <row r="265" spans="1:5" x14ac:dyDescent="0.2">
      <c r="A265" s="19">
        <v>46765</v>
      </c>
      <c r="B265" s="20">
        <f t="shared" si="29"/>
        <v>1</v>
      </c>
      <c r="C265" s="21">
        <f t="shared" si="30"/>
        <v>5</v>
      </c>
      <c r="D265" s="22" t="str">
        <f t="shared" si="31"/>
        <v>jeudi</v>
      </c>
      <c r="E265" s="23" t="str">
        <f t="shared" si="32"/>
        <v>jeudi</v>
      </c>
    </row>
    <row r="266" spans="1:5" x14ac:dyDescent="0.2">
      <c r="A266" s="19">
        <v>46766</v>
      </c>
      <c r="B266" s="20">
        <f t="shared" si="29"/>
        <v>1</v>
      </c>
      <c r="C266" s="21">
        <f t="shared" si="30"/>
        <v>6</v>
      </c>
      <c r="D266" s="22" t="str">
        <f t="shared" si="31"/>
        <v>vendredi</v>
      </c>
      <c r="E266" s="23" t="str">
        <f t="shared" si="32"/>
        <v>vendredi</v>
      </c>
    </row>
    <row r="267" spans="1:5" x14ac:dyDescent="0.2">
      <c r="A267" s="19">
        <v>46767</v>
      </c>
      <c r="B267" s="20">
        <f t="shared" si="29"/>
        <v>1</v>
      </c>
      <c r="C267" s="21">
        <f t="shared" si="30"/>
        <v>7</v>
      </c>
      <c r="D267" s="22" t="str">
        <f t="shared" si="31"/>
        <v>samedi</v>
      </c>
      <c r="E267" s="23" t="str">
        <f t="shared" si="32"/>
        <v>samedi</v>
      </c>
    </row>
    <row r="268" spans="1:5" x14ac:dyDescent="0.2">
      <c r="A268" s="19">
        <v>46768</v>
      </c>
      <c r="B268" s="20">
        <f t="shared" si="29"/>
        <v>1</v>
      </c>
      <c r="C268" s="21">
        <f t="shared" si="30"/>
        <v>1</v>
      </c>
      <c r="D268" s="22" t="str">
        <f t="shared" si="31"/>
        <v>dimanche</v>
      </c>
      <c r="E268" s="23" t="str">
        <f t="shared" si="32"/>
        <v>dimanche</v>
      </c>
    </row>
    <row r="269" spans="1:5" x14ac:dyDescent="0.2">
      <c r="A269" s="19">
        <v>46769</v>
      </c>
      <c r="B269" s="20">
        <f t="shared" si="29"/>
        <v>1</v>
      </c>
      <c r="C269" s="21">
        <f t="shared" si="30"/>
        <v>2</v>
      </c>
      <c r="D269" s="22" t="str">
        <f t="shared" si="31"/>
        <v>lundi</v>
      </c>
      <c r="E269" s="23" t="str">
        <f t="shared" si="32"/>
        <v>lundi</v>
      </c>
    </row>
    <row r="270" spans="1:5" x14ac:dyDescent="0.2">
      <c r="A270" s="19">
        <v>46770</v>
      </c>
      <c r="B270" s="20">
        <f t="shared" si="29"/>
        <v>1</v>
      </c>
      <c r="C270" s="21">
        <f t="shared" si="30"/>
        <v>3</v>
      </c>
      <c r="D270" s="22" t="str">
        <f t="shared" si="31"/>
        <v>mardi</v>
      </c>
      <c r="E270" s="23" t="str">
        <f t="shared" si="32"/>
        <v>mardi</v>
      </c>
    </row>
    <row r="271" spans="1:5" x14ac:dyDescent="0.2">
      <c r="A271" s="19">
        <v>46771</v>
      </c>
      <c r="B271" s="20">
        <f t="shared" si="29"/>
        <v>1</v>
      </c>
      <c r="C271" s="21">
        <f t="shared" si="30"/>
        <v>4</v>
      </c>
      <c r="D271" s="22" t="str">
        <f t="shared" si="31"/>
        <v>mercredi</v>
      </c>
      <c r="E271" s="23" t="str">
        <f t="shared" si="32"/>
        <v>mercredi</v>
      </c>
    </row>
    <row r="272" spans="1:5" x14ac:dyDescent="0.2">
      <c r="A272" s="19">
        <v>46772</v>
      </c>
      <c r="B272" s="20">
        <f t="shared" si="29"/>
        <v>1</v>
      </c>
      <c r="C272" s="21">
        <f t="shared" si="30"/>
        <v>5</v>
      </c>
      <c r="D272" s="22" t="str">
        <f t="shared" si="31"/>
        <v>jeudi</v>
      </c>
      <c r="E272" s="23" t="str">
        <f t="shared" si="32"/>
        <v>jeudi</v>
      </c>
    </row>
    <row r="273" spans="1:5" x14ac:dyDescent="0.2">
      <c r="A273" s="19">
        <v>46773</v>
      </c>
      <c r="B273" s="20">
        <f t="shared" si="29"/>
        <v>1</v>
      </c>
      <c r="C273" s="21">
        <f t="shared" si="30"/>
        <v>6</v>
      </c>
      <c r="D273" s="22" t="str">
        <f t="shared" si="31"/>
        <v>vendredi</v>
      </c>
      <c r="E273" s="23" t="str">
        <f t="shared" si="32"/>
        <v>vendredi</v>
      </c>
    </row>
    <row r="274" spans="1:5" x14ac:dyDescent="0.2">
      <c r="A274" s="19">
        <v>46774</v>
      </c>
      <c r="B274" s="20">
        <f t="shared" si="29"/>
        <v>1</v>
      </c>
      <c r="C274" s="21">
        <f t="shared" si="30"/>
        <v>7</v>
      </c>
      <c r="D274" s="22" t="str">
        <f t="shared" si="31"/>
        <v>samedi</v>
      </c>
      <c r="E274" s="23" t="str">
        <f t="shared" si="32"/>
        <v>samedi</v>
      </c>
    </row>
    <row r="275" spans="1:5" x14ac:dyDescent="0.2">
      <c r="A275" s="19">
        <v>46775</v>
      </c>
      <c r="B275" s="20">
        <f t="shared" si="29"/>
        <v>1</v>
      </c>
      <c r="C275" s="21">
        <f t="shared" si="30"/>
        <v>1</v>
      </c>
      <c r="D275" s="22" t="str">
        <f t="shared" si="31"/>
        <v>dimanche</v>
      </c>
      <c r="E275" s="23" t="str">
        <f t="shared" si="32"/>
        <v>dimanche</v>
      </c>
    </row>
    <row r="276" spans="1:5" x14ac:dyDescent="0.2">
      <c r="A276" s="19">
        <v>46776</v>
      </c>
      <c r="B276" s="20">
        <f t="shared" si="29"/>
        <v>1</v>
      </c>
      <c r="C276" s="21">
        <f t="shared" si="30"/>
        <v>2</v>
      </c>
      <c r="D276" s="22" t="str">
        <f t="shared" si="31"/>
        <v>lundi</v>
      </c>
      <c r="E276" s="23" t="str">
        <f t="shared" si="32"/>
        <v>lundi</v>
      </c>
    </row>
    <row r="277" spans="1:5" x14ac:dyDescent="0.2">
      <c r="A277" s="19">
        <v>46777</v>
      </c>
      <c r="B277" s="20">
        <f t="shared" si="29"/>
        <v>1</v>
      </c>
      <c r="C277" s="21">
        <f t="shared" si="30"/>
        <v>3</v>
      </c>
      <c r="D277" s="22" t="str">
        <f t="shared" si="31"/>
        <v>mardi</v>
      </c>
      <c r="E277" s="23" t="str">
        <f t="shared" si="32"/>
        <v>mardi</v>
      </c>
    </row>
    <row r="278" spans="1:5" x14ac:dyDescent="0.2">
      <c r="A278" s="19">
        <v>46778</v>
      </c>
      <c r="B278" s="20">
        <f t="shared" si="29"/>
        <v>1</v>
      </c>
      <c r="C278" s="21">
        <f t="shared" si="30"/>
        <v>4</v>
      </c>
      <c r="D278" s="22" t="str">
        <f t="shared" si="31"/>
        <v>mercredi</v>
      </c>
      <c r="E278" s="23" t="str">
        <f t="shared" si="32"/>
        <v>mercredi</v>
      </c>
    </row>
    <row r="279" spans="1:5" x14ac:dyDescent="0.2">
      <c r="A279" s="19">
        <v>46779</v>
      </c>
      <c r="B279" s="20">
        <f t="shared" si="29"/>
        <v>1</v>
      </c>
      <c r="C279" s="21">
        <f t="shared" si="30"/>
        <v>5</v>
      </c>
      <c r="D279" s="22" t="str">
        <f t="shared" si="31"/>
        <v>jeudi</v>
      </c>
      <c r="E279" s="23" t="str">
        <f t="shared" si="32"/>
        <v>jeudi</v>
      </c>
    </row>
    <row r="280" spans="1:5" x14ac:dyDescent="0.2">
      <c r="A280" s="19">
        <v>46780</v>
      </c>
      <c r="B280" s="20">
        <f t="shared" si="29"/>
        <v>1</v>
      </c>
      <c r="C280" s="21">
        <f t="shared" si="30"/>
        <v>6</v>
      </c>
      <c r="D280" s="22" t="str">
        <f t="shared" si="31"/>
        <v>vendredi</v>
      </c>
      <c r="E280" s="23" t="str">
        <f t="shared" si="32"/>
        <v>vendredi</v>
      </c>
    </row>
    <row r="281" spans="1:5" x14ac:dyDescent="0.2">
      <c r="A281" s="19">
        <v>46781</v>
      </c>
      <c r="B281" s="20">
        <f t="shared" si="29"/>
        <v>1</v>
      </c>
      <c r="C281" s="21">
        <f t="shared" si="30"/>
        <v>7</v>
      </c>
      <c r="D281" s="22" t="str">
        <f t="shared" si="31"/>
        <v>samedi</v>
      </c>
      <c r="E281" s="23" t="str">
        <f t="shared" si="32"/>
        <v>samedi</v>
      </c>
    </row>
    <row r="282" spans="1:5" x14ac:dyDescent="0.2">
      <c r="A282" s="19">
        <v>46782</v>
      </c>
      <c r="B282" s="20">
        <f t="shared" si="29"/>
        <v>1</v>
      </c>
      <c r="C282" s="21">
        <f t="shared" si="30"/>
        <v>1</v>
      </c>
      <c r="D282" s="22" t="str">
        <f t="shared" si="31"/>
        <v>dimanche</v>
      </c>
      <c r="E282" s="23" t="str">
        <f t="shared" si="32"/>
        <v>dimanche</v>
      </c>
    </row>
    <row r="283" spans="1:5" x14ac:dyDescent="0.2">
      <c r="A283" s="19">
        <v>46783</v>
      </c>
      <c r="B283" s="20">
        <f t="shared" si="29"/>
        <v>1</v>
      </c>
      <c r="C283" s="21">
        <f t="shared" si="30"/>
        <v>2</v>
      </c>
      <c r="D283" s="22" t="str">
        <f t="shared" si="31"/>
        <v>lundi</v>
      </c>
      <c r="E283" s="23" t="str">
        <f t="shared" si="32"/>
        <v>lundi</v>
      </c>
    </row>
    <row r="284" spans="1:5" x14ac:dyDescent="0.2">
      <c r="A284" s="19">
        <v>46784</v>
      </c>
      <c r="B284" s="20">
        <f t="shared" si="29"/>
        <v>2</v>
      </c>
      <c r="C284" s="21">
        <f t="shared" si="30"/>
        <v>3</v>
      </c>
      <c r="D284" s="22" t="str">
        <f t="shared" si="31"/>
        <v>mardi</v>
      </c>
      <c r="E284" s="23" t="str">
        <f t="shared" si="32"/>
        <v>mardi</v>
      </c>
    </row>
    <row r="285" spans="1:5" x14ac:dyDescent="0.2">
      <c r="A285" s="19">
        <v>46785</v>
      </c>
      <c r="B285" s="20">
        <f t="shared" si="29"/>
        <v>2</v>
      </c>
      <c r="C285" s="21">
        <f t="shared" si="30"/>
        <v>4</v>
      </c>
      <c r="D285" s="22" t="str">
        <f t="shared" si="31"/>
        <v>mercredi</v>
      </c>
      <c r="E285" s="23" t="str">
        <f t="shared" si="32"/>
        <v>mercredi</v>
      </c>
    </row>
    <row r="286" spans="1:5" x14ac:dyDescent="0.2">
      <c r="A286" s="19">
        <v>46786</v>
      </c>
      <c r="B286" s="20">
        <f t="shared" si="29"/>
        <v>2</v>
      </c>
      <c r="C286" s="21">
        <f t="shared" si="30"/>
        <v>5</v>
      </c>
      <c r="D286" s="22" t="str">
        <f t="shared" si="31"/>
        <v>jeudi</v>
      </c>
      <c r="E286" s="23" t="str">
        <f t="shared" si="32"/>
        <v>jeudi</v>
      </c>
    </row>
    <row r="287" spans="1:5" x14ac:dyDescent="0.2">
      <c r="A287" s="19">
        <v>46787</v>
      </c>
      <c r="B287" s="20">
        <f t="shared" si="29"/>
        <v>2</v>
      </c>
      <c r="C287" s="21">
        <f t="shared" si="30"/>
        <v>6</v>
      </c>
      <c r="D287" s="22" t="str">
        <f t="shared" si="31"/>
        <v>vendredi</v>
      </c>
      <c r="E287" s="23" t="str">
        <f t="shared" si="32"/>
        <v>vendredi</v>
      </c>
    </row>
    <row r="288" spans="1:5" x14ac:dyDescent="0.2">
      <c r="A288" s="19">
        <v>46788</v>
      </c>
      <c r="B288" s="20">
        <f t="shared" si="29"/>
        <v>2</v>
      </c>
      <c r="C288" s="21">
        <f t="shared" si="30"/>
        <v>7</v>
      </c>
      <c r="D288" s="22" t="str">
        <f t="shared" si="31"/>
        <v>samedi</v>
      </c>
      <c r="E288" s="23" t="str">
        <f t="shared" si="32"/>
        <v>samedi</v>
      </c>
    </row>
    <row r="289" spans="1:5" x14ac:dyDescent="0.2">
      <c r="A289" s="19">
        <v>46789</v>
      </c>
      <c r="B289" s="20">
        <f t="shared" si="29"/>
        <v>2</v>
      </c>
      <c r="C289" s="21">
        <f t="shared" si="30"/>
        <v>1</v>
      </c>
      <c r="D289" s="22" t="str">
        <f t="shared" si="31"/>
        <v>dimanche</v>
      </c>
      <c r="E289" s="23" t="str">
        <f t="shared" si="32"/>
        <v>dimanche</v>
      </c>
    </row>
    <row r="290" spans="1:5" x14ac:dyDescent="0.2">
      <c r="A290" s="19">
        <v>46790</v>
      </c>
      <c r="B290" s="20">
        <f t="shared" si="29"/>
        <v>2</v>
      </c>
      <c r="C290" s="21">
        <f t="shared" si="30"/>
        <v>2</v>
      </c>
      <c r="D290" s="22" t="str">
        <f t="shared" si="31"/>
        <v>lundi</v>
      </c>
      <c r="E290" s="23" t="str">
        <f t="shared" si="32"/>
        <v>lundi</v>
      </c>
    </row>
    <row r="291" spans="1:5" x14ac:dyDescent="0.2">
      <c r="A291" s="19">
        <v>46791</v>
      </c>
      <c r="B291" s="20">
        <f t="shared" si="29"/>
        <v>2</v>
      </c>
      <c r="C291" s="21">
        <f t="shared" si="30"/>
        <v>3</v>
      </c>
      <c r="D291" s="22" t="str">
        <f t="shared" si="31"/>
        <v>mardi</v>
      </c>
      <c r="E291" s="23" t="str">
        <f t="shared" si="32"/>
        <v>mardi</v>
      </c>
    </row>
    <row r="292" spans="1:5" x14ac:dyDescent="0.2">
      <c r="A292" s="19">
        <v>46792</v>
      </c>
      <c r="B292" s="20">
        <f t="shared" si="29"/>
        <v>2</v>
      </c>
      <c r="C292" s="21">
        <f t="shared" si="30"/>
        <v>4</v>
      </c>
      <c r="D292" s="22" t="str">
        <f t="shared" si="31"/>
        <v>mercredi</v>
      </c>
      <c r="E292" s="23" t="str">
        <f t="shared" si="32"/>
        <v>mercredi</v>
      </c>
    </row>
    <row r="293" spans="1:5" x14ac:dyDescent="0.2">
      <c r="A293" s="19">
        <v>46793</v>
      </c>
      <c r="B293" s="20">
        <f t="shared" si="29"/>
        <v>2</v>
      </c>
      <c r="C293" s="21">
        <f t="shared" si="30"/>
        <v>5</v>
      </c>
      <c r="D293" s="22" t="str">
        <f t="shared" si="31"/>
        <v>jeudi</v>
      </c>
      <c r="E293" s="23" t="str">
        <f t="shared" si="32"/>
        <v>jeudi</v>
      </c>
    </row>
    <row r="294" spans="1:5" x14ac:dyDescent="0.2">
      <c r="A294" s="19">
        <v>46794</v>
      </c>
      <c r="B294" s="20">
        <f t="shared" si="29"/>
        <v>2</v>
      </c>
      <c r="C294" s="21">
        <f t="shared" si="30"/>
        <v>6</v>
      </c>
      <c r="D294" s="22" t="str">
        <f t="shared" si="31"/>
        <v>vendredi</v>
      </c>
      <c r="E294" s="23" t="str">
        <f t="shared" si="32"/>
        <v>vendredi</v>
      </c>
    </row>
    <row r="295" spans="1:5" x14ac:dyDescent="0.2">
      <c r="A295" s="19">
        <v>46795</v>
      </c>
      <c r="B295" s="20">
        <f t="shared" si="29"/>
        <v>2</v>
      </c>
      <c r="C295" s="21">
        <f t="shared" si="30"/>
        <v>7</v>
      </c>
      <c r="D295" s="22" t="str">
        <f t="shared" si="31"/>
        <v>samedi</v>
      </c>
      <c r="E295" s="23" t="str">
        <f t="shared" si="32"/>
        <v>samedi</v>
      </c>
    </row>
    <row r="296" spans="1:5" x14ac:dyDescent="0.2">
      <c r="A296" s="19">
        <v>46796</v>
      </c>
      <c r="B296" s="20">
        <f t="shared" si="29"/>
        <v>2</v>
      </c>
      <c r="C296" s="21">
        <f t="shared" si="30"/>
        <v>1</v>
      </c>
      <c r="D296" s="22" t="str">
        <f t="shared" si="31"/>
        <v>dimanche</v>
      </c>
      <c r="E296" s="23" t="str">
        <f t="shared" si="32"/>
        <v>dimanche</v>
      </c>
    </row>
    <row r="297" spans="1:5" x14ac:dyDescent="0.2">
      <c r="A297" s="19">
        <v>46797</v>
      </c>
      <c r="B297" s="20">
        <f t="shared" si="29"/>
        <v>2</v>
      </c>
      <c r="C297" s="21">
        <f t="shared" si="30"/>
        <v>2</v>
      </c>
      <c r="D297" s="22" t="str">
        <f t="shared" si="31"/>
        <v>lundi</v>
      </c>
      <c r="E297" s="23" t="str">
        <f t="shared" si="32"/>
        <v>lundi</v>
      </c>
    </row>
    <row r="298" spans="1:5" x14ac:dyDescent="0.2">
      <c r="A298" s="19">
        <v>46798</v>
      </c>
      <c r="B298" s="20">
        <f t="shared" si="29"/>
        <v>2</v>
      </c>
      <c r="C298" s="21">
        <f t="shared" si="30"/>
        <v>3</v>
      </c>
      <c r="D298" s="22" t="str">
        <f t="shared" si="31"/>
        <v>mardi</v>
      </c>
      <c r="E298" s="23" t="str">
        <f t="shared" si="32"/>
        <v>mardi</v>
      </c>
    </row>
    <row r="299" spans="1:5" x14ac:dyDescent="0.2">
      <c r="A299" s="19">
        <v>46799</v>
      </c>
      <c r="B299" s="20">
        <f t="shared" si="29"/>
        <v>2</v>
      </c>
      <c r="C299" s="21">
        <f t="shared" si="30"/>
        <v>4</v>
      </c>
      <c r="D299" s="22" t="str">
        <f t="shared" si="31"/>
        <v>mercredi</v>
      </c>
      <c r="E299" s="23" t="str">
        <f t="shared" si="32"/>
        <v>mercredi</v>
      </c>
    </row>
    <row r="300" spans="1:5" x14ac:dyDescent="0.2">
      <c r="A300" s="19">
        <v>46800</v>
      </c>
      <c r="B300" s="20">
        <f t="shared" si="29"/>
        <v>2</v>
      </c>
      <c r="C300" s="21">
        <f t="shared" si="30"/>
        <v>5</v>
      </c>
      <c r="D300" s="22" t="str">
        <f t="shared" si="31"/>
        <v>jeudi</v>
      </c>
      <c r="E300" s="23" t="str">
        <f t="shared" si="32"/>
        <v>jeudi</v>
      </c>
    </row>
    <row r="301" spans="1:5" x14ac:dyDescent="0.2">
      <c r="A301" s="19">
        <v>46801</v>
      </c>
      <c r="B301" s="20">
        <f t="shared" si="29"/>
        <v>2</v>
      </c>
      <c r="C301" s="21">
        <f t="shared" si="30"/>
        <v>6</v>
      </c>
      <c r="D301" s="22" t="str">
        <f t="shared" si="31"/>
        <v>vendredi</v>
      </c>
      <c r="E301" s="23" t="str">
        <f t="shared" si="32"/>
        <v>vendredi</v>
      </c>
    </row>
    <row r="302" spans="1:5" x14ac:dyDescent="0.2">
      <c r="A302" s="19">
        <v>46802</v>
      </c>
      <c r="B302" s="20">
        <f t="shared" si="29"/>
        <v>2</v>
      </c>
      <c r="C302" s="21">
        <f t="shared" si="30"/>
        <v>7</v>
      </c>
      <c r="D302" s="22" t="str">
        <f t="shared" si="31"/>
        <v>samedi</v>
      </c>
      <c r="E302" s="23" t="str">
        <f t="shared" si="32"/>
        <v>samedi</v>
      </c>
    </row>
    <row r="303" spans="1:5" x14ac:dyDescent="0.2">
      <c r="A303" s="19">
        <v>46803</v>
      </c>
      <c r="B303" s="20">
        <f t="shared" si="29"/>
        <v>2</v>
      </c>
      <c r="C303" s="21">
        <f t="shared" si="30"/>
        <v>1</v>
      </c>
      <c r="D303" s="22" t="str">
        <f t="shared" si="31"/>
        <v>dimanche</v>
      </c>
      <c r="E303" s="23" t="str">
        <f t="shared" si="32"/>
        <v>dimanche</v>
      </c>
    </row>
    <row r="304" spans="1:5" x14ac:dyDescent="0.2">
      <c r="A304" s="19">
        <v>46804</v>
      </c>
      <c r="B304" s="20">
        <f t="shared" si="29"/>
        <v>2</v>
      </c>
      <c r="C304" s="21">
        <f t="shared" si="30"/>
        <v>2</v>
      </c>
      <c r="D304" s="22" t="str">
        <f t="shared" si="31"/>
        <v>lundi</v>
      </c>
      <c r="E304" s="23" t="str">
        <f t="shared" si="32"/>
        <v>lundi</v>
      </c>
    </row>
    <row r="305" spans="1:5" x14ac:dyDescent="0.2">
      <c r="A305" s="19">
        <v>46805</v>
      </c>
      <c r="B305" s="20">
        <f t="shared" si="29"/>
        <v>2</v>
      </c>
      <c r="C305" s="21">
        <f t="shared" si="30"/>
        <v>3</v>
      </c>
      <c r="D305" s="22" t="str">
        <f t="shared" si="31"/>
        <v>mardi</v>
      </c>
      <c r="E305" s="23" t="str">
        <f t="shared" si="32"/>
        <v>mardi</v>
      </c>
    </row>
    <row r="306" spans="1:5" x14ac:dyDescent="0.2">
      <c r="A306" s="19">
        <v>46806</v>
      </c>
      <c r="B306" s="20">
        <f t="shared" si="29"/>
        <v>2</v>
      </c>
      <c r="C306" s="21">
        <f t="shared" si="30"/>
        <v>4</v>
      </c>
      <c r="D306" s="22" t="str">
        <f t="shared" si="31"/>
        <v>mercredi</v>
      </c>
      <c r="E306" s="23" t="str">
        <f t="shared" si="32"/>
        <v>mercredi</v>
      </c>
    </row>
    <row r="307" spans="1:5" x14ac:dyDescent="0.2">
      <c r="A307" s="19">
        <v>46807</v>
      </c>
      <c r="B307" s="20">
        <f t="shared" si="29"/>
        <v>2</v>
      </c>
      <c r="C307" s="21">
        <f t="shared" si="30"/>
        <v>5</v>
      </c>
      <c r="D307" s="22" t="str">
        <f t="shared" si="31"/>
        <v>jeudi</v>
      </c>
      <c r="E307" s="23" t="str">
        <f t="shared" si="32"/>
        <v>jeudi</v>
      </c>
    </row>
    <row r="308" spans="1:5" x14ac:dyDescent="0.2">
      <c r="A308" s="19">
        <v>46808</v>
      </c>
      <c r="B308" s="20">
        <f t="shared" si="29"/>
        <v>2</v>
      </c>
      <c r="C308" s="21">
        <f t="shared" si="30"/>
        <v>6</v>
      </c>
      <c r="D308" s="22" t="str">
        <f t="shared" si="31"/>
        <v>vendredi</v>
      </c>
      <c r="E308" s="23" t="str">
        <f t="shared" si="32"/>
        <v>vendredi</v>
      </c>
    </row>
    <row r="309" spans="1:5" x14ac:dyDescent="0.2">
      <c r="A309" s="19">
        <v>46809</v>
      </c>
      <c r="B309" s="20">
        <f t="shared" si="29"/>
        <v>2</v>
      </c>
      <c r="C309" s="21">
        <f t="shared" si="30"/>
        <v>7</v>
      </c>
      <c r="D309" s="22" t="str">
        <f t="shared" si="31"/>
        <v>samedi</v>
      </c>
      <c r="E309" s="23" t="str">
        <f t="shared" si="32"/>
        <v>samedi</v>
      </c>
    </row>
    <row r="310" spans="1:5" x14ac:dyDescent="0.2">
      <c r="A310" s="19">
        <v>46810</v>
      </c>
      <c r="B310" s="20">
        <f t="shared" si="29"/>
        <v>2</v>
      </c>
      <c r="C310" s="21">
        <f t="shared" si="30"/>
        <v>1</v>
      </c>
      <c r="D310" s="22" t="str">
        <f t="shared" si="31"/>
        <v>dimanche</v>
      </c>
      <c r="E310" s="23" t="str">
        <f t="shared" si="32"/>
        <v>dimanche</v>
      </c>
    </row>
    <row r="311" spans="1:5" x14ac:dyDescent="0.2">
      <c r="A311" s="19">
        <v>46811</v>
      </c>
      <c r="B311" s="20">
        <f t="shared" si="29"/>
        <v>2</v>
      </c>
      <c r="C311" s="21">
        <f t="shared" si="30"/>
        <v>2</v>
      </c>
      <c r="D311" s="22" t="str">
        <f t="shared" si="31"/>
        <v>lundi</v>
      </c>
      <c r="E311" s="23" t="str">
        <f t="shared" si="32"/>
        <v>lundi</v>
      </c>
    </row>
    <row r="312" spans="1:5" x14ac:dyDescent="0.2">
      <c r="A312" s="19">
        <v>46812</v>
      </c>
      <c r="B312" s="20">
        <f t="shared" si="29"/>
        <v>2</v>
      </c>
      <c r="C312" s="21">
        <f t="shared" si="30"/>
        <v>3</v>
      </c>
      <c r="D312" s="22" t="str">
        <f t="shared" si="31"/>
        <v>mardi</v>
      </c>
      <c r="E312" s="23" t="str">
        <f t="shared" si="32"/>
        <v>mardi</v>
      </c>
    </row>
    <row r="313" spans="1:5" x14ac:dyDescent="0.2">
      <c r="A313" s="19">
        <v>46813</v>
      </c>
      <c r="B313" s="20">
        <f t="shared" si="29"/>
        <v>3</v>
      </c>
      <c r="C313" s="21">
        <f t="shared" si="30"/>
        <v>4</v>
      </c>
      <c r="D313" s="22" t="str">
        <f t="shared" si="31"/>
        <v>mercredi</v>
      </c>
      <c r="E313" s="23" t="str">
        <f t="shared" si="32"/>
        <v>mercredi</v>
      </c>
    </row>
    <row r="314" spans="1:5" x14ac:dyDescent="0.2">
      <c r="A314" s="19">
        <v>46814</v>
      </c>
      <c r="B314" s="20">
        <f t="shared" si="29"/>
        <v>3</v>
      </c>
      <c r="C314" s="21">
        <f t="shared" si="30"/>
        <v>5</v>
      </c>
      <c r="D314" s="22" t="str">
        <f t="shared" si="31"/>
        <v>jeudi</v>
      </c>
      <c r="E314" s="23" t="str">
        <f t="shared" si="32"/>
        <v>jeudi</v>
      </c>
    </row>
    <row r="315" spans="1:5" x14ac:dyDescent="0.2">
      <c r="A315" s="19">
        <v>46815</v>
      </c>
      <c r="B315" s="20">
        <f t="shared" si="29"/>
        <v>3</v>
      </c>
      <c r="C315" s="21">
        <f t="shared" si="30"/>
        <v>6</v>
      </c>
      <c r="D315" s="22" t="str">
        <f t="shared" si="31"/>
        <v>vendredi</v>
      </c>
      <c r="E315" s="23" t="str">
        <f t="shared" si="32"/>
        <v>vendredi</v>
      </c>
    </row>
    <row r="316" spans="1:5" x14ac:dyDescent="0.2">
      <c r="A316" s="19">
        <v>46816</v>
      </c>
      <c r="B316" s="20">
        <f t="shared" si="29"/>
        <v>3</v>
      </c>
      <c r="C316" s="21">
        <f t="shared" si="30"/>
        <v>7</v>
      </c>
      <c r="D316" s="22" t="str">
        <f t="shared" si="31"/>
        <v>samedi</v>
      </c>
      <c r="E316" s="23" t="str">
        <f t="shared" si="32"/>
        <v>samedi</v>
      </c>
    </row>
    <row r="317" spans="1:5" x14ac:dyDescent="0.2">
      <c r="A317" s="19">
        <v>46817</v>
      </c>
      <c r="B317" s="20">
        <f t="shared" si="29"/>
        <v>3</v>
      </c>
      <c r="C317" s="21">
        <f t="shared" si="30"/>
        <v>1</v>
      </c>
      <c r="D317" s="22" t="str">
        <f t="shared" si="31"/>
        <v>dimanche</v>
      </c>
      <c r="E317" s="23" t="str">
        <f t="shared" si="32"/>
        <v>dimanche</v>
      </c>
    </row>
    <row r="318" spans="1:5" x14ac:dyDescent="0.2">
      <c r="A318" s="19">
        <v>46818</v>
      </c>
      <c r="B318" s="20">
        <f t="shared" si="29"/>
        <v>3</v>
      </c>
      <c r="C318" s="21">
        <f t="shared" si="30"/>
        <v>2</v>
      </c>
      <c r="D318" s="22" t="str">
        <f t="shared" si="31"/>
        <v>lundi</v>
      </c>
      <c r="E318" s="23" t="str">
        <f t="shared" si="32"/>
        <v>lundi</v>
      </c>
    </row>
    <row r="319" spans="1:5" x14ac:dyDescent="0.2">
      <c r="A319" s="19">
        <v>46819</v>
      </c>
      <c r="B319" s="20">
        <f t="shared" si="29"/>
        <v>3</v>
      </c>
      <c r="C319" s="21">
        <f t="shared" si="30"/>
        <v>3</v>
      </c>
      <c r="D319" s="22" t="str">
        <f t="shared" si="31"/>
        <v>mardi</v>
      </c>
      <c r="E319" s="23" t="str">
        <f t="shared" si="32"/>
        <v>mardi</v>
      </c>
    </row>
    <row r="320" spans="1:5" x14ac:dyDescent="0.2">
      <c r="A320" s="19">
        <v>46820</v>
      </c>
      <c r="B320" s="20">
        <f t="shared" si="29"/>
        <v>3</v>
      </c>
      <c r="C320" s="21">
        <f t="shared" si="30"/>
        <v>4</v>
      </c>
      <c r="D320" s="22" t="str">
        <f t="shared" si="31"/>
        <v>mercredi</v>
      </c>
      <c r="E320" s="23" t="str">
        <f t="shared" si="32"/>
        <v>mercredi</v>
      </c>
    </row>
    <row r="321" spans="1:5" x14ac:dyDescent="0.2">
      <c r="A321" s="19">
        <v>46821</v>
      </c>
      <c r="B321" s="20">
        <f t="shared" si="29"/>
        <v>3</v>
      </c>
      <c r="C321" s="21">
        <f t="shared" si="30"/>
        <v>5</v>
      </c>
      <c r="D321" s="22" t="str">
        <f t="shared" si="31"/>
        <v>jeudi</v>
      </c>
      <c r="E321" s="23" t="str">
        <f t="shared" si="32"/>
        <v>jeudi</v>
      </c>
    </row>
    <row r="322" spans="1:5" x14ac:dyDescent="0.2">
      <c r="A322" s="19">
        <v>46822</v>
      </c>
      <c r="B322" s="20">
        <f t="shared" si="29"/>
        <v>3</v>
      </c>
      <c r="C322" s="21">
        <f t="shared" si="30"/>
        <v>6</v>
      </c>
      <c r="D322" s="22" t="str">
        <f t="shared" si="31"/>
        <v>vendredi</v>
      </c>
      <c r="E322" s="23" t="str">
        <f t="shared" si="32"/>
        <v>vendredi</v>
      </c>
    </row>
    <row r="323" spans="1:5" x14ac:dyDescent="0.2">
      <c r="A323" s="19">
        <v>46823</v>
      </c>
      <c r="B323" s="20">
        <f t="shared" si="29"/>
        <v>3</v>
      </c>
      <c r="C323" s="21">
        <f t="shared" si="30"/>
        <v>7</v>
      </c>
      <c r="D323" s="22" t="str">
        <f t="shared" si="31"/>
        <v>samedi</v>
      </c>
      <c r="E323" s="23" t="str">
        <f t="shared" si="32"/>
        <v>samedi</v>
      </c>
    </row>
    <row r="324" spans="1:5" x14ac:dyDescent="0.2">
      <c r="A324" s="19">
        <v>46824</v>
      </c>
      <c r="B324" s="20">
        <f t="shared" si="29"/>
        <v>3</v>
      </c>
      <c r="C324" s="21">
        <f t="shared" si="30"/>
        <v>1</v>
      </c>
      <c r="D324" s="22" t="str">
        <f t="shared" si="31"/>
        <v>dimanche</v>
      </c>
      <c r="E324" s="23" t="str">
        <f t="shared" si="32"/>
        <v>dimanche</v>
      </c>
    </row>
    <row r="325" spans="1:5" x14ac:dyDescent="0.2">
      <c r="A325" s="19">
        <v>46825</v>
      </c>
      <c r="B325" s="20">
        <f t="shared" ref="B325:B369" si="33">MONTH(A325)</f>
        <v>3</v>
      </c>
      <c r="C325" s="21">
        <f t="shared" ref="C325:C369" si="34">WEEKDAY(A325)</f>
        <v>2</v>
      </c>
      <c r="D325" s="22" t="str">
        <f t="shared" ref="D325:D369" si="35">IF($A$4:$A$369=$O$4,$M$4,IF($A$4:$A$369=$O$5,$M$5,IF($A$4:$A$369=$O$6,$M$6,IF($A$4:$A$369=$O$7,$M$7,IF($A$4:$A$369=$O$8,$M$8,IF($A$4:$A$369=$O$9,$M$9,IF($A$4:$A$369=$O$10,$M$10,IF($A$4:$A$369=$O$11,$M$11,IF($A$4:$A$369=$O$12,$M$12,IF($A$4:$A$369=$O$13,$M$13,IF($A$4:$A$369=$O$14,$M$14,VLOOKUP(C325,$G$4:$H$12,2,0))))))))))))</f>
        <v>lundi</v>
      </c>
      <c r="E325" s="23" t="str">
        <f t="shared" ref="E325:E369" si="36">D325</f>
        <v>lundi</v>
      </c>
    </row>
    <row r="326" spans="1:5" x14ac:dyDescent="0.2">
      <c r="A326" s="19">
        <v>46826</v>
      </c>
      <c r="B326" s="20">
        <f t="shared" si="33"/>
        <v>3</v>
      </c>
      <c r="C326" s="21">
        <f t="shared" si="34"/>
        <v>3</v>
      </c>
      <c r="D326" s="22" t="str">
        <f t="shared" si="35"/>
        <v>mardi</v>
      </c>
      <c r="E326" s="23" t="str">
        <f t="shared" si="36"/>
        <v>mardi</v>
      </c>
    </row>
    <row r="327" spans="1:5" x14ac:dyDescent="0.2">
      <c r="A327" s="19">
        <v>46827</v>
      </c>
      <c r="B327" s="20">
        <f t="shared" si="33"/>
        <v>3</v>
      </c>
      <c r="C327" s="21">
        <f t="shared" si="34"/>
        <v>4</v>
      </c>
      <c r="D327" s="22" t="str">
        <f t="shared" si="35"/>
        <v>mercredi</v>
      </c>
      <c r="E327" s="23" t="str">
        <f t="shared" si="36"/>
        <v>mercredi</v>
      </c>
    </row>
    <row r="328" spans="1:5" x14ac:dyDescent="0.2">
      <c r="A328" s="19">
        <v>46828</v>
      </c>
      <c r="B328" s="20">
        <f t="shared" si="33"/>
        <v>3</v>
      </c>
      <c r="C328" s="21">
        <f t="shared" si="34"/>
        <v>5</v>
      </c>
      <c r="D328" s="22" t="str">
        <f t="shared" si="35"/>
        <v>jeudi</v>
      </c>
      <c r="E328" s="23" t="str">
        <f t="shared" si="36"/>
        <v>jeudi</v>
      </c>
    </row>
    <row r="329" spans="1:5" x14ac:dyDescent="0.2">
      <c r="A329" s="19">
        <v>46829</v>
      </c>
      <c r="B329" s="20">
        <f t="shared" si="33"/>
        <v>3</v>
      </c>
      <c r="C329" s="21">
        <f t="shared" si="34"/>
        <v>6</v>
      </c>
      <c r="D329" s="22" t="str">
        <f t="shared" si="35"/>
        <v>vendredi</v>
      </c>
      <c r="E329" s="23" t="str">
        <f t="shared" si="36"/>
        <v>vendredi</v>
      </c>
    </row>
    <row r="330" spans="1:5" x14ac:dyDescent="0.2">
      <c r="A330" s="19">
        <v>46830</v>
      </c>
      <c r="B330" s="20">
        <f t="shared" si="33"/>
        <v>3</v>
      </c>
      <c r="C330" s="21">
        <f t="shared" si="34"/>
        <v>7</v>
      </c>
      <c r="D330" s="22" t="str">
        <f t="shared" si="35"/>
        <v>samedi</v>
      </c>
      <c r="E330" s="23" t="str">
        <f t="shared" si="36"/>
        <v>samedi</v>
      </c>
    </row>
    <row r="331" spans="1:5" x14ac:dyDescent="0.2">
      <c r="A331" s="19">
        <v>46831</v>
      </c>
      <c r="B331" s="20">
        <f t="shared" si="33"/>
        <v>3</v>
      </c>
      <c r="C331" s="21">
        <f t="shared" si="34"/>
        <v>1</v>
      </c>
      <c r="D331" s="22" t="str">
        <f t="shared" si="35"/>
        <v>dimanche</v>
      </c>
      <c r="E331" s="23" t="str">
        <f t="shared" si="36"/>
        <v>dimanche</v>
      </c>
    </row>
    <row r="332" spans="1:5" x14ac:dyDescent="0.2">
      <c r="A332" s="19">
        <v>46832</v>
      </c>
      <c r="B332" s="20">
        <f t="shared" si="33"/>
        <v>3</v>
      </c>
      <c r="C332" s="21">
        <f t="shared" si="34"/>
        <v>2</v>
      </c>
      <c r="D332" s="22" t="str">
        <f t="shared" si="35"/>
        <v>lundi</v>
      </c>
      <c r="E332" s="23" t="str">
        <f t="shared" si="36"/>
        <v>lundi</v>
      </c>
    </row>
    <row r="333" spans="1:5" x14ac:dyDescent="0.2">
      <c r="A333" s="19">
        <v>46833</v>
      </c>
      <c r="B333" s="20">
        <f t="shared" si="33"/>
        <v>3</v>
      </c>
      <c r="C333" s="21">
        <f t="shared" si="34"/>
        <v>3</v>
      </c>
      <c r="D333" s="22" t="str">
        <f t="shared" si="35"/>
        <v>mardi</v>
      </c>
      <c r="E333" s="23" t="str">
        <f t="shared" si="36"/>
        <v>mardi</v>
      </c>
    </row>
    <row r="334" spans="1:5" x14ac:dyDescent="0.2">
      <c r="A334" s="19">
        <v>46834</v>
      </c>
      <c r="B334" s="20">
        <f t="shared" si="33"/>
        <v>3</v>
      </c>
      <c r="C334" s="21">
        <f t="shared" si="34"/>
        <v>4</v>
      </c>
      <c r="D334" s="22" t="str">
        <f t="shared" si="35"/>
        <v>mercredi</v>
      </c>
      <c r="E334" s="23" t="str">
        <f t="shared" si="36"/>
        <v>mercredi</v>
      </c>
    </row>
    <row r="335" spans="1:5" x14ac:dyDescent="0.2">
      <c r="A335" s="19">
        <v>46835</v>
      </c>
      <c r="B335" s="20">
        <f t="shared" si="33"/>
        <v>3</v>
      </c>
      <c r="C335" s="21">
        <f t="shared" si="34"/>
        <v>5</v>
      </c>
      <c r="D335" s="22" t="str">
        <f t="shared" si="35"/>
        <v>jeudi</v>
      </c>
      <c r="E335" s="23" t="str">
        <f t="shared" si="36"/>
        <v>jeudi</v>
      </c>
    </row>
    <row r="336" spans="1:5" x14ac:dyDescent="0.2">
      <c r="A336" s="19">
        <v>46836</v>
      </c>
      <c r="B336" s="20">
        <f t="shared" si="33"/>
        <v>3</v>
      </c>
      <c r="C336" s="21">
        <f t="shared" si="34"/>
        <v>6</v>
      </c>
      <c r="D336" s="22" t="str">
        <f t="shared" si="35"/>
        <v>vendredi</v>
      </c>
      <c r="E336" s="23" t="str">
        <f t="shared" si="36"/>
        <v>vendredi</v>
      </c>
    </row>
    <row r="337" spans="1:5" x14ac:dyDescent="0.2">
      <c r="A337" s="19">
        <v>46837</v>
      </c>
      <c r="B337" s="20">
        <f t="shared" si="33"/>
        <v>3</v>
      </c>
      <c r="C337" s="21">
        <f t="shared" si="34"/>
        <v>7</v>
      </c>
      <c r="D337" s="22" t="str">
        <f t="shared" si="35"/>
        <v>samedi</v>
      </c>
      <c r="E337" s="23" t="str">
        <f t="shared" si="36"/>
        <v>samedi</v>
      </c>
    </row>
    <row r="338" spans="1:5" x14ac:dyDescent="0.2">
      <c r="A338" s="19">
        <v>46838</v>
      </c>
      <c r="B338" s="20">
        <f t="shared" si="33"/>
        <v>3</v>
      </c>
      <c r="C338" s="21">
        <f t="shared" si="34"/>
        <v>1</v>
      </c>
      <c r="D338" s="22" t="str">
        <f t="shared" si="35"/>
        <v>dimanche</v>
      </c>
      <c r="E338" s="23" t="str">
        <f t="shared" si="36"/>
        <v>dimanche</v>
      </c>
    </row>
    <row r="339" spans="1:5" x14ac:dyDescent="0.2">
      <c r="A339" s="19">
        <v>46839</v>
      </c>
      <c r="B339" s="20">
        <f t="shared" si="33"/>
        <v>3</v>
      </c>
      <c r="C339" s="21">
        <f t="shared" si="34"/>
        <v>2</v>
      </c>
      <c r="D339" s="22" t="str">
        <f t="shared" si="35"/>
        <v>lundi</v>
      </c>
      <c r="E339" s="23" t="str">
        <f t="shared" si="36"/>
        <v>lundi</v>
      </c>
    </row>
    <row r="340" spans="1:5" x14ac:dyDescent="0.2">
      <c r="A340" s="19">
        <v>46840</v>
      </c>
      <c r="B340" s="20">
        <f t="shared" si="33"/>
        <v>3</v>
      </c>
      <c r="C340" s="21">
        <f t="shared" si="34"/>
        <v>3</v>
      </c>
      <c r="D340" s="22" t="str">
        <f t="shared" si="35"/>
        <v>mardi</v>
      </c>
      <c r="E340" s="23" t="str">
        <f t="shared" si="36"/>
        <v>mardi</v>
      </c>
    </row>
    <row r="341" spans="1:5" x14ac:dyDescent="0.2">
      <c r="A341" s="19">
        <v>46841</v>
      </c>
      <c r="B341" s="20">
        <f t="shared" si="33"/>
        <v>3</v>
      </c>
      <c r="C341" s="21">
        <f t="shared" si="34"/>
        <v>4</v>
      </c>
      <c r="D341" s="22" t="str">
        <f t="shared" si="35"/>
        <v>mercredi</v>
      </c>
      <c r="E341" s="23" t="str">
        <f t="shared" si="36"/>
        <v>mercredi</v>
      </c>
    </row>
    <row r="342" spans="1:5" x14ac:dyDescent="0.2">
      <c r="A342" s="19">
        <v>46842</v>
      </c>
      <c r="B342" s="20">
        <f t="shared" si="33"/>
        <v>3</v>
      </c>
      <c r="C342" s="21">
        <f t="shared" si="34"/>
        <v>5</v>
      </c>
      <c r="D342" s="22" t="str">
        <f t="shared" si="35"/>
        <v>jeudi</v>
      </c>
      <c r="E342" s="23" t="str">
        <f t="shared" si="36"/>
        <v>jeudi</v>
      </c>
    </row>
    <row r="343" spans="1:5" x14ac:dyDescent="0.2">
      <c r="A343" s="19">
        <v>46843</v>
      </c>
      <c r="B343" s="20">
        <f t="shared" si="33"/>
        <v>3</v>
      </c>
      <c r="C343" s="21">
        <f t="shared" si="34"/>
        <v>6</v>
      </c>
      <c r="D343" s="22" t="str">
        <f t="shared" si="35"/>
        <v>vendredi</v>
      </c>
      <c r="E343" s="23" t="str">
        <f t="shared" si="36"/>
        <v>vendredi</v>
      </c>
    </row>
    <row r="344" spans="1:5" x14ac:dyDescent="0.2">
      <c r="A344" s="19">
        <v>46844</v>
      </c>
      <c r="B344" s="20">
        <f t="shared" si="33"/>
        <v>4</v>
      </c>
      <c r="C344" s="21">
        <f t="shared" si="34"/>
        <v>7</v>
      </c>
      <c r="D344" s="22" t="str">
        <f t="shared" si="35"/>
        <v>samedi</v>
      </c>
      <c r="E344" s="23" t="str">
        <f t="shared" si="36"/>
        <v>samedi</v>
      </c>
    </row>
    <row r="345" spans="1:5" x14ac:dyDescent="0.2">
      <c r="A345" s="19">
        <v>46845</v>
      </c>
      <c r="B345" s="20">
        <f t="shared" si="33"/>
        <v>4</v>
      </c>
      <c r="C345" s="21">
        <f t="shared" si="34"/>
        <v>1</v>
      </c>
      <c r="D345" s="22" t="str">
        <f t="shared" si="35"/>
        <v>dimanche</v>
      </c>
      <c r="E345" s="23" t="str">
        <f t="shared" si="36"/>
        <v>dimanche</v>
      </c>
    </row>
    <row r="346" spans="1:5" x14ac:dyDescent="0.2">
      <c r="A346" s="19">
        <v>46846</v>
      </c>
      <c r="B346" s="20">
        <f t="shared" si="33"/>
        <v>4</v>
      </c>
      <c r="C346" s="21">
        <f t="shared" si="34"/>
        <v>2</v>
      </c>
      <c r="D346" s="22" t="str">
        <f t="shared" si="35"/>
        <v>lundi</v>
      </c>
      <c r="E346" s="23" t="str">
        <f t="shared" si="36"/>
        <v>lundi</v>
      </c>
    </row>
    <row r="347" spans="1:5" x14ac:dyDescent="0.2">
      <c r="A347" s="19">
        <v>46847</v>
      </c>
      <c r="B347" s="20">
        <f t="shared" si="33"/>
        <v>4</v>
      </c>
      <c r="C347" s="21">
        <f t="shared" si="34"/>
        <v>3</v>
      </c>
      <c r="D347" s="22" t="str">
        <f t="shared" si="35"/>
        <v>mardi</v>
      </c>
      <c r="E347" s="23" t="str">
        <f t="shared" si="36"/>
        <v>mardi</v>
      </c>
    </row>
    <row r="348" spans="1:5" x14ac:dyDescent="0.2">
      <c r="A348" s="19">
        <v>46848</v>
      </c>
      <c r="B348" s="20">
        <f t="shared" si="33"/>
        <v>4</v>
      </c>
      <c r="C348" s="21">
        <f t="shared" si="34"/>
        <v>4</v>
      </c>
      <c r="D348" s="22" t="str">
        <f t="shared" si="35"/>
        <v>mercredi</v>
      </c>
      <c r="E348" s="23" t="str">
        <f t="shared" si="36"/>
        <v>mercredi</v>
      </c>
    </row>
    <row r="349" spans="1:5" x14ac:dyDescent="0.2">
      <c r="A349" s="19">
        <v>46849</v>
      </c>
      <c r="B349" s="20">
        <f t="shared" si="33"/>
        <v>4</v>
      </c>
      <c r="C349" s="21">
        <f t="shared" si="34"/>
        <v>5</v>
      </c>
      <c r="D349" s="22" t="str">
        <f t="shared" si="35"/>
        <v>jeudi</v>
      </c>
      <c r="E349" s="23" t="str">
        <f t="shared" si="36"/>
        <v>jeudi</v>
      </c>
    </row>
    <row r="350" spans="1:5" x14ac:dyDescent="0.2">
      <c r="A350" s="19">
        <v>46850</v>
      </c>
      <c r="B350" s="20">
        <f t="shared" si="33"/>
        <v>4</v>
      </c>
      <c r="C350" s="21">
        <f t="shared" si="34"/>
        <v>6</v>
      </c>
      <c r="D350" s="22" t="str">
        <f t="shared" si="35"/>
        <v>vendredi</v>
      </c>
      <c r="E350" s="23" t="str">
        <f t="shared" si="36"/>
        <v>vendredi</v>
      </c>
    </row>
    <row r="351" spans="1:5" x14ac:dyDescent="0.2">
      <c r="A351" s="19">
        <v>46851</v>
      </c>
      <c r="B351" s="20">
        <f t="shared" si="33"/>
        <v>4</v>
      </c>
      <c r="C351" s="21">
        <f t="shared" si="34"/>
        <v>7</v>
      </c>
      <c r="D351" s="22" t="str">
        <f t="shared" si="35"/>
        <v>samedi</v>
      </c>
      <c r="E351" s="23" t="str">
        <f t="shared" si="36"/>
        <v>samedi</v>
      </c>
    </row>
    <row r="352" spans="1:5" x14ac:dyDescent="0.2">
      <c r="A352" s="19">
        <v>46852</v>
      </c>
      <c r="B352" s="20">
        <f t="shared" si="33"/>
        <v>4</v>
      </c>
      <c r="C352" s="21">
        <f t="shared" si="34"/>
        <v>1</v>
      </c>
      <c r="D352" s="22" t="str">
        <f t="shared" si="35"/>
        <v>dimanche</v>
      </c>
      <c r="E352" s="23" t="str">
        <f t="shared" si="36"/>
        <v>dimanche</v>
      </c>
    </row>
    <row r="353" spans="1:5" x14ac:dyDescent="0.2">
      <c r="A353" s="19">
        <v>46853</v>
      </c>
      <c r="B353" s="20">
        <f t="shared" si="33"/>
        <v>4</v>
      </c>
      <c r="C353" s="21">
        <f t="shared" si="34"/>
        <v>2</v>
      </c>
      <c r="D353" s="22" t="str">
        <f t="shared" si="35"/>
        <v>lundi</v>
      </c>
      <c r="E353" s="23" t="str">
        <f t="shared" si="36"/>
        <v>lundi</v>
      </c>
    </row>
    <row r="354" spans="1:5" x14ac:dyDescent="0.2">
      <c r="A354" s="19">
        <v>46854</v>
      </c>
      <c r="B354" s="20">
        <f t="shared" si="33"/>
        <v>4</v>
      </c>
      <c r="C354" s="21">
        <f t="shared" si="34"/>
        <v>3</v>
      </c>
      <c r="D354" s="22" t="str">
        <f t="shared" si="35"/>
        <v>mardi</v>
      </c>
      <c r="E354" s="23" t="str">
        <f t="shared" si="36"/>
        <v>mardi</v>
      </c>
    </row>
    <row r="355" spans="1:5" x14ac:dyDescent="0.2">
      <c r="A355" s="19">
        <v>46855</v>
      </c>
      <c r="B355" s="20">
        <f t="shared" si="33"/>
        <v>4</v>
      </c>
      <c r="C355" s="21">
        <f t="shared" si="34"/>
        <v>4</v>
      </c>
      <c r="D355" s="22" t="str">
        <f t="shared" si="35"/>
        <v>mercredi</v>
      </c>
      <c r="E355" s="23" t="str">
        <f t="shared" si="36"/>
        <v>mercredi</v>
      </c>
    </row>
    <row r="356" spans="1:5" x14ac:dyDescent="0.2">
      <c r="A356" s="19">
        <v>46856</v>
      </c>
      <c r="B356" s="20">
        <f t="shared" si="33"/>
        <v>4</v>
      </c>
      <c r="C356" s="21">
        <f t="shared" si="34"/>
        <v>5</v>
      </c>
      <c r="D356" s="22" t="str">
        <f t="shared" si="35"/>
        <v>jeudi</v>
      </c>
      <c r="E356" s="23" t="str">
        <f t="shared" si="36"/>
        <v>jeudi</v>
      </c>
    </row>
    <row r="357" spans="1:5" x14ac:dyDescent="0.2">
      <c r="A357" s="19">
        <v>46857</v>
      </c>
      <c r="B357" s="20">
        <f t="shared" si="33"/>
        <v>4</v>
      </c>
      <c r="C357" s="21">
        <f t="shared" si="34"/>
        <v>6</v>
      </c>
      <c r="D357" s="22" t="str">
        <f t="shared" si="35"/>
        <v>vendredi</v>
      </c>
      <c r="E357" s="23" t="str">
        <f t="shared" si="36"/>
        <v>vendredi</v>
      </c>
    </row>
    <row r="358" spans="1:5" x14ac:dyDescent="0.2">
      <c r="A358" s="19">
        <v>46858</v>
      </c>
      <c r="B358" s="20">
        <f t="shared" si="33"/>
        <v>4</v>
      </c>
      <c r="C358" s="21">
        <f t="shared" si="34"/>
        <v>7</v>
      </c>
      <c r="D358" s="22" t="str">
        <f t="shared" si="35"/>
        <v>samedi</v>
      </c>
      <c r="E358" s="23" t="str">
        <f t="shared" si="36"/>
        <v>samedi</v>
      </c>
    </row>
    <row r="359" spans="1:5" x14ac:dyDescent="0.2">
      <c r="A359" s="19">
        <v>46859</v>
      </c>
      <c r="B359" s="20">
        <f t="shared" si="33"/>
        <v>4</v>
      </c>
      <c r="C359" s="21">
        <f t="shared" si="34"/>
        <v>1</v>
      </c>
      <c r="D359" s="22" t="str">
        <f t="shared" si="35"/>
        <v>dimanche</v>
      </c>
      <c r="E359" s="23" t="str">
        <f t="shared" si="36"/>
        <v>dimanche</v>
      </c>
    </row>
    <row r="360" spans="1:5" x14ac:dyDescent="0.2">
      <c r="A360" s="19">
        <v>46860</v>
      </c>
      <c r="B360" s="20">
        <f t="shared" si="33"/>
        <v>4</v>
      </c>
      <c r="C360" s="21">
        <f t="shared" si="34"/>
        <v>2</v>
      </c>
      <c r="D360" s="22" t="str">
        <f t="shared" si="35"/>
        <v>JF</v>
      </c>
      <c r="E360" s="23" t="str">
        <f t="shared" si="36"/>
        <v>JF</v>
      </c>
    </row>
    <row r="361" spans="1:5" x14ac:dyDescent="0.2">
      <c r="A361" s="19">
        <v>46861</v>
      </c>
      <c r="B361" s="20">
        <f t="shared" si="33"/>
        <v>4</v>
      </c>
      <c r="C361" s="21">
        <f t="shared" si="34"/>
        <v>3</v>
      </c>
      <c r="D361" s="22" t="str">
        <f t="shared" si="35"/>
        <v>mardi</v>
      </c>
      <c r="E361" s="23" t="str">
        <f t="shared" si="36"/>
        <v>mardi</v>
      </c>
    </row>
    <row r="362" spans="1:5" x14ac:dyDescent="0.2">
      <c r="A362" s="19">
        <v>46862</v>
      </c>
      <c r="B362" s="20">
        <f t="shared" si="33"/>
        <v>4</v>
      </c>
      <c r="C362" s="21">
        <f t="shared" si="34"/>
        <v>4</v>
      </c>
      <c r="D362" s="22" t="str">
        <f t="shared" si="35"/>
        <v>mercredi</v>
      </c>
      <c r="E362" s="23" t="str">
        <f t="shared" si="36"/>
        <v>mercredi</v>
      </c>
    </row>
    <row r="363" spans="1:5" x14ac:dyDescent="0.2">
      <c r="A363" s="19">
        <v>46863</v>
      </c>
      <c r="B363" s="20">
        <f t="shared" si="33"/>
        <v>4</v>
      </c>
      <c r="C363" s="21">
        <f t="shared" si="34"/>
        <v>5</v>
      </c>
      <c r="D363" s="22" t="str">
        <f t="shared" si="35"/>
        <v>jeudi</v>
      </c>
      <c r="E363" s="23" t="str">
        <f t="shared" si="36"/>
        <v>jeudi</v>
      </c>
    </row>
    <row r="364" spans="1:5" x14ac:dyDescent="0.2">
      <c r="A364" s="19">
        <v>46864</v>
      </c>
      <c r="B364" s="20">
        <f t="shared" si="33"/>
        <v>4</v>
      </c>
      <c r="C364" s="21">
        <f t="shared" si="34"/>
        <v>6</v>
      </c>
      <c r="D364" s="22" t="str">
        <f t="shared" si="35"/>
        <v>vendredi</v>
      </c>
      <c r="E364" s="23" t="str">
        <f t="shared" si="36"/>
        <v>vendredi</v>
      </c>
    </row>
    <row r="365" spans="1:5" x14ac:dyDescent="0.2">
      <c r="A365" s="19">
        <v>46865</v>
      </c>
      <c r="B365" s="20">
        <f t="shared" si="33"/>
        <v>4</v>
      </c>
      <c r="C365" s="21">
        <f t="shared" si="34"/>
        <v>7</v>
      </c>
      <c r="D365" s="22" t="str">
        <f t="shared" si="35"/>
        <v>samedi</v>
      </c>
      <c r="E365" s="23" t="str">
        <f t="shared" si="36"/>
        <v>samedi</v>
      </c>
    </row>
    <row r="366" spans="1:5" x14ac:dyDescent="0.2">
      <c r="A366" s="19">
        <v>46866</v>
      </c>
      <c r="B366" s="20">
        <f t="shared" si="33"/>
        <v>4</v>
      </c>
      <c r="C366" s="21">
        <f t="shared" si="34"/>
        <v>1</v>
      </c>
      <c r="D366" s="22" t="str">
        <f t="shared" si="35"/>
        <v>dimanche</v>
      </c>
      <c r="E366" s="23" t="str">
        <f t="shared" si="36"/>
        <v>dimanche</v>
      </c>
    </row>
    <row r="367" spans="1:5" x14ac:dyDescent="0.2">
      <c r="A367" s="19">
        <v>46867</v>
      </c>
      <c r="B367" s="20">
        <f t="shared" si="33"/>
        <v>4</v>
      </c>
      <c r="C367" s="21">
        <f t="shared" si="34"/>
        <v>2</v>
      </c>
      <c r="D367" s="22" t="str">
        <f t="shared" si="35"/>
        <v>lundi</v>
      </c>
      <c r="E367" s="23" t="str">
        <f t="shared" si="36"/>
        <v>lundi</v>
      </c>
    </row>
    <row r="368" spans="1:5" x14ac:dyDescent="0.2">
      <c r="A368" s="19">
        <v>46868</v>
      </c>
      <c r="B368" s="20">
        <f t="shared" si="33"/>
        <v>4</v>
      </c>
      <c r="C368" s="21">
        <f t="shared" si="34"/>
        <v>3</v>
      </c>
      <c r="D368" s="22" t="str">
        <f t="shared" si="35"/>
        <v>mardi</v>
      </c>
      <c r="E368" s="23" t="str">
        <f t="shared" si="36"/>
        <v>mardi</v>
      </c>
    </row>
    <row r="369" spans="1:5" x14ac:dyDescent="0.2">
      <c r="A369" s="19">
        <v>46869</v>
      </c>
      <c r="B369" s="20">
        <f t="shared" si="33"/>
        <v>4</v>
      </c>
      <c r="C369" s="21">
        <f t="shared" si="34"/>
        <v>4</v>
      </c>
      <c r="D369" s="22" t="str">
        <f t="shared" si="35"/>
        <v>mercredi</v>
      </c>
      <c r="E369" s="23" t="str">
        <f t="shared" si="36"/>
        <v>mercredi</v>
      </c>
    </row>
  </sheetData>
  <sheetProtection sheet="1" objects="1" scenarios="1"/>
  <autoFilter ref="A3:E368"/>
  <mergeCells count="6">
    <mergeCell ref="A1:AA1"/>
    <mergeCell ref="Q11:AA11"/>
    <mergeCell ref="G3:H3"/>
    <mergeCell ref="J3:K3"/>
    <mergeCell ref="M3:O3"/>
    <mergeCell ref="Q5:T5"/>
  </mergeCells>
  <pageMargins left="0.78740157499999996" right="0.78740157499999996" top="0.984251969" bottom="0.984251969" header="0.4921259845" footer="0.4921259845"/>
  <pageSetup paperSize="9" scale="83"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AA368"/>
  <sheetViews>
    <sheetView showGridLines="0" zoomScale="120" zoomScaleNormal="120" workbookViewId="0">
      <selection activeCell="H13" sqref="H13"/>
    </sheetView>
  </sheetViews>
  <sheetFormatPr baseColWidth="10" defaultColWidth="11.42578125" defaultRowHeight="12.75" x14ac:dyDescent="0.2"/>
  <cols>
    <col min="1" max="1" width="13.42578125" style="2" bestFit="1" customWidth="1"/>
    <col min="2" max="5" width="11.42578125" style="2"/>
    <col min="6" max="6" width="3.5703125" style="2" customWidth="1"/>
    <col min="7" max="7" width="13.42578125" style="2" bestFit="1" customWidth="1"/>
    <col min="8" max="8" width="17.5703125" style="2" bestFit="1" customWidth="1"/>
    <col min="9" max="9" width="5.85546875" style="2" bestFit="1" customWidth="1"/>
    <col min="10" max="11" width="10.7109375" style="2" customWidth="1"/>
    <col min="12" max="12" width="8.7109375" style="2" bestFit="1" customWidth="1"/>
    <col min="13" max="13" width="7.7109375" style="2" bestFit="1" customWidth="1"/>
    <col min="14" max="14" width="20" style="2" bestFit="1" customWidth="1"/>
    <col min="15" max="15" width="24.42578125" style="2" bestFit="1" customWidth="1"/>
    <col min="16" max="16" width="10.7109375" style="2" customWidth="1"/>
    <col min="17" max="17" width="5.42578125" style="2" bestFit="1" customWidth="1"/>
    <col min="18" max="20" width="10.7109375" style="2" customWidth="1"/>
    <col min="21" max="16384" width="11.42578125" style="2"/>
  </cols>
  <sheetData>
    <row r="1" spans="1:27" ht="16.899999999999999" thickTop="1" thickBot="1" x14ac:dyDescent="0.35">
      <c r="A1" s="137" t="str">
        <f>"CALENDRIER "&amp;YEAR(A4)&amp;-YEAR(A368)</f>
        <v>CALENDRIER 2028-2029</v>
      </c>
      <c r="B1" s="138"/>
      <c r="C1" s="138"/>
      <c r="D1" s="138"/>
      <c r="E1" s="138"/>
      <c r="F1" s="138"/>
      <c r="G1" s="138"/>
      <c r="H1" s="138"/>
      <c r="I1" s="138"/>
      <c r="J1" s="138"/>
      <c r="K1" s="138"/>
      <c r="L1" s="138"/>
      <c r="M1" s="138"/>
      <c r="N1" s="138"/>
      <c r="O1" s="138"/>
      <c r="P1" s="138"/>
      <c r="Q1" s="138"/>
      <c r="R1" s="138"/>
      <c r="S1" s="138"/>
      <c r="T1" s="138"/>
      <c r="U1" s="138"/>
      <c r="V1" s="138"/>
      <c r="W1" s="138"/>
      <c r="X1" s="138"/>
      <c r="Y1" s="138"/>
      <c r="Z1" s="138"/>
      <c r="AA1" s="139"/>
    </row>
    <row r="2" spans="1:27" ht="16.149999999999999" thickTop="1" x14ac:dyDescent="0.3">
      <c r="A2" s="1"/>
      <c r="B2" s="1"/>
    </row>
    <row r="3" spans="1:27" s="3" customFormat="1" ht="63.75" customHeight="1" x14ac:dyDescent="0.25">
      <c r="A3" s="33" t="s">
        <v>17</v>
      </c>
      <c r="B3" s="33" t="s">
        <v>18</v>
      </c>
      <c r="C3" s="33" t="s">
        <v>19</v>
      </c>
      <c r="D3" s="33" t="s">
        <v>20</v>
      </c>
      <c r="E3" s="33" t="s">
        <v>21</v>
      </c>
      <c r="G3" s="146" t="s">
        <v>22</v>
      </c>
      <c r="H3" s="146"/>
      <c r="J3" s="146" t="s">
        <v>85</v>
      </c>
      <c r="K3" s="146"/>
      <c r="M3" s="143" t="s">
        <v>138</v>
      </c>
      <c r="N3" s="144"/>
      <c r="O3" s="145"/>
    </row>
    <row r="4" spans="1:27" x14ac:dyDescent="0.2">
      <c r="A4" s="19">
        <v>46870</v>
      </c>
      <c r="B4" s="20">
        <f>MONTH(A4)</f>
        <v>4</v>
      </c>
      <c r="C4" s="21">
        <f>WEEKDAY(A4)</f>
        <v>5</v>
      </c>
      <c r="D4" s="22" t="str">
        <f t="shared" ref="D4" si="0">IF($A$4:$A$368=$O$4,$M$4,IF($A$4:$A$368=$O$5,$M$5,IF($A$4:$A$368=$O$6,$M$6,IF($A$4:$A$368=$O$7,$M$7,IF($A$4:$A$368=$O$8,$M$8,IF($A$4:$A$368=$O$9,$M$9,IF($A$4:$A$368=$O$10,$M$10,IF($A$4:$A$368=$O$11,$M$11,IF($A$4:$A$368=$O$12,$M$12,IF($A$4:$A$368=$O$13,$M$13,IF($A$4:$A$368=$O$14,$M$14,VLOOKUP(C4,$G$4:$H$12,2,0))))))))))))</f>
        <v>jeudi</v>
      </c>
      <c r="E4" s="23" t="str">
        <f t="shared" ref="E4:E68" si="1">D4</f>
        <v>jeudi</v>
      </c>
      <c r="G4" s="24">
        <v>1</v>
      </c>
      <c r="H4" s="22" t="s">
        <v>0</v>
      </c>
      <c r="J4" s="24">
        <v>1</v>
      </c>
      <c r="K4" s="26" t="s">
        <v>86</v>
      </c>
      <c r="M4" s="24" t="str">
        <f>IF(WEEKDAY(O4)=1,"JFD","JF")</f>
        <v>JF</v>
      </c>
      <c r="N4" s="24" t="s">
        <v>108</v>
      </c>
      <c r="O4" s="41">
        <v>46874</v>
      </c>
    </row>
    <row r="5" spans="1:27" ht="14.25" x14ac:dyDescent="0.2">
      <c r="A5" s="19">
        <v>46871</v>
      </c>
      <c r="B5" s="20">
        <f t="shared" ref="B5:B68" si="2">MONTH(A5)</f>
        <v>4</v>
      </c>
      <c r="C5" s="21">
        <f t="shared" ref="C5:C68" si="3">WEEKDAY(A5)</f>
        <v>6</v>
      </c>
      <c r="D5" s="22" t="str">
        <f t="shared" ref="D5:D68" si="4">IF($A$4:$A$368=$O$4,$M$4,IF($A$4:$A$368=$O$5,$M$5,IF($A$4:$A$368=$O$6,$M$6,IF($A$4:$A$368=$O$7,$M$7,IF($A$4:$A$368=$O$8,$M$8,IF($A$4:$A$368=$O$9,$M$9,IF($A$4:$A$368=$O$10,$M$10,IF($A$4:$A$368=$O$11,$M$11,IF($A$4:$A$368=$O$12,$M$12,IF($A$4:$A$368=$O$13,$M$13,IF($A$4:$A$368=$O$14,$M$14,VLOOKUP(C5,$G$4:$H$12,2,0))))))))))))</f>
        <v>vendredi</v>
      </c>
      <c r="E5" s="23" t="str">
        <f t="shared" si="1"/>
        <v>vendredi</v>
      </c>
      <c r="G5" s="24">
        <v>2</v>
      </c>
      <c r="H5" s="22" t="s">
        <v>25</v>
      </c>
      <c r="J5" s="24">
        <v>2</v>
      </c>
      <c r="K5" s="26" t="s">
        <v>87</v>
      </c>
      <c r="M5" s="24" t="str">
        <f t="shared" ref="M5:M14" si="5">IF(WEEKDAY(O5)=1,"JFD","JF")</f>
        <v>JF</v>
      </c>
      <c r="N5" s="24" t="s">
        <v>119</v>
      </c>
      <c r="O5" s="41">
        <v>46881</v>
      </c>
      <c r="Q5" s="147" t="s">
        <v>24</v>
      </c>
      <c r="R5" s="147"/>
      <c r="S5" s="147"/>
      <c r="T5" s="147"/>
    </row>
    <row r="6" spans="1:27" x14ac:dyDescent="0.2">
      <c r="A6" s="19">
        <v>46872</v>
      </c>
      <c r="B6" s="20">
        <f t="shared" si="2"/>
        <v>4</v>
      </c>
      <c r="C6" s="21">
        <f t="shared" si="3"/>
        <v>7</v>
      </c>
      <c r="D6" s="22" t="str">
        <f t="shared" si="4"/>
        <v>samedi</v>
      </c>
      <c r="E6" s="23" t="str">
        <f t="shared" si="1"/>
        <v>samedi</v>
      </c>
      <c r="G6" s="24">
        <v>3</v>
      </c>
      <c r="H6" s="22" t="s">
        <v>26</v>
      </c>
      <c r="J6" s="24">
        <v>3</v>
      </c>
      <c r="K6" s="26" t="s">
        <v>88</v>
      </c>
      <c r="M6" s="24" t="str">
        <f t="shared" si="5"/>
        <v>JF</v>
      </c>
      <c r="N6" s="24" t="s">
        <v>110</v>
      </c>
      <c r="O6" s="41">
        <v>46898</v>
      </c>
      <c r="Q6" s="5" t="s">
        <v>107</v>
      </c>
      <c r="T6" s="6"/>
    </row>
    <row r="7" spans="1:27" x14ac:dyDescent="0.2">
      <c r="A7" s="19">
        <v>46873</v>
      </c>
      <c r="B7" s="20">
        <f t="shared" si="2"/>
        <v>4</v>
      </c>
      <c r="C7" s="21">
        <f t="shared" si="3"/>
        <v>1</v>
      </c>
      <c r="D7" s="22" t="str">
        <f t="shared" si="4"/>
        <v>dimanche</v>
      </c>
      <c r="E7" s="23" t="str">
        <f t="shared" si="1"/>
        <v>dimanche</v>
      </c>
      <c r="G7" s="24">
        <v>4</v>
      </c>
      <c r="H7" s="22" t="s">
        <v>27</v>
      </c>
      <c r="J7" s="24">
        <v>4</v>
      </c>
      <c r="K7" s="26" t="s">
        <v>89</v>
      </c>
      <c r="M7" s="24" t="str">
        <f t="shared" si="5"/>
        <v>JF</v>
      </c>
      <c r="N7" s="24" t="s">
        <v>111</v>
      </c>
      <c r="O7" s="41">
        <v>46909</v>
      </c>
      <c r="Q7" s="7" t="s">
        <v>120</v>
      </c>
    </row>
    <row r="8" spans="1:27" x14ac:dyDescent="0.2">
      <c r="A8" s="19">
        <v>46874</v>
      </c>
      <c r="B8" s="20">
        <f t="shared" si="2"/>
        <v>5</v>
      </c>
      <c r="C8" s="21">
        <f t="shared" si="3"/>
        <v>2</v>
      </c>
      <c r="D8" s="22" t="str">
        <f t="shared" si="4"/>
        <v>JF</v>
      </c>
      <c r="E8" s="23" t="str">
        <f t="shared" si="1"/>
        <v>JF</v>
      </c>
      <c r="G8" s="24">
        <v>5</v>
      </c>
      <c r="H8" s="22" t="s">
        <v>28</v>
      </c>
      <c r="J8" s="24">
        <v>5</v>
      </c>
      <c r="K8" s="26" t="s">
        <v>90</v>
      </c>
      <c r="M8" s="24" t="str">
        <f t="shared" si="5"/>
        <v>JF</v>
      </c>
      <c r="N8" s="24" t="s">
        <v>112</v>
      </c>
      <c r="O8" s="41">
        <v>46948</v>
      </c>
      <c r="Q8" s="8" t="s">
        <v>121</v>
      </c>
    </row>
    <row r="9" spans="1:27" x14ac:dyDescent="0.2">
      <c r="A9" s="19">
        <v>46875</v>
      </c>
      <c r="B9" s="20">
        <f t="shared" si="2"/>
        <v>5</v>
      </c>
      <c r="C9" s="21">
        <f t="shared" si="3"/>
        <v>3</v>
      </c>
      <c r="D9" s="22" t="str">
        <f t="shared" si="4"/>
        <v>mardi</v>
      </c>
      <c r="E9" s="23" t="str">
        <f t="shared" si="1"/>
        <v>mardi</v>
      </c>
      <c r="G9" s="24">
        <v>6</v>
      </c>
      <c r="H9" s="22" t="s">
        <v>29</v>
      </c>
      <c r="J9" s="24">
        <v>6</v>
      </c>
      <c r="K9" s="26" t="s">
        <v>91</v>
      </c>
      <c r="L9" s="18"/>
      <c r="M9" s="24" t="str">
        <f t="shared" si="5"/>
        <v>JF</v>
      </c>
      <c r="N9" s="24" t="s">
        <v>113</v>
      </c>
      <c r="O9" s="41">
        <v>46980</v>
      </c>
      <c r="P9" s="18"/>
      <c r="Q9" s="8" t="s">
        <v>122</v>
      </c>
      <c r="W9" s="17"/>
      <c r="X9" s="17"/>
    </row>
    <row r="10" spans="1:27" ht="13.5" thickBot="1" x14ac:dyDescent="0.25">
      <c r="A10" s="19">
        <v>46876</v>
      </c>
      <c r="B10" s="20">
        <f t="shared" si="2"/>
        <v>5</v>
      </c>
      <c r="C10" s="21">
        <f t="shared" si="3"/>
        <v>4</v>
      </c>
      <c r="D10" s="22" t="str">
        <f t="shared" si="4"/>
        <v>mercredi</v>
      </c>
      <c r="E10" s="23" t="str">
        <f t="shared" si="1"/>
        <v>mercredi</v>
      </c>
      <c r="G10" s="24">
        <v>7</v>
      </c>
      <c r="H10" s="22" t="s">
        <v>30</v>
      </c>
      <c r="J10" s="24">
        <v>7</v>
      </c>
      <c r="K10" s="26" t="s">
        <v>92</v>
      </c>
      <c r="L10" s="25"/>
      <c r="M10" s="24" t="str">
        <f t="shared" si="5"/>
        <v>JF</v>
      </c>
      <c r="N10" s="24" t="s">
        <v>114</v>
      </c>
      <c r="O10" s="41">
        <v>47058</v>
      </c>
    </row>
    <row r="11" spans="1:27" ht="39.75" customHeight="1" thickBot="1" x14ac:dyDescent="0.25">
      <c r="A11" s="19">
        <v>46877</v>
      </c>
      <c r="B11" s="20">
        <f t="shared" si="2"/>
        <v>5</v>
      </c>
      <c r="C11" s="21">
        <f t="shared" si="3"/>
        <v>5</v>
      </c>
      <c r="D11" s="22" t="str">
        <f t="shared" si="4"/>
        <v>jeudi</v>
      </c>
      <c r="E11" s="23" t="str">
        <f t="shared" si="1"/>
        <v>jeudi</v>
      </c>
      <c r="G11" s="24" t="s">
        <v>23</v>
      </c>
      <c r="H11" s="26" t="s">
        <v>37</v>
      </c>
      <c r="J11" s="24">
        <v>8</v>
      </c>
      <c r="K11" s="26" t="s">
        <v>93</v>
      </c>
      <c r="M11" s="24" t="str">
        <f t="shared" si="5"/>
        <v>JF</v>
      </c>
      <c r="N11" s="24" t="s">
        <v>115</v>
      </c>
      <c r="O11" s="41">
        <v>47068</v>
      </c>
      <c r="Q11" s="140" t="s">
        <v>149</v>
      </c>
      <c r="R11" s="141"/>
      <c r="S11" s="141"/>
      <c r="T11" s="141"/>
      <c r="U11" s="141"/>
      <c r="V11" s="141"/>
      <c r="W11" s="141"/>
      <c r="X11" s="141"/>
      <c r="Y11" s="141"/>
      <c r="Z11" s="141"/>
      <c r="AA11" s="142"/>
    </row>
    <row r="12" spans="1:27" x14ac:dyDescent="0.2">
      <c r="A12" s="19">
        <v>46878</v>
      </c>
      <c r="B12" s="20">
        <f t="shared" si="2"/>
        <v>5</v>
      </c>
      <c r="C12" s="21">
        <f t="shared" si="3"/>
        <v>6</v>
      </c>
      <c r="D12" s="22" t="str">
        <f t="shared" si="4"/>
        <v>vendredi</v>
      </c>
      <c r="E12" s="23" t="str">
        <f t="shared" si="1"/>
        <v>vendredi</v>
      </c>
      <c r="G12" s="24" t="s">
        <v>36</v>
      </c>
      <c r="H12" s="26" t="s">
        <v>98</v>
      </c>
      <c r="J12" s="24">
        <v>9</v>
      </c>
      <c r="K12" s="26" t="s">
        <v>94</v>
      </c>
      <c r="M12" s="24" t="str">
        <f t="shared" si="5"/>
        <v>JF</v>
      </c>
      <c r="N12" s="24" t="s">
        <v>116</v>
      </c>
      <c r="O12" s="41">
        <v>47112</v>
      </c>
    </row>
    <row r="13" spans="1:27" x14ac:dyDescent="0.2">
      <c r="A13" s="19">
        <v>46879</v>
      </c>
      <c r="B13" s="20">
        <f t="shared" si="2"/>
        <v>5</v>
      </c>
      <c r="C13" s="21">
        <f t="shared" si="3"/>
        <v>7</v>
      </c>
      <c r="D13" s="22" t="str">
        <f t="shared" si="4"/>
        <v>samedi</v>
      </c>
      <c r="E13" s="23" t="str">
        <f t="shared" si="1"/>
        <v>samedi</v>
      </c>
      <c r="J13" s="24">
        <v>10</v>
      </c>
      <c r="K13" s="26" t="s">
        <v>95</v>
      </c>
      <c r="M13" s="24" t="str">
        <f t="shared" si="5"/>
        <v>JF</v>
      </c>
      <c r="N13" s="24" t="s">
        <v>117</v>
      </c>
      <c r="O13" s="41">
        <v>47119</v>
      </c>
    </row>
    <row r="14" spans="1:27" x14ac:dyDescent="0.2">
      <c r="A14" s="19">
        <v>46880</v>
      </c>
      <c r="B14" s="20">
        <f t="shared" si="2"/>
        <v>5</v>
      </c>
      <c r="C14" s="21">
        <f t="shared" si="3"/>
        <v>1</v>
      </c>
      <c r="D14" s="22" t="str">
        <f t="shared" si="4"/>
        <v>dimanche</v>
      </c>
      <c r="E14" s="23" t="str">
        <f t="shared" si="1"/>
        <v>dimanche</v>
      </c>
      <c r="J14" s="24">
        <v>11</v>
      </c>
      <c r="K14" s="26" t="s">
        <v>96</v>
      </c>
      <c r="M14" s="24" t="str">
        <f t="shared" si="5"/>
        <v>JF</v>
      </c>
      <c r="N14" s="24" t="s">
        <v>118</v>
      </c>
      <c r="O14" s="41">
        <v>47210</v>
      </c>
    </row>
    <row r="15" spans="1:27" x14ac:dyDescent="0.2">
      <c r="A15" s="19">
        <v>46881</v>
      </c>
      <c r="B15" s="20">
        <f t="shared" si="2"/>
        <v>5</v>
      </c>
      <c r="C15" s="21">
        <f t="shared" si="3"/>
        <v>2</v>
      </c>
      <c r="D15" s="22" t="str">
        <f t="shared" si="4"/>
        <v>JF</v>
      </c>
      <c r="E15" s="23" t="str">
        <f t="shared" si="1"/>
        <v>JF</v>
      </c>
      <c r="J15" s="24">
        <v>12</v>
      </c>
      <c r="K15" s="26" t="s">
        <v>97</v>
      </c>
    </row>
    <row r="16" spans="1:27" x14ac:dyDescent="0.2">
      <c r="A16" s="19">
        <v>46882</v>
      </c>
      <c r="B16" s="20">
        <f t="shared" si="2"/>
        <v>5</v>
      </c>
      <c r="C16" s="21">
        <f t="shared" si="3"/>
        <v>3</v>
      </c>
      <c r="D16" s="22" t="str">
        <f t="shared" si="4"/>
        <v>mardi</v>
      </c>
      <c r="E16" s="23" t="str">
        <f t="shared" si="1"/>
        <v>mardi</v>
      </c>
    </row>
    <row r="17" spans="1:17" x14ac:dyDescent="0.2">
      <c r="A17" s="19">
        <v>46883</v>
      </c>
      <c r="B17" s="20">
        <f t="shared" si="2"/>
        <v>5</v>
      </c>
      <c r="C17" s="21">
        <f t="shared" si="3"/>
        <v>4</v>
      </c>
      <c r="D17" s="22" t="str">
        <f t="shared" si="4"/>
        <v>mercredi</v>
      </c>
      <c r="E17" s="23" t="str">
        <f t="shared" si="1"/>
        <v>mercredi</v>
      </c>
    </row>
    <row r="18" spans="1:17" ht="13.15" x14ac:dyDescent="0.25">
      <c r="A18" s="19">
        <v>46884</v>
      </c>
      <c r="B18" s="20">
        <f t="shared" si="2"/>
        <v>5</v>
      </c>
      <c r="C18" s="21">
        <f t="shared" si="3"/>
        <v>5</v>
      </c>
      <c r="D18" s="22" t="str">
        <f t="shared" si="4"/>
        <v>jeudi</v>
      </c>
      <c r="E18" s="23" t="str">
        <f t="shared" si="1"/>
        <v>jeudi</v>
      </c>
    </row>
    <row r="19" spans="1:17" x14ac:dyDescent="0.2">
      <c r="A19" s="19">
        <v>46885</v>
      </c>
      <c r="B19" s="20">
        <f t="shared" si="2"/>
        <v>5</v>
      </c>
      <c r="C19" s="21">
        <f t="shared" si="3"/>
        <v>6</v>
      </c>
      <c r="D19" s="22" t="str">
        <f t="shared" si="4"/>
        <v>vendredi</v>
      </c>
      <c r="E19" s="23" t="str">
        <f t="shared" si="1"/>
        <v>vendredi</v>
      </c>
      <c r="G19" s="9" t="s">
        <v>31</v>
      </c>
      <c r="H19" s="15" t="s">
        <v>13</v>
      </c>
      <c r="I19" s="15" t="s">
        <v>14</v>
      </c>
      <c r="J19" s="15" t="s">
        <v>32</v>
      </c>
      <c r="K19" s="15" t="s">
        <v>15</v>
      </c>
      <c r="L19" s="15" t="s">
        <v>33</v>
      </c>
      <c r="M19" s="15" t="s">
        <v>34</v>
      </c>
      <c r="N19" s="15" t="s">
        <v>35</v>
      </c>
      <c r="O19" s="15" t="s">
        <v>23</v>
      </c>
      <c r="P19" s="15" t="s">
        <v>36</v>
      </c>
      <c r="Q19" s="27"/>
    </row>
    <row r="20" spans="1:17" ht="25.5" x14ac:dyDescent="0.2">
      <c r="A20" s="19">
        <v>46886</v>
      </c>
      <c r="B20" s="20">
        <f t="shared" si="2"/>
        <v>5</v>
      </c>
      <c r="C20" s="21">
        <f t="shared" si="3"/>
        <v>7</v>
      </c>
      <c r="D20" s="22" t="str">
        <f t="shared" si="4"/>
        <v>samedi</v>
      </c>
      <c r="E20" s="23" t="str">
        <f t="shared" si="1"/>
        <v>samedi</v>
      </c>
      <c r="G20" s="27"/>
      <c r="H20" s="31" t="s">
        <v>13</v>
      </c>
      <c r="I20" s="31" t="s">
        <v>14</v>
      </c>
      <c r="J20" s="31" t="s">
        <v>32</v>
      </c>
      <c r="K20" s="31" t="s">
        <v>15</v>
      </c>
      <c r="L20" s="31" t="s">
        <v>33</v>
      </c>
      <c r="M20" s="31" t="s">
        <v>34</v>
      </c>
      <c r="N20" s="31" t="s">
        <v>35</v>
      </c>
      <c r="O20" s="32" t="s">
        <v>37</v>
      </c>
      <c r="P20" s="31" t="s">
        <v>38</v>
      </c>
      <c r="Q20" s="31" t="s">
        <v>39</v>
      </c>
    </row>
    <row r="21" spans="1:17" ht="13.15" x14ac:dyDescent="0.25">
      <c r="A21" s="19">
        <v>46887</v>
      </c>
      <c r="B21" s="20">
        <f t="shared" si="2"/>
        <v>5</v>
      </c>
      <c r="C21" s="21">
        <f t="shared" si="3"/>
        <v>1</v>
      </c>
      <c r="D21" s="22" t="str">
        <f t="shared" si="4"/>
        <v>dimanche</v>
      </c>
      <c r="E21" s="23" t="str">
        <f t="shared" si="1"/>
        <v>dimanche</v>
      </c>
      <c r="G21" s="29" t="s">
        <v>1</v>
      </c>
      <c r="H21" s="4">
        <f>COUNTIFS($E$4:$E$368,$H$5,$B$4:$B$368,$J$4)</f>
        <v>4</v>
      </c>
      <c r="I21" s="10">
        <f t="shared" ref="I21:I32" si="6">COUNTIFS($E$4:$E$368,$H$6,$B$4:$B$368,$J4)</f>
        <v>5</v>
      </c>
      <c r="J21" s="10">
        <f t="shared" ref="J21:J32" si="7">COUNTIFS($E$4:$E$368,$H$7,$B$4:$B$368,$J4)</f>
        <v>5</v>
      </c>
      <c r="K21" s="10">
        <f t="shared" ref="K21:K32" si="8">COUNTIFS($E$4:$E$368,$H$8,$B$4:$B$368,$J4)</f>
        <v>4</v>
      </c>
      <c r="L21" s="10">
        <f t="shared" ref="L21:L32" si="9">COUNTIFS($E$4:$E$368,$H$9,$B$4:$B$368,$J4)</f>
        <v>4</v>
      </c>
      <c r="M21" s="10">
        <f t="shared" ref="M21:M32" si="10">COUNTIFS($E$4:$E$368,$H$10,$B$4:$B$368,$J4)</f>
        <v>4</v>
      </c>
      <c r="N21" s="10">
        <f t="shared" ref="N21:N32" si="11">COUNTIFS($E$4:$E$368,$H$4,$B$4:$B$368,$J4)</f>
        <v>4</v>
      </c>
      <c r="O21" s="10">
        <f t="shared" ref="O21:O32" si="12">COUNTIFS($E$4:$E$368,$G$11,$B$4:$B$368,$J4)</f>
        <v>1</v>
      </c>
      <c r="P21" s="10">
        <f t="shared" ref="P21:P32" si="13">COUNTIFS($E$4:$E$368,$G$12,$B$4:$B$368,$J4)</f>
        <v>0</v>
      </c>
      <c r="Q21" s="11">
        <f>SUM(H21:P21)</f>
        <v>31</v>
      </c>
    </row>
    <row r="22" spans="1:17" x14ac:dyDescent="0.2">
      <c r="A22" s="19">
        <v>46888</v>
      </c>
      <c r="B22" s="20">
        <f t="shared" si="2"/>
        <v>5</v>
      </c>
      <c r="C22" s="21">
        <f t="shared" si="3"/>
        <v>2</v>
      </c>
      <c r="D22" s="22" t="str">
        <f t="shared" si="4"/>
        <v>lundi</v>
      </c>
      <c r="E22" s="23" t="str">
        <f t="shared" si="1"/>
        <v>lundi</v>
      </c>
      <c r="G22" s="30" t="s">
        <v>2</v>
      </c>
      <c r="H22" s="4">
        <f>COUNTIFS($E$4:$E$368,$H$5,$B$4:$B$368,$J$5)</f>
        <v>4</v>
      </c>
      <c r="I22" s="10">
        <f t="shared" si="6"/>
        <v>4</v>
      </c>
      <c r="J22" s="10">
        <f t="shared" si="7"/>
        <v>4</v>
      </c>
      <c r="K22" s="10">
        <f t="shared" si="8"/>
        <v>4</v>
      </c>
      <c r="L22" s="10">
        <f t="shared" si="9"/>
        <v>4</v>
      </c>
      <c r="M22" s="10">
        <f t="shared" si="10"/>
        <v>4</v>
      </c>
      <c r="N22" s="10">
        <f t="shared" si="11"/>
        <v>4</v>
      </c>
      <c r="O22" s="10">
        <f t="shared" si="12"/>
        <v>0</v>
      </c>
      <c r="P22" s="10">
        <f t="shared" si="13"/>
        <v>0</v>
      </c>
      <c r="Q22" s="11">
        <f t="shared" ref="Q22:Q32" si="14">SUM(H22:P22)</f>
        <v>28</v>
      </c>
    </row>
    <row r="23" spans="1:17" ht="13.15" x14ac:dyDescent="0.25">
      <c r="A23" s="19">
        <v>46889</v>
      </c>
      <c r="B23" s="20">
        <f t="shared" si="2"/>
        <v>5</v>
      </c>
      <c r="C23" s="21">
        <f t="shared" si="3"/>
        <v>3</v>
      </c>
      <c r="D23" s="22" t="str">
        <f t="shared" si="4"/>
        <v>mardi</v>
      </c>
      <c r="E23" s="23" t="str">
        <f t="shared" si="1"/>
        <v>mardi</v>
      </c>
      <c r="G23" s="30" t="s">
        <v>3</v>
      </c>
      <c r="H23" s="4">
        <f>COUNTIFS($E$4:$E$368,$H$5,$B$4:$B$368,$J$6)</f>
        <v>4</v>
      </c>
      <c r="I23" s="10">
        <f t="shared" si="6"/>
        <v>4</v>
      </c>
      <c r="J23" s="10">
        <f t="shared" si="7"/>
        <v>4</v>
      </c>
      <c r="K23" s="10">
        <f t="shared" si="8"/>
        <v>5</v>
      </c>
      <c r="L23" s="10">
        <f t="shared" si="9"/>
        <v>5</v>
      </c>
      <c r="M23" s="10">
        <f t="shared" si="10"/>
        <v>5</v>
      </c>
      <c r="N23" s="10">
        <f t="shared" si="11"/>
        <v>4</v>
      </c>
      <c r="O23" s="10">
        <f t="shared" si="12"/>
        <v>0</v>
      </c>
      <c r="P23" s="10">
        <f t="shared" si="13"/>
        <v>0</v>
      </c>
      <c r="Q23" s="11">
        <f t="shared" si="14"/>
        <v>31</v>
      </c>
    </row>
    <row r="24" spans="1:17" ht="13.15" x14ac:dyDescent="0.25">
      <c r="A24" s="19">
        <v>46890</v>
      </c>
      <c r="B24" s="20">
        <f t="shared" si="2"/>
        <v>5</v>
      </c>
      <c r="C24" s="21">
        <f t="shared" si="3"/>
        <v>4</v>
      </c>
      <c r="D24" s="22" t="str">
        <f t="shared" si="4"/>
        <v>mercredi</v>
      </c>
      <c r="E24" s="23" t="str">
        <f t="shared" si="1"/>
        <v>mercredi</v>
      </c>
      <c r="G24" s="30" t="s">
        <v>4</v>
      </c>
      <c r="H24" s="4">
        <f>COUNTIFS($E$4:$E$368,$H$5,$B$4:$B$368,$J$7)</f>
        <v>3</v>
      </c>
      <c r="I24" s="10">
        <f t="shared" si="6"/>
        <v>4</v>
      </c>
      <c r="J24" s="10">
        <f t="shared" si="7"/>
        <v>4</v>
      </c>
      <c r="K24" s="10">
        <f t="shared" si="8"/>
        <v>5</v>
      </c>
      <c r="L24" s="10">
        <f t="shared" si="9"/>
        <v>4</v>
      </c>
      <c r="M24" s="10">
        <f t="shared" si="10"/>
        <v>4</v>
      </c>
      <c r="N24" s="10">
        <f t="shared" si="11"/>
        <v>5</v>
      </c>
      <c r="O24" s="10">
        <f t="shared" si="12"/>
        <v>1</v>
      </c>
      <c r="P24" s="10">
        <f t="shared" si="13"/>
        <v>0</v>
      </c>
      <c r="Q24" s="11">
        <f t="shared" si="14"/>
        <v>30</v>
      </c>
    </row>
    <row r="25" spans="1:17" ht="13.15" x14ac:dyDescent="0.25">
      <c r="A25" s="19">
        <v>46891</v>
      </c>
      <c r="B25" s="20">
        <f t="shared" si="2"/>
        <v>5</v>
      </c>
      <c r="C25" s="21">
        <f t="shared" si="3"/>
        <v>5</v>
      </c>
      <c r="D25" s="22" t="str">
        <f t="shared" si="4"/>
        <v>jeudi</v>
      </c>
      <c r="E25" s="23" t="str">
        <f t="shared" si="1"/>
        <v>jeudi</v>
      </c>
      <c r="G25" s="30" t="s">
        <v>5</v>
      </c>
      <c r="H25" s="4">
        <f>COUNTIFS($E$4:$E$368,$H$5,$B$4:$B$368,$J$8)</f>
        <v>3</v>
      </c>
      <c r="I25" s="10">
        <f t="shared" si="6"/>
        <v>5</v>
      </c>
      <c r="J25" s="10">
        <f t="shared" si="7"/>
        <v>5</v>
      </c>
      <c r="K25" s="10">
        <f t="shared" si="8"/>
        <v>3</v>
      </c>
      <c r="L25" s="10">
        <f t="shared" si="9"/>
        <v>4</v>
      </c>
      <c r="M25" s="10">
        <f t="shared" si="10"/>
        <v>4</v>
      </c>
      <c r="N25" s="10">
        <f t="shared" si="11"/>
        <v>4</v>
      </c>
      <c r="O25" s="10">
        <f t="shared" si="12"/>
        <v>3</v>
      </c>
      <c r="P25" s="10">
        <f t="shared" si="13"/>
        <v>0</v>
      </c>
      <c r="Q25" s="11">
        <f t="shared" si="14"/>
        <v>31</v>
      </c>
    </row>
    <row r="26" spans="1:17" ht="13.15" x14ac:dyDescent="0.25">
      <c r="A26" s="19">
        <v>46892</v>
      </c>
      <c r="B26" s="20">
        <f t="shared" si="2"/>
        <v>5</v>
      </c>
      <c r="C26" s="21">
        <f t="shared" si="3"/>
        <v>6</v>
      </c>
      <c r="D26" s="22" t="str">
        <f t="shared" si="4"/>
        <v>vendredi</v>
      </c>
      <c r="E26" s="23" t="str">
        <f t="shared" si="1"/>
        <v>vendredi</v>
      </c>
      <c r="G26" s="30" t="s">
        <v>6</v>
      </c>
      <c r="H26" s="4">
        <f>COUNTIFS($E$4:$E$368,$H$5,$B$4:$B$368,$J$9)</f>
        <v>3</v>
      </c>
      <c r="I26" s="10">
        <f t="shared" si="6"/>
        <v>4</v>
      </c>
      <c r="J26" s="10">
        <f t="shared" si="7"/>
        <v>4</v>
      </c>
      <c r="K26" s="10">
        <f t="shared" si="8"/>
        <v>5</v>
      </c>
      <c r="L26" s="10">
        <f t="shared" si="9"/>
        <v>5</v>
      </c>
      <c r="M26" s="10">
        <f t="shared" si="10"/>
        <v>4</v>
      </c>
      <c r="N26" s="10">
        <f t="shared" si="11"/>
        <v>4</v>
      </c>
      <c r="O26" s="10">
        <f t="shared" si="12"/>
        <v>1</v>
      </c>
      <c r="P26" s="10">
        <f t="shared" si="13"/>
        <v>0</v>
      </c>
      <c r="Q26" s="11">
        <f t="shared" si="14"/>
        <v>30</v>
      </c>
    </row>
    <row r="27" spans="1:17" x14ac:dyDescent="0.2">
      <c r="A27" s="19">
        <v>46893</v>
      </c>
      <c r="B27" s="20">
        <f t="shared" si="2"/>
        <v>5</v>
      </c>
      <c r="C27" s="21">
        <f t="shared" si="3"/>
        <v>7</v>
      </c>
      <c r="D27" s="22" t="str">
        <f t="shared" si="4"/>
        <v>samedi</v>
      </c>
      <c r="E27" s="23" t="str">
        <f t="shared" si="1"/>
        <v>samedi</v>
      </c>
      <c r="G27" s="30" t="s">
        <v>7</v>
      </c>
      <c r="H27" s="4">
        <f>COUNTIFS($E$4:$E$368,$H$5,$B$4:$B$368,$J$10)</f>
        <v>5</v>
      </c>
      <c r="I27" s="10">
        <f t="shared" si="6"/>
        <v>4</v>
      </c>
      <c r="J27" s="10">
        <f t="shared" si="7"/>
        <v>4</v>
      </c>
      <c r="K27" s="10">
        <f t="shared" si="8"/>
        <v>4</v>
      </c>
      <c r="L27" s="10">
        <f t="shared" si="9"/>
        <v>3</v>
      </c>
      <c r="M27" s="10">
        <f t="shared" si="10"/>
        <v>5</v>
      </c>
      <c r="N27" s="10">
        <f t="shared" si="11"/>
        <v>5</v>
      </c>
      <c r="O27" s="10">
        <f t="shared" si="12"/>
        <v>1</v>
      </c>
      <c r="P27" s="10">
        <f t="shared" si="13"/>
        <v>0</v>
      </c>
      <c r="Q27" s="11">
        <f t="shared" si="14"/>
        <v>31</v>
      </c>
    </row>
    <row r="28" spans="1:17" x14ac:dyDescent="0.2">
      <c r="A28" s="19">
        <v>46894</v>
      </c>
      <c r="B28" s="20">
        <f t="shared" si="2"/>
        <v>5</v>
      </c>
      <c r="C28" s="21">
        <f t="shared" si="3"/>
        <v>1</v>
      </c>
      <c r="D28" s="22" t="str">
        <f t="shared" si="4"/>
        <v>dimanche</v>
      </c>
      <c r="E28" s="23" t="str">
        <f t="shared" si="1"/>
        <v>dimanche</v>
      </c>
      <c r="G28" s="30" t="s">
        <v>8</v>
      </c>
      <c r="H28" s="4">
        <f>COUNTIFS($E$4:$E$368,$H$5,$B$4:$B$368,$J$11)</f>
        <v>4</v>
      </c>
      <c r="I28" s="10">
        <f t="shared" si="6"/>
        <v>4</v>
      </c>
      <c r="J28" s="10">
        <f t="shared" si="7"/>
        <v>5</v>
      </c>
      <c r="K28" s="10">
        <f t="shared" si="8"/>
        <v>5</v>
      </c>
      <c r="L28" s="10">
        <f t="shared" si="9"/>
        <v>4</v>
      </c>
      <c r="M28" s="10">
        <f t="shared" si="10"/>
        <v>4</v>
      </c>
      <c r="N28" s="10">
        <f t="shared" si="11"/>
        <v>4</v>
      </c>
      <c r="O28" s="10">
        <f t="shared" si="12"/>
        <v>1</v>
      </c>
      <c r="P28" s="10">
        <f t="shared" si="13"/>
        <v>0</v>
      </c>
      <c r="Q28" s="11">
        <f t="shared" si="14"/>
        <v>31</v>
      </c>
    </row>
    <row r="29" spans="1:17" x14ac:dyDescent="0.2">
      <c r="A29" s="19">
        <v>46895</v>
      </c>
      <c r="B29" s="20">
        <f t="shared" si="2"/>
        <v>5</v>
      </c>
      <c r="C29" s="21">
        <f t="shared" si="3"/>
        <v>2</v>
      </c>
      <c r="D29" s="22" t="str">
        <f t="shared" si="4"/>
        <v>lundi</v>
      </c>
      <c r="E29" s="23" t="str">
        <f t="shared" si="1"/>
        <v>lundi</v>
      </c>
      <c r="G29" s="30" t="s">
        <v>9</v>
      </c>
      <c r="H29" s="4">
        <f>COUNTIFS($E$4:$E$368,$H$5,$B$4:$B$368,$J$12)</f>
        <v>4</v>
      </c>
      <c r="I29" s="10">
        <f t="shared" si="6"/>
        <v>4</v>
      </c>
      <c r="J29" s="10">
        <f t="shared" si="7"/>
        <v>4</v>
      </c>
      <c r="K29" s="10">
        <f t="shared" si="8"/>
        <v>4</v>
      </c>
      <c r="L29" s="10">
        <f t="shared" si="9"/>
        <v>5</v>
      </c>
      <c r="M29" s="10">
        <f t="shared" si="10"/>
        <v>5</v>
      </c>
      <c r="N29" s="10">
        <f t="shared" si="11"/>
        <v>4</v>
      </c>
      <c r="O29" s="10">
        <f t="shared" si="12"/>
        <v>0</v>
      </c>
      <c r="P29" s="10">
        <f t="shared" si="13"/>
        <v>0</v>
      </c>
      <c r="Q29" s="11">
        <f t="shared" si="14"/>
        <v>30</v>
      </c>
    </row>
    <row r="30" spans="1:17" x14ac:dyDescent="0.2">
      <c r="A30" s="19">
        <v>46896</v>
      </c>
      <c r="B30" s="20">
        <f t="shared" si="2"/>
        <v>5</v>
      </c>
      <c r="C30" s="21">
        <f t="shared" si="3"/>
        <v>3</v>
      </c>
      <c r="D30" s="22" t="str">
        <f t="shared" si="4"/>
        <v>mardi</v>
      </c>
      <c r="E30" s="23" t="str">
        <f t="shared" si="1"/>
        <v>mardi</v>
      </c>
      <c r="G30" s="30" t="s">
        <v>10</v>
      </c>
      <c r="H30" s="4">
        <f>COUNTIFS($E$4:$E$368,$H$5,$B$4:$B$368,$J$13)</f>
        <v>5</v>
      </c>
      <c r="I30" s="10">
        <f t="shared" si="6"/>
        <v>5</v>
      </c>
      <c r="J30" s="10">
        <f t="shared" si="7"/>
        <v>4</v>
      </c>
      <c r="K30" s="10">
        <f t="shared" si="8"/>
        <v>4</v>
      </c>
      <c r="L30" s="10">
        <f t="shared" si="9"/>
        <v>4</v>
      </c>
      <c r="M30" s="10">
        <f t="shared" si="10"/>
        <v>4</v>
      </c>
      <c r="N30" s="10">
        <f t="shared" si="11"/>
        <v>5</v>
      </c>
      <c r="O30" s="10">
        <f t="shared" si="12"/>
        <v>0</v>
      </c>
      <c r="P30" s="10">
        <f t="shared" si="13"/>
        <v>0</v>
      </c>
      <c r="Q30" s="11">
        <f t="shared" si="14"/>
        <v>31</v>
      </c>
    </row>
    <row r="31" spans="1:17" x14ac:dyDescent="0.2">
      <c r="A31" s="19">
        <v>46897</v>
      </c>
      <c r="B31" s="20">
        <f t="shared" si="2"/>
        <v>5</v>
      </c>
      <c r="C31" s="21">
        <f t="shared" si="3"/>
        <v>4</v>
      </c>
      <c r="D31" s="22" t="str">
        <f t="shared" si="4"/>
        <v>mercredi</v>
      </c>
      <c r="E31" s="23" t="str">
        <f t="shared" si="1"/>
        <v>mercredi</v>
      </c>
      <c r="G31" s="30" t="s">
        <v>11</v>
      </c>
      <c r="H31" s="4">
        <f>COUNTIFS($E$4:$E$368,$H$5,$B$4:$B$368,$J$14)</f>
        <v>4</v>
      </c>
      <c r="I31" s="10">
        <f t="shared" si="6"/>
        <v>4</v>
      </c>
      <c r="J31" s="10">
        <f t="shared" si="7"/>
        <v>4</v>
      </c>
      <c r="K31" s="10">
        <f t="shared" si="8"/>
        <v>5</v>
      </c>
      <c r="L31" s="10">
        <f t="shared" si="9"/>
        <v>4</v>
      </c>
      <c r="M31" s="10">
        <f t="shared" si="10"/>
        <v>3</v>
      </c>
      <c r="N31" s="10">
        <f t="shared" si="11"/>
        <v>4</v>
      </c>
      <c r="O31" s="10">
        <f t="shared" si="12"/>
        <v>2</v>
      </c>
      <c r="P31" s="10">
        <f t="shared" si="13"/>
        <v>0</v>
      </c>
      <c r="Q31" s="11">
        <f t="shared" si="14"/>
        <v>30</v>
      </c>
    </row>
    <row r="32" spans="1:17" x14ac:dyDescent="0.2">
      <c r="A32" s="19">
        <v>46898</v>
      </c>
      <c r="B32" s="20">
        <f t="shared" si="2"/>
        <v>5</v>
      </c>
      <c r="C32" s="21">
        <f t="shared" si="3"/>
        <v>5</v>
      </c>
      <c r="D32" s="22" t="str">
        <f t="shared" si="4"/>
        <v>JF</v>
      </c>
      <c r="E32" s="23" t="str">
        <f t="shared" si="1"/>
        <v>JF</v>
      </c>
      <c r="G32" s="30" t="s">
        <v>12</v>
      </c>
      <c r="H32" s="4">
        <f>COUNTIFS($E$4:$E$368,$H$5,$B$4:$B$368,$J$15)</f>
        <v>3</v>
      </c>
      <c r="I32" s="10">
        <f t="shared" si="6"/>
        <v>4</v>
      </c>
      <c r="J32" s="10">
        <f t="shared" si="7"/>
        <v>4</v>
      </c>
      <c r="K32" s="10">
        <f t="shared" si="8"/>
        <v>4</v>
      </c>
      <c r="L32" s="10">
        <f t="shared" si="9"/>
        <v>5</v>
      </c>
      <c r="M32" s="10">
        <f t="shared" si="10"/>
        <v>5</v>
      </c>
      <c r="N32" s="10">
        <f t="shared" si="11"/>
        <v>5</v>
      </c>
      <c r="O32" s="10">
        <f t="shared" si="12"/>
        <v>1</v>
      </c>
      <c r="P32" s="10">
        <f t="shared" si="13"/>
        <v>0</v>
      </c>
      <c r="Q32" s="11">
        <f t="shared" si="14"/>
        <v>31</v>
      </c>
    </row>
    <row r="33" spans="1:21" x14ac:dyDescent="0.2">
      <c r="A33" s="19">
        <v>46899</v>
      </c>
      <c r="B33" s="20">
        <f t="shared" si="2"/>
        <v>5</v>
      </c>
      <c r="C33" s="21">
        <f t="shared" si="3"/>
        <v>6</v>
      </c>
      <c r="D33" s="22" t="str">
        <f t="shared" si="4"/>
        <v>vendredi</v>
      </c>
      <c r="E33" s="23" t="str">
        <f t="shared" si="1"/>
        <v>vendredi</v>
      </c>
      <c r="G33" s="12" t="s">
        <v>39</v>
      </c>
      <c r="H33" s="13">
        <f>SUM(H21:H32)</f>
        <v>46</v>
      </c>
      <c r="I33" s="13">
        <f t="shared" ref="I33:P33" si="15">SUM(I21:I32)</f>
        <v>51</v>
      </c>
      <c r="J33" s="13">
        <f t="shared" si="15"/>
        <v>51</v>
      </c>
      <c r="K33" s="13">
        <f t="shared" si="15"/>
        <v>52</v>
      </c>
      <c r="L33" s="13">
        <f t="shared" si="15"/>
        <v>51</v>
      </c>
      <c r="M33" s="13">
        <f t="shared" si="15"/>
        <v>51</v>
      </c>
      <c r="N33" s="13">
        <f t="shared" si="15"/>
        <v>52</v>
      </c>
      <c r="O33" s="13">
        <f>SUM(O21:O32)</f>
        <v>11</v>
      </c>
      <c r="P33" s="13">
        <f t="shared" si="15"/>
        <v>0</v>
      </c>
      <c r="Q33" s="13">
        <f>SUM(Q21:Q32)</f>
        <v>365</v>
      </c>
    </row>
    <row r="34" spans="1:21" x14ac:dyDescent="0.2">
      <c r="A34" s="19">
        <v>46900</v>
      </c>
      <c r="B34" s="20">
        <f t="shared" si="2"/>
        <v>5</v>
      </c>
      <c r="C34" s="21">
        <f t="shared" si="3"/>
        <v>7</v>
      </c>
      <c r="D34" s="22" t="str">
        <f t="shared" si="4"/>
        <v>samedi</v>
      </c>
      <c r="E34" s="23" t="str">
        <f t="shared" si="1"/>
        <v>samedi</v>
      </c>
      <c r="G34" s="14" t="s">
        <v>40</v>
      </c>
      <c r="H34" s="15">
        <f t="shared" ref="H34:P34" si="16">COUNTIF($E$4:$E$368,H19)</f>
        <v>46</v>
      </c>
      <c r="I34" s="15">
        <f t="shared" si="16"/>
        <v>51</v>
      </c>
      <c r="J34" s="15">
        <f t="shared" si="16"/>
        <v>51</v>
      </c>
      <c r="K34" s="15">
        <f t="shared" si="16"/>
        <v>52</v>
      </c>
      <c r="L34" s="15">
        <f t="shared" si="16"/>
        <v>51</v>
      </c>
      <c r="M34" s="15">
        <f t="shared" si="16"/>
        <v>51</v>
      </c>
      <c r="N34" s="15">
        <f t="shared" si="16"/>
        <v>52</v>
      </c>
      <c r="O34" s="15">
        <f t="shared" si="16"/>
        <v>11</v>
      </c>
      <c r="P34" s="15">
        <f t="shared" si="16"/>
        <v>0</v>
      </c>
      <c r="Q34" s="15" t="b">
        <f>Q33=SUM(H33:P33)</f>
        <v>1</v>
      </c>
    </row>
    <row r="35" spans="1:21" x14ac:dyDescent="0.2">
      <c r="A35" s="19">
        <v>46901</v>
      </c>
      <c r="B35" s="20">
        <f t="shared" si="2"/>
        <v>5</v>
      </c>
      <c r="C35" s="21">
        <f t="shared" si="3"/>
        <v>1</v>
      </c>
      <c r="D35" s="22" t="str">
        <f t="shared" si="4"/>
        <v>dimanche</v>
      </c>
      <c r="E35" s="23" t="str">
        <f t="shared" si="1"/>
        <v>dimanche</v>
      </c>
      <c r="G35" s="28"/>
      <c r="H35" s="15" t="b">
        <f>H34=H33</f>
        <v>1</v>
      </c>
      <c r="I35" s="15" t="b">
        <f t="shared" ref="I35:P35" si="17">I34=I33</f>
        <v>1</v>
      </c>
      <c r="J35" s="15" t="b">
        <f t="shared" si="17"/>
        <v>1</v>
      </c>
      <c r="K35" s="15" t="b">
        <f t="shared" si="17"/>
        <v>1</v>
      </c>
      <c r="L35" s="15" t="b">
        <f t="shared" si="17"/>
        <v>1</v>
      </c>
      <c r="M35" s="15" t="b">
        <f t="shared" si="17"/>
        <v>1</v>
      </c>
      <c r="N35" s="15" t="b">
        <f>N34=N33</f>
        <v>1</v>
      </c>
      <c r="O35" s="15" t="b">
        <f t="shared" si="17"/>
        <v>1</v>
      </c>
      <c r="P35" s="15" t="b">
        <f t="shared" si="17"/>
        <v>1</v>
      </c>
      <c r="Q35" s="27"/>
    </row>
    <row r="36" spans="1:21" x14ac:dyDescent="0.2">
      <c r="A36" s="19">
        <v>46902</v>
      </c>
      <c r="B36" s="20">
        <f t="shared" si="2"/>
        <v>5</v>
      </c>
      <c r="C36" s="21">
        <f t="shared" si="3"/>
        <v>2</v>
      </c>
      <c r="D36" s="22" t="str">
        <f t="shared" si="4"/>
        <v>lundi</v>
      </c>
      <c r="E36" s="23" t="str">
        <f t="shared" si="1"/>
        <v>lundi</v>
      </c>
    </row>
    <row r="37" spans="1:21" x14ac:dyDescent="0.2">
      <c r="A37" s="19">
        <v>46903</v>
      </c>
      <c r="B37" s="20">
        <f t="shared" si="2"/>
        <v>5</v>
      </c>
      <c r="C37" s="21">
        <f t="shared" si="3"/>
        <v>3</v>
      </c>
      <c r="D37" s="22" t="str">
        <f t="shared" si="4"/>
        <v>mardi</v>
      </c>
      <c r="E37" s="23" t="str">
        <f t="shared" si="1"/>
        <v>mardi</v>
      </c>
    </row>
    <row r="38" spans="1:21" x14ac:dyDescent="0.2">
      <c r="A38" s="19">
        <v>46904</v>
      </c>
      <c r="B38" s="20">
        <f t="shared" si="2"/>
        <v>5</v>
      </c>
      <c r="C38" s="21">
        <f t="shared" si="3"/>
        <v>4</v>
      </c>
      <c r="D38" s="22" t="str">
        <f t="shared" si="4"/>
        <v>mercredi</v>
      </c>
      <c r="E38" s="23" t="str">
        <f t="shared" si="1"/>
        <v>mercredi</v>
      </c>
    </row>
    <row r="39" spans="1:21" x14ac:dyDescent="0.2">
      <c r="A39" s="19">
        <v>46905</v>
      </c>
      <c r="B39" s="20">
        <f t="shared" si="2"/>
        <v>6</v>
      </c>
      <c r="C39" s="21">
        <f t="shared" si="3"/>
        <v>5</v>
      </c>
      <c r="D39" s="22" t="str">
        <f t="shared" si="4"/>
        <v>jeudi</v>
      </c>
      <c r="E39" s="23" t="str">
        <f t="shared" si="1"/>
        <v>jeudi</v>
      </c>
    </row>
    <row r="40" spans="1:21" x14ac:dyDescent="0.2">
      <c r="A40" s="19">
        <v>46906</v>
      </c>
      <c r="B40" s="20">
        <f t="shared" si="2"/>
        <v>6</v>
      </c>
      <c r="C40" s="21">
        <f t="shared" si="3"/>
        <v>6</v>
      </c>
      <c r="D40" s="22" t="str">
        <f t="shared" si="4"/>
        <v>vendredi</v>
      </c>
      <c r="E40" s="23" t="str">
        <f t="shared" si="1"/>
        <v>vendredi</v>
      </c>
    </row>
    <row r="41" spans="1:21" x14ac:dyDescent="0.2">
      <c r="A41" s="19">
        <v>46907</v>
      </c>
      <c r="B41" s="20">
        <f t="shared" si="2"/>
        <v>6</v>
      </c>
      <c r="C41" s="21">
        <f t="shared" si="3"/>
        <v>7</v>
      </c>
      <c r="D41" s="22" t="str">
        <f t="shared" si="4"/>
        <v>samedi</v>
      </c>
      <c r="E41" s="23" t="str">
        <f t="shared" si="1"/>
        <v>samedi</v>
      </c>
      <c r="U41" s="16"/>
    </row>
    <row r="42" spans="1:21" x14ac:dyDescent="0.2">
      <c r="A42" s="19">
        <v>46908</v>
      </c>
      <c r="B42" s="20">
        <f t="shared" si="2"/>
        <v>6</v>
      </c>
      <c r="C42" s="21">
        <f t="shared" si="3"/>
        <v>1</v>
      </c>
      <c r="D42" s="22" t="str">
        <f t="shared" si="4"/>
        <v>dimanche</v>
      </c>
      <c r="E42" s="23" t="str">
        <f t="shared" si="1"/>
        <v>dimanche</v>
      </c>
    </row>
    <row r="43" spans="1:21" x14ac:dyDescent="0.2">
      <c r="A43" s="19">
        <v>46909</v>
      </c>
      <c r="B43" s="20">
        <f t="shared" si="2"/>
        <v>6</v>
      </c>
      <c r="C43" s="21">
        <f t="shared" si="3"/>
        <v>2</v>
      </c>
      <c r="D43" s="22" t="str">
        <f t="shared" si="4"/>
        <v>JF</v>
      </c>
      <c r="E43" s="23" t="str">
        <f t="shared" si="1"/>
        <v>JF</v>
      </c>
    </row>
    <row r="44" spans="1:21" x14ac:dyDescent="0.2">
      <c r="A44" s="19">
        <v>46910</v>
      </c>
      <c r="B44" s="20">
        <f t="shared" si="2"/>
        <v>6</v>
      </c>
      <c r="C44" s="21">
        <f t="shared" si="3"/>
        <v>3</v>
      </c>
      <c r="D44" s="22" t="str">
        <f t="shared" si="4"/>
        <v>mardi</v>
      </c>
      <c r="E44" s="23" t="str">
        <f t="shared" si="1"/>
        <v>mardi</v>
      </c>
    </row>
    <row r="45" spans="1:21" x14ac:dyDescent="0.2">
      <c r="A45" s="19">
        <v>46911</v>
      </c>
      <c r="B45" s="20">
        <f t="shared" si="2"/>
        <v>6</v>
      </c>
      <c r="C45" s="21">
        <f t="shared" si="3"/>
        <v>4</v>
      </c>
      <c r="D45" s="22" t="str">
        <f t="shared" si="4"/>
        <v>mercredi</v>
      </c>
      <c r="E45" s="23" t="str">
        <f t="shared" si="1"/>
        <v>mercredi</v>
      </c>
    </row>
    <row r="46" spans="1:21" x14ac:dyDescent="0.2">
      <c r="A46" s="19">
        <v>46912</v>
      </c>
      <c r="B46" s="20">
        <f t="shared" si="2"/>
        <v>6</v>
      </c>
      <c r="C46" s="21">
        <f t="shared" si="3"/>
        <v>5</v>
      </c>
      <c r="D46" s="22" t="str">
        <f t="shared" si="4"/>
        <v>jeudi</v>
      </c>
      <c r="E46" s="23" t="str">
        <f t="shared" si="1"/>
        <v>jeudi</v>
      </c>
    </row>
    <row r="47" spans="1:21" x14ac:dyDescent="0.2">
      <c r="A47" s="19">
        <v>46913</v>
      </c>
      <c r="B47" s="20">
        <f t="shared" si="2"/>
        <v>6</v>
      </c>
      <c r="C47" s="21">
        <f t="shared" si="3"/>
        <v>6</v>
      </c>
      <c r="D47" s="22" t="str">
        <f t="shared" si="4"/>
        <v>vendredi</v>
      </c>
      <c r="E47" s="23" t="str">
        <f t="shared" si="1"/>
        <v>vendredi</v>
      </c>
    </row>
    <row r="48" spans="1:21" x14ac:dyDescent="0.2">
      <c r="A48" s="19">
        <v>46914</v>
      </c>
      <c r="B48" s="20">
        <f t="shared" si="2"/>
        <v>6</v>
      </c>
      <c r="C48" s="21">
        <f t="shared" si="3"/>
        <v>7</v>
      </c>
      <c r="D48" s="22" t="str">
        <f t="shared" si="4"/>
        <v>samedi</v>
      </c>
      <c r="E48" s="23" t="str">
        <f t="shared" si="1"/>
        <v>samedi</v>
      </c>
    </row>
    <row r="49" spans="1:5" x14ac:dyDescent="0.2">
      <c r="A49" s="19">
        <v>46915</v>
      </c>
      <c r="B49" s="20">
        <f t="shared" si="2"/>
        <v>6</v>
      </c>
      <c r="C49" s="21">
        <f t="shared" si="3"/>
        <v>1</v>
      </c>
      <c r="D49" s="22" t="str">
        <f t="shared" si="4"/>
        <v>dimanche</v>
      </c>
      <c r="E49" s="23" t="str">
        <f t="shared" si="1"/>
        <v>dimanche</v>
      </c>
    </row>
    <row r="50" spans="1:5" x14ac:dyDescent="0.2">
      <c r="A50" s="19">
        <v>46916</v>
      </c>
      <c r="B50" s="20">
        <f t="shared" si="2"/>
        <v>6</v>
      </c>
      <c r="C50" s="21">
        <f t="shared" si="3"/>
        <v>2</v>
      </c>
      <c r="D50" s="22" t="str">
        <f t="shared" si="4"/>
        <v>lundi</v>
      </c>
      <c r="E50" s="23" t="str">
        <f t="shared" si="1"/>
        <v>lundi</v>
      </c>
    </row>
    <row r="51" spans="1:5" x14ac:dyDescent="0.2">
      <c r="A51" s="19">
        <v>46917</v>
      </c>
      <c r="B51" s="20">
        <f t="shared" si="2"/>
        <v>6</v>
      </c>
      <c r="C51" s="21">
        <f t="shared" si="3"/>
        <v>3</v>
      </c>
      <c r="D51" s="22" t="str">
        <f t="shared" si="4"/>
        <v>mardi</v>
      </c>
      <c r="E51" s="23" t="str">
        <f t="shared" si="1"/>
        <v>mardi</v>
      </c>
    </row>
    <row r="52" spans="1:5" x14ac:dyDescent="0.2">
      <c r="A52" s="19">
        <v>46918</v>
      </c>
      <c r="B52" s="20">
        <f t="shared" si="2"/>
        <v>6</v>
      </c>
      <c r="C52" s="21">
        <f t="shared" si="3"/>
        <v>4</v>
      </c>
      <c r="D52" s="22" t="str">
        <f t="shared" si="4"/>
        <v>mercredi</v>
      </c>
      <c r="E52" s="23" t="str">
        <f t="shared" si="1"/>
        <v>mercredi</v>
      </c>
    </row>
    <row r="53" spans="1:5" x14ac:dyDescent="0.2">
      <c r="A53" s="19">
        <v>46919</v>
      </c>
      <c r="B53" s="20">
        <f t="shared" si="2"/>
        <v>6</v>
      </c>
      <c r="C53" s="21">
        <f t="shared" si="3"/>
        <v>5</v>
      </c>
      <c r="D53" s="22" t="str">
        <f t="shared" si="4"/>
        <v>jeudi</v>
      </c>
      <c r="E53" s="23" t="str">
        <f t="shared" si="1"/>
        <v>jeudi</v>
      </c>
    </row>
    <row r="54" spans="1:5" x14ac:dyDescent="0.2">
      <c r="A54" s="19">
        <v>46920</v>
      </c>
      <c r="B54" s="20">
        <f t="shared" si="2"/>
        <v>6</v>
      </c>
      <c r="C54" s="21">
        <f t="shared" si="3"/>
        <v>6</v>
      </c>
      <c r="D54" s="22" t="str">
        <f t="shared" si="4"/>
        <v>vendredi</v>
      </c>
      <c r="E54" s="23" t="str">
        <f t="shared" si="1"/>
        <v>vendredi</v>
      </c>
    </row>
    <row r="55" spans="1:5" x14ac:dyDescent="0.2">
      <c r="A55" s="19">
        <v>46921</v>
      </c>
      <c r="B55" s="20">
        <f t="shared" si="2"/>
        <v>6</v>
      </c>
      <c r="C55" s="21">
        <f t="shared" si="3"/>
        <v>7</v>
      </c>
      <c r="D55" s="22" t="str">
        <f t="shared" si="4"/>
        <v>samedi</v>
      </c>
      <c r="E55" s="23" t="str">
        <f t="shared" si="1"/>
        <v>samedi</v>
      </c>
    </row>
    <row r="56" spans="1:5" x14ac:dyDescent="0.2">
      <c r="A56" s="19">
        <v>46922</v>
      </c>
      <c r="B56" s="20">
        <f t="shared" si="2"/>
        <v>6</v>
      </c>
      <c r="C56" s="21">
        <f t="shared" si="3"/>
        <v>1</v>
      </c>
      <c r="D56" s="22" t="str">
        <f t="shared" si="4"/>
        <v>dimanche</v>
      </c>
      <c r="E56" s="23" t="str">
        <f t="shared" si="1"/>
        <v>dimanche</v>
      </c>
    </row>
    <row r="57" spans="1:5" x14ac:dyDescent="0.2">
      <c r="A57" s="19">
        <v>46923</v>
      </c>
      <c r="B57" s="20">
        <f t="shared" si="2"/>
        <v>6</v>
      </c>
      <c r="C57" s="21">
        <f t="shared" si="3"/>
        <v>2</v>
      </c>
      <c r="D57" s="22" t="str">
        <f t="shared" si="4"/>
        <v>lundi</v>
      </c>
      <c r="E57" s="23" t="str">
        <f t="shared" si="1"/>
        <v>lundi</v>
      </c>
    </row>
    <row r="58" spans="1:5" x14ac:dyDescent="0.2">
      <c r="A58" s="19">
        <v>46924</v>
      </c>
      <c r="B58" s="20">
        <f t="shared" si="2"/>
        <v>6</v>
      </c>
      <c r="C58" s="21">
        <f t="shared" si="3"/>
        <v>3</v>
      </c>
      <c r="D58" s="22" t="str">
        <f t="shared" si="4"/>
        <v>mardi</v>
      </c>
      <c r="E58" s="23" t="str">
        <f t="shared" si="1"/>
        <v>mardi</v>
      </c>
    </row>
    <row r="59" spans="1:5" x14ac:dyDescent="0.2">
      <c r="A59" s="19">
        <v>46925</v>
      </c>
      <c r="B59" s="20">
        <f t="shared" si="2"/>
        <v>6</v>
      </c>
      <c r="C59" s="21">
        <f t="shared" si="3"/>
        <v>4</v>
      </c>
      <c r="D59" s="22" t="str">
        <f t="shared" si="4"/>
        <v>mercredi</v>
      </c>
      <c r="E59" s="23" t="str">
        <f t="shared" si="1"/>
        <v>mercredi</v>
      </c>
    </row>
    <row r="60" spans="1:5" x14ac:dyDescent="0.2">
      <c r="A60" s="19">
        <v>46926</v>
      </c>
      <c r="B60" s="20">
        <f t="shared" si="2"/>
        <v>6</v>
      </c>
      <c r="C60" s="21">
        <f t="shared" si="3"/>
        <v>5</v>
      </c>
      <c r="D60" s="22" t="str">
        <f t="shared" si="4"/>
        <v>jeudi</v>
      </c>
      <c r="E60" s="23" t="str">
        <f t="shared" si="1"/>
        <v>jeudi</v>
      </c>
    </row>
    <row r="61" spans="1:5" x14ac:dyDescent="0.2">
      <c r="A61" s="19">
        <v>46927</v>
      </c>
      <c r="B61" s="20">
        <f t="shared" si="2"/>
        <v>6</v>
      </c>
      <c r="C61" s="21">
        <f t="shared" si="3"/>
        <v>6</v>
      </c>
      <c r="D61" s="22" t="str">
        <f t="shared" si="4"/>
        <v>vendredi</v>
      </c>
      <c r="E61" s="23" t="str">
        <f t="shared" si="1"/>
        <v>vendredi</v>
      </c>
    </row>
    <row r="62" spans="1:5" x14ac:dyDescent="0.2">
      <c r="A62" s="19">
        <v>46928</v>
      </c>
      <c r="B62" s="20">
        <f t="shared" si="2"/>
        <v>6</v>
      </c>
      <c r="C62" s="21">
        <f t="shared" si="3"/>
        <v>7</v>
      </c>
      <c r="D62" s="22" t="str">
        <f t="shared" si="4"/>
        <v>samedi</v>
      </c>
      <c r="E62" s="23" t="str">
        <f t="shared" si="1"/>
        <v>samedi</v>
      </c>
    </row>
    <row r="63" spans="1:5" x14ac:dyDescent="0.2">
      <c r="A63" s="19">
        <v>46929</v>
      </c>
      <c r="B63" s="20">
        <f t="shared" si="2"/>
        <v>6</v>
      </c>
      <c r="C63" s="21">
        <f t="shared" si="3"/>
        <v>1</v>
      </c>
      <c r="D63" s="22" t="str">
        <f t="shared" si="4"/>
        <v>dimanche</v>
      </c>
      <c r="E63" s="23" t="str">
        <f t="shared" si="1"/>
        <v>dimanche</v>
      </c>
    </row>
    <row r="64" spans="1:5" x14ac:dyDescent="0.2">
      <c r="A64" s="19">
        <v>46930</v>
      </c>
      <c r="B64" s="20">
        <f t="shared" si="2"/>
        <v>6</v>
      </c>
      <c r="C64" s="21">
        <f t="shared" si="3"/>
        <v>2</v>
      </c>
      <c r="D64" s="22" t="str">
        <f t="shared" si="4"/>
        <v>lundi</v>
      </c>
      <c r="E64" s="23" t="str">
        <f t="shared" si="1"/>
        <v>lundi</v>
      </c>
    </row>
    <row r="65" spans="1:5" x14ac:dyDescent="0.2">
      <c r="A65" s="19">
        <v>46931</v>
      </c>
      <c r="B65" s="20">
        <f t="shared" si="2"/>
        <v>6</v>
      </c>
      <c r="C65" s="21">
        <f t="shared" si="3"/>
        <v>3</v>
      </c>
      <c r="D65" s="22" t="str">
        <f t="shared" si="4"/>
        <v>mardi</v>
      </c>
      <c r="E65" s="23" t="str">
        <f t="shared" si="1"/>
        <v>mardi</v>
      </c>
    </row>
    <row r="66" spans="1:5" x14ac:dyDescent="0.2">
      <c r="A66" s="19">
        <v>46932</v>
      </c>
      <c r="B66" s="20">
        <f t="shared" si="2"/>
        <v>6</v>
      </c>
      <c r="C66" s="21">
        <f t="shared" si="3"/>
        <v>4</v>
      </c>
      <c r="D66" s="22" t="str">
        <f t="shared" si="4"/>
        <v>mercredi</v>
      </c>
      <c r="E66" s="23" t="str">
        <f t="shared" si="1"/>
        <v>mercredi</v>
      </c>
    </row>
    <row r="67" spans="1:5" x14ac:dyDescent="0.2">
      <c r="A67" s="19">
        <v>46933</v>
      </c>
      <c r="B67" s="20">
        <f t="shared" si="2"/>
        <v>6</v>
      </c>
      <c r="C67" s="21">
        <f t="shared" si="3"/>
        <v>5</v>
      </c>
      <c r="D67" s="22" t="str">
        <f t="shared" si="4"/>
        <v>jeudi</v>
      </c>
      <c r="E67" s="23" t="str">
        <f t="shared" si="1"/>
        <v>jeudi</v>
      </c>
    </row>
    <row r="68" spans="1:5" x14ac:dyDescent="0.2">
      <c r="A68" s="19">
        <v>46934</v>
      </c>
      <c r="B68" s="20">
        <f t="shared" si="2"/>
        <v>6</v>
      </c>
      <c r="C68" s="21">
        <f t="shared" si="3"/>
        <v>6</v>
      </c>
      <c r="D68" s="22" t="str">
        <f t="shared" si="4"/>
        <v>vendredi</v>
      </c>
      <c r="E68" s="23" t="str">
        <f t="shared" si="1"/>
        <v>vendredi</v>
      </c>
    </row>
    <row r="69" spans="1:5" x14ac:dyDescent="0.2">
      <c r="A69" s="19">
        <v>46935</v>
      </c>
      <c r="B69" s="20">
        <f t="shared" ref="B69:B132" si="18">MONTH(A69)</f>
        <v>7</v>
      </c>
      <c r="C69" s="21">
        <f t="shared" ref="C69:C132" si="19">WEEKDAY(A69)</f>
        <v>7</v>
      </c>
      <c r="D69" s="22" t="str">
        <f t="shared" ref="D69:D132" si="20">IF($A$4:$A$368=$O$4,$M$4,IF($A$4:$A$368=$O$5,$M$5,IF($A$4:$A$368=$O$6,$M$6,IF($A$4:$A$368=$O$7,$M$7,IF($A$4:$A$368=$O$8,$M$8,IF($A$4:$A$368=$O$9,$M$9,IF($A$4:$A$368=$O$10,$M$10,IF($A$4:$A$368=$O$11,$M$11,IF($A$4:$A$368=$O$12,$M$12,IF($A$4:$A$368=$O$13,$M$13,IF($A$4:$A$368=$O$14,$M$14,VLOOKUP(C69,$G$4:$H$12,2,0))))))))))))</f>
        <v>samedi</v>
      </c>
      <c r="E69" s="23" t="str">
        <f t="shared" ref="E69:E132" si="21">D69</f>
        <v>samedi</v>
      </c>
    </row>
    <row r="70" spans="1:5" x14ac:dyDescent="0.2">
      <c r="A70" s="19">
        <v>46936</v>
      </c>
      <c r="B70" s="20">
        <f t="shared" si="18"/>
        <v>7</v>
      </c>
      <c r="C70" s="21">
        <f t="shared" si="19"/>
        <v>1</v>
      </c>
      <c r="D70" s="22" t="str">
        <f t="shared" si="20"/>
        <v>dimanche</v>
      </c>
      <c r="E70" s="23" t="str">
        <f t="shared" si="21"/>
        <v>dimanche</v>
      </c>
    </row>
    <row r="71" spans="1:5" x14ac:dyDescent="0.2">
      <c r="A71" s="19">
        <v>46937</v>
      </c>
      <c r="B71" s="20">
        <f t="shared" si="18"/>
        <v>7</v>
      </c>
      <c r="C71" s="21">
        <f t="shared" si="19"/>
        <v>2</v>
      </c>
      <c r="D71" s="22" t="str">
        <f t="shared" si="20"/>
        <v>lundi</v>
      </c>
      <c r="E71" s="23" t="str">
        <f t="shared" si="21"/>
        <v>lundi</v>
      </c>
    </row>
    <row r="72" spans="1:5" x14ac:dyDescent="0.2">
      <c r="A72" s="19">
        <v>46938</v>
      </c>
      <c r="B72" s="20">
        <f t="shared" si="18"/>
        <v>7</v>
      </c>
      <c r="C72" s="21">
        <f t="shared" si="19"/>
        <v>3</v>
      </c>
      <c r="D72" s="22" t="str">
        <f t="shared" si="20"/>
        <v>mardi</v>
      </c>
      <c r="E72" s="23" t="str">
        <f t="shared" si="21"/>
        <v>mardi</v>
      </c>
    </row>
    <row r="73" spans="1:5" x14ac:dyDescent="0.2">
      <c r="A73" s="19">
        <v>46939</v>
      </c>
      <c r="B73" s="20">
        <f t="shared" si="18"/>
        <v>7</v>
      </c>
      <c r="C73" s="21">
        <f t="shared" si="19"/>
        <v>4</v>
      </c>
      <c r="D73" s="22" t="str">
        <f t="shared" si="20"/>
        <v>mercredi</v>
      </c>
      <c r="E73" s="23" t="str">
        <f t="shared" si="21"/>
        <v>mercredi</v>
      </c>
    </row>
    <row r="74" spans="1:5" x14ac:dyDescent="0.2">
      <c r="A74" s="19">
        <v>46940</v>
      </c>
      <c r="B74" s="20">
        <f t="shared" si="18"/>
        <v>7</v>
      </c>
      <c r="C74" s="21">
        <f t="shared" si="19"/>
        <v>5</v>
      </c>
      <c r="D74" s="22" t="str">
        <f t="shared" si="20"/>
        <v>jeudi</v>
      </c>
      <c r="E74" s="23" t="str">
        <f t="shared" si="21"/>
        <v>jeudi</v>
      </c>
    </row>
    <row r="75" spans="1:5" x14ac:dyDescent="0.2">
      <c r="A75" s="19">
        <v>46941</v>
      </c>
      <c r="B75" s="20">
        <f t="shared" si="18"/>
        <v>7</v>
      </c>
      <c r="C75" s="21">
        <f t="shared" si="19"/>
        <v>6</v>
      </c>
      <c r="D75" s="22" t="str">
        <f t="shared" si="20"/>
        <v>vendredi</v>
      </c>
      <c r="E75" s="23" t="str">
        <f t="shared" si="21"/>
        <v>vendredi</v>
      </c>
    </row>
    <row r="76" spans="1:5" x14ac:dyDescent="0.2">
      <c r="A76" s="19">
        <v>46942</v>
      </c>
      <c r="B76" s="20">
        <f t="shared" si="18"/>
        <v>7</v>
      </c>
      <c r="C76" s="21">
        <f t="shared" si="19"/>
        <v>7</v>
      </c>
      <c r="D76" s="22" t="str">
        <f t="shared" si="20"/>
        <v>samedi</v>
      </c>
      <c r="E76" s="23" t="str">
        <f t="shared" si="21"/>
        <v>samedi</v>
      </c>
    </row>
    <row r="77" spans="1:5" x14ac:dyDescent="0.2">
      <c r="A77" s="19">
        <v>46943</v>
      </c>
      <c r="B77" s="20">
        <f t="shared" si="18"/>
        <v>7</v>
      </c>
      <c r="C77" s="21">
        <f t="shared" si="19"/>
        <v>1</v>
      </c>
      <c r="D77" s="22" t="str">
        <f t="shared" si="20"/>
        <v>dimanche</v>
      </c>
      <c r="E77" s="23" t="str">
        <f t="shared" si="21"/>
        <v>dimanche</v>
      </c>
    </row>
    <row r="78" spans="1:5" x14ac:dyDescent="0.2">
      <c r="A78" s="19">
        <v>46944</v>
      </c>
      <c r="B78" s="20">
        <f t="shared" si="18"/>
        <v>7</v>
      </c>
      <c r="C78" s="21">
        <f t="shared" si="19"/>
        <v>2</v>
      </c>
      <c r="D78" s="22" t="str">
        <f t="shared" si="20"/>
        <v>lundi</v>
      </c>
      <c r="E78" s="23" t="str">
        <f t="shared" si="21"/>
        <v>lundi</v>
      </c>
    </row>
    <row r="79" spans="1:5" x14ac:dyDescent="0.2">
      <c r="A79" s="19">
        <v>46945</v>
      </c>
      <c r="B79" s="20">
        <f t="shared" si="18"/>
        <v>7</v>
      </c>
      <c r="C79" s="21">
        <f t="shared" si="19"/>
        <v>3</v>
      </c>
      <c r="D79" s="22" t="str">
        <f t="shared" si="20"/>
        <v>mardi</v>
      </c>
      <c r="E79" s="23" t="str">
        <f t="shared" si="21"/>
        <v>mardi</v>
      </c>
    </row>
    <row r="80" spans="1:5" x14ac:dyDescent="0.2">
      <c r="A80" s="19">
        <v>46946</v>
      </c>
      <c r="B80" s="20">
        <f t="shared" si="18"/>
        <v>7</v>
      </c>
      <c r="C80" s="21">
        <f t="shared" si="19"/>
        <v>4</v>
      </c>
      <c r="D80" s="22" t="str">
        <f t="shared" si="20"/>
        <v>mercredi</v>
      </c>
      <c r="E80" s="23" t="str">
        <f t="shared" si="21"/>
        <v>mercredi</v>
      </c>
    </row>
    <row r="81" spans="1:5" x14ac:dyDescent="0.2">
      <c r="A81" s="19">
        <v>46947</v>
      </c>
      <c r="B81" s="20">
        <f t="shared" si="18"/>
        <v>7</v>
      </c>
      <c r="C81" s="21">
        <f t="shared" si="19"/>
        <v>5</v>
      </c>
      <c r="D81" s="22" t="str">
        <f t="shared" si="20"/>
        <v>jeudi</v>
      </c>
      <c r="E81" s="23" t="str">
        <f t="shared" si="21"/>
        <v>jeudi</v>
      </c>
    </row>
    <row r="82" spans="1:5" x14ac:dyDescent="0.2">
      <c r="A82" s="19">
        <v>46948</v>
      </c>
      <c r="B82" s="20">
        <f t="shared" si="18"/>
        <v>7</v>
      </c>
      <c r="C82" s="21">
        <f t="shared" si="19"/>
        <v>6</v>
      </c>
      <c r="D82" s="22" t="str">
        <f t="shared" si="20"/>
        <v>JF</v>
      </c>
      <c r="E82" s="23" t="str">
        <f t="shared" si="21"/>
        <v>JF</v>
      </c>
    </row>
    <row r="83" spans="1:5" x14ac:dyDescent="0.2">
      <c r="A83" s="19">
        <v>46949</v>
      </c>
      <c r="B83" s="20">
        <f t="shared" si="18"/>
        <v>7</v>
      </c>
      <c r="C83" s="21">
        <f t="shared" si="19"/>
        <v>7</v>
      </c>
      <c r="D83" s="22" t="str">
        <f t="shared" si="20"/>
        <v>samedi</v>
      </c>
      <c r="E83" s="23" t="str">
        <f t="shared" si="21"/>
        <v>samedi</v>
      </c>
    </row>
    <row r="84" spans="1:5" x14ac:dyDescent="0.2">
      <c r="A84" s="19">
        <v>46950</v>
      </c>
      <c r="B84" s="20">
        <f t="shared" si="18"/>
        <v>7</v>
      </c>
      <c r="C84" s="21">
        <f t="shared" si="19"/>
        <v>1</v>
      </c>
      <c r="D84" s="22" t="str">
        <f t="shared" si="20"/>
        <v>dimanche</v>
      </c>
      <c r="E84" s="23" t="str">
        <f t="shared" si="21"/>
        <v>dimanche</v>
      </c>
    </row>
    <row r="85" spans="1:5" x14ac:dyDescent="0.2">
      <c r="A85" s="19">
        <v>46951</v>
      </c>
      <c r="B85" s="20">
        <f t="shared" si="18"/>
        <v>7</v>
      </c>
      <c r="C85" s="21">
        <f t="shared" si="19"/>
        <v>2</v>
      </c>
      <c r="D85" s="22" t="str">
        <f t="shared" si="20"/>
        <v>lundi</v>
      </c>
      <c r="E85" s="23" t="str">
        <f t="shared" si="21"/>
        <v>lundi</v>
      </c>
    </row>
    <row r="86" spans="1:5" x14ac:dyDescent="0.2">
      <c r="A86" s="19">
        <v>46952</v>
      </c>
      <c r="B86" s="20">
        <f t="shared" si="18"/>
        <v>7</v>
      </c>
      <c r="C86" s="21">
        <f t="shared" si="19"/>
        <v>3</v>
      </c>
      <c r="D86" s="22" t="str">
        <f t="shared" si="20"/>
        <v>mardi</v>
      </c>
      <c r="E86" s="23" t="str">
        <f t="shared" si="21"/>
        <v>mardi</v>
      </c>
    </row>
    <row r="87" spans="1:5" x14ac:dyDescent="0.2">
      <c r="A87" s="19">
        <v>46953</v>
      </c>
      <c r="B87" s="20">
        <f t="shared" si="18"/>
        <v>7</v>
      </c>
      <c r="C87" s="21">
        <f t="shared" si="19"/>
        <v>4</v>
      </c>
      <c r="D87" s="22" t="str">
        <f t="shared" si="20"/>
        <v>mercredi</v>
      </c>
      <c r="E87" s="23" t="str">
        <f t="shared" si="21"/>
        <v>mercredi</v>
      </c>
    </row>
    <row r="88" spans="1:5" x14ac:dyDescent="0.2">
      <c r="A88" s="19">
        <v>46954</v>
      </c>
      <c r="B88" s="20">
        <f t="shared" si="18"/>
        <v>7</v>
      </c>
      <c r="C88" s="21">
        <f t="shared" si="19"/>
        <v>5</v>
      </c>
      <c r="D88" s="22" t="str">
        <f t="shared" si="20"/>
        <v>jeudi</v>
      </c>
      <c r="E88" s="23" t="str">
        <f t="shared" si="21"/>
        <v>jeudi</v>
      </c>
    </row>
    <row r="89" spans="1:5" x14ac:dyDescent="0.2">
      <c r="A89" s="19">
        <v>46955</v>
      </c>
      <c r="B89" s="20">
        <f t="shared" si="18"/>
        <v>7</v>
      </c>
      <c r="C89" s="21">
        <f t="shared" si="19"/>
        <v>6</v>
      </c>
      <c r="D89" s="22" t="str">
        <f t="shared" si="20"/>
        <v>vendredi</v>
      </c>
      <c r="E89" s="23" t="str">
        <f t="shared" si="21"/>
        <v>vendredi</v>
      </c>
    </row>
    <row r="90" spans="1:5" x14ac:dyDescent="0.2">
      <c r="A90" s="19">
        <v>46956</v>
      </c>
      <c r="B90" s="20">
        <f t="shared" si="18"/>
        <v>7</v>
      </c>
      <c r="C90" s="21">
        <f t="shared" si="19"/>
        <v>7</v>
      </c>
      <c r="D90" s="22" t="str">
        <f t="shared" si="20"/>
        <v>samedi</v>
      </c>
      <c r="E90" s="23" t="str">
        <f t="shared" si="21"/>
        <v>samedi</v>
      </c>
    </row>
    <row r="91" spans="1:5" x14ac:dyDescent="0.2">
      <c r="A91" s="19">
        <v>46957</v>
      </c>
      <c r="B91" s="20">
        <f t="shared" si="18"/>
        <v>7</v>
      </c>
      <c r="C91" s="21">
        <f t="shared" si="19"/>
        <v>1</v>
      </c>
      <c r="D91" s="22" t="str">
        <f t="shared" si="20"/>
        <v>dimanche</v>
      </c>
      <c r="E91" s="23" t="str">
        <f t="shared" si="21"/>
        <v>dimanche</v>
      </c>
    </row>
    <row r="92" spans="1:5" x14ac:dyDescent="0.2">
      <c r="A92" s="19">
        <v>46958</v>
      </c>
      <c r="B92" s="20">
        <f t="shared" si="18"/>
        <v>7</v>
      </c>
      <c r="C92" s="21">
        <f t="shared" si="19"/>
        <v>2</v>
      </c>
      <c r="D92" s="22" t="str">
        <f t="shared" si="20"/>
        <v>lundi</v>
      </c>
      <c r="E92" s="23" t="str">
        <f t="shared" si="21"/>
        <v>lundi</v>
      </c>
    </row>
    <row r="93" spans="1:5" x14ac:dyDescent="0.2">
      <c r="A93" s="19">
        <v>46959</v>
      </c>
      <c r="B93" s="20">
        <f t="shared" si="18"/>
        <v>7</v>
      </c>
      <c r="C93" s="21">
        <f t="shared" si="19"/>
        <v>3</v>
      </c>
      <c r="D93" s="22" t="str">
        <f t="shared" si="20"/>
        <v>mardi</v>
      </c>
      <c r="E93" s="23" t="str">
        <f t="shared" si="21"/>
        <v>mardi</v>
      </c>
    </row>
    <row r="94" spans="1:5" x14ac:dyDescent="0.2">
      <c r="A94" s="19">
        <v>46960</v>
      </c>
      <c r="B94" s="20">
        <f t="shared" si="18"/>
        <v>7</v>
      </c>
      <c r="C94" s="21">
        <f t="shared" si="19"/>
        <v>4</v>
      </c>
      <c r="D94" s="22" t="str">
        <f t="shared" si="20"/>
        <v>mercredi</v>
      </c>
      <c r="E94" s="23" t="str">
        <f t="shared" si="21"/>
        <v>mercredi</v>
      </c>
    </row>
    <row r="95" spans="1:5" x14ac:dyDescent="0.2">
      <c r="A95" s="19">
        <v>46961</v>
      </c>
      <c r="B95" s="20">
        <f t="shared" si="18"/>
        <v>7</v>
      </c>
      <c r="C95" s="21">
        <f t="shared" si="19"/>
        <v>5</v>
      </c>
      <c r="D95" s="22" t="str">
        <f t="shared" si="20"/>
        <v>jeudi</v>
      </c>
      <c r="E95" s="23" t="str">
        <f t="shared" si="21"/>
        <v>jeudi</v>
      </c>
    </row>
    <row r="96" spans="1:5" x14ac:dyDescent="0.2">
      <c r="A96" s="19">
        <v>46962</v>
      </c>
      <c r="B96" s="20">
        <f t="shared" si="18"/>
        <v>7</v>
      </c>
      <c r="C96" s="21">
        <f t="shared" si="19"/>
        <v>6</v>
      </c>
      <c r="D96" s="22" t="str">
        <f t="shared" si="20"/>
        <v>vendredi</v>
      </c>
      <c r="E96" s="23" t="str">
        <f t="shared" si="21"/>
        <v>vendredi</v>
      </c>
    </row>
    <row r="97" spans="1:5" x14ac:dyDescent="0.2">
      <c r="A97" s="19">
        <v>46963</v>
      </c>
      <c r="B97" s="20">
        <f t="shared" si="18"/>
        <v>7</v>
      </c>
      <c r="C97" s="21">
        <f t="shared" si="19"/>
        <v>7</v>
      </c>
      <c r="D97" s="22" t="str">
        <f t="shared" si="20"/>
        <v>samedi</v>
      </c>
      <c r="E97" s="23" t="str">
        <f t="shared" si="21"/>
        <v>samedi</v>
      </c>
    </row>
    <row r="98" spans="1:5" x14ac:dyDescent="0.2">
      <c r="A98" s="19">
        <v>46964</v>
      </c>
      <c r="B98" s="20">
        <f t="shared" si="18"/>
        <v>7</v>
      </c>
      <c r="C98" s="21">
        <f t="shared" si="19"/>
        <v>1</v>
      </c>
      <c r="D98" s="22" t="str">
        <f t="shared" si="20"/>
        <v>dimanche</v>
      </c>
      <c r="E98" s="23" t="str">
        <f t="shared" si="21"/>
        <v>dimanche</v>
      </c>
    </row>
    <row r="99" spans="1:5" x14ac:dyDescent="0.2">
      <c r="A99" s="19">
        <v>46965</v>
      </c>
      <c r="B99" s="20">
        <f t="shared" si="18"/>
        <v>7</v>
      </c>
      <c r="C99" s="21">
        <f t="shared" si="19"/>
        <v>2</v>
      </c>
      <c r="D99" s="22" t="str">
        <f t="shared" si="20"/>
        <v>lundi</v>
      </c>
      <c r="E99" s="23" t="str">
        <f t="shared" si="21"/>
        <v>lundi</v>
      </c>
    </row>
    <row r="100" spans="1:5" x14ac:dyDescent="0.2">
      <c r="A100" s="19">
        <v>46966</v>
      </c>
      <c r="B100" s="20">
        <f t="shared" si="18"/>
        <v>8</v>
      </c>
      <c r="C100" s="21">
        <f t="shared" si="19"/>
        <v>3</v>
      </c>
      <c r="D100" s="22" t="str">
        <f t="shared" si="20"/>
        <v>mardi</v>
      </c>
      <c r="E100" s="23" t="str">
        <f t="shared" si="21"/>
        <v>mardi</v>
      </c>
    </row>
    <row r="101" spans="1:5" x14ac:dyDescent="0.2">
      <c r="A101" s="19">
        <v>46967</v>
      </c>
      <c r="B101" s="20">
        <f t="shared" si="18"/>
        <v>8</v>
      </c>
      <c r="C101" s="21">
        <f t="shared" si="19"/>
        <v>4</v>
      </c>
      <c r="D101" s="22" t="str">
        <f t="shared" si="20"/>
        <v>mercredi</v>
      </c>
      <c r="E101" s="23" t="str">
        <f t="shared" si="21"/>
        <v>mercredi</v>
      </c>
    </row>
    <row r="102" spans="1:5" x14ac:dyDescent="0.2">
      <c r="A102" s="19">
        <v>46968</v>
      </c>
      <c r="B102" s="20">
        <f t="shared" si="18"/>
        <v>8</v>
      </c>
      <c r="C102" s="21">
        <f t="shared" si="19"/>
        <v>5</v>
      </c>
      <c r="D102" s="22" t="str">
        <f t="shared" si="20"/>
        <v>jeudi</v>
      </c>
      <c r="E102" s="23" t="str">
        <f t="shared" si="21"/>
        <v>jeudi</v>
      </c>
    </row>
    <row r="103" spans="1:5" x14ac:dyDescent="0.2">
      <c r="A103" s="19">
        <v>46969</v>
      </c>
      <c r="B103" s="20">
        <f t="shared" si="18"/>
        <v>8</v>
      </c>
      <c r="C103" s="21">
        <f t="shared" si="19"/>
        <v>6</v>
      </c>
      <c r="D103" s="22" t="str">
        <f t="shared" si="20"/>
        <v>vendredi</v>
      </c>
      <c r="E103" s="23" t="str">
        <f t="shared" si="21"/>
        <v>vendredi</v>
      </c>
    </row>
    <row r="104" spans="1:5" x14ac:dyDescent="0.2">
      <c r="A104" s="19">
        <v>46970</v>
      </c>
      <c r="B104" s="20">
        <f t="shared" si="18"/>
        <v>8</v>
      </c>
      <c r="C104" s="21">
        <f t="shared" si="19"/>
        <v>7</v>
      </c>
      <c r="D104" s="22" t="str">
        <f t="shared" si="20"/>
        <v>samedi</v>
      </c>
      <c r="E104" s="23" t="str">
        <f t="shared" si="21"/>
        <v>samedi</v>
      </c>
    </row>
    <row r="105" spans="1:5" x14ac:dyDescent="0.2">
      <c r="A105" s="19">
        <v>46971</v>
      </c>
      <c r="B105" s="20">
        <f t="shared" si="18"/>
        <v>8</v>
      </c>
      <c r="C105" s="21">
        <f t="shared" si="19"/>
        <v>1</v>
      </c>
      <c r="D105" s="22" t="str">
        <f t="shared" si="20"/>
        <v>dimanche</v>
      </c>
      <c r="E105" s="23" t="str">
        <f t="shared" si="21"/>
        <v>dimanche</v>
      </c>
    </row>
    <row r="106" spans="1:5" x14ac:dyDescent="0.2">
      <c r="A106" s="19">
        <v>46972</v>
      </c>
      <c r="B106" s="20">
        <f t="shared" si="18"/>
        <v>8</v>
      </c>
      <c r="C106" s="21">
        <f t="shared" si="19"/>
        <v>2</v>
      </c>
      <c r="D106" s="22" t="str">
        <f t="shared" si="20"/>
        <v>lundi</v>
      </c>
      <c r="E106" s="23" t="str">
        <f t="shared" si="21"/>
        <v>lundi</v>
      </c>
    </row>
    <row r="107" spans="1:5" x14ac:dyDescent="0.2">
      <c r="A107" s="19">
        <v>46973</v>
      </c>
      <c r="B107" s="20">
        <f t="shared" si="18"/>
        <v>8</v>
      </c>
      <c r="C107" s="21">
        <f t="shared" si="19"/>
        <v>3</v>
      </c>
      <c r="D107" s="22" t="str">
        <f t="shared" si="20"/>
        <v>mardi</v>
      </c>
      <c r="E107" s="23" t="str">
        <f t="shared" si="21"/>
        <v>mardi</v>
      </c>
    </row>
    <row r="108" spans="1:5" x14ac:dyDescent="0.2">
      <c r="A108" s="19">
        <v>46974</v>
      </c>
      <c r="B108" s="20">
        <f t="shared" si="18"/>
        <v>8</v>
      </c>
      <c r="C108" s="21">
        <f t="shared" si="19"/>
        <v>4</v>
      </c>
      <c r="D108" s="22" t="str">
        <f t="shared" si="20"/>
        <v>mercredi</v>
      </c>
      <c r="E108" s="23" t="str">
        <f t="shared" si="21"/>
        <v>mercredi</v>
      </c>
    </row>
    <row r="109" spans="1:5" x14ac:dyDescent="0.2">
      <c r="A109" s="19">
        <v>46975</v>
      </c>
      <c r="B109" s="20">
        <f t="shared" si="18"/>
        <v>8</v>
      </c>
      <c r="C109" s="21">
        <f t="shared" si="19"/>
        <v>5</v>
      </c>
      <c r="D109" s="22" t="str">
        <f t="shared" si="20"/>
        <v>jeudi</v>
      </c>
      <c r="E109" s="23" t="str">
        <f t="shared" si="21"/>
        <v>jeudi</v>
      </c>
    </row>
    <row r="110" spans="1:5" x14ac:dyDescent="0.2">
      <c r="A110" s="19">
        <v>46976</v>
      </c>
      <c r="B110" s="20">
        <f t="shared" si="18"/>
        <v>8</v>
      </c>
      <c r="C110" s="21">
        <f t="shared" si="19"/>
        <v>6</v>
      </c>
      <c r="D110" s="22" t="str">
        <f t="shared" si="20"/>
        <v>vendredi</v>
      </c>
      <c r="E110" s="23" t="str">
        <f t="shared" si="21"/>
        <v>vendredi</v>
      </c>
    </row>
    <row r="111" spans="1:5" x14ac:dyDescent="0.2">
      <c r="A111" s="19">
        <v>46977</v>
      </c>
      <c r="B111" s="20">
        <f t="shared" si="18"/>
        <v>8</v>
      </c>
      <c r="C111" s="21">
        <f t="shared" si="19"/>
        <v>7</v>
      </c>
      <c r="D111" s="22" t="str">
        <f t="shared" si="20"/>
        <v>samedi</v>
      </c>
      <c r="E111" s="23" t="str">
        <f t="shared" si="21"/>
        <v>samedi</v>
      </c>
    </row>
    <row r="112" spans="1:5" x14ac:dyDescent="0.2">
      <c r="A112" s="19">
        <v>46978</v>
      </c>
      <c r="B112" s="20">
        <f t="shared" si="18"/>
        <v>8</v>
      </c>
      <c r="C112" s="21">
        <f t="shared" si="19"/>
        <v>1</v>
      </c>
      <c r="D112" s="22" t="str">
        <f t="shared" si="20"/>
        <v>dimanche</v>
      </c>
      <c r="E112" s="23" t="str">
        <f t="shared" si="21"/>
        <v>dimanche</v>
      </c>
    </row>
    <row r="113" spans="1:5" x14ac:dyDescent="0.2">
      <c r="A113" s="19">
        <v>46979</v>
      </c>
      <c r="B113" s="20">
        <f t="shared" si="18"/>
        <v>8</v>
      </c>
      <c r="C113" s="21">
        <f t="shared" si="19"/>
        <v>2</v>
      </c>
      <c r="D113" s="22" t="str">
        <f t="shared" si="20"/>
        <v>lundi</v>
      </c>
      <c r="E113" s="23" t="str">
        <f t="shared" si="21"/>
        <v>lundi</v>
      </c>
    </row>
    <row r="114" spans="1:5" x14ac:dyDescent="0.2">
      <c r="A114" s="19">
        <v>46980</v>
      </c>
      <c r="B114" s="20">
        <f t="shared" si="18"/>
        <v>8</v>
      </c>
      <c r="C114" s="21">
        <f t="shared" si="19"/>
        <v>3</v>
      </c>
      <c r="D114" s="22" t="str">
        <f t="shared" si="20"/>
        <v>JF</v>
      </c>
      <c r="E114" s="23" t="str">
        <f t="shared" si="21"/>
        <v>JF</v>
      </c>
    </row>
    <row r="115" spans="1:5" x14ac:dyDescent="0.2">
      <c r="A115" s="19">
        <v>46981</v>
      </c>
      <c r="B115" s="20">
        <f t="shared" si="18"/>
        <v>8</v>
      </c>
      <c r="C115" s="21">
        <f t="shared" si="19"/>
        <v>4</v>
      </c>
      <c r="D115" s="22" t="str">
        <f t="shared" si="20"/>
        <v>mercredi</v>
      </c>
      <c r="E115" s="23" t="str">
        <f t="shared" si="21"/>
        <v>mercredi</v>
      </c>
    </row>
    <row r="116" spans="1:5" x14ac:dyDescent="0.2">
      <c r="A116" s="19">
        <v>46982</v>
      </c>
      <c r="B116" s="20">
        <f t="shared" si="18"/>
        <v>8</v>
      </c>
      <c r="C116" s="21">
        <f t="shared" si="19"/>
        <v>5</v>
      </c>
      <c r="D116" s="22" t="str">
        <f t="shared" si="20"/>
        <v>jeudi</v>
      </c>
      <c r="E116" s="23" t="str">
        <f t="shared" si="21"/>
        <v>jeudi</v>
      </c>
    </row>
    <row r="117" spans="1:5" x14ac:dyDescent="0.2">
      <c r="A117" s="19">
        <v>46983</v>
      </c>
      <c r="B117" s="20">
        <f t="shared" si="18"/>
        <v>8</v>
      </c>
      <c r="C117" s="21">
        <f t="shared" si="19"/>
        <v>6</v>
      </c>
      <c r="D117" s="22" t="str">
        <f t="shared" si="20"/>
        <v>vendredi</v>
      </c>
      <c r="E117" s="23" t="str">
        <f t="shared" si="21"/>
        <v>vendredi</v>
      </c>
    </row>
    <row r="118" spans="1:5" x14ac:dyDescent="0.2">
      <c r="A118" s="19">
        <v>46984</v>
      </c>
      <c r="B118" s="20">
        <f t="shared" si="18"/>
        <v>8</v>
      </c>
      <c r="C118" s="21">
        <f t="shared" si="19"/>
        <v>7</v>
      </c>
      <c r="D118" s="22" t="str">
        <f t="shared" si="20"/>
        <v>samedi</v>
      </c>
      <c r="E118" s="23" t="str">
        <f t="shared" si="21"/>
        <v>samedi</v>
      </c>
    </row>
    <row r="119" spans="1:5" x14ac:dyDescent="0.2">
      <c r="A119" s="19">
        <v>46985</v>
      </c>
      <c r="B119" s="20">
        <f t="shared" si="18"/>
        <v>8</v>
      </c>
      <c r="C119" s="21">
        <f t="shared" si="19"/>
        <v>1</v>
      </c>
      <c r="D119" s="22" t="str">
        <f t="shared" si="20"/>
        <v>dimanche</v>
      </c>
      <c r="E119" s="23" t="str">
        <f t="shared" si="21"/>
        <v>dimanche</v>
      </c>
    </row>
    <row r="120" spans="1:5" x14ac:dyDescent="0.2">
      <c r="A120" s="19">
        <v>46986</v>
      </c>
      <c r="B120" s="20">
        <f t="shared" si="18"/>
        <v>8</v>
      </c>
      <c r="C120" s="21">
        <f t="shared" si="19"/>
        <v>2</v>
      </c>
      <c r="D120" s="22" t="str">
        <f t="shared" si="20"/>
        <v>lundi</v>
      </c>
      <c r="E120" s="23" t="str">
        <f t="shared" si="21"/>
        <v>lundi</v>
      </c>
    </row>
    <row r="121" spans="1:5" x14ac:dyDescent="0.2">
      <c r="A121" s="19">
        <v>46987</v>
      </c>
      <c r="B121" s="20">
        <f t="shared" si="18"/>
        <v>8</v>
      </c>
      <c r="C121" s="21">
        <f t="shared" si="19"/>
        <v>3</v>
      </c>
      <c r="D121" s="22" t="str">
        <f t="shared" si="20"/>
        <v>mardi</v>
      </c>
      <c r="E121" s="23" t="str">
        <f t="shared" si="21"/>
        <v>mardi</v>
      </c>
    </row>
    <row r="122" spans="1:5" x14ac:dyDescent="0.2">
      <c r="A122" s="19">
        <v>46988</v>
      </c>
      <c r="B122" s="20">
        <f t="shared" si="18"/>
        <v>8</v>
      </c>
      <c r="C122" s="21">
        <f t="shared" si="19"/>
        <v>4</v>
      </c>
      <c r="D122" s="22" t="str">
        <f t="shared" si="20"/>
        <v>mercredi</v>
      </c>
      <c r="E122" s="23" t="str">
        <f t="shared" si="21"/>
        <v>mercredi</v>
      </c>
    </row>
    <row r="123" spans="1:5" x14ac:dyDescent="0.2">
      <c r="A123" s="19">
        <v>46989</v>
      </c>
      <c r="B123" s="20">
        <f t="shared" si="18"/>
        <v>8</v>
      </c>
      <c r="C123" s="21">
        <f t="shared" si="19"/>
        <v>5</v>
      </c>
      <c r="D123" s="22" t="str">
        <f t="shared" si="20"/>
        <v>jeudi</v>
      </c>
      <c r="E123" s="23" t="str">
        <f t="shared" si="21"/>
        <v>jeudi</v>
      </c>
    </row>
    <row r="124" spans="1:5" x14ac:dyDescent="0.2">
      <c r="A124" s="19">
        <v>46990</v>
      </c>
      <c r="B124" s="20">
        <f t="shared" si="18"/>
        <v>8</v>
      </c>
      <c r="C124" s="21">
        <f t="shared" si="19"/>
        <v>6</v>
      </c>
      <c r="D124" s="22" t="str">
        <f t="shared" si="20"/>
        <v>vendredi</v>
      </c>
      <c r="E124" s="23" t="str">
        <f t="shared" si="21"/>
        <v>vendredi</v>
      </c>
    </row>
    <row r="125" spans="1:5" x14ac:dyDescent="0.2">
      <c r="A125" s="19">
        <v>46991</v>
      </c>
      <c r="B125" s="20">
        <f t="shared" si="18"/>
        <v>8</v>
      </c>
      <c r="C125" s="21">
        <f t="shared" si="19"/>
        <v>7</v>
      </c>
      <c r="D125" s="22" t="str">
        <f t="shared" si="20"/>
        <v>samedi</v>
      </c>
      <c r="E125" s="23" t="str">
        <f t="shared" si="21"/>
        <v>samedi</v>
      </c>
    </row>
    <row r="126" spans="1:5" x14ac:dyDescent="0.2">
      <c r="A126" s="19">
        <v>46992</v>
      </c>
      <c r="B126" s="20">
        <f t="shared" si="18"/>
        <v>8</v>
      </c>
      <c r="C126" s="21">
        <f t="shared" si="19"/>
        <v>1</v>
      </c>
      <c r="D126" s="22" t="str">
        <f t="shared" si="20"/>
        <v>dimanche</v>
      </c>
      <c r="E126" s="23" t="str">
        <f t="shared" si="21"/>
        <v>dimanche</v>
      </c>
    </row>
    <row r="127" spans="1:5" x14ac:dyDescent="0.2">
      <c r="A127" s="19">
        <v>46993</v>
      </c>
      <c r="B127" s="20">
        <f t="shared" si="18"/>
        <v>8</v>
      </c>
      <c r="C127" s="21">
        <f t="shared" si="19"/>
        <v>2</v>
      </c>
      <c r="D127" s="22" t="str">
        <f t="shared" si="20"/>
        <v>lundi</v>
      </c>
      <c r="E127" s="23" t="str">
        <f t="shared" si="21"/>
        <v>lundi</v>
      </c>
    </row>
    <row r="128" spans="1:5" x14ac:dyDescent="0.2">
      <c r="A128" s="19">
        <v>46994</v>
      </c>
      <c r="B128" s="20">
        <f t="shared" si="18"/>
        <v>8</v>
      </c>
      <c r="C128" s="21">
        <f t="shared" si="19"/>
        <v>3</v>
      </c>
      <c r="D128" s="22" t="str">
        <f t="shared" si="20"/>
        <v>mardi</v>
      </c>
      <c r="E128" s="23" t="str">
        <f t="shared" si="21"/>
        <v>mardi</v>
      </c>
    </row>
    <row r="129" spans="1:5" x14ac:dyDescent="0.2">
      <c r="A129" s="19">
        <v>46995</v>
      </c>
      <c r="B129" s="20">
        <f t="shared" si="18"/>
        <v>8</v>
      </c>
      <c r="C129" s="21">
        <f t="shared" si="19"/>
        <v>4</v>
      </c>
      <c r="D129" s="22" t="str">
        <f t="shared" si="20"/>
        <v>mercredi</v>
      </c>
      <c r="E129" s="23" t="str">
        <f t="shared" si="21"/>
        <v>mercredi</v>
      </c>
    </row>
    <row r="130" spans="1:5" x14ac:dyDescent="0.2">
      <c r="A130" s="19">
        <v>46996</v>
      </c>
      <c r="B130" s="20">
        <f t="shared" si="18"/>
        <v>8</v>
      </c>
      <c r="C130" s="21">
        <f t="shared" si="19"/>
        <v>5</v>
      </c>
      <c r="D130" s="22" t="str">
        <f t="shared" si="20"/>
        <v>jeudi</v>
      </c>
      <c r="E130" s="23" t="str">
        <f t="shared" si="21"/>
        <v>jeudi</v>
      </c>
    </row>
    <row r="131" spans="1:5" x14ac:dyDescent="0.2">
      <c r="A131" s="19">
        <v>46997</v>
      </c>
      <c r="B131" s="20">
        <f t="shared" si="18"/>
        <v>9</v>
      </c>
      <c r="C131" s="21">
        <f t="shared" si="19"/>
        <v>6</v>
      </c>
      <c r="D131" s="22" t="str">
        <f t="shared" si="20"/>
        <v>vendredi</v>
      </c>
      <c r="E131" s="23" t="str">
        <f t="shared" si="21"/>
        <v>vendredi</v>
      </c>
    </row>
    <row r="132" spans="1:5" x14ac:dyDescent="0.2">
      <c r="A132" s="19">
        <v>46998</v>
      </c>
      <c r="B132" s="20">
        <f t="shared" si="18"/>
        <v>9</v>
      </c>
      <c r="C132" s="21">
        <f t="shared" si="19"/>
        <v>7</v>
      </c>
      <c r="D132" s="22" t="str">
        <f t="shared" si="20"/>
        <v>samedi</v>
      </c>
      <c r="E132" s="23" t="str">
        <f t="shared" si="21"/>
        <v>samedi</v>
      </c>
    </row>
    <row r="133" spans="1:5" x14ac:dyDescent="0.2">
      <c r="A133" s="19">
        <v>46999</v>
      </c>
      <c r="B133" s="20">
        <f t="shared" ref="B133:B196" si="22">MONTH(A133)</f>
        <v>9</v>
      </c>
      <c r="C133" s="21">
        <f t="shared" ref="C133:C196" si="23">WEEKDAY(A133)</f>
        <v>1</v>
      </c>
      <c r="D133" s="22" t="str">
        <f t="shared" ref="D133:D196" si="24">IF($A$4:$A$368=$O$4,$M$4,IF($A$4:$A$368=$O$5,$M$5,IF($A$4:$A$368=$O$6,$M$6,IF($A$4:$A$368=$O$7,$M$7,IF($A$4:$A$368=$O$8,$M$8,IF($A$4:$A$368=$O$9,$M$9,IF($A$4:$A$368=$O$10,$M$10,IF($A$4:$A$368=$O$11,$M$11,IF($A$4:$A$368=$O$12,$M$12,IF($A$4:$A$368=$O$13,$M$13,IF($A$4:$A$368=$O$14,$M$14,VLOOKUP(C133,$G$4:$H$12,2,0))))))))))))</f>
        <v>dimanche</v>
      </c>
      <c r="E133" s="23" t="str">
        <f t="shared" ref="E133:E196" si="25">D133</f>
        <v>dimanche</v>
      </c>
    </row>
    <row r="134" spans="1:5" x14ac:dyDescent="0.2">
      <c r="A134" s="19">
        <v>47000</v>
      </c>
      <c r="B134" s="20">
        <f t="shared" si="22"/>
        <v>9</v>
      </c>
      <c r="C134" s="21">
        <f t="shared" si="23"/>
        <v>2</v>
      </c>
      <c r="D134" s="22" t="str">
        <f t="shared" si="24"/>
        <v>lundi</v>
      </c>
      <c r="E134" s="23" t="str">
        <f t="shared" si="25"/>
        <v>lundi</v>
      </c>
    </row>
    <row r="135" spans="1:5" x14ac:dyDescent="0.2">
      <c r="A135" s="19">
        <v>47001</v>
      </c>
      <c r="B135" s="20">
        <f t="shared" si="22"/>
        <v>9</v>
      </c>
      <c r="C135" s="21">
        <f t="shared" si="23"/>
        <v>3</v>
      </c>
      <c r="D135" s="22" t="str">
        <f t="shared" si="24"/>
        <v>mardi</v>
      </c>
      <c r="E135" s="23" t="str">
        <f t="shared" si="25"/>
        <v>mardi</v>
      </c>
    </row>
    <row r="136" spans="1:5" x14ac:dyDescent="0.2">
      <c r="A136" s="19">
        <v>47002</v>
      </c>
      <c r="B136" s="20">
        <f t="shared" si="22"/>
        <v>9</v>
      </c>
      <c r="C136" s="21">
        <f t="shared" si="23"/>
        <v>4</v>
      </c>
      <c r="D136" s="22" t="str">
        <f t="shared" si="24"/>
        <v>mercredi</v>
      </c>
      <c r="E136" s="23" t="str">
        <f t="shared" si="25"/>
        <v>mercredi</v>
      </c>
    </row>
    <row r="137" spans="1:5" x14ac:dyDescent="0.2">
      <c r="A137" s="19">
        <v>47003</v>
      </c>
      <c r="B137" s="20">
        <f t="shared" si="22"/>
        <v>9</v>
      </c>
      <c r="C137" s="21">
        <f t="shared" si="23"/>
        <v>5</v>
      </c>
      <c r="D137" s="22" t="str">
        <f t="shared" si="24"/>
        <v>jeudi</v>
      </c>
      <c r="E137" s="23" t="str">
        <f t="shared" si="25"/>
        <v>jeudi</v>
      </c>
    </row>
    <row r="138" spans="1:5" x14ac:dyDescent="0.2">
      <c r="A138" s="19">
        <v>47004</v>
      </c>
      <c r="B138" s="20">
        <f t="shared" si="22"/>
        <v>9</v>
      </c>
      <c r="C138" s="21">
        <f t="shared" si="23"/>
        <v>6</v>
      </c>
      <c r="D138" s="22" t="str">
        <f t="shared" si="24"/>
        <v>vendredi</v>
      </c>
      <c r="E138" s="23" t="str">
        <f t="shared" si="25"/>
        <v>vendredi</v>
      </c>
    </row>
    <row r="139" spans="1:5" x14ac:dyDescent="0.2">
      <c r="A139" s="19">
        <v>47005</v>
      </c>
      <c r="B139" s="20">
        <f t="shared" si="22"/>
        <v>9</v>
      </c>
      <c r="C139" s="21">
        <f t="shared" si="23"/>
        <v>7</v>
      </c>
      <c r="D139" s="22" t="str">
        <f t="shared" si="24"/>
        <v>samedi</v>
      </c>
      <c r="E139" s="23" t="str">
        <f t="shared" si="25"/>
        <v>samedi</v>
      </c>
    </row>
    <row r="140" spans="1:5" x14ac:dyDescent="0.2">
      <c r="A140" s="19">
        <v>47006</v>
      </c>
      <c r="B140" s="20">
        <f t="shared" si="22"/>
        <v>9</v>
      </c>
      <c r="C140" s="21">
        <f t="shared" si="23"/>
        <v>1</v>
      </c>
      <c r="D140" s="22" t="str">
        <f t="shared" si="24"/>
        <v>dimanche</v>
      </c>
      <c r="E140" s="23" t="str">
        <f t="shared" si="25"/>
        <v>dimanche</v>
      </c>
    </row>
    <row r="141" spans="1:5" x14ac:dyDescent="0.2">
      <c r="A141" s="19">
        <v>47007</v>
      </c>
      <c r="B141" s="20">
        <f t="shared" si="22"/>
        <v>9</v>
      </c>
      <c r="C141" s="21">
        <f t="shared" si="23"/>
        <v>2</v>
      </c>
      <c r="D141" s="22" t="str">
        <f t="shared" si="24"/>
        <v>lundi</v>
      </c>
      <c r="E141" s="23" t="str">
        <f t="shared" si="25"/>
        <v>lundi</v>
      </c>
    </row>
    <row r="142" spans="1:5" x14ac:dyDescent="0.2">
      <c r="A142" s="19">
        <v>47008</v>
      </c>
      <c r="B142" s="20">
        <f t="shared" si="22"/>
        <v>9</v>
      </c>
      <c r="C142" s="21">
        <f t="shared" si="23"/>
        <v>3</v>
      </c>
      <c r="D142" s="22" t="str">
        <f t="shared" si="24"/>
        <v>mardi</v>
      </c>
      <c r="E142" s="23" t="str">
        <f t="shared" si="25"/>
        <v>mardi</v>
      </c>
    </row>
    <row r="143" spans="1:5" x14ac:dyDescent="0.2">
      <c r="A143" s="19">
        <v>47009</v>
      </c>
      <c r="B143" s="20">
        <f t="shared" si="22"/>
        <v>9</v>
      </c>
      <c r="C143" s="21">
        <f t="shared" si="23"/>
        <v>4</v>
      </c>
      <c r="D143" s="22" t="str">
        <f t="shared" si="24"/>
        <v>mercredi</v>
      </c>
      <c r="E143" s="23" t="str">
        <f t="shared" si="25"/>
        <v>mercredi</v>
      </c>
    </row>
    <row r="144" spans="1:5" x14ac:dyDescent="0.2">
      <c r="A144" s="19">
        <v>47010</v>
      </c>
      <c r="B144" s="20">
        <f t="shared" si="22"/>
        <v>9</v>
      </c>
      <c r="C144" s="21">
        <f t="shared" si="23"/>
        <v>5</v>
      </c>
      <c r="D144" s="22" t="str">
        <f t="shared" si="24"/>
        <v>jeudi</v>
      </c>
      <c r="E144" s="23" t="str">
        <f t="shared" si="25"/>
        <v>jeudi</v>
      </c>
    </row>
    <row r="145" spans="1:5" x14ac:dyDescent="0.2">
      <c r="A145" s="19">
        <v>47011</v>
      </c>
      <c r="B145" s="20">
        <f t="shared" si="22"/>
        <v>9</v>
      </c>
      <c r="C145" s="21">
        <f t="shared" si="23"/>
        <v>6</v>
      </c>
      <c r="D145" s="22" t="str">
        <f t="shared" si="24"/>
        <v>vendredi</v>
      </c>
      <c r="E145" s="23" t="str">
        <f t="shared" si="25"/>
        <v>vendredi</v>
      </c>
    </row>
    <row r="146" spans="1:5" x14ac:dyDescent="0.2">
      <c r="A146" s="19">
        <v>47012</v>
      </c>
      <c r="B146" s="20">
        <f t="shared" si="22"/>
        <v>9</v>
      </c>
      <c r="C146" s="21">
        <f t="shared" si="23"/>
        <v>7</v>
      </c>
      <c r="D146" s="22" t="str">
        <f t="shared" si="24"/>
        <v>samedi</v>
      </c>
      <c r="E146" s="23" t="str">
        <f t="shared" si="25"/>
        <v>samedi</v>
      </c>
    </row>
    <row r="147" spans="1:5" x14ac:dyDescent="0.2">
      <c r="A147" s="19">
        <v>47013</v>
      </c>
      <c r="B147" s="20">
        <f t="shared" si="22"/>
        <v>9</v>
      </c>
      <c r="C147" s="21">
        <f t="shared" si="23"/>
        <v>1</v>
      </c>
      <c r="D147" s="22" t="str">
        <f t="shared" si="24"/>
        <v>dimanche</v>
      </c>
      <c r="E147" s="23" t="str">
        <f t="shared" si="25"/>
        <v>dimanche</v>
      </c>
    </row>
    <row r="148" spans="1:5" x14ac:dyDescent="0.2">
      <c r="A148" s="19">
        <v>47014</v>
      </c>
      <c r="B148" s="20">
        <f t="shared" si="22"/>
        <v>9</v>
      </c>
      <c r="C148" s="21">
        <f t="shared" si="23"/>
        <v>2</v>
      </c>
      <c r="D148" s="22" t="str">
        <f t="shared" si="24"/>
        <v>lundi</v>
      </c>
      <c r="E148" s="23" t="str">
        <f t="shared" si="25"/>
        <v>lundi</v>
      </c>
    </row>
    <row r="149" spans="1:5" x14ac:dyDescent="0.2">
      <c r="A149" s="19">
        <v>47015</v>
      </c>
      <c r="B149" s="20">
        <f t="shared" si="22"/>
        <v>9</v>
      </c>
      <c r="C149" s="21">
        <f t="shared" si="23"/>
        <v>3</v>
      </c>
      <c r="D149" s="22" t="str">
        <f t="shared" si="24"/>
        <v>mardi</v>
      </c>
      <c r="E149" s="23" t="str">
        <f t="shared" si="25"/>
        <v>mardi</v>
      </c>
    </row>
    <row r="150" spans="1:5" x14ac:dyDescent="0.2">
      <c r="A150" s="19">
        <v>47016</v>
      </c>
      <c r="B150" s="20">
        <f t="shared" si="22"/>
        <v>9</v>
      </c>
      <c r="C150" s="21">
        <f t="shared" si="23"/>
        <v>4</v>
      </c>
      <c r="D150" s="22" t="str">
        <f t="shared" si="24"/>
        <v>mercredi</v>
      </c>
      <c r="E150" s="23" t="str">
        <f t="shared" si="25"/>
        <v>mercredi</v>
      </c>
    </row>
    <row r="151" spans="1:5" x14ac:dyDescent="0.2">
      <c r="A151" s="19">
        <v>47017</v>
      </c>
      <c r="B151" s="20">
        <f t="shared" si="22"/>
        <v>9</v>
      </c>
      <c r="C151" s="21">
        <f t="shared" si="23"/>
        <v>5</v>
      </c>
      <c r="D151" s="22" t="str">
        <f t="shared" si="24"/>
        <v>jeudi</v>
      </c>
      <c r="E151" s="23" t="str">
        <f t="shared" si="25"/>
        <v>jeudi</v>
      </c>
    </row>
    <row r="152" spans="1:5" x14ac:dyDescent="0.2">
      <c r="A152" s="19">
        <v>47018</v>
      </c>
      <c r="B152" s="20">
        <f t="shared" si="22"/>
        <v>9</v>
      </c>
      <c r="C152" s="21">
        <f t="shared" si="23"/>
        <v>6</v>
      </c>
      <c r="D152" s="22" t="str">
        <f t="shared" si="24"/>
        <v>vendredi</v>
      </c>
      <c r="E152" s="23" t="str">
        <f t="shared" si="25"/>
        <v>vendredi</v>
      </c>
    </row>
    <row r="153" spans="1:5" x14ac:dyDescent="0.2">
      <c r="A153" s="19">
        <v>47019</v>
      </c>
      <c r="B153" s="20">
        <f t="shared" si="22"/>
        <v>9</v>
      </c>
      <c r="C153" s="21">
        <f t="shared" si="23"/>
        <v>7</v>
      </c>
      <c r="D153" s="22" t="str">
        <f t="shared" si="24"/>
        <v>samedi</v>
      </c>
      <c r="E153" s="23" t="str">
        <f t="shared" si="25"/>
        <v>samedi</v>
      </c>
    </row>
    <row r="154" spans="1:5" x14ac:dyDescent="0.2">
      <c r="A154" s="19">
        <v>47020</v>
      </c>
      <c r="B154" s="20">
        <f t="shared" si="22"/>
        <v>9</v>
      </c>
      <c r="C154" s="21">
        <f t="shared" si="23"/>
        <v>1</v>
      </c>
      <c r="D154" s="22" t="str">
        <f t="shared" si="24"/>
        <v>dimanche</v>
      </c>
      <c r="E154" s="23" t="str">
        <f t="shared" si="25"/>
        <v>dimanche</v>
      </c>
    </row>
    <row r="155" spans="1:5" x14ac:dyDescent="0.2">
      <c r="A155" s="19">
        <v>47021</v>
      </c>
      <c r="B155" s="20">
        <f t="shared" si="22"/>
        <v>9</v>
      </c>
      <c r="C155" s="21">
        <f t="shared" si="23"/>
        <v>2</v>
      </c>
      <c r="D155" s="22" t="str">
        <f t="shared" si="24"/>
        <v>lundi</v>
      </c>
      <c r="E155" s="23" t="str">
        <f t="shared" si="25"/>
        <v>lundi</v>
      </c>
    </row>
    <row r="156" spans="1:5" x14ac:dyDescent="0.2">
      <c r="A156" s="19">
        <v>47022</v>
      </c>
      <c r="B156" s="20">
        <f t="shared" si="22"/>
        <v>9</v>
      </c>
      <c r="C156" s="21">
        <f t="shared" si="23"/>
        <v>3</v>
      </c>
      <c r="D156" s="22" t="str">
        <f t="shared" si="24"/>
        <v>mardi</v>
      </c>
      <c r="E156" s="23" t="str">
        <f t="shared" si="25"/>
        <v>mardi</v>
      </c>
    </row>
    <row r="157" spans="1:5" x14ac:dyDescent="0.2">
      <c r="A157" s="19">
        <v>47023</v>
      </c>
      <c r="B157" s="20">
        <f t="shared" si="22"/>
        <v>9</v>
      </c>
      <c r="C157" s="21">
        <f t="shared" si="23"/>
        <v>4</v>
      </c>
      <c r="D157" s="22" t="str">
        <f t="shared" si="24"/>
        <v>mercredi</v>
      </c>
      <c r="E157" s="23" t="str">
        <f t="shared" si="25"/>
        <v>mercredi</v>
      </c>
    </row>
    <row r="158" spans="1:5" x14ac:dyDescent="0.2">
      <c r="A158" s="19">
        <v>47024</v>
      </c>
      <c r="B158" s="20">
        <f t="shared" si="22"/>
        <v>9</v>
      </c>
      <c r="C158" s="21">
        <f t="shared" si="23"/>
        <v>5</v>
      </c>
      <c r="D158" s="22" t="str">
        <f t="shared" si="24"/>
        <v>jeudi</v>
      </c>
      <c r="E158" s="23" t="str">
        <f t="shared" si="25"/>
        <v>jeudi</v>
      </c>
    </row>
    <row r="159" spans="1:5" x14ac:dyDescent="0.2">
      <c r="A159" s="19">
        <v>47025</v>
      </c>
      <c r="B159" s="20">
        <f t="shared" si="22"/>
        <v>9</v>
      </c>
      <c r="C159" s="21">
        <f t="shared" si="23"/>
        <v>6</v>
      </c>
      <c r="D159" s="22" t="str">
        <f t="shared" si="24"/>
        <v>vendredi</v>
      </c>
      <c r="E159" s="23" t="str">
        <f t="shared" si="25"/>
        <v>vendredi</v>
      </c>
    </row>
    <row r="160" spans="1:5" x14ac:dyDescent="0.2">
      <c r="A160" s="19">
        <v>47026</v>
      </c>
      <c r="B160" s="20">
        <f t="shared" si="22"/>
        <v>9</v>
      </c>
      <c r="C160" s="21">
        <f t="shared" si="23"/>
        <v>7</v>
      </c>
      <c r="D160" s="22" t="str">
        <f t="shared" si="24"/>
        <v>samedi</v>
      </c>
      <c r="E160" s="23" t="str">
        <f t="shared" si="25"/>
        <v>samedi</v>
      </c>
    </row>
    <row r="161" spans="1:5" x14ac:dyDescent="0.2">
      <c r="A161" s="19">
        <v>47027</v>
      </c>
      <c r="B161" s="20">
        <f t="shared" si="22"/>
        <v>10</v>
      </c>
      <c r="C161" s="21">
        <f t="shared" si="23"/>
        <v>1</v>
      </c>
      <c r="D161" s="22" t="str">
        <f t="shared" si="24"/>
        <v>dimanche</v>
      </c>
      <c r="E161" s="23" t="str">
        <f t="shared" si="25"/>
        <v>dimanche</v>
      </c>
    </row>
    <row r="162" spans="1:5" x14ac:dyDescent="0.2">
      <c r="A162" s="19">
        <v>47028</v>
      </c>
      <c r="B162" s="20">
        <f t="shared" si="22"/>
        <v>10</v>
      </c>
      <c r="C162" s="21">
        <f t="shared" si="23"/>
        <v>2</v>
      </c>
      <c r="D162" s="22" t="str">
        <f t="shared" si="24"/>
        <v>lundi</v>
      </c>
      <c r="E162" s="23" t="str">
        <f t="shared" si="25"/>
        <v>lundi</v>
      </c>
    </row>
    <row r="163" spans="1:5" x14ac:dyDescent="0.2">
      <c r="A163" s="19">
        <v>47029</v>
      </c>
      <c r="B163" s="20">
        <f t="shared" si="22"/>
        <v>10</v>
      </c>
      <c r="C163" s="21">
        <f t="shared" si="23"/>
        <v>3</v>
      </c>
      <c r="D163" s="22" t="str">
        <f t="shared" si="24"/>
        <v>mardi</v>
      </c>
      <c r="E163" s="23" t="str">
        <f t="shared" si="25"/>
        <v>mardi</v>
      </c>
    </row>
    <row r="164" spans="1:5" x14ac:dyDescent="0.2">
      <c r="A164" s="19">
        <v>47030</v>
      </c>
      <c r="B164" s="20">
        <f t="shared" si="22"/>
        <v>10</v>
      </c>
      <c r="C164" s="21">
        <f t="shared" si="23"/>
        <v>4</v>
      </c>
      <c r="D164" s="22" t="str">
        <f t="shared" si="24"/>
        <v>mercredi</v>
      </c>
      <c r="E164" s="23" t="str">
        <f t="shared" si="25"/>
        <v>mercredi</v>
      </c>
    </row>
    <row r="165" spans="1:5" x14ac:dyDescent="0.2">
      <c r="A165" s="19">
        <v>47031</v>
      </c>
      <c r="B165" s="20">
        <f t="shared" si="22"/>
        <v>10</v>
      </c>
      <c r="C165" s="21">
        <f t="shared" si="23"/>
        <v>5</v>
      </c>
      <c r="D165" s="22" t="str">
        <f t="shared" si="24"/>
        <v>jeudi</v>
      </c>
      <c r="E165" s="23" t="str">
        <f t="shared" si="25"/>
        <v>jeudi</v>
      </c>
    </row>
    <row r="166" spans="1:5" x14ac:dyDescent="0.2">
      <c r="A166" s="19">
        <v>47032</v>
      </c>
      <c r="B166" s="20">
        <f t="shared" si="22"/>
        <v>10</v>
      </c>
      <c r="C166" s="21">
        <f t="shared" si="23"/>
        <v>6</v>
      </c>
      <c r="D166" s="22" t="str">
        <f t="shared" si="24"/>
        <v>vendredi</v>
      </c>
      <c r="E166" s="23" t="str">
        <f t="shared" si="25"/>
        <v>vendredi</v>
      </c>
    </row>
    <row r="167" spans="1:5" x14ac:dyDescent="0.2">
      <c r="A167" s="19">
        <v>47033</v>
      </c>
      <c r="B167" s="20">
        <f t="shared" si="22"/>
        <v>10</v>
      </c>
      <c r="C167" s="21">
        <f t="shared" si="23"/>
        <v>7</v>
      </c>
      <c r="D167" s="22" t="str">
        <f t="shared" si="24"/>
        <v>samedi</v>
      </c>
      <c r="E167" s="23" t="str">
        <f t="shared" si="25"/>
        <v>samedi</v>
      </c>
    </row>
    <row r="168" spans="1:5" x14ac:dyDescent="0.2">
      <c r="A168" s="19">
        <v>47034</v>
      </c>
      <c r="B168" s="20">
        <f t="shared" si="22"/>
        <v>10</v>
      </c>
      <c r="C168" s="21">
        <f t="shared" si="23"/>
        <v>1</v>
      </c>
      <c r="D168" s="22" t="str">
        <f t="shared" si="24"/>
        <v>dimanche</v>
      </c>
      <c r="E168" s="23" t="str">
        <f t="shared" si="25"/>
        <v>dimanche</v>
      </c>
    </row>
    <row r="169" spans="1:5" x14ac:dyDescent="0.2">
      <c r="A169" s="19">
        <v>47035</v>
      </c>
      <c r="B169" s="20">
        <f t="shared" si="22"/>
        <v>10</v>
      </c>
      <c r="C169" s="21">
        <f t="shared" si="23"/>
        <v>2</v>
      </c>
      <c r="D169" s="22" t="str">
        <f t="shared" si="24"/>
        <v>lundi</v>
      </c>
      <c r="E169" s="23" t="str">
        <f t="shared" si="25"/>
        <v>lundi</v>
      </c>
    </row>
    <row r="170" spans="1:5" x14ac:dyDescent="0.2">
      <c r="A170" s="19">
        <v>47036</v>
      </c>
      <c r="B170" s="20">
        <f t="shared" si="22"/>
        <v>10</v>
      </c>
      <c r="C170" s="21">
        <f t="shared" si="23"/>
        <v>3</v>
      </c>
      <c r="D170" s="22" t="str">
        <f t="shared" si="24"/>
        <v>mardi</v>
      </c>
      <c r="E170" s="23" t="str">
        <f t="shared" si="25"/>
        <v>mardi</v>
      </c>
    </row>
    <row r="171" spans="1:5" x14ac:dyDescent="0.2">
      <c r="A171" s="19">
        <v>47037</v>
      </c>
      <c r="B171" s="20">
        <f t="shared" si="22"/>
        <v>10</v>
      </c>
      <c r="C171" s="21">
        <f t="shared" si="23"/>
        <v>4</v>
      </c>
      <c r="D171" s="22" t="str">
        <f t="shared" si="24"/>
        <v>mercredi</v>
      </c>
      <c r="E171" s="23" t="str">
        <f t="shared" si="25"/>
        <v>mercredi</v>
      </c>
    </row>
    <row r="172" spans="1:5" x14ac:dyDescent="0.2">
      <c r="A172" s="19">
        <v>47038</v>
      </c>
      <c r="B172" s="20">
        <f t="shared" si="22"/>
        <v>10</v>
      </c>
      <c r="C172" s="21">
        <f t="shared" si="23"/>
        <v>5</v>
      </c>
      <c r="D172" s="22" t="str">
        <f t="shared" si="24"/>
        <v>jeudi</v>
      </c>
      <c r="E172" s="23" t="str">
        <f t="shared" si="25"/>
        <v>jeudi</v>
      </c>
    </row>
    <row r="173" spans="1:5" x14ac:dyDescent="0.2">
      <c r="A173" s="19">
        <v>47039</v>
      </c>
      <c r="B173" s="20">
        <f t="shared" si="22"/>
        <v>10</v>
      </c>
      <c r="C173" s="21">
        <f t="shared" si="23"/>
        <v>6</v>
      </c>
      <c r="D173" s="22" t="str">
        <f t="shared" si="24"/>
        <v>vendredi</v>
      </c>
      <c r="E173" s="23" t="str">
        <f t="shared" si="25"/>
        <v>vendredi</v>
      </c>
    </row>
    <row r="174" spans="1:5" x14ac:dyDescent="0.2">
      <c r="A174" s="19">
        <v>47040</v>
      </c>
      <c r="B174" s="20">
        <f t="shared" si="22"/>
        <v>10</v>
      </c>
      <c r="C174" s="21">
        <f t="shared" si="23"/>
        <v>7</v>
      </c>
      <c r="D174" s="22" t="str">
        <f t="shared" si="24"/>
        <v>samedi</v>
      </c>
      <c r="E174" s="23" t="str">
        <f t="shared" si="25"/>
        <v>samedi</v>
      </c>
    </row>
    <row r="175" spans="1:5" x14ac:dyDescent="0.2">
      <c r="A175" s="19">
        <v>47041</v>
      </c>
      <c r="B175" s="20">
        <f t="shared" si="22"/>
        <v>10</v>
      </c>
      <c r="C175" s="21">
        <f t="shared" si="23"/>
        <v>1</v>
      </c>
      <c r="D175" s="22" t="str">
        <f t="shared" si="24"/>
        <v>dimanche</v>
      </c>
      <c r="E175" s="23" t="str">
        <f t="shared" si="25"/>
        <v>dimanche</v>
      </c>
    </row>
    <row r="176" spans="1:5" x14ac:dyDescent="0.2">
      <c r="A176" s="19">
        <v>47042</v>
      </c>
      <c r="B176" s="20">
        <f t="shared" si="22"/>
        <v>10</v>
      </c>
      <c r="C176" s="21">
        <f t="shared" si="23"/>
        <v>2</v>
      </c>
      <c r="D176" s="22" t="str">
        <f t="shared" si="24"/>
        <v>lundi</v>
      </c>
      <c r="E176" s="23" t="str">
        <f t="shared" si="25"/>
        <v>lundi</v>
      </c>
    </row>
    <row r="177" spans="1:5" x14ac:dyDescent="0.2">
      <c r="A177" s="19">
        <v>47043</v>
      </c>
      <c r="B177" s="20">
        <f t="shared" si="22"/>
        <v>10</v>
      </c>
      <c r="C177" s="21">
        <f t="shared" si="23"/>
        <v>3</v>
      </c>
      <c r="D177" s="22" t="str">
        <f t="shared" si="24"/>
        <v>mardi</v>
      </c>
      <c r="E177" s="23" t="str">
        <f t="shared" si="25"/>
        <v>mardi</v>
      </c>
    </row>
    <row r="178" spans="1:5" x14ac:dyDescent="0.2">
      <c r="A178" s="19">
        <v>47044</v>
      </c>
      <c r="B178" s="20">
        <f t="shared" si="22"/>
        <v>10</v>
      </c>
      <c r="C178" s="21">
        <f t="shared" si="23"/>
        <v>4</v>
      </c>
      <c r="D178" s="22" t="str">
        <f t="shared" si="24"/>
        <v>mercredi</v>
      </c>
      <c r="E178" s="23" t="str">
        <f t="shared" si="25"/>
        <v>mercredi</v>
      </c>
    </row>
    <row r="179" spans="1:5" x14ac:dyDescent="0.2">
      <c r="A179" s="19">
        <v>47045</v>
      </c>
      <c r="B179" s="20">
        <f t="shared" si="22"/>
        <v>10</v>
      </c>
      <c r="C179" s="21">
        <f t="shared" si="23"/>
        <v>5</v>
      </c>
      <c r="D179" s="22" t="str">
        <f t="shared" si="24"/>
        <v>jeudi</v>
      </c>
      <c r="E179" s="23" t="str">
        <f t="shared" si="25"/>
        <v>jeudi</v>
      </c>
    </row>
    <row r="180" spans="1:5" x14ac:dyDescent="0.2">
      <c r="A180" s="19">
        <v>47046</v>
      </c>
      <c r="B180" s="20">
        <f t="shared" si="22"/>
        <v>10</v>
      </c>
      <c r="C180" s="21">
        <f t="shared" si="23"/>
        <v>6</v>
      </c>
      <c r="D180" s="22" t="str">
        <f t="shared" si="24"/>
        <v>vendredi</v>
      </c>
      <c r="E180" s="23" t="str">
        <f t="shared" si="25"/>
        <v>vendredi</v>
      </c>
    </row>
    <row r="181" spans="1:5" x14ac:dyDescent="0.2">
      <c r="A181" s="19">
        <v>47047</v>
      </c>
      <c r="B181" s="20">
        <f t="shared" si="22"/>
        <v>10</v>
      </c>
      <c r="C181" s="21">
        <f t="shared" si="23"/>
        <v>7</v>
      </c>
      <c r="D181" s="22" t="str">
        <f t="shared" si="24"/>
        <v>samedi</v>
      </c>
      <c r="E181" s="23" t="str">
        <f t="shared" si="25"/>
        <v>samedi</v>
      </c>
    </row>
    <row r="182" spans="1:5" x14ac:dyDescent="0.2">
      <c r="A182" s="19">
        <v>47048</v>
      </c>
      <c r="B182" s="20">
        <f t="shared" si="22"/>
        <v>10</v>
      </c>
      <c r="C182" s="21">
        <f t="shared" si="23"/>
        <v>1</v>
      </c>
      <c r="D182" s="22" t="str">
        <f t="shared" si="24"/>
        <v>dimanche</v>
      </c>
      <c r="E182" s="23" t="str">
        <f t="shared" si="25"/>
        <v>dimanche</v>
      </c>
    </row>
    <row r="183" spans="1:5" x14ac:dyDescent="0.2">
      <c r="A183" s="19">
        <v>47049</v>
      </c>
      <c r="B183" s="20">
        <f t="shared" si="22"/>
        <v>10</v>
      </c>
      <c r="C183" s="21">
        <f t="shared" si="23"/>
        <v>2</v>
      </c>
      <c r="D183" s="22" t="str">
        <f t="shared" si="24"/>
        <v>lundi</v>
      </c>
      <c r="E183" s="23" t="str">
        <f t="shared" si="25"/>
        <v>lundi</v>
      </c>
    </row>
    <row r="184" spans="1:5" x14ac:dyDescent="0.2">
      <c r="A184" s="19">
        <v>47050</v>
      </c>
      <c r="B184" s="20">
        <f t="shared" si="22"/>
        <v>10</v>
      </c>
      <c r="C184" s="21">
        <f t="shared" si="23"/>
        <v>3</v>
      </c>
      <c r="D184" s="22" t="str">
        <f t="shared" si="24"/>
        <v>mardi</v>
      </c>
      <c r="E184" s="23" t="str">
        <f t="shared" si="25"/>
        <v>mardi</v>
      </c>
    </row>
    <row r="185" spans="1:5" x14ac:dyDescent="0.2">
      <c r="A185" s="19">
        <v>47051</v>
      </c>
      <c r="B185" s="20">
        <f t="shared" si="22"/>
        <v>10</v>
      </c>
      <c r="C185" s="21">
        <f t="shared" si="23"/>
        <v>4</v>
      </c>
      <c r="D185" s="22" t="str">
        <f t="shared" si="24"/>
        <v>mercredi</v>
      </c>
      <c r="E185" s="23" t="str">
        <f t="shared" si="25"/>
        <v>mercredi</v>
      </c>
    </row>
    <row r="186" spans="1:5" x14ac:dyDescent="0.2">
      <c r="A186" s="19">
        <v>47052</v>
      </c>
      <c r="B186" s="20">
        <f t="shared" si="22"/>
        <v>10</v>
      </c>
      <c r="C186" s="21">
        <f t="shared" si="23"/>
        <v>5</v>
      </c>
      <c r="D186" s="22" t="str">
        <f t="shared" si="24"/>
        <v>jeudi</v>
      </c>
      <c r="E186" s="23" t="str">
        <f t="shared" si="25"/>
        <v>jeudi</v>
      </c>
    </row>
    <row r="187" spans="1:5" x14ac:dyDescent="0.2">
      <c r="A187" s="19">
        <v>47053</v>
      </c>
      <c r="B187" s="20">
        <f t="shared" si="22"/>
        <v>10</v>
      </c>
      <c r="C187" s="21">
        <f t="shared" si="23"/>
        <v>6</v>
      </c>
      <c r="D187" s="22" t="str">
        <f t="shared" si="24"/>
        <v>vendredi</v>
      </c>
      <c r="E187" s="23" t="str">
        <f t="shared" si="25"/>
        <v>vendredi</v>
      </c>
    </row>
    <row r="188" spans="1:5" x14ac:dyDescent="0.2">
      <c r="A188" s="19">
        <v>47054</v>
      </c>
      <c r="B188" s="20">
        <f t="shared" si="22"/>
        <v>10</v>
      </c>
      <c r="C188" s="21">
        <f t="shared" si="23"/>
        <v>7</v>
      </c>
      <c r="D188" s="22" t="str">
        <f t="shared" si="24"/>
        <v>samedi</v>
      </c>
      <c r="E188" s="23" t="str">
        <f t="shared" si="25"/>
        <v>samedi</v>
      </c>
    </row>
    <row r="189" spans="1:5" x14ac:dyDescent="0.2">
      <c r="A189" s="19">
        <v>47055</v>
      </c>
      <c r="B189" s="20">
        <f t="shared" si="22"/>
        <v>10</v>
      </c>
      <c r="C189" s="21">
        <f t="shared" si="23"/>
        <v>1</v>
      </c>
      <c r="D189" s="22" t="str">
        <f t="shared" si="24"/>
        <v>dimanche</v>
      </c>
      <c r="E189" s="23" t="str">
        <f t="shared" si="25"/>
        <v>dimanche</v>
      </c>
    </row>
    <row r="190" spans="1:5" x14ac:dyDescent="0.2">
      <c r="A190" s="19">
        <v>47056</v>
      </c>
      <c r="B190" s="20">
        <f t="shared" si="22"/>
        <v>10</v>
      </c>
      <c r="C190" s="21">
        <f t="shared" si="23"/>
        <v>2</v>
      </c>
      <c r="D190" s="22" t="str">
        <f t="shared" si="24"/>
        <v>lundi</v>
      </c>
      <c r="E190" s="23" t="str">
        <f t="shared" si="25"/>
        <v>lundi</v>
      </c>
    </row>
    <row r="191" spans="1:5" x14ac:dyDescent="0.2">
      <c r="A191" s="19">
        <v>47057</v>
      </c>
      <c r="B191" s="20">
        <f t="shared" si="22"/>
        <v>10</v>
      </c>
      <c r="C191" s="21">
        <f t="shared" si="23"/>
        <v>3</v>
      </c>
      <c r="D191" s="22" t="str">
        <f t="shared" si="24"/>
        <v>mardi</v>
      </c>
      <c r="E191" s="23" t="str">
        <f t="shared" si="25"/>
        <v>mardi</v>
      </c>
    </row>
    <row r="192" spans="1:5" x14ac:dyDescent="0.2">
      <c r="A192" s="19">
        <v>47058</v>
      </c>
      <c r="B192" s="20">
        <f t="shared" si="22"/>
        <v>11</v>
      </c>
      <c r="C192" s="21">
        <f t="shared" si="23"/>
        <v>4</v>
      </c>
      <c r="D192" s="22" t="str">
        <f t="shared" si="24"/>
        <v>JF</v>
      </c>
      <c r="E192" s="23" t="str">
        <f t="shared" si="25"/>
        <v>JF</v>
      </c>
    </row>
    <row r="193" spans="1:5" x14ac:dyDescent="0.2">
      <c r="A193" s="19">
        <v>47059</v>
      </c>
      <c r="B193" s="20">
        <f t="shared" si="22"/>
        <v>11</v>
      </c>
      <c r="C193" s="21">
        <f t="shared" si="23"/>
        <v>5</v>
      </c>
      <c r="D193" s="22" t="str">
        <f t="shared" si="24"/>
        <v>jeudi</v>
      </c>
      <c r="E193" s="23" t="str">
        <f t="shared" si="25"/>
        <v>jeudi</v>
      </c>
    </row>
    <row r="194" spans="1:5" x14ac:dyDescent="0.2">
      <c r="A194" s="19">
        <v>47060</v>
      </c>
      <c r="B194" s="20">
        <f t="shared" si="22"/>
        <v>11</v>
      </c>
      <c r="C194" s="21">
        <f t="shared" si="23"/>
        <v>6</v>
      </c>
      <c r="D194" s="22" t="str">
        <f t="shared" si="24"/>
        <v>vendredi</v>
      </c>
      <c r="E194" s="23" t="str">
        <f t="shared" si="25"/>
        <v>vendredi</v>
      </c>
    </row>
    <row r="195" spans="1:5" x14ac:dyDescent="0.2">
      <c r="A195" s="19">
        <v>47061</v>
      </c>
      <c r="B195" s="20">
        <f t="shared" si="22"/>
        <v>11</v>
      </c>
      <c r="C195" s="21">
        <f t="shared" si="23"/>
        <v>7</v>
      </c>
      <c r="D195" s="22" t="str">
        <f t="shared" si="24"/>
        <v>samedi</v>
      </c>
      <c r="E195" s="23" t="str">
        <f t="shared" si="25"/>
        <v>samedi</v>
      </c>
    </row>
    <row r="196" spans="1:5" x14ac:dyDescent="0.2">
      <c r="A196" s="19">
        <v>47062</v>
      </c>
      <c r="B196" s="20">
        <f t="shared" si="22"/>
        <v>11</v>
      </c>
      <c r="C196" s="21">
        <f t="shared" si="23"/>
        <v>1</v>
      </c>
      <c r="D196" s="22" t="str">
        <f t="shared" si="24"/>
        <v>dimanche</v>
      </c>
      <c r="E196" s="23" t="str">
        <f t="shared" si="25"/>
        <v>dimanche</v>
      </c>
    </row>
    <row r="197" spans="1:5" x14ac:dyDescent="0.2">
      <c r="A197" s="19">
        <v>47063</v>
      </c>
      <c r="B197" s="20">
        <f t="shared" ref="B197:B260" si="26">MONTH(A197)</f>
        <v>11</v>
      </c>
      <c r="C197" s="21">
        <f t="shared" ref="C197:C260" si="27">WEEKDAY(A197)</f>
        <v>2</v>
      </c>
      <c r="D197" s="22" t="str">
        <f t="shared" ref="D197:D260" si="28">IF($A$4:$A$368=$O$4,$M$4,IF($A$4:$A$368=$O$5,$M$5,IF($A$4:$A$368=$O$6,$M$6,IF($A$4:$A$368=$O$7,$M$7,IF($A$4:$A$368=$O$8,$M$8,IF($A$4:$A$368=$O$9,$M$9,IF($A$4:$A$368=$O$10,$M$10,IF($A$4:$A$368=$O$11,$M$11,IF($A$4:$A$368=$O$12,$M$12,IF($A$4:$A$368=$O$13,$M$13,IF($A$4:$A$368=$O$14,$M$14,VLOOKUP(C197,$G$4:$H$12,2,0))))))))))))</f>
        <v>lundi</v>
      </c>
      <c r="E197" s="23" t="str">
        <f t="shared" ref="E197:E260" si="29">D197</f>
        <v>lundi</v>
      </c>
    </row>
    <row r="198" spans="1:5" x14ac:dyDescent="0.2">
      <c r="A198" s="19">
        <v>47064</v>
      </c>
      <c r="B198" s="20">
        <f t="shared" si="26"/>
        <v>11</v>
      </c>
      <c r="C198" s="21">
        <f t="shared" si="27"/>
        <v>3</v>
      </c>
      <c r="D198" s="22" t="str">
        <f t="shared" si="28"/>
        <v>mardi</v>
      </c>
      <c r="E198" s="23" t="str">
        <f t="shared" si="29"/>
        <v>mardi</v>
      </c>
    </row>
    <row r="199" spans="1:5" x14ac:dyDescent="0.2">
      <c r="A199" s="19">
        <v>47065</v>
      </c>
      <c r="B199" s="20">
        <f t="shared" si="26"/>
        <v>11</v>
      </c>
      <c r="C199" s="21">
        <f t="shared" si="27"/>
        <v>4</v>
      </c>
      <c r="D199" s="22" t="str">
        <f t="shared" si="28"/>
        <v>mercredi</v>
      </c>
      <c r="E199" s="23" t="str">
        <f t="shared" si="29"/>
        <v>mercredi</v>
      </c>
    </row>
    <row r="200" spans="1:5" x14ac:dyDescent="0.2">
      <c r="A200" s="19">
        <v>47066</v>
      </c>
      <c r="B200" s="20">
        <f t="shared" si="26"/>
        <v>11</v>
      </c>
      <c r="C200" s="21">
        <f t="shared" si="27"/>
        <v>5</v>
      </c>
      <c r="D200" s="22" t="str">
        <f t="shared" si="28"/>
        <v>jeudi</v>
      </c>
      <c r="E200" s="23" t="str">
        <f t="shared" si="29"/>
        <v>jeudi</v>
      </c>
    </row>
    <row r="201" spans="1:5" x14ac:dyDescent="0.2">
      <c r="A201" s="19">
        <v>47067</v>
      </c>
      <c r="B201" s="20">
        <f t="shared" si="26"/>
        <v>11</v>
      </c>
      <c r="C201" s="21">
        <f t="shared" si="27"/>
        <v>6</v>
      </c>
      <c r="D201" s="22" t="str">
        <f t="shared" si="28"/>
        <v>vendredi</v>
      </c>
      <c r="E201" s="23" t="str">
        <f t="shared" si="29"/>
        <v>vendredi</v>
      </c>
    </row>
    <row r="202" spans="1:5" x14ac:dyDescent="0.2">
      <c r="A202" s="19">
        <v>47068</v>
      </c>
      <c r="B202" s="20">
        <f t="shared" si="26"/>
        <v>11</v>
      </c>
      <c r="C202" s="21">
        <f t="shared" si="27"/>
        <v>7</v>
      </c>
      <c r="D202" s="22" t="str">
        <f t="shared" si="28"/>
        <v>JF</v>
      </c>
      <c r="E202" s="23" t="str">
        <f t="shared" si="29"/>
        <v>JF</v>
      </c>
    </row>
    <row r="203" spans="1:5" x14ac:dyDescent="0.2">
      <c r="A203" s="19">
        <v>47069</v>
      </c>
      <c r="B203" s="20">
        <f t="shared" si="26"/>
        <v>11</v>
      </c>
      <c r="C203" s="21">
        <f t="shared" si="27"/>
        <v>1</v>
      </c>
      <c r="D203" s="22" t="str">
        <f t="shared" si="28"/>
        <v>dimanche</v>
      </c>
      <c r="E203" s="23" t="str">
        <f t="shared" si="29"/>
        <v>dimanche</v>
      </c>
    </row>
    <row r="204" spans="1:5" x14ac:dyDescent="0.2">
      <c r="A204" s="19">
        <v>47070</v>
      </c>
      <c r="B204" s="20">
        <f t="shared" si="26"/>
        <v>11</v>
      </c>
      <c r="C204" s="21">
        <f t="shared" si="27"/>
        <v>2</v>
      </c>
      <c r="D204" s="22" t="str">
        <f t="shared" si="28"/>
        <v>lundi</v>
      </c>
      <c r="E204" s="23" t="str">
        <f t="shared" si="29"/>
        <v>lundi</v>
      </c>
    </row>
    <row r="205" spans="1:5" x14ac:dyDescent="0.2">
      <c r="A205" s="19">
        <v>47071</v>
      </c>
      <c r="B205" s="20">
        <f t="shared" si="26"/>
        <v>11</v>
      </c>
      <c r="C205" s="21">
        <f t="shared" si="27"/>
        <v>3</v>
      </c>
      <c r="D205" s="22" t="str">
        <f t="shared" si="28"/>
        <v>mardi</v>
      </c>
      <c r="E205" s="23" t="str">
        <f t="shared" si="29"/>
        <v>mardi</v>
      </c>
    </row>
    <row r="206" spans="1:5" x14ac:dyDescent="0.2">
      <c r="A206" s="19">
        <v>47072</v>
      </c>
      <c r="B206" s="20">
        <f t="shared" si="26"/>
        <v>11</v>
      </c>
      <c r="C206" s="21">
        <f t="shared" si="27"/>
        <v>4</v>
      </c>
      <c r="D206" s="22" t="str">
        <f t="shared" si="28"/>
        <v>mercredi</v>
      </c>
      <c r="E206" s="23" t="str">
        <f t="shared" si="29"/>
        <v>mercredi</v>
      </c>
    </row>
    <row r="207" spans="1:5" x14ac:dyDescent="0.2">
      <c r="A207" s="19">
        <v>47073</v>
      </c>
      <c r="B207" s="20">
        <f t="shared" si="26"/>
        <v>11</v>
      </c>
      <c r="C207" s="21">
        <f t="shared" si="27"/>
        <v>5</v>
      </c>
      <c r="D207" s="22" t="str">
        <f t="shared" si="28"/>
        <v>jeudi</v>
      </c>
      <c r="E207" s="23" t="str">
        <f t="shared" si="29"/>
        <v>jeudi</v>
      </c>
    </row>
    <row r="208" spans="1:5" x14ac:dyDescent="0.2">
      <c r="A208" s="19">
        <v>47074</v>
      </c>
      <c r="B208" s="20">
        <f t="shared" si="26"/>
        <v>11</v>
      </c>
      <c r="C208" s="21">
        <f t="shared" si="27"/>
        <v>6</v>
      </c>
      <c r="D208" s="22" t="str">
        <f t="shared" si="28"/>
        <v>vendredi</v>
      </c>
      <c r="E208" s="23" t="str">
        <f t="shared" si="29"/>
        <v>vendredi</v>
      </c>
    </row>
    <row r="209" spans="1:5" x14ac:dyDescent="0.2">
      <c r="A209" s="19">
        <v>47075</v>
      </c>
      <c r="B209" s="20">
        <f t="shared" si="26"/>
        <v>11</v>
      </c>
      <c r="C209" s="21">
        <f t="shared" si="27"/>
        <v>7</v>
      </c>
      <c r="D209" s="22" t="str">
        <f t="shared" si="28"/>
        <v>samedi</v>
      </c>
      <c r="E209" s="23" t="str">
        <f t="shared" si="29"/>
        <v>samedi</v>
      </c>
    </row>
    <row r="210" spans="1:5" x14ac:dyDescent="0.2">
      <c r="A210" s="19">
        <v>47076</v>
      </c>
      <c r="B210" s="20">
        <f t="shared" si="26"/>
        <v>11</v>
      </c>
      <c r="C210" s="21">
        <f t="shared" si="27"/>
        <v>1</v>
      </c>
      <c r="D210" s="22" t="str">
        <f t="shared" si="28"/>
        <v>dimanche</v>
      </c>
      <c r="E210" s="23" t="str">
        <f t="shared" si="29"/>
        <v>dimanche</v>
      </c>
    </row>
    <row r="211" spans="1:5" x14ac:dyDescent="0.2">
      <c r="A211" s="19">
        <v>47077</v>
      </c>
      <c r="B211" s="20">
        <f t="shared" si="26"/>
        <v>11</v>
      </c>
      <c r="C211" s="21">
        <f t="shared" si="27"/>
        <v>2</v>
      </c>
      <c r="D211" s="22" t="str">
        <f t="shared" si="28"/>
        <v>lundi</v>
      </c>
      <c r="E211" s="23" t="str">
        <f t="shared" si="29"/>
        <v>lundi</v>
      </c>
    </row>
    <row r="212" spans="1:5" x14ac:dyDescent="0.2">
      <c r="A212" s="19">
        <v>47078</v>
      </c>
      <c r="B212" s="20">
        <f t="shared" si="26"/>
        <v>11</v>
      </c>
      <c r="C212" s="21">
        <f t="shared" si="27"/>
        <v>3</v>
      </c>
      <c r="D212" s="22" t="str">
        <f t="shared" si="28"/>
        <v>mardi</v>
      </c>
      <c r="E212" s="23" t="str">
        <f t="shared" si="29"/>
        <v>mardi</v>
      </c>
    </row>
    <row r="213" spans="1:5" x14ac:dyDescent="0.2">
      <c r="A213" s="19">
        <v>47079</v>
      </c>
      <c r="B213" s="20">
        <f t="shared" si="26"/>
        <v>11</v>
      </c>
      <c r="C213" s="21">
        <f t="shared" si="27"/>
        <v>4</v>
      </c>
      <c r="D213" s="22" t="str">
        <f t="shared" si="28"/>
        <v>mercredi</v>
      </c>
      <c r="E213" s="23" t="str">
        <f t="shared" si="29"/>
        <v>mercredi</v>
      </c>
    </row>
    <row r="214" spans="1:5" x14ac:dyDescent="0.2">
      <c r="A214" s="19">
        <v>47080</v>
      </c>
      <c r="B214" s="20">
        <f t="shared" si="26"/>
        <v>11</v>
      </c>
      <c r="C214" s="21">
        <f t="shared" si="27"/>
        <v>5</v>
      </c>
      <c r="D214" s="22" t="str">
        <f t="shared" si="28"/>
        <v>jeudi</v>
      </c>
      <c r="E214" s="23" t="str">
        <f t="shared" si="29"/>
        <v>jeudi</v>
      </c>
    </row>
    <row r="215" spans="1:5" x14ac:dyDescent="0.2">
      <c r="A215" s="19">
        <v>47081</v>
      </c>
      <c r="B215" s="20">
        <f t="shared" si="26"/>
        <v>11</v>
      </c>
      <c r="C215" s="21">
        <f t="shared" si="27"/>
        <v>6</v>
      </c>
      <c r="D215" s="22" t="str">
        <f t="shared" si="28"/>
        <v>vendredi</v>
      </c>
      <c r="E215" s="23" t="str">
        <f t="shared" si="29"/>
        <v>vendredi</v>
      </c>
    </row>
    <row r="216" spans="1:5" x14ac:dyDescent="0.2">
      <c r="A216" s="19">
        <v>47082</v>
      </c>
      <c r="B216" s="20">
        <f t="shared" si="26"/>
        <v>11</v>
      </c>
      <c r="C216" s="21">
        <f t="shared" si="27"/>
        <v>7</v>
      </c>
      <c r="D216" s="22" t="str">
        <f t="shared" si="28"/>
        <v>samedi</v>
      </c>
      <c r="E216" s="23" t="str">
        <f t="shared" si="29"/>
        <v>samedi</v>
      </c>
    </row>
    <row r="217" spans="1:5" x14ac:dyDescent="0.2">
      <c r="A217" s="19">
        <v>47083</v>
      </c>
      <c r="B217" s="20">
        <f t="shared" si="26"/>
        <v>11</v>
      </c>
      <c r="C217" s="21">
        <f t="shared" si="27"/>
        <v>1</v>
      </c>
      <c r="D217" s="22" t="str">
        <f t="shared" si="28"/>
        <v>dimanche</v>
      </c>
      <c r="E217" s="23" t="str">
        <f t="shared" si="29"/>
        <v>dimanche</v>
      </c>
    </row>
    <row r="218" spans="1:5" x14ac:dyDescent="0.2">
      <c r="A218" s="19">
        <v>47084</v>
      </c>
      <c r="B218" s="20">
        <f t="shared" si="26"/>
        <v>11</v>
      </c>
      <c r="C218" s="21">
        <f t="shared" si="27"/>
        <v>2</v>
      </c>
      <c r="D218" s="22" t="str">
        <f t="shared" si="28"/>
        <v>lundi</v>
      </c>
      <c r="E218" s="23" t="str">
        <f t="shared" si="29"/>
        <v>lundi</v>
      </c>
    </row>
    <row r="219" spans="1:5" x14ac:dyDescent="0.2">
      <c r="A219" s="19">
        <v>47085</v>
      </c>
      <c r="B219" s="20">
        <f t="shared" si="26"/>
        <v>11</v>
      </c>
      <c r="C219" s="21">
        <f t="shared" si="27"/>
        <v>3</v>
      </c>
      <c r="D219" s="22" t="str">
        <f t="shared" si="28"/>
        <v>mardi</v>
      </c>
      <c r="E219" s="23" t="str">
        <f t="shared" si="29"/>
        <v>mardi</v>
      </c>
    </row>
    <row r="220" spans="1:5" x14ac:dyDescent="0.2">
      <c r="A220" s="19">
        <v>47086</v>
      </c>
      <c r="B220" s="20">
        <f t="shared" si="26"/>
        <v>11</v>
      </c>
      <c r="C220" s="21">
        <f t="shared" si="27"/>
        <v>4</v>
      </c>
      <c r="D220" s="22" t="str">
        <f t="shared" si="28"/>
        <v>mercredi</v>
      </c>
      <c r="E220" s="23" t="str">
        <f t="shared" si="29"/>
        <v>mercredi</v>
      </c>
    </row>
    <row r="221" spans="1:5" x14ac:dyDescent="0.2">
      <c r="A221" s="19">
        <v>47087</v>
      </c>
      <c r="B221" s="20">
        <f t="shared" si="26"/>
        <v>11</v>
      </c>
      <c r="C221" s="21">
        <f t="shared" si="27"/>
        <v>5</v>
      </c>
      <c r="D221" s="22" t="str">
        <f t="shared" si="28"/>
        <v>jeudi</v>
      </c>
      <c r="E221" s="23" t="str">
        <f t="shared" si="29"/>
        <v>jeudi</v>
      </c>
    </row>
    <row r="222" spans="1:5" x14ac:dyDescent="0.2">
      <c r="A222" s="19">
        <v>47088</v>
      </c>
      <c r="B222" s="20">
        <f t="shared" si="26"/>
        <v>12</v>
      </c>
      <c r="C222" s="21">
        <f t="shared" si="27"/>
        <v>6</v>
      </c>
      <c r="D222" s="22" t="str">
        <f t="shared" si="28"/>
        <v>vendredi</v>
      </c>
      <c r="E222" s="23" t="str">
        <f t="shared" si="29"/>
        <v>vendredi</v>
      </c>
    </row>
    <row r="223" spans="1:5" x14ac:dyDescent="0.2">
      <c r="A223" s="19">
        <v>47089</v>
      </c>
      <c r="B223" s="20">
        <f t="shared" si="26"/>
        <v>12</v>
      </c>
      <c r="C223" s="21">
        <f t="shared" si="27"/>
        <v>7</v>
      </c>
      <c r="D223" s="22" t="str">
        <f t="shared" si="28"/>
        <v>samedi</v>
      </c>
      <c r="E223" s="23" t="str">
        <f t="shared" si="29"/>
        <v>samedi</v>
      </c>
    </row>
    <row r="224" spans="1:5" x14ac:dyDescent="0.2">
      <c r="A224" s="19">
        <v>47090</v>
      </c>
      <c r="B224" s="20">
        <f t="shared" si="26"/>
        <v>12</v>
      </c>
      <c r="C224" s="21">
        <f t="shared" si="27"/>
        <v>1</v>
      </c>
      <c r="D224" s="22" t="str">
        <f t="shared" si="28"/>
        <v>dimanche</v>
      </c>
      <c r="E224" s="23" t="str">
        <f t="shared" si="29"/>
        <v>dimanche</v>
      </c>
    </row>
    <row r="225" spans="1:5" x14ac:dyDescent="0.2">
      <c r="A225" s="19">
        <v>47091</v>
      </c>
      <c r="B225" s="20">
        <f t="shared" si="26"/>
        <v>12</v>
      </c>
      <c r="C225" s="21">
        <f t="shared" si="27"/>
        <v>2</v>
      </c>
      <c r="D225" s="22" t="str">
        <f t="shared" si="28"/>
        <v>lundi</v>
      </c>
      <c r="E225" s="23" t="str">
        <f t="shared" si="29"/>
        <v>lundi</v>
      </c>
    </row>
    <row r="226" spans="1:5" x14ac:dyDescent="0.2">
      <c r="A226" s="19">
        <v>47092</v>
      </c>
      <c r="B226" s="20">
        <f t="shared" si="26"/>
        <v>12</v>
      </c>
      <c r="C226" s="21">
        <f t="shared" si="27"/>
        <v>3</v>
      </c>
      <c r="D226" s="22" t="str">
        <f t="shared" si="28"/>
        <v>mardi</v>
      </c>
      <c r="E226" s="23" t="str">
        <f t="shared" si="29"/>
        <v>mardi</v>
      </c>
    </row>
    <row r="227" spans="1:5" x14ac:dyDescent="0.2">
      <c r="A227" s="19">
        <v>47093</v>
      </c>
      <c r="B227" s="20">
        <f t="shared" si="26"/>
        <v>12</v>
      </c>
      <c r="C227" s="21">
        <f t="shared" si="27"/>
        <v>4</v>
      </c>
      <c r="D227" s="22" t="str">
        <f t="shared" si="28"/>
        <v>mercredi</v>
      </c>
      <c r="E227" s="23" t="str">
        <f t="shared" si="29"/>
        <v>mercredi</v>
      </c>
    </row>
    <row r="228" spans="1:5" x14ac:dyDescent="0.2">
      <c r="A228" s="19">
        <v>47094</v>
      </c>
      <c r="B228" s="20">
        <f t="shared" si="26"/>
        <v>12</v>
      </c>
      <c r="C228" s="21">
        <f t="shared" si="27"/>
        <v>5</v>
      </c>
      <c r="D228" s="22" t="str">
        <f t="shared" si="28"/>
        <v>jeudi</v>
      </c>
      <c r="E228" s="23" t="str">
        <f t="shared" si="29"/>
        <v>jeudi</v>
      </c>
    </row>
    <row r="229" spans="1:5" x14ac:dyDescent="0.2">
      <c r="A229" s="19">
        <v>47095</v>
      </c>
      <c r="B229" s="20">
        <f t="shared" si="26"/>
        <v>12</v>
      </c>
      <c r="C229" s="21">
        <f t="shared" si="27"/>
        <v>6</v>
      </c>
      <c r="D229" s="22" t="str">
        <f t="shared" si="28"/>
        <v>vendredi</v>
      </c>
      <c r="E229" s="23" t="str">
        <f t="shared" si="29"/>
        <v>vendredi</v>
      </c>
    </row>
    <row r="230" spans="1:5" x14ac:dyDescent="0.2">
      <c r="A230" s="19">
        <v>47096</v>
      </c>
      <c r="B230" s="20">
        <f t="shared" si="26"/>
        <v>12</v>
      </c>
      <c r="C230" s="21">
        <f t="shared" si="27"/>
        <v>7</v>
      </c>
      <c r="D230" s="22" t="str">
        <f t="shared" si="28"/>
        <v>samedi</v>
      </c>
      <c r="E230" s="23" t="str">
        <f t="shared" si="29"/>
        <v>samedi</v>
      </c>
    </row>
    <row r="231" spans="1:5" x14ac:dyDescent="0.2">
      <c r="A231" s="19">
        <v>47097</v>
      </c>
      <c r="B231" s="20">
        <f t="shared" si="26"/>
        <v>12</v>
      </c>
      <c r="C231" s="21">
        <f t="shared" si="27"/>
        <v>1</v>
      </c>
      <c r="D231" s="22" t="str">
        <f t="shared" si="28"/>
        <v>dimanche</v>
      </c>
      <c r="E231" s="23" t="str">
        <f t="shared" si="29"/>
        <v>dimanche</v>
      </c>
    </row>
    <row r="232" spans="1:5" x14ac:dyDescent="0.2">
      <c r="A232" s="19">
        <v>47098</v>
      </c>
      <c r="B232" s="20">
        <f t="shared" si="26"/>
        <v>12</v>
      </c>
      <c r="C232" s="21">
        <f t="shared" si="27"/>
        <v>2</v>
      </c>
      <c r="D232" s="22" t="str">
        <f t="shared" si="28"/>
        <v>lundi</v>
      </c>
      <c r="E232" s="23" t="str">
        <f t="shared" si="29"/>
        <v>lundi</v>
      </c>
    </row>
    <row r="233" spans="1:5" x14ac:dyDescent="0.2">
      <c r="A233" s="19">
        <v>47099</v>
      </c>
      <c r="B233" s="20">
        <f t="shared" si="26"/>
        <v>12</v>
      </c>
      <c r="C233" s="21">
        <f t="shared" si="27"/>
        <v>3</v>
      </c>
      <c r="D233" s="22" t="str">
        <f t="shared" si="28"/>
        <v>mardi</v>
      </c>
      <c r="E233" s="23" t="str">
        <f t="shared" si="29"/>
        <v>mardi</v>
      </c>
    </row>
    <row r="234" spans="1:5" x14ac:dyDescent="0.2">
      <c r="A234" s="19">
        <v>47100</v>
      </c>
      <c r="B234" s="20">
        <f t="shared" si="26"/>
        <v>12</v>
      </c>
      <c r="C234" s="21">
        <f t="shared" si="27"/>
        <v>4</v>
      </c>
      <c r="D234" s="22" t="str">
        <f t="shared" si="28"/>
        <v>mercredi</v>
      </c>
      <c r="E234" s="23" t="str">
        <f t="shared" si="29"/>
        <v>mercredi</v>
      </c>
    </row>
    <row r="235" spans="1:5" x14ac:dyDescent="0.2">
      <c r="A235" s="19">
        <v>47101</v>
      </c>
      <c r="B235" s="20">
        <f t="shared" si="26"/>
        <v>12</v>
      </c>
      <c r="C235" s="21">
        <f t="shared" si="27"/>
        <v>5</v>
      </c>
      <c r="D235" s="22" t="str">
        <f t="shared" si="28"/>
        <v>jeudi</v>
      </c>
      <c r="E235" s="23" t="str">
        <f t="shared" si="29"/>
        <v>jeudi</v>
      </c>
    </row>
    <row r="236" spans="1:5" x14ac:dyDescent="0.2">
      <c r="A236" s="19">
        <v>47102</v>
      </c>
      <c r="B236" s="20">
        <f t="shared" si="26"/>
        <v>12</v>
      </c>
      <c r="C236" s="21">
        <f t="shared" si="27"/>
        <v>6</v>
      </c>
      <c r="D236" s="22" t="str">
        <f t="shared" si="28"/>
        <v>vendredi</v>
      </c>
      <c r="E236" s="23" t="str">
        <f t="shared" si="29"/>
        <v>vendredi</v>
      </c>
    </row>
    <row r="237" spans="1:5" x14ac:dyDescent="0.2">
      <c r="A237" s="19">
        <v>47103</v>
      </c>
      <c r="B237" s="20">
        <f t="shared" si="26"/>
        <v>12</v>
      </c>
      <c r="C237" s="21">
        <f t="shared" si="27"/>
        <v>7</v>
      </c>
      <c r="D237" s="22" t="str">
        <f t="shared" si="28"/>
        <v>samedi</v>
      </c>
      <c r="E237" s="23" t="str">
        <f t="shared" si="29"/>
        <v>samedi</v>
      </c>
    </row>
    <row r="238" spans="1:5" x14ac:dyDescent="0.2">
      <c r="A238" s="19">
        <v>47104</v>
      </c>
      <c r="B238" s="20">
        <f t="shared" si="26"/>
        <v>12</v>
      </c>
      <c r="C238" s="21">
        <f t="shared" si="27"/>
        <v>1</v>
      </c>
      <c r="D238" s="22" t="str">
        <f t="shared" si="28"/>
        <v>dimanche</v>
      </c>
      <c r="E238" s="23" t="str">
        <f t="shared" si="29"/>
        <v>dimanche</v>
      </c>
    </row>
    <row r="239" spans="1:5" x14ac:dyDescent="0.2">
      <c r="A239" s="19">
        <v>47105</v>
      </c>
      <c r="B239" s="20">
        <f t="shared" si="26"/>
        <v>12</v>
      </c>
      <c r="C239" s="21">
        <f t="shared" si="27"/>
        <v>2</v>
      </c>
      <c r="D239" s="22" t="str">
        <f t="shared" si="28"/>
        <v>lundi</v>
      </c>
      <c r="E239" s="23" t="str">
        <f t="shared" si="29"/>
        <v>lundi</v>
      </c>
    </row>
    <row r="240" spans="1:5" x14ac:dyDescent="0.2">
      <c r="A240" s="19">
        <v>47106</v>
      </c>
      <c r="B240" s="20">
        <f t="shared" si="26"/>
        <v>12</v>
      </c>
      <c r="C240" s="21">
        <f t="shared" si="27"/>
        <v>3</v>
      </c>
      <c r="D240" s="22" t="str">
        <f t="shared" si="28"/>
        <v>mardi</v>
      </c>
      <c r="E240" s="23" t="str">
        <f t="shared" si="29"/>
        <v>mardi</v>
      </c>
    </row>
    <row r="241" spans="1:5" x14ac:dyDescent="0.2">
      <c r="A241" s="19">
        <v>47107</v>
      </c>
      <c r="B241" s="20">
        <f t="shared" si="26"/>
        <v>12</v>
      </c>
      <c r="C241" s="21">
        <f t="shared" si="27"/>
        <v>4</v>
      </c>
      <c r="D241" s="22" t="str">
        <f t="shared" si="28"/>
        <v>mercredi</v>
      </c>
      <c r="E241" s="23" t="str">
        <f t="shared" si="29"/>
        <v>mercredi</v>
      </c>
    </row>
    <row r="242" spans="1:5" x14ac:dyDescent="0.2">
      <c r="A242" s="19">
        <v>47108</v>
      </c>
      <c r="B242" s="20">
        <f t="shared" si="26"/>
        <v>12</v>
      </c>
      <c r="C242" s="21">
        <f t="shared" si="27"/>
        <v>5</v>
      </c>
      <c r="D242" s="22" t="str">
        <f t="shared" si="28"/>
        <v>jeudi</v>
      </c>
      <c r="E242" s="23" t="str">
        <f t="shared" si="29"/>
        <v>jeudi</v>
      </c>
    </row>
    <row r="243" spans="1:5" x14ac:dyDescent="0.2">
      <c r="A243" s="19">
        <v>47109</v>
      </c>
      <c r="B243" s="20">
        <f t="shared" si="26"/>
        <v>12</v>
      </c>
      <c r="C243" s="21">
        <f t="shared" si="27"/>
        <v>6</v>
      </c>
      <c r="D243" s="22" t="str">
        <f t="shared" si="28"/>
        <v>vendredi</v>
      </c>
      <c r="E243" s="23" t="str">
        <f t="shared" si="29"/>
        <v>vendredi</v>
      </c>
    </row>
    <row r="244" spans="1:5" x14ac:dyDescent="0.2">
      <c r="A244" s="19">
        <v>47110</v>
      </c>
      <c r="B244" s="20">
        <f t="shared" si="26"/>
        <v>12</v>
      </c>
      <c r="C244" s="21">
        <f t="shared" si="27"/>
        <v>7</v>
      </c>
      <c r="D244" s="22" t="str">
        <f t="shared" si="28"/>
        <v>samedi</v>
      </c>
      <c r="E244" s="23" t="str">
        <f t="shared" si="29"/>
        <v>samedi</v>
      </c>
    </row>
    <row r="245" spans="1:5" x14ac:dyDescent="0.2">
      <c r="A245" s="19">
        <v>47111</v>
      </c>
      <c r="B245" s="20">
        <f t="shared" si="26"/>
        <v>12</v>
      </c>
      <c r="C245" s="21">
        <f t="shared" si="27"/>
        <v>1</v>
      </c>
      <c r="D245" s="22" t="str">
        <f t="shared" si="28"/>
        <v>dimanche</v>
      </c>
      <c r="E245" s="23" t="str">
        <f t="shared" si="29"/>
        <v>dimanche</v>
      </c>
    </row>
    <row r="246" spans="1:5" x14ac:dyDescent="0.2">
      <c r="A246" s="19">
        <v>47112</v>
      </c>
      <c r="B246" s="20">
        <f t="shared" si="26"/>
        <v>12</v>
      </c>
      <c r="C246" s="21">
        <f t="shared" si="27"/>
        <v>2</v>
      </c>
      <c r="D246" s="22" t="str">
        <f t="shared" si="28"/>
        <v>JF</v>
      </c>
      <c r="E246" s="23" t="str">
        <f t="shared" si="29"/>
        <v>JF</v>
      </c>
    </row>
    <row r="247" spans="1:5" x14ac:dyDescent="0.2">
      <c r="A247" s="19">
        <v>47113</v>
      </c>
      <c r="B247" s="20">
        <f t="shared" si="26"/>
        <v>12</v>
      </c>
      <c r="C247" s="21">
        <f t="shared" si="27"/>
        <v>3</v>
      </c>
      <c r="D247" s="22" t="str">
        <f t="shared" si="28"/>
        <v>mardi</v>
      </c>
      <c r="E247" s="23" t="str">
        <f t="shared" si="29"/>
        <v>mardi</v>
      </c>
    </row>
    <row r="248" spans="1:5" x14ac:dyDescent="0.2">
      <c r="A248" s="19">
        <v>47114</v>
      </c>
      <c r="B248" s="20">
        <f t="shared" si="26"/>
        <v>12</v>
      </c>
      <c r="C248" s="21">
        <f t="shared" si="27"/>
        <v>4</v>
      </c>
      <c r="D248" s="22" t="str">
        <f t="shared" si="28"/>
        <v>mercredi</v>
      </c>
      <c r="E248" s="23" t="str">
        <f t="shared" si="29"/>
        <v>mercredi</v>
      </c>
    </row>
    <row r="249" spans="1:5" x14ac:dyDescent="0.2">
      <c r="A249" s="19">
        <v>47115</v>
      </c>
      <c r="B249" s="20">
        <f t="shared" si="26"/>
        <v>12</v>
      </c>
      <c r="C249" s="21">
        <f t="shared" si="27"/>
        <v>5</v>
      </c>
      <c r="D249" s="22" t="str">
        <f t="shared" si="28"/>
        <v>jeudi</v>
      </c>
      <c r="E249" s="23" t="str">
        <f t="shared" si="29"/>
        <v>jeudi</v>
      </c>
    </row>
    <row r="250" spans="1:5" x14ac:dyDescent="0.2">
      <c r="A250" s="19">
        <v>47116</v>
      </c>
      <c r="B250" s="20">
        <f t="shared" si="26"/>
        <v>12</v>
      </c>
      <c r="C250" s="21">
        <f t="shared" si="27"/>
        <v>6</v>
      </c>
      <c r="D250" s="22" t="str">
        <f t="shared" si="28"/>
        <v>vendredi</v>
      </c>
      <c r="E250" s="23" t="str">
        <f t="shared" si="29"/>
        <v>vendredi</v>
      </c>
    </row>
    <row r="251" spans="1:5" x14ac:dyDescent="0.2">
      <c r="A251" s="19">
        <v>47117</v>
      </c>
      <c r="B251" s="20">
        <f t="shared" si="26"/>
        <v>12</v>
      </c>
      <c r="C251" s="21">
        <f t="shared" si="27"/>
        <v>7</v>
      </c>
      <c r="D251" s="22" t="str">
        <f t="shared" si="28"/>
        <v>samedi</v>
      </c>
      <c r="E251" s="23" t="str">
        <f t="shared" si="29"/>
        <v>samedi</v>
      </c>
    </row>
    <row r="252" spans="1:5" x14ac:dyDescent="0.2">
      <c r="A252" s="19">
        <v>47118</v>
      </c>
      <c r="B252" s="20">
        <f t="shared" si="26"/>
        <v>12</v>
      </c>
      <c r="C252" s="21">
        <f t="shared" si="27"/>
        <v>1</v>
      </c>
      <c r="D252" s="22" t="str">
        <f t="shared" si="28"/>
        <v>dimanche</v>
      </c>
      <c r="E252" s="23" t="str">
        <f t="shared" si="29"/>
        <v>dimanche</v>
      </c>
    </row>
    <row r="253" spans="1:5" x14ac:dyDescent="0.2">
      <c r="A253" s="19">
        <v>47119</v>
      </c>
      <c r="B253" s="20">
        <f t="shared" si="26"/>
        <v>1</v>
      </c>
      <c r="C253" s="21">
        <f t="shared" si="27"/>
        <v>2</v>
      </c>
      <c r="D253" s="22" t="str">
        <f t="shared" si="28"/>
        <v>JF</v>
      </c>
      <c r="E253" s="23" t="str">
        <f t="shared" si="29"/>
        <v>JF</v>
      </c>
    </row>
    <row r="254" spans="1:5" x14ac:dyDescent="0.2">
      <c r="A254" s="19">
        <v>47120</v>
      </c>
      <c r="B254" s="20">
        <f t="shared" si="26"/>
        <v>1</v>
      </c>
      <c r="C254" s="21">
        <f t="shared" si="27"/>
        <v>3</v>
      </c>
      <c r="D254" s="22" t="str">
        <f t="shared" si="28"/>
        <v>mardi</v>
      </c>
      <c r="E254" s="23" t="str">
        <f t="shared" si="29"/>
        <v>mardi</v>
      </c>
    </row>
    <row r="255" spans="1:5" x14ac:dyDescent="0.2">
      <c r="A255" s="19">
        <v>47121</v>
      </c>
      <c r="B255" s="20">
        <f t="shared" si="26"/>
        <v>1</v>
      </c>
      <c r="C255" s="21">
        <f t="shared" si="27"/>
        <v>4</v>
      </c>
      <c r="D255" s="22" t="str">
        <f t="shared" si="28"/>
        <v>mercredi</v>
      </c>
      <c r="E255" s="23" t="str">
        <f t="shared" si="29"/>
        <v>mercredi</v>
      </c>
    </row>
    <row r="256" spans="1:5" x14ac:dyDescent="0.2">
      <c r="A256" s="19">
        <v>47122</v>
      </c>
      <c r="B256" s="20">
        <f t="shared" si="26"/>
        <v>1</v>
      </c>
      <c r="C256" s="21">
        <f t="shared" si="27"/>
        <v>5</v>
      </c>
      <c r="D256" s="22" t="str">
        <f t="shared" si="28"/>
        <v>jeudi</v>
      </c>
      <c r="E256" s="23" t="str">
        <f t="shared" si="29"/>
        <v>jeudi</v>
      </c>
    </row>
    <row r="257" spans="1:5" x14ac:dyDescent="0.2">
      <c r="A257" s="19">
        <v>47123</v>
      </c>
      <c r="B257" s="20">
        <f t="shared" si="26"/>
        <v>1</v>
      </c>
      <c r="C257" s="21">
        <f t="shared" si="27"/>
        <v>6</v>
      </c>
      <c r="D257" s="22" t="str">
        <f t="shared" si="28"/>
        <v>vendredi</v>
      </c>
      <c r="E257" s="23" t="str">
        <f t="shared" si="29"/>
        <v>vendredi</v>
      </c>
    </row>
    <row r="258" spans="1:5" x14ac:dyDescent="0.2">
      <c r="A258" s="19">
        <v>47124</v>
      </c>
      <c r="B258" s="20">
        <f t="shared" si="26"/>
        <v>1</v>
      </c>
      <c r="C258" s="21">
        <f t="shared" si="27"/>
        <v>7</v>
      </c>
      <c r="D258" s="22" t="str">
        <f t="shared" si="28"/>
        <v>samedi</v>
      </c>
      <c r="E258" s="23" t="str">
        <f t="shared" si="29"/>
        <v>samedi</v>
      </c>
    </row>
    <row r="259" spans="1:5" x14ac:dyDescent="0.2">
      <c r="A259" s="19">
        <v>47125</v>
      </c>
      <c r="B259" s="20">
        <f t="shared" si="26"/>
        <v>1</v>
      </c>
      <c r="C259" s="21">
        <f t="shared" si="27"/>
        <v>1</v>
      </c>
      <c r="D259" s="22" t="str">
        <f t="shared" si="28"/>
        <v>dimanche</v>
      </c>
      <c r="E259" s="23" t="str">
        <f t="shared" si="29"/>
        <v>dimanche</v>
      </c>
    </row>
    <row r="260" spans="1:5" x14ac:dyDescent="0.2">
      <c r="A260" s="19">
        <v>47126</v>
      </c>
      <c r="B260" s="20">
        <f t="shared" si="26"/>
        <v>1</v>
      </c>
      <c r="C260" s="21">
        <f t="shared" si="27"/>
        <v>2</v>
      </c>
      <c r="D260" s="22" t="str">
        <f t="shared" si="28"/>
        <v>lundi</v>
      </c>
      <c r="E260" s="23" t="str">
        <f t="shared" si="29"/>
        <v>lundi</v>
      </c>
    </row>
    <row r="261" spans="1:5" x14ac:dyDescent="0.2">
      <c r="A261" s="19">
        <v>47127</v>
      </c>
      <c r="B261" s="20">
        <f t="shared" ref="B261:B324" si="30">MONTH(A261)</f>
        <v>1</v>
      </c>
      <c r="C261" s="21">
        <f t="shared" ref="C261:C324" si="31">WEEKDAY(A261)</f>
        <v>3</v>
      </c>
      <c r="D261" s="22" t="str">
        <f t="shared" ref="D261:D324" si="32">IF($A$4:$A$368=$O$4,$M$4,IF($A$4:$A$368=$O$5,$M$5,IF($A$4:$A$368=$O$6,$M$6,IF($A$4:$A$368=$O$7,$M$7,IF($A$4:$A$368=$O$8,$M$8,IF($A$4:$A$368=$O$9,$M$9,IF($A$4:$A$368=$O$10,$M$10,IF($A$4:$A$368=$O$11,$M$11,IF($A$4:$A$368=$O$12,$M$12,IF($A$4:$A$368=$O$13,$M$13,IF($A$4:$A$368=$O$14,$M$14,VLOOKUP(C261,$G$4:$H$12,2,0))))))))))))</f>
        <v>mardi</v>
      </c>
      <c r="E261" s="23" t="str">
        <f t="shared" ref="E261:E324" si="33">D261</f>
        <v>mardi</v>
      </c>
    </row>
    <row r="262" spans="1:5" x14ac:dyDescent="0.2">
      <c r="A262" s="19">
        <v>47128</v>
      </c>
      <c r="B262" s="20">
        <f t="shared" si="30"/>
        <v>1</v>
      </c>
      <c r="C262" s="21">
        <f t="shared" si="31"/>
        <v>4</v>
      </c>
      <c r="D262" s="22" t="str">
        <f t="shared" si="32"/>
        <v>mercredi</v>
      </c>
      <c r="E262" s="23" t="str">
        <f t="shared" si="33"/>
        <v>mercredi</v>
      </c>
    </row>
    <row r="263" spans="1:5" x14ac:dyDescent="0.2">
      <c r="A263" s="19">
        <v>47129</v>
      </c>
      <c r="B263" s="20">
        <f t="shared" si="30"/>
        <v>1</v>
      </c>
      <c r="C263" s="21">
        <f t="shared" si="31"/>
        <v>5</v>
      </c>
      <c r="D263" s="22" t="str">
        <f t="shared" si="32"/>
        <v>jeudi</v>
      </c>
      <c r="E263" s="23" t="str">
        <f t="shared" si="33"/>
        <v>jeudi</v>
      </c>
    </row>
    <row r="264" spans="1:5" x14ac:dyDescent="0.2">
      <c r="A264" s="19">
        <v>47130</v>
      </c>
      <c r="B264" s="20">
        <f t="shared" si="30"/>
        <v>1</v>
      </c>
      <c r="C264" s="21">
        <f t="shared" si="31"/>
        <v>6</v>
      </c>
      <c r="D264" s="22" t="str">
        <f t="shared" si="32"/>
        <v>vendredi</v>
      </c>
      <c r="E264" s="23" t="str">
        <f t="shared" si="33"/>
        <v>vendredi</v>
      </c>
    </row>
    <row r="265" spans="1:5" x14ac:dyDescent="0.2">
      <c r="A265" s="19">
        <v>47131</v>
      </c>
      <c r="B265" s="20">
        <f t="shared" si="30"/>
        <v>1</v>
      </c>
      <c r="C265" s="21">
        <f t="shared" si="31"/>
        <v>7</v>
      </c>
      <c r="D265" s="22" t="str">
        <f t="shared" si="32"/>
        <v>samedi</v>
      </c>
      <c r="E265" s="23" t="str">
        <f t="shared" si="33"/>
        <v>samedi</v>
      </c>
    </row>
    <row r="266" spans="1:5" x14ac:dyDescent="0.2">
      <c r="A266" s="19">
        <v>47132</v>
      </c>
      <c r="B266" s="20">
        <f t="shared" si="30"/>
        <v>1</v>
      </c>
      <c r="C266" s="21">
        <f t="shared" si="31"/>
        <v>1</v>
      </c>
      <c r="D266" s="22" t="str">
        <f t="shared" si="32"/>
        <v>dimanche</v>
      </c>
      <c r="E266" s="23" t="str">
        <f t="shared" si="33"/>
        <v>dimanche</v>
      </c>
    </row>
    <row r="267" spans="1:5" x14ac:dyDescent="0.2">
      <c r="A267" s="19">
        <v>47133</v>
      </c>
      <c r="B267" s="20">
        <f t="shared" si="30"/>
        <v>1</v>
      </c>
      <c r="C267" s="21">
        <f t="shared" si="31"/>
        <v>2</v>
      </c>
      <c r="D267" s="22" t="str">
        <f t="shared" si="32"/>
        <v>lundi</v>
      </c>
      <c r="E267" s="23" t="str">
        <f t="shared" si="33"/>
        <v>lundi</v>
      </c>
    </row>
    <row r="268" spans="1:5" x14ac:dyDescent="0.2">
      <c r="A268" s="19">
        <v>47134</v>
      </c>
      <c r="B268" s="20">
        <f t="shared" si="30"/>
        <v>1</v>
      </c>
      <c r="C268" s="21">
        <f t="shared" si="31"/>
        <v>3</v>
      </c>
      <c r="D268" s="22" t="str">
        <f t="shared" si="32"/>
        <v>mardi</v>
      </c>
      <c r="E268" s="23" t="str">
        <f t="shared" si="33"/>
        <v>mardi</v>
      </c>
    </row>
    <row r="269" spans="1:5" x14ac:dyDescent="0.2">
      <c r="A269" s="19">
        <v>47135</v>
      </c>
      <c r="B269" s="20">
        <f t="shared" si="30"/>
        <v>1</v>
      </c>
      <c r="C269" s="21">
        <f t="shared" si="31"/>
        <v>4</v>
      </c>
      <c r="D269" s="22" t="str">
        <f t="shared" si="32"/>
        <v>mercredi</v>
      </c>
      <c r="E269" s="23" t="str">
        <f t="shared" si="33"/>
        <v>mercredi</v>
      </c>
    </row>
    <row r="270" spans="1:5" x14ac:dyDescent="0.2">
      <c r="A270" s="19">
        <v>47136</v>
      </c>
      <c r="B270" s="20">
        <f t="shared" si="30"/>
        <v>1</v>
      </c>
      <c r="C270" s="21">
        <f t="shared" si="31"/>
        <v>5</v>
      </c>
      <c r="D270" s="22" t="str">
        <f t="shared" si="32"/>
        <v>jeudi</v>
      </c>
      <c r="E270" s="23" t="str">
        <f t="shared" si="33"/>
        <v>jeudi</v>
      </c>
    </row>
    <row r="271" spans="1:5" x14ac:dyDescent="0.2">
      <c r="A271" s="19">
        <v>47137</v>
      </c>
      <c r="B271" s="20">
        <f t="shared" si="30"/>
        <v>1</v>
      </c>
      <c r="C271" s="21">
        <f t="shared" si="31"/>
        <v>6</v>
      </c>
      <c r="D271" s="22" t="str">
        <f t="shared" si="32"/>
        <v>vendredi</v>
      </c>
      <c r="E271" s="23" t="str">
        <f t="shared" si="33"/>
        <v>vendredi</v>
      </c>
    </row>
    <row r="272" spans="1:5" x14ac:dyDescent="0.2">
      <c r="A272" s="19">
        <v>47138</v>
      </c>
      <c r="B272" s="20">
        <f t="shared" si="30"/>
        <v>1</v>
      </c>
      <c r="C272" s="21">
        <f t="shared" si="31"/>
        <v>7</v>
      </c>
      <c r="D272" s="22" t="str">
        <f t="shared" si="32"/>
        <v>samedi</v>
      </c>
      <c r="E272" s="23" t="str">
        <f t="shared" si="33"/>
        <v>samedi</v>
      </c>
    </row>
    <row r="273" spans="1:5" x14ac:dyDescent="0.2">
      <c r="A273" s="19">
        <v>47139</v>
      </c>
      <c r="B273" s="20">
        <f t="shared" si="30"/>
        <v>1</v>
      </c>
      <c r="C273" s="21">
        <f t="shared" si="31"/>
        <v>1</v>
      </c>
      <c r="D273" s="22" t="str">
        <f t="shared" si="32"/>
        <v>dimanche</v>
      </c>
      <c r="E273" s="23" t="str">
        <f t="shared" si="33"/>
        <v>dimanche</v>
      </c>
    </row>
    <row r="274" spans="1:5" x14ac:dyDescent="0.2">
      <c r="A274" s="19">
        <v>47140</v>
      </c>
      <c r="B274" s="20">
        <f t="shared" si="30"/>
        <v>1</v>
      </c>
      <c r="C274" s="21">
        <f t="shared" si="31"/>
        <v>2</v>
      </c>
      <c r="D274" s="22" t="str">
        <f t="shared" si="32"/>
        <v>lundi</v>
      </c>
      <c r="E274" s="23" t="str">
        <f t="shared" si="33"/>
        <v>lundi</v>
      </c>
    </row>
    <row r="275" spans="1:5" x14ac:dyDescent="0.2">
      <c r="A275" s="19">
        <v>47141</v>
      </c>
      <c r="B275" s="20">
        <f t="shared" si="30"/>
        <v>1</v>
      </c>
      <c r="C275" s="21">
        <f t="shared" si="31"/>
        <v>3</v>
      </c>
      <c r="D275" s="22" t="str">
        <f t="shared" si="32"/>
        <v>mardi</v>
      </c>
      <c r="E275" s="23" t="str">
        <f t="shared" si="33"/>
        <v>mardi</v>
      </c>
    </row>
    <row r="276" spans="1:5" x14ac:dyDescent="0.2">
      <c r="A276" s="19">
        <v>47142</v>
      </c>
      <c r="B276" s="20">
        <f t="shared" si="30"/>
        <v>1</v>
      </c>
      <c r="C276" s="21">
        <f t="shared" si="31"/>
        <v>4</v>
      </c>
      <c r="D276" s="22" t="str">
        <f t="shared" si="32"/>
        <v>mercredi</v>
      </c>
      <c r="E276" s="23" t="str">
        <f t="shared" si="33"/>
        <v>mercredi</v>
      </c>
    </row>
    <row r="277" spans="1:5" x14ac:dyDescent="0.2">
      <c r="A277" s="19">
        <v>47143</v>
      </c>
      <c r="B277" s="20">
        <f t="shared" si="30"/>
        <v>1</v>
      </c>
      <c r="C277" s="21">
        <f t="shared" si="31"/>
        <v>5</v>
      </c>
      <c r="D277" s="22" t="str">
        <f t="shared" si="32"/>
        <v>jeudi</v>
      </c>
      <c r="E277" s="23" t="str">
        <f t="shared" si="33"/>
        <v>jeudi</v>
      </c>
    </row>
    <row r="278" spans="1:5" x14ac:dyDescent="0.2">
      <c r="A278" s="19">
        <v>47144</v>
      </c>
      <c r="B278" s="20">
        <f t="shared" si="30"/>
        <v>1</v>
      </c>
      <c r="C278" s="21">
        <f t="shared" si="31"/>
        <v>6</v>
      </c>
      <c r="D278" s="22" t="str">
        <f t="shared" si="32"/>
        <v>vendredi</v>
      </c>
      <c r="E278" s="23" t="str">
        <f t="shared" si="33"/>
        <v>vendredi</v>
      </c>
    </row>
    <row r="279" spans="1:5" x14ac:dyDescent="0.2">
      <c r="A279" s="19">
        <v>47145</v>
      </c>
      <c r="B279" s="20">
        <f t="shared" si="30"/>
        <v>1</v>
      </c>
      <c r="C279" s="21">
        <f t="shared" si="31"/>
        <v>7</v>
      </c>
      <c r="D279" s="22" t="str">
        <f t="shared" si="32"/>
        <v>samedi</v>
      </c>
      <c r="E279" s="23" t="str">
        <f t="shared" si="33"/>
        <v>samedi</v>
      </c>
    </row>
    <row r="280" spans="1:5" x14ac:dyDescent="0.2">
      <c r="A280" s="19">
        <v>47146</v>
      </c>
      <c r="B280" s="20">
        <f t="shared" si="30"/>
        <v>1</v>
      </c>
      <c r="C280" s="21">
        <f t="shared" si="31"/>
        <v>1</v>
      </c>
      <c r="D280" s="22" t="str">
        <f t="shared" si="32"/>
        <v>dimanche</v>
      </c>
      <c r="E280" s="23" t="str">
        <f t="shared" si="33"/>
        <v>dimanche</v>
      </c>
    </row>
    <row r="281" spans="1:5" x14ac:dyDescent="0.2">
      <c r="A281" s="19">
        <v>47147</v>
      </c>
      <c r="B281" s="20">
        <f t="shared" si="30"/>
        <v>1</v>
      </c>
      <c r="C281" s="21">
        <f t="shared" si="31"/>
        <v>2</v>
      </c>
      <c r="D281" s="22" t="str">
        <f t="shared" si="32"/>
        <v>lundi</v>
      </c>
      <c r="E281" s="23" t="str">
        <f t="shared" si="33"/>
        <v>lundi</v>
      </c>
    </row>
    <row r="282" spans="1:5" x14ac:dyDescent="0.2">
      <c r="A282" s="19">
        <v>47148</v>
      </c>
      <c r="B282" s="20">
        <f t="shared" si="30"/>
        <v>1</v>
      </c>
      <c r="C282" s="21">
        <f t="shared" si="31"/>
        <v>3</v>
      </c>
      <c r="D282" s="22" t="str">
        <f t="shared" si="32"/>
        <v>mardi</v>
      </c>
      <c r="E282" s="23" t="str">
        <f t="shared" si="33"/>
        <v>mardi</v>
      </c>
    </row>
    <row r="283" spans="1:5" x14ac:dyDescent="0.2">
      <c r="A283" s="19">
        <v>47149</v>
      </c>
      <c r="B283" s="20">
        <f t="shared" si="30"/>
        <v>1</v>
      </c>
      <c r="C283" s="21">
        <f t="shared" si="31"/>
        <v>4</v>
      </c>
      <c r="D283" s="22" t="str">
        <f t="shared" si="32"/>
        <v>mercredi</v>
      </c>
      <c r="E283" s="23" t="str">
        <f t="shared" si="33"/>
        <v>mercredi</v>
      </c>
    </row>
    <row r="284" spans="1:5" x14ac:dyDescent="0.2">
      <c r="A284" s="19">
        <v>47150</v>
      </c>
      <c r="B284" s="20">
        <f t="shared" si="30"/>
        <v>2</v>
      </c>
      <c r="C284" s="21">
        <f t="shared" si="31"/>
        <v>5</v>
      </c>
      <c r="D284" s="22" t="str">
        <f t="shared" si="32"/>
        <v>jeudi</v>
      </c>
      <c r="E284" s="23" t="str">
        <f t="shared" si="33"/>
        <v>jeudi</v>
      </c>
    </row>
    <row r="285" spans="1:5" x14ac:dyDescent="0.2">
      <c r="A285" s="19">
        <v>47151</v>
      </c>
      <c r="B285" s="20">
        <f t="shared" si="30"/>
        <v>2</v>
      </c>
      <c r="C285" s="21">
        <f t="shared" si="31"/>
        <v>6</v>
      </c>
      <c r="D285" s="22" t="str">
        <f t="shared" si="32"/>
        <v>vendredi</v>
      </c>
      <c r="E285" s="23" t="str">
        <f t="shared" si="33"/>
        <v>vendredi</v>
      </c>
    </row>
    <row r="286" spans="1:5" x14ac:dyDescent="0.2">
      <c r="A286" s="19">
        <v>47152</v>
      </c>
      <c r="B286" s="20">
        <f t="shared" si="30"/>
        <v>2</v>
      </c>
      <c r="C286" s="21">
        <f t="shared" si="31"/>
        <v>7</v>
      </c>
      <c r="D286" s="22" t="str">
        <f t="shared" si="32"/>
        <v>samedi</v>
      </c>
      <c r="E286" s="23" t="str">
        <f t="shared" si="33"/>
        <v>samedi</v>
      </c>
    </row>
    <row r="287" spans="1:5" x14ac:dyDescent="0.2">
      <c r="A287" s="19">
        <v>47153</v>
      </c>
      <c r="B287" s="20">
        <f t="shared" si="30"/>
        <v>2</v>
      </c>
      <c r="C287" s="21">
        <f t="shared" si="31"/>
        <v>1</v>
      </c>
      <c r="D287" s="22" t="str">
        <f t="shared" si="32"/>
        <v>dimanche</v>
      </c>
      <c r="E287" s="23" t="str">
        <f t="shared" si="33"/>
        <v>dimanche</v>
      </c>
    </row>
    <row r="288" spans="1:5" x14ac:dyDescent="0.2">
      <c r="A288" s="19">
        <v>47154</v>
      </c>
      <c r="B288" s="20">
        <f t="shared" si="30"/>
        <v>2</v>
      </c>
      <c r="C288" s="21">
        <f t="shared" si="31"/>
        <v>2</v>
      </c>
      <c r="D288" s="22" t="str">
        <f t="shared" si="32"/>
        <v>lundi</v>
      </c>
      <c r="E288" s="23" t="str">
        <f t="shared" si="33"/>
        <v>lundi</v>
      </c>
    </row>
    <row r="289" spans="1:5" x14ac:dyDescent="0.2">
      <c r="A289" s="19">
        <v>47155</v>
      </c>
      <c r="B289" s="20">
        <f t="shared" si="30"/>
        <v>2</v>
      </c>
      <c r="C289" s="21">
        <f t="shared" si="31"/>
        <v>3</v>
      </c>
      <c r="D289" s="22" t="str">
        <f t="shared" si="32"/>
        <v>mardi</v>
      </c>
      <c r="E289" s="23" t="str">
        <f t="shared" si="33"/>
        <v>mardi</v>
      </c>
    </row>
    <row r="290" spans="1:5" x14ac:dyDescent="0.2">
      <c r="A290" s="19">
        <v>47156</v>
      </c>
      <c r="B290" s="20">
        <f t="shared" si="30"/>
        <v>2</v>
      </c>
      <c r="C290" s="21">
        <f t="shared" si="31"/>
        <v>4</v>
      </c>
      <c r="D290" s="22" t="str">
        <f t="shared" si="32"/>
        <v>mercredi</v>
      </c>
      <c r="E290" s="23" t="str">
        <f t="shared" si="33"/>
        <v>mercredi</v>
      </c>
    </row>
    <row r="291" spans="1:5" x14ac:dyDescent="0.2">
      <c r="A291" s="19">
        <v>47157</v>
      </c>
      <c r="B291" s="20">
        <f t="shared" si="30"/>
        <v>2</v>
      </c>
      <c r="C291" s="21">
        <f t="shared" si="31"/>
        <v>5</v>
      </c>
      <c r="D291" s="22" t="str">
        <f t="shared" si="32"/>
        <v>jeudi</v>
      </c>
      <c r="E291" s="23" t="str">
        <f t="shared" si="33"/>
        <v>jeudi</v>
      </c>
    </row>
    <row r="292" spans="1:5" x14ac:dyDescent="0.2">
      <c r="A292" s="19">
        <v>47158</v>
      </c>
      <c r="B292" s="20">
        <f t="shared" si="30"/>
        <v>2</v>
      </c>
      <c r="C292" s="21">
        <f t="shared" si="31"/>
        <v>6</v>
      </c>
      <c r="D292" s="22" t="str">
        <f t="shared" si="32"/>
        <v>vendredi</v>
      </c>
      <c r="E292" s="23" t="str">
        <f t="shared" si="33"/>
        <v>vendredi</v>
      </c>
    </row>
    <row r="293" spans="1:5" x14ac:dyDescent="0.2">
      <c r="A293" s="19">
        <v>47159</v>
      </c>
      <c r="B293" s="20">
        <f t="shared" si="30"/>
        <v>2</v>
      </c>
      <c r="C293" s="21">
        <f t="shared" si="31"/>
        <v>7</v>
      </c>
      <c r="D293" s="22" t="str">
        <f t="shared" si="32"/>
        <v>samedi</v>
      </c>
      <c r="E293" s="23" t="str">
        <f t="shared" si="33"/>
        <v>samedi</v>
      </c>
    </row>
    <row r="294" spans="1:5" x14ac:dyDescent="0.2">
      <c r="A294" s="19">
        <v>47160</v>
      </c>
      <c r="B294" s="20">
        <f t="shared" si="30"/>
        <v>2</v>
      </c>
      <c r="C294" s="21">
        <f t="shared" si="31"/>
        <v>1</v>
      </c>
      <c r="D294" s="22" t="str">
        <f t="shared" si="32"/>
        <v>dimanche</v>
      </c>
      <c r="E294" s="23" t="str">
        <f t="shared" si="33"/>
        <v>dimanche</v>
      </c>
    </row>
    <row r="295" spans="1:5" x14ac:dyDescent="0.2">
      <c r="A295" s="19">
        <v>47161</v>
      </c>
      <c r="B295" s="20">
        <f t="shared" si="30"/>
        <v>2</v>
      </c>
      <c r="C295" s="21">
        <f t="shared" si="31"/>
        <v>2</v>
      </c>
      <c r="D295" s="22" t="str">
        <f t="shared" si="32"/>
        <v>lundi</v>
      </c>
      <c r="E295" s="23" t="str">
        <f t="shared" si="33"/>
        <v>lundi</v>
      </c>
    </row>
    <row r="296" spans="1:5" x14ac:dyDescent="0.2">
      <c r="A296" s="19">
        <v>47162</v>
      </c>
      <c r="B296" s="20">
        <f t="shared" si="30"/>
        <v>2</v>
      </c>
      <c r="C296" s="21">
        <f t="shared" si="31"/>
        <v>3</v>
      </c>
      <c r="D296" s="22" t="str">
        <f t="shared" si="32"/>
        <v>mardi</v>
      </c>
      <c r="E296" s="23" t="str">
        <f t="shared" si="33"/>
        <v>mardi</v>
      </c>
    </row>
    <row r="297" spans="1:5" x14ac:dyDescent="0.2">
      <c r="A297" s="19">
        <v>47163</v>
      </c>
      <c r="B297" s="20">
        <f t="shared" si="30"/>
        <v>2</v>
      </c>
      <c r="C297" s="21">
        <f t="shared" si="31"/>
        <v>4</v>
      </c>
      <c r="D297" s="22" t="str">
        <f t="shared" si="32"/>
        <v>mercredi</v>
      </c>
      <c r="E297" s="23" t="str">
        <f t="shared" si="33"/>
        <v>mercredi</v>
      </c>
    </row>
    <row r="298" spans="1:5" x14ac:dyDescent="0.2">
      <c r="A298" s="19">
        <v>47164</v>
      </c>
      <c r="B298" s="20">
        <f t="shared" si="30"/>
        <v>2</v>
      </c>
      <c r="C298" s="21">
        <f t="shared" si="31"/>
        <v>5</v>
      </c>
      <c r="D298" s="22" t="str">
        <f t="shared" si="32"/>
        <v>jeudi</v>
      </c>
      <c r="E298" s="23" t="str">
        <f t="shared" si="33"/>
        <v>jeudi</v>
      </c>
    </row>
    <row r="299" spans="1:5" x14ac:dyDescent="0.2">
      <c r="A299" s="19">
        <v>47165</v>
      </c>
      <c r="B299" s="20">
        <f t="shared" si="30"/>
        <v>2</v>
      </c>
      <c r="C299" s="21">
        <f t="shared" si="31"/>
        <v>6</v>
      </c>
      <c r="D299" s="22" t="str">
        <f t="shared" si="32"/>
        <v>vendredi</v>
      </c>
      <c r="E299" s="23" t="str">
        <f t="shared" si="33"/>
        <v>vendredi</v>
      </c>
    </row>
    <row r="300" spans="1:5" x14ac:dyDescent="0.2">
      <c r="A300" s="19">
        <v>47166</v>
      </c>
      <c r="B300" s="20">
        <f t="shared" si="30"/>
        <v>2</v>
      </c>
      <c r="C300" s="21">
        <f t="shared" si="31"/>
        <v>7</v>
      </c>
      <c r="D300" s="22" t="str">
        <f t="shared" si="32"/>
        <v>samedi</v>
      </c>
      <c r="E300" s="23" t="str">
        <f t="shared" si="33"/>
        <v>samedi</v>
      </c>
    </row>
    <row r="301" spans="1:5" x14ac:dyDescent="0.2">
      <c r="A301" s="19">
        <v>47167</v>
      </c>
      <c r="B301" s="20">
        <f t="shared" si="30"/>
        <v>2</v>
      </c>
      <c r="C301" s="21">
        <f t="shared" si="31"/>
        <v>1</v>
      </c>
      <c r="D301" s="22" t="str">
        <f t="shared" si="32"/>
        <v>dimanche</v>
      </c>
      <c r="E301" s="23" t="str">
        <f t="shared" si="33"/>
        <v>dimanche</v>
      </c>
    </row>
    <row r="302" spans="1:5" x14ac:dyDescent="0.2">
      <c r="A302" s="19">
        <v>47168</v>
      </c>
      <c r="B302" s="20">
        <f t="shared" si="30"/>
        <v>2</v>
      </c>
      <c r="C302" s="21">
        <f t="shared" si="31"/>
        <v>2</v>
      </c>
      <c r="D302" s="22" t="str">
        <f t="shared" si="32"/>
        <v>lundi</v>
      </c>
      <c r="E302" s="23" t="str">
        <f t="shared" si="33"/>
        <v>lundi</v>
      </c>
    </row>
    <row r="303" spans="1:5" x14ac:dyDescent="0.2">
      <c r="A303" s="19">
        <v>47169</v>
      </c>
      <c r="B303" s="20">
        <f t="shared" si="30"/>
        <v>2</v>
      </c>
      <c r="C303" s="21">
        <f t="shared" si="31"/>
        <v>3</v>
      </c>
      <c r="D303" s="22" t="str">
        <f t="shared" si="32"/>
        <v>mardi</v>
      </c>
      <c r="E303" s="23" t="str">
        <f t="shared" si="33"/>
        <v>mardi</v>
      </c>
    </row>
    <row r="304" spans="1:5" x14ac:dyDescent="0.2">
      <c r="A304" s="19">
        <v>47170</v>
      </c>
      <c r="B304" s="20">
        <f t="shared" si="30"/>
        <v>2</v>
      </c>
      <c r="C304" s="21">
        <f t="shared" si="31"/>
        <v>4</v>
      </c>
      <c r="D304" s="22" t="str">
        <f t="shared" si="32"/>
        <v>mercredi</v>
      </c>
      <c r="E304" s="23" t="str">
        <f t="shared" si="33"/>
        <v>mercredi</v>
      </c>
    </row>
    <row r="305" spans="1:5" x14ac:dyDescent="0.2">
      <c r="A305" s="19">
        <v>47171</v>
      </c>
      <c r="B305" s="20">
        <f t="shared" si="30"/>
        <v>2</v>
      </c>
      <c r="C305" s="21">
        <f t="shared" si="31"/>
        <v>5</v>
      </c>
      <c r="D305" s="22" t="str">
        <f t="shared" si="32"/>
        <v>jeudi</v>
      </c>
      <c r="E305" s="23" t="str">
        <f t="shared" si="33"/>
        <v>jeudi</v>
      </c>
    </row>
    <row r="306" spans="1:5" x14ac:dyDescent="0.2">
      <c r="A306" s="19">
        <v>47172</v>
      </c>
      <c r="B306" s="20">
        <f t="shared" si="30"/>
        <v>2</v>
      </c>
      <c r="C306" s="21">
        <f t="shared" si="31"/>
        <v>6</v>
      </c>
      <c r="D306" s="22" t="str">
        <f t="shared" si="32"/>
        <v>vendredi</v>
      </c>
      <c r="E306" s="23" t="str">
        <f t="shared" si="33"/>
        <v>vendredi</v>
      </c>
    </row>
    <row r="307" spans="1:5" x14ac:dyDescent="0.2">
      <c r="A307" s="19">
        <v>47173</v>
      </c>
      <c r="B307" s="20">
        <f t="shared" si="30"/>
        <v>2</v>
      </c>
      <c r="C307" s="21">
        <f t="shared" si="31"/>
        <v>7</v>
      </c>
      <c r="D307" s="22" t="str">
        <f t="shared" si="32"/>
        <v>samedi</v>
      </c>
      <c r="E307" s="23" t="str">
        <f t="shared" si="33"/>
        <v>samedi</v>
      </c>
    </row>
    <row r="308" spans="1:5" x14ac:dyDescent="0.2">
      <c r="A308" s="19">
        <v>47174</v>
      </c>
      <c r="B308" s="20">
        <f t="shared" si="30"/>
        <v>2</v>
      </c>
      <c r="C308" s="21">
        <f t="shared" si="31"/>
        <v>1</v>
      </c>
      <c r="D308" s="22" t="str">
        <f t="shared" si="32"/>
        <v>dimanche</v>
      </c>
      <c r="E308" s="23" t="str">
        <f t="shared" si="33"/>
        <v>dimanche</v>
      </c>
    </row>
    <row r="309" spans="1:5" x14ac:dyDescent="0.2">
      <c r="A309" s="19">
        <v>47175</v>
      </c>
      <c r="B309" s="20">
        <f t="shared" si="30"/>
        <v>2</v>
      </c>
      <c r="C309" s="21">
        <f t="shared" si="31"/>
        <v>2</v>
      </c>
      <c r="D309" s="22" t="str">
        <f t="shared" si="32"/>
        <v>lundi</v>
      </c>
      <c r="E309" s="23" t="str">
        <f t="shared" si="33"/>
        <v>lundi</v>
      </c>
    </row>
    <row r="310" spans="1:5" x14ac:dyDescent="0.2">
      <c r="A310" s="19">
        <v>47176</v>
      </c>
      <c r="B310" s="20">
        <f t="shared" si="30"/>
        <v>2</v>
      </c>
      <c r="C310" s="21">
        <f t="shared" si="31"/>
        <v>3</v>
      </c>
      <c r="D310" s="22" t="str">
        <f t="shared" si="32"/>
        <v>mardi</v>
      </c>
      <c r="E310" s="23" t="str">
        <f t="shared" si="33"/>
        <v>mardi</v>
      </c>
    </row>
    <row r="311" spans="1:5" x14ac:dyDescent="0.2">
      <c r="A311" s="19">
        <v>47177</v>
      </c>
      <c r="B311" s="20">
        <f t="shared" si="30"/>
        <v>2</v>
      </c>
      <c r="C311" s="21">
        <f t="shared" si="31"/>
        <v>4</v>
      </c>
      <c r="D311" s="22" t="str">
        <f t="shared" si="32"/>
        <v>mercredi</v>
      </c>
      <c r="E311" s="23" t="str">
        <f t="shared" si="33"/>
        <v>mercredi</v>
      </c>
    </row>
    <row r="312" spans="1:5" x14ac:dyDescent="0.2">
      <c r="A312" s="19">
        <v>47178</v>
      </c>
      <c r="B312" s="20">
        <f t="shared" si="30"/>
        <v>3</v>
      </c>
      <c r="C312" s="21">
        <f t="shared" si="31"/>
        <v>5</v>
      </c>
      <c r="D312" s="22" t="str">
        <f t="shared" si="32"/>
        <v>jeudi</v>
      </c>
      <c r="E312" s="23" t="str">
        <f t="shared" si="33"/>
        <v>jeudi</v>
      </c>
    </row>
    <row r="313" spans="1:5" x14ac:dyDescent="0.2">
      <c r="A313" s="19">
        <v>47179</v>
      </c>
      <c r="B313" s="20">
        <f t="shared" si="30"/>
        <v>3</v>
      </c>
      <c r="C313" s="21">
        <f t="shared" si="31"/>
        <v>6</v>
      </c>
      <c r="D313" s="22" t="str">
        <f t="shared" si="32"/>
        <v>vendredi</v>
      </c>
      <c r="E313" s="23" t="str">
        <f t="shared" si="33"/>
        <v>vendredi</v>
      </c>
    </row>
    <row r="314" spans="1:5" x14ac:dyDescent="0.2">
      <c r="A314" s="19">
        <v>47180</v>
      </c>
      <c r="B314" s="20">
        <f t="shared" si="30"/>
        <v>3</v>
      </c>
      <c r="C314" s="21">
        <f t="shared" si="31"/>
        <v>7</v>
      </c>
      <c r="D314" s="22" t="str">
        <f t="shared" si="32"/>
        <v>samedi</v>
      </c>
      <c r="E314" s="23" t="str">
        <f t="shared" si="33"/>
        <v>samedi</v>
      </c>
    </row>
    <row r="315" spans="1:5" x14ac:dyDescent="0.2">
      <c r="A315" s="19">
        <v>47181</v>
      </c>
      <c r="B315" s="20">
        <f t="shared" si="30"/>
        <v>3</v>
      </c>
      <c r="C315" s="21">
        <f t="shared" si="31"/>
        <v>1</v>
      </c>
      <c r="D315" s="22" t="str">
        <f t="shared" si="32"/>
        <v>dimanche</v>
      </c>
      <c r="E315" s="23" t="str">
        <f t="shared" si="33"/>
        <v>dimanche</v>
      </c>
    </row>
    <row r="316" spans="1:5" x14ac:dyDescent="0.2">
      <c r="A316" s="19">
        <v>47182</v>
      </c>
      <c r="B316" s="20">
        <f t="shared" si="30"/>
        <v>3</v>
      </c>
      <c r="C316" s="21">
        <f t="shared" si="31"/>
        <v>2</v>
      </c>
      <c r="D316" s="22" t="str">
        <f t="shared" si="32"/>
        <v>lundi</v>
      </c>
      <c r="E316" s="23" t="str">
        <f t="shared" si="33"/>
        <v>lundi</v>
      </c>
    </row>
    <row r="317" spans="1:5" x14ac:dyDescent="0.2">
      <c r="A317" s="19">
        <v>47183</v>
      </c>
      <c r="B317" s="20">
        <f t="shared" si="30"/>
        <v>3</v>
      </c>
      <c r="C317" s="21">
        <f t="shared" si="31"/>
        <v>3</v>
      </c>
      <c r="D317" s="22" t="str">
        <f t="shared" si="32"/>
        <v>mardi</v>
      </c>
      <c r="E317" s="23" t="str">
        <f t="shared" si="33"/>
        <v>mardi</v>
      </c>
    </row>
    <row r="318" spans="1:5" x14ac:dyDescent="0.2">
      <c r="A318" s="19">
        <v>47184</v>
      </c>
      <c r="B318" s="20">
        <f t="shared" si="30"/>
        <v>3</v>
      </c>
      <c r="C318" s="21">
        <f t="shared" si="31"/>
        <v>4</v>
      </c>
      <c r="D318" s="22" t="str">
        <f t="shared" si="32"/>
        <v>mercredi</v>
      </c>
      <c r="E318" s="23" t="str">
        <f t="shared" si="33"/>
        <v>mercredi</v>
      </c>
    </row>
    <row r="319" spans="1:5" x14ac:dyDescent="0.2">
      <c r="A319" s="19">
        <v>47185</v>
      </c>
      <c r="B319" s="20">
        <f t="shared" si="30"/>
        <v>3</v>
      </c>
      <c r="C319" s="21">
        <f t="shared" si="31"/>
        <v>5</v>
      </c>
      <c r="D319" s="22" t="str">
        <f t="shared" si="32"/>
        <v>jeudi</v>
      </c>
      <c r="E319" s="23" t="str">
        <f t="shared" si="33"/>
        <v>jeudi</v>
      </c>
    </row>
    <row r="320" spans="1:5" x14ac:dyDescent="0.2">
      <c r="A320" s="19">
        <v>47186</v>
      </c>
      <c r="B320" s="20">
        <f t="shared" si="30"/>
        <v>3</v>
      </c>
      <c r="C320" s="21">
        <f t="shared" si="31"/>
        <v>6</v>
      </c>
      <c r="D320" s="22" t="str">
        <f t="shared" si="32"/>
        <v>vendredi</v>
      </c>
      <c r="E320" s="23" t="str">
        <f t="shared" si="33"/>
        <v>vendredi</v>
      </c>
    </row>
    <row r="321" spans="1:5" x14ac:dyDescent="0.2">
      <c r="A321" s="19">
        <v>47187</v>
      </c>
      <c r="B321" s="20">
        <f t="shared" si="30"/>
        <v>3</v>
      </c>
      <c r="C321" s="21">
        <f t="shared" si="31"/>
        <v>7</v>
      </c>
      <c r="D321" s="22" t="str">
        <f t="shared" si="32"/>
        <v>samedi</v>
      </c>
      <c r="E321" s="23" t="str">
        <f t="shared" si="33"/>
        <v>samedi</v>
      </c>
    </row>
    <row r="322" spans="1:5" x14ac:dyDescent="0.2">
      <c r="A322" s="19">
        <v>47188</v>
      </c>
      <c r="B322" s="20">
        <f t="shared" si="30"/>
        <v>3</v>
      </c>
      <c r="C322" s="21">
        <f t="shared" si="31"/>
        <v>1</v>
      </c>
      <c r="D322" s="22" t="str">
        <f t="shared" si="32"/>
        <v>dimanche</v>
      </c>
      <c r="E322" s="23" t="str">
        <f t="shared" si="33"/>
        <v>dimanche</v>
      </c>
    </row>
    <row r="323" spans="1:5" x14ac:dyDescent="0.2">
      <c r="A323" s="19">
        <v>47189</v>
      </c>
      <c r="B323" s="20">
        <f t="shared" si="30"/>
        <v>3</v>
      </c>
      <c r="C323" s="21">
        <f t="shared" si="31"/>
        <v>2</v>
      </c>
      <c r="D323" s="22" t="str">
        <f t="shared" si="32"/>
        <v>lundi</v>
      </c>
      <c r="E323" s="23" t="str">
        <f t="shared" si="33"/>
        <v>lundi</v>
      </c>
    </row>
    <row r="324" spans="1:5" x14ac:dyDescent="0.2">
      <c r="A324" s="19">
        <v>47190</v>
      </c>
      <c r="B324" s="20">
        <f t="shared" si="30"/>
        <v>3</v>
      </c>
      <c r="C324" s="21">
        <f t="shared" si="31"/>
        <v>3</v>
      </c>
      <c r="D324" s="22" t="str">
        <f t="shared" si="32"/>
        <v>mardi</v>
      </c>
      <c r="E324" s="23" t="str">
        <f t="shared" si="33"/>
        <v>mardi</v>
      </c>
    </row>
    <row r="325" spans="1:5" x14ac:dyDescent="0.2">
      <c r="A325" s="19">
        <v>47191</v>
      </c>
      <c r="B325" s="20">
        <f t="shared" ref="B325:B368" si="34">MONTH(A325)</f>
        <v>3</v>
      </c>
      <c r="C325" s="21">
        <f t="shared" ref="C325:C368" si="35">WEEKDAY(A325)</f>
        <v>4</v>
      </c>
      <c r="D325" s="22" t="str">
        <f t="shared" ref="D325:D368" si="36">IF($A$4:$A$368=$O$4,$M$4,IF($A$4:$A$368=$O$5,$M$5,IF($A$4:$A$368=$O$6,$M$6,IF($A$4:$A$368=$O$7,$M$7,IF($A$4:$A$368=$O$8,$M$8,IF($A$4:$A$368=$O$9,$M$9,IF($A$4:$A$368=$O$10,$M$10,IF($A$4:$A$368=$O$11,$M$11,IF($A$4:$A$368=$O$12,$M$12,IF($A$4:$A$368=$O$13,$M$13,IF($A$4:$A$368=$O$14,$M$14,VLOOKUP(C325,$G$4:$H$12,2,0))))))))))))</f>
        <v>mercredi</v>
      </c>
      <c r="E325" s="23" t="str">
        <f t="shared" ref="E325:E368" si="37">D325</f>
        <v>mercredi</v>
      </c>
    </row>
    <row r="326" spans="1:5" x14ac:dyDescent="0.2">
      <c r="A326" s="19">
        <v>47192</v>
      </c>
      <c r="B326" s="20">
        <f t="shared" si="34"/>
        <v>3</v>
      </c>
      <c r="C326" s="21">
        <f t="shared" si="35"/>
        <v>5</v>
      </c>
      <c r="D326" s="22" t="str">
        <f t="shared" si="36"/>
        <v>jeudi</v>
      </c>
      <c r="E326" s="23" t="str">
        <f t="shared" si="37"/>
        <v>jeudi</v>
      </c>
    </row>
    <row r="327" spans="1:5" x14ac:dyDescent="0.2">
      <c r="A327" s="19">
        <v>47193</v>
      </c>
      <c r="B327" s="20">
        <f t="shared" si="34"/>
        <v>3</v>
      </c>
      <c r="C327" s="21">
        <f t="shared" si="35"/>
        <v>6</v>
      </c>
      <c r="D327" s="22" t="str">
        <f t="shared" si="36"/>
        <v>vendredi</v>
      </c>
      <c r="E327" s="23" t="str">
        <f t="shared" si="37"/>
        <v>vendredi</v>
      </c>
    </row>
    <row r="328" spans="1:5" x14ac:dyDescent="0.2">
      <c r="A328" s="19">
        <v>47194</v>
      </c>
      <c r="B328" s="20">
        <f t="shared" si="34"/>
        <v>3</v>
      </c>
      <c r="C328" s="21">
        <f t="shared" si="35"/>
        <v>7</v>
      </c>
      <c r="D328" s="22" t="str">
        <f t="shared" si="36"/>
        <v>samedi</v>
      </c>
      <c r="E328" s="23" t="str">
        <f t="shared" si="37"/>
        <v>samedi</v>
      </c>
    </row>
    <row r="329" spans="1:5" x14ac:dyDescent="0.2">
      <c r="A329" s="19">
        <v>47195</v>
      </c>
      <c r="B329" s="20">
        <f t="shared" si="34"/>
        <v>3</v>
      </c>
      <c r="C329" s="21">
        <f t="shared" si="35"/>
        <v>1</v>
      </c>
      <c r="D329" s="22" t="str">
        <f t="shared" si="36"/>
        <v>dimanche</v>
      </c>
      <c r="E329" s="23" t="str">
        <f t="shared" si="37"/>
        <v>dimanche</v>
      </c>
    </row>
    <row r="330" spans="1:5" x14ac:dyDescent="0.2">
      <c r="A330" s="19">
        <v>47196</v>
      </c>
      <c r="B330" s="20">
        <f t="shared" si="34"/>
        <v>3</v>
      </c>
      <c r="C330" s="21">
        <f t="shared" si="35"/>
        <v>2</v>
      </c>
      <c r="D330" s="22" t="str">
        <f t="shared" si="36"/>
        <v>lundi</v>
      </c>
      <c r="E330" s="23" t="str">
        <f t="shared" si="37"/>
        <v>lundi</v>
      </c>
    </row>
    <row r="331" spans="1:5" x14ac:dyDescent="0.2">
      <c r="A331" s="19">
        <v>47197</v>
      </c>
      <c r="B331" s="20">
        <f t="shared" si="34"/>
        <v>3</v>
      </c>
      <c r="C331" s="21">
        <f t="shared" si="35"/>
        <v>3</v>
      </c>
      <c r="D331" s="22" t="str">
        <f t="shared" si="36"/>
        <v>mardi</v>
      </c>
      <c r="E331" s="23" t="str">
        <f t="shared" si="37"/>
        <v>mardi</v>
      </c>
    </row>
    <row r="332" spans="1:5" x14ac:dyDescent="0.2">
      <c r="A332" s="19">
        <v>47198</v>
      </c>
      <c r="B332" s="20">
        <f t="shared" si="34"/>
        <v>3</v>
      </c>
      <c r="C332" s="21">
        <f t="shared" si="35"/>
        <v>4</v>
      </c>
      <c r="D332" s="22" t="str">
        <f t="shared" si="36"/>
        <v>mercredi</v>
      </c>
      <c r="E332" s="23" t="str">
        <f t="shared" si="37"/>
        <v>mercredi</v>
      </c>
    </row>
    <row r="333" spans="1:5" x14ac:dyDescent="0.2">
      <c r="A333" s="19">
        <v>47199</v>
      </c>
      <c r="B333" s="20">
        <f t="shared" si="34"/>
        <v>3</v>
      </c>
      <c r="C333" s="21">
        <f t="shared" si="35"/>
        <v>5</v>
      </c>
      <c r="D333" s="22" t="str">
        <f t="shared" si="36"/>
        <v>jeudi</v>
      </c>
      <c r="E333" s="23" t="str">
        <f t="shared" si="37"/>
        <v>jeudi</v>
      </c>
    </row>
    <row r="334" spans="1:5" x14ac:dyDescent="0.2">
      <c r="A334" s="19">
        <v>47200</v>
      </c>
      <c r="B334" s="20">
        <f t="shared" si="34"/>
        <v>3</v>
      </c>
      <c r="C334" s="21">
        <f t="shared" si="35"/>
        <v>6</v>
      </c>
      <c r="D334" s="22" t="str">
        <f t="shared" si="36"/>
        <v>vendredi</v>
      </c>
      <c r="E334" s="23" t="str">
        <f t="shared" si="37"/>
        <v>vendredi</v>
      </c>
    </row>
    <row r="335" spans="1:5" x14ac:dyDescent="0.2">
      <c r="A335" s="19">
        <v>47201</v>
      </c>
      <c r="B335" s="20">
        <f t="shared" si="34"/>
        <v>3</v>
      </c>
      <c r="C335" s="21">
        <f t="shared" si="35"/>
        <v>7</v>
      </c>
      <c r="D335" s="22" t="str">
        <f t="shared" si="36"/>
        <v>samedi</v>
      </c>
      <c r="E335" s="23" t="str">
        <f t="shared" si="37"/>
        <v>samedi</v>
      </c>
    </row>
    <row r="336" spans="1:5" x14ac:dyDescent="0.2">
      <c r="A336" s="19">
        <v>47202</v>
      </c>
      <c r="B336" s="20">
        <f t="shared" si="34"/>
        <v>3</v>
      </c>
      <c r="C336" s="21">
        <f t="shared" si="35"/>
        <v>1</v>
      </c>
      <c r="D336" s="22" t="str">
        <f t="shared" si="36"/>
        <v>dimanche</v>
      </c>
      <c r="E336" s="23" t="str">
        <f t="shared" si="37"/>
        <v>dimanche</v>
      </c>
    </row>
    <row r="337" spans="1:5" x14ac:dyDescent="0.2">
      <c r="A337" s="19">
        <v>47203</v>
      </c>
      <c r="B337" s="20">
        <f t="shared" si="34"/>
        <v>3</v>
      </c>
      <c r="C337" s="21">
        <f t="shared" si="35"/>
        <v>2</v>
      </c>
      <c r="D337" s="22" t="str">
        <f t="shared" si="36"/>
        <v>lundi</v>
      </c>
      <c r="E337" s="23" t="str">
        <f t="shared" si="37"/>
        <v>lundi</v>
      </c>
    </row>
    <row r="338" spans="1:5" x14ac:dyDescent="0.2">
      <c r="A338" s="19">
        <v>47204</v>
      </c>
      <c r="B338" s="20">
        <f t="shared" si="34"/>
        <v>3</v>
      </c>
      <c r="C338" s="21">
        <f t="shared" si="35"/>
        <v>3</v>
      </c>
      <c r="D338" s="22" t="str">
        <f t="shared" si="36"/>
        <v>mardi</v>
      </c>
      <c r="E338" s="23" t="str">
        <f t="shared" si="37"/>
        <v>mardi</v>
      </c>
    </row>
    <row r="339" spans="1:5" x14ac:dyDescent="0.2">
      <c r="A339" s="19">
        <v>47205</v>
      </c>
      <c r="B339" s="20">
        <f t="shared" si="34"/>
        <v>3</v>
      </c>
      <c r="C339" s="21">
        <f t="shared" si="35"/>
        <v>4</v>
      </c>
      <c r="D339" s="22" t="str">
        <f t="shared" si="36"/>
        <v>mercredi</v>
      </c>
      <c r="E339" s="23" t="str">
        <f t="shared" si="37"/>
        <v>mercredi</v>
      </c>
    </row>
    <row r="340" spans="1:5" x14ac:dyDescent="0.2">
      <c r="A340" s="19">
        <v>47206</v>
      </c>
      <c r="B340" s="20">
        <f t="shared" si="34"/>
        <v>3</v>
      </c>
      <c r="C340" s="21">
        <f t="shared" si="35"/>
        <v>5</v>
      </c>
      <c r="D340" s="22" t="str">
        <f t="shared" si="36"/>
        <v>jeudi</v>
      </c>
      <c r="E340" s="23" t="str">
        <f t="shared" si="37"/>
        <v>jeudi</v>
      </c>
    </row>
    <row r="341" spans="1:5" x14ac:dyDescent="0.2">
      <c r="A341" s="19">
        <v>47207</v>
      </c>
      <c r="B341" s="20">
        <f t="shared" si="34"/>
        <v>3</v>
      </c>
      <c r="C341" s="21">
        <f t="shared" si="35"/>
        <v>6</v>
      </c>
      <c r="D341" s="22" t="str">
        <f t="shared" si="36"/>
        <v>vendredi</v>
      </c>
      <c r="E341" s="23" t="str">
        <f t="shared" si="37"/>
        <v>vendredi</v>
      </c>
    </row>
    <row r="342" spans="1:5" x14ac:dyDescent="0.2">
      <c r="A342" s="19">
        <v>47208</v>
      </c>
      <c r="B342" s="20">
        <f t="shared" si="34"/>
        <v>3</v>
      </c>
      <c r="C342" s="21">
        <f t="shared" si="35"/>
        <v>7</v>
      </c>
      <c r="D342" s="22" t="str">
        <f t="shared" si="36"/>
        <v>samedi</v>
      </c>
      <c r="E342" s="23" t="str">
        <f t="shared" si="37"/>
        <v>samedi</v>
      </c>
    </row>
    <row r="343" spans="1:5" x14ac:dyDescent="0.2">
      <c r="A343" s="19">
        <v>47209</v>
      </c>
      <c r="B343" s="20">
        <f t="shared" si="34"/>
        <v>4</v>
      </c>
      <c r="C343" s="21">
        <f t="shared" si="35"/>
        <v>1</v>
      </c>
      <c r="D343" s="22" t="str">
        <f t="shared" si="36"/>
        <v>dimanche</v>
      </c>
      <c r="E343" s="23" t="str">
        <f t="shared" si="37"/>
        <v>dimanche</v>
      </c>
    </row>
    <row r="344" spans="1:5" x14ac:dyDescent="0.2">
      <c r="A344" s="19">
        <v>47210</v>
      </c>
      <c r="B344" s="20">
        <f t="shared" si="34"/>
        <v>4</v>
      </c>
      <c r="C344" s="21">
        <f t="shared" si="35"/>
        <v>2</v>
      </c>
      <c r="D344" s="22" t="str">
        <f t="shared" si="36"/>
        <v>JF</v>
      </c>
      <c r="E344" s="23" t="str">
        <f t="shared" si="37"/>
        <v>JF</v>
      </c>
    </row>
    <row r="345" spans="1:5" x14ac:dyDescent="0.2">
      <c r="A345" s="19">
        <v>47211</v>
      </c>
      <c r="B345" s="20">
        <f t="shared" si="34"/>
        <v>4</v>
      </c>
      <c r="C345" s="21">
        <f t="shared" si="35"/>
        <v>3</v>
      </c>
      <c r="D345" s="22" t="str">
        <f t="shared" si="36"/>
        <v>mardi</v>
      </c>
      <c r="E345" s="23" t="str">
        <f t="shared" si="37"/>
        <v>mardi</v>
      </c>
    </row>
    <row r="346" spans="1:5" x14ac:dyDescent="0.2">
      <c r="A346" s="19">
        <v>47212</v>
      </c>
      <c r="B346" s="20">
        <f t="shared" si="34"/>
        <v>4</v>
      </c>
      <c r="C346" s="21">
        <f t="shared" si="35"/>
        <v>4</v>
      </c>
      <c r="D346" s="22" t="str">
        <f t="shared" si="36"/>
        <v>mercredi</v>
      </c>
      <c r="E346" s="23" t="str">
        <f t="shared" si="37"/>
        <v>mercredi</v>
      </c>
    </row>
    <row r="347" spans="1:5" x14ac:dyDescent="0.2">
      <c r="A347" s="19">
        <v>47213</v>
      </c>
      <c r="B347" s="20">
        <f t="shared" si="34"/>
        <v>4</v>
      </c>
      <c r="C347" s="21">
        <f t="shared" si="35"/>
        <v>5</v>
      </c>
      <c r="D347" s="22" t="str">
        <f t="shared" si="36"/>
        <v>jeudi</v>
      </c>
      <c r="E347" s="23" t="str">
        <f t="shared" si="37"/>
        <v>jeudi</v>
      </c>
    </row>
    <row r="348" spans="1:5" x14ac:dyDescent="0.2">
      <c r="A348" s="19">
        <v>47214</v>
      </c>
      <c r="B348" s="20">
        <f t="shared" si="34"/>
        <v>4</v>
      </c>
      <c r="C348" s="21">
        <f t="shared" si="35"/>
        <v>6</v>
      </c>
      <c r="D348" s="22" t="str">
        <f t="shared" si="36"/>
        <v>vendredi</v>
      </c>
      <c r="E348" s="23" t="str">
        <f t="shared" si="37"/>
        <v>vendredi</v>
      </c>
    </row>
    <row r="349" spans="1:5" x14ac:dyDescent="0.2">
      <c r="A349" s="19">
        <v>47215</v>
      </c>
      <c r="B349" s="20">
        <f t="shared" si="34"/>
        <v>4</v>
      </c>
      <c r="C349" s="21">
        <f t="shared" si="35"/>
        <v>7</v>
      </c>
      <c r="D349" s="22" t="str">
        <f t="shared" si="36"/>
        <v>samedi</v>
      </c>
      <c r="E349" s="23" t="str">
        <f t="shared" si="37"/>
        <v>samedi</v>
      </c>
    </row>
    <row r="350" spans="1:5" x14ac:dyDescent="0.2">
      <c r="A350" s="19">
        <v>47216</v>
      </c>
      <c r="B350" s="20">
        <f t="shared" si="34"/>
        <v>4</v>
      </c>
      <c r="C350" s="21">
        <f t="shared" si="35"/>
        <v>1</v>
      </c>
      <c r="D350" s="22" t="str">
        <f t="shared" si="36"/>
        <v>dimanche</v>
      </c>
      <c r="E350" s="23" t="str">
        <f t="shared" si="37"/>
        <v>dimanche</v>
      </c>
    </row>
    <row r="351" spans="1:5" x14ac:dyDescent="0.2">
      <c r="A351" s="19">
        <v>47217</v>
      </c>
      <c r="B351" s="20">
        <f t="shared" si="34"/>
        <v>4</v>
      </c>
      <c r="C351" s="21">
        <f t="shared" si="35"/>
        <v>2</v>
      </c>
      <c r="D351" s="22" t="str">
        <f t="shared" si="36"/>
        <v>lundi</v>
      </c>
      <c r="E351" s="23" t="str">
        <f t="shared" si="37"/>
        <v>lundi</v>
      </c>
    </row>
    <row r="352" spans="1:5" x14ac:dyDescent="0.2">
      <c r="A352" s="19">
        <v>47218</v>
      </c>
      <c r="B352" s="20">
        <f t="shared" si="34"/>
        <v>4</v>
      </c>
      <c r="C352" s="21">
        <f t="shared" si="35"/>
        <v>3</v>
      </c>
      <c r="D352" s="22" t="str">
        <f t="shared" si="36"/>
        <v>mardi</v>
      </c>
      <c r="E352" s="23" t="str">
        <f t="shared" si="37"/>
        <v>mardi</v>
      </c>
    </row>
    <row r="353" spans="1:5" x14ac:dyDescent="0.2">
      <c r="A353" s="19">
        <v>47219</v>
      </c>
      <c r="B353" s="20">
        <f t="shared" si="34"/>
        <v>4</v>
      </c>
      <c r="C353" s="21">
        <f t="shared" si="35"/>
        <v>4</v>
      </c>
      <c r="D353" s="22" t="str">
        <f t="shared" si="36"/>
        <v>mercredi</v>
      </c>
      <c r="E353" s="23" t="str">
        <f t="shared" si="37"/>
        <v>mercredi</v>
      </c>
    </row>
    <row r="354" spans="1:5" x14ac:dyDescent="0.2">
      <c r="A354" s="19">
        <v>47220</v>
      </c>
      <c r="B354" s="20">
        <f t="shared" si="34"/>
        <v>4</v>
      </c>
      <c r="C354" s="21">
        <f t="shared" si="35"/>
        <v>5</v>
      </c>
      <c r="D354" s="22" t="str">
        <f t="shared" si="36"/>
        <v>jeudi</v>
      </c>
      <c r="E354" s="23" t="str">
        <f t="shared" si="37"/>
        <v>jeudi</v>
      </c>
    </row>
    <row r="355" spans="1:5" x14ac:dyDescent="0.2">
      <c r="A355" s="19">
        <v>47221</v>
      </c>
      <c r="B355" s="20">
        <f t="shared" si="34"/>
        <v>4</v>
      </c>
      <c r="C355" s="21">
        <f t="shared" si="35"/>
        <v>6</v>
      </c>
      <c r="D355" s="22" t="str">
        <f t="shared" si="36"/>
        <v>vendredi</v>
      </c>
      <c r="E355" s="23" t="str">
        <f t="shared" si="37"/>
        <v>vendredi</v>
      </c>
    </row>
    <row r="356" spans="1:5" x14ac:dyDescent="0.2">
      <c r="A356" s="19">
        <v>47222</v>
      </c>
      <c r="B356" s="20">
        <f t="shared" si="34"/>
        <v>4</v>
      </c>
      <c r="C356" s="21">
        <f t="shared" si="35"/>
        <v>7</v>
      </c>
      <c r="D356" s="22" t="str">
        <f t="shared" si="36"/>
        <v>samedi</v>
      </c>
      <c r="E356" s="23" t="str">
        <f t="shared" si="37"/>
        <v>samedi</v>
      </c>
    </row>
    <row r="357" spans="1:5" x14ac:dyDescent="0.2">
      <c r="A357" s="19">
        <v>47223</v>
      </c>
      <c r="B357" s="20">
        <f t="shared" si="34"/>
        <v>4</v>
      </c>
      <c r="C357" s="21">
        <f t="shared" si="35"/>
        <v>1</v>
      </c>
      <c r="D357" s="22" t="str">
        <f t="shared" si="36"/>
        <v>dimanche</v>
      </c>
      <c r="E357" s="23" t="str">
        <f t="shared" si="37"/>
        <v>dimanche</v>
      </c>
    </row>
    <row r="358" spans="1:5" x14ac:dyDescent="0.2">
      <c r="A358" s="19">
        <v>47224</v>
      </c>
      <c r="B358" s="20">
        <f t="shared" si="34"/>
        <v>4</v>
      </c>
      <c r="C358" s="21">
        <f t="shared" si="35"/>
        <v>2</v>
      </c>
      <c r="D358" s="22" t="str">
        <f t="shared" si="36"/>
        <v>lundi</v>
      </c>
      <c r="E358" s="23" t="str">
        <f t="shared" si="37"/>
        <v>lundi</v>
      </c>
    </row>
    <row r="359" spans="1:5" x14ac:dyDescent="0.2">
      <c r="A359" s="19">
        <v>47225</v>
      </c>
      <c r="B359" s="20">
        <f t="shared" si="34"/>
        <v>4</v>
      </c>
      <c r="C359" s="21">
        <f t="shared" si="35"/>
        <v>3</v>
      </c>
      <c r="D359" s="22" t="str">
        <f t="shared" si="36"/>
        <v>mardi</v>
      </c>
      <c r="E359" s="23" t="str">
        <f t="shared" si="37"/>
        <v>mardi</v>
      </c>
    </row>
    <row r="360" spans="1:5" x14ac:dyDescent="0.2">
      <c r="A360" s="19">
        <v>47226</v>
      </c>
      <c r="B360" s="20">
        <f t="shared" si="34"/>
        <v>4</v>
      </c>
      <c r="C360" s="21">
        <f t="shared" si="35"/>
        <v>4</v>
      </c>
      <c r="D360" s="22" t="str">
        <f t="shared" si="36"/>
        <v>mercredi</v>
      </c>
      <c r="E360" s="23" t="str">
        <f t="shared" si="37"/>
        <v>mercredi</v>
      </c>
    </row>
    <row r="361" spans="1:5" x14ac:dyDescent="0.2">
      <c r="A361" s="19">
        <v>47227</v>
      </c>
      <c r="B361" s="20">
        <f t="shared" si="34"/>
        <v>4</v>
      </c>
      <c r="C361" s="21">
        <f t="shared" si="35"/>
        <v>5</v>
      </c>
      <c r="D361" s="22" t="str">
        <f t="shared" si="36"/>
        <v>jeudi</v>
      </c>
      <c r="E361" s="23" t="str">
        <f t="shared" si="37"/>
        <v>jeudi</v>
      </c>
    </row>
    <row r="362" spans="1:5" x14ac:dyDescent="0.2">
      <c r="A362" s="19">
        <v>47228</v>
      </c>
      <c r="B362" s="20">
        <f t="shared" si="34"/>
        <v>4</v>
      </c>
      <c r="C362" s="21">
        <f t="shared" si="35"/>
        <v>6</v>
      </c>
      <c r="D362" s="22" t="str">
        <f t="shared" si="36"/>
        <v>vendredi</v>
      </c>
      <c r="E362" s="23" t="str">
        <f t="shared" si="37"/>
        <v>vendredi</v>
      </c>
    </row>
    <row r="363" spans="1:5" x14ac:dyDescent="0.2">
      <c r="A363" s="19">
        <v>47229</v>
      </c>
      <c r="B363" s="20">
        <f t="shared" si="34"/>
        <v>4</v>
      </c>
      <c r="C363" s="21">
        <f t="shared" si="35"/>
        <v>7</v>
      </c>
      <c r="D363" s="22" t="str">
        <f t="shared" si="36"/>
        <v>samedi</v>
      </c>
      <c r="E363" s="23" t="str">
        <f t="shared" si="37"/>
        <v>samedi</v>
      </c>
    </row>
    <row r="364" spans="1:5" x14ac:dyDescent="0.2">
      <c r="A364" s="19">
        <v>47230</v>
      </c>
      <c r="B364" s="20">
        <f t="shared" si="34"/>
        <v>4</v>
      </c>
      <c r="C364" s="21">
        <f t="shared" si="35"/>
        <v>1</v>
      </c>
      <c r="D364" s="22" t="str">
        <f t="shared" si="36"/>
        <v>dimanche</v>
      </c>
      <c r="E364" s="23" t="str">
        <f t="shared" si="37"/>
        <v>dimanche</v>
      </c>
    </row>
    <row r="365" spans="1:5" x14ac:dyDescent="0.2">
      <c r="A365" s="19">
        <v>47231</v>
      </c>
      <c r="B365" s="20">
        <f t="shared" si="34"/>
        <v>4</v>
      </c>
      <c r="C365" s="21">
        <f t="shared" si="35"/>
        <v>2</v>
      </c>
      <c r="D365" s="22" t="str">
        <f t="shared" si="36"/>
        <v>lundi</v>
      </c>
      <c r="E365" s="23" t="str">
        <f t="shared" si="37"/>
        <v>lundi</v>
      </c>
    </row>
    <row r="366" spans="1:5" x14ac:dyDescent="0.2">
      <c r="A366" s="19">
        <v>47232</v>
      </c>
      <c r="B366" s="20">
        <f t="shared" si="34"/>
        <v>4</v>
      </c>
      <c r="C366" s="21">
        <f t="shared" si="35"/>
        <v>3</v>
      </c>
      <c r="D366" s="22" t="str">
        <f t="shared" si="36"/>
        <v>mardi</v>
      </c>
      <c r="E366" s="23" t="str">
        <f t="shared" si="37"/>
        <v>mardi</v>
      </c>
    </row>
    <row r="367" spans="1:5" x14ac:dyDescent="0.2">
      <c r="A367" s="19">
        <v>47233</v>
      </c>
      <c r="B367" s="20">
        <f t="shared" si="34"/>
        <v>4</v>
      </c>
      <c r="C367" s="21">
        <f t="shared" si="35"/>
        <v>4</v>
      </c>
      <c r="D367" s="22" t="str">
        <f t="shared" si="36"/>
        <v>mercredi</v>
      </c>
      <c r="E367" s="23" t="str">
        <f t="shared" si="37"/>
        <v>mercredi</v>
      </c>
    </row>
    <row r="368" spans="1:5" x14ac:dyDescent="0.2">
      <c r="A368" s="19">
        <v>47234</v>
      </c>
      <c r="B368" s="20">
        <f t="shared" si="34"/>
        <v>4</v>
      </c>
      <c r="C368" s="21">
        <f t="shared" si="35"/>
        <v>5</v>
      </c>
      <c r="D368" s="22" t="str">
        <f t="shared" si="36"/>
        <v>jeudi</v>
      </c>
      <c r="E368" s="23" t="str">
        <f t="shared" si="37"/>
        <v>jeudi</v>
      </c>
    </row>
  </sheetData>
  <sheetProtection sheet="1" objects="1" scenarios="1" pivotTables="0"/>
  <autoFilter ref="A3:E368"/>
  <mergeCells count="6">
    <mergeCell ref="A1:AA1"/>
    <mergeCell ref="Q11:AA11"/>
    <mergeCell ref="G3:H3"/>
    <mergeCell ref="J3:K3"/>
    <mergeCell ref="M3:O3"/>
    <mergeCell ref="Q5:T5"/>
  </mergeCells>
  <pageMargins left="0.78740157499999996" right="0.78740157499999996" top="0.984251969" bottom="0.984251969" header="0.4921259845" footer="0.4921259845"/>
  <pageSetup paperSize="9" scale="83"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B1:L38"/>
  <sheetViews>
    <sheetView showGridLines="0" workbookViewId="0">
      <selection activeCell="E17" sqref="E17"/>
    </sheetView>
  </sheetViews>
  <sheetFormatPr baseColWidth="10" defaultRowHeight="15" x14ac:dyDescent="0.25"/>
  <cols>
    <col min="1" max="1" width="2.7109375" customWidth="1"/>
    <col min="2" max="2" width="16" customWidth="1"/>
    <col min="3" max="3" width="31.28515625" customWidth="1"/>
    <col min="4" max="4" width="21" bestFit="1" customWidth="1"/>
    <col min="5" max="5" width="23.140625" customWidth="1"/>
    <col min="6" max="6" width="23" customWidth="1"/>
    <col min="7" max="7" width="17.85546875" customWidth="1"/>
    <col min="8" max="8" width="21.5703125" customWidth="1"/>
    <col min="9" max="9" width="24.140625" customWidth="1"/>
    <col min="10" max="10" width="28.5703125" customWidth="1"/>
    <col min="11" max="11" width="18.7109375" customWidth="1"/>
    <col min="12" max="12" width="21.7109375" customWidth="1"/>
  </cols>
  <sheetData>
    <row r="1" spans="2:12" s="37" customFormat="1" ht="14.45" x14ac:dyDescent="0.3"/>
    <row r="2" spans="2:12" s="37" customFormat="1" ht="14.45" x14ac:dyDescent="0.3"/>
    <row r="3" spans="2:12" s="37" customFormat="1" ht="14.45" x14ac:dyDescent="0.3"/>
    <row r="4" spans="2:12" s="37" customFormat="1" ht="14.45" x14ac:dyDescent="0.3"/>
    <row r="5" spans="2:12" s="37" customFormat="1" ht="14.45" x14ac:dyDescent="0.3"/>
    <row r="6" spans="2:12" s="37" customFormat="1" ht="14.45" x14ac:dyDescent="0.3"/>
    <row r="9" spans="2:12" thickBot="1" x14ac:dyDescent="0.35"/>
    <row r="10" spans="2:12" ht="15.75" thickTop="1" x14ac:dyDescent="0.25">
      <c r="B10" s="148" t="s">
        <v>101</v>
      </c>
      <c r="C10" s="148"/>
      <c r="D10" s="148"/>
      <c r="E10" s="148" t="s">
        <v>102</v>
      </c>
      <c r="F10" s="148"/>
      <c r="G10" s="148"/>
      <c r="H10" s="148"/>
      <c r="I10" s="148"/>
      <c r="J10" s="148"/>
      <c r="K10" s="148"/>
      <c r="L10" s="148"/>
    </row>
    <row r="11" spans="2:12" x14ac:dyDescent="0.25">
      <c r="B11" s="149"/>
      <c r="C11" s="149"/>
      <c r="D11" s="149"/>
      <c r="E11" s="149"/>
      <c r="F11" s="149"/>
      <c r="G11" s="149"/>
      <c r="H11" s="149"/>
      <c r="I11" s="149"/>
      <c r="J11" s="149"/>
      <c r="K11" s="149"/>
      <c r="L11" s="149"/>
    </row>
    <row r="12" spans="2:12" ht="15.75" thickBot="1" x14ac:dyDescent="0.3">
      <c r="B12" s="150"/>
      <c r="C12" s="150"/>
      <c r="D12" s="150"/>
      <c r="E12" s="150"/>
      <c r="F12" s="150"/>
      <c r="G12" s="150"/>
      <c r="H12" s="150"/>
      <c r="I12" s="150"/>
      <c r="J12" s="150"/>
      <c r="K12" s="150"/>
      <c r="L12" s="150"/>
    </row>
    <row r="13" spans="2:12" thickTop="1" x14ac:dyDescent="0.3">
      <c r="B13" s="34"/>
      <c r="C13" s="35"/>
      <c r="D13" s="35"/>
      <c r="E13" s="36"/>
      <c r="F13" s="36"/>
      <c r="G13" s="36"/>
      <c r="H13" s="34"/>
      <c r="I13" s="34"/>
      <c r="J13" s="34"/>
      <c r="K13" s="34"/>
      <c r="L13" s="34"/>
    </row>
    <row r="14" spans="2:12" thickBot="1" x14ac:dyDescent="0.35">
      <c r="B14" s="37"/>
      <c r="C14" s="37"/>
      <c r="D14" s="37"/>
      <c r="E14" s="34"/>
      <c r="F14" s="34"/>
      <c r="G14" s="34"/>
      <c r="H14" s="34"/>
      <c r="I14" s="34"/>
      <c r="J14" s="34"/>
      <c r="K14" s="34"/>
      <c r="L14" s="34"/>
    </row>
    <row r="15" spans="2:12" ht="45.75" customHeight="1" thickTop="1" thickBot="1" x14ac:dyDescent="0.3">
      <c r="B15" s="151" t="s">
        <v>153</v>
      </c>
      <c r="C15" s="151"/>
      <c r="D15" s="56"/>
      <c r="E15" s="151" t="s">
        <v>145</v>
      </c>
      <c r="F15" s="151"/>
      <c r="G15" s="151" t="s">
        <v>71</v>
      </c>
      <c r="H15" s="151"/>
      <c r="I15" s="151" t="s">
        <v>72</v>
      </c>
      <c r="J15" s="151"/>
      <c r="K15" s="151"/>
      <c r="L15" s="151"/>
    </row>
    <row r="16" spans="2:12" ht="46.9" customHeight="1" thickTop="1" thickBot="1" x14ac:dyDescent="0.3">
      <c r="B16" s="55" t="s">
        <v>63</v>
      </c>
      <c r="C16" s="55" t="s">
        <v>150</v>
      </c>
      <c r="D16" s="55" t="s">
        <v>46</v>
      </c>
      <c r="E16" s="55" t="s">
        <v>73</v>
      </c>
      <c r="F16" s="55" t="s">
        <v>74</v>
      </c>
      <c r="G16" s="55" t="s">
        <v>75</v>
      </c>
      <c r="H16" s="55" t="s">
        <v>76</v>
      </c>
      <c r="I16" s="55" t="s">
        <v>77</v>
      </c>
      <c r="J16" s="55" t="s">
        <v>78</v>
      </c>
      <c r="K16" s="55" t="s">
        <v>79</v>
      </c>
      <c r="L16" s="55" t="s">
        <v>80</v>
      </c>
    </row>
    <row r="17" spans="2:12" ht="39.950000000000003" customHeight="1" thickTop="1" thickBot="1" x14ac:dyDescent="0.3">
      <c r="B17" s="151" t="s">
        <v>99</v>
      </c>
      <c r="C17" s="46" t="s">
        <v>103</v>
      </c>
      <c r="D17" s="57" t="s">
        <v>164</v>
      </c>
      <c r="E17" s="57"/>
      <c r="F17" s="57"/>
      <c r="G17" s="57"/>
      <c r="H17" s="57"/>
      <c r="I17" s="57"/>
      <c r="J17" s="57"/>
      <c r="K17" s="57"/>
      <c r="L17" s="57"/>
    </row>
    <row r="18" spans="2:12" ht="39.950000000000003" customHeight="1" thickTop="1" thickBot="1" x14ac:dyDescent="0.3">
      <c r="B18" s="151"/>
      <c r="C18" s="46" t="s">
        <v>140</v>
      </c>
      <c r="D18" s="57" t="s">
        <v>165</v>
      </c>
      <c r="E18" s="57"/>
      <c r="F18" s="57"/>
      <c r="G18" s="57"/>
      <c r="H18" s="57"/>
      <c r="I18" s="57"/>
      <c r="J18" s="57"/>
      <c r="K18" s="57"/>
      <c r="L18" s="57"/>
    </row>
    <row r="19" spans="2:12" ht="39.950000000000003" customHeight="1" thickTop="1" thickBot="1" x14ac:dyDescent="0.3">
      <c r="B19" s="151"/>
      <c r="C19" s="46" t="s">
        <v>104</v>
      </c>
      <c r="D19" s="57" t="s">
        <v>165</v>
      </c>
      <c r="E19" s="57"/>
      <c r="F19" s="57"/>
      <c r="G19" s="57"/>
      <c r="H19" s="57"/>
      <c r="I19" s="57"/>
      <c r="J19" s="57"/>
      <c r="K19" s="57"/>
      <c r="L19" s="57"/>
    </row>
    <row r="20" spans="2:12" ht="39.950000000000003" customHeight="1" thickTop="1" thickBot="1" x14ac:dyDescent="0.3">
      <c r="B20" s="151"/>
      <c r="C20" s="47" t="s">
        <v>61</v>
      </c>
      <c r="D20" s="57" t="s">
        <v>41</v>
      </c>
      <c r="E20" s="57"/>
      <c r="F20" s="57"/>
      <c r="G20" s="57"/>
      <c r="H20" s="57"/>
      <c r="I20" s="57"/>
      <c r="J20" s="57"/>
      <c r="K20" s="57"/>
      <c r="L20" s="57"/>
    </row>
    <row r="21" spans="2:12" ht="39.950000000000003" customHeight="1" thickTop="1" thickBot="1" x14ac:dyDescent="0.3">
      <c r="B21" s="151" t="s">
        <v>100</v>
      </c>
      <c r="C21" s="46" t="s">
        <v>103</v>
      </c>
      <c r="D21" s="57" t="s">
        <v>164</v>
      </c>
      <c r="E21" s="57"/>
      <c r="F21" s="57"/>
      <c r="G21" s="57"/>
      <c r="H21" s="57"/>
      <c r="I21" s="57"/>
      <c r="J21" s="57"/>
      <c r="K21" s="57"/>
      <c r="L21" s="57"/>
    </row>
    <row r="22" spans="2:12" ht="39.950000000000003" customHeight="1" thickTop="1" thickBot="1" x14ac:dyDescent="0.3">
      <c r="B22" s="151"/>
      <c r="C22" s="46" t="s">
        <v>142</v>
      </c>
      <c r="D22" s="57" t="s">
        <v>165</v>
      </c>
      <c r="E22" s="57"/>
      <c r="F22" s="57"/>
      <c r="G22" s="57"/>
      <c r="H22" s="57"/>
      <c r="I22" s="57"/>
      <c r="J22" s="57"/>
      <c r="K22" s="57"/>
      <c r="L22" s="57"/>
    </row>
    <row r="23" spans="2:12" ht="15.75" thickTop="1" x14ac:dyDescent="0.25"/>
    <row r="24" spans="2:12" ht="15.75" thickBot="1" x14ac:dyDescent="0.3"/>
    <row r="25" spans="2:12" ht="15.75" customHeight="1" thickTop="1" x14ac:dyDescent="0.25">
      <c r="B25" s="148" t="s">
        <v>105</v>
      </c>
      <c r="C25" s="148"/>
      <c r="D25" s="148"/>
      <c r="E25" s="148" t="s">
        <v>106</v>
      </c>
      <c r="F25" s="148"/>
      <c r="G25" s="148"/>
      <c r="H25" s="148"/>
      <c r="I25" s="148"/>
      <c r="J25" s="148"/>
      <c r="K25" s="148"/>
      <c r="L25" s="148"/>
    </row>
    <row r="26" spans="2:12" ht="15" customHeight="1" x14ac:dyDescent="0.25">
      <c r="B26" s="149"/>
      <c r="C26" s="149"/>
      <c r="D26" s="149"/>
      <c r="E26" s="149"/>
      <c r="F26" s="149"/>
      <c r="G26" s="149"/>
      <c r="H26" s="149"/>
      <c r="I26" s="149"/>
      <c r="J26" s="149"/>
      <c r="K26" s="149"/>
      <c r="L26" s="149"/>
    </row>
    <row r="27" spans="2:12" ht="15.75" customHeight="1" thickBot="1" x14ac:dyDescent="0.3">
      <c r="B27" s="150"/>
      <c r="C27" s="150"/>
      <c r="D27" s="150"/>
      <c r="E27" s="150"/>
      <c r="F27" s="150"/>
      <c r="G27" s="150"/>
      <c r="H27" s="150"/>
      <c r="I27" s="150"/>
      <c r="J27" s="150"/>
      <c r="K27" s="150"/>
      <c r="L27" s="150"/>
    </row>
    <row r="28" spans="2:12" ht="15.75" thickTop="1" x14ac:dyDescent="0.25">
      <c r="C28" s="38"/>
      <c r="D28" s="38"/>
      <c r="E28" s="38"/>
      <c r="F28" s="38"/>
      <c r="G28" s="38"/>
      <c r="H28" s="38"/>
      <c r="I28" s="38"/>
      <c r="J28" s="38"/>
      <c r="K28" s="38"/>
      <c r="L28" s="38"/>
    </row>
    <row r="29" spans="2:12" ht="16.5" thickBot="1" x14ac:dyDescent="0.3">
      <c r="C29" s="38"/>
      <c r="D29" s="38"/>
      <c r="E29" s="37"/>
      <c r="F29" s="39"/>
      <c r="G29" s="39"/>
      <c r="H29" s="39"/>
      <c r="I29" s="39"/>
      <c r="J29" s="39"/>
      <c r="K29" s="39"/>
      <c r="L29" s="39"/>
    </row>
    <row r="30" spans="2:12" ht="43.5" customHeight="1" thickTop="1" thickBot="1" x14ac:dyDescent="0.3">
      <c r="B30" s="151" t="s">
        <v>153</v>
      </c>
      <c r="C30" s="151"/>
      <c r="D30" s="56"/>
      <c r="E30" s="151" t="s">
        <v>145</v>
      </c>
      <c r="F30" s="151"/>
      <c r="G30" s="151" t="s">
        <v>71</v>
      </c>
      <c r="H30" s="151"/>
      <c r="I30" s="151" t="s">
        <v>72</v>
      </c>
      <c r="J30" s="151"/>
      <c r="K30" s="151"/>
      <c r="L30" s="151"/>
    </row>
    <row r="31" spans="2:12" ht="36.75" customHeight="1" thickTop="1" thickBot="1" x14ac:dyDescent="0.3">
      <c r="B31" s="156" t="s">
        <v>47</v>
      </c>
      <c r="C31" s="157"/>
      <c r="D31" s="44" t="s">
        <v>46</v>
      </c>
      <c r="E31" s="55" t="s">
        <v>73</v>
      </c>
      <c r="F31" s="55" t="s">
        <v>74</v>
      </c>
      <c r="G31" s="55" t="s">
        <v>75</v>
      </c>
      <c r="H31" s="55" t="s">
        <v>76</v>
      </c>
      <c r="I31" s="55" t="s">
        <v>77</v>
      </c>
      <c r="J31" s="55" t="s">
        <v>78</v>
      </c>
      <c r="K31" s="55" t="s">
        <v>79</v>
      </c>
      <c r="L31" s="55" t="s">
        <v>80</v>
      </c>
    </row>
    <row r="32" spans="2:12" ht="39.950000000000003" customHeight="1" thickTop="1" thickBot="1" x14ac:dyDescent="0.3">
      <c r="B32" s="152" t="s">
        <v>62</v>
      </c>
      <c r="C32" s="153"/>
      <c r="D32" s="42" t="s">
        <v>57</v>
      </c>
      <c r="E32" s="57"/>
      <c r="F32" s="57"/>
      <c r="G32" s="57"/>
      <c r="H32" s="57"/>
      <c r="I32" s="57"/>
      <c r="J32" s="57"/>
      <c r="K32" s="57"/>
      <c r="L32" s="57"/>
    </row>
    <row r="33" spans="2:12" ht="39.950000000000003" customHeight="1" thickTop="1" thickBot="1" x14ac:dyDescent="0.3">
      <c r="B33" s="154" t="s">
        <v>44</v>
      </c>
      <c r="C33" s="155"/>
      <c r="D33" s="45" t="s">
        <v>54</v>
      </c>
      <c r="E33" s="57"/>
      <c r="F33" s="57"/>
      <c r="G33" s="57"/>
      <c r="H33" s="57"/>
      <c r="I33" s="57"/>
      <c r="J33" s="57"/>
      <c r="K33" s="57"/>
      <c r="L33" s="57"/>
    </row>
    <row r="34" spans="2:12" ht="39.950000000000003" customHeight="1" thickTop="1" thickBot="1" x14ac:dyDescent="0.3">
      <c r="B34" s="154" t="s">
        <v>48</v>
      </c>
      <c r="C34" s="155"/>
      <c r="D34" s="45" t="s">
        <v>53</v>
      </c>
      <c r="E34" s="57"/>
      <c r="F34" s="57"/>
      <c r="G34" s="57"/>
      <c r="H34" s="57"/>
      <c r="I34" s="57"/>
      <c r="J34" s="57"/>
      <c r="K34" s="57"/>
      <c r="L34" s="57"/>
    </row>
    <row r="35" spans="2:12" ht="39.950000000000003" customHeight="1" thickTop="1" thickBot="1" x14ac:dyDescent="0.3">
      <c r="B35" s="154" t="s">
        <v>49</v>
      </c>
      <c r="C35" s="155"/>
      <c r="D35" s="45" t="s">
        <v>52</v>
      </c>
      <c r="E35" s="57"/>
      <c r="F35" s="57"/>
      <c r="G35" s="57"/>
      <c r="H35" s="57"/>
      <c r="I35" s="57"/>
      <c r="J35" s="57"/>
      <c r="K35" s="57"/>
      <c r="L35" s="57"/>
    </row>
    <row r="36" spans="2:12" ht="39.950000000000003" customHeight="1" thickTop="1" thickBot="1" x14ac:dyDescent="0.3">
      <c r="B36" s="154" t="s">
        <v>50</v>
      </c>
      <c r="C36" s="155"/>
      <c r="D36" s="45" t="s">
        <v>55</v>
      </c>
      <c r="E36" s="57"/>
      <c r="F36" s="57"/>
      <c r="G36" s="57"/>
      <c r="H36" s="57"/>
      <c r="I36" s="57"/>
      <c r="J36" s="57"/>
      <c r="K36" s="57"/>
      <c r="L36" s="57"/>
    </row>
    <row r="37" spans="2:12" ht="39.950000000000003" customHeight="1" thickTop="1" thickBot="1" x14ac:dyDescent="0.3">
      <c r="B37" s="152" t="s">
        <v>51</v>
      </c>
      <c r="C37" s="153"/>
      <c r="D37" s="42" t="s">
        <v>56</v>
      </c>
      <c r="E37" s="57"/>
      <c r="F37" s="57"/>
      <c r="G37" s="57"/>
      <c r="H37" s="57"/>
      <c r="I37" s="57"/>
      <c r="J37" s="57"/>
      <c r="K37" s="57"/>
      <c r="L37" s="57"/>
    </row>
    <row r="38" spans="2:12" ht="15.75" thickTop="1" x14ac:dyDescent="0.25"/>
  </sheetData>
  <sheetProtection sheet="1" objects="1" scenarios="1" formatCells="0"/>
  <mergeCells count="21">
    <mergeCell ref="E30:F30"/>
    <mergeCell ref="G30:H30"/>
    <mergeCell ref="I30:L30"/>
    <mergeCell ref="B32:C32"/>
    <mergeCell ref="B33:C33"/>
    <mergeCell ref="B31:C31"/>
    <mergeCell ref="B37:C37"/>
    <mergeCell ref="B30:C30"/>
    <mergeCell ref="B34:C34"/>
    <mergeCell ref="B35:C35"/>
    <mergeCell ref="B36:C36"/>
    <mergeCell ref="E25:L27"/>
    <mergeCell ref="E10:L12"/>
    <mergeCell ref="B10:D12"/>
    <mergeCell ref="G15:H15"/>
    <mergeCell ref="E15:F15"/>
    <mergeCell ref="I15:L15"/>
    <mergeCell ref="B25:D27"/>
    <mergeCell ref="B15:C15"/>
    <mergeCell ref="B21:B22"/>
    <mergeCell ref="B17:B20"/>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91"/>
  </sheetPr>
  <dimension ref="B1:AB43"/>
  <sheetViews>
    <sheetView showGridLines="0" zoomScale="80" zoomScaleNormal="80" workbookViewId="0">
      <selection activeCell="K8" sqref="K8"/>
    </sheetView>
  </sheetViews>
  <sheetFormatPr baseColWidth="10" defaultColWidth="11.5703125" defaultRowHeight="15" x14ac:dyDescent="0.25"/>
  <cols>
    <col min="1" max="1" width="3" style="59" customWidth="1"/>
    <col min="2" max="2" width="16.5703125" style="59" customWidth="1"/>
    <col min="3" max="3" width="52.85546875" style="59" bestFit="1" customWidth="1"/>
    <col min="4" max="4" width="14.42578125" style="59" customWidth="1"/>
    <col min="5" max="10" width="11.7109375" style="59" bestFit="1" customWidth="1"/>
    <col min="11" max="11" width="13.7109375" style="59" customWidth="1"/>
    <col min="12" max="13" width="11.7109375" style="59" bestFit="1" customWidth="1"/>
    <col min="14" max="14" width="11.5703125" style="59" hidden="1" customWidth="1"/>
    <col min="15" max="15" width="17.85546875" style="59" customWidth="1"/>
    <col min="16" max="16" width="16.85546875" style="59" customWidth="1"/>
    <col min="17" max="17" width="17.5703125" style="59" customWidth="1"/>
    <col min="18" max="18" width="17.28515625" style="59" customWidth="1"/>
    <col min="19" max="19" width="18.7109375" style="59" customWidth="1"/>
    <col min="20" max="20" width="17.28515625" style="59" customWidth="1"/>
    <col min="21" max="21" width="24.28515625" style="59" customWidth="1"/>
    <col min="22" max="22" width="23.85546875" style="59" customWidth="1"/>
    <col min="23" max="23" width="18.140625" style="59" customWidth="1"/>
    <col min="24" max="24" width="18.28515625" style="59" customWidth="1"/>
    <col min="25" max="25" width="22.85546875" style="59" bestFit="1" customWidth="1"/>
    <col min="26" max="26" width="25.7109375" style="59" bestFit="1" customWidth="1"/>
    <col min="27" max="27" width="23.7109375" style="59" customWidth="1"/>
    <col min="28" max="28" width="25.85546875" style="59" customWidth="1"/>
    <col min="29" max="16384" width="11.5703125" style="59"/>
  </cols>
  <sheetData>
    <row r="1" spans="2:28" ht="149.25" customHeight="1" x14ac:dyDescent="0.3"/>
    <row r="2" spans="2:28" ht="15" customHeight="1" x14ac:dyDescent="0.25">
      <c r="B2" s="171" t="s">
        <v>139</v>
      </c>
      <c r="C2" s="171"/>
      <c r="D2" s="171"/>
      <c r="E2" s="171"/>
      <c r="F2" s="171"/>
      <c r="G2" s="171"/>
      <c r="H2" s="171"/>
      <c r="I2" s="171"/>
      <c r="J2" s="171"/>
      <c r="K2" s="171"/>
      <c r="L2" s="171"/>
      <c r="M2" s="171"/>
      <c r="N2" s="171"/>
      <c r="O2" s="171"/>
      <c r="P2" s="171"/>
      <c r="Q2" s="171"/>
      <c r="R2" s="171"/>
      <c r="S2" s="171"/>
      <c r="T2" s="171"/>
      <c r="U2" s="171"/>
      <c r="V2" s="171"/>
      <c r="W2" s="171"/>
      <c r="X2" s="171"/>
      <c r="Y2" s="171"/>
      <c r="Z2" s="171"/>
      <c r="AA2" s="171"/>
      <c r="AB2" s="171"/>
    </row>
    <row r="3" spans="2:28" ht="15" customHeight="1" x14ac:dyDescent="0.25">
      <c r="B3" s="171"/>
      <c r="C3" s="171"/>
      <c r="D3" s="171"/>
      <c r="E3" s="171"/>
      <c r="F3" s="171"/>
      <c r="G3" s="171"/>
      <c r="H3" s="171"/>
      <c r="I3" s="171"/>
      <c r="J3" s="171"/>
      <c r="K3" s="171"/>
      <c r="L3" s="171"/>
      <c r="M3" s="171"/>
      <c r="N3" s="171"/>
      <c r="O3" s="171"/>
      <c r="P3" s="171"/>
      <c r="Q3" s="171"/>
      <c r="R3" s="171"/>
      <c r="S3" s="171"/>
      <c r="T3" s="171"/>
      <c r="U3" s="171"/>
      <c r="V3" s="171"/>
      <c r="W3" s="171"/>
      <c r="X3" s="171"/>
      <c r="Y3" s="171"/>
      <c r="Z3" s="171"/>
      <c r="AA3" s="171"/>
      <c r="AB3" s="171"/>
    </row>
    <row r="4" spans="2:28" ht="15" customHeight="1" x14ac:dyDescent="0.45">
      <c r="B4" s="60"/>
      <c r="C4" s="61"/>
      <c r="D4" s="61"/>
      <c r="E4" s="61"/>
      <c r="F4" s="61"/>
      <c r="G4" s="61"/>
      <c r="H4" s="61"/>
      <c r="I4" s="61"/>
      <c r="J4" s="61"/>
      <c r="K4" s="61"/>
      <c r="L4" s="61"/>
      <c r="M4" s="61"/>
      <c r="N4" s="61"/>
      <c r="O4" s="61"/>
      <c r="P4" s="61"/>
      <c r="Q4" s="61"/>
      <c r="R4" s="61"/>
      <c r="S4" s="61"/>
      <c r="T4" s="61"/>
      <c r="U4" s="61"/>
      <c r="V4" s="61"/>
      <c r="W4" s="61"/>
      <c r="X4" s="61"/>
      <c r="Y4" s="61"/>
      <c r="Z4" s="61"/>
    </row>
    <row r="5" spans="2:28" ht="27" customHeight="1" x14ac:dyDescent="0.25">
      <c r="B5" s="175" t="s">
        <v>152</v>
      </c>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row>
    <row r="6" spans="2:28" ht="27" customHeight="1" x14ac:dyDescent="0.25">
      <c r="B6" s="175"/>
      <c r="C6" s="175"/>
      <c r="D6" s="175"/>
      <c r="E6" s="175"/>
      <c r="F6" s="175"/>
      <c r="G6" s="175"/>
      <c r="H6" s="175"/>
      <c r="I6" s="175"/>
      <c r="J6" s="175"/>
      <c r="K6" s="175"/>
      <c r="L6" s="175"/>
      <c r="M6" s="175"/>
      <c r="N6" s="175"/>
      <c r="O6" s="175"/>
      <c r="P6" s="175"/>
      <c r="Q6" s="175"/>
      <c r="R6" s="175"/>
      <c r="S6" s="175"/>
      <c r="T6" s="175"/>
      <c r="U6" s="175"/>
      <c r="V6" s="175"/>
      <c r="W6" s="175"/>
      <c r="X6" s="175"/>
      <c r="Y6" s="175"/>
      <c r="Z6" s="175"/>
      <c r="AA6" s="175"/>
      <c r="AB6" s="175"/>
    </row>
    <row r="7" spans="2:28" ht="21" customHeight="1" thickBot="1" x14ac:dyDescent="0.3">
      <c r="B7" s="62" t="s">
        <v>151</v>
      </c>
      <c r="C7" s="63"/>
      <c r="D7" s="64"/>
      <c r="E7" s="64"/>
      <c r="F7" s="64"/>
      <c r="G7" s="64"/>
      <c r="H7" s="64"/>
      <c r="I7" s="64"/>
      <c r="J7" s="64"/>
      <c r="K7" s="64"/>
      <c r="L7" s="64"/>
      <c r="M7" s="64"/>
      <c r="N7" s="64"/>
      <c r="O7" s="64"/>
      <c r="P7" s="64"/>
      <c r="Q7" s="64"/>
      <c r="R7" s="64"/>
      <c r="S7" s="64"/>
      <c r="T7" s="64"/>
      <c r="U7" s="64"/>
      <c r="V7" s="64"/>
      <c r="W7" s="64"/>
      <c r="X7" s="64"/>
      <c r="Y7" s="64"/>
      <c r="Z7" s="65"/>
      <c r="AA7" s="63"/>
      <c r="AB7" s="63"/>
    </row>
    <row r="8" spans="2:28" ht="38.25" customHeight="1" thickTop="1" thickBot="1" x14ac:dyDescent="0.3">
      <c r="B8" s="62" t="s">
        <v>68</v>
      </c>
      <c r="C8" s="66" t="s">
        <v>123</v>
      </c>
      <c r="D8" s="67"/>
      <c r="E8" s="67"/>
      <c r="F8" s="67"/>
      <c r="G8" s="67"/>
      <c r="H8" s="67"/>
      <c r="I8" s="67"/>
      <c r="J8" s="67"/>
      <c r="K8" s="68"/>
      <c r="L8" s="68"/>
      <c r="M8" s="68"/>
      <c r="N8" s="67"/>
      <c r="O8" s="162" t="s">
        <v>145</v>
      </c>
      <c r="P8" s="162"/>
      <c r="Q8" s="162"/>
      <c r="R8" s="162"/>
      <c r="S8" s="162" t="s">
        <v>71</v>
      </c>
      <c r="T8" s="162"/>
      <c r="U8" s="162" t="s">
        <v>72</v>
      </c>
      <c r="V8" s="162"/>
      <c r="W8" s="162"/>
      <c r="X8" s="162"/>
      <c r="Y8" s="165"/>
      <c r="Z8" s="165"/>
      <c r="AA8" s="165"/>
      <c r="AB8" s="165"/>
    </row>
    <row r="9" spans="2:28" ht="48.75" thickTop="1" thickBot="1" x14ac:dyDescent="0.3">
      <c r="B9" s="60"/>
      <c r="C9" s="60"/>
      <c r="D9" s="60"/>
      <c r="E9" s="60"/>
      <c r="F9" s="60"/>
      <c r="G9" s="60"/>
      <c r="H9" s="60"/>
      <c r="I9" s="60"/>
      <c r="J9" s="60"/>
      <c r="K9" s="60"/>
      <c r="L9" s="60"/>
      <c r="M9" s="60"/>
      <c r="N9" s="60"/>
      <c r="O9" s="69" t="s">
        <v>154</v>
      </c>
      <c r="P9" s="69" t="s">
        <v>155</v>
      </c>
      <c r="Q9" s="69" t="s">
        <v>156</v>
      </c>
      <c r="R9" s="69" t="s">
        <v>157</v>
      </c>
      <c r="S9" s="69" t="s">
        <v>75</v>
      </c>
      <c r="T9" s="69" t="s">
        <v>76</v>
      </c>
      <c r="U9" s="69" t="s">
        <v>77</v>
      </c>
      <c r="V9" s="69" t="s">
        <v>78</v>
      </c>
      <c r="W9" s="69" t="s">
        <v>79</v>
      </c>
      <c r="X9" s="69" t="s">
        <v>80</v>
      </c>
      <c r="Y9" s="70" t="s">
        <v>81</v>
      </c>
      <c r="Z9" s="70" t="s">
        <v>82</v>
      </c>
      <c r="AA9" s="70" t="s">
        <v>84</v>
      </c>
      <c r="AB9" s="70" t="s">
        <v>83</v>
      </c>
    </row>
    <row r="10" spans="2:28" ht="45.75" thickBot="1" x14ac:dyDescent="0.3">
      <c r="B10" s="70" t="s">
        <v>63</v>
      </c>
      <c r="C10" s="71" t="s">
        <v>150</v>
      </c>
      <c r="D10" s="71" t="s">
        <v>46</v>
      </c>
      <c r="E10" s="71" t="s">
        <v>45</v>
      </c>
      <c r="F10" s="71" t="s">
        <v>34</v>
      </c>
      <c r="G10" s="71" t="s">
        <v>35</v>
      </c>
      <c r="H10" s="71" t="s">
        <v>16</v>
      </c>
      <c r="I10" s="71" t="s">
        <v>64</v>
      </c>
      <c r="J10" s="71" t="s">
        <v>65</v>
      </c>
      <c r="K10" s="71" t="s">
        <v>66</v>
      </c>
      <c r="L10" s="71" t="s">
        <v>67</v>
      </c>
      <c r="M10" s="71" t="s">
        <v>69</v>
      </c>
      <c r="N10" s="60"/>
      <c r="O10" s="72">
        <f>SUM('Calendrier 2025-2026'!H33:L33)</f>
        <v>250</v>
      </c>
      <c r="P10" s="72">
        <f>SUM('Calendrier 2025-2026'!H33:L33)</f>
        <v>250</v>
      </c>
      <c r="Q10" s="72">
        <f>'Calendrier 2025-2026'!M33</f>
        <v>51</v>
      </c>
      <c r="R10" s="72">
        <f>'Calendrier 2025-2026'!M33</f>
        <v>51</v>
      </c>
      <c r="S10" s="72">
        <f>+'Calendrier 2025-2026'!N33</f>
        <v>53</v>
      </c>
      <c r="T10" s="72">
        <f>+'Calendrier 2025-2026'!N33</f>
        <v>53</v>
      </c>
      <c r="U10" s="72">
        <f>+'Calendrier 2025-2026'!P33</f>
        <v>0</v>
      </c>
      <c r="V10" s="72">
        <f>+'Calendrier 2025-2026'!P33</f>
        <v>0</v>
      </c>
      <c r="W10" s="72">
        <f>+'Calendrier 2025-2026'!O33</f>
        <v>11</v>
      </c>
      <c r="X10" s="72">
        <f>+'Calendrier 2025-2026'!O33</f>
        <v>11</v>
      </c>
      <c r="Y10" s="161">
        <f>SUM(O10:X10)/2</f>
        <v>365</v>
      </c>
      <c r="Z10" s="161"/>
      <c r="AA10" s="166">
        <f>'A remplir par le candidat'!D15</f>
        <v>0</v>
      </c>
      <c r="AB10" s="166"/>
    </row>
    <row r="11" spans="2:28" ht="16.5" thickTop="1" thickBot="1" x14ac:dyDescent="0.3">
      <c r="B11" s="172" t="s">
        <v>99</v>
      </c>
      <c r="C11" s="73" t="s">
        <v>44</v>
      </c>
      <c r="D11" s="74" t="s">
        <v>42</v>
      </c>
      <c r="E11" s="75">
        <v>1</v>
      </c>
      <c r="F11" s="76"/>
      <c r="G11" s="76"/>
      <c r="H11" s="76"/>
      <c r="I11" s="77">
        <v>0.33333333333333331</v>
      </c>
      <c r="J11" s="77">
        <v>0.75</v>
      </c>
      <c r="K11" s="78">
        <f>IF(AND(I11&lt;&gt;J11,I11&lt;&gt;"",J11&lt;&gt;""),IF(J11&lt;I11,J11+1-I11,J11-I11)*24,IF(OR(I11="",J11=""),0,24))</f>
        <v>10</v>
      </c>
      <c r="L11" s="79">
        <f>K11-M11</f>
        <v>10</v>
      </c>
      <c r="M11" s="80">
        <f>IF(OR(AND(J11=I11,K11&gt;0),AND(K11&gt;0,J11&gt;=(6/24),I11&lt;(21/24),J11&lt;I11)),9,IF(AND(K11&gt;0,J11&lt;I11,J11&lt;(6/24),I11&gt;=(21/24)),(J11+1-I11)*24,IF(AND(K11&gt;0,J11&lt;I11,J11&lt;(6/24),I11&lt;(21/24)),(J11*24)+3,IF(AND(K11&gt;0,J11&lt;I11,J11&gt;=(6/24),I11&gt;=(21/24)),(6/24+1-I11)*24,IF(OR(AND(K11&gt;0,J11&gt;I11,I11&lt;=(6/24),J11&lt;=(6/24),J11&lt;(21/24)),AND(K11&gt;0,J11&gt;I11,J11&gt;(21/24),I11&gt;=(21/24))),(J11-I11)*24,IF(AND(K11&gt;0,J11&gt;I11,I11&lt;(6/24),J11&gt;(6/24),J11&lt;(21/24)),6-I11*24,N11))))))</f>
        <v>0</v>
      </c>
      <c r="N11" s="81">
        <f>IF(AND(K11&gt;0,J11&gt;I11,J11&gt;=(21/24),I11&lt;(6/24)),(J11*24)-21+6-I11*24,IF(AND(K11&gt;0,J11&gt;I11,J11&gt;=(21/24),I11&lt;(21/24),I11&gt;=(6/24)),(J11*24)-21,0))</f>
        <v>0</v>
      </c>
      <c r="O11" s="82">
        <f>L11*E11</f>
        <v>10</v>
      </c>
      <c r="P11" s="83">
        <f>M11*E11</f>
        <v>0</v>
      </c>
      <c r="Q11" s="84">
        <f>L11*F11</f>
        <v>0</v>
      </c>
      <c r="R11" s="84">
        <f>M11*F11</f>
        <v>0</v>
      </c>
      <c r="S11" s="82">
        <f>L11*G11</f>
        <v>0</v>
      </c>
      <c r="T11" s="83">
        <f>M11*G11</f>
        <v>0</v>
      </c>
      <c r="U11" s="82">
        <f>L11*G11*H11</f>
        <v>0</v>
      </c>
      <c r="V11" s="83">
        <f>M11*G11*H11</f>
        <v>0</v>
      </c>
      <c r="W11" s="82">
        <f>L11*H11</f>
        <v>0</v>
      </c>
      <c r="X11" s="85">
        <f>M11*H11</f>
        <v>0</v>
      </c>
      <c r="Y11" s="163">
        <f>SUM(O14:X14)</f>
        <v>0</v>
      </c>
      <c r="Z11" s="163">
        <f>SUM(Y11:Y34)</f>
        <v>0</v>
      </c>
      <c r="AA11" s="167">
        <f>IFERROR(Z11+(Z11*AA10),"TVA à renseigner par le candidat ci-dessus")</f>
        <v>0</v>
      </c>
      <c r="AB11" s="168"/>
    </row>
    <row r="12" spans="2:28" ht="16.5" thickTop="1" thickBot="1" x14ac:dyDescent="0.3">
      <c r="B12" s="173"/>
      <c r="C12" s="86" t="s">
        <v>70</v>
      </c>
      <c r="D12" s="87"/>
      <c r="E12" s="87"/>
      <c r="F12" s="88"/>
      <c r="G12" s="88"/>
      <c r="H12" s="88"/>
      <c r="I12" s="89"/>
      <c r="J12" s="89"/>
      <c r="K12" s="90"/>
      <c r="L12" s="90"/>
      <c r="M12" s="90"/>
      <c r="N12" s="91"/>
      <c r="O12" s="92">
        <f>IFERROR('A remplir par le candidat'!E17,0)</f>
        <v>0</v>
      </c>
      <c r="P12" s="92">
        <f>IFERROR('A remplir par le candidat'!F17,0)</f>
        <v>0</v>
      </c>
      <c r="Q12" s="92">
        <f>IFERROR('A remplir par le candidat'!E17,0)</f>
        <v>0</v>
      </c>
      <c r="R12" s="92">
        <f>IFERROR('A remplir par le candidat'!F17,0)</f>
        <v>0</v>
      </c>
      <c r="S12" s="92">
        <f>IFERROR('A remplir par le candidat'!G17,0)</f>
        <v>0</v>
      </c>
      <c r="T12" s="92">
        <f>IFERROR('A remplir par le candidat'!H17,0)</f>
        <v>0</v>
      </c>
      <c r="U12" s="92">
        <f>IFERROR('A remplir par le candidat'!I17,0)</f>
        <v>0</v>
      </c>
      <c r="V12" s="92">
        <f>IFERROR('A remplir par le candidat'!J17,0)</f>
        <v>0</v>
      </c>
      <c r="W12" s="92">
        <f>IFERROR('A remplir par le candidat'!K17,0)</f>
        <v>0</v>
      </c>
      <c r="X12" s="92">
        <f>IFERROR('A remplir par le candidat'!L17,0)</f>
        <v>0</v>
      </c>
      <c r="Y12" s="164"/>
      <c r="Z12" s="164"/>
      <c r="AA12" s="167"/>
      <c r="AB12" s="168"/>
    </row>
    <row r="13" spans="2:28" ht="16.5" thickTop="1" thickBot="1" x14ac:dyDescent="0.3">
      <c r="B13" s="173"/>
      <c r="C13" s="93" t="s">
        <v>59</v>
      </c>
      <c r="D13" s="94"/>
      <c r="E13" s="88"/>
      <c r="F13" s="88"/>
      <c r="G13" s="88"/>
      <c r="H13" s="88"/>
      <c r="I13" s="89"/>
      <c r="J13" s="89"/>
      <c r="K13" s="90"/>
      <c r="L13" s="90"/>
      <c r="M13" s="90"/>
      <c r="N13" s="95"/>
      <c r="O13" s="96">
        <f t="shared" ref="O13:X13" si="0">O10*O11</f>
        <v>2500</v>
      </c>
      <c r="P13" s="97">
        <f t="shared" si="0"/>
        <v>0</v>
      </c>
      <c r="Q13" s="98">
        <f t="shared" si="0"/>
        <v>0</v>
      </c>
      <c r="R13" s="98">
        <f t="shared" si="0"/>
        <v>0</v>
      </c>
      <c r="S13" s="96">
        <f t="shared" si="0"/>
        <v>0</v>
      </c>
      <c r="T13" s="97">
        <f t="shared" si="0"/>
        <v>0</v>
      </c>
      <c r="U13" s="96">
        <f t="shared" si="0"/>
        <v>0</v>
      </c>
      <c r="V13" s="97">
        <f t="shared" si="0"/>
        <v>0</v>
      </c>
      <c r="W13" s="96">
        <f t="shared" si="0"/>
        <v>0</v>
      </c>
      <c r="X13" s="99">
        <f t="shared" si="0"/>
        <v>0</v>
      </c>
      <c r="Y13" s="164"/>
      <c r="Z13" s="164"/>
      <c r="AA13" s="167"/>
      <c r="AB13" s="168"/>
    </row>
    <row r="14" spans="2:28" ht="15.75" thickBot="1" x14ac:dyDescent="0.3">
      <c r="B14" s="173"/>
      <c r="C14" s="100" t="s">
        <v>58</v>
      </c>
      <c r="D14" s="101"/>
      <c r="E14" s="101"/>
      <c r="F14" s="101"/>
      <c r="G14" s="101"/>
      <c r="H14" s="101"/>
      <c r="I14" s="102"/>
      <c r="J14" s="102"/>
      <c r="K14" s="103"/>
      <c r="L14" s="103"/>
      <c r="M14" s="103"/>
      <c r="N14" s="104"/>
      <c r="O14" s="105">
        <f>O12*O13</f>
        <v>0</v>
      </c>
      <c r="P14" s="105">
        <f t="shared" ref="P14:X14" si="1">P12*P13</f>
        <v>0</v>
      </c>
      <c r="Q14" s="105">
        <f t="shared" si="1"/>
        <v>0</v>
      </c>
      <c r="R14" s="105">
        <f t="shared" si="1"/>
        <v>0</v>
      </c>
      <c r="S14" s="105">
        <f t="shared" si="1"/>
        <v>0</v>
      </c>
      <c r="T14" s="105">
        <f t="shared" si="1"/>
        <v>0</v>
      </c>
      <c r="U14" s="105">
        <f t="shared" si="1"/>
        <v>0</v>
      </c>
      <c r="V14" s="105">
        <f t="shared" si="1"/>
        <v>0</v>
      </c>
      <c r="W14" s="105">
        <f t="shared" si="1"/>
        <v>0</v>
      </c>
      <c r="X14" s="105">
        <f t="shared" si="1"/>
        <v>0</v>
      </c>
      <c r="Y14" s="164"/>
      <c r="Z14" s="164"/>
      <c r="AA14" s="167"/>
      <c r="AB14" s="168"/>
    </row>
    <row r="15" spans="2:28" ht="16.5" thickTop="1" thickBot="1" x14ac:dyDescent="0.3">
      <c r="B15" s="173"/>
      <c r="C15" s="106" t="s">
        <v>144</v>
      </c>
      <c r="D15" s="75" t="s">
        <v>43</v>
      </c>
      <c r="E15" s="75">
        <v>1</v>
      </c>
      <c r="F15" s="75">
        <v>1</v>
      </c>
      <c r="G15" s="75">
        <v>1</v>
      </c>
      <c r="H15" s="75">
        <v>1</v>
      </c>
      <c r="I15" s="77">
        <v>0.33333333333333331</v>
      </c>
      <c r="J15" s="77">
        <v>0.33333333333333331</v>
      </c>
      <c r="K15" s="78">
        <f t="shared" ref="K15:K31" si="2">IF(AND(I15&lt;&gt;J15,I15&lt;&gt;"",J15&lt;&gt;""),IF(J15&lt;I15,J15+1-I15,J15-I15)*24,IF(OR(I15="",J15=""),0,24))</f>
        <v>24</v>
      </c>
      <c r="L15" s="79">
        <f>K15-M15</f>
        <v>15</v>
      </c>
      <c r="M15" s="80">
        <f>IF(OR(AND(J15=I15,K15&gt;0),AND(K15&gt;0,J15&gt;=(6/24),I15&lt;(21/24),J15&lt;I15)),9,IF(AND(K15&gt;0,J15&lt;I15,J15&lt;(6/24),I15&gt;=(21/24)),(J15+1-I15)*24,IF(AND(K15&gt;0,J15&lt;I15,J15&lt;(6/24),I15&lt;(21/24)),(J15*24)+3,IF(AND(K15&gt;0,J15&lt;I15,J15&gt;=(6/24),I15&gt;=(21/24)),(6/24+1-I15)*24,IF(OR(AND(K15&gt;0,J15&gt;I15,I15&lt;=(6/24),J15&lt;=(6/24),J15&lt;(21/24)),AND(K15&gt;0,J15&gt;I15,J15&gt;(21/24),I15&gt;=(21/24))),(J15-I15)*24,IF(AND(K15&gt;0,J15&gt;I15,I15&lt;(6/24),J15&gt;(6/24),J15&lt;(21/24)),6-I15*24,N15))))))</f>
        <v>9</v>
      </c>
      <c r="N15" s="81">
        <f>IF(AND(K15&gt;0,J15&gt;I15,J15&gt;=(21/24),I15&lt;(6/24)),(J15*24)-21+6-I15*24,IF(AND(K15&gt;0,J15&gt;I15,J15&gt;=(21/24),I15&lt;(21/24),I15&gt;=(6/24)),(J15*24)-21,0))</f>
        <v>0</v>
      </c>
      <c r="O15" s="96">
        <f>L15*E15</f>
        <v>15</v>
      </c>
      <c r="P15" s="107">
        <f>M15*E15</f>
        <v>9</v>
      </c>
      <c r="Q15" s="84">
        <f>L15*F15</f>
        <v>15</v>
      </c>
      <c r="R15" s="84">
        <f>M15*F15</f>
        <v>9</v>
      </c>
      <c r="S15" s="96">
        <f>L15*G15</f>
        <v>15</v>
      </c>
      <c r="T15" s="107">
        <f>M15*G15</f>
        <v>9</v>
      </c>
      <c r="U15" s="96">
        <f>L15*G15*H15</f>
        <v>15</v>
      </c>
      <c r="V15" s="107">
        <f>M15*G15*H15</f>
        <v>9</v>
      </c>
      <c r="W15" s="96">
        <f>L15*H15</f>
        <v>15</v>
      </c>
      <c r="X15" s="108">
        <f>M15*H15</f>
        <v>9</v>
      </c>
      <c r="Y15" s="164">
        <f>SUM(O18:X18)</f>
        <v>0</v>
      </c>
      <c r="Z15" s="164"/>
      <c r="AA15" s="167"/>
      <c r="AB15" s="168"/>
    </row>
    <row r="16" spans="2:28" ht="16.5" thickTop="1" thickBot="1" x14ac:dyDescent="0.3">
      <c r="B16" s="173"/>
      <c r="C16" s="86" t="s">
        <v>70</v>
      </c>
      <c r="D16" s="88"/>
      <c r="E16" s="88"/>
      <c r="F16" s="88"/>
      <c r="G16" s="88"/>
      <c r="H16" s="88"/>
      <c r="I16" s="89"/>
      <c r="J16" s="89"/>
      <c r="K16" s="90"/>
      <c r="L16" s="90"/>
      <c r="M16" s="90"/>
      <c r="N16" s="95"/>
      <c r="O16" s="92">
        <f>IFERROR('A remplir par le candidat'!E18,0)</f>
        <v>0</v>
      </c>
      <c r="P16" s="92">
        <f>IFERROR('A remplir par le candidat'!F18,0)</f>
        <v>0</v>
      </c>
      <c r="Q16" s="92">
        <f>IFERROR('A remplir par le candidat'!E18,0)</f>
        <v>0</v>
      </c>
      <c r="R16" s="92">
        <f>IFERROR('A remplir par le candidat'!F18,0)</f>
        <v>0</v>
      </c>
      <c r="S16" s="92">
        <f>IFERROR('A remplir par le candidat'!G18,0)</f>
        <v>0</v>
      </c>
      <c r="T16" s="92">
        <f>IFERROR('A remplir par le candidat'!H18,0)</f>
        <v>0</v>
      </c>
      <c r="U16" s="92">
        <f>IFERROR('A remplir par le candidat'!I18,0)</f>
        <v>0</v>
      </c>
      <c r="V16" s="92">
        <f>IFERROR('A remplir par le candidat'!J18,0)</f>
        <v>0</v>
      </c>
      <c r="W16" s="92">
        <f>IFERROR('A remplir par le candidat'!K18,0)</f>
        <v>0</v>
      </c>
      <c r="X16" s="92">
        <f>IFERROR('A remplir par le candidat'!L18,0)</f>
        <v>0</v>
      </c>
      <c r="Y16" s="164"/>
      <c r="Z16" s="164"/>
      <c r="AA16" s="167"/>
      <c r="AB16" s="168"/>
    </row>
    <row r="17" spans="2:28" ht="16.5" thickTop="1" thickBot="1" x14ac:dyDescent="0.3">
      <c r="B17" s="173"/>
      <c r="C17" s="93" t="s">
        <v>59</v>
      </c>
      <c r="D17" s="88"/>
      <c r="E17" s="88"/>
      <c r="F17" s="88"/>
      <c r="G17" s="88"/>
      <c r="H17" s="88"/>
      <c r="I17" s="89"/>
      <c r="J17" s="89"/>
      <c r="K17" s="90"/>
      <c r="L17" s="90"/>
      <c r="M17" s="90"/>
      <c r="N17" s="95"/>
      <c r="O17" s="96">
        <f>O10*O15</f>
        <v>3750</v>
      </c>
      <c r="P17" s="97">
        <f t="shared" ref="P17:X17" si="3">P10*P15</f>
        <v>2250</v>
      </c>
      <c r="Q17" s="98">
        <f t="shared" si="3"/>
        <v>765</v>
      </c>
      <c r="R17" s="98">
        <f t="shared" si="3"/>
        <v>459</v>
      </c>
      <c r="S17" s="96">
        <f t="shared" si="3"/>
        <v>795</v>
      </c>
      <c r="T17" s="97">
        <f t="shared" si="3"/>
        <v>477</v>
      </c>
      <c r="U17" s="96">
        <f t="shared" si="3"/>
        <v>0</v>
      </c>
      <c r="V17" s="97">
        <f t="shared" si="3"/>
        <v>0</v>
      </c>
      <c r="W17" s="96">
        <f t="shared" si="3"/>
        <v>165</v>
      </c>
      <c r="X17" s="99">
        <f t="shared" si="3"/>
        <v>99</v>
      </c>
      <c r="Y17" s="164"/>
      <c r="Z17" s="164"/>
      <c r="AA17" s="167"/>
      <c r="AB17" s="168"/>
    </row>
    <row r="18" spans="2:28" ht="15.75" thickBot="1" x14ac:dyDescent="0.3">
      <c r="B18" s="173"/>
      <c r="C18" s="100" t="s">
        <v>58</v>
      </c>
      <c r="D18" s="101"/>
      <c r="E18" s="101"/>
      <c r="F18" s="101"/>
      <c r="G18" s="101"/>
      <c r="H18" s="101"/>
      <c r="I18" s="102"/>
      <c r="J18" s="102"/>
      <c r="K18" s="103"/>
      <c r="L18" s="103"/>
      <c r="M18" s="103"/>
      <c r="N18" s="104"/>
      <c r="O18" s="105">
        <f>O16*O17</f>
        <v>0</v>
      </c>
      <c r="P18" s="105">
        <f t="shared" ref="P18:X18" si="4">P16*P17</f>
        <v>0</v>
      </c>
      <c r="Q18" s="105">
        <f t="shared" si="4"/>
        <v>0</v>
      </c>
      <c r="R18" s="105">
        <f t="shared" si="4"/>
        <v>0</v>
      </c>
      <c r="S18" s="105">
        <f t="shared" si="4"/>
        <v>0</v>
      </c>
      <c r="T18" s="105">
        <f t="shared" si="4"/>
        <v>0</v>
      </c>
      <c r="U18" s="105">
        <f t="shared" si="4"/>
        <v>0</v>
      </c>
      <c r="V18" s="105">
        <f t="shared" si="4"/>
        <v>0</v>
      </c>
      <c r="W18" s="105">
        <f t="shared" si="4"/>
        <v>0</v>
      </c>
      <c r="X18" s="105">
        <f t="shared" si="4"/>
        <v>0</v>
      </c>
      <c r="Y18" s="164"/>
      <c r="Z18" s="164"/>
      <c r="AA18" s="167"/>
      <c r="AB18" s="168"/>
    </row>
    <row r="19" spans="2:28" ht="16.5" thickTop="1" thickBot="1" x14ac:dyDescent="0.3">
      <c r="B19" s="173"/>
      <c r="C19" s="106" t="s">
        <v>60</v>
      </c>
      <c r="D19" s="75" t="s">
        <v>43</v>
      </c>
      <c r="E19" s="75">
        <v>1</v>
      </c>
      <c r="F19" s="76"/>
      <c r="G19" s="76"/>
      <c r="H19" s="76"/>
      <c r="I19" s="77">
        <v>0.25</v>
      </c>
      <c r="J19" s="77">
        <v>0.91666666666666663</v>
      </c>
      <c r="K19" s="78">
        <f t="shared" si="2"/>
        <v>16</v>
      </c>
      <c r="L19" s="79">
        <f t="shared" ref="L19:L31" si="5">K19-M19</f>
        <v>15</v>
      </c>
      <c r="M19" s="80">
        <f>IF(OR(AND(J19=I19,K19&gt;0),AND(K19&gt;0,J19&gt;=(6/24),I19&lt;(21/24),J19&lt;I19)),9,IF(AND(K19&gt;0,J19&lt;I19,J19&lt;(6/24),I19&gt;=(21/24)),(J19+1-I19)*24,IF(AND(K19&gt;0,J19&lt;I19,J19&lt;(6/24),I19&lt;(21/24)),(J19*24)+3,IF(AND(K19&gt;0,J19&lt;I19,J19&gt;=(6/24),I19&gt;=(21/24)),(6/24+1-I19)*24,IF(OR(AND(K19&gt;0,J19&gt;I19,I19&lt;=(6/24),J19&lt;=(6/24),J19&lt;(21/24)),AND(K19&gt;0,J19&gt;I19,J19&gt;(21/24),I19&gt;=(21/24))),(J19-I19)*24,IF(AND(K19&gt;0,J19&gt;I19,I19&lt;(6/24),J19&gt;(6/24),J19&lt;(21/24)),6-I19*24,N19))))))</f>
        <v>1</v>
      </c>
      <c r="N19" s="81">
        <f>IF(AND(K19&gt;0,J19&gt;I19,J19&gt;=(21/24),I19&lt;(6/24)),(J19*24)-21+6-I19*24,IF(AND(K19&gt;0,J19&gt;I19,J19&gt;=(21/24),I19&lt;(21/24),I19&gt;=(6/24)),(J19*24)-21,0))</f>
        <v>1</v>
      </c>
      <c r="O19" s="96">
        <f>L19*E19</f>
        <v>15</v>
      </c>
      <c r="P19" s="107">
        <f>M19*E19</f>
        <v>1</v>
      </c>
      <c r="Q19" s="84">
        <f>L19*F19</f>
        <v>0</v>
      </c>
      <c r="R19" s="84">
        <f>M19*F19</f>
        <v>0</v>
      </c>
      <c r="S19" s="96">
        <f>L19*G19</f>
        <v>0</v>
      </c>
      <c r="T19" s="107">
        <f>M19*G19</f>
        <v>0</v>
      </c>
      <c r="U19" s="96">
        <f>L19*G19*H19</f>
        <v>0</v>
      </c>
      <c r="V19" s="107">
        <f>M19*G19*H19</f>
        <v>0</v>
      </c>
      <c r="W19" s="96">
        <f>L19*H19</f>
        <v>0</v>
      </c>
      <c r="X19" s="108">
        <f>M19*H19</f>
        <v>0</v>
      </c>
      <c r="Y19" s="164">
        <f>SUM(O22:X22)</f>
        <v>0</v>
      </c>
      <c r="Z19" s="164"/>
      <c r="AA19" s="167"/>
      <c r="AB19" s="168"/>
    </row>
    <row r="20" spans="2:28" ht="16.5" thickTop="1" thickBot="1" x14ac:dyDescent="0.3">
      <c r="B20" s="173"/>
      <c r="C20" s="86" t="s">
        <v>70</v>
      </c>
      <c r="D20" s="88"/>
      <c r="E20" s="88"/>
      <c r="F20" s="88"/>
      <c r="G20" s="88"/>
      <c r="H20" s="88"/>
      <c r="I20" s="89"/>
      <c r="J20" s="89"/>
      <c r="K20" s="90"/>
      <c r="L20" s="90"/>
      <c r="M20" s="90"/>
      <c r="N20" s="95"/>
      <c r="O20" s="92">
        <f>IFERROR('A remplir par le candidat'!E19,0)</f>
        <v>0</v>
      </c>
      <c r="P20" s="92">
        <f>IFERROR('A remplir par le candidat'!F19,0)</f>
        <v>0</v>
      </c>
      <c r="Q20" s="92">
        <f>IFERROR('A remplir par le candidat'!E19,0)</f>
        <v>0</v>
      </c>
      <c r="R20" s="92">
        <f>IFERROR('A remplir par le candidat'!F19,0)</f>
        <v>0</v>
      </c>
      <c r="S20" s="92">
        <f>IFERROR('A remplir par le candidat'!G19,0)</f>
        <v>0</v>
      </c>
      <c r="T20" s="92">
        <f>IFERROR('A remplir par le candidat'!H19,0)</f>
        <v>0</v>
      </c>
      <c r="U20" s="92">
        <f>IFERROR('A remplir par le candidat'!I19,0)</f>
        <v>0</v>
      </c>
      <c r="V20" s="92">
        <f>IFERROR('A remplir par le candidat'!J19,0)</f>
        <v>0</v>
      </c>
      <c r="W20" s="92">
        <f>IFERROR('A remplir par le candidat'!K19,0)</f>
        <v>0</v>
      </c>
      <c r="X20" s="92">
        <f>IFERROR('A remplir par le candidat'!L19,0)</f>
        <v>0</v>
      </c>
      <c r="Y20" s="164"/>
      <c r="Z20" s="164"/>
      <c r="AA20" s="167"/>
      <c r="AB20" s="168"/>
    </row>
    <row r="21" spans="2:28" ht="16.5" thickTop="1" thickBot="1" x14ac:dyDescent="0.3">
      <c r="B21" s="173"/>
      <c r="C21" s="93" t="s">
        <v>59</v>
      </c>
      <c r="D21" s="88"/>
      <c r="E21" s="88"/>
      <c r="F21" s="88"/>
      <c r="G21" s="88"/>
      <c r="H21" s="88"/>
      <c r="I21" s="89"/>
      <c r="J21" s="89"/>
      <c r="K21" s="90"/>
      <c r="L21" s="90"/>
      <c r="M21" s="90"/>
      <c r="N21" s="95"/>
      <c r="O21" s="96">
        <f t="shared" ref="O21:X21" si="6">O10*O19</f>
        <v>3750</v>
      </c>
      <c r="P21" s="97">
        <f t="shared" si="6"/>
        <v>250</v>
      </c>
      <c r="Q21" s="98">
        <f t="shared" si="6"/>
        <v>0</v>
      </c>
      <c r="R21" s="98">
        <f t="shared" si="6"/>
        <v>0</v>
      </c>
      <c r="S21" s="96">
        <f t="shared" si="6"/>
        <v>0</v>
      </c>
      <c r="T21" s="97">
        <f t="shared" si="6"/>
        <v>0</v>
      </c>
      <c r="U21" s="96">
        <f t="shared" si="6"/>
        <v>0</v>
      </c>
      <c r="V21" s="97">
        <f t="shared" si="6"/>
        <v>0</v>
      </c>
      <c r="W21" s="96">
        <f t="shared" si="6"/>
        <v>0</v>
      </c>
      <c r="X21" s="99">
        <f t="shared" si="6"/>
        <v>0</v>
      </c>
      <c r="Y21" s="164"/>
      <c r="Z21" s="164"/>
      <c r="AA21" s="167"/>
      <c r="AB21" s="168"/>
    </row>
    <row r="22" spans="2:28" ht="15.75" thickBot="1" x14ac:dyDescent="0.3">
      <c r="B22" s="173"/>
      <c r="C22" s="100" t="s">
        <v>58</v>
      </c>
      <c r="D22" s="101"/>
      <c r="E22" s="101"/>
      <c r="F22" s="101"/>
      <c r="G22" s="101"/>
      <c r="H22" s="101"/>
      <c r="I22" s="102"/>
      <c r="J22" s="102"/>
      <c r="K22" s="103"/>
      <c r="L22" s="103"/>
      <c r="M22" s="103"/>
      <c r="N22" s="104"/>
      <c r="O22" s="105">
        <f>O20*O21</f>
        <v>0</v>
      </c>
      <c r="P22" s="105">
        <f t="shared" ref="P22:X22" si="7">P20*P21</f>
        <v>0</v>
      </c>
      <c r="Q22" s="105">
        <f t="shared" si="7"/>
        <v>0</v>
      </c>
      <c r="R22" s="105">
        <f t="shared" si="7"/>
        <v>0</v>
      </c>
      <c r="S22" s="105">
        <f t="shared" si="7"/>
        <v>0</v>
      </c>
      <c r="T22" s="105">
        <f t="shared" si="7"/>
        <v>0</v>
      </c>
      <c r="U22" s="105">
        <f t="shared" si="7"/>
        <v>0</v>
      </c>
      <c r="V22" s="105">
        <f t="shared" si="7"/>
        <v>0</v>
      </c>
      <c r="W22" s="105">
        <f t="shared" si="7"/>
        <v>0</v>
      </c>
      <c r="X22" s="105">
        <f t="shared" si="7"/>
        <v>0</v>
      </c>
      <c r="Y22" s="164"/>
      <c r="Z22" s="164"/>
      <c r="AA22" s="167"/>
      <c r="AB22" s="168"/>
    </row>
    <row r="23" spans="2:28" ht="16.5" thickTop="1" thickBot="1" x14ac:dyDescent="0.3">
      <c r="B23" s="173"/>
      <c r="C23" s="106" t="s">
        <v>61</v>
      </c>
      <c r="D23" s="75" t="s">
        <v>41</v>
      </c>
      <c r="E23" s="75">
        <v>1</v>
      </c>
      <c r="F23" s="76"/>
      <c r="G23" s="76"/>
      <c r="H23" s="76"/>
      <c r="I23" s="77">
        <v>0.3125</v>
      </c>
      <c r="J23" s="77">
        <v>0.79166666666666663</v>
      </c>
      <c r="K23" s="78">
        <f t="shared" si="2"/>
        <v>11.5</v>
      </c>
      <c r="L23" s="79">
        <f t="shared" si="5"/>
        <v>11.5</v>
      </c>
      <c r="M23" s="80">
        <f>IF(OR(AND(J23=I23,K23&gt;0),AND(K23&gt;0,J23&gt;=(6/24),I23&lt;(21/24),J23&lt;I23)),9,IF(AND(K23&gt;0,J23&lt;I23,J23&lt;(6/24),I23&gt;=(21/24)),(J23+1-I23)*24,IF(AND(K23&gt;0,J23&lt;I23,J23&lt;(6/24),I23&lt;(21/24)),(J23*24)+3,IF(AND(K23&gt;0,J23&lt;I23,J23&gt;=(6/24),I23&gt;=(21/24)),(6/24+1-I23)*24,IF(OR(AND(K23&gt;0,J23&gt;I23,I23&lt;=(6/24),J23&lt;=(6/24),J23&lt;(21/24)),AND(K23&gt;0,J23&gt;I23,J23&gt;(21/24),I23&gt;=(21/24))),(J23-I23)*24,IF(AND(K23&gt;0,J23&gt;I23,I23&lt;(6/24),J23&gt;(6/24),J23&lt;(21/24)),6-I23*24,N23))))))</f>
        <v>0</v>
      </c>
      <c r="N23" s="81">
        <f>IF(AND(K23&gt;0,J23&gt;I23,J23&gt;=(21/24),I23&lt;(6/24)),(J23*24)-21+6-I23*24,IF(AND(K23&gt;0,J23&gt;I23,J23&gt;=(21/24),I23&lt;(21/24),I23&gt;=(6/24)),(J23*24)-21,0))</f>
        <v>0</v>
      </c>
      <c r="O23" s="96">
        <f>L23*E23</f>
        <v>11.5</v>
      </c>
      <c r="P23" s="107">
        <f>M23*E23</f>
        <v>0</v>
      </c>
      <c r="Q23" s="84">
        <f>L23*F23</f>
        <v>0</v>
      </c>
      <c r="R23" s="84">
        <f>M23*F23</f>
        <v>0</v>
      </c>
      <c r="S23" s="96">
        <f>L23*G23</f>
        <v>0</v>
      </c>
      <c r="T23" s="107">
        <f>M23*G23</f>
        <v>0</v>
      </c>
      <c r="U23" s="96">
        <f>L23*G23*H23</f>
        <v>0</v>
      </c>
      <c r="V23" s="107">
        <f>M23*G23*H23</f>
        <v>0</v>
      </c>
      <c r="W23" s="96">
        <f>L23*H23</f>
        <v>0</v>
      </c>
      <c r="X23" s="108">
        <f>M23*H23</f>
        <v>0</v>
      </c>
      <c r="Y23" s="164">
        <f>SUM(O26:X26)</f>
        <v>0</v>
      </c>
      <c r="Z23" s="164"/>
      <c r="AA23" s="167"/>
      <c r="AB23" s="168"/>
    </row>
    <row r="24" spans="2:28" ht="16.5" thickTop="1" thickBot="1" x14ac:dyDescent="0.3">
      <c r="B24" s="173"/>
      <c r="C24" s="86" t="s">
        <v>70</v>
      </c>
      <c r="D24" s="88"/>
      <c r="E24" s="88"/>
      <c r="F24" s="88"/>
      <c r="G24" s="88"/>
      <c r="H24" s="88"/>
      <c r="I24" s="89"/>
      <c r="J24" s="89"/>
      <c r="K24" s="90"/>
      <c r="L24" s="90"/>
      <c r="M24" s="90"/>
      <c r="N24" s="95"/>
      <c r="O24" s="92">
        <f>IFERROR('A remplir par le candidat'!E20,0)</f>
        <v>0</v>
      </c>
      <c r="P24" s="92">
        <f>IFERROR('A remplir par le candidat'!F20,0)</f>
        <v>0</v>
      </c>
      <c r="Q24" s="92">
        <f>IFERROR('A remplir par le candidat'!E20,0)</f>
        <v>0</v>
      </c>
      <c r="R24" s="92">
        <f>IFERROR('A remplir par le candidat'!F20,0)</f>
        <v>0</v>
      </c>
      <c r="S24" s="92">
        <f>IFERROR('A remplir par le candidat'!G20,0)</f>
        <v>0</v>
      </c>
      <c r="T24" s="92">
        <f>IFERROR('A remplir par le candidat'!H20,0)</f>
        <v>0</v>
      </c>
      <c r="U24" s="92">
        <f>IFERROR('A remplir par le candidat'!I20,0)</f>
        <v>0</v>
      </c>
      <c r="V24" s="92">
        <f>IFERROR('A remplir par le candidat'!J20,0)</f>
        <v>0</v>
      </c>
      <c r="W24" s="92">
        <f>IFERROR('A remplir par le candidat'!K20,0)</f>
        <v>0</v>
      </c>
      <c r="X24" s="92">
        <f>IFERROR('A remplir par le candidat'!L20,0)</f>
        <v>0</v>
      </c>
      <c r="Y24" s="164"/>
      <c r="Z24" s="164"/>
      <c r="AA24" s="167"/>
      <c r="AB24" s="168"/>
    </row>
    <row r="25" spans="2:28" ht="16.5" thickTop="1" thickBot="1" x14ac:dyDescent="0.3">
      <c r="B25" s="173"/>
      <c r="C25" s="93" t="s">
        <v>59</v>
      </c>
      <c r="D25" s="88"/>
      <c r="E25" s="88"/>
      <c r="F25" s="88"/>
      <c r="G25" s="88"/>
      <c r="H25" s="88"/>
      <c r="I25" s="89"/>
      <c r="J25" s="89"/>
      <c r="K25" s="90"/>
      <c r="L25" s="90"/>
      <c r="M25" s="90"/>
      <c r="N25" s="95"/>
      <c r="O25" s="96">
        <f t="shared" ref="O25:X25" si="8">O10*O23</f>
        <v>2875</v>
      </c>
      <c r="P25" s="97">
        <f t="shared" si="8"/>
        <v>0</v>
      </c>
      <c r="Q25" s="98">
        <f t="shared" si="8"/>
        <v>0</v>
      </c>
      <c r="R25" s="98">
        <f t="shared" si="8"/>
        <v>0</v>
      </c>
      <c r="S25" s="96">
        <f t="shared" si="8"/>
        <v>0</v>
      </c>
      <c r="T25" s="97">
        <f t="shared" si="8"/>
        <v>0</v>
      </c>
      <c r="U25" s="96">
        <f t="shared" si="8"/>
        <v>0</v>
      </c>
      <c r="V25" s="97">
        <f t="shared" si="8"/>
        <v>0</v>
      </c>
      <c r="W25" s="96">
        <f t="shared" si="8"/>
        <v>0</v>
      </c>
      <c r="X25" s="99">
        <f t="shared" si="8"/>
        <v>0</v>
      </c>
      <c r="Y25" s="164"/>
      <c r="Z25" s="164"/>
      <c r="AA25" s="167"/>
      <c r="AB25" s="168"/>
    </row>
    <row r="26" spans="2:28" ht="15.75" thickBot="1" x14ac:dyDescent="0.3">
      <c r="B26" s="174"/>
      <c r="C26" s="100" t="s">
        <v>58</v>
      </c>
      <c r="D26" s="101"/>
      <c r="E26" s="101"/>
      <c r="F26" s="101"/>
      <c r="G26" s="101"/>
      <c r="H26" s="101"/>
      <c r="I26" s="102"/>
      <c r="J26" s="102"/>
      <c r="K26" s="103"/>
      <c r="L26" s="103"/>
      <c r="M26" s="103"/>
      <c r="N26" s="104"/>
      <c r="O26" s="105">
        <f>O24*O25</f>
        <v>0</v>
      </c>
      <c r="P26" s="105">
        <f t="shared" ref="P26:X26" si="9">P24*P25</f>
        <v>0</v>
      </c>
      <c r="Q26" s="105">
        <f t="shared" si="9"/>
        <v>0</v>
      </c>
      <c r="R26" s="105">
        <f t="shared" si="9"/>
        <v>0</v>
      </c>
      <c r="S26" s="105">
        <f t="shared" si="9"/>
        <v>0</v>
      </c>
      <c r="T26" s="105">
        <f t="shared" si="9"/>
        <v>0</v>
      </c>
      <c r="U26" s="105">
        <f t="shared" si="9"/>
        <v>0</v>
      </c>
      <c r="V26" s="105">
        <f t="shared" si="9"/>
        <v>0</v>
      </c>
      <c r="W26" s="105">
        <f t="shared" si="9"/>
        <v>0</v>
      </c>
      <c r="X26" s="105">
        <f t="shared" si="9"/>
        <v>0</v>
      </c>
      <c r="Y26" s="164"/>
      <c r="Z26" s="164"/>
      <c r="AA26" s="167"/>
      <c r="AB26" s="168"/>
    </row>
    <row r="27" spans="2:28" ht="16.5" thickTop="1" thickBot="1" x14ac:dyDescent="0.3">
      <c r="B27" s="158" t="s">
        <v>100</v>
      </c>
      <c r="C27" s="106" t="s">
        <v>44</v>
      </c>
      <c r="D27" s="75" t="s">
        <v>42</v>
      </c>
      <c r="E27" s="75">
        <v>1</v>
      </c>
      <c r="F27" s="76"/>
      <c r="G27" s="76"/>
      <c r="H27" s="76"/>
      <c r="I27" s="77">
        <v>0.29166666666666669</v>
      </c>
      <c r="J27" s="77">
        <v>0.79166666666666663</v>
      </c>
      <c r="K27" s="78">
        <f t="shared" si="2"/>
        <v>11.999999999999998</v>
      </c>
      <c r="L27" s="79">
        <f t="shared" si="5"/>
        <v>11.999999999999998</v>
      </c>
      <c r="M27" s="80">
        <f>IF(OR(AND(J27=I27,K27&gt;0),AND(K27&gt;0,J27&gt;=(6/24),I27&lt;(21/24),J27&lt;I27)),9,IF(AND(K27&gt;0,J27&lt;I27,J27&lt;(6/24),I27&gt;=(21/24)),(J27+1-I27)*24,IF(AND(K27&gt;0,J27&lt;I27,J27&lt;(6/24),I27&lt;(21/24)),(J27*24)+3,IF(AND(K27&gt;0,J27&lt;I27,J27&gt;=(6/24),I27&gt;=(21/24)),(6/24+1-I27)*24,IF(OR(AND(K27&gt;0,J27&gt;I27,I27&lt;=(6/24),J27&lt;=(6/24),J27&lt;(21/24)),AND(K27&gt;0,J27&gt;I27,J27&gt;(21/24),I27&gt;=(21/24))),(J27-I27)*24,IF(AND(K27&gt;0,J27&gt;I27,I27&lt;(6/24),J27&gt;(6/24),J27&lt;(21/24)),6-I27*24,N27))))))</f>
        <v>0</v>
      </c>
      <c r="N27" s="81">
        <f>IF(AND(K27&gt;0,J27&gt;I27,J27&gt;=(21/24),I27&lt;(6/24)),(J27*24)-21+6-I27*24,IF(AND(K27&gt;0,J27&gt;I27,J27&gt;=(21/24),I27&lt;(21/24),I27&gt;=(6/24)),(J27*24)-21,0))</f>
        <v>0</v>
      </c>
      <c r="O27" s="96">
        <f>L27*E27</f>
        <v>11.999999999999998</v>
      </c>
      <c r="P27" s="107">
        <f>M27*E27</f>
        <v>0</v>
      </c>
      <c r="Q27" s="84">
        <f>L27*F27</f>
        <v>0</v>
      </c>
      <c r="R27" s="84">
        <f>M27*F27</f>
        <v>0</v>
      </c>
      <c r="S27" s="96">
        <f>L27*G27</f>
        <v>0</v>
      </c>
      <c r="T27" s="107">
        <f>M27*G27</f>
        <v>0</v>
      </c>
      <c r="U27" s="96">
        <f>L27*G27*H27</f>
        <v>0</v>
      </c>
      <c r="V27" s="107">
        <f>M27*G27*H27</f>
        <v>0</v>
      </c>
      <c r="W27" s="96">
        <f>L27*H27</f>
        <v>0</v>
      </c>
      <c r="X27" s="108">
        <f>M27*H27</f>
        <v>0</v>
      </c>
      <c r="Y27" s="164">
        <f>SUM(O30:X30)</f>
        <v>0</v>
      </c>
      <c r="Z27" s="164"/>
      <c r="AA27" s="167"/>
      <c r="AB27" s="168"/>
    </row>
    <row r="28" spans="2:28" ht="16.5" thickTop="1" thickBot="1" x14ac:dyDescent="0.3">
      <c r="B28" s="158"/>
      <c r="C28" s="86" t="s">
        <v>70</v>
      </c>
      <c r="D28" s="88"/>
      <c r="E28" s="88"/>
      <c r="F28" s="88"/>
      <c r="G28" s="88"/>
      <c r="H28" s="88"/>
      <c r="I28" s="89"/>
      <c r="J28" s="89"/>
      <c r="K28" s="90"/>
      <c r="L28" s="90"/>
      <c r="M28" s="90"/>
      <c r="N28" s="95"/>
      <c r="O28" s="92">
        <f>IFERROR('A remplir par le candidat'!E21,0)</f>
        <v>0</v>
      </c>
      <c r="P28" s="92">
        <f>IFERROR('A remplir par le candidat'!F21,0)</f>
        <v>0</v>
      </c>
      <c r="Q28" s="92">
        <f>IFERROR('A remplir par le candidat'!E21,0)</f>
        <v>0</v>
      </c>
      <c r="R28" s="92">
        <f>IFERROR('A remplir par le candidat'!F21,0)</f>
        <v>0</v>
      </c>
      <c r="S28" s="92">
        <f>IFERROR('A remplir par le candidat'!G21,0)</f>
        <v>0</v>
      </c>
      <c r="T28" s="92">
        <f>IFERROR('A remplir par le candidat'!H21,0)</f>
        <v>0</v>
      </c>
      <c r="U28" s="92">
        <f>IFERROR('A remplir par le candidat'!I21,0)</f>
        <v>0</v>
      </c>
      <c r="V28" s="92">
        <f>IFERROR('A remplir par le candidat'!J21,0)</f>
        <v>0</v>
      </c>
      <c r="W28" s="92">
        <f>IFERROR('A remplir par le candidat'!K21,0)</f>
        <v>0</v>
      </c>
      <c r="X28" s="92">
        <f>IFERROR('A remplir par le candidat'!L21,0)</f>
        <v>0</v>
      </c>
      <c r="Y28" s="164"/>
      <c r="Z28" s="164"/>
      <c r="AA28" s="167"/>
      <c r="AB28" s="168"/>
    </row>
    <row r="29" spans="2:28" ht="16.5" thickTop="1" thickBot="1" x14ac:dyDescent="0.3">
      <c r="B29" s="158"/>
      <c r="C29" s="93" t="s">
        <v>59</v>
      </c>
      <c r="D29" s="88"/>
      <c r="E29" s="88"/>
      <c r="F29" s="88"/>
      <c r="G29" s="88"/>
      <c r="H29" s="88"/>
      <c r="I29" s="89"/>
      <c r="J29" s="89"/>
      <c r="K29" s="90"/>
      <c r="L29" s="90"/>
      <c r="M29" s="90"/>
      <c r="N29" s="95"/>
      <c r="O29" s="96">
        <f t="shared" ref="O29:X29" si="10">O10*O27</f>
        <v>2999.9999999999995</v>
      </c>
      <c r="P29" s="97">
        <f t="shared" si="10"/>
        <v>0</v>
      </c>
      <c r="Q29" s="98">
        <f t="shared" si="10"/>
        <v>0</v>
      </c>
      <c r="R29" s="98">
        <f t="shared" si="10"/>
        <v>0</v>
      </c>
      <c r="S29" s="96">
        <f t="shared" si="10"/>
        <v>0</v>
      </c>
      <c r="T29" s="97">
        <f t="shared" si="10"/>
        <v>0</v>
      </c>
      <c r="U29" s="96">
        <f t="shared" si="10"/>
        <v>0</v>
      </c>
      <c r="V29" s="97">
        <f t="shared" si="10"/>
        <v>0</v>
      </c>
      <c r="W29" s="96">
        <f t="shared" si="10"/>
        <v>0</v>
      </c>
      <c r="X29" s="99">
        <f t="shared" si="10"/>
        <v>0</v>
      </c>
      <c r="Y29" s="164"/>
      <c r="Z29" s="164"/>
      <c r="AA29" s="167"/>
      <c r="AB29" s="168"/>
    </row>
    <row r="30" spans="2:28" ht="15.75" thickBot="1" x14ac:dyDescent="0.3">
      <c r="B30" s="158"/>
      <c r="C30" s="100" t="s">
        <v>58</v>
      </c>
      <c r="D30" s="101"/>
      <c r="E30" s="101"/>
      <c r="F30" s="101"/>
      <c r="G30" s="101"/>
      <c r="H30" s="101"/>
      <c r="I30" s="102"/>
      <c r="J30" s="102"/>
      <c r="K30" s="103"/>
      <c r="L30" s="103"/>
      <c r="M30" s="103"/>
      <c r="N30" s="104"/>
      <c r="O30" s="105">
        <f>O28*O29</f>
        <v>0</v>
      </c>
      <c r="P30" s="105">
        <f t="shared" ref="P30:X30" si="11">P28*P29</f>
        <v>0</v>
      </c>
      <c r="Q30" s="105">
        <f t="shared" si="11"/>
        <v>0</v>
      </c>
      <c r="R30" s="105">
        <f t="shared" si="11"/>
        <v>0</v>
      </c>
      <c r="S30" s="105">
        <f t="shared" si="11"/>
        <v>0</v>
      </c>
      <c r="T30" s="105">
        <f t="shared" si="11"/>
        <v>0</v>
      </c>
      <c r="U30" s="105">
        <f t="shared" si="11"/>
        <v>0</v>
      </c>
      <c r="V30" s="105">
        <f t="shared" si="11"/>
        <v>0</v>
      </c>
      <c r="W30" s="105">
        <f t="shared" si="11"/>
        <v>0</v>
      </c>
      <c r="X30" s="105">
        <f t="shared" si="11"/>
        <v>0</v>
      </c>
      <c r="Y30" s="164"/>
      <c r="Z30" s="164"/>
      <c r="AA30" s="167"/>
      <c r="AB30" s="168"/>
    </row>
    <row r="31" spans="2:28" ht="16.5" thickTop="1" thickBot="1" x14ac:dyDescent="0.3">
      <c r="B31" s="159"/>
      <c r="C31" s="109" t="s">
        <v>141</v>
      </c>
      <c r="D31" s="110" t="s">
        <v>43</v>
      </c>
      <c r="E31" s="110">
        <v>1</v>
      </c>
      <c r="F31" s="110">
        <v>1</v>
      </c>
      <c r="G31" s="110">
        <v>1</v>
      </c>
      <c r="H31" s="110">
        <v>1</v>
      </c>
      <c r="I31" s="111">
        <v>0.33333333333333331</v>
      </c>
      <c r="J31" s="111">
        <v>0.33333333333333331</v>
      </c>
      <c r="K31" s="112">
        <f t="shared" si="2"/>
        <v>24</v>
      </c>
      <c r="L31" s="79">
        <f t="shared" si="5"/>
        <v>15</v>
      </c>
      <c r="M31" s="113">
        <f>IF(OR(AND(J31=I31,K31&gt;0),AND(K31&gt;0,J31&gt;=(6/24),I31&lt;(21/24),J31&lt;I31)),9,IF(AND(K31&gt;0,J31&lt;I31,J31&lt;(6/24),I31&gt;=(21/24)),(J31+1-I31)*24,IF(AND(K31&gt;0,J31&lt;I31,J31&lt;(6/24),I31&lt;(21/24)),(J31*24)+3,IF(AND(K31&gt;0,J31&lt;I31,J31&gt;=(6/24),I31&gt;=(21/24)),(6/24+1-I31)*24,IF(OR(AND(K31&gt;0,J31&gt;I31,I31&lt;=(6/24),J31&lt;=(6/24),J31&lt;(21/24)),AND(K31&gt;0,J31&gt;I31,J31&gt;(21/24),I31&gt;=(21/24))),(J31-I31)*24,IF(AND(K31&gt;0,J31&gt;I31,I31&lt;(6/24),J31&gt;(6/24),J31&lt;(21/24)),6-I31*24,N31))))))</f>
        <v>9</v>
      </c>
      <c r="N31" s="114">
        <f>IF(AND(K31&gt;0,J31&gt;I31,J31&gt;=(21/24),I31&lt;(6/24)),(J31*24)-21+6-I31*24,IF(AND(K31&gt;0,J31&gt;I31,J31&gt;=(21/24),I31&lt;(21/24),I31&gt;=(6/24)),(J31*24)-21,0))</f>
        <v>0</v>
      </c>
      <c r="O31" s="96">
        <f>L31*E31</f>
        <v>15</v>
      </c>
      <c r="P31" s="83">
        <f>M31*E31</f>
        <v>9</v>
      </c>
      <c r="Q31" s="84">
        <f>L31*F31</f>
        <v>15</v>
      </c>
      <c r="R31" s="84">
        <f>M31*F31</f>
        <v>9</v>
      </c>
      <c r="S31" s="96">
        <f>L31*G31</f>
        <v>15</v>
      </c>
      <c r="T31" s="83">
        <f>M31*G31</f>
        <v>9</v>
      </c>
      <c r="U31" s="96">
        <f>L31*G31*H31</f>
        <v>15</v>
      </c>
      <c r="V31" s="83">
        <f>M31*G31*H31</f>
        <v>9</v>
      </c>
      <c r="W31" s="96">
        <f>L31*H31</f>
        <v>15</v>
      </c>
      <c r="X31" s="85">
        <f>M31*H31</f>
        <v>9</v>
      </c>
      <c r="Y31" s="164">
        <f>SUM(O34:X34)</f>
        <v>0</v>
      </c>
      <c r="Z31" s="164"/>
      <c r="AA31" s="167"/>
      <c r="AB31" s="168"/>
    </row>
    <row r="32" spans="2:28" ht="16.5" thickTop="1" thickBot="1" x14ac:dyDescent="0.3">
      <c r="B32" s="159"/>
      <c r="C32" s="115" t="s">
        <v>70</v>
      </c>
      <c r="D32" s="88"/>
      <c r="E32" s="88"/>
      <c r="F32" s="88"/>
      <c r="G32" s="88"/>
      <c r="H32" s="88"/>
      <c r="I32" s="89"/>
      <c r="J32" s="89"/>
      <c r="K32" s="90"/>
      <c r="L32" s="90"/>
      <c r="M32" s="90"/>
      <c r="N32" s="95"/>
      <c r="O32" s="92">
        <f>IFERROR('A remplir par le candidat'!E22,0)</f>
        <v>0</v>
      </c>
      <c r="P32" s="92">
        <f>IFERROR('A remplir par le candidat'!F22,0)</f>
        <v>0</v>
      </c>
      <c r="Q32" s="92">
        <f>IFERROR('A remplir par le candidat'!E22,0)</f>
        <v>0</v>
      </c>
      <c r="R32" s="92">
        <f>IFERROR('A remplir par le candidat'!F22,0)</f>
        <v>0</v>
      </c>
      <c r="S32" s="92">
        <f>IFERROR('A remplir par le candidat'!G22,0)</f>
        <v>0</v>
      </c>
      <c r="T32" s="92">
        <f>IFERROR('A remplir par le candidat'!H22,0)</f>
        <v>0</v>
      </c>
      <c r="U32" s="92">
        <f>IFERROR('A remplir par le candidat'!I22,0)</f>
        <v>0</v>
      </c>
      <c r="V32" s="92">
        <f>IFERROR('A remplir par le candidat'!J22,0)</f>
        <v>0</v>
      </c>
      <c r="W32" s="92">
        <f>IFERROR('A remplir par le candidat'!K22,0)</f>
        <v>0</v>
      </c>
      <c r="X32" s="92">
        <f>IFERROR('A remplir par le candidat'!L22,0)</f>
        <v>0</v>
      </c>
      <c r="Y32" s="164"/>
      <c r="Z32" s="164"/>
      <c r="AA32" s="167"/>
      <c r="AB32" s="168"/>
    </row>
    <row r="33" spans="2:28" ht="16.5" thickTop="1" thickBot="1" x14ac:dyDescent="0.3">
      <c r="B33" s="159"/>
      <c r="C33" s="116" t="s">
        <v>59</v>
      </c>
      <c r="D33" s="88"/>
      <c r="E33" s="88"/>
      <c r="F33" s="88"/>
      <c r="G33" s="88"/>
      <c r="H33" s="88"/>
      <c r="I33" s="89"/>
      <c r="J33" s="89"/>
      <c r="K33" s="90"/>
      <c r="L33" s="90"/>
      <c r="M33" s="90"/>
      <c r="N33" s="95"/>
      <c r="O33" s="96">
        <f t="shared" ref="O33:X33" si="12">O10*O31</f>
        <v>3750</v>
      </c>
      <c r="P33" s="97">
        <f t="shared" si="12"/>
        <v>2250</v>
      </c>
      <c r="Q33" s="98">
        <f t="shared" si="12"/>
        <v>765</v>
      </c>
      <c r="R33" s="98">
        <f t="shared" si="12"/>
        <v>459</v>
      </c>
      <c r="S33" s="96">
        <f t="shared" si="12"/>
        <v>795</v>
      </c>
      <c r="T33" s="97">
        <f t="shared" si="12"/>
        <v>477</v>
      </c>
      <c r="U33" s="96">
        <f t="shared" si="12"/>
        <v>0</v>
      </c>
      <c r="V33" s="97">
        <f t="shared" si="12"/>
        <v>0</v>
      </c>
      <c r="W33" s="96">
        <f t="shared" si="12"/>
        <v>165</v>
      </c>
      <c r="X33" s="99">
        <f t="shared" si="12"/>
        <v>99</v>
      </c>
      <c r="Y33" s="164"/>
      <c r="Z33" s="164"/>
      <c r="AA33" s="167"/>
      <c r="AB33" s="168"/>
    </row>
    <row r="34" spans="2:28" ht="15.75" thickBot="1" x14ac:dyDescent="0.3">
      <c r="B34" s="160"/>
      <c r="C34" s="117" t="s">
        <v>58</v>
      </c>
      <c r="D34" s="118"/>
      <c r="E34" s="118"/>
      <c r="F34" s="118"/>
      <c r="G34" s="118"/>
      <c r="H34" s="118"/>
      <c r="I34" s="119"/>
      <c r="J34" s="119"/>
      <c r="K34" s="120"/>
      <c r="L34" s="120"/>
      <c r="M34" s="120"/>
      <c r="N34" s="121"/>
      <c r="O34" s="122">
        <f>O32*O33</f>
        <v>0</v>
      </c>
      <c r="P34" s="122">
        <f t="shared" ref="P34:X34" si="13">P32*P33</f>
        <v>0</v>
      </c>
      <c r="Q34" s="122">
        <f t="shared" si="13"/>
        <v>0</v>
      </c>
      <c r="R34" s="122">
        <f t="shared" si="13"/>
        <v>0</v>
      </c>
      <c r="S34" s="122">
        <f t="shared" si="13"/>
        <v>0</v>
      </c>
      <c r="T34" s="122">
        <f t="shared" si="13"/>
        <v>0</v>
      </c>
      <c r="U34" s="122">
        <f t="shared" si="13"/>
        <v>0</v>
      </c>
      <c r="V34" s="122">
        <f t="shared" si="13"/>
        <v>0</v>
      </c>
      <c r="W34" s="122">
        <f t="shared" si="13"/>
        <v>0</v>
      </c>
      <c r="X34" s="122">
        <f t="shared" si="13"/>
        <v>0</v>
      </c>
      <c r="Y34" s="164"/>
      <c r="Z34" s="164"/>
      <c r="AA34" s="169"/>
      <c r="AB34" s="170"/>
    </row>
    <row r="35" spans="2:28" x14ac:dyDescent="0.25">
      <c r="Y35" s="123"/>
    </row>
    <row r="36" spans="2:28" x14ac:dyDescent="0.25">
      <c r="Z36" s="124">
        <f>Z11</f>
        <v>0</v>
      </c>
    </row>
    <row r="37" spans="2:28" x14ac:dyDescent="0.25">
      <c r="Y37" s="123"/>
    </row>
    <row r="43" spans="2:28" x14ac:dyDescent="0.25">
      <c r="Z43" s="123"/>
    </row>
  </sheetData>
  <sheetProtection sheet="1" objects="1" scenarios="1"/>
  <mergeCells count="18">
    <mergeCell ref="B2:AB3"/>
    <mergeCell ref="B11:B26"/>
    <mergeCell ref="B5:AB6"/>
    <mergeCell ref="O8:R8"/>
    <mergeCell ref="B27:B34"/>
    <mergeCell ref="Y10:Z10"/>
    <mergeCell ref="S8:T8"/>
    <mergeCell ref="U8:X8"/>
    <mergeCell ref="Z11:Z34"/>
    <mergeCell ref="Y23:Y26"/>
    <mergeCell ref="Y8:AB8"/>
    <mergeCell ref="AA10:AB10"/>
    <mergeCell ref="AA11:AB34"/>
    <mergeCell ref="Y27:Y30"/>
    <mergeCell ref="Y31:Y34"/>
    <mergeCell ref="Y11:Y14"/>
    <mergeCell ref="Y15:Y18"/>
    <mergeCell ref="Y19:Y22"/>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91"/>
  </sheetPr>
  <dimension ref="B1:AB43"/>
  <sheetViews>
    <sheetView showGridLines="0" zoomScale="80" zoomScaleNormal="80" workbookViewId="0">
      <selection activeCell="B2" sqref="B2:AB3"/>
    </sheetView>
  </sheetViews>
  <sheetFormatPr baseColWidth="10" defaultColWidth="11.5703125" defaultRowHeight="15" x14ac:dyDescent="0.25"/>
  <cols>
    <col min="1" max="1" width="3" style="59" customWidth="1"/>
    <col min="2" max="2" width="16.5703125" style="59" customWidth="1"/>
    <col min="3" max="3" width="52.85546875" style="59" bestFit="1" customWidth="1"/>
    <col min="4" max="4" width="14.42578125" style="59" customWidth="1"/>
    <col min="5" max="10" width="11.7109375" style="59" bestFit="1" customWidth="1"/>
    <col min="11" max="11" width="13.7109375" style="59" customWidth="1"/>
    <col min="12" max="13" width="11.7109375" style="59" bestFit="1" customWidth="1"/>
    <col min="14" max="14" width="11.5703125" style="59" hidden="1" customWidth="1"/>
    <col min="15" max="15" width="17.85546875" style="59" customWidth="1"/>
    <col min="16" max="16" width="16.85546875" style="59" customWidth="1"/>
    <col min="17" max="17" width="17.5703125" style="59" customWidth="1"/>
    <col min="18" max="18" width="17.28515625" style="59" customWidth="1"/>
    <col min="19" max="19" width="18.7109375" style="59" customWidth="1"/>
    <col min="20" max="20" width="17.28515625" style="59" customWidth="1"/>
    <col min="21" max="21" width="24.28515625" style="59" customWidth="1"/>
    <col min="22" max="22" width="23.85546875" style="59" customWidth="1"/>
    <col min="23" max="23" width="18.140625" style="59" customWidth="1"/>
    <col min="24" max="24" width="18.28515625" style="59" customWidth="1"/>
    <col min="25" max="25" width="22.85546875" style="59" bestFit="1" customWidth="1"/>
    <col min="26" max="26" width="25.7109375" style="59" bestFit="1" customWidth="1"/>
    <col min="27" max="27" width="23.7109375" style="59" customWidth="1"/>
    <col min="28" max="28" width="25.85546875" style="59" customWidth="1"/>
    <col min="29" max="16384" width="11.5703125" style="59"/>
  </cols>
  <sheetData>
    <row r="1" spans="2:28" ht="149.25" customHeight="1" x14ac:dyDescent="0.3"/>
    <row r="2" spans="2:28" ht="15" customHeight="1" x14ac:dyDescent="0.25">
      <c r="B2" s="171" t="s">
        <v>158</v>
      </c>
      <c r="C2" s="171"/>
      <c r="D2" s="171"/>
      <c r="E2" s="171"/>
      <c r="F2" s="171"/>
      <c r="G2" s="171"/>
      <c r="H2" s="171"/>
      <c r="I2" s="171"/>
      <c r="J2" s="171"/>
      <c r="K2" s="171"/>
      <c r="L2" s="171"/>
      <c r="M2" s="171"/>
      <c r="N2" s="171"/>
      <c r="O2" s="171"/>
      <c r="P2" s="171"/>
      <c r="Q2" s="171"/>
      <c r="R2" s="171"/>
      <c r="S2" s="171"/>
      <c r="T2" s="171"/>
      <c r="U2" s="171"/>
      <c r="V2" s="171"/>
      <c r="W2" s="171"/>
      <c r="X2" s="171"/>
      <c r="Y2" s="171"/>
      <c r="Z2" s="171"/>
      <c r="AA2" s="171"/>
      <c r="AB2" s="171"/>
    </row>
    <row r="3" spans="2:28" ht="15" customHeight="1" x14ac:dyDescent="0.25">
      <c r="B3" s="171"/>
      <c r="C3" s="171"/>
      <c r="D3" s="171"/>
      <c r="E3" s="171"/>
      <c r="F3" s="171"/>
      <c r="G3" s="171"/>
      <c r="H3" s="171"/>
      <c r="I3" s="171"/>
      <c r="J3" s="171"/>
      <c r="K3" s="171"/>
      <c r="L3" s="171"/>
      <c r="M3" s="171"/>
      <c r="N3" s="171"/>
      <c r="O3" s="171"/>
      <c r="P3" s="171"/>
      <c r="Q3" s="171"/>
      <c r="R3" s="171"/>
      <c r="S3" s="171"/>
      <c r="T3" s="171"/>
      <c r="U3" s="171"/>
      <c r="V3" s="171"/>
      <c r="W3" s="171"/>
      <c r="X3" s="171"/>
      <c r="Y3" s="171"/>
      <c r="Z3" s="171"/>
      <c r="AA3" s="171"/>
      <c r="AB3" s="171"/>
    </row>
    <row r="4" spans="2:28" ht="15" customHeight="1" x14ac:dyDescent="0.45">
      <c r="B4" s="60"/>
      <c r="C4" s="61"/>
      <c r="D4" s="61"/>
      <c r="E4" s="61"/>
      <c r="F4" s="61"/>
      <c r="G4" s="61"/>
      <c r="H4" s="61"/>
      <c r="I4" s="61"/>
      <c r="J4" s="61"/>
      <c r="K4" s="61"/>
      <c r="L4" s="61"/>
      <c r="M4" s="61"/>
      <c r="N4" s="61"/>
      <c r="O4" s="61"/>
      <c r="P4" s="61"/>
      <c r="Q4" s="61"/>
      <c r="R4" s="61"/>
      <c r="S4" s="61"/>
      <c r="T4" s="61"/>
      <c r="U4" s="61"/>
      <c r="V4" s="61"/>
      <c r="W4" s="61"/>
      <c r="X4" s="61"/>
      <c r="Y4" s="61"/>
      <c r="Z4" s="61"/>
    </row>
    <row r="5" spans="2:28" ht="27" customHeight="1" x14ac:dyDescent="0.25">
      <c r="B5" s="175" t="s">
        <v>152</v>
      </c>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row>
    <row r="6" spans="2:28" ht="27" customHeight="1" x14ac:dyDescent="0.25">
      <c r="B6" s="175"/>
      <c r="C6" s="175"/>
      <c r="D6" s="175"/>
      <c r="E6" s="175"/>
      <c r="F6" s="175"/>
      <c r="G6" s="175"/>
      <c r="H6" s="175"/>
      <c r="I6" s="175"/>
      <c r="J6" s="175"/>
      <c r="K6" s="175"/>
      <c r="L6" s="175"/>
      <c r="M6" s="175"/>
      <c r="N6" s="175"/>
      <c r="O6" s="175"/>
      <c r="P6" s="175"/>
      <c r="Q6" s="175"/>
      <c r="R6" s="175"/>
      <c r="S6" s="175"/>
      <c r="T6" s="175"/>
      <c r="U6" s="175"/>
      <c r="V6" s="175"/>
      <c r="W6" s="175"/>
      <c r="X6" s="175"/>
      <c r="Y6" s="175"/>
      <c r="Z6" s="175"/>
      <c r="AA6" s="175"/>
      <c r="AB6" s="175"/>
    </row>
    <row r="7" spans="2:28" ht="21" customHeight="1" thickBot="1" x14ac:dyDescent="0.3">
      <c r="B7" s="62" t="s">
        <v>151</v>
      </c>
      <c r="C7" s="63"/>
      <c r="D7" s="64"/>
      <c r="E7" s="64"/>
      <c r="F7" s="64"/>
      <c r="G7" s="64"/>
      <c r="H7" s="64"/>
      <c r="I7" s="64"/>
      <c r="J7" s="64"/>
      <c r="K7" s="64"/>
      <c r="L7" s="64"/>
      <c r="M7" s="64"/>
      <c r="N7" s="64"/>
      <c r="O7" s="64"/>
      <c r="P7" s="64"/>
      <c r="Q7" s="64"/>
      <c r="R7" s="64"/>
      <c r="S7" s="64"/>
      <c r="T7" s="64"/>
      <c r="U7" s="64"/>
      <c r="V7" s="64"/>
      <c r="W7" s="64"/>
      <c r="X7" s="64"/>
      <c r="Y7" s="64"/>
      <c r="Z7" s="65"/>
      <c r="AA7" s="63"/>
      <c r="AB7" s="63"/>
    </row>
    <row r="8" spans="2:28" ht="38.25" customHeight="1" thickTop="1" thickBot="1" x14ac:dyDescent="0.3">
      <c r="B8" s="62" t="s">
        <v>68</v>
      </c>
      <c r="C8" s="66" t="s">
        <v>123</v>
      </c>
      <c r="D8" s="67"/>
      <c r="E8" s="67"/>
      <c r="F8" s="67"/>
      <c r="G8" s="67"/>
      <c r="H8" s="67"/>
      <c r="I8" s="67"/>
      <c r="J8" s="67"/>
      <c r="K8" s="68"/>
      <c r="L8" s="68"/>
      <c r="M8" s="68"/>
      <c r="N8" s="67"/>
      <c r="O8" s="162" t="s">
        <v>145</v>
      </c>
      <c r="P8" s="162"/>
      <c r="Q8" s="162"/>
      <c r="R8" s="162"/>
      <c r="S8" s="162" t="s">
        <v>71</v>
      </c>
      <c r="T8" s="162"/>
      <c r="U8" s="162" t="s">
        <v>72</v>
      </c>
      <c r="V8" s="162"/>
      <c r="W8" s="162"/>
      <c r="X8" s="162"/>
      <c r="Y8" s="165"/>
      <c r="Z8" s="165"/>
      <c r="AA8" s="165"/>
      <c r="AB8" s="165"/>
    </row>
    <row r="9" spans="2:28" ht="48.75" thickTop="1" thickBot="1" x14ac:dyDescent="0.3">
      <c r="B9" s="60"/>
      <c r="C9" s="60"/>
      <c r="D9" s="60"/>
      <c r="E9" s="60"/>
      <c r="F9" s="60"/>
      <c r="G9" s="60"/>
      <c r="H9" s="60"/>
      <c r="I9" s="60"/>
      <c r="J9" s="60"/>
      <c r="K9" s="60"/>
      <c r="L9" s="60"/>
      <c r="M9" s="60"/>
      <c r="N9" s="60"/>
      <c r="O9" s="69" t="s">
        <v>154</v>
      </c>
      <c r="P9" s="69" t="s">
        <v>155</v>
      </c>
      <c r="Q9" s="69" t="s">
        <v>156</v>
      </c>
      <c r="R9" s="69" t="s">
        <v>157</v>
      </c>
      <c r="S9" s="69" t="s">
        <v>75</v>
      </c>
      <c r="T9" s="69" t="s">
        <v>76</v>
      </c>
      <c r="U9" s="69" t="s">
        <v>77</v>
      </c>
      <c r="V9" s="69" t="s">
        <v>78</v>
      </c>
      <c r="W9" s="69" t="s">
        <v>79</v>
      </c>
      <c r="X9" s="69" t="s">
        <v>80</v>
      </c>
      <c r="Y9" s="70" t="s">
        <v>81</v>
      </c>
      <c r="Z9" s="70" t="s">
        <v>82</v>
      </c>
      <c r="AA9" s="70" t="s">
        <v>84</v>
      </c>
      <c r="AB9" s="70" t="s">
        <v>83</v>
      </c>
    </row>
    <row r="10" spans="2:28" ht="45.75" thickBot="1" x14ac:dyDescent="0.3">
      <c r="B10" s="70" t="s">
        <v>63</v>
      </c>
      <c r="C10" s="71" t="s">
        <v>150</v>
      </c>
      <c r="D10" s="71" t="s">
        <v>46</v>
      </c>
      <c r="E10" s="71" t="s">
        <v>45</v>
      </c>
      <c r="F10" s="71" t="s">
        <v>34</v>
      </c>
      <c r="G10" s="71" t="s">
        <v>35</v>
      </c>
      <c r="H10" s="71" t="s">
        <v>16</v>
      </c>
      <c r="I10" s="71" t="s">
        <v>64</v>
      </c>
      <c r="J10" s="71" t="s">
        <v>65</v>
      </c>
      <c r="K10" s="71" t="s">
        <v>66</v>
      </c>
      <c r="L10" s="71" t="s">
        <v>67</v>
      </c>
      <c r="M10" s="71" t="s">
        <v>69</v>
      </c>
      <c r="N10" s="60"/>
      <c r="O10" s="72">
        <f>SUM('Calendrier 2026-2027'!H33:L33)</f>
        <v>252</v>
      </c>
      <c r="P10" s="72">
        <f>SUM('Calendrier 2026-2027'!H33:L33)</f>
        <v>252</v>
      </c>
      <c r="Q10" s="72">
        <f>'Calendrier 2026-2027'!M33</f>
        <v>51</v>
      </c>
      <c r="R10" s="72">
        <f>'Calendrier 2026-2027'!M33</f>
        <v>51</v>
      </c>
      <c r="S10" s="72">
        <f>'Calendrier 2026-2027'!N33</f>
        <v>51</v>
      </c>
      <c r="T10" s="72">
        <f>'Calendrier 2026-2027'!N33</f>
        <v>51</v>
      </c>
      <c r="U10" s="72">
        <f>'Calendrier 2026-2027'!P33</f>
        <v>1</v>
      </c>
      <c r="V10" s="72">
        <f>'Calendrier 2026-2027'!P33</f>
        <v>1</v>
      </c>
      <c r="W10" s="72">
        <f>'Calendrier 2026-2027'!O33</f>
        <v>10</v>
      </c>
      <c r="X10" s="72">
        <f>'Calendrier 2026-2027'!O33</f>
        <v>10</v>
      </c>
      <c r="Y10" s="161">
        <f>SUM(O10:X10)/2</f>
        <v>365</v>
      </c>
      <c r="Z10" s="161"/>
      <c r="AA10" s="166">
        <f>'A remplir par le candidat'!D15</f>
        <v>0</v>
      </c>
      <c r="AB10" s="166"/>
    </row>
    <row r="11" spans="2:28" ht="16.5" thickTop="1" thickBot="1" x14ac:dyDescent="0.3">
      <c r="B11" s="172" t="s">
        <v>99</v>
      </c>
      <c r="C11" s="73" t="s">
        <v>44</v>
      </c>
      <c r="D11" s="74" t="s">
        <v>42</v>
      </c>
      <c r="E11" s="75">
        <v>1</v>
      </c>
      <c r="F11" s="76"/>
      <c r="G11" s="76"/>
      <c r="H11" s="76"/>
      <c r="I11" s="77">
        <v>0.33333333333333331</v>
      </c>
      <c r="J11" s="77">
        <v>0.75</v>
      </c>
      <c r="K11" s="78">
        <f>IF(AND(I11&lt;&gt;J11,I11&lt;&gt;"",J11&lt;&gt;""),IF(J11&lt;I11,J11+1-I11,J11-I11)*24,IF(OR(I11="",J11=""),0,24))</f>
        <v>10</v>
      </c>
      <c r="L11" s="79">
        <f>K11-M11</f>
        <v>10</v>
      </c>
      <c r="M11" s="80">
        <f>IF(OR(AND(J11=I11,K11&gt;0),AND(K11&gt;0,J11&gt;=(6/24),I11&lt;(21/24),J11&lt;I11)),9,IF(AND(K11&gt;0,J11&lt;I11,J11&lt;(6/24),I11&gt;=(21/24)),(J11+1-I11)*24,IF(AND(K11&gt;0,J11&lt;I11,J11&lt;(6/24),I11&lt;(21/24)),(J11*24)+3,IF(AND(K11&gt;0,J11&lt;I11,J11&gt;=(6/24),I11&gt;=(21/24)),(6/24+1-I11)*24,IF(OR(AND(K11&gt;0,J11&gt;I11,I11&lt;=(6/24),J11&lt;=(6/24),J11&lt;(21/24)),AND(K11&gt;0,J11&gt;I11,J11&gt;(21/24),I11&gt;=(21/24))),(J11-I11)*24,IF(AND(K11&gt;0,J11&gt;I11,I11&lt;(6/24),J11&gt;(6/24),J11&lt;(21/24)),6-I11*24,N11))))))</f>
        <v>0</v>
      </c>
      <c r="N11" s="81">
        <f>IF(AND(K11&gt;0,J11&gt;I11,J11&gt;=(21/24),I11&lt;(6/24)),(J11*24)-21+6-I11*24,IF(AND(K11&gt;0,J11&gt;I11,J11&gt;=(21/24),I11&lt;(21/24),I11&gt;=(6/24)),(J11*24)-21,0))</f>
        <v>0</v>
      </c>
      <c r="O11" s="82">
        <f>L11*E11</f>
        <v>10</v>
      </c>
      <c r="P11" s="83">
        <f>M11*E11</f>
        <v>0</v>
      </c>
      <c r="Q11" s="84">
        <f>L11*F11</f>
        <v>0</v>
      </c>
      <c r="R11" s="84">
        <f>M11*F11</f>
        <v>0</v>
      </c>
      <c r="S11" s="82">
        <f>L11*G11</f>
        <v>0</v>
      </c>
      <c r="T11" s="83">
        <f>M11*G11</f>
        <v>0</v>
      </c>
      <c r="U11" s="82">
        <f>L11*G11*H11</f>
        <v>0</v>
      </c>
      <c r="V11" s="83">
        <f>M11*G11*H11</f>
        <v>0</v>
      </c>
      <c r="W11" s="82">
        <f>L11*H11</f>
        <v>0</v>
      </c>
      <c r="X11" s="85">
        <f>M11*H11</f>
        <v>0</v>
      </c>
      <c r="Y11" s="163">
        <f>SUM(O14:X14)</f>
        <v>0</v>
      </c>
      <c r="Z11" s="163">
        <f>SUM(Y11:Y34)</f>
        <v>0</v>
      </c>
      <c r="AA11" s="167">
        <f>IFERROR(Z11+(Z11*AA10),"TVA à renseigner par le candidat ci-dessus")</f>
        <v>0</v>
      </c>
      <c r="AB11" s="168"/>
    </row>
    <row r="12" spans="2:28" ht="16.5" thickTop="1" thickBot="1" x14ac:dyDescent="0.3">
      <c r="B12" s="173"/>
      <c r="C12" s="86" t="s">
        <v>70</v>
      </c>
      <c r="D12" s="87"/>
      <c r="E12" s="87"/>
      <c r="F12" s="88"/>
      <c r="G12" s="88"/>
      <c r="H12" s="88"/>
      <c r="I12" s="89"/>
      <c r="J12" s="89"/>
      <c r="K12" s="90"/>
      <c r="L12" s="90"/>
      <c r="M12" s="90"/>
      <c r="N12" s="91"/>
      <c r="O12" s="92">
        <f>IFERROR('A remplir par le candidat'!E17,0)</f>
        <v>0</v>
      </c>
      <c r="P12" s="92">
        <f>IFERROR('A remplir par le candidat'!F17,0)</f>
        <v>0</v>
      </c>
      <c r="Q12" s="92">
        <f>IFERROR('A remplir par le candidat'!E17,0)</f>
        <v>0</v>
      </c>
      <c r="R12" s="92">
        <f>IFERROR('A remplir par le candidat'!F17,0)</f>
        <v>0</v>
      </c>
      <c r="S12" s="92">
        <f>IFERROR('A remplir par le candidat'!G17,0)</f>
        <v>0</v>
      </c>
      <c r="T12" s="92">
        <f>IFERROR('A remplir par le candidat'!H17,0)</f>
        <v>0</v>
      </c>
      <c r="U12" s="92">
        <f>IFERROR('A remplir par le candidat'!I17,0)</f>
        <v>0</v>
      </c>
      <c r="V12" s="92">
        <f>IFERROR('A remplir par le candidat'!J17,0)</f>
        <v>0</v>
      </c>
      <c r="W12" s="92">
        <f>IFERROR('A remplir par le candidat'!K17,0)</f>
        <v>0</v>
      </c>
      <c r="X12" s="92">
        <f>IFERROR('A remplir par le candidat'!L17,0)</f>
        <v>0</v>
      </c>
      <c r="Y12" s="164"/>
      <c r="Z12" s="164"/>
      <c r="AA12" s="167"/>
      <c r="AB12" s="168"/>
    </row>
    <row r="13" spans="2:28" ht="16.5" thickTop="1" thickBot="1" x14ac:dyDescent="0.3">
      <c r="B13" s="173"/>
      <c r="C13" s="93" t="s">
        <v>59</v>
      </c>
      <c r="D13" s="94"/>
      <c r="E13" s="88"/>
      <c r="F13" s="88"/>
      <c r="G13" s="88"/>
      <c r="H13" s="88"/>
      <c r="I13" s="89"/>
      <c r="J13" s="89"/>
      <c r="K13" s="90"/>
      <c r="L13" s="90"/>
      <c r="M13" s="90"/>
      <c r="N13" s="95"/>
      <c r="O13" s="96">
        <f t="shared" ref="O13:X13" si="0">O10*O11</f>
        <v>2520</v>
      </c>
      <c r="P13" s="97">
        <f t="shared" si="0"/>
        <v>0</v>
      </c>
      <c r="Q13" s="98">
        <f t="shared" si="0"/>
        <v>0</v>
      </c>
      <c r="R13" s="98">
        <f t="shared" si="0"/>
        <v>0</v>
      </c>
      <c r="S13" s="96">
        <f t="shared" si="0"/>
        <v>0</v>
      </c>
      <c r="T13" s="97">
        <f t="shared" si="0"/>
        <v>0</v>
      </c>
      <c r="U13" s="96">
        <f t="shared" si="0"/>
        <v>0</v>
      </c>
      <c r="V13" s="97">
        <f t="shared" si="0"/>
        <v>0</v>
      </c>
      <c r="W13" s="96">
        <f t="shared" si="0"/>
        <v>0</v>
      </c>
      <c r="X13" s="99">
        <f t="shared" si="0"/>
        <v>0</v>
      </c>
      <c r="Y13" s="164"/>
      <c r="Z13" s="164"/>
      <c r="AA13" s="167"/>
      <c r="AB13" s="168"/>
    </row>
    <row r="14" spans="2:28" ht="15.75" thickBot="1" x14ac:dyDescent="0.3">
      <c r="B14" s="173"/>
      <c r="C14" s="100" t="s">
        <v>58</v>
      </c>
      <c r="D14" s="101"/>
      <c r="E14" s="101"/>
      <c r="F14" s="101"/>
      <c r="G14" s="101"/>
      <c r="H14" s="101"/>
      <c r="I14" s="102"/>
      <c r="J14" s="102"/>
      <c r="K14" s="103"/>
      <c r="L14" s="103"/>
      <c r="M14" s="103"/>
      <c r="N14" s="104"/>
      <c r="O14" s="105">
        <f>O12*O13</f>
        <v>0</v>
      </c>
      <c r="P14" s="105">
        <f t="shared" ref="P14:X14" si="1">P12*P13</f>
        <v>0</v>
      </c>
      <c r="Q14" s="105">
        <f t="shared" si="1"/>
        <v>0</v>
      </c>
      <c r="R14" s="105">
        <f t="shared" si="1"/>
        <v>0</v>
      </c>
      <c r="S14" s="105">
        <f t="shared" si="1"/>
        <v>0</v>
      </c>
      <c r="T14" s="105">
        <f t="shared" si="1"/>
        <v>0</v>
      </c>
      <c r="U14" s="105">
        <f t="shared" si="1"/>
        <v>0</v>
      </c>
      <c r="V14" s="105">
        <f t="shared" si="1"/>
        <v>0</v>
      </c>
      <c r="W14" s="105">
        <f t="shared" si="1"/>
        <v>0</v>
      </c>
      <c r="X14" s="105">
        <f t="shared" si="1"/>
        <v>0</v>
      </c>
      <c r="Y14" s="164"/>
      <c r="Z14" s="164"/>
      <c r="AA14" s="167"/>
      <c r="AB14" s="168"/>
    </row>
    <row r="15" spans="2:28" ht="16.5" thickTop="1" thickBot="1" x14ac:dyDescent="0.3">
      <c r="B15" s="173"/>
      <c r="C15" s="106" t="s">
        <v>144</v>
      </c>
      <c r="D15" s="75" t="s">
        <v>43</v>
      </c>
      <c r="E15" s="75">
        <v>1</v>
      </c>
      <c r="F15" s="75">
        <v>1</v>
      </c>
      <c r="G15" s="75">
        <v>1</v>
      </c>
      <c r="H15" s="75">
        <v>1</v>
      </c>
      <c r="I15" s="77">
        <v>0.33333333333333331</v>
      </c>
      <c r="J15" s="77">
        <v>0.33333333333333331</v>
      </c>
      <c r="K15" s="78">
        <f t="shared" ref="K15:K31" si="2">IF(AND(I15&lt;&gt;J15,I15&lt;&gt;"",J15&lt;&gt;""),IF(J15&lt;I15,J15+1-I15,J15-I15)*24,IF(OR(I15="",J15=""),0,24))</f>
        <v>24</v>
      </c>
      <c r="L15" s="79">
        <f>K15-M15</f>
        <v>15</v>
      </c>
      <c r="M15" s="80">
        <f>IF(OR(AND(J15=I15,K15&gt;0),AND(K15&gt;0,J15&gt;=(6/24),I15&lt;(21/24),J15&lt;I15)),9,IF(AND(K15&gt;0,J15&lt;I15,J15&lt;(6/24),I15&gt;=(21/24)),(J15+1-I15)*24,IF(AND(K15&gt;0,J15&lt;I15,J15&lt;(6/24),I15&lt;(21/24)),(J15*24)+3,IF(AND(K15&gt;0,J15&lt;I15,J15&gt;=(6/24),I15&gt;=(21/24)),(6/24+1-I15)*24,IF(OR(AND(K15&gt;0,J15&gt;I15,I15&lt;=(6/24),J15&lt;=(6/24),J15&lt;(21/24)),AND(K15&gt;0,J15&gt;I15,J15&gt;(21/24),I15&gt;=(21/24))),(J15-I15)*24,IF(AND(K15&gt;0,J15&gt;I15,I15&lt;(6/24),J15&gt;(6/24),J15&lt;(21/24)),6-I15*24,N15))))))</f>
        <v>9</v>
      </c>
      <c r="N15" s="81">
        <f>IF(AND(K15&gt;0,J15&gt;I15,J15&gt;=(21/24),I15&lt;(6/24)),(J15*24)-21+6-I15*24,IF(AND(K15&gt;0,J15&gt;I15,J15&gt;=(21/24),I15&lt;(21/24),I15&gt;=(6/24)),(J15*24)-21,0))</f>
        <v>0</v>
      </c>
      <c r="O15" s="96">
        <f>L15*E15</f>
        <v>15</v>
      </c>
      <c r="P15" s="107">
        <f>M15*E15</f>
        <v>9</v>
      </c>
      <c r="Q15" s="84">
        <f>L15*F15</f>
        <v>15</v>
      </c>
      <c r="R15" s="84">
        <f>M15*F15</f>
        <v>9</v>
      </c>
      <c r="S15" s="96">
        <f>L15*G15</f>
        <v>15</v>
      </c>
      <c r="T15" s="107">
        <f>M15*G15</f>
        <v>9</v>
      </c>
      <c r="U15" s="96">
        <f>L15*G15*H15</f>
        <v>15</v>
      </c>
      <c r="V15" s="107">
        <f>M15*G15*H15</f>
        <v>9</v>
      </c>
      <c r="W15" s="96">
        <f>L15*H15</f>
        <v>15</v>
      </c>
      <c r="X15" s="108">
        <f>M15*H15</f>
        <v>9</v>
      </c>
      <c r="Y15" s="164">
        <f>SUM(O18:X18)</f>
        <v>0</v>
      </c>
      <c r="Z15" s="164"/>
      <c r="AA15" s="167"/>
      <c r="AB15" s="168"/>
    </row>
    <row r="16" spans="2:28" ht="16.5" thickTop="1" thickBot="1" x14ac:dyDescent="0.3">
      <c r="B16" s="173"/>
      <c r="C16" s="86" t="s">
        <v>70</v>
      </c>
      <c r="D16" s="88"/>
      <c r="E16" s="88"/>
      <c r="F16" s="88"/>
      <c r="G16" s="88"/>
      <c r="H16" s="88"/>
      <c r="I16" s="89"/>
      <c r="J16" s="89"/>
      <c r="K16" s="90"/>
      <c r="L16" s="90"/>
      <c r="M16" s="90"/>
      <c r="N16" s="95"/>
      <c r="O16" s="92">
        <f>IFERROR('A remplir par le candidat'!E18,0)</f>
        <v>0</v>
      </c>
      <c r="P16" s="92">
        <f>IFERROR('A remplir par le candidat'!F18,0)</f>
        <v>0</v>
      </c>
      <c r="Q16" s="92">
        <f>IFERROR('A remplir par le candidat'!E18,0)</f>
        <v>0</v>
      </c>
      <c r="R16" s="92">
        <f>IFERROR('A remplir par le candidat'!F18,0)</f>
        <v>0</v>
      </c>
      <c r="S16" s="92">
        <f>IFERROR('A remplir par le candidat'!G18,0)</f>
        <v>0</v>
      </c>
      <c r="T16" s="92">
        <f>IFERROR('A remplir par le candidat'!H18,0)</f>
        <v>0</v>
      </c>
      <c r="U16" s="92">
        <f>IFERROR('A remplir par le candidat'!I18,0)</f>
        <v>0</v>
      </c>
      <c r="V16" s="92">
        <f>IFERROR('A remplir par le candidat'!J18,0)</f>
        <v>0</v>
      </c>
      <c r="W16" s="92">
        <f>IFERROR('A remplir par le candidat'!K18,0)</f>
        <v>0</v>
      </c>
      <c r="X16" s="92">
        <f>IFERROR('A remplir par le candidat'!L18,0)</f>
        <v>0</v>
      </c>
      <c r="Y16" s="164"/>
      <c r="Z16" s="164"/>
      <c r="AA16" s="167"/>
      <c r="AB16" s="168"/>
    </row>
    <row r="17" spans="2:28" ht="16.5" thickTop="1" thickBot="1" x14ac:dyDescent="0.3">
      <c r="B17" s="173"/>
      <c r="C17" s="93" t="s">
        <v>59</v>
      </c>
      <c r="D17" s="88"/>
      <c r="E17" s="88"/>
      <c r="F17" s="88"/>
      <c r="G17" s="88"/>
      <c r="H17" s="88"/>
      <c r="I17" s="89"/>
      <c r="J17" s="89"/>
      <c r="K17" s="90"/>
      <c r="L17" s="90"/>
      <c r="M17" s="90"/>
      <c r="N17" s="95"/>
      <c r="O17" s="96">
        <f>O10*O15</f>
        <v>3780</v>
      </c>
      <c r="P17" s="97">
        <f t="shared" ref="P17:X17" si="3">P10*P15</f>
        <v>2268</v>
      </c>
      <c r="Q17" s="98">
        <f t="shared" si="3"/>
        <v>765</v>
      </c>
      <c r="R17" s="98">
        <f t="shared" si="3"/>
        <v>459</v>
      </c>
      <c r="S17" s="96">
        <f t="shared" si="3"/>
        <v>765</v>
      </c>
      <c r="T17" s="97">
        <f t="shared" si="3"/>
        <v>459</v>
      </c>
      <c r="U17" s="96">
        <f t="shared" si="3"/>
        <v>15</v>
      </c>
      <c r="V17" s="97">
        <f t="shared" si="3"/>
        <v>9</v>
      </c>
      <c r="W17" s="96">
        <f t="shared" si="3"/>
        <v>150</v>
      </c>
      <c r="X17" s="99">
        <f t="shared" si="3"/>
        <v>90</v>
      </c>
      <c r="Y17" s="164"/>
      <c r="Z17" s="164"/>
      <c r="AA17" s="167"/>
      <c r="AB17" s="168"/>
    </row>
    <row r="18" spans="2:28" ht="15.75" thickBot="1" x14ac:dyDescent="0.3">
      <c r="B18" s="173"/>
      <c r="C18" s="100" t="s">
        <v>58</v>
      </c>
      <c r="D18" s="101"/>
      <c r="E18" s="101"/>
      <c r="F18" s="101"/>
      <c r="G18" s="101"/>
      <c r="H18" s="101"/>
      <c r="I18" s="102"/>
      <c r="J18" s="102"/>
      <c r="K18" s="103"/>
      <c r="L18" s="103"/>
      <c r="M18" s="103"/>
      <c r="N18" s="104"/>
      <c r="O18" s="105">
        <f>O16*O17</f>
        <v>0</v>
      </c>
      <c r="P18" s="105">
        <f t="shared" ref="P18:X18" si="4">P16*P17</f>
        <v>0</v>
      </c>
      <c r="Q18" s="105">
        <f t="shared" si="4"/>
        <v>0</v>
      </c>
      <c r="R18" s="105">
        <f t="shared" si="4"/>
        <v>0</v>
      </c>
      <c r="S18" s="105">
        <f t="shared" si="4"/>
        <v>0</v>
      </c>
      <c r="T18" s="105">
        <f t="shared" si="4"/>
        <v>0</v>
      </c>
      <c r="U18" s="105">
        <f t="shared" si="4"/>
        <v>0</v>
      </c>
      <c r="V18" s="105">
        <f t="shared" si="4"/>
        <v>0</v>
      </c>
      <c r="W18" s="105">
        <f t="shared" si="4"/>
        <v>0</v>
      </c>
      <c r="X18" s="105">
        <f t="shared" si="4"/>
        <v>0</v>
      </c>
      <c r="Y18" s="164"/>
      <c r="Z18" s="164"/>
      <c r="AA18" s="167"/>
      <c r="AB18" s="168"/>
    </row>
    <row r="19" spans="2:28" ht="16.5" thickTop="1" thickBot="1" x14ac:dyDescent="0.3">
      <c r="B19" s="173"/>
      <c r="C19" s="106" t="s">
        <v>60</v>
      </c>
      <c r="D19" s="75" t="s">
        <v>43</v>
      </c>
      <c r="E19" s="75">
        <v>1</v>
      </c>
      <c r="F19" s="76"/>
      <c r="G19" s="76"/>
      <c r="H19" s="76"/>
      <c r="I19" s="77">
        <v>0.25</v>
      </c>
      <c r="J19" s="77">
        <v>0.91666666666666663</v>
      </c>
      <c r="K19" s="78">
        <f t="shared" si="2"/>
        <v>16</v>
      </c>
      <c r="L19" s="79">
        <f t="shared" ref="L19:L31" si="5">K19-M19</f>
        <v>15</v>
      </c>
      <c r="M19" s="80">
        <f>IF(OR(AND(J19=I19,K19&gt;0),AND(K19&gt;0,J19&gt;=(6/24),I19&lt;(21/24),J19&lt;I19)),9,IF(AND(K19&gt;0,J19&lt;I19,J19&lt;(6/24),I19&gt;=(21/24)),(J19+1-I19)*24,IF(AND(K19&gt;0,J19&lt;I19,J19&lt;(6/24),I19&lt;(21/24)),(J19*24)+3,IF(AND(K19&gt;0,J19&lt;I19,J19&gt;=(6/24),I19&gt;=(21/24)),(6/24+1-I19)*24,IF(OR(AND(K19&gt;0,J19&gt;I19,I19&lt;=(6/24),J19&lt;=(6/24),J19&lt;(21/24)),AND(K19&gt;0,J19&gt;I19,J19&gt;(21/24),I19&gt;=(21/24))),(J19-I19)*24,IF(AND(K19&gt;0,J19&gt;I19,I19&lt;(6/24),J19&gt;(6/24),J19&lt;(21/24)),6-I19*24,N19))))))</f>
        <v>1</v>
      </c>
      <c r="N19" s="81">
        <f>IF(AND(K19&gt;0,J19&gt;I19,J19&gt;=(21/24),I19&lt;(6/24)),(J19*24)-21+6-I19*24,IF(AND(K19&gt;0,J19&gt;I19,J19&gt;=(21/24),I19&lt;(21/24),I19&gt;=(6/24)),(J19*24)-21,0))</f>
        <v>1</v>
      </c>
      <c r="O19" s="96">
        <f>L19*E19</f>
        <v>15</v>
      </c>
      <c r="P19" s="107">
        <f>M19*E19</f>
        <v>1</v>
      </c>
      <c r="Q19" s="84">
        <f>L19*F19</f>
        <v>0</v>
      </c>
      <c r="R19" s="84">
        <f>M19*F19</f>
        <v>0</v>
      </c>
      <c r="S19" s="96">
        <f>L19*G19</f>
        <v>0</v>
      </c>
      <c r="T19" s="107">
        <f>M19*G19</f>
        <v>0</v>
      </c>
      <c r="U19" s="96">
        <f>L19*G19*H19</f>
        <v>0</v>
      </c>
      <c r="V19" s="107">
        <f>M19*G19*H19</f>
        <v>0</v>
      </c>
      <c r="W19" s="96">
        <f>L19*H19</f>
        <v>0</v>
      </c>
      <c r="X19" s="108">
        <f>M19*H19</f>
        <v>0</v>
      </c>
      <c r="Y19" s="164">
        <f>SUM(O22:X22)</f>
        <v>0</v>
      </c>
      <c r="Z19" s="164"/>
      <c r="AA19" s="167"/>
      <c r="AB19" s="168"/>
    </row>
    <row r="20" spans="2:28" ht="16.5" thickTop="1" thickBot="1" x14ac:dyDescent="0.3">
      <c r="B20" s="173"/>
      <c r="C20" s="86" t="s">
        <v>70</v>
      </c>
      <c r="D20" s="88"/>
      <c r="E20" s="88"/>
      <c r="F20" s="88"/>
      <c r="G20" s="88"/>
      <c r="H20" s="88"/>
      <c r="I20" s="89"/>
      <c r="J20" s="89"/>
      <c r="K20" s="90"/>
      <c r="L20" s="90"/>
      <c r="M20" s="90"/>
      <c r="N20" s="95"/>
      <c r="O20" s="92">
        <f>IFERROR('A remplir par le candidat'!E19,0)</f>
        <v>0</v>
      </c>
      <c r="P20" s="92">
        <f>IFERROR('A remplir par le candidat'!F19,0)</f>
        <v>0</v>
      </c>
      <c r="Q20" s="92">
        <f>IFERROR('A remplir par le candidat'!E19,0)</f>
        <v>0</v>
      </c>
      <c r="R20" s="92">
        <f>IFERROR('A remplir par le candidat'!F19,0)</f>
        <v>0</v>
      </c>
      <c r="S20" s="92">
        <f>IFERROR('A remplir par le candidat'!G19,0)</f>
        <v>0</v>
      </c>
      <c r="T20" s="92">
        <f>IFERROR('A remplir par le candidat'!H19,0)</f>
        <v>0</v>
      </c>
      <c r="U20" s="92">
        <f>IFERROR('A remplir par le candidat'!I19,0)</f>
        <v>0</v>
      </c>
      <c r="V20" s="92">
        <f>IFERROR('A remplir par le candidat'!J19,0)</f>
        <v>0</v>
      </c>
      <c r="W20" s="92">
        <f>IFERROR('A remplir par le candidat'!K19,0)</f>
        <v>0</v>
      </c>
      <c r="X20" s="92">
        <f>IFERROR('A remplir par le candidat'!L19,0)</f>
        <v>0</v>
      </c>
      <c r="Y20" s="164"/>
      <c r="Z20" s="164"/>
      <c r="AA20" s="167"/>
      <c r="AB20" s="168"/>
    </row>
    <row r="21" spans="2:28" ht="16.5" thickTop="1" thickBot="1" x14ac:dyDescent="0.3">
      <c r="B21" s="173"/>
      <c r="C21" s="93" t="s">
        <v>59</v>
      </c>
      <c r="D21" s="88"/>
      <c r="E21" s="88"/>
      <c r="F21" s="88"/>
      <c r="G21" s="88"/>
      <c r="H21" s="88"/>
      <c r="I21" s="89"/>
      <c r="J21" s="89"/>
      <c r="K21" s="90"/>
      <c r="L21" s="90"/>
      <c r="M21" s="90"/>
      <c r="N21" s="95"/>
      <c r="O21" s="96">
        <f t="shared" ref="O21:X21" si="6">O10*O19</f>
        <v>3780</v>
      </c>
      <c r="P21" s="97">
        <f t="shared" si="6"/>
        <v>252</v>
      </c>
      <c r="Q21" s="98">
        <f t="shared" si="6"/>
        <v>0</v>
      </c>
      <c r="R21" s="98">
        <f t="shared" si="6"/>
        <v>0</v>
      </c>
      <c r="S21" s="96">
        <f t="shared" si="6"/>
        <v>0</v>
      </c>
      <c r="T21" s="97">
        <f t="shared" si="6"/>
        <v>0</v>
      </c>
      <c r="U21" s="96">
        <f t="shared" si="6"/>
        <v>0</v>
      </c>
      <c r="V21" s="97">
        <f t="shared" si="6"/>
        <v>0</v>
      </c>
      <c r="W21" s="96">
        <f t="shared" si="6"/>
        <v>0</v>
      </c>
      <c r="X21" s="99">
        <f t="shared" si="6"/>
        <v>0</v>
      </c>
      <c r="Y21" s="164"/>
      <c r="Z21" s="164"/>
      <c r="AA21" s="167"/>
      <c r="AB21" s="168"/>
    </row>
    <row r="22" spans="2:28" ht="15.75" thickBot="1" x14ac:dyDescent="0.3">
      <c r="B22" s="173"/>
      <c r="C22" s="100" t="s">
        <v>58</v>
      </c>
      <c r="D22" s="101"/>
      <c r="E22" s="101"/>
      <c r="F22" s="101"/>
      <c r="G22" s="101"/>
      <c r="H22" s="101"/>
      <c r="I22" s="102"/>
      <c r="J22" s="102"/>
      <c r="K22" s="103"/>
      <c r="L22" s="103"/>
      <c r="M22" s="103"/>
      <c r="N22" s="104"/>
      <c r="O22" s="105">
        <f>O20*O21</f>
        <v>0</v>
      </c>
      <c r="P22" s="105">
        <f t="shared" ref="P22:X22" si="7">P20*P21</f>
        <v>0</v>
      </c>
      <c r="Q22" s="105">
        <f t="shared" si="7"/>
        <v>0</v>
      </c>
      <c r="R22" s="105">
        <f t="shared" si="7"/>
        <v>0</v>
      </c>
      <c r="S22" s="105">
        <f t="shared" si="7"/>
        <v>0</v>
      </c>
      <c r="T22" s="105">
        <f t="shared" si="7"/>
        <v>0</v>
      </c>
      <c r="U22" s="105">
        <f t="shared" si="7"/>
        <v>0</v>
      </c>
      <c r="V22" s="105">
        <f t="shared" si="7"/>
        <v>0</v>
      </c>
      <c r="W22" s="105">
        <f t="shared" si="7"/>
        <v>0</v>
      </c>
      <c r="X22" s="105">
        <f t="shared" si="7"/>
        <v>0</v>
      </c>
      <c r="Y22" s="164"/>
      <c r="Z22" s="164"/>
      <c r="AA22" s="167"/>
      <c r="AB22" s="168"/>
    </row>
    <row r="23" spans="2:28" ht="16.5" thickTop="1" thickBot="1" x14ac:dyDescent="0.3">
      <c r="B23" s="173"/>
      <c r="C23" s="106" t="s">
        <v>61</v>
      </c>
      <c r="D23" s="75" t="s">
        <v>41</v>
      </c>
      <c r="E23" s="75">
        <v>1</v>
      </c>
      <c r="F23" s="76"/>
      <c r="G23" s="76"/>
      <c r="H23" s="76"/>
      <c r="I23" s="77">
        <v>0.3125</v>
      </c>
      <c r="J23" s="77">
        <v>0.79166666666666663</v>
      </c>
      <c r="K23" s="78">
        <f t="shared" si="2"/>
        <v>11.5</v>
      </c>
      <c r="L23" s="79">
        <f t="shared" si="5"/>
        <v>11.5</v>
      </c>
      <c r="M23" s="80">
        <f>IF(OR(AND(J23=I23,K23&gt;0),AND(K23&gt;0,J23&gt;=(6/24),I23&lt;(21/24),J23&lt;I23)),9,IF(AND(K23&gt;0,J23&lt;I23,J23&lt;(6/24),I23&gt;=(21/24)),(J23+1-I23)*24,IF(AND(K23&gt;0,J23&lt;I23,J23&lt;(6/24),I23&lt;(21/24)),(J23*24)+3,IF(AND(K23&gt;0,J23&lt;I23,J23&gt;=(6/24),I23&gt;=(21/24)),(6/24+1-I23)*24,IF(OR(AND(K23&gt;0,J23&gt;I23,I23&lt;=(6/24),J23&lt;=(6/24),J23&lt;(21/24)),AND(K23&gt;0,J23&gt;I23,J23&gt;(21/24),I23&gt;=(21/24))),(J23-I23)*24,IF(AND(K23&gt;0,J23&gt;I23,I23&lt;(6/24),J23&gt;(6/24),J23&lt;(21/24)),6-I23*24,N23))))))</f>
        <v>0</v>
      </c>
      <c r="N23" s="81">
        <f>IF(AND(K23&gt;0,J23&gt;I23,J23&gt;=(21/24),I23&lt;(6/24)),(J23*24)-21+6-I23*24,IF(AND(K23&gt;0,J23&gt;I23,J23&gt;=(21/24),I23&lt;(21/24),I23&gt;=(6/24)),(J23*24)-21,0))</f>
        <v>0</v>
      </c>
      <c r="O23" s="96">
        <f>L23*E23</f>
        <v>11.5</v>
      </c>
      <c r="P23" s="107">
        <f>M23*E23</f>
        <v>0</v>
      </c>
      <c r="Q23" s="84">
        <f>L23*F23</f>
        <v>0</v>
      </c>
      <c r="R23" s="84">
        <f>M23*F23</f>
        <v>0</v>
      </c>
      <c r="S23" s="96">
        <f>L23*G23</f>
        <v>0</v>
      </c>
      <c r="T23" s="107">
        <f>M23*G23</f>
        <v>0</v>
      </c>
      <c r="U23" s="96">
        <f>L23*G23*H23</f>
        <v>0</v>
      </c>
      <c r="V23" s="107">
        <f>M23*G23*H23</f>
        <v>0</v>
      </c>
      <c r="W23" s="96">
        <f>L23*H23</f>
        <v>0</v>
      </c>
      <c r="X23" s="108">
        <f>M23*H23</f>
        <v>0</v>
      </c>
      <c r="Y23" s="164">
        <f>SUM(O26:X26)</f>
        <v>0</v>
      </c>
      <c r="Z23" s="164"/>
      <c r="AA23" s="167"/>
      <c r="AB23" s="168"/>
    </row>
    <row r="24" spans="2:28" ht="16.5" thickTop="1" thickBot="1" x14ac:dyDescent="0.3">
      <c r="B24" s="173"/>
      <c r="C24" s="86" t="s">
        <v>70</v>
      </c>
      <c r="D24" s="88"/>
      <c r="E24" s="88"/>
      <c r="F24" s="88"/>
      <c r="G24" s="88"/>
      <c r="H24" s="88"/>
      <c r="I24" s="89"/>
      <c r="J24" s="89"/>
      <c r="K24" s="90"/>
      <c r="L24" s="90"/>
      <c r="M24" s="90"/>
      <c r="N24" s="95"/>
      <c r="O24" s="92">
        <f>IFERROR('A remplir par le candidat'!E20,0)</f>
        <v>0</v>
      </c>
      <c r="P24" s="92">
        <f>IFERROR('A remplir par le candidat'!F20,0)</f>
        <v>0</v>
      </c>
      <c r="Q24" s="92">
        <f>IFERROR('A remplir par le candidat'!E20,0)</f>
        <v>0</v>
      </c>
      <c r="R24" s="92">
        <f>IFERROR('A remplir par le candidat'!F20,0)</f>
        <v>0</v>
      </c>
      <c r="S24" s="92">
        <f>IFERROR('A remplir par le candidat'!G20,0)</f>
        <v>0</v>
      </c>
      <c r="T24" s="92">
        <f>IFERROR('A remplir par le candidat'!H20,0)</f>
        <v>0</v>
      </c>
      <c r="U24" s="92">
        <f>IFERROR('A remplir par le candidat'!I20,0)</f>
        <v>0</v>
      </c>
      <c r="V24" s="92">
        <f>IFERROR('A remplir par le candidat'!J20,0)</f>
        <v>0</v>
      </c>
      <c r="W24" s="92">
        <f>IFERROR('A remplir par le candidat'!K20,0)</f>
        <v>0</v>
      </c>
      <c r="X24" s="92">
        <f>IFERROR('A remplir par le candidat'!L20,0)</f>
        <v>0</v>
      </c>
      <c r="Y24" s="164"/>
      <c r="Z24" s="164"/>
      <c r="AA24" s="167"/>
      <c r="AB24" s="168"/>
    </row>
    <row r="25" spans="2:28" ht="16.5" thickTop="1" thickBot="1" x14ac:dyDescent="0.3">
      <c r="B25" s="173"/>
      <c r="C25" s="93" t="s">
        <v>59</v>
      </c>
      <c r="D25" s="88"/>
      <c r="E25" s="88"/>
      <c r="F25" s="88"/>
      <c r="G25" s="88"/>
      <c r="H25" s="88"/>
      <c r="I25" s="89"/>
      <c r="J25" s="89"/>
      <c r="K25" s="90"/>
      <c r="L25" s="90"/>
      <c r="M25" s="90"/>
      <c r="N25" s="95"/>
      <c r="O25" s="96">
        <f t="shared" ref="O25:X25" si="8">O10*O23</f>
        <v>2898</v>
      </c>
      <c r="P25" s="97">
        <f t="shared" si="8"/>
        <v>0</v>
      </c>
      <c r="Q25" s="98">
        <f t="shared" si="8"/>
        <v>0</v>
      </c>
      <c r="R25" s="98">
        <f t="shared" si="8"/>
        <v>0</v>
      </c>
      <c r="S25" s="96">
        <f t="shared" si="8"/>
        <v>0</v>
      </c>
      <c r="T25" s="97">
        <f t="shared" si="8"/>
        <v>0</v>
      </c>
      <c r="U25" s="96">
        <f t="shared" si="8"/>
        <v>0</v>
      </c>
      <c r="V25" s="97">
        <f t="shared" si="8"/>
        <v>0</v>
      </c>
      <c r="W25" s="96">
        <f t="shared" si="8"/>
        <v>0</v>
      </c>
      <c r="X25" s="99">
        <f t="shared" si="8"/>
        <v>0</v>
      </c>
      <c r="Y25" s="164"/>
      <c r="Z25" s="164"/>
      <c r="AA25" s="167"/>
      <c r="AB25" s="168"/>
    </row>
    <row r="26" spans="2:28" ht="15.75" thickBot="1" x14ac:dyDescent="0.3">
      <c r="B26" s="174"/>
      <c r="C26" s="100" t="s">
        <v>58</v>
      </c>
      <c r="D26" s="101"/>
      <c r="E26" s="101"/>
      <c r="F26" s="101"/>
      <c r="G26" s="101"/>
      <c r="H26" s="101"/>
      <c r="I26" s="102"/>
      <c r="J26" s="102"/>
      <c r="K26" s="103"/>
      <c r="L26" s="103"/>
      <c r="M26" s="103"/>
      <c r="N26" s="104"/>
      <c r="O26" s="105">
        <f>O24*O25</f>
        <v>0</v>
      </c>
      <c r="P26" s="105">
        <f t="shared" ref="P26:X26" si="9">P24*P25</f>
        <v>0</v>
      </c>
      <c r="Q26" s="105">
        <f t="shared" si="9"/>
        <v>0</v>
      </c>
      <c r="R26" s="105">
        <f t="shared" si="9"/>
        <v>0</v>
      </c>
      <c r="S26" s="105">
        <f t="shared" si="9"/>
        <v>0</v>
      </c>
      <c r="T26" s="105">
        <f t="shared" si="9"/>
        <v>0</v>
      </c>
      <c r="U26" s="105">
        <f t="shared" si="9"/>
        <v>0</v>
      </c>
      <c r="V26" s="105">
        <f t="shared" si="9"/>
        <v>0</v>
      </c>
      <c r="W26" s="105">
        <f t="shared" si="9"/>
        <v>0</v>
      </c>
      <c r="X26" s="105">
        <f t="shared" si="9"/>
        <v>0</v>
      </c>
      <c r="Y26" s="164"/>
      <c r="Z26" s="164"/>
      <c r="AA26" s="167"/>
      <c r="AB26" s="168"/>
    </row>
    <row r="27" spans="2:28" ht="16.5" thickTop="1" thickBot="1" x14ac:dyDescent="0.3">
      <c r="B27" s="158" t="s">
        <v>100</v>
      </c>
      <c r="C27" s="106" t="s">
        <v>44</v>
      </c>
      <c r="D27" s="75" t="s">
        <v>42</v>
      </c>
      <c r="E27" s="75">
        <v>1</v>
      </c>
      <c r="F27" s="76"/>
      <c r="G27" s="76"/>
      <c r="H27" s="76"/>
      <c r="I27" s="77">
        <v>0.29166666666666669</v>
      </c>
      <c r="J27" s="77">
        <v>0.79166666666666663</v>
      </c>
      <c r="K27" s="78">
        <f t="shared" si="2"/>
        <v>11.999999999999998</v>
      </c>
      <c r="L27" s="79">
        <f t="shared" si="5"/>
        <v>11.999999999999998</v>
      </c>
      <c r="M27" s="80">
        <f>IF(OR(AND(J27=I27,K27&gt;0),AND(K27&gt;0,J27&gt;=(6/24),I27&lt;(21/24),J27&lt;I27)),9,IF(AND(K27&gt;0,J27&lt;I27,J27&lt;(6/24),I27&gt;=(21/24)),(J27+1-I27)*24,IF(AND(K27&gt;0,J27&lt;I27,J27&lt;(6/24),I27&lt;(21/24)),(J27*24)+3,IF(AND(K27&gt;0,J27&lt;I27,J27&gt;=(6/24),I27&gt;=(21/24)),(6/24+1-I27)*24,IF(OR(AND(K27&gt;0,J27&gt;I27,I27&lt;=(6/24),J27&lt;=(6/24),J27&lt;(21/24)),AND(K27&gt;0,J27&gt;I27,J27&gt;(21/24),I27&gt;=(21/24))),(J27-I27)*24,IF(AND(K27&gt;0,J27&gt;I27,I27&lt;(6/24),J27&gt;(6/24),J27&lt;(21/24)),6-I27*24,N27))))))</f>
        <v>0</v>
      </c>
      <c r="N27" s="81">
        <f>IF(AND(K27&gt;0,J27&gt;I27,J27&gt;=(21/24),I27&lt;(6/24)),(J27*24)-21+6-I27*24,IF(AND(K27&gt;0,J27&gt;I27,J27&gt;=(21/24),I27&lt;(21/24),I27&gt;=(6/24)),(J27*24)-21,0))</f>
        <v>0</v>
      </c>
      <c r="O27" s="96">
        <f>L27*E27</f>
        <v>11.999999999999998</v>
      </c>
      <c r="P27" s="107">
        <f>M27*E27</f>
        <v>0</v>
      </c>
      <c r="Q27" s="84">
        <f>L27*F27</f>
        <v>0</v>
      </c>
      <c r="R27" s="84">
        <f>M27*F27</f>
        <v>0</v>
      </c>
      <c r="S27" s="96">
        <f>L27*G27</f>
        <v>0</v>
      </c>
      <c r="T27" s="107">
        <f>M27*G27</f>
        <v>0</v>
      </c>
      <c r="U27" s="96">
        <f>L27*G27*H27</f>
        <v>0</v>
      </c>
      <c r="V27" s="107">
        <f>M27*G27*H27</f>
        <v>0</v>
      </c>
      <c r="W27" s="96">
        <f>L27*H27</f>
        <v>0</v>
      </c>
      <c r="X27" s="108">
        <f>M27*H27</f>
        <v>0</v>
      </c>
      <c r="Y27" s="164">
        <f>SUM(O30:X30)</f>
        <v>0</v>
      </c>
      <c r="Z27" s="164"/>
      <c r="AA27" s="167"/>
      <c r="AB27" s="168"/>
    </row>
    <row r="28" spans="2:28" ht="16.5" thickTop="1" thickBot="1" x14ac:dyDescent="0.3">
      <c r="B28" s="158"/>
      <c r="C28" s="86" t="s">
        <v>70</v>
      </c>
      <c r="D28" s="88"/>
      <c r="E28" s="88"/>
      <c r="F28" s="88"/>
      <c r="G28" s="88"/>
      <c r="H28" s="88"/>
      <c r="I28" s="89"/>
      <c r="J28" s="89"/>
      <c r="K28" s="90"/>
      <c r="L28" s="90"/>
      <c r="M28" s="90"/>
      <c r="N28" s="95"/>
      <c r="O28" s="92">
        <f>IFERROR('A remplir par le candidat'!E21,0)</f>
        <v>0</v>
      </c>
      <c r="P28" s="92">
        <f>IFERROR('A remplir par le candidat'!F21,0)</f>
        <v>0</v>
      </c>
      <c r="Q28" s="92">
        <f>IFERROR('A remplir par le candidat'!E21,0)</f>
        <v>0</v>
      </c>
      <c r="R28" s="92">
        <f>IFERROR('A remplir par le candidat'!F21,0)</f>
        <v>0</v>
      </c>
      <c r="S28" s="92">
        <f>IFERROR('A remplir par le candidat'!G21,0)</f>
        <v>0</v>
      </c>
      <c r="T28" s="92">
        <f>IFERROR('A remplir par le candidat'!H21,0)</f>
        <v>0</v>
      </c>
      <c r="U28" s="92">
        <f>IFERROR('A remplir par le candidat'!I21,0)</f>
        <v>0</v>
      </c>
      <c r="V28" s="92">
        <f>IFERROR('A remplir par le candidat'!J21,0)</f>
        <v>0</v>
      </c>
      <c r="W28" s="92">
        <f>IFERROR('A remplir par le candidat'!K21,0)</f>
        <v>0</v>
      </c>
      <c r="X28" s="92">
        <f>IFERROR('A remplir par le candidat'!L21,0)</f>
        <v>0</v>
      </c>
      <c r="Y28" s="164"/>
      <c r="Z28" s="164"/>
      <c r="AA28" s="167"/>
      <c r="AB28" s="168"/>
    </row>
    <row r="29" spans="2:28" ht="16.5" thickTop="1" thickBot="1" x14ac:dyDescent="0.3">
      <c r="B29" s="158"/>
      <c r="C29" s="93" t="s">
        <v>59</v>
      </c>
      <c r="D29" s="88"/>
      <c r="E29" s="88"/>
      <c r="F29" s="88"/>
      <c r="G29" s="88"/>
      <c r="H29" s="88"/>
      <c r="I29" s="89"/>
      <c r="J29" s="89"/>
      <c r="K29" s="90"/>
      <c r="L29" s="90"/>
      <c r="M29" s="90"/>
      <c r="N29" s="95"/>
      <c r="O29" s="96">
        <f t="shared" ref="O29:X29" si="10">O10*O27</f>
        <v>3023.9999999999995</v>
      </c>
      <c r="P29" s="97">
        <f t="shared" si="10"/>
        <v>0</v>
      </c>
      <c r="Q29" s="98">
        <f t="shared" si="10"/>
        <v>0</v>
      </c>
      <c r="R29" s="98">
        <f t="shared" si="10"/>
        <v>0</v>
      </c>
      <c r="S29" s="96">
        <f t="shared" si="10"/>
        <v>0</v>
      </c>
      <c r="T29" s="97">
        <f t="shared" si="10"/>
        <v>0</v>
      </c>
      <c r="U29" s="96">
        <f t="shared" si="10"/>
        <v>0</v>
      </c>
      <c r="V29" s="97">
        <f t="shared" si="10"/>
        <v>0</v>
      </c>
      <c r="W29" s="96">
        <f t="shared" si="10"/>
        <v>0</v>
      </c>
      <c r="X29" s="99">
        <f t="shared" si="10"/>
        <v>0</v>
      </c>
      <c r="Y29" s="164"/>
      <c r="Z29" s="164"/>
      <c r="AA29" s="167"/>
      <c r="AB29" s="168"/>
    </row>
    <row r="30" spans="2:28" ht="15.75" thickBot="1" x14ac:dyDescent="0.3">
      <c r="B30" s="158"/>
      <c r="C30" s="100" t="s">
        <v>58</v>
      </c>
      <c r="D30" s="101"/>
      <c r="E30" s="101"/>
      <c r="F30" s="101"/>
      <c r="G30" s="101"/>
      <c r="H30" s="101"/>
      <c r="I30" s="102"/>
      <c r="J30" s="102"/>
      <c r="K30" s="103"/>
      <c r="L30" s="103"/>
      <c r="M30" s="103"/>
      <c r="N30" s="104"/>
      <c r="O30" s="105">
        <f>O28*O29</f>
        <v>0</v>
      </c>
      <c r="P30" s="105">
        <f t="shared" ref="P30:X30" si="11">P28*P29</f>
        <v>0</v>
      </c>
      <c r="Q30" s="105">
        <f t="shared" si="11"/>
        <v>0</v>
      </c>
      <c r="R30" s="105">
        <f t="shared" si="11"/>
        <v>0</v>
      </c>
      <c r="S30" s="105">
        <f t="shared" si="11"/>
        <v>0</v>
      </c>
      <c r="T30" s="105">
        <f t="shared" si="11"/>
        <v>0</v>
      </c>
      <c r="U30" s="105">
        <f t="shared" si="11"/>
        <v>0</v>
      </c>
      <c r="V30" s="105">
        <f t="shared" si="11"/>
        <v>0</v>
      </c>
      <c r="W30" s="105">
        <f t="shared" si="11"/>
        <v>0</v>
      </c>
      <c r="X30" s="105">
        <f t="shared" si="11"/>
        <v>0</v>
      </c>
      <c r="Y30" s="164"/>
      <c r="Z30" s="164"/>
      <c r="AA30" s="167"/>
      <c r="AB30" s="168"/>
    </row>
    <row r="31" spans="2:28" ht="16.5" thickTop="1" thickBot="1" x14ac:dyDescent="0.3">
      <c r="B31" s="159"/>
      <c r="C31" s="109" t="s">
        <v>141</v>
      </c>
      <c r="D31" s="110" t="s">
        <v>43</v>
      </c>
      <c r="E31" s="110">
        <v>1</v>
      </c>
      <c r="F31" s="110">
        <v>1</v>
      </c>
      <c r="G31" s="110">
        <v>1</v>
      </c>
      <c r="H31" s="110">
        <v>1</v>
      </c>
      <c r="I31" s="111">
        <v>0.33333333333333331</v>
      </c>
      <c r="J31" s="111">
        <v>0.33333333333333331</v>
      </c>
      <c r="K31" s="112">
        <f t="shared" si="2"/>
        <v>24</v>
      </c>
      <c r="L31" s="79">
        <f t="shared" si="5"/>
        <v>15</v>
      </c>
      <c r="M31" s="113">
        <f>IF(OR(AND(J31=I31,K31&gt;0),AND(K31&gt;0,J31&gt;=(6/24),I31&lt;(21/24),J31&lt;I31)),9,IF(AND(K31&gt;0,J31&lt;I31,J31&lt;(6/24),I31&gt;=(21/24)),(J31+1-I31)*24,IF(AND(K31&gt;0,J31&lt;I31,J31&lt;(6/24),I31&lt;(21/24)),(J31*24)+3,IF(AND(K31&gt;0,J31&lt;I31,J31&gt;=(6/24),I31&gt;=(21/24)),(6/24+1-I31)*24,IF(OR(AND(K31&gt;0,J31&gt;I31,I31&lt;=(6/24),J31&lt;=(6/24),J31&lt;(21/24)),AND(K31&gt;0,J31&gt;I31,J31&gt;(21/24),I31&gt;=(21/24))),(J31-I31)*24,IF(AND(K31&gt;0,J31&gt;I31,I31&lt;(6/24),J31&gt;(6/24),J31&lt;(21/24)),6-I31*24,N31))))))</f>
        <v>9</v>
      </c>
      <c r="N31" s="114">
        <f>IF(AND(K31&gt;0,J31&gt;I31,J31&gt;=(21/24),I31&lt;(6/24)),(J31*24)-21+6-I31*24,IF(AND(K31&gt;0,J31&gt;I31,J31&gt;=(21/24),I31&lt;(21/24),I31&gt;=(6/24)),(J31*24)-21,0))</f>
        <v>0</v>
      </c>
      <c r="O31" s="96">
        <f>L31*E31</f>
        <v>15</v>
      </c>
      <c r="P31" s="83">
        <f>M31*E31</f>
        <v>9</v>
      </c>
      <c r="Q31" s="84">
        <f>L31*F31</f>
        <v>15</v>
      </c>
      <c r="R31" s="84">
        <f>M31*F31</f>
        <v>9</v>
      </c>
      <c r="S31" s="96">
        <f>L31*G31</f>
        <v>15</v>
      </c>
      <c r="T31" s="83">
        <f>M31*G31</f>
        <v>9</v>
      </c>
      <c r="U31" s="96">
        <f>L31*G31*H31</f>
        <v>15</v>
      </c>
      <c r="V31" s="83">
        <f>M31*G31*H31</f>
        <v>9</v>
      </c>
      <c r="W31" s="96">
        <f>L31*H31</f>
        <v>15</v>
      </c>
      <c r="X31" s="85">
        <f>M31*H31</f>
        <v>9</v>
      </c>
      <c r="Y31" s="164">
        <f>SUM(O34:X34)</f>
        <v>0</v>
      </c>
      <c r="Z31" s="164"/>
      <c r="AA31" s="167"/>
      <c r="AB31" s="168"/>
    </row>
    <row r="32" spans="2:28" ht="16.5" thickTop="1" thickBot="1" x14ac:dyDescent="0.3">
      <c r="B32" s="159"/>
      <c r="C32" s="115" t="s">
        <v>70</v>
      </c>
      <c r="D32" s="88"/>
      <c r="E32" s="88"/>
      <c r="F32" s="88"/>
      <c r="G32" s="88"/>
      <c r="H32" s="88"/>
      <c r="I32" s="89"/>
      <c r="J32" s="89"/>
      <c r="K32" s="90"/>
      <c r="L32" s="90"/>
      <c r="M32" s="90"/>
      <c r="N32" s="95"/>
      <c r="O32" s="92">
        <f>IFERROR('A remplir par le candidat'!E22,0)</f>
        <v>0</v>
      </c>
      <c r="P32" s="92">
        <f>IFERROR('A remplir par le candidat'!F22,0)</f>
        <v>0</v>
      </c>
      <c r="Q32" s="92">
        <f>IFERROR('A remplir par le candidat'!E22,0)</f>
        <v>0</v>
      </c>
      <c r="R32" s="92">
        <f>IFERROR('A remplir par le candidat'!F22,0)</f>
        <v>0</v>
      </c>
      <c r="S32" s="92">
        <f>IFERROR('A remplir par le candidat'!G22,0)</f>
        <v>0</v>
      </c>
      <c r="T32" s="92">
        <f>IFERROR('A remplir par le candidat'!H22,0)</f>
        <v>0</v>
      </c>
      <c r="U32" s="92">
        <f>IFERROR('A remplir par le candidat'!I22,0)</f>
        <v>0</v>
      </c>
      <c r="V32" s="92">
        <f>IFERROR('A remplir par le candidat'!J22,0)</f>
        <v>0</v>
      </c>
      <c r="W32" s="92">
        <f>IFERROR('A remplir par le candidat'!K22,0)</f>
        <v>0</v>
      </c>
      <c r="X32" s="92">
        <f>IFERROR('A remplir par le candidat'!L22,0)</f>
        <v>0</v>
      </c>
      <c r="Y32" s="164"/>
      <c r="Z32" s="164"/>
      <c r="AA32" s="167"/>
      <c r="AB32" s="168"/>
    </row>
    <row r="33" spans="2:28" ht="16.5" thickTop="1" thickBot="1" x14ac:dyDescent="0.3">
      <c r="B33" s="159"/>
      <c r="C33" s="116" t="s">
        <v>59</v>
      </c>
      <c r="D33" s="88"/>
      <c r="E33" s="88"/>
      <c r="F33" s="88"/>
      <c r="G33" s="88"/>
      <c r="H33" s="88"/>
      <c r="I33" s="89"/>
      <c r="J33" s="89"/>
      <c r="K33" s="90"/>
      <c r="L33" s="90"/>
      <c r="M33" s="90"/>
      <c r="N33" s="95"/>
      <c r="O33" s="96">
        <f t="shared" ref="O33:X33" si="12">O10*O31</f>
        <v>3780</v>
      </c>
      <c r="P33" s="97">
        <f t="shared" si="12"/>
        <v>2268</v>
      </c>
      <c r="Q33" s="98">
        <f t="shared" si="12"/>
        <v>765</v>
      </c>
      <c r="R33" s="98">
        <f t="shared" si="12"/>
        <v>459</v>
      </c>
      <c r="S33" s="96">
        <f t="shared" si="12"/>
        <v>765</v>
      </c>
      <c r="T33" s="97">
        <f t="shared" si="12"/>
        <v>459</v>
      </c>
      <c r="U33" s="96">
        <f t="shared" si="12"/>
        <v>15</v>
      </c>
      <c r="V33" s="97">
        <f t="shared" si="12"/>
        <v>9</v>
      </c>
      <c r="W33" s="96">
        <f t="shared" si="12"/>
        <v>150</v>
      </c>
      <c r="X33" s="99">
        <f t="shared" si="12"/>
        <v>90</v>
      </c>
      <c r="Y33" s="164"/>
      <c r="Z33" s="164"/>
      <c r="AA33" s="167"/>
      <c r="AB33" s="168"/>
    </row>
    <row r="34" spans="2:28" ht="15.75" thickBot="1" x14ac:dyDescent="0.3">
      <c r="B34" s="160"/>
      <c r="C34" s="117" t="s">
        <v>58</v>
      </c>
      <c r="D34" s="118"/>
      <c r="E34" s="118"/>
      <c r="F34" s="118"/>
      <c r="G34" s="118"/>
      <c r="H34" s="118"/>
      <c r="I34" s="119"/>
      <c r="J34" s="119"/>
      <c r="K34" s="120"/>
      <c r="L34" s="120"/>
      <c r="M34" s="120"/>
      <c r="N34" s="121"/>
      <c r="O34" s="122">
        <f>O32*O33</f>
        <v>0</v>
      </c>
      <c r="P34" s="122">
        <f t="shared" ref="P34:X34" si="13">P32*P33</f>
        <v>0</v>
      </c>
      <c r="Q34" s="122">
        <f t="shared" si="13"/>
        <v>0</v>
      </c>
      <c r="R34" s="122">
        <f t="shared" si="13"/>
        <v>0</v>
      </c>
      <c r="S34" s="122">
        <f t="shared" si="13"/>
        <v>0</v>
      </c>
      <c r="T34" s="122">
        <f t="shared" si="13"/>
        <v>0</v>
      </c>
      <c r="U34" s="122">
        <f t="shared" si="13"/>
        <v>0</v>
      </c>
      <c r="V34" s="122">
        <f t="shared" si="13"/>
        <v>0</v>
      </c>
      <c r="W34" s="122">
        <f t="shared" si="13"/>
        <v>0</v>
      </c>
      <c r="X34" s="122">
        <f t="shared" si="13"/>
        <v>0</v>
      </c>
      <c r="Y34" s="164"/>
      <c r="Z34" s="164"/>
      <c r="AA34" s="169"/>
      <c r="AB34" s="170"/>
    </row>
    <row r="35" spans="2:28" x14ac:dyDescent="0.25">
      <c r="Y35" s="123"/>
    </row>
    <row r="36" spans="2:28" x14ac:dyDescent="0.25">
      <c r="Z36" s="124">
        <f>Z11</f>
        <v>0</v>
      </c>
    </row>
    <row r="37" spans="2:28" x14ac:dyDescent="0.25">
      <c r="Y37" s="123"/>
    </row>
    <row r="43" spans="2:28" x14ac:dyDescent="0.25">
      <c r="Z43" s="123"/>
    </row>
  </sheetData>
  <sheetProtection sheet="1" objects="1" scenarios="1"/>
  <mergeCells count="18">
    <mergeCell ref="Y27:Y30"/>
    <mergeCell ref="Y31:Y34"/>
    <mergeCell ref="Y10:Z10"/>
    <mergeCell ref="AA10:AB10"/>
    <mergeCell ref="B11:B26"/>
    <mergeCell ref="Y11:Y14"/>
    <mergeCell ref="Z11:Z34"/>
    <mergeCell ref="AA11:AB34"/>
    <mergeCell ref="Y15:Y18"/>
    <mergeCell ref="Y19:Y22"/>
    <mergeCell ref="Y23:Y26"/>
    <mergeCell ref="B27:B34"/>
    <mergeCell ref="B2:AB3"/>
    <mergeCell ref="B5:AB6"/>
    <mergeCell ref="O8:R8"/>
    <mergeCell ref="S8:T8"/>
    <mergeCell ref="U8:X8"/>
    <mergeCell ref="Y8:AB8"/>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91"/>
  </sheetPr>
  <dimension ref="B1:AB43"/>
  <sheetViews>
    <sheetView showGridLines="0" zoomScale="80" zoomScaleNormal="80" workbookViewId="0">
      <selection activeCell="B2" sqref="B2:AB3"/>
    </sheetView>
  </sheetViews>
  <sheetFormatPr baseColWidth="10" defaultColWidth="11.5703125" defaultRowHeight="15" x14ac:dyDescent="0.25"/>
  <cols>
    <col min="1" max="1" width="3" style="59" customWidth="1"/>
    <col min="2" max="2" width="16.5703125" style="59" customWidth="1"/>
    <col min="3" max="3" width="52.85546875" style="59" bestFit="1" customWidth="1"/>
    <col min="4" max="4" width="14.42578125" style="59" customWidth="1"/>
    <col min="5" max="10" width="11.7109375" style="59" bestFit="1" customWidth="1"/>
    <col min="11" max="11" width="13.7109375" style="59" customWidth="1"/>
    <col min="12" max="13" width="11.7109375" style="59" bestFit="1" customWidth="1"/>
    <col min="14" max="14" width="11.5703125" style="59" hidden="1" customWidth="1"/>
    <col min="15" max="15" width="17.85546875" style="59" customWidth="1"/>
    <col min="16" max="16" width="16.85546875" style="59" customWidth="1"/>
    <col min="17" max="17" width="17.5703125" style="59" customWidth="1"/>
    <col min="18" max="18" width="17.28515625" style="59" customWidth="1"/>
    <col min="19" max="19" width="18.7109375" style="59" customWidth="1"/>
    <col min="20" max="20" width="17.28515625" style="59" customWidth="1"/>
    <col min="21" max="21" width="24.28515625" style="59" customWidth="1"/>
    <col min="22" max="22" width="23.85546875" style="59" customWidth="1"/>
    <col min="23" max="23" width="18.140625" style="59" customWidth="1"/>
    <col min="24" max="24" width="18.28515625" style="59" customWidth="1"/>
    <col min="25" max="25" width="22.85546875" style="59" bestFit="1" customWidth="1"/>
    <col min="26" max="26" width="25.7109375" style="59" bestFit="1" customWidth="1"/>
    <col min="27" max="27" width="23.7109375" style="59" customWidth="1"/>
    <col min="28" max="28" width="25.85546875" style="59" customWidth="1"/>
    <col min="29" max="16384" width="11.5703125" style="59"/>
  </cols>
  <sheetData>
    <row r="1" spans="2:28" ht="149.25" customHeight="1" x14ac:dyDescent="0.3"/>
    <row r="2" spans="2:28" ht="15" customHeight="1" x14ac:dyDescent="0.25">
      <c r="B2" s="171" t="s">
        <v>159</v>
      </c>
      <c r="C2" s="171"/>
      <c r="D2" s="171"/>
      <c r="E2" s="171"/>
      <c r="F2" s="171"/>
      <c r="G2" s="171"/>
      <c r="H2" s="171"/>
      <c r="I2" s="171"/>
      <c r="J2" s="171"/>
      <c r="K2" s="171"/>
      <c r="L2" s="171"/>
      <c r="M2" s="171"/>
      <c r="N2" s="171"/>
      <c r="O2" s="171"/>
      <c r="P2" s="171"/>
      <c r="Q2" s="171"/>
      <c r="R2" s="171"/>
      <c r="S2" s="171"/>
      <c r="T2" s="171"/>
      <c r="U2" s="171"/>
      <c r="V2" s="171"/>
      <c r="W2" s="171"/>
      <c r="X2" s="171"/>
      <c r="Y2" s="171"/>
      <c r="Z2" s="171"/>
      <c r="AA2" s="171"/>
      <c r="AB2" s="171"/>
    </row>
    <row r="3" spans="2:28" ht="15" customHeight="1" x14ac:dyDescent="0.25">
      <c r="B3" s="171"/>
      <c r="C3" s="171"/>
      <c r="D3" s="171"/>
      <c r="E3" s="171"/>
      <c r="F3" s="171"/>
      <c r="G3" s="171"/>
      <c r="H3" s="171"/>
      <c r="I3" s="171"/>
      <c r="J3" s="171"/>
      <c r="K3" s="171"/>
      <c r="L3" s="171"/>
      <c r="M3" s="171"/>
      <c r="N3" s="171"/>
      <c r="O3" s="171"/>
      <c r="P3" s="171"/>
      <c r="Q3" s="171"/>
      <c r="R3" s="171"/>
      <c r="S3" s="171"/>
      <c r="T3" s="171"/>
      <c r="U3" s="171"/>
      <c r="V3" s="171"/>
      <c r="W3" s="171"/>
      <c r="X3" s="171"/>
      <c r="Y3" s="171"/>
      <c r="Z3" s="171"/>
      <c r="AA3" s="171"/>
      <c r="AB3" s="171"/>
    </row>
    <row r="4" spans="2:28" ht="15" customHeight="1" x14ac:dyDescent="0.45">
      <c r="B4" s="60"/>
      <c r="C4" s="61"/>
      <c r="D4" s="61"/>
      <c r="E4" s="61"/>
      <c r="F4" s="61"/>
      <c r="G4" s="61"/>
      <c r="H4" s="61"/>
      <c r="I4" s="61"/>
      <c r="J4" s="61"/>
      <c r="K4" s="61"/>
      <c r="L4" s="61"/>
      <c r="M4" s="61"/>
      <c r="N4" s="61"/>
      <c r="O4" s="61"/>
      <c r="P4" s="61"/>
      <c r="Q4" s="61"/>
      <c r="R4" s="61"/>
      <c r="S4" s="61"/>
      <c r="T4" s="61"/>
      <c r="U4" s="61"/>
      <c r="V4" s="61"/>
      <c r="W4" s="61"/>
      <c r="X4" s="61"/>
      <c r="Y4" s="61"/>
      <c r="Z4" s="61"/>
    </row>
    <row r="5" spans="2:28" ht="27" customHeight="1" x14ac:dyDescent="0.25">
      <c r="B5" s="175" t="s">
        <v>152</v>
      </c>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row>
    <row r="6" spans="2:28" ht="27" customHeight="1" x14ac:dyDescent="0.25">
      <c r="B6" s="175"/>
      <c r="C6" s="175"/>
      <c r="D6" s="175"/>
      <c r="E6" s="175"/>
      <c r="F6" s="175"/>
      <c r="G6" s="175"/>
      <c r="H6" s="175"/>
      <c r="I6" s="175"/>
      <c r="J6" s="175"/>
      <c r="K6" s="175"/>
      <c r="L6" s="175"/>
      <c r="M6" s="175"/>
      <c r="N6" s="175"/>
      <c r="O6" s="175"/>
      <c r="P6" s="175"/>
      <c r="Q6" s="175"/>
      <c r="R6" s="175"/>
      <c r="S6" s="175"/>
      <c r="T6" s="175"/>
      <c r="U6" s="175"/>
      <c r="V6" s="175"/>
      <c r="W6" s="175"/>
      <c r="X6" s="175"/>
      <c r="Y6" s="175"/>
      <c r="Z6" s="175"/>
      <c r="AA6" s="175"/>
      <c r="AB6" s="175"/>
    </row>
    <row r="7" spans="2:28" ht="21" customHeight="1" thickBot="1" x14ac:dyDescent="0.3">
      <c r="B7" s="62" t="s">
        <v>151</v>
      </c>
      <c r="C7" s="63"/>
      <c r="D7" s="64"/>
      <c r="E7" s="64"/>
      <c r="F7" s="64"/>
      <c r="G7" s="64"/>
      <c r="H7" s="64"/>
      <c r="I7" s="64"/>
      <c r="J7" s="64"/>
      <c r="K7" s="64"/>
      <c r="L7" s="64"/>
      <c r="M7" s="64"/>
      <c r="N7" s="64"/>
      <c r="O7" s="64"/>
      <c r="P7" s="64"/>
      <c r="Q7" s="64"/>
      <c r="R7" s="64"/>
      <c r="S7" s="64"/>
      <c r="T7" s="64"/>
      <c r="U7" s="64"/>
      <c r="V7" s="64"/>
      <c r="W7" s="64"/>
      <c r="X7" s="64"/>
      <c r="Y7" s="64"/>
      <c r="Z7" s="65"/>
      <c r="AA7" s="63"/>
      <c r="AB7" s="63"/>
    </row>
    <row r="8" spans="2:28" ht="38.25" customHeight="1" thickTop="1" thickBot="1" x14ac:dyDescent="0.3">
      <c r="B8" s="62" t="s">
        <v>68</v>
      </c>
      <c r="C8" s="66" t="s">
        <v>123</v>
      </c>
      <c r="D8" s="67"/>
      <c r="E8" s="67"/>
      <c r="F8" s="67"/>
      <c r="G8" s="67"/>
      <c r="H8" s="67"/>
      <c r="I8" s="67"/>
      <c r="J8" s="67"/>
      <c r="K8" s="68"/>
      <c r="L8" s="68"/>
      <c r="M8" s="68"/>
      <c r="N8" s="67"/>
      <c r="O8" s="162" t="s">
        <v>145</v>
      </c>
      <c r="P8" s="162"/>
      <c r="Q8" s="162"/>
      <c r="R8" s="162"/>
      <c r="S8" s="162" t="s">
        <v>71</v>
      </c>
      <c r="T8" s="162"/>
      <c r="U8" s="162" t="s">
        <v>72</v>
      </c>
      <c r="V8" s="162"/>
      <c r="W8" s="162"/>
      <c r="X8" s="162"/>
      <c r="Y8" s="165"/>
      <c r="Z8" s="165"/>
      <c r="AA8" s="165"/>
      <c r="AB8" s="165"/>
    </row>
    <row r="9" spans="2:28" ht="48.75" thickTop="1" thickBot="1" x14ac:dyDescent="0.3">
      <c r="B9" s="60"/>
      <c r="C9" s="60"/>
      <c r="D9" s="60"/>
      <c r="E9" s="60"/>
      <c r="F9" s="60"/>
      <c r="G9" s="60"/>
      <c r="H9" s="60"/>
      <c r="I9" s="60"/>
      <c r="J9" s="60"/>
      <c r="K9" s="60"/>
      <c r="L9" s="60"/>
      <c r="M9" s="60"/>
      <c r="N9" s="60"/>
      <c r="O9" s="69" t="s">
        <v>154</v>
      </c>
      <c r="P9" s="69" t="s">
        <v>155</v>
      </c>
      <c r="Q9" s="69" t="s">
        <v>156</v>
      </c>
      <c r="R9" s="69" t="s">
        <v>157</v>
      </c>
      <c r="S9" s="69" t="s">
        <v>75</v>
      </c>
      <c r="T9" s="69" t="s">
        <v>76</v>
      </c>
      <c r="U9" s="69" t="s">
        <v>77</v>
      </c>
      <c r="V9" s="69" t="s">
        <v>78</v>
      </c>
      <c r="W9" s="69" t="s">
        <v>79</v>
      </c>
      <c r="X9" s="69" t="s">
        <v>80</v>
      </c>
      <c r="Y9" s="70" t="s">
        <v>81</v>
      </c>
      <c r="Z9" s="70" t="s">
        <v>82</v>
      </c>
      <c r="AA9" s="70" t="s">
        <v>84</v>
      </c>
      <c r="AB9" s="70" t="s">
        <v>83</v>
      </c>
    </row>
    <row r="10" spans="2:28" ht="45.75" thickBot="1" x14ac:dyDescent="0.3">
      <c r="B10" s="70" t="s">
        <v>63</v>
      </c>
      <c r="C10" s="71" t="s">
        <v>150</v>
      </c>
      <c r="D10" s="71" t="s">
        <v>46</v>
      </c>
      <c r="E10" s="71" t="s">
        <v>45</v>
      </c>
      <c r="F10" s="71" t="s">
        <v>34</v>
      </c>
      <c r="G10" s="71" t="s">
        <v>35</v>
      </c>
      <c r="H10" s="71" t="s">
        <v>16</v>
      </c>
      <c r="I10" s="71" t="s">
        <v>64</v>
      </c>
      <c r="J10" s="71" t="s">
        <v>65</v>
      </c>
      <c r="K10" s="71" t="s">
        <v>66</v>
      </c>
      <c r="L10" s="71" t="s">
        <v>67</v>
      </c>
      <c r="M10" s="71" t="s">
        <v>69</v>
      </c>
      <c r="N10" s="60"/>
      <c r="O10" s="72">
        <f>SUM('Calendrier 2027-2028'!H33:L33)</f>
        <v>256</v>
      </c>
      <c r="P10" s="72">
        <f>SUM('Calendrier 2027-2028'!H33:L33)</f>
        <v>256</v>
      </c>
      <c r="Q10" s="72">
        <f>'Calendrier 2027-2028'!M33</f>
        <v>48</v>
      </c>
      <c r="R10" s="72">
        <f>'Calendrier 2027-2028'!M33</f>
        <v>48</v>
      </c>
      <c r="S10" s="72">
        <f>'Calendrier 2027-2028'!N33</f>
        <v>51</v>
      </c>
      <c r="T10" s="72">
        <f>'Calendrier 2027-2028'!N33</f>
        <v>51</v>
      </c>
      <c r="U10" s="72">
        <f>'Calendrier 2027-2028'!P33</f>
        <v>1</v>
      </c>
      <c r="V10" s="72">
        <f>'Calendrier 2027-2028'!P33</f>
        <v>1</v>
      </c>
      <c r="W10" s="72">
        <f>'Calendrier 2027-2028'!O33</f>
        <v>10</v>
      </c>
      <c r="X10" s="72">
        <f>'Calendrier 2027-2028'!O33</f>
        <v>10</v>
      </c>
      <c r="Y10" s="161">
        <f>SUM(O10:X10)/2</f>
        <v>366</v>
      </c>
      <c r="Z10" s="161"/>
      <c r="AA10" s="166">
        <f>'A remplir par le candidat'!D15</f>
        <v>0</v>
      </c>
      <c r="AB10" s="166"/>
    </row>
    <row r="11" spans="2:28" ht="16.5" thickTop="1" thickBot="1" x14ac:dyDescent="0.3">
      <c r="B11" s="172" t="s">
        <v>99</v>
      </c>
      <c r="C11" s="73" t="s">
        <v>44</v>
      </c>
      <c r="D11" s="74" t="s">
        <v>42</v>
      </c>
      <c r="E11" s="75">
        <v>1</v>
      </c>
      <c r="F11" s="76"/>
      <c r="G11" s="76"/>
      <c r="H11" s="76"/>
      <c r="I11" s="77">
        <v>0.33333333333333331</v>
      </c>
      <c r="J11" s="77">
        <v>0.75</v>
      </c>
      <c r="K11" s="78">
        <f>IF(AND(I11&lt;&gt;J11,I11&lt;&gt;"",J11&lt;&gt;""),IF(J11&lt;I11,J11+1-I11,J11-I11)*24,IF(OR(I11="",J11=""),0,24))</f>
        <v>10</v>
      </c>
      <c r="L11" s="79">
        <f>K11-M11</f>
        <v>10</v>
      </c>
      <c r="M11" s="80">
        <f>IF(OR(AND(J11=I11,K11&gt;0),AND(K11&gt;0,J11&gt;=(6/24),I11&lt;(21/24),J11&lt;I11)),9,IF(AND(K11&gt;0,J11&lt;I11,J11&lt;(6/24),I11&gt;=(21/24)),(J11+1-I11)*24,IF(AND(K11&gt;0,J11&lt;I11,J11&lt;(6/24),I11&lt;(21/24)),(J11*24)+3,IF(AND(K11&gt;0,J11&lt;I11,J11&gt;=(6/24),I11&gt;=(21/24)),(6/24+1-I11)*24,IF(OR(AND(K11&gt;0,J11&gt;I11,I11&lt;=(6/24),J11&lt;=(6/24),J11&lt;(21/24)),AND(K11&gt;0,J11&gt;I11,J11&gt;(21/24),I11&gt;=(21/24))),(J11-I11)*24,IF(AND(K11&gt;0,J11&gt;I11,I11&lt;(6/24),J11&gt;(6/24),J11&lt;(21/24)),6-I11*24,N11))))))</f>
        <v>0</v>
      </c>
      <c r="N11" s="81">
        <f>IF(AND(K11&gt;0,J11&gt;I11,J11&gt;=(21/24),I11&lt;(6/24)),(J11*24)-21+6-I11*24,IF(AND(K11&gt;0,J11&gt;I11,J11&gt;=(21/24),I11&lt;(21/24),I11&gt;=(6/24)),(J11*24)-21,0))</f>
        <v>0</v>
      </c>
      <c r="O11" s="82">
        <f>L11*E11</f>
        <v>10</v>
      </c>
      <c r="P11" s="83">
        <f>M11*E11</f>
        <v>0</v>
      </c>
      <c r="Q11" s="84">
        <f>L11*F11</f>
        <v>0</v>
      </c>
      <c r="R11" s="84">
        <f>M11*F11</f>
        <v>0</v>
      </c>
      <c r="S11" s="82">
        <f>L11*G11</f>
        <v>0</v>
      </c>
      <c r="T11" s="83">
        <f>M11*G11</f>
        <v>0</v>
      </c>
      <c r="U11" s="82">
        <f>L11*G11*H11</f>
        <v>0</v>
      </c>
      <c r="V11" s="83">
        <f>M11*G11*H11</f>
        <v>0</v>
      </c>
      <c r="W11" s="82">
        <f>L11*H11</f>
        <v>0</v>
      </c>
      <c r="X11" s="85">
        <f>M11*H11</f>
        <v>0</v>
      </c>
      <c r="Y11" s="163">
        <f>SUM(O14:X14)</f>
        <v>0</v>
      </c>
      <c r="Z11" s="163">
        <f>SUM(Y11:Y34)</f>
        <v>0</v>
      </c>
      <c r="AA11" s="167">
        <f>IFERROR(Z11+(Z11*AA10),"TVA à renseigner par le candidat ci-dessus")</f>
        <v>0</v>
      </c>
      <c r="AB11" s="168"/>
    </row>
    <row r="12" spans="2:28" ht="16.5" thickTop="1" thickBot="1" x14ac:dyDescent="0.3">
      <c r="B12" s="173"/>
      <c r="C12" s="86" t="s">
        <v>70</v>
      </c>
      <c r="D12" s="87"/>
      <c r="E12" s="87"/>
      <c r="F12" s="88"/>
      <c r="G12" s="88"/>
      <c r="H12" s="88"/>
      <c r="I12" s="89"/>
      <c r="J12" s="89"/>
      <c r="K12" s="90"/>
      <c r="L12" s="90"/>
      <c r="M12" s="90"/>
      <c r="N12" s="91"/>
      <c r="O12" s="92">
        <f>IFERROR('A remplir par le candidat'!E17,0)</f>
        <v>0</v>
      </c>
      <c r="P12" s="92">
        <f>IFERROR('A remplir par le candidat'!F17,0)</f>
        <v>0</v>
      </c>
      <c r="Q12" s="92">
        <f>IFERROR('A remplir par le candidat'!E17,0)</f>
        <v>0</v>
      </c>
      <c r="R12" s="92">
        <f>IFERROR('A remplir par le candidat'!F17,0)</f>
        <v>0</v>
      </c>
      <c r="S12" s="92">
        <f>IFERROR('A remplir par le candidat'!G17,0)</f>
        <v>0</v>
      </c>
      <c r="T12" s="92">
        <f>IFERROR('A remplir par le candidat'!H17,0)</f>
        <v>0</v>
      </c>
      <c r="U12" s="92">
        <f>IFERROR('A remplir par le candidat'!I17,0)</f>
        <v>0</v>
      </c>
      <c r="V12" s="92">
        <f>IFERROR('A remplir par le candidat'!J17,0)</f>
        <v>0</v>
      </c>
      <c r="W12" s="92">
        <f>IFERROR('A remplir par le candidat'!K17,0)</f>
        <v>0</v>
      </c>
      <c r="X12" s="92">
        <f>IFERROR('A remplir par le candidat'!L17,0)</f>
        <v>0</v>
      </c>
      <c r="Y12" s="164"/>
      <c r="Z12" s="164"/>
      <c r="AA12" s="167"/>
      <c r="AB12" s="168"/>
    </row>
    <row r="13" spans="2:28" ht="16.5" thickTop="1" thickBot="1" x14ac:dyDescent="0.3">
      <c r="B13" s="173"/>
      <c r="C13" s="93" t="s">
        <v>59</v>
      </c>
      <c r="D13" s="94"/>
      <c r="E13" s="88"/>
      <c r="F13" s="88"/>
      <c r="G13" s="88"/>
      <c r="H13" s="88"/>
      <c r="I13" s="89"/>
      <c r="J13" s="89"/>
      <c r="K13" s="90"/>
      <c r="L13" s="90"/>
      <c r="M13" s="90"/>
      <c r="N13" s="95"/>
      <c r="O13" s="96">
        <f t="shared" ref="O13:X13" si="0">O10*O11</f>
        <v>2560</v>
      </c>
      <c r="P13" s="97">
        <f t="shared" si="0"/>
        <v>0</v>
      </c>
      <c r="Q13" s="98">
        <f t="shared" si="0"/>
        <v>0</v>
      </c>
      <c r="R13" s="98">
        <f t="shared" si="0"/>
        <v>0</v>
      </c>
      <c r="S13" s="96">
        <f t="shared" si="0"/>
        <v>0</v>
      </c>
      <c r="T13" s="97">
        <f t="shared" si="0"/>
        <v>0</v>
      </c>
      <c r="U13" s="96">
        <f t="shared" si="0"/>
        <v>0</v>
      </c>
      <c r="V13" s="97">
        <f t="shared" si="0"/>
        <v>0</v>
      </c>
      <c r="W13" s="96">
        <f t="shared" si="0"/>
        <v>0</v>
      </c>
      <c r="X13" s="99">
        <f t="shared" si="0"/>
        <v>0</v>
      </c>
      <c r="Y13" s="164"/>
      <c r="Z13" s="164"/>
      <c r="AA13" s="167"/>
      <c r="AB13" s="168"/>
    </row>
    <row r="14" spans="2:28" ht="15.75" thickBot="1" x14ac:dyDescent="0.3">
      <c r="B14" s="173"/>
      <c r="C14" s="100" t="s">
        <v>58</v>
      </c>
      <c r="D14" s="101"/>
      <c r="E14" s="101"/>
      <c r="F14" s="101"/>
      <c r="G14" s="101"/>
      <c r="H14" s="101"/>
      <c r="I14" s="102"/>
      <c r="J14" s="102"/>
      <c r="K14" s="103"/>
      <c r="L14" s="103"/>
      <c r="M14" s="103"/>
      <c r="N14" s="104"/>
      <c r="O14" s="105">
        <f>O12*O13</f>
        <v>0</v>
      </c>
      <c r="P14" s="105">
        <f t="shared" ref="P14:X14" si="1">P12*P13</f>
        <v>0</v>
      </c>
      <c r="Q14" s="105">
        <f t="shared" si="1"/>
        <v>0</v>
      </c>
      <c r="R14" s="105">
        <f t="shared" si="1"/>
        <v>0</v>
      </c>
      <c r="S14" s="105">
        <f t="shared" si="1"/>
        <v>0</v>
      </c>
      <c r="T14" s="105">
        <f t="shared" si="1"/>
        <v>0</v>
      </c>
      <c r="U14" s="105">
        <f t="shared" si="1"/>
        <v>0</v>
      </c>
      <c r="V14" s="105">
        <f t="shared" si="1"/>
        <v>0</v>
      </c>
      <c r="W14" s="105">
        <f t="shared" si="1"/>
        <v>0</v>
      </c>
      <c r="X14" s="105">
        <f t="shared" si="1"/>
        <v>0</v>
      </c>
      <c r="Y14" s="164"/>
      <c r="Z14" s="164"/>
      <c r="AA14" s="167"/>
      <c r="AB14" s="168"/>
    </row>
    <row r="15" spans="2:28" ht="16.5" thickTop="1" thickBot="1" x14ac:dyDescent="0.3">
      <c r="B15" s="173"/>
      <c r="C15" s="106" t="s">
        <v>144</v>
      </c>
      <c r="D15" s="75" t="s">
        <v>43</v>
      </c>
      <c r="E15" s="75">
        <v>1</v>
      </c>
      <c r="F15" s="75">
        <v>1</v>
      </c>
      <c r="G15" s="75">
        <v>1</v>
      </c>
      <c r="H15" s="75">
        <v>1</v>
      </c>
      <c r="I15" s="77">
        <v>0.33333333333333331</v>
      </c>
      <c r="J15" s="77">
        <v>0.33333333333333331</v>
      </c>
      <c r="K15" s="78">
        <f t="shared" ref="K15:K31" si="2">IF(AND(I15&lt;&gt;J15,I15&lt;&gt;"",J15&lt;&gt;""),IF(J15&lt;I15,J15+1-I15,J15-I15)*24,IF(OR(I15="",J15=""),0,24))</f>
        <v>24</v>
      </c>
      <c r="L15" s="79">
        <f>K15-M15</f>
        <v>15</v>
      </c>
      <c r="M15" s="80">
        <f>IF(OR(AND(J15=I15,K15&gt;0),AND(K15&gt;0,J15&gt;=(6/24),I15&lt;(21/24),J15&lt;I15)),9,IF(AND(K15&gt;0,J15&lt;I15,J15&lt;(6/24),I15&gt;=(21/24)),(J15+1-I15)*24,IF(AND(K15&gt;0,J15&lt;I15,J15&lt;(6/24),I15&lt;(21/24)),(J15*24)+3,IF(AND(K15&gt;0,J15&lt;I15,J15&gt;=(6/24),I15&gt;=(21/24)),(6/24+1-I15)*24,IF(OR(AND(K15&gt;0,J15&gt;I15,I15&lt;=(6/24),J15&lt;=(6/24),J15&lt;(21/24)),AND(K15&gt;0,J15&gt;I15,J15&gt;(21/24),I15&gt;=(21/24))),(J15-I15)*24,IF(AND(K15&gt;0,J15&gt;I15,I15&lt;(6/24),J15&gt;(6/24),J15&lt;(21/24)),6-I15*24,N15))))))</f>
        <v>9</v>
      </c>
      <c r="N15" s="81">
        <f>IF(AND(K15&gt;0,J15&gt;I15,J15&gt;=(21/24),I15&lt;(6/24)),(J15*24)-21+6-I15*24,IF(AND(K15&gt;0,J15&gt;I15,J15&gt;=(21/24),I15&lt;(21/24),I15&gt;=(6/24)),(J15*24)-21,0))</f>
        <v>0</v>
      </c>
      <c r="O15" s="96">
        <f>L15*E15</f>
        <v>15</v>
      </c>
      <c r="P15" s="107">
        <f>M15*E15</f>
        <v>9</v>
      </c>
      <c r="Q15" s="84">
        <f>L15*F15</f>
        <v>15</v>
      </c>
      <c r="R15" s="84">
        <f>M15*F15</f>
        <v>9</v>
      </c>
      <c r="S15" s="96">
        <f>L15*G15</f>
        <v>15</v>
      </c>
      <c r="T15" s="107">
        <f>M15*G15</f>
        <v>9</v>
      </c>
      <c r="U15" s="96">
        <f>L15*G15*H15</f>
        <v>15</v>
      </c>
      <c r="V15" s="107">
        <f>M15*G15*H15</f>
        <v>9</v>
      </c>
      <c r="W15" s="96">
        <f>L15*H15</f>
        <v>15</v>
      </c>
      <c r="X15" s="108">
        <f>M15*H15</f>
        <v>9</v>
      </c>
      <c r="Y15" s="164">
        <f>SUM(O18:X18)</f>
        <v>0</v>
      </c>
      <c r="Z15" s="164"/>
      <c r="AA15" s="167"/>
      <c r="AB15" s="168"/>
    </row>
    <row r="16" spans="2:28" ht="16.5" thickTop="1" thickBot="1" x14ac:dyDescent="0.3">
      <c r="B16" s="173"/>
      <c r="C16" s="86" t="s">
        <v>70</v>
      </c>
      <c r="D16" s="88"/>
      <c r="E16" s="88"/>
      <c r="F16" s="88"/>
      <c r="G16" s="88"/>
      <c r="H16" s="88"/>
      <c r="I16" s="89"/>
      <c r="J16" s="89"/>
      <c r="K16" s="90"/>
      <c r="L16" s="90"/>
      <c r="M16" s="90"/>
      <c r="N16" s="95"/>
      <c r="O16" s="92">
        <f>IFERROR('A remplir par le candidat'!E18,0)</f>
        <v>0</v>
      </c>
      <c r="P16" s="92">
        <f>IFERROR('A remplir par le candidat'!F18,0)</f>
        <v>0</v>
      </c>
      <c r="Q16" s="92">
        <f>IFERROR('A remplir par le candidat'!E18,0)</f>
        <v>0</v>
      </c>
      <c r="R16" s="92">
        <f>IFERROR('A remplir par le candidat'!F18,0)</f>
        <v>0</v>
      </c>
      <c r="S16" s="92">
        <f>IFERROR('A remplir par le candidat'!G18,0)</f>
        <v>0</v>
      </c>
      <c r="T16" s="92">
        <f>IFERROR('A remplir par le candidat'!H18,0)</f>
        <v>0</v>
      </c>
      <c r="U16" s="92">
        <f>IFERROR('A remplir par le candidat'!I18,0)</f>
        <v>0</v>
      </c>
      <c r="V16" s="92">
        <f>IFERROR('A remplir par le candidat'!J18,0)</f>
        <v>0</v>
      </c>
      <c r="W16" s="92">
        <f>IFERROR('A remplir par le candidat'!K18,0)</f>
        <v>0</v>
      </c>
      <c r="X16" s="92">
        <f>IFERROR('A remplir par le candidat'!L18,0)</f>
        <v>0</v>
      </c>
      <c r="Y16" s="164"/>
      <c r="Z16" s="164"/>
      <c r="AA16" s="167"/>
      <c r="AB16" s="168"/>
    </row>
    <row r="17" spans="2:28" ht="16.5" thickTop="1" thickBot="1" x14ac:dyDescent="0.3">
      <c r="B17" s="173"/>
      <c r="C17" s="93" t="s">
        <v>59</v>
      </c>
      <c r="D17" s="88"/>
      <c r="E17" s="88"/>
      <c r="F17" s="88"/>
      <c r="G17" s="88"/>
      <c r="H17" s="88"/>
      <c r="I17" s="89"/>
      <c r="J17" s="89"/>
      <c r="K17" s="90"/>
      <c r="L17" s="90"/>
      <c r="M17" s="90"/>
      <c r="N17" s="95"/>
      <c r="O17" s="96">
        <f>O10*O15</f>
        <v>3840</v>
      </c>
      <c r="P17" s="97">
        <f t="shared" ref="P17:X17" si="3">P10*P15</f>
        <v>2304</v>
      </c>
      <c r="Q17" s="98">
        <f t="shared" si="3"/>
        <v>720</v>
      </c>
      <c r="R17" s="98">
        <f t="shared" si="3"/>
        <v>432</v>
      </c>
      <c r="S17" s="96">
        <f t="shared" si="3"/>
        <v>765</v>
      </c>
      <c r="T17" s="97">
        <f t="shared" si="3"/>
        <v>459</v>
      </c>
      <c r="U17" s="96">
        <f t="shared" si="3"/>
        <v>15</v>
      </c>
      <c r="V17" s="97">
        <f t="shared" si="3"/>
        <v>9</v>
      </c>
      <c r="W17" s="96">
        <f t="shared" si="3"/>
        <v>150</v>
      </c>
      <c r="X17" s="99">
        <f t="shared" si="3"/>
        <v>90</v>
      </c>
      <c r="Y17" s="164"/>
      <c r="Z17" s="164"/>
      <c r="AA17" s="167"/>
      <c r="AB17" s="168"/>
    </row>
    <row r="18" spans="2:28" ht="15.75" thickBot="1" x14ac:dyDescent="0.3">
      <c r="B18" s="173"/>
      <c r="C18" s="100" t="s">
        <v>58</v>
      </c>
      <c r="D18" s="101"/>
      <c r="E18" s="101"/>
      <c r="F18" s="101"/>
      <c r="G18" s="101"/>
      <c r="H18" s="101"/>
      <c r="I18" s="102"/>
      <c r="J18" s="102"/>
      <c r="K18" s="103"/>
      <c r="L18" s="103"/>
      <c r="M18" s="103"/>
      <c r="N18" s="104"/>
      <c r="O18" s="105">
        <f>O16*O17</f>
        <v>0</v>
      </c>
      <c r="P18" s="105">
        <f t="shared" ref="P18:X18" si="4">P16*P17</f>
        <v>0</v>
      </c>
      <c r="Q18" s="105">
        <f t="shared" si="4"/>
        <v>0</v>
      </c>
      <c r="R18" s="105">
        <f t="shared" si="4"/>
        <v>0</v>
      </c>
      <c r="S18" s="105">
        <f t="shared" si="4"/>
        <v>0</v>
      </c>
      <c r="T18" s="105">
        <f t="shared" si="4"/>
        <v>0</v>
      </c>
      <c r="U18" s="105">
        <f t="shared" si="4"/>
        <v>0</v>
      </c>
      <c r="V18" s="105">
        <f t="shared" si="4"/>
        <v>0</v>
      </c>
      <c r="W18" s="105">
        <f t="shared" si="4"/>
        <v>0</v>
      </c>
      <c r="X18" s="105">
        <f t="shared" si="4"/>
        <v>0</v>
      </c>
      <c r="Y18" s="164"/>
      <c r="Z18" s="164"/>
      <c r="AA18" s="167"/>
      <c r="AB18" s="168"/>
    </row>
    <row r="19" spans="2:28" ht="16.5" thickTop="1" thickBot="1" x14ac:dyDescent="0.3">
      <c r="B19" s="173"/>
      <c r="C19" s="106" t="s">
        <v>60</v>
      </c>
      <c r="D19" s="75" t="s">
        <v>43</v>
      </c>
      <c r="E19" s="75">
        <v>1</v>
      </c>
      <c r="F19" s="76"/>
      <c r="G19" s="76"/>
      <c r="H19" s="76"/>
      <c r="I19" s="77">
        <v>0.25</v>
      </c>
      <c r="J19" s="77">
        <v>0.91666666666666663</v>
      </c>
      <c r="K19" s="78">
        <f t="shared" si="2"/>
        <v>16</v>
      </c>
      <c r="L19" s="79">
        <f t="shared" ref="L19:L31" si="5">K19-M19</f>
        <v>15</v>
      </c>
      <c r="M19" s="80">
        <f>IF(OR(AND(J19=I19,K19&gt;0),AND(K19&gt;0,J19&gt;=(6/24),I19&lt;(21/24),J19&lt;I19)),9,IF(AND(K19&gt;0,J19&lt;I19,J19&lt;(6/24),I19&gt;=(21/24)),(J19+1-I19)*24,IF(AND(K19&gt;0,J19&lt;I19,J19&lt;(6/24),I19&lt;(21/24)),(J19*24)+3,IF(AND(K19&gt;0,J19&lt;I19,J19&gt;=(6/24),I19&gt;=(21/24)),(6/24+1-I19)*24,IF(OR(AND(K19&gt;0,J19&gt;I19,I19&lt;=(6/24),J19&lt;=(6/24),J19&lt;(21/24)),AND(K19&gt;0,J19&gt;I19,J19&gt;(21/24),I19&gt;=(21/24))),(J19-I19)*24,IF(AND(K19&gt;0,J19&gt;I19,I19&lt;(6/24),J19&gt;(6/24),J19&lt;(21/24)),6-I19*24,N19))))))</f>
        <v>1</v>
      </c>
      <c r="N19" s="81">
        <f>IF(AND(K19&gt;0,J19&gt;I19,J19&gt;=(21/24),I19&lt;(6/24)),(J19*24)-21+6-I19*24,IF(AND(K19&gt;0,J19&gt;I19,J19&gt;=(21/24),I19&lt;(21/24),I19&gt;=(6/24)),(J19*24)-21,0))</f>
        <v>1</v>
      </c>
      <c r="O19" s="96">
        <f>L19*E19</f>
        <v>15</v>
      </c>
      <c r="P19" s="107">
        <f>M19*E19</f>
        <v>1</v>
      </c>
      <c r="Q19" s="84">
        <f>L19*F19</f>
        <v>0</v>
      </c>
      <c r="R19" s="84">
        <f>M19*F19</f>
        <v>0</v>
      </c>
      <c r="S19" s="96">
        <f>L19*G19</f>
        <v>0</v>
      </c>
      <c r="T19" s="107">
        <f>M19*G19</f>
        <v>0</v>
      </c>
      <c r="U19" s="96">
        <f>L19*G19*H19</f>
        <v>0</v>
      </c>
      <c r="V19" s="107">
        <f>M19*G19*H19</f>
        <v>0</v>
      </c>
      <c r="W19" s="96">
        <f>L19*H19</f>
        <v>0</v>
      </c>
      <c r="X19" s="108">
        <f>M19*H19</f>
        <v>0</v>
      </c>
      <c r="Y19" s="164">
        <f>SUM(O22:X22)</f>
        <v>0</v>
      </c>
      <c r="Z19" s="164"/>
      <c r="AA19" s="167"/>
      <c r="AB19" s="168"/>
    </row>
    <row r="20" spans="2:28" ht="16.5" thickTop="1" thickBot="1" x14ac:dyDescent="0.3">
      <c r="B20" s="173"/>
      <c r="C20" s="86" t="s">
        <v>70</v>
      </c>
      <c r="D20" s="88"/>
      <c r="E20" s="88"/>
      <c r="F20" s="88"/>
      <c r="G20" s="88"/>
      <c r="H20" s="88"/>
      <c r="I20" s="89"/>
      <c r="J20" s="89"/>
      <c r="K20" s="90"/>
      <c r="L20" s="90"/>
      <c r="M20" s="90"/>
      <c r="N20" s="95"/>
      <c r="O20" s="92">
        <f>IFERROR('A remplir par le candidat'!E19,0)</f>
        <v>0</v>
      </c>
      <c r="P20" s="92">
        <f>IFERROR('A remplir par le candidat'!F19,0)</f>
        <v>0</v>
      </c>
      <c r="Q20" s="92">
        <f>IFERROR('A remplir par le candidat'!E19,0)</f>
        <v>0</v>
      </c>
      <c r="R20" s="92">
        <f>IFERROR('A remplir par le candidat'!F19,0)</f>
        <v>0</v>
      </c>
      <c r="S20" s="92">
        <f>IFERROR('A remplir par le candidat'!G19,0)</f>
        <v>0</v>
      </c>
      <c r="T20" s="92">
        <f>IFERROR('A remplir par le candidat'!H19,0)</f>
        <v>0</v>
      </c>
      <c r="U20" s="92">
        <f>IFERROR('A remplir par le candidat'!I19,0)</f>
        <v>0</v>
      </c>
      <c r="V20" s="92">
        <f>IFERROR('A remplir par le candidat'!J19,0)</f>
        <v>0</v>
      </c>
      <c r="W20" s="92">
        <f>IFERROR('A remplir par le candidat'!K19,0)</f>
        <v>0</v>
      </c>
      <c r="X20" s="92">
        <f>IFERROR('A remplir par le candidat'!L19,0)</f>
        <v>0</v>
      </c>
      <c r="Y20" s="164"/>
      <c r="Z20" s="164"/>
      <c r="AA20" s="167"/>
      <c r="AB20" s="168"/>
    </row>
    <row r="21" spans="2:28" ht="16.5" thickTop="1" thickBot="1" x14ac:dyDescent="0.3">
      <c r="B21" s="173"/>
      <c r="C21" s="93" t="s">
        <v>59</v>
      </c>
      <c r="D21" s="88"/>
      <c r="E21" s="88"/>
      <c r="F21" s="88"/>
      <c r="G21" s="88"/>
      <c r="H21" s="88"/>
      <c r="I21" s="89"/>
      <c r="J21" s="89"/>
      <c r="K21" s="90"/>
      <c r="L21" s="90"/>
      <c r="M21" s="90"/>
      <c r="N21" s="95"/>
      <c r="O21" s="96">
        <f t="shared" ref="O21:X21" si="6">O10*O19</f>
        <v>3840</v>
      </c>
      <c r="P21" s="97">
        <f t="shared" si="6"/>
        <v>256</v>
      </c>
      <c r="Q21" s="98">
        <f t="shared" si="6"/>
        <v>0</v>
      </c>
      <c r="R21" s="98">
        <f t="shared" si="6"/>
        <v>0</v>
      </c>
      <c r="S21" s="96">
        <f t="shared" si="6"/>
        <v>0</v>
      </c>
      <c r="T21" s="97">
        <f t="shared" si="6"/>
        <v>0</v>
      </c>
      <c r="U21" s="96">
        <f t="shared" si="6"/>
        <v>0</v>
      </c>
      <c r="V21" s="97">
        <f t="shared" si="6"/>
        <v>0</v>
      </c>
      <c r="W21" s="96">
        <f t="shared" si="6"/>
        <v>0</v>
      </c>
      <c r="X21" s="99">
        <f t="shared" si="6"/>
        <v>0</v>
      </c>
      <c r="Y21" s="164"/>
      <c r="Z21" s="164"/>
      <c r="AA21" s="167"/>
      <c r="AB21" s="168"/>
    </row>
    <row r="22" spans="2:28" ht="15.75" thickBot="1" x14ac:dyDescent="0.3">
      <c r="B22" s="173"/>
      <c r="C22" s="100" t="s">
        <v>58</v>
      </c>
      <c r="D22" s="101"/>
      <c r="E22" s="101"/>
      <c r="F22" s="101"/>
      <c r="G22" s="101"/>
      <c r="H22" s="101"/>
      <c r="I22" s="102"/>
      <c r="J22" s="102"/>
      <c r="K22" s="103"/>
      <c r="L22" s="103"/>
      <c r="M22" s="103"/>
      <c r="N22" s="104"/>
      <c r="O22" s="105">
        <f>O20*O21</f>
        <v>0</v>
      </c>
      <c r="P22" s="105">
        <f t="shared" ref="P22:X22" si="7">P20*P21</f>
        <v>0</v>
      </c>
      <c r="Q22" s="105">
        <f t="shared" si="7"/>
        <v>0</v>
      </c>
      <c r="R22" s="105">
        <f t="shared" si="7"/>
        <v>0</v>
      </c>
      <c r="S22" s="105">
        <f t="shared" si="7"/>
        <v>0</v>
      </c>
      <c r="T22" s="105">
        <f t="shared" si="7"/>
        <v>0</v>
      </c>
      <c r="U22" s="105">
        <f t="shared" si="7"/>
        <v>0</v>
      </c>
      <c r="V22" s="105">
        <f t="shared" si="7"/>
        <v>0</v>
      </c>
      <c r="W22" s="105">
        <f t="shared" si="7"/>
        <v>0</v>
      </c>
      <c r="X22" s="105">
        <f t="shared" si="7"/>
        <v>0</v>
      </c>
      <c r="Y22" s="164"/>
      <c r="Z22" s="164"/>
      <c r="AA22" s="167"/>
      <c r="AB22" s="168"/>
    </row>
    <row r="23" spans="2:28" ht="16.5" thickTop="1" thickBot="1" x14ac:dyDescent="0.3">
      <c r="B23" s="173"/>
      <c r="C23" s="106" t="s">
        <v>61</v>
      </c>
      <c r="D23" s="75" t="s">
        <v>41</v>
      </c>
      <c r="E23" s="75">
        <v>1</v>
      </c>
      <c r="F23" s="76"/>
      <c r="G23" s="76"/>
      <c r="H23" s="76"/>
      <c r="I23" s="77">
        <v>0.3125</v>
      </c>
      <c r="J23" s="77">
        <v>0.79166666666666663</v>
      </c>
      <c r="K23" s="78">
        <f t="shared" si="2"/>
        <v>11.5</v>
      </c>
      <c r="L23" s="79">
        <f t="shared" si="5"/>
        <v>11.5</v>
      </c>
      <c r="M23" s="80">
        <f>IF(OR(AND(J23=I23,K23&gt;0),AND(K23&gt;0,J23&gt;=(6/24),I23&lt;(21/24),J23&lt;I23)),9,IF(AND(K23&gt;0,J23&lt;I23,J23&lt;(6/24),I23&gt;=(21/24)),(J23+1-I23)*24,IF(AND(K23&gt;0,J23&lt;I23,J23&lt;(6/24),I23&lt;(21/24)),(J23*24)+3,IF(AND(K23&gt;0,J23&lt;I23,J23&gt;=(6/24),I23&gt;=(21/24)),(6/24+1-I23)*24,IF(OR(AND(K23&gt;0,J23&gt;I23,I23&lt;=(6/24),J23&lt;=(6/24),J23&lt;(21/24)),AND(K23&gt;0,J23&gt;I23,J23&gt;(21/24),I23&gt;=(21/24))),(J23-I23)*24,IF(AND(K23&gt;0,J23&gt;I23,I23&lt;(6/24),J23&gt;(6/24),J23&lt;(21/24)),6-I23*24,N23))))))</f>
        <v>0</v>
      </c>
      <c r="N23" s="81">
        <f>IF(AND(K23&gt;0,J23&gt;I23,J23&gt;=(21/24),I23&lt;(6/24)),(J23*24)-21+6-I23*24,IF(AND(K23&gt;0,J23&gt;I23,J23&gt;=(21/24),I23&lt;(21/24),I23&gt;=(6/24)),(J23*24)-21,0))</f>
        <v>0</v>
      </c>
      <c r="O23" s="96">
        <f>L23*E23</f>
        <v>11.5</v>
      </c>
      <c r="P23" s="107">
        <f>M23*E23</f>
        <v>0</v>
      </c>
      <c r="Q23" s="84">
        <f>L23*F23</f>
        <v>0</v>
      </c>
      <c r="R23" s="84">
        <f>M23*F23</f>
        <v>0</v>
      </c>
      <c r="S23" s="96">
        <f>L23*G23</f>
        <v>0</v>
      </c>
      <c r="T23" s="107">
        <f>M23*G23</f>
        <v>0</v>
      </c>
      <c r="U23" s="96">
        <f>L23*G23*H23</f>
        <v>0</v>
      </c>
      <c r="V23" s="107">
        <f>M23*G23*H23</f>
        <v>0</v>
      </c>
      <c r="W23" s="96">
        <f>L23*H23</f>
        <v>0</v>
      </c>
      <c r="X23" s="108">
        <f>M23*H23</f>
        <v>0</v>
      </c>
      <c r="Y23" s="164">
        <f>SUM(O26:X26)</f>
        <v>0</v>
      </c>
      <c r="Z23" s="164"/>
      <c r="AA23" s="167"/>
      <c r="AB23" s="168"/>
    </row>
    <row r="24" spans="2:28" ht="16.5" thickTop="1" thickBot="1" x14ac:dyDescent="0.3">
      <c r="B24" s="173"/>
      <c r="C24" s="86" t="s">
        <v>70</v>
      </c>
      <c r="D24" s="88"/>
      <c r="E24" s="88"/>
      <c r="F24" s="88"/>
      <c r="G24" s="88"/>
      <c r="H24" s="88"/>
      <c r="I24" s="89"/>
      <c r="J24" s="89"/>
      <c r="K24" s="90"/>
      <c r="L24" s="90"/>
      <c r="M24" s="90"/>
      <c r="N24" s="95"/>
      <c r="O24" s="92">
        <f>IFERROR('A remplir par le candidat'!E20,0)</f>
        <v>0</v>
      </c>
      <c r="P24" s="92">
        <f>IFERROR('A remplir par le candidat'!F20,0)</f>
        <v>0</v>
      </c>
      <c r="Q24" s="92">
        <f>IFERROR('A remplir par le candidat'!E20,0)</f>
        <v>0</v>
      </c>
      <c r="R24" s="92">
        <f>IFERROR('A remplir par le candidat'!F20,0)</f>
        <v>0</v>
      </c>
      <c r="S24" s="92">
        <f>IFERROR('A remplir par le candidat'!G20,0)</f>
        <v>0</v>
      </c>
      <c r="T24" s="92">
        <f>IFERROR('A remplir par le candidat'!H20,0)</f>
        <v>0</v>
      </c>
      <c r="U24" s="92">
        <f>IFERROR('A remplir par le candidat'!I20,0)</f>
        <v>0</v>
      </c>
      <c r="V24" s="92">
        <f>IFERROR('A remplir par le candidat'!J20,0)</f>
        <v>0</v>
      </c>
      <c r="W24" s="92">
        <f>IFERROR('A remplir par le candidat'!K20,0)</f>
        <v>0</v>
      </c>
      <c r="X24" s="92">
        <f>IFERROR('A remplir par le candidat'!L20,0)</f>
        <v>0</v>
      </c>
      <c r="Y24" s="164"/>
      <c r="Z24" s="164"/>
      <c r="AA24" s="167"/>
      <c r="AB24" s="168"/>
    </row>
    <row r="25" spans="2:28" ht="16.5" thickTop="1" thickBot="1" x14ac:dyDescent="0.3">
      <c r="B25" s="173"/>
      <c r="C25" s="93" t="s">
        <v>59</v>
      </c>
      <c r="D25" s="88"/>
      <c r="E25" s="88"/>
      <c r="F25" s="88"/>
      <c r="G25" s="88"/>
      <c r="H25" s="88"/>
      <c r="I25" s="89"/>
      <c r="J25" s="89"/>
      <c r="K25" s="90"/>
      <c r="L25" s="90"/>
      <c r="M25" s="90"/>
      <c r="N25" s="95"/>
      <c r="O25" s="96">
        <f t="shared" ref="O25:X25" si="8">O10*O23</f>
        <v>2944</v>
      </c>
      <c r="P25" s="97">
        <f t="shared" si="8"/>
        <v>0</v>
      </c>
      <c r="Q25" s="98">
        <f t="shared" si="8"/>
        <v>0</v>
      </c>
      <c r="R25" s="98">
        <f t="shared" si="8"/>
        <v>0</v>
      </c>
      <c r="S25" s="96">
        <f t="shared" si="8"/>
        <v>0</v>
      </c>
      <c r="T25" s="97">
        <f t="shared" si="8"/>
        <v>0</v>
      </c>
      <c r="U25" s="96">
        <f t="shared" si="8"/>
        <v>0</v>
      </c>
      <c r="V25" s="97">
        <f t="shared" si="8"/>
        <v>0</v>
      </c>
      <c r="W25" s="96">
        <f t="shared" si="8"/>
        <v>0</v>
      </c>
      <c r="X25" s="99">
        <f t="shared" si="8"/>
        <v>0</v>
      </c>
      <c r="Y25" s="164"/>
      <c r="Z25" s="164"/>
      <c r="AA25" s="167"/>
      <c r="AB25" s="168"/>
    </row>
    <row r="26" spans="2:28" ht="15.75" thickBot="1" x14ac:dyDescent="0.3">
      <c r="B26" s="174"/>
      <c r="C26" s="100" t="s">
        <v>58</v>
      </c>
      <c r="D26" s="101"/>
      <c r="E26" s="101"/>
      <c r="F26" s="101"/>
      <c r="G26" s="101"/>
      <c r="H26" s="101"/>
      <c r="I26" s="102"/>
      <c r="J26" s="102"/>
      <c r="K26" s="103"/>
      <c r="L26" s="103"/>
      <c r="M26" s="103"/>
      <c r="N26" s="104"/>
      <c r="O26" s="105">
        <f>O24*O25</f>
        <v>0</v>
      </c>
      <c r="P26" s="105">
        <f t="shared" ref="P26:X26" si="9">P24*P25</f>
        <v>0</v>
      </c>
      <c r="Q26" s="105">
        <f t="shared" si="9"/>
        <v>0</v>
      </c>
      <c r="R26" s="105">
        <f t="shared" si="9"/>
        <v>0</v>
      </c>
      <c r="S26" s="105">
        <f t="shared" si="9"/>
        <v>0</v>
      </c>
      <c r="T26" s="105">
        <f t="shared" si="9"/>
        <v>0</v>
      </c>
      <c r="U26" s="105">
        <f t="shared" si="9"/>
        <v>0</v>
      </c>
      <c r="V26" s="105">
        <f t="shared" si="9"/>
        <v>0</v>
      </c>
      <c r="W26" s="105">
        <f t="shared" si="9"/>
        <v>0</v>
      </c>
      <c r="X26" s="105">
        <f t="shared" si="9"/>
        <v>0</v>
      </c>
      <c r="Y26" s="164"/>
      <c r="Z26" s="164"/>
      <c r="AA26" s="167"/>
      <c r="AB26" s="168"/>
    </row>
    <row r="27" spans="2:28" ht="16.5" thickTop="1" thickBot="1" x14ac:dyDescent="0.3">
      <c r="B27" s="158" t="s">
        <v>100</v>
      </c>
      <c r="C27" s="106" t="s">
        <v>44</v>
      </c>
      <c r="D27" s="75" t="s">
        <v>42</v>
      </c>
      <c r="E27" s="75">
        <v>1</v>
      </c>
      <c r="F27" s="76"/>
      <c r="G27" s="76"/>
      <c r="H27" s="76"/>
      <c r="I27" s="77">
        <v>0.29166666666666669</v>
      </c>
      <c r="J27" s="77">
        <v>0.79166666666666663</v>
      </c>
      <c r="K27" s="78">
        <f t="shared" si="2"/>
        <v>11.999999999999998</v>
      </c>
      <c r="L27" s="79">
        <f t="shared" si="5"/>
        <v>11.999999999999998</v>
      </c>
      <c r="M27" s="80">
        <f>IF(OR(AND(J27=I27,K27&gt;0),AND(K27&gt;0,J27&gt;=(6/24),I27&lt;(21/24),J27&lt;I27)),9,IF(AND(K27&gt;0,J27&lt;I27,J27&lt;(6/24),I27&gt;=(21/24)),(J27+1-I27)*24,IF(AND(K27&gt;0,J27&lt;I27,J27&lt;(6/24),I27&lt;(21/24)),(J27*24)+3,IF(AND(K27&gt;0,J27&lt;I27,J27&gt;=(6/24),I27&gt;=(21/24)),(6/24+1-I27)*24,IF(OR(AND(K27&gt;0,J27&gt;I27,I27&lt;=(6/24),J27&lt;=(6/24),J27&lt;(21/24)),AND(K27&gt;0,J27&gt;I27,J27&gt;(21/24),I27&gt;=(21/24))),(J27-I27)*24,IF(AND(K27&gt;0,J27&gt;I27,I27&lt;(6/24),J27&gt;(6/24),J27&lt;(21/24)),6-I27*24,N27))))))</f>
        <v>0</v>
      </c>
      <c r="N27" s="81">
        <f>IF(AND(K27&gt;0,J27&gt;I27,J27&gt;=(21/24),I27&lt;(6/24)),(J27*24)-21+6-I27*24,IF(AND(K27&gt;0,J27&gt;I27,J27&gt;=(21/24),I27&lt;(21/24),I27&gt;=(6/24)),(J27*24)-21,0))</f>
        <v>0</v>
      </c>
      <c r="O27" s="96">
        <f>L27*E27</f>
        <v>11.999999999999998</v>
      </c>
      <c r="P27" s="107">
        <f>M27*E27</f>
        <v>0</v>
      </c>
      <c r="Q27" s="84">
        <f>L27*F27</f>
        <v>0</v>
      </c>
      <c r="R27" s="84">
        <f>M27*F27</f>
        <v>0</v>
      </c>
      <c r="S27" s="96">
        <f>L27*G27</f>
        <v>0</v>
      </c>
      <c r="T27" s="107">
        <f>M27*G27</f>
        <v>0</v>
      </c>
      <c r="U27" s="96">
        <f>L27*G27*H27</f>
        <v>0</v>
      </c>
      <c r="V27" s="107">
        <f>M27*G27*H27</f>
        <v>0</v>
      </c>
      <c r="W27" s="96">
        <f>L27*H27</f>
        <v>0</v>
      </c>
      <c r="X27" s="108">
        <f>M27*H27</f>
        <v>0</v>
      </c>
      <c r="Y27" s="164">
        <f>SUM(O30:X30)</f>
        <v>0</v>
      </c>
      <c r="Z27" s="164"/>
      <c r="AA27" s="167"/>
      <c r="AB27" s="168"/>
    </row>
    <row r="28" spans="2:28" ht="16.5" thickTop="1" thickBot="1" x14ac:dyDescent="0.3">
      <c r="B28" s="158"/>
      <c r="C28" s="86" t="s">
        <v>70</v>
      </c>
      <c r="D28" s="88"/>
      <c r="E28" s="88"/>
      <c r="F28" s="88"/>
      <c r="G28" s="88"/>
      <c r="H28" s="88"/>
      <c r="I28" s="89"/>
      <c r="J28" s="89"/>
      <c r="K28" s="90"/>
      <c r="L28" s="90"/>
      <c r="M28" s="90"/>
      <c r="N28" s="95"/>
      <c r="O28" s="92">
        <f>IFERROR('A remplir par le candidat'!E21,0)</f>
        <v>0</v>
      </c>
      <c r="P28" s="92">
        <f>IFERROR('A remplir par le candidat'!F21,0)</f>
        <v>0</v>
      </c>
      <c r="Q28" s="92">
        <f>IFERROR('A remplir par le candidat'!E21,0)</f>
        <v>0</v>
      </c>
      <c r="R28" s="92">
        <f>IFERROR('A remplir par le candidat'!F21,0)</f>
        <v>0</v>
      </c>
      <c r="S28" s="92">
        <f>IFERROR('A remplir par le candidat'!G21,0)</f>
        <v>0</v>
      </c>
      <c r="T28" s="92">
        <f>IFERROR('A remplir par le candidat'!H21,0)</f>
        <v>0</v>
      </c>
      <c r="U28" s="92">
        <f>IFERROR('A remplir par le candidat'!I21,0)</f>
        <v>0</v>
      </c>
      <c r="V28" s="92">
        <f>IFERROR('A remplir par le candidat'!J21,0)</f>
        <v>0</v>
      </c>
      <c r="W28" s="92">
        <f>IFERROR('A remplir par le candidat'!K21,0)</f>
        <v>0</v>
      </c>
      <c r="X28" s="92">
        <f>IFERROR('A remplir par le candidat'!L21,0)</f>
        <v>0</v>
      </c>
      <c r="Y28" s="164"/>
      <c r="Z28" s="164"/>
      <c r="AA28" s="167"/>
      <c r="AB28" s="168"/>
    </row>
    <row r="29" spans="2:28" ht="16.5" thickTop="1" thickBot="1" x14ac:dyDescent="0.3">
      <c r="B29" s="158"/>
      <c r="C29" s="93" t="s">
        <v>59</v>
      </c>
      <c r="D29" s="88"/>
      <c r="E29" s="88"/>
      <c r="F29" s="88"/>
      <c r="G29" s="88"/>
      <c r="H29" s="88"/>
      <c r="I29" s="89"/>
      <c r="J29" s="89"/>
      <c r="K29" s="90"/>
      <c r="L29" s="90"/>
      <c r="M29" s="90"/>
      <c r="N29" s="95"/>
      <c r="O29" s="96">
        <f t="shared" ref="O29:X29" si="10">O10*O27</f>
        <v>3071.9999999999995</v>
      </c>
      <c r="P29" s="97">
        <f t="shared" si="10"/>
        <v>0</v>
      </c>
      <c r="Q29" s="98">
        <f t="shared" si="10"/>
        <v>0</v>
      </c>
      <c r="R29" s="98">
        <f t="shared" si="10"/>
        <v>0</v>
      </c>
      <c r="S29" s="96">
        <f t="shared" si="10"/>
        <v>0</v>
      </c>
      <c r="T29" s="97">
        <f t="shared" si="10"/>
        <v>0</v>
      </c>
      <c r="U29" s="96">
        <f t="shared" si="10"/>
        <v>0</v>
      </c>
      <c r="V29" s="97">
        <f t="shared" si="10"/>
        <v>0</v>
      </c>
      <c r="W29" s="96">
        <f t="shared" si="10"/>
        <v>0</v>
      </c>
      <c r="X29" s="99">
        <f t="shared" si="10"/>
        <v>0</v>
      </c>
      <c r="Y29" s="164"/>
      <c r="Z29" s="164"/>
      <c r="AA29" s="167"/>
      <c r="AB29" s="168"/>
    </row>
    <row r="30" spans="2:28" ht="15.75" thickBot="1" x14ac:dyDescent="0.3">
      <c r="B30" s="158"/>
      <c r="C30" s="100" t="s">
        <v>58</v>
      </c>
      <c r="D30" s="101"/>
      <c r="E30" s="101"/>
      <c r="F30" s="101"/>
      <c r="G30" s="101"/>
      <c r="H30" s="101"/>
      <c r="I30" s="102"/>
      <c r="J30" s="102"/>
      <c r="K30" s="103"/>
      <c r="L30" s="103"/>
      <c r="M30" s="103"/>
      <c r="N30" s="104"/>
      <c r="O30" s="105">
        <f>O28*O29</f>
        <v>0</v>
      </c>
      <c r="P30" s="105">
        <f t="shared" ref="P30:X30" si="11">P28*P29</f>
        <v>0</v>
      </c>
      <c r="Q30" s="105">
        <f t="shared" si="11"/>
        <v>0</v>
      </c>
      <c r="R30" s="105">
        <f t="shared" si="11"/>
        <v>0</v>
      </c>
      <c r="S30" s="105">
        <f t="shared" si="11"/>
        <v>0</v>
      </c>
      <c r="T30" s="105">
        <f t="shared" si="11"/>
        <v>0</v>
      </c>
      <c r="U30" s="105">
        <f t="shared" si="11"/>
        <v>0</v>
      </c>
      <c r="V30" s="105">
        <f t="shared" si="11"/>
        <v>0</v>
      </c>
      <c r="W30" s="105">
        <f t="shared" si="11"/>
        <v>0</v>
      </c>
      <c r="X30" s="105">
        <f t="shared" si="11"/>
        <v>0</v>
      </c>
      <c r="Y30" s="164"/>
      <c r="Z30" s="164"/>
      <c r="AA30" s="167"/>
      <c r="AB30" s="168"/>
    </row>
    <row r="31" spans="2:28" ht="16.5" thickTop="1" thickBot="1" x14ac:dyDescent="0.3">
      <c r="B31" s="159"/>
      <c r="C31" s="109" t="s">
        <v>141</v>
      </c>
      <c r="D31" s="110" t="s">
        <v>43</v>
      </c>
      <c r="E31" s="110">
        <v>1</v>
      </c>
      <c r="F31" s="110">
        <v>1</v>
      </c>
      <c r="G31" s="110">
        <v>1</v>
      </c>
      <c r="H31" s="110">
        <v>1</v>
      </c>
      <c r="I31" s="111">
        <v>0.33333333333333331</v>
      </c>
      <c r="J31" s="111">
        <v>0.33333333333333331</v>
      </c>
      <c r="K31" s="112">
        <f t="shared" si="2"/>
        <v>24</v>
      </c>
      <c r="L31" s="79">
        <f t="shared" si="5"/>
        <v>15</v>
      </c>
      <c r="M31" s="113">
        <f>IF(OR(AND(J31=I31,K31&gt;0),AND(K31&gt;0,J31&gt;=(6/24),I31&lt;(21/24),J31&lt;I31)),9,IF(AND(K31&gt;0,J31&lt;I31,J31&lt;(6/24),I31&gt;=(21/24)),(J31+1-I31)*24,IF(AND(K31&gt;0,J31&lt;I31,J31&lt;(6/24),I31&lt;(21/24)),(J31*24)+3,IF(AND(K31&gt;0,J31&lt;I31,J31&gt;=(6/24),I31&gt;=(21/24)),(6/24+1-I31)*24,IF(OR(AND(K31&gt;0,J31&gt;I31,I31&lt;=(6/24),J31&lt;=(6/24),J31&lt;(21/24)),AND(K31&gt;0,J31&gt;I31,J31&gt;(21/24),I31&gt;=(21/24))),(J31-I31)*24,IF(AND(K31&gt;0,J31&gt;I31,I31&lt;(6/24),J31&gt;(6/24),J31&lt;(21/24)),6-I31*24,N31))))))</f>
        <v>9</v>
      </c>
      <c r="N31" s="114">
        <f>IF(AND(K31&gt;0,J31&gt;I31,J31&gt;=(21/24),I31&lt;(6/24)),(J31*24)-21+6-I31*24,IF(AND(K31&gt;0,J31&gt;I31,J31&gt;=(21/24),I31&lt;(21/24),I31&gt;=(6/24)),(J31*24)-21,0))</f>
        <v>0</v>
      </c>
      <c r="O31" s="96">
        <f>L31*E31</f>
        <v>15</v>
      </c>
      <c r="P31" s="83">
        <f>M31*E31</f>
        <v>9</v>
      </c>
      <c r="Q31" s="84">
        <f>L31*F31</f>
        <v>15</v>
      </c>
      <c r="R31" s="84">
        <f>M31*F31</f>
        <v>9</v>
      </c>
      <c r="S31" s="96">
        <f>L31*G31</f>
        <v>15</v>
      </c>
      <c r="T31" s="83">
        <f>M31*G31</f>
        <v>9</v>
      </c>
      <c r="U31" s="96">
        <f>L31*G31*H31</f>
        <v>15</v>
      </c>
      <c r="V31" s="83">
        <f>M31*G31*H31</f>
        <v>9</v>
      </c>
      <c r="W31" s="96">
        <f>L31*H31</f>
        <v>15</v>
      </c>
      <c r="X31" s="85">
        <f>M31*H31</f>
        <v>9</v>
      </c>
      <c r="Y31" s="164">
        <f>SUM(O34:X34)</f>
        <v>0</v>
      </c>
      <c r="Z31" s="164"/>
      <c r="AA31" s="167"/>
      <c r="AB31" s="168"/>
    </row>
    <row r="32" spans="2:28" ht="16.5" thickTop="1" thickBot="1" x14ac:dyDescent="0.3">
      <c r="B32" s="159"/>
      <c r="C32" s="115" t="s">
        <v>70</v>
      </c>
      <c r="D32" s="88"/>
      <c r="E32" s="88"/>
      <c r="F32" s="88"/>
      <c r="G32" s="88"/>
      <c r="H32" s="88"/>
      <c r="I32" s="89"/>
      <c r="J32" s="89"/>
      <c r="K32" s="90"/>
      <c r="L32" s="90"/>
      <c r="M32" s="90"/>
      <c r="N32" s="95"/>
      <c r="O32" s="92">
        <f>IFERROR('A remplir par le candidat'!E22,0)</f>
        <v>0</v>
      </c>
      <c r="P32" s="92">
        <f>IFERROR('A remplir par le candidat'!F22,0)</f>
        <v>0</v>
      </c>
      <c r="Q32" s="92">
        <f>IFERROR('A remplir par le candidat'!E22,0)</f>
        <v>0</v>
      </c>
      <c r="R32" s="92">
        <f>IFERROR('A remplir par le candidat'!F22,0)</f>
        <v>0</v>
      </c>
      <c r="S32" s="92">
        <f>IFERROR('A remplir par le candidat'!G22,0)</f>
        <v>0</v>
      </c>
      <c r="T32" s="92">
        <f>IFERROR('A remplir par le candidat'!H22,0)</f>
        <v>0</v>
      </c>
      <c r="U32" s="92">
        <f>IFERROR('A remplir par le candidat'!I22,0)</f>
        <v>0</v>
      </c>
      <c r="V32" s="92">
        <f>IFERROR('A remplir par le candidat'!J22,0)</f>
        <v>0</v>
      </c>
      <c r="W32" s="92">
        <f>IFERROR('A remplir par le candidat'!K22,0)</f>
        <v>0</v>
      </c>
      <c r="X32" s="92">
        <f>IFERROR('A remplir par le candidat'!L22,0)</f>
        <v>0</v>
      </c>
      <c r="Y32" s="164"/>
      <c r="Z32" s="164"/>
      <c r="AA32" s="167"/>
      <c r="AB32" s="168"/>
    </row>
    <row r="33" spans="2:28" ht="16.5" thickTop="1" thickBot="1" x14ac:dyDescent="0.3">
      <c r="B33" s="159"/>
      <c r="C33" s="116" t="s">
        <v>59</v>
      </c>
      <c r="D33" s="88"/>
      <c r="E33" s="88"/>
      <c r="F33" s="88"/>
      <c r="G33" s="88"/>
      <c r="H33" s="88"/>
      <c r="I33" s="89"/>
      <c r="J33" s="89"/>
      <c r="K33" s="90"/>
      <c r="L33" s="90"/>
      <c r="M33" s="90"/>
      <c r="N33" s="95"/>
      <c r="O33" s="96">
        <f t="shared" ref="O33:X33" si="12">O10*O31</f>
        <v>3840</v>
      </c>
      <c r="P33" s="97">
        <f t="shared" si="12"/>
        <v>2304</v>
      </c>
      <c r="Q33" s="98">
        <f t="shared" si="12"/>
        <v>720</v>
      </c>
      <c r="R33" s="98">
        <f t="shared" si="12"/>
        <v>432</v>
      </c>
      <c r="S33" s="96">
        <f t="shared" si="12"/>
        <v>765</v>
      </c>
      <c r="T33" s="97">
        <f t="shared" si="12"/>
        <v>459</v>
      </c>
      <c r="U33" s="96">
        <f t="shared" si="12"/>
        <v>15</v>
      </c>
      <c r="V33" s="97">
        <f t="shared" si="12"/>
        <v>9</v>
      </c>
      <c r="W33" s="96">
        <f t="shared" si="12"/>
        <v>150</v>
      </c>
      <c r="X33" s="99">
        <f t="shared" si="12"/>
        <v>90</v>
      </c>
      <c r="Y33" s="164"/>
      <c r="Z33" s="164"/>
      <c r="AA33" s="167"/>
      <c r="AB33" s="168"/>
    </row>
    <row r="34" spans="2:28" ht="15.75" thickBot="1" x14ac:dyDescent="0.3">
      <c r="B34" s="160"/>
      <c r="C34" s="117" t="s">
        <v>58</v>
      </c>
      <c r="D34" s="118"/>
      <c r="E34" s="118"/>
      <c r="F34" s="118"/>
      <c r="G34" s="118"/>
      <c r="H34" s="118"/>
      <c r="I34" s="119"/>
      <c r="J34" s="119"/>
      <c r="K34" s="120"/>
      <c r="L34" s="120"/>
      <c r="M34" s="120"/>
      <c r="N34" s="121"/>
      <c r="O34" s="122">
        <f>O32*O33</f>
        <v>0</v>
      </c>
      <c r="P34" s="122">
        <f t="shared" ref="P34:X34" si="13">P32*P33</f>
        <v>0</v>
      </c>
      <c r="Q34" s="122">
        <f t="shared" si="13"/>
        <v>0</v>
      </c>
      <c r="R34" s="122">
        <f t="shared" si="13"/>
        <v>0</v>
      </c>
      <c r="S34" s="122">
        <f t="shared" si="13"/>
        <v>0</v>
      </c>
      <c r="T34" s="122">
        <f t="shared" si="13"/>
        <v>0</v>
      </c>
      <c r="U34" s="122">
        <f t="shared" si="13"/>
        <v>0</v>
      </c>
      <c r="V34" s="122">
        <f t="shared" si="13"/>
        <v>0</v>
      </c>
      <c r="W34" s="122">
        <f t="shared" si="13"/>
        <v>0</v>
      </c>
      <c r="X34" s="122">
        <f t="shared" si="13"/>
        <v>0</v>
      </c>
      <c r="Y34" s="164"/>
      <c r="Z34" s="164"/>
      <c r="AA34" s="169"/>
      <c r="AB34" s="170"/>
    </row>
    <row r="35" spans="2:28" x14ac:dyDescent="0.25">
      <c r="Y35" s="123"/>
    </row>
    <row r="36" spans="2:28" x14ac:dyDescent="0.25">
      <c r="Z36" s="124">
        <f>Z11</f>
        <v>0</v>
      </c>
    </row>
    <row r="37" spans="2:28" x14ac:dyDescent="0.25">
      <c r="Y37" s="123"/>
    </row>
    <row r="43" spans="2:28" x14ac:dyDescent="0.25">
      <c r="Z43" s="123"/>
    </row>
  </sheetData>
  <sheetProtection sheet="1" objects="1" scenarios="1"/>
  <mergeCells count="18">
    <mergeCell ref="Y27:Y30"/>
    <mergeCell ref="Y31:Y34"/>
    <mergeCell ref="Y10:Z10"/>
    <mergeCell ref="AA10:AB10"/>
    <mergeCell ref="B11:B26"/>
    <mergeCell ref="Y11:Y14"/>
    <mergeCell ref="Z11:Z34"/>
    <mergeCell ref="AA11:AB34"/>
    <mergeCell ref="Y15:Y18"/>
    <mergeCell ref="Y19:Y22"/>
    <mergeCell ref="Y23:Y26"/>
    <mergeCell ref="B27:B34"/>
    <mergeCell ref="B2:AB3"/>
    <mergeCell ref="B5:AB6"/>
    <mergeCell ref="O8:R8"/>
    <mergeCell ref="S8:T8"/>
    <mergeCell ref="U8:X8"/>
    <mergeCell ref="Y8:AB8"/>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91"/>
  </sheetPr>
  <dimension ref="B1:AB43"/>
  <sheetViews>
    <sheetView showGridLines="0" zoomScale="80" zoomScaleNormal="80" workbookViewId="0">
      <selection activeCell="B2" sqref="B2:AB3"/>
    </sheetView>
  </sheetViews>
  <sheetFormatPr baseColWidth="10" defaultColWidth="11.5703125" defaultRowHeight="15" x14ac:dyDescent="0.25"/>
  <cols>
    <col min="1" max="1" width="3" style="59" customWidth="1"/>
    <col min="2" max="2" width="16.5703125" style="59" customWidth="1"/>
    <col min="3" max="3" width="52.85546875" style="59" bestFit="1" customWidth="1"/>
    <col min="4" max="4" width="14.42578125" style="59" customWidth="1"/>
    <col min="5" max="10" width="11.7109375" style="59" bestFit="1" customWidth="1"/>
    <col min="11" max="11" width="13.7109375" style="59" customWidth="1"/>
    <col min="12" max="13" width="11.7109375" style="59" bestFit="1" customWidth="1"/>
    <col min="14" max="14" width="11.5703125" style="59" hidden="1" customWidth="1"/>
    <col min="15" max="15" width="17.85546875" style="59" customWidth="1"/>
    <col min="16" max="16" width="16.85546875" style="59" customWidth="1"/>
    <col min="17" max="17" width="17.5703125" style="59" customWidth="1"/>
    <col min="18" max="18" width="17.28515625" style="59" customWidth="1"/>
    <col min="19" max="19" width="18.7109375" style="59" customWidth="1"/>
    <col min="20" max="20" width="17.28515625" style="59" customWidth="1"/>
    <col min="21" max="21" width="24.28515625" style="59" customWidth="1"/>
    <col min="22" max="22" width="23.85546875" style="59" customWidth="1"/>
    <col min="23" max="23" width="18.140625" style="59" customWidth="1"/>
    <col min="24" max="24" width="18.28515625" style="59" customWidth="1"/>
    <col min="25" max="25" width="22.85546875" style="59" bestFit="1" customWidth="1"/>
    <col min="26" max="26" width="25.7109375" style="59" bestFit="1" customWidth="1"/>
    <col min="27" max="27" width="23.7109375" style="59" customWidth="1"/>
    <col min="28" max="28" width="25.85546875" style="59" customWidth="1"/>
    <col min="29" max="16384" width="11.5703125" style="59"/>
  </cols>
  <sheetData>
    <row r="1" spans="2:28" ht="149.25" customHeight="1" x14ac:dyDescent="0.3"/>
    <row r="2" spans="2:28" ht="15" customHeight="1" x14ac:dyDescent="0.25">
      <c r="B2" s="171" t="s">
        <v>160</v>
      </c>
      <c r="C2" s="171"/>
      <c r="D2" s="171"/>
      <c r="E2" s="171"/>
      <c r="F2" s="171"/>
      <c r="G2" s="171"/>
      <c r="H2" s="171"/>
      <c r="I2" s="171"/>
      <c r="J2" s="171"/>
      <c r="K2" s="171"/>
      <c r="L2" s="171"/>
      <c r="M2" s="171"/>
      <c r="N2" s="171"/>
      <c r="O2" s="171"/>
      <c r="P2" s="171"/>
      <c r="Q2" s="171"/>
      <c r="R2" s="171"/>
      <c r="S2" s="171"/>
      <c r="T2" s="171"/>
      <c r="U2" s="171"/>
      <c r="V2" s="171"/>
      <c r="W2" s="171"/>
      <c r="X2" s="171"/>
      <c r="Y2" s="171"/>
      <c r="Z2" s="171"/>
      <c r="AA2" s="171"/>
      <c r="AB2" s="171"/>
    </row>
    <row r="3" spans="2:28" ht="15" customHeight="1" x14ac:dyDescent="0.25">
      <c r="B3" s="171"/>
      <c r="C3" s="171"/>
      <c r="D3" s="171"/>
      <c r="E3" s="171"/>
      <c r="F3" s="171"/>
      <c r="G3" s="171"/>
      <c r="H3" s="171"/>
      <c r="I3" s="171"/>
      <c r="J3" s="171"/>
      <c r="K3" s="171"/>
      <c r="L3" s="171"/>
      <c r="M3" s="171"/>
      <c r="N3" s="171"/>
      <c r="O3" s="171"/>
      <c r="P3" s="171"/>
      <c r="Q3" s="171"/>
      <c r="R3" s="171"/>
      <c r="S3" s="171"/>
      <c r="T3" s="171"/>
      <c r="U3" s="171"/>
      <c r="V3" s="171"/>
      <c r="W3" s="171"/>
      <c r="X3" s="171"/>
      <c r="Y3" s="171"/>
      <c r="Z3" s="171"/>
      <c r="AA3" s="171"/>
      <c r="AB3" s="171"/>
    </row>
    <row r="4" spans="2:28" ht="15" customHeight="1" x14ac:dyDescent="0.45">
      <c r="B4" s="60"/>
      <c r="C4" s="61"/>
      <c r="D4" s="61"/>
      <c r="E4" s="61"/>
      <c r="F4" s="61"/>
      <c r="G4" s="61"/>
      <c r="H4" s="61"/>
      <c r="I4" s="61"/>
      <c r="J4" s="61"/>
      <c r="K4" s="61"/>
      <c r="L4" s="61"/>
      <c r="M4" s="61"/>
      <c r="N4" s="61"/>
      <c r="O4" s="61"/>
      <c r="P4" s="61"/>
      <c r="Q4" s="61"/>
      <c r="R4" s="61"/>
      <c r="S4" s="61"/>
      <c r="T4" s="61"/>
      <c r="U4" s="61"/>
      <c r="V4" s="61"/>
      <c r="W4" s="61"/>
      <c r="X4" s="61"/>
      <c r="Y4" s="61"/>
      <c r="Z4" s="61"/>
    </row>
    <row r="5" spans="2:28" ht="27" customHeight="1" x14ac:dyDescent="0.25">
      <c r="B5" s="175" t="s">
        <v>152</v>
      </c>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row>
    <row r="6" spans="2:28" ht="27" customHeight="1" x14ac:dyDescent="0.25">
      <c r="B6" s="175"/>
      <c r="C6" s="175"/>
      <c r="D6" s="175"/>
      <c r="E6" s="175"/>
      <c r="F6" s="175"/>
      <c r="G6" s="175"/>
      <c r="H6" s="175"/>
      <c r="I6" s="175"/>
      <c r="J6" s="175"/>
      <c r="K6" s="175"/>
      <c r="L6" s="175"/>
      <c r="M6" s="175"/>
      <c r="N6" s="175"/>
      <c r="O6" s="175"/>
      <c r="P6" s="175"/>
      <c r="Q6" s="175"/>
      <c r="R6" s="175"/>
      <c r="S6" s="175"/>
      <c r="T6" s="175"/>
      <c r="U6" s="175"/>
      <c r="V6" s="175"/>
      <c r="W6" s="175"/>
      <c r="X6" s="175"/>
      <c r="Y6" s="175"/>
      <c r="Z6" s="175"/>
      <c r="AA6" s="175"/>
      <c r="AB6" s="175"/>
    </row>
    <row r="7" spans="2:28" ht="21" customHeight="1" thickBot="1" x14ac:dyDescent="0.3">
      <c r="B7" s="62" t="s">
        <v>151</v>
      </c>
      <c r="C7" s="63"/>
      <c r="D7" s="64"/>
      <c r="E7" s="64"/>
      <c r="F7" s="64"/>
      <c r="G7" s="64"/>
      <c r="H7" s="64"/>
      <c r="I7" s="64"/>
      <c r="J7" s="64"/>
      <c r="K7" s="64"/>
      <c r="L7" s="64"/>
      <c r="M7" s="64"/>
      <c r="N7" s="64"/>
      <c r="O7" s="64"/>
      <c r="P7" s="64"/>
      <c r="Q7" s="64"/>
      <c r="R7" s="64"/>
      <c r="S7" s="64"/>
      <c r="T7" s="64"/>
      <c r="U7" s="64"/>
      <c r="V7" s="64"/>
      <c r="W7" s="64"/>
      <c r="X7" s="64"/>
      <c r="Y7" s="64"/>
      <c r="Z7" s="65"/>
      <c r="AA7" s="63"/>
      <c r="AB7" s="63"/>
    </row>
    <row r="8" spans="2:28" ht="38.25" customHeight="1" thickTop="1" thickBot="1" x14ac:dyDescent="0.3">
      <c r="B8" s="62" t="s">
        <v>68</v>
      </c>
      <c r="C8" s="66" t="s">
        <v>123</v>
      </c>
      <c r="D8" s="67"/>
      <c r="E8" s="67"/>
      <c r="F8" s="67"/>
      <c r="G8" s="67"/>
      <c r="H8" s="67"/>
      <c r="I8" s="67"/>
      <c r="J8" s="67"/>
      <c r="K8" s="68"/>
      <c r="L8" s="68"/>
      <c r="M8" s="68"/>
      <c r="N8" s="67"/>
      <c r="O8" s="162" t="s">
        <v>145</v>
      </c>
      <c r="P8" s="162"/>
      <c r="Q8" s="162"/>
      <c r="R8" s="162"/>
      <c r="S8" s="162" t="s">
        <v>71</v>
      </c>
      <c r="T8" s="162"/>
      <c r="U8" s="162" t="s">
        <v>72</v>
      </c>
      <c r="V8" s="162"/>
      <c r="W8" s="162"/>
      <c r="X8" s="162"/>
      <c r="Y8" s="165"/>
      <c r="Z8" s="165"/>
      <c r="AA8" s="165"/>
      <c r="AB8" s="165"/>
    </row>
    <row r="9" spans="2:28" ht="48.75" thickTop="1" thickBot="1" x14ac:dyDescent="0.3">
      <c r="B9" s="60"/>
      <c r="C9" s="60"/>
      <c r="D9" s="60"/>
      <c r="E9" s="60"/>
      <c r="F9" s="60"/>
      <c r="G9" s="60"/>
      <c r="H9" s="60"/>
      <c r="I9" s="60"/>
      <c r="J9" s="60"/>
      <c r="K9" s="60"/>
      <c r="L9" s="60"/>
      <c r="M9" s="60"/>
      <c r="N9" s="60"/>
      <c r="O9" s="69" t="s">
        <v>154</v>
      </c>
      <c r="P9" s="69" t="s">
        <v>155</v>
      </c>
      <c r="Q9" s="69" t="s">
        <v>156</v>
      </c>
      <c r="R9" s="69" t="s">
        <v>157</v>
      </c>
      <c r="S9" s="69" t="s">
        <v>75</v>
      </c>
      <c r="T9" s="69" t="s">
        <v>76</v>
      </c>
      <c r="U9" s="69" t="s">
        <v>77</v>
      </c>
      <c r="V9" s="69" t="s">
        <v>78</v>
      </c>
      <c r="W9" s="69" t="s">
        <v>79</v>
      </c>
      <c r="X9" s="69" t="s">
        <v>80</v>
      </c>
      <c r="Y9" s="70" t="s">
        <v>81</v>
      </c>
      <c r="Z9" s="70" t="s">
        <v>82</v>
      </c>
      <c r="AA9" s="70" t="s">
        <v>84</v>
      </c>
      <c r="AB9" s="70" t="s">
        <v>83</v>
      </c>
    </row>
    <row r="10" spans="2:28" ht="45.75" thickBot="1" x14ac:dyDescent="0.3">
      <c r="B10" s="70" t="s">
        <v>63</v>
      </c>
      <c r="C10" s="71" t="s">
        <v>150</v>
      </c>
      <c r="D10" s="71" t="s">
        <v>46</v>
      </c>
      <c r="E10" s="71" t="s">
        <v>45</v>
      </c>
      <c r="F10" s="71" t="s">
        <v>34</v>
      </c>
      <c r="G10" s="71" t="s">
        <v>35</v>
      </c>
      <c r="H10" s="71" t="s">
        <v>16</v>
      </c>
      <c r="I10" s="71" t="s">
        <v>64</v>
      </c>
      <c r="J10" s="71" t="s">
        <v>65</v>
      </c>
      <c r="K10" s="71" t="s">
        <v>66</v>
      </c>
      <c r="L10" s="71" t="s">
        <v>67</v>
      </c>
      <c r="M10" s="71" t="s">
        <v>69</v>
      </c>
      <c r="N10" s="60"/>
      <c r="O10" s="72">
        <f>SUM('Calendrier 2028-2029'!H33:L33)</f>
        <v>251</v>
      </c>
      <c r="P10" s="72">
        <f>SUM('Calendrier 2028-2029'!H33:L33)</f>
        <v>251</v>
      </c>
      <c r="Q10" s="72">
        <f>'Calendrier 2028-2029'!M33</f>
        <v>51</v>
      </c>
      <c r="R10" s="72">
        <f>'Calendrier 2028-2029'!M33</f>
        <v>51</v>
      </c>
      <c r="S10" s="72">
        <f>'Calendrier 2028-2029'!N33</f>
        <v>52</v>
      </c>
      <c r="T10" s="72">
        <f>'Calendrier 2028-2029'!N33</f>
        <v>52</v>
      </c>
      <c r="U10" s="72">
        <f>'Calendrier 2028-2029'!P33</f>
        <v>0</v>
      </c>
      <c r="V10" s="72">
        <f>'Calendrier 2028-2029'!P33</f>
        <v>0</v>
      </c>
      <c r="W10" s="72">
        <f>'Calendrier 2028-2029'!O33</f>
        <v>11</v>
      </c>
      <c r="X10" s="72">
        <f>'Calendrier 2028-2029'!O33</f>
        <v>11</v>
      </c>
      <c r="Y10" s="161">
        <f>SUM(O10:X10)/2</f>
        <v>365</v>
      </c>
      <c r="Z10" s="161"/>
      <c r="AA10" s="166">
        <f>'A remplir par le candidat'!D15</f>
        <v>0</v>
      </c>
      <c r="AB10" s="166"/>
    </row>
    <row r="11" spans="2:28" ht="16.5" thickTop="1" thickBot="1" x14ac:dyDescent="0.3">
      <c r="B11" s="172" t="s">
        <v>99</v>
      </c>
      <c r="C11" s="73" t="s">
        <v>44</v>
      </c>
      <c r="D11" s="74" t="s">
        <v>42</v>
      </c>
      <c r="E11" s="75">
        <v>1</v>
      </c>
      <c r="F11" s="76"/>
      <c r="G11" s="76"/>
      <c r="H11" s="76"/>
      <c r="I11" s="77">
        <v>0.33333333333333331</v>
      </c>
      <c r="J11" s="77">
        <v>0.75</v>
      </c>
      <c r="K11" s="78">
        <f>IF(AND(I11&lt;&gt;J11,I11&lt;&gt;"",J11&lt;&gt;""),IF(J11&lt;I11,J11+1-I11,J11-I11)*24,IF(OR(I11="",J11=""),0,24))</f>
        <v>10</v>
      </c>
      <c r="L11" s="79">
        <f>K11-M11</f>
        <v>10</v>
      </c>
      <c r="M11" s="80">
        <f>IF(OR(AND(J11=I11,K11&gt;0),AND(K11&gt;0,J11&gt;=(6/24),I11&lt;(21/24),J11&lt;I11)),9,IF(AND(K11&gt;0,J11&lt;I11,J11&lt;(6/24),I11&gt;=(21/24)),(J11+1-I11)*24,IF(AND(K11&gt;0,J11&lt;I11,J11&lt;(6/24),I11&lt;(21/24)),(J11*24)+3,IF(AND(K11&gt;0,J11&lt;I11,J11&gt;=(6/24),I11&gt;=(21/24)),(6/24+1-I11)*24,IF(OR(AND(K11&gt;0,J11&gt;I11,I11&lt;=(6/24),J11&lt;=(6/24),J11&lt;(21/24)),AND(K11&gt;0,J11&gt;I11,J11&gt;(21/24),I11&gt;=(21/24))),(J11-I11)*24,IF(AND(K11&gt;0,J11&gt;I11,I11&lt;(6/24),J11&gt;(6/24),J11&lt;(21/24)),6-I11*24,N11))))))</f>
        <v>0</v>
      </c>
      <c r="N11" s="81">
        <f>IF(AND(K11&gt;0,J11&gt;I11,J11&gt;=(21/24),I11&lt;(6/24)),(J11*24)-21+6-I11*24,IF(AND(K11&gt;0,J11&gt;I11,J11&gt;=(21/24),I11&lt;(21/24),I11&gt;=(6/24)),(J11*24)-21,0))</f>
        <v>0</v>
      </c>
      <c r="O11" s="82">
        <f>L11*E11</f>
        <v>10</v>
      </c>
      <c r="P11" s="83">
        <f>M11*E11</f>
        <v>0</v>
      </c>
      <c r="Q11" s="84">
        <f>L11*F11</f>
        <v>0</v>
      </c>
      <c r="R11" s="84">
        <f>M11*F11</f>
        <v>0</v>
      </c>
      <c r="S11" s="82">
        <f>L11*G11</f>
        <v>0</v>
      </c>
      <c r="T11" s="83">
        <f>M11*G11</f>
        <v>0</v>
      </c>
      <c r="U11" s="82">
        <f>L11*G11*H11</f>
        <v>0</v>
      </c>
      <c r="V11" s="83">
        <f>M11*G11*H11</f>
        <v>0</v>
      </c>
      <c r="W11" s="82">
        <f>L11*H11</f>
        <v>0</v>
      </c>
      <c r="X11" s="85">
        <f>M11*H11</f>
        <v>0</v>
      </c>
      <c r="Y11" s="163">
        <f>SUM(O14:X14)</f>
        <v>0</v>
      </c>
      <c r="Z11" s="163">
        <f>SUM(Y11:Y34)</f>
        <v>0</v>
      </c>
      <c r="AA11" s="167">
        <f>IFERROR(Z11+(Z11*AA10),"TVA à renseigner par le candidat ci-dessus")</f>
        <v>0</v>
      </c>
      <c r="AB11" s="168"/>
    </row>
    <row r="12" spans="2:28" ht="16.5" thickTop="1" thickBot="1" x14ac:dyDescent="0.3">
      <c r="B12" s="173"/>
      <c r="C12" s="86" t="s">
        <v>70</v>
      </c>
      <c r="D12" s="87"/>
      <c r="E12" s="87"/>
      <c r="F12" s="88"/>
      <c r="G12" s="88"/>
      <c r="H12" s="88"/>
      <c r="I12" s="89"/>
      <c r="J12" s="89"/>
      <c r="K12" s="90"/>
      <c r="L12" s="90"/>
      <c r="M12" s="90"/>
      <c r="N12" s="91"/>
      <c r="O12" s="92">
        <f>IFERROR('A remplir par le candidat'!E17,0)</f>
        <v>0</v>
      </c>
      <c r="P12" s="92">
        <f>IFERROR('A remplir par le candidat'!F17,0)</f>
        <v>0</v>
      </c>
      <c r="Q12" s="92">
        <f>IFERROR('A remplir par le candidat'!E17,0)</f>
        <v>0</v>
      </c>
      <c r="R12" s="92">
        <f>IFERROR('A remplir par le candidat'!F17,0)</f>
        <v>0</v>
      </c>
      <c r="S12" s="92">
        <f>IFERROR('A remplir par le candidat'!G17,0)</f>
        <v>0</v>
      </c>
      <c r="T12" s="92">
        <f>IFERROR('A remplir par le candidat'!H17,0)</f>
        <v>0</v>
      </c>
      <c r="U12" s="92">
        <f>IFERROR('A remplir par le candidat'!I17,0)</f>
        <v>0</v>
      </c>
      <c r="V12" s="92">
        <f>IFERROR('A remplir par le candidat'!J17,0)</f>
        <v>0</v>
      </c>
      <c r="W12" s="92">
        <f>IFERROR('A remplir par le candidat'!K17,0)</f>
        <v>0</v>
      </c>
      <c r="X12" s="92">
        <f>IFERROR('A remplir par le candidat'!L17,0)</f>
        <v>0</v>
      </c>
      <c r="Y12" s="164"/>
      <c r="Z12" s="164"/>
      <c r="AA12" s="167"/>
      <c r="AB12" s="168"/>
    </row>
    <row r="13" spans="2:28" ht="16.5" thickTop="1" thickBot="1" x14ac:dyDescent="0.3">
      <c r="B13" s="173"/>
      <c r="C13" s="93" t="s">
        <v>59</v>
      </c>
      <c r="D13" s="94"/>
      <c r="E13" s="88"/>
      <c r="F13" s="88"/>
      <c r="G13" s="88"/>
      <c r="H13" s="88"/>
      <c r="I13" s="89"/>
      <c r="J13" s="89"/>
      <c r="K13" s="90"/>
      <c r="L13" s="90"/>
      <c r="M13" s="90"/>
      <c r="N13" s="95"/>
      <c r="O13" s="96">
        <f t="shared" ref="O13:X13" si="0">O10*O11</f>
        <v>2510</v>
      </c>
      <c r="P13" s="97">
        <f t="shared" si="0"/>
        <v>0</v>
      </c>
      <c r="Q13" s="98">
        <f t="shared" si="0"/>
        <v>0</v>
      </c>
      <c r="R13" s="98">
        <f t="shared" si="0"/>
        <v>0</v>
      </c>
      <c r="S13" s="96">
        <f t="shared" si="0"/>
        <v>0</v>
      </c>
      <c r="T13" s="97">
        <f t="shared" si="0"/>
        <v>0</v>
      </c>
      <c r="U13" s="96">
        <f t="shared" si="0"/>
        <v>0</v>
      </c>
      <c r="V13" s="97">
        <f t="shared" si="0"/>
        <v>0</v>
      </c>
      <c r="W13" s="96">
        <f t="shared" si="0"/>
        <v>0</v>
      </c>
      <c r="X13" s="99">
        <f t="shared" si="0"/>
        <v>0</v>
      </c>
      <c r="Y13" s="164"/>
      <c r="Z13" s="164"/>
      <c r="AA13" s="167"/>
      <c r="AB13" s="168"/>
    </row>
    <row r="14" spans="2:28" ht="15.75" thickBot="1" x14ac:dyDescent="0.3">
      <c r="B14" s="173"/>
      <c r="C14" s="100" t="s">
        <v>58</v>
      </c>
      <c r="D14" s="101"/>
      <c r="E14" s="101"/>
      <c r="F14" s="101"/>
      <c r="G14" s="101"/>
      <c r="H14" s="101"/>
      <c r="I14" s="102"/>
      <c r="J14" s="102"/>
      <c r="K14" s="103"/>
      <c r="L14" s="103"/>
      <c r="M14" s="103"/>
      <c r="N14" s="104"/>
      <c r="O14" s="105">
        <f>O12*O13</f>
        <v>0</v>
      </c>
      <c r="P14" s="105">
        <f t="shared" ref="P14:X14" si="1">P12*P13</f>
        <v>0</v>
      </c>
      <c r="Q14" s="105">
        <f t="shared" si="1"/>
        <v>0</v>
      </c>
      <c r="R14" s="105">
        <f t="shared" si="1"/>
        <v>0</v>
      </c>
      <c r="S14" s="105">
        <f t="shared" si="1"/>
        <v>0</v>
      </c>
      <c r="T14" s="105">
        <f t="shared" si="1"/>
        <v>0</v>
      </c>
      <c r="U14" s="105">
        <f t="shared" si="1"/>
        <v>0</v>
      </c>
      <c r="V14" s="105">
        <f t="shared" si="1"/>
        <v>0</v>
      </c>
      <c r="W14" s="105">
        <f t="shared" si="1"/>
        <v>0</v>
      </c>
      <c r="X14" s="105">
        <f t="shared" si="1"/>
        <v>0</v>
      </c>
      <c r="Y14" s="164"/>
      <c r="Z14" s="164"/>
      <c r="AA14" s="167"/>
      <c r="AB14" s="168"/>
    </row>
    <row r="15" spans="2:28" ht="16.5" thickTop="1" thickBot="1" x14ac:dyDescent="0.3">
      <c r="B15" s="173"/>
      <c r="C15" s="106" t="s">
        <v>144</v>
      </c>
      <c r="D15" s="75" t="s">
        <v>43</v>
      </c>
      <c r="E15" s="75">
        <v>1</v>
      </c>
      <c r="F15" s="75">
        <v>1</v>
      </c>
      <c r="G15" s="75">
        <v>1</v>
      </c>
      <c r="H15" s="75">
        <v>1</v>
      </c>
      <c r="I15" s="77">
        <v>0.33333333333333331</v>
      </c>
      <c r="J15" s="77">
        <v>0.33333333333333331</v>
      </c>
      <c r="K15" s="78">
        <f t="shared" ref="K15:K31" si="2">IF(AND(I15&lt;&gt;J15,I15&lt;&gt;"",J15&lt;&gt;""),IF(J15&lt;I15,J15+1-I15,J15-I15)*24,IF(OR(I15="",J15=""),0,24))</f>
        <v>24</v>
      </c>
      <c r="L15" s="79">
        <f>K15-M15</f>
        <v>15</v>
      </c>
      <c r="M15" s="80">
        <f>IF(OR(AND(J15=I15,K15&gt;0),AND(K15&gt;0,J15&gt;=(6/24),I15&lt;(21/24),J15&lt;I15)),9,IF(AND(K15&gt;0,J15&lt;I15,J15&lt;(6/24),I15&gt;=(21/24)),(J15+1-I15)*24,IF(AND(K15&gt;0,J15&lt;I15,J15&lt;(6/24),I15&lt;(21/24)),(J15*24)+3,IF(AND(K15&gt;0,J15&lt;I15,J15&gt;=(6/24),I15&gt;=(21/24)),(6/24+1-I15)*24,IF(OR(AND(K15&gt;0,J15&gt;I15,I15&lt;=(6/24),J15&lt;=(6/24),J15&lt;(21/24)),AND(K15&gt;0,J15&gt;I15,J15&gt;(21/24),I15&gt;=(21/24))),(J15-I15)*24,IF(AND(K15&gt;0,J15&gt;I15,I15&lt;(6/24),J15&gt;(6/24),J15&lt;(21/24)),6-I15*24,N15))))))</f>
        <v>9</v>
      </c>
      <c r="N15" s="81">
        <f>IF(AND(K15&gt;0,J15&gt;I15,J15&gt;=(21/24),I15&lt;(6/24)),(J15*24)-21+6-I15*24,IF(AND(K15&gt;0,J15&gt;I15,J15&gt;=(21/24),I15&lt;(21/24),I15&gt;=(6/24)),(J15*24)-21,0))</f>
        <v>0</v>
      </c>
      <c r="O15" s="96">
        <f>L15*E15</f>
        <v>15</v>
      </c>
      <c r="P15" s="107">
        <f>M15*E15</f>
        <v>9</v>
      </c>
      <c r="Q15" s="84">
        <f>L15*F15</f>
        <v>15</v>
      </c>
      <c r="R15" s="84">
        <f>M15*F15</f>
        <v>9</v>
      </c>
      <c r="S15" s="96">
        <f>L15*G15</f>
        <v>15</v>
      </c>
      <c r="T15" s="107">
        <f>M15*G15</f>
        <v>9</v>
      </c>
      <c r="U15" s="96">
        <f>L15*G15*H15</f>
        <v>15</v>
      </c>
      <c r="V15" s="107">
        <f>M15*G15*H15</f>
        <v>9</v>
      </c>
      <c r="W15" s="96">
        <f>L15*H15</f>
        <v>15</v>
      </c>
      <c r="X15" s="108">
        <f>M15*H15</f>
        <v>9</v>
      </c>
      <c r="Y15" s="164">
        <f>SUM(O18:X18)</f>
        <v>0</v>
      </c>
      <c r="Z15" s="164"/>
      <c r="AA15" s="167"/>
      <c r="AB15" s="168"/>
    </row>
    <row r="16" spans="2:28" ht="16.5" thickTop="1" thickBot="1" x14ac:dyDescent="0.3">
      <c r="B16" s="173"/>
      <c r="C16" s="86" t="s">
        <v>70</v>
      </c>
      <c r="D16" s="88"/>
      <c r="E16" s="88"/>
      <c r="F16" s="88"/>
      <c r="G16" s="88"/>
      <c r="H16" s="88"/>
      <c r="I16" s="89"/>
      <c r="J16" s="89"/>
      <c r="K16" s="90"/>
      <c r="L16" s="90"/>
      <c r="M16" s="90"/>
      <c r="N16" s="95"/>
      <c r="O16" s="92">
        <f>IFERROR('A remplir par le candidat'!E18,0)</f>
        <v>0</v>
      </c>
      <c r="P16" s="92">
        <f>IFERROR('A remplir par le candidat'!F18,0)</f>
        <v>0</v>
      </c>
      <c r="Q16" s="92">
        <f>IFERROR('A remplir par le candidat'!E18,0)</f>
        <v>0</v>
      </c>
      <c r="R16" s="92">
        <f>IFERROR('A remplir par le candidat'!F18,0)</f>
        <v>0</v>
      </c>
      <c r="S16" s="92">
        <f>IFERROR('A remplir par le candidat'!G18,0)</f>
        <v>0</v>
      </c>
      <c r="T16" s="92">
        <f>IFERROR('A remplir par le candidat'!H18,0)</f>
        <v>0</v>
      </c>
      <c r="U16" s="92">
        <f>IFERROR('A remplir par le candidat'!I18,0)</f>
        <v>0</v>
      </c>
      <c r="V16" s="92">
        <f>IFERROR('A remplir par le candidat'!J18,0)</f>
        <v>0</v>
      </c>
      <c r="W16" s="92">
        <f>IFERROR('A remplir par le candidat'!K18,0)</f>
        <v>0</v>
      </c>
      <c r="X16" s="92">
        <f>IFERROR('A remplir par le candidat'!L18,0)</f>
        <v>0</v>
      </c>
      <c r="Y16" s="164"/>
      <c r="Z16" s="164"/>
      <c r="AA16" s="167"/>
      <c r="AB16" s="168"/>
    </row>
    <row r="17" spans="2:28" ht="16.5" thickTop="1" thickBot="1" x14ac:dyDescent="0.3">
      <c r="B17" s="173"/>
      <c r="C17" s="93" t="s">
        <v>59</v>
      </c>
      <c r="D17" s="88"/>
      <c r="E17" s="88"/>
      <c r="F17" s="88"/>
      <c r="G17" s="88"/>
      <c r="H17" s="88"/>
      <c r="I17" s="89"/>
      <c r="J17" s="89"/>
      <c r="K17" s="90"/>
      <c r="L17" s="90"/>
      <c r="M17" s="90"/>
      <c r="N17" s="95"/>
      <c r="O17" s="96">
        <f>O10*O15</f>
        <v>3765</v>
      </c>
      <c r="P17" s="97">
        <f t="shared" ref="P17:X17" si="3">P10*P15</f>
        <v>2259</v>
      </c>
      <c r="Q17" s="98">
        <f t="shared" si="3"/>
        <v>765</v>
      </c>
      <c r="R17" s="98">
        <f t="shared" si="3"/>
        <v>459</v>
      </c>
      <c r="S17" s="96">
        <f t="shared" si="3"/>
        <v>780</v>
      </c>
      <c r="T17" s="97">
        <f t="shared" si="3"/>
        <v>468</v>
      </c>
      <c r="U17" s="96">
        <f t="shared" si="3"/>
        <v>0</v>
      </c>
      <c r="V17" s="97">
        <f t="shared" si="3"/>
        <v>0</v>
      </c>
      <c r="W17" s="96">
        <f t="shared" si="3"/>
        <v>165</v>
      </c>
      <c r="X17" s="99">
        <f t="shared" si="3"/>
        <v>99</v>
      </c>
      <c r="Y17" s="164"/>
      <c r="Z17" s="164"/>
      <c r="AA17" s="167"/>
      <c r="AB17" s="168"/>
    </row>
    <row r="18" spans="2:28" ht="15.75" thickBot="1" x14ac:dyDescent="0.3">
      <c r="B18" s="173"/>
      <c r="C18" s="100" t="s">
        <v>58</v>
      </c>
      <c r="D18" s="101"/>
      <c r="E18" s="101"/>
      <c r="F18" s="101"/>
      <c r="G18" s="101"/>
      <c r="H18" s="101"/>
      <c r="I18" s="102"/>
      <c r="J18" s="102"/>
      <c r="K18" s="103"/>
      <c r="L18" s="103"/>
      <c r="M18" s="103"/>
      <c r="N18" s="104"/>
      <c r="O18" s="105">
        <f>O16*O17</f>
        <v>0</v>
      </c>
      <c r="P18" s="105">
        <f t="shared" ref="P18:X18" si="4">P16*P17</f>
        <v>0</v>
      </c>
      <c r="Q18" s="105">
        <f t="shared" si="4"/>
        <v>0</v>
      </c>
      <c r="R18" s="105">
        <f t="shared" si="4"/>
        <v>0</v>
      </c>
      <c r="S18" s="105">
        <f t="shared" si="4"/>
        <v>0</v>
      </c>
      <c r="T18" s="105">
        <f t="shared" si="4"/>
        <v>0</v>
      </c>
      <c r="U18" s="105">
        <f t="shared" si="4"/>
        <v>0</v>
      </c>
      <c r="V18" s="105">
        <f t="shared" si="4"/>
        <v>0</v>
      </c>
      <c r="W18" s="105">
        <f t="shared" si="4"/>
        <v>0</v>
      </c>
      <c r="X18" s="105">
        <f t="shared" si="4"/>
        <v>0</v>
      </c>
      <c r="Y18" s="164"/>
      <c r="Z18" s="164"/>
      <c r="AA18" s="167"/>
      <c r="AB18" s="168"/>
    </row>
    <row r="19" spans="2:28" ht="16.5" thickTop="1" thickBot="1" x14ac:dyDescent="0.3">
      <c r="B19" s="173"/>
      <c r="C19" s="106" t="s">
        <v>60</v>
      </c>
      <c r="D19" s="75" t="s">
        <v>43</v>
      </c>
      <c r="E19" s="75">
        <v>1</v>
      </c>
      <c r="F19" s="76"/>
      <c r="G19" s="76"/>
      <c r="H19" s="76"/>
      <c r="I19" s="77">
        <v>0.25</v>
      </c>
      <c r="J19" s="77">
        <v>0.91666666666666663</v>
      </c>
      <c r="K19" s="78">
        <f t="shared" si="2"/>
        <v>16</v>
      </c>
      <c r="L19" s="79">
        <f t="shared" ref="L19:L31" si="5">K19-M19</f>
        <v>15</v>
      </c>
      <c r="M19" s="80">
        <f>IF(OR(AND(J19=I19,K19&gt;0),AND(K19&gt;0,J19&gt;=(6/24),I19&lt;(21/24),J19&lt;I19)),9,IF(AND(K19&gt;0,J19&lt;I19,J19&lt;(6/24),I19&gt;=(21/24)),(J19+1-I19)*24,IF(AND(K19&gt;0,J19&lt;I19,J19&lt;(6/24),I19&lt;(21/24)),(J19*24)+3,IF(AND(K19&gt;0,J19&lt;I19,J19&gt;=(6/24),I19&gt;=(21/24)),(6/24+1-I19)*24,IF(OR(AND(K19&gt;0,J19&gt;I19,I19&lt;=(6/24),J19&lt;=(6/24),J19&lt;(21/24)),AND(K19&gt;0,J19&gt;I19,J19&gt;(21/24),I19&gt;=(21/24))),(J19-I19)*24,IF(AND(K19&gt;0,J19&gt;I19,I19&lt;(6/24),J19&gt;(6/24),J19&lt;(21/24)),6-I19*24,N19))))))</f>
        <v>1</v>
      </c>
      <c r="N19" s="81">
        <f>IF(AND(K19&gt;0,J19&gt;I19,J19&gt;=(21/24),I19&lt;(6/24)),(J19*24)-21+6-I19*24,IF(AND(K19&gt;0,J19&gt;I19,J19&gt;=(21/24),I19&lt;(21/24),I19&gt;=(6/24)),(J19*24)-21,0))</f>
        <v>1</v>
      </c>
      <c r="O19" s="96">
        <f>L19*E19</f>
        <v>15</v>
      </c>
      <c r="P19" s="107">
        <f>M19*E19</f>
        <v>1</v>
      </c>
      <c r="Q19" s="84">
        <f>L19*F19</f>
        <v>0</v>
      </c>
      <c r="R19" s="84">
        <f>M19*F19</f>
        <v>0</v>
      </c>
      <c r="S19" s="96">
        <f>L19*G19</f>
        <v>0</v>
      </c>
      <c r="T19" s="107">
        <f>M19*G19</f>
        <v>0</v>
      </c>
      <c r="U19" s="96">
        <f>L19*G19*H19</f>
        <v>0</v>
      </c>
      <c r="V19" s="107">
        <f>M19*G19*H19</f>
        <v>0</v>
      </c>
      <c r="W19" s="96">
        <f>L19*H19</f>
        <v>0</v>
      </c>
      <c r="X19" s="108">
        <f>M19*H19</f>
        <v>0</v>
      </c>
      <c r="Y19" s="164">
        <f>SUM(O22:X22)</f>
        <v>0</v>
      </c>
      <c r="Z19" s="164"/>
      <c r="AA19" s="167"/>
      <c r="AB19" s="168"/>
    </row>
    <row r="20" spans="2:28" ht="16.5" thickTop="1" thickBot="1" x14ac:dyDescent="0.3">
      <c r="B20" s="173"/>
      <c r="C20" s="86" t="s">
        <v>70</v>
      </c>
      <c r="D20" s="88"/>
      <c r="E20" s="88"/>
      <c r="F20" s="88"/>
      <c r="G20" s="88"/>
      <c r="H20" s="88"/>
      <c r="I20" s="89"/>
      <c r="J20" s="89"/>
      <c r="K20" s="90"/>
      <c r="L20" s="90"/>
      <c r="M20" s="90"/>
      <c r="N20" s="95"/>
      <c r="O20" s="92">
        <f>IFERROR('A remplir par le candidat'!E19,0)</f>
        <v>0</v>
      </c>
      <c r="P20" s="92">
        <f>IFERROR('A remplir par le candidat'!F19,0)</f>
        <v>0</v>
      </c>
      <c r="Q20" s="92">
        <f>IFERROR('A remplir par le candidat'!E19,0)</f>
        <v>0</v>
      </c>
      <c r="R20" s="92">
        <f>IFERROR('A remplir par le candidat'!F19,0)</f>
        <v>0</v>
      </c>
      <c r="S20" s="92">
        <f>IFERROR('A remplir par le candidat'!G19,0)</f>
        <v>0</v>
      </c>
      <c r="T20" s="92">
        <f>IFERROR('A remplir par le candidat'!H19,0)</f>
        <v>0</v>
      </c>
      <c r="U20" s="92">
        <f>IFERROR('A remplir par le candidat'!I19,0)</f>
        <v>0</v>
      </c>
      <c r="V20" s="92">
        <f>IFERROR('A remplir par le candidat'!J19,0)</f>
        <v>0</v>
      </c>
      <c r="W20" s="92">
        <f>IFERROR('A remplir par le candidat'!K19,0)</f>
        <v>0</v>
      </c>
      <c r="X20" s="92">
        <f>IFERROR('A remplir par le candidat'!L19,0)</f>
        <v>0</v>
      </c>
      <c r="Y20" s="164"/>
      <c r="Z20" s="164"/>
      <c r="AA20" s="167"/>
      <c r="AB20" s="168"/>
    </row>
    <row r="21" spans="2:28" ht="16.5" thickTop="1" thickBot="1" x14ac:dyDescent="0.3">
      <c r="B21" s="173"/>
      <c r="C21" s="93" t="s">
        <v>59</v>
      </c>
      <c r="D21" s="88"/>
      <c r="E21" s="88"/>
      <c r="F21" s="88"/>
      <c r="G21" s="88"/>
      <c r="H21" s="88"/>
      <c r="I21" s="89"/>
      <c r="J21" s="89"/>
      <c r="K21" s="90"/>
      <c r="L21" s="90"/>
      <c r="M21" s="90"/>
      <c r="N21" s="95"/>
      <c r="O21" s="96">
        <f t="shared" ref="O21:X21" si="6">O10*O19</f>
        <v>3765</v>
      </c>
      <c r="P21" s="97">
        <f t="shared" si="6"/>
        <v>251</v>
      </c>
      <c r="Q21" s="98">
        <f t="shared" si="6"/>
        <v>0</v>
      </c>
      <c r="R21" s="98">
        <f t="shared" si="6"/>
        <v>0</v>
      </c>
      <c r="S21" s="96">
        <f t="shared" si="6"/>
        <v>0</v>
      </c>
      <c r="T21" s="97">
        <f t="shared" si="6"/>
        <v>0</v>
      </c>
      <c r="U21" s="96">
        <f t="shared" si="6"/>
        <v>0</v>
      </c>
      <c r="V21" s="97">
        <f t="shared" si="6"/>
        <v>0</v>
      </c>
      <c r="W21" s="96">
        <f t="shared" si="6"/>
        <v>0</v>
      </c>
      <c r="X21" s="99">
        <f t="shared" si="6"/>
        <v>0</v>
      </c>
      <c r="Y21" s="164"/>
      <c r="Z21" s="164"/>
      <c r="AA21" s="167"/>
      <c r="AB21" s="168"/>
    </row>
    <row r="22" spans="2:28" ht="15.75" thickBot="1" x14ac:dyDescent="0.3">
      <c r="B22" s="173"/>
      <c r="C22" s="100" t="s">
        <v>58</v>
      </c>
      <c r="D22" s="101"/>
      <c r="E22" s="101"/>
      <c r="F22" s="101"/>
      <c r="G22" s="101"/>
      <c r="H22" s="101"/>
      <c r="I22" s="102"/>
      <c r="J22" s="102"/>
      <c r="K22" s="103"/>
      <c r="L22" s="103"/>
      <c r="M22" s="103"/>
      <c r="N22" s="104"/>
      <c r="O22" s="105">
        <f>O20*O21</f>
        <v>0</v>
      </c>
      <c r="P22" s="105">
        <f t="shared" ref="P22:X22" si="7">P20*P21</f>
        <v>0</v>
      </c>
      <c r="Q22" s="105">
        <f t="shared" si="7"/>
        <v>0</v>
      </c>
      <c r="R22" s="105">
        <f t="shared" si="7"/>
        <v>0</v>
      </c>
      <c r="S22" s="105">
        <f t="shared" si="7"/>
        <v>0</v>
      </c>
      <c r="T22" s="105">
        <f t="shared" si="7"/>
        <v>0</v>
      </c>
      <c r="U22" s="105">
        <f t="shared" si="7"/>
        <v>0</v>
      </c>
      <c r="V22" s="105">
        <f t="shared" si="7"/>
        <v>0</v>
      </c>
      <c r="W22" s="105">
        <f t="shared" si="7"/>
        <v>0</v>
      </c>
      <c r="X22" s="105">
        <f t="shared" si="7"/>
        <v>0</v>
      </c>
      <c r="Y22" s="164"/>
      <c r="Z22" s="164"/>
      <c r="AA22" s="167"/>
      <c r="AB22" s="168"/>
    </row>
    <row r="23" spans="2:28" ht="16.5" thickTop="1" thickBot="1" x14ac:dyDescent="0.3">
      <c r="B23" s="173"/>
      <c r="C23" s="106" t="s">
        <v>61</v>
      </c>
      <c r="D23" s="75" t="s">
        <v>41</v>
      </c>
      <c r="E23" s="75">
        <v>1</v>
      </c>
      <c r="F23" s="76"/>
      <c r="G23" s="76"/>
      <c r="H23" s="76"/>
      <c r="I23" s="77">
        <v>0.3125</v>
      </c>
      <c r="J23" s="77">
        <v>0.79166666666666663</v>
      </c>
      <c r="K23" s="78">
        <f t="shared" si="2"/>
        <v>11.5</v>
      </c>
      <c r="L23" s="79">
        <f t="shared" si="5"/>
        <v>11.5</v>
      </c>
      <c r="M23" s="80">
        <f>IF(OR(AND(J23=I23,K23&gt;0),AND(K23&gt;0,J23&gt;=(6/24),I23&lt;(21/24),J23&lt;I23)),9,IF(AND(K23&gt;0,J23&lt;I23,J23&lt;(6/24),I23&gt;=(21/24)),(J23+1-I23)*24,IF(AND(K23&gt;0,J23&lt;I23,J23&lt;(6/24),I23&lt;(21/24)),(J23*24)+3,IF(AND(K23&gt;0,J23&lt;I23,J23&gt;=(6/24),I23&gt;=(21/24)),(6/24+1-I23)*24,IF(OR(AND(K23&gt;0,J23&gt;I23,I23&lt;=(6/24),J23&lt;=(6/24),J23&lt;(21/24)),AND(K23&gt;0,J23&gt;I23,J23&gt;(21/24),I23&gt;=(21/24))),(J23-I23)*24,IF(AND(K23&gt;0,J23&gt;I23,I23&lt;(6/24),J23&gt;(6/24),J23&lt;(21/24)),6-I23*24,N23))))))</f>
        <v>0</v>
      </c>
      <c r="N23" s="81">
        <f>IF(AND(K23&gt;0,J23&gt;I23,J23&gt;=(21/24),I23&lt;(6/24)),(J23*24)-21+6-I23*24,IF(AND(K23&gt;0,J23&gt;I23,J23&gt;=(21/24),I23&lt;(21/24),I23&gt;=(6/24)),(J23*24)-21,0))</f>
        <v>0</v>
      </c>
      <c r="O23" s="96">
        <f>L23*E23</f>
        <v>11.5</v>
      </c>
      <c r="P23" s="107">
        <f>M23*E23</f>
        <v>0</v>
      </c>
      <c r="Q23" s="84">
        <f>L23*F23</f>
        <v>0</v>
      </c>
      <c r="R23" s="84">
        <f>M23*F23</f>
        <v>0</v>
      </c>
      <c r="S23" s="96">
        <f>L23*G23</f>
        <v>0</v>
      </c>
      <c r="T23" s="107">
        <f>M23*G23</f>
        <v>0</v>
      </c>
      <c r="U23" s="96">
        <f>L23*G23*H23</f>
        <v>0</v>
      </c>
      <c r="V23" s="107">
        <f>M23*G23*H23</f>
        <v>0</v>
      </c>
      <c r="W23" s="96">
        <f>L23*H23</f>
        <v>0</v>
      </c>
      <c r="X23" s="108">
        <f>M23*H23</f>
        <v>0</v>
      </c>
      <c r="Y23" s="164">
        <f>SUM(O26:X26)</f>
        <v>0</v>
      </c>
      <c r="Z23" s="164"/>
      <c r="AA23" s="167"/>
      <c r="AB23" s="168"/>
    </row>
    <row r="24" spans="2:28" ht="16.5" thickTop="1" thickBot="1" x14ac:dyDescent="0.3">
      <c r="B24" s="173"/>
      <c r="C24" s="86" t="s">
        <v>70</v>
      </c>
      <c r="D24" s="88"/>
      <c r="E24" s="88"/>
      <c r="F24" s="88"/>
      <c r="G24" s="88"/>
      <c r="H24" s="88"/>
      <c r="I24" s="89"/>
      <c r="J24" s="89"/>
      <c r="K24" s="90"/>
      <c r="L24" s="90"/>
      <c r="M24" s="90"/>
      <c r="N24" s="95"/>
      <c r="O24" s="92">
        <f>IFERROR('A remplir par le candidat'!E20,0)</f>
        <v>0</v>
      </c>
      <c r="P24" s="92">
        <f>IFERROR('A remplir par le candidat'!F20,0)</f>
        <v>0</v>
      </c>
      <c r="Q24" s="92">
        <f>IFERROR('A remplir par le candidat'!E20,0)</f>
        <v>0</v>
      </c>
      <c r="R24" s="92">
        <f>IFERROR('A remplir par le candidat'!F20,0)</f>
        <v>0</v>
      </c>
      <c r="S24" s="92">
        <f>IFERROR('A remplir par le candidat'!G20,0)</f>
        <v>0</v>
      </c>
      <c r="T24" s="92">
        <f>IFERROR('A remplir par le candidat'!H20,0)</f>
        <v>0</v>
      </c>
      <c r="U24" s="92">
        <f>IFERROR('A remplir par le candidat'!I20,0)</f>
        <v>0</v>
      </c>
      <c r="V24" s="92">
        <f>IFERROR('A remplir par le candidat'!J20,0)</f>
        <v>0</v>
      </c>
      <c r="W24" s="92">
        <f>IFERROR('A remplir par le candidat'!K20,0)</f>
        <v>0</v>
      </c>
      <c r="X24" s="92">
        <f>IFERROR('A remplir par le candidat'!L20,0)</f>
        <v>0</v>
      </c>
      <c r="Y24" s="164"/>
      <c r="Z24" s="164"/>
      <c r="AA24" s="167"/>
      <c r="AB24" s="168"/>
    </row>
    <row r="25" spans="2:28" ht="16.5" thickTop="1" thickBot="1" x14ac:dyDescent="0.3">
      <c r="B25" s="173"/>
      <c r="C25" s="93" t="s">
        <v>59</v>
      </c>
      <c r="D25" s="88"/>
      <c r="E25" s="88"/>
      <c r="F25" s="88"/>
      <c r="G25" s="88"/>
      <c r="H25" s="88"/>
      <c r="I25" s="89"/>
      <c r="J25" s="89"/>
      <c r="K25" s="90"/>
      <c r="L25" s="90"/>
      <c r="M25" s="90"/>
      <c r="N25" s="95"/>
      <c r="O25" s="96">
        <f t="shared" ref="O25:X25" si="8">O10*O23</f>
        <v>2886.5</v>
      </c>
      <c r="P25" s="97">
        <f t="shared" si="8"/>
        <v>0</v>
      </c>
      <c r="Q25" s="98">
        <f t="shared" si="8"/>
        <v>0</v>
      </c>
      <c r="R25" s="98">
        <f t="shared" si="8"/>
        <v>0</v>
      </c>
      <c r="S25" s="96">
        <f t="shared" si="8"/>
        <v>0</v>
      </c>
      <c r="T25" s="97">
        <f t="shared" si="8"/>
        <v>0</v>
      </c>
      <c r="U25" s="96">
        <f t="shared" si="8"/>
        <v>0</v>
      </c>
      <c r="V25" s="97">
        <f t="shared" si="8"/>
        <v>0</v>
      </c>
      <c r="W25" s="96">
        <f t="shared" si="8"/>
        <v>0</v>
      </c>
      <c r="X25" s="99">
        <f t="shared" si="8"/>
        <v>0</v>
      </c>
      <c r="Y25" s="164"/>
      <c r="Z25" s="164"/>
      <c r="AA25" s="167"/>
      <c r="AB25" s="168"/>
    </row>
    <row r="26" spans="2:28" ht="15.75" thickBot="1" x14ac:dyDescent="0.3">
      <c r="B26" s="174"/>
      <c r="C26" s="100" t="s">
        <v>58</v>
      </c>
      <c r="D26" s="101"/>
      <c r="E26" s="101"/>
      <c r="F26" s="101"/>
      <c r="G26" s="101"/>
      <c r="H26" s="101"/>
      <c r="I26" s="102"/>
      <c r="J26" s="102"/>
      <c r="K26" s="103"/>
      <c r="L26" s="103"/>
      <c r="M26" s="103"/>
      <c r="N26" s="104"/>
      <c r="O26" s="105">
        <f>O24*O25</f>
        <v>0</v>
      </c>
      <c r="P26" s="105">
        <f t="shared" ref="P26:X26" si="9">P24*P25</f>
        <v>0</v>
      </c>
      <c r="Q26" s="105">
        <f t="shared" si="9"/>
        <v>0</v>
      </c>
      <c r="R26" s="105">
        <f t="shared" si="9"/>
        <v>0</v>
      </c>
      <c r="S26" s="105">
        <f t="shared" si="9"/>
        <v>0</v>
      </c>
      <c r="T26" s="105">
        <f t="shared" si="9"/>
        <v>0</v>
      </c>
      <c r="U26" s="105">
        <f t="shared" si="9"/>
        <v>0</v>
      </c>
      <c r="V26" s="105">
        <f t="shared" si="9"/>
        <v>0</v>
      </c>
      <c r="W26" s="105">
        <f t="shared" si="9"/>
        <v>0</v>
      </c>
      <c r="X26" s="105">
        <f t="shared" si="9"/>
        <v>0</v>
      </c>
      <c r="Y26" s="164"/>
      <c r="Z26" s="164"/>
      <c r="AA26" s="167"/>
      <c r="AB26" s="168"/>
    </row>
    <row r="27" spans="2:28" ht="16.5" thickTop="1" thickBot="1" x14ac:dyDescent="0.3">
      <c r="B27" s="158" t="s">
        <v>100</v>
      </c>
      <c r="C27" s="106" t="s">
        <v>44</v>
      </c>
      <c r="D27" s="75" t="s">
        <v>42</v>
      </c>
      <c r="E27" s="75">
        <v>1</v>
      </c>
      <c r="F27" s="76"/>
      <c r="G27" s="76"/>
      <c r="H27" s="76"/>
      <c r="I27" s="77">
        <v>0.29166666666666669</v>
      </c>
      <c r="J27" s="77">
        <v>0.79166666666666663</v>
      </c>
      <c r="K27" s="78">
        <f t="shared" si="2"/>
        <v>11.999999999999998</v>
      </c>
      <c r="L27" s="79">
        <f t="shared" si="5"/>
        <v>11.999999999999998</v>
      </c>
      <c r="M27" s="80">
        <f>IF(OR(AND(J27=I27,K27&gt;0),AND(K27&gt;0,J27&gt;=(6/24),I27&lt;(21/24),J27&lt;I27)),9,IF(AND(K27&gt;0,J27&lt;I27,J27&lt;(6/24),I27&gt;=(21/24)),(J27+1-I27)*24,IF(AND(K27&gt;0,J27&lt;I27,J27&lt;(6/24),I27&lt;(21/24)),(J27*24)+3,IF(AND(K27&gt;0,J27&lt;I27,J27&gt;=(6/24),I27&gt;=(21/24)),(6/24+1-I27)*24,IF(OR(AND(K27&gt;0,J27&gt;I27,I27&lt;=(6/24),J27&lt;=(6/24),J27&lt;(21/24)),AND(K27&gt;0,J27&gt;I27,J27&gt;(21/24),I27&gt;=(21/24))),(J27-I27)*24,IF(AND(K27&gt;0,J27&gt;I27,I27&lt;(6/24),J27&gt;(6/24),J27&lt;(21/24)),6-I27*24,N27))))))</f>
        <v>0</v>
      </c>
      <c r="N27" s="81">
        <f>IF(AND(K27&gt;0,J27&gt;I27,J27&gt;=(21/24),I27&lt;(6/24)),(J27*24)-21+6-I27*24,IF(AND(K27&gt;0,J27&gt;I27,J27&gt;=(21/24),I27&lt;(21/24),I27&gt;=(6/24)),(J27*24)-21,0))</f>
        <v>0</v>
      </c>
      <c r="O27" s="96">
        <f>L27*E27</f>
        <v>11.999999999999998</v>
      </c>
      <c r="P27" s="107">
        <f>M27*E27</f>
        <v>0</v>
      </c>
      <c r="Q27" s="84">
        <f>L27*F27</f>
        <v>0</v>
      </c>
      <c r="R27" s="84">
        <f>M27*F27</f>
        <v>0</v>
      </c>
      <c r="S27" s="96">
        <f>L27*G27</f>
        <v>0</v>
      </c>
      <c r="T27" s="107">
        <f>M27*G27</f>
        <v>0</v>
      </c>
      <c r="U27" s="96">
        <f>L27*G27*H27</f>
        <v>0</v>
      </c>
      <c r="V27" s="107">
        <f>M27*G27*H27</f>
        <v>0</v>
      </c>
      <c r="W27" s="96">
        <f>L27*H27</f>
        <v>0</v>
      </c>
      <c r="X27" s="108">
        <f>M27*H27</f>
        <v>0</v>
      </c>
      <c r="Y27" s="164">
        <f>SUM(O30:X30)</f>
        <v>0</v>
      </c>
      <c r="Z27" s="164"/>
      <c r="AA27" s="167"/>
      <c r="AB27" s="168"/>
    </row>
    <row r="28" spans="2:28" ht="16.5" thickTop="1" thickBot="1" x14ac:dyDescent="0.3">
      <c r="B28" s="158"/>
      <c r="C28" s="86" t="s">
        <v>70</v>
      </c>
      <c r="D28" s="88"/>
      <c r="E28" s="88"/>
      <c r="F28" s="88"/>
      <c r="G28" s="88"/>
      <c r="H28" s="88"/>
      <c r="I28" s="89"/>
      <c r="J28" s="89"/>
      <c r="K28" s="90"/>
      <c r="L28" s="90"/>
      <c r="M28" s="90"/>
      <c r="N28" s="95"/>
      <c r="O28" s="92">
        <f>IFERROR('A remplir par le candidat'!E21,0)</f>
        <v>0</v>
      </c>
      <c r="P28" s="92">
        <f>IFERROR('A remplir par le candidat'!F21,0)</f>
        <v>0</v>
      </c>
      <c r="Q28" s="92">
        <f>IFERROR('A remplir par le candidat'!E21,0)</f>
        <v>0</v>
      </c>
      <c r="R28" s="92">
        <f>IFERROR('A remplir par le candidat'!F21,0)</f>
        <v>0</v>
      </c>
      <c r="S28" s="92">
        <f>IFERROR('A remplir par le candidat'!G21,0)</f>
        <v>0</v>
      </c>
      <c r="T28" s="92">
        <f>IFERROR('A remplir par le candidat'!H21,0)</f>
        <v>0</v>
      </c>
      <c r="U28" s="92">
        <f>IFERROR('A remplir par le candidat'!I21,0)</f>
        <v>0</v>
      </c>
      <c r="V28" s="92">
        <f>IFERROR('A remplir par le candidat'!J21,0)</f>
        <v>0</v>
      </c>
      <c r="W28" s="92">
        <f>IFERROR('A remplir par le candidat'!K21,0)</f>
        <v>0</v>
      </c>
      <c r="X28" s="92">
        <f>IFERROR('A remplir par le candidat'!L21,0)</f>
        <v>0</v>
      </c>
      <c r="Y28" s="164"/>
      <c r="Z28" s="164"/>
      <c r="AA28" s="167"/>
      <c r="AB28" s="168"/>
    </row>
    <row r="29" spans="2:28" ht="16.5" thickTop="1" thickBot="1" x14ac:dyDescent="0.3">
      <c r="B29" s="158"/>
      <c r="C29" s="93" t="s">
        <v>59</v>
      </c>
      <c r="D29" s="88"/>
      <c r="E29" s="88"/>
      <c r="F29" s="88"/>
      <c r="G29" s="88"/>
      <c r="H29" s="88"/>
      <c r="I29" s="89"/>
      <c r="J29" s="89"/>
      <c r="K29" s="90"/>
      <c r="L29" s="90"/>
      <c r="M29" s="90"/>
      <c r="N29" s="95"/>
      <c r="O29" s="96">
        <f t="shared" ref="O29:X29" si="10">O10*O27</f>
        <v>3011.9999999999995</v>
      </c>
      <c r="P29" s="97">
        <f t="shared" si="10"/>
        <v>0</v>
      </c>
      <c r="Q29" s="98">
        <f t="shared" si="10"/>
        <v>0</v>
      </c>
      <c r="R29" s="98">
        <f t="shared" si="10"/>
        <v>0</v>
      </c>
      <c r="S29" s="96">
        <f t="shared" si="10"/>
        <v>0</v>
      </c>
      <c r="T29" s="97">
        <f t="shared" si="10"/>
        <v>0</v>
      </c>
      <c r="U29" s="96">
        <f t="shared" si="10"/>
        <v>0</v>
      </c>
      <c r="V29" s="97">
        <f t="shared" si="10"/>
        <v>0</v>
      </c>
      <c r="W29" s="96">
        <f t="shared" si="10"/>
        <v>0</v>
      </c>
      <c r="X29" s="99">
        <f t="shared" si="10"/>
        <v>0</v>
      </c>
      <c r="Y29" s="164"/>
      <c r="Z29" s="164"/>
      <c r="AA29" s="167"/>
      <c r="AB29" s="168"/>
    </row>
    <row r="30" spans="2:28" ht="15.75" thickBot="1" x14ac:dyDescent="0.3">
      <c r="B30" s="158"/>
      <c r="C30" s="100" t="s">
        <v>58</v>
      </c>
      <c r="D30" s="101"/>
      <c r="E30" s="101"/>
      <c r="F30" s="101"/>
      <c r="G30" s="101"/>
      <c r="H30" s="101"/>
      <c r="I30" s="102"/>
      <c r="J30" s="102"/>
      <c r="K30" s="103"/>
      <c r="L30" s="103"/>
      <c r="M30" s="103"/>
      <c r="N30" s="104"/>
      <c r="O30" s="105">
        <f>O28*O29</f>
        <v>0</v>
      </c>
      <c r="P30" s="105">
        <f t="shared" ref="P30:X30" si="11">P28*P29</f>
        <v>0</v>
      </c>
      <c r="Q30" s="105">
        <f t="shared" si="11"/>
        <v>0</v>
      </c>
      <c r="R30" s="105">
        <f t="shared" si="11"/>
        <v>0</v>
      </c>
      <c r="S30" s="105">
        <f t="shared" si="11"/>
        <v>0</v>
      </c>
      <c r="T30" s="105">
        <f t="shared" si="11"/>
        <v>0</v>
      </c>
      <c r="U30" s="105">
        <f t="shared" si="11"/>
        <v>0</v>
      </c>
      <c r="V30" s="105">
        <f t="shared" si="11"/>
        <v>0</v>
      </c>
      <c r="W30" s="105">
        <f t="shared" si="11"/>
        <v>0</v>
      </c>
      <c r="X30" s="105">
        <f t="shared" si="11"/>
        <v>0</v>
      </c>
      <c r="Y30" s="164"/>
      <c r="Z30" s="164"/>
      <c r="AA30" s="167"/>
      <c r="AB30" s="168"/>
    </row>
    <row r="31" spans="2:28" ht="16.5" thickTop="1" thickBot="1" x14ac:dyDescent="0.3">
      <c r="B31" s="159"/>
      <c r="C31" s="109" t="s">
        <v>141</v>
      </c>
      <c r="D31" s="110" t="s">
        <v>43</v>
      </c>
      <c r="E31" s="110">
        <v>1</v>
      </c>
      <c r="F31" s="110">
        <v>1</v>
      </c>
      <c r="G31" s="110">
        <v>1</v>
      </c>
      <c r="H31" s="110">
        <v>1</v>
      </c>
      <c r="I31" s="111">
        <v>0.33333333333333331</v>
      </c>
      <c r="J31" s="111">
        <v>0.33333333333333331</v>
      </c>
      <c r="K31" s="112">
        <f t="shared" si="2"/>
        <v>24</v>
      </c>
      <c r="L31" s="79">
        <f t="shared" si="5"/>
        <v>15</v>
      </c>
      <c r="M31" s="113">
        <f>IF(OR(AND(J31=I31,K31&gt;0),AND(K31&gt;0,J31&gt;=(6/24),I31&lt;(21/24),J31&lt;I31)),9,IF(AND(K31&gt;0,J31&lt;I31,J31&lt;(6/24),I31&gt;=(21/24)),(J31+1-I31)*24,IF(AND(K31&gt;0,J31&lt;I31,J31&lt;(6/24),I31&lt;(21/24)),(J31*24)+3,IF(AND(K31&gt;0,J31&lt;I31,J31&gt;=(6/24),I31&gt;=(21/24)),(6/24+1-I31)*24,IF(OR(AND(K31&gt;0,J31&gt;I31,I31&lt;=(6/24),J31&lt;=(6/24),J31&lt;(21/24)),AND(K31&gt;0,J31&gt;I31,J31&gt;(21/24),I31&gt;=(21/24))),(J31-I31)*24,IF(AND(K31&gt;0,J31&gt;I31,I31&lt;(6/24),J31&gt;(6/24),J31&lt;(21/24)),6-I31*24,N31))))))</f>
        <v>9</v>
      </c>
      <c r="N31" s="114">
        <f>IF(AND(K31&gt;0,J31&gt;I31,J31&gt;=(21/24),I31&lt;(6/24)),(J31*24)-21+6-I31*24,IF(AND(K31&gt;0,J31&gt;I31,J31&gt;=(21/24),I31&lt;(21/24),I31&gt;=(6/24)),(J31*24)-21,0))</f>
        <v>0</v>
      </c>
      <c r="O31" s="96">
        <f>L31*E31</f>
        <v>15</v>
      </c>
      <c r="P31" s="83">
        <f>M31*E31</f>
        <v>9</v>
      </c>
      <c r="Q31" s="84">
        <f>L31*F31</f>
        <v>15</v>
      </c>
      <c r="R31" s="84">
        <f>M31*F31</f>
        <v>9</v>
      </c>
      <c r="S31" s="96">
        <f>L31*G31</f>
        <v>15</v>
      </c>
      <c r="T31" s="83">
        <f>M31*G31</f>
        <v>9</v>
      </c>
      <c r="U31" s="96">
        <f>L31*G31*H31</f>
        <v>15</v>
      </c>
      <c r="V31" s="83">
        <f>M31*G31*H31</f>
        <v>9</v>
      </c>
      <c r="W31" s="96">
        <f>L31*H31</f>
        <v>15</v>
      </c>
      <c r="X31" s="85">
        <f>M31*H31</f>
        <v>9</v>
      </c>
      <c r="Y31" s="164">
        <f>SUM(O34:X34)</f>
        <v>0</v>
      </c>
      <c r="Z31" s="164"/>
      <c r="AA31" s="167"/>
      <c r="AB31" s="168"/>
    </row>
    <row r="32" spans="2:28" ht="16.5" thickTop="1" thickBot="1" x14ac:dyDescent="0.3">
      <c r="B32" s="159"/>
      <c r="C32" s="115" t="s">
        <v>70</v>
      </c>
      <c r="D32" s="88"/>
      <c r="E32" s="88"/>
      <c r="F32" s="88"/>
      <c r="G32" s="88"/>
      <c r="H32" s="88"/>
      <c r="I32" s="89"/>
      <c r="J32" s="89"/>
      <c r="K32" s="90"/>
      <c r="L32" s="90"/>
      <c r="M32" s="90"/>
      <c r="N32" s="95"/>
      <c r="O32" s="92">
        <f>IFERROR('A remplir par le candidat'!E22,0)</f>
        <v>0</v>
      </c>
      <c r="P32" s="92">
        <f>IFERROR('A remplir par le candidat'!F22,0)</f>
        <v>0</v>
      </c>
      <c r="Q32" s="92">
        <f>IFERROR('A remplir par le candidat'!E22,0)</f>
        <v>0</v>
      </c>
      <c r="R32" s="92">
        <f>IFERROR('A remplir par le candidat'!F22,0)</f>
        <v>0</v>
      </c>
      <c r="S32" s="92">
        <f>IFERROR('A remplir par le candidat'!G22,0)</f>
        <v>0</v>
      </c>
      <c r="T32" s="92">
        <f>IFERROR('A remplir par le candidat'!H22,0)</f>
        <v>0</v>
      </c>
      <c r="U32" s="92">
        <f>IFERROR('A remplir par le candidat'!I22,0)</f>
        <v>0</v>
      </c>
      <c r="V32" s="92">
        <f>IFERROR('A remplir par le candidat'!J22,0)</f>
        <v>0</v>
      </c>
      <c r="W32" s="92">
        <f>IFERROR('A remplir par le candidat'!K22,0)</f>
        <v>0</v>
      </c>
      <c r="X32" s="92">
        <f>IFERROR('A remplir par le candidat'!L22,0)</f>
        <v>0</v>
      </c>
      <c r="Y32" s="164"/>
      <c r="Z32" s="164"/>
      <c r="AA32" s="167"/>
      <c r="AB32" s="168"/>
    </row>
    <row r="33" spans="2:28" ht="16.5" thickTop="1" thickBot="1" x14ac:dyDescent="0.3">
      <c r="B33" s="159"/>
      <c r="C33" s="116" t="s">
        <v>59</v>
      </c>
      <c r="D33" s="88"/>
      <c r="E33" s="88"/>
      <c r="F33" s="88"/>
      <c r="G33" s="88"/>
      <c r="H33" s="88"/>
      <c r="I33" s="89"/>
      <c r="J33" s="89"/>
      <c r="K33" s="90"/>
      <c r="L33" s="90"/>
      <c r="M33" s="90"/>
      <c r="N33" s="95"/>
      <c r="O33" s="96">
        <f t="shared" ref="O33:X33" si="12">O10*O31</f>
        <v>3765</v>
      </c>
      <c r="P33" s="97">
        <f t="shared" si="12"/>
        <v>2259</v>
      </c>
      <c r="Q33" s="98">
        <f t="shared" si="12"/>
        <v>765</v>
      </c>
      <c r="R33" s="98">
        <f t="shared" si="12"/>
        <v>459</v>
      </c>
      <c r="S33" s="96">
        <f t="shared" si="12"/>
        <v>780</v>
      </c>
      <c r="T33" s="97">
        <f t="shared" si="12"/>
        <v>468</v>
      </c>
      <c r="U33" s="96">
        <f t="shared" si="12"/>
        <v>0</v>
      </c>
      <c r="V33" s="97">
        <f t="shared" si="12"/>
        <v>0</v>
      </c>
      <c r="W33" s="96">
        <f t="shared" si="12"/>
        <v>165</v>
      </c>
      <c r="X33" s="99">
        <f t="shared" si="12"/>
        <v>99</v>
      </c>
      <c r="Y33" s="164"/>
      <c r="Z33" s="164"/>
      <c r="AA33" s="167"/>
      <c r="AB33" s="168"/>
    </row>
    <row r="34" spans="2:28" ht="15.75" thickBot="1" x14ac:dyDescent="0.3">
      <c r="B34" s="160"/>
      <c r="C34" s="117" t="s">
        <v>58</v>
      </c>
      <c r="D34" s="118"/>
      <c r="E34" s="118"/>
      <c r="F34" s="118"/>
      <c r="G34" s="118"/>
      <c r="H34" s="118"/>
      <c r="I34" s="119"/>
      <c r="J34" s="119"/>
      <c r="K34" s="120"/>
      <c r="L34" s="120"/>
      <c r="M34" s="120"/>
      <c r="N34" s="121"/>
      <c r="O34" s="122">
        <f>O32*O33</f>
        <v>0</v>
      </c>
      <c r="P34" s="122">
        <f t="shared" ref="P34:X34" si="13">P32*P33</f>
        <v>0</v>
      </c>
      <c r="Q34" s="122">
        <f t="shared" si="13"/>
        <v>0</v>
      </c>
      <c r="R34" s="122">
        <f t="shared" si="13"/>
        <v>0</v>
      </c>
      <c r="S34" s="122">
        <f t="shared" si="13"/>
        <v>0</v>
      </c>
      <c r="T34" s="122">
        <f t="shared" si="13"/>
        <v>0</v>
      </c>
      <c r="U34" s="122">
        <f t="shared" si="13"/>
        <v>0</v>
      </c>
      <c r="V34" s="122">
        <f t="shared" si="13"/>
        <v>0</v>
      </c>
      <c r="W34" s="122">
        <f t="shared" si="13"/>
        <v>0</v>
      </c>
      <c r="X34" s="122">
        <f t="shared" si="13"/>
        <v>0</v>
      </c>
      <c r="Y34" s="164"/>
      <c r="Z34" s="164"/>
      <c r="AA34" s="169"/>
      <c r="AB34" s="170"/>
    </row>
    <row r="35" spans="2:28" x14ac:dyDescent="0.25">
      <c r="Y35" s="123"/>
    </row>
    <row r="36" spans="2:28" x14ac:dyDescent="0.25">
      <c r="Z36" s="124">
        <f>Z11</f>
        <v>0</v>
      </c>
    </row>
    <row r="37" spans="2:28" x14ac:dyDescent="0.25">
      <c r="Y37" s="123"/>
    </row>
    <row r="43" spans="2:28" x14ac:dyDescent="0.25">
      <c r="Z43" s="123"/>
    </row>
  </sheetData>
  <sheetProtection sheet="1" objects="1" scenarios="1"/>
  <mergeCells count="18">
    <mergeCell ref="Y27:Y30"/>
    <mergeCell ref="Y31:Y34"/>
    <mergeCell ref="Y10:Z10"/>
    <mergeCell ref="AA10:AB10"/>
    <mergeCell ref="B11:B26"/>
    <mergeCell ref="Y11:Y14"/>
    <mergeCell ref="Z11:Z34"/>
    <mergeCell ref="AA11:AB34"/>
    <mergeCell ref="Y15:Y18"/>
    <mergeCell ref="Y19:Y22"/>
    <mergeCell ref="Y23:Y26"/>
    <mergeCell ref="B27:B34"/>
    <mergeCell ref="B2:AB3"/>
    <mergeCell ref="B5:AB6"/>
    <mergeCell ref="O8:R8"/>
    <mergeCell ref="S8:T8"/>
    <mergeCell ref="U8:X8"/>
    <mergeCell ref="Y8:AB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4</vt:i4>
      </vt:variant>
    </vt:vector>
  </HeadingPairs>
  <TitlesOfParts>
    <vt:vector size="18" baseType="lpstr">
      <vt:lpstr>Calendrier 2025-2026</vt:lpstr>
      <vt:lpstr>Calendrier 2026-2027</vt:lpstr>
      <vt:lpstr>Calendrier 2027-2028</vt:lpstr>
      <vt:lpstr>Calendrier 2028-2029</vt:lpstr>
      <vt:lpstr>A remplir par le candidat</vt:lpstr>
      <vt:lpstr>DPGF 2025-2026</vt:lpstr>
      <vt:lpstr>DPGF 2026-2027</vt:lpstr>
      <vt:lpstr>DPGF 2027-2028</vt:lpstr>
      <vt:lpstr>DPGF 2028-2029</vt:lpstr>
      <vt:lpstr>DQE 2025-2026</vt:lpstr>
      <vt:lpstr>DQE 2026-2027</vt:lpstr>
      <vt:lpstr>DQE 2027-2028</vt:lpstr>
      <vt:lpstr>DQE 2028-2029</vt:lpstr>
      <vt:lpstr>Total DPGF et DQE</vt:lpstr>
      <vt:lpstr>'Calendrier 2026-2027'!Calendrier</vt:lpstr>
      <vt:lpstr>'Calendrier 2027-2028'!Calendrier</vt:lpstr>
      <vt:lpstr>'Calendrier 2028-2029'!Calendrier</vt:lpstr>
      <vt:lpstr>Calendrier</vt:lpstr>
    </vt:vector>
  </TitlesOfParts>
  <Company>Neo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Berkoune Smail</dc:creator>
  <cp:lastModifiedBy>CHALANDON Jean-Paul</cp:lastModifiedBy>
  <cp:lastPrinted>2013-10-17T09:55:23Z</cp:lastPrinted>
  <dcterms:created xsi:type="dcterms:W3CDTF">2013-03-14T12:52:43Z</dcterms:created>
  <dcterms:modified xsi:type="dcterms:W3CDTF">2024-12-09T08:31:53Z</dcterms:modified>
</cp:coreProperties>
</file>