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00-002 fourniture de plants\"/>
    </mc:Choice>
  </mc:AlternateContent>
  <xr:revisionPtr revIDLastSave="0" documentId="13_ncr:1_{0F7570E2-BDDB-4656-98D9-7A8C2EE9FC35}" xr6:coauthVersionLast="47" xr6:coauthVersionMax="47" xr10:uidLastSave="{00000000-0000-0000-0000-000000000000}"/>
  <bookViews>
    <workbookView xWindow="-25320" yWindow="375" windowWidth="25440" windowHeight="15270" firstSheet="2" activeTab="13" xr2:uid="{2A2795AF-541A-4B24-B0A2-D69F503A39E4}"/>
  </bookViews>
  <sheets>
    <sheet name="LOT 01" sheetId="9" r:id="rId1"/>
    <sheet name="LOT 02" sheetId="2" r:id="rId2"/>
    <sheet name="LOT 03" sheetId="10" r:id="rId3"/>
    <sheet name="LOT 04" sheetId="11" r:id="rId4"/>
    <sheet name="LOT 05" sheetId="12" r:id="rId5"/>
    <sheet name="LOT 6 " sheetId="13" r:id="rId6"/>
    <sheet name="LOT 07" sheetId="6" r:id="rId7"/>
    <sheet name="LOT 08 " sheetId="14" r:id="rId8"/>
    <sheet name="LOT 09" sheetId="16" r:id="rId9"/>
    <sheet name="LOT 10" sheetId="17" r:id="rId10"/>
    <sheet name="LOT 11" sheetId="18" r:id="rId11"/>
    <sheet name="LOT 12" sheetId="19" r:id="rId12"/>
    <sheet name="LOT 13" sheetId="20" r:id="rId13"/>
    <sheet name="LOT 14" sheetId="21" r:id="rId14"/>
  </sheets>
  <definedNames>
    <definedName name="acheteur" localSheetId="0">#REF!</definedName>
    <definedName name="acheteur" localSheetId="2">#REF!</definedName>
    <definedName name="acheteur" localSheetId="3">#REF!</definedName>
    <definedName name="acheteur" localSheetId="4">#REF!</definedName>
    <definedName name="acheteur">#REF!</definedName>
    <definedName name="Age" localSheetId="0">#REF!</definedName>
    <definedName name="Age" localSheetId="2">#REF!</definedName>
    <definedName name="Age" localSheetId="3">#REF!</definedName>
    <definedName name="Age" localSheetId="4">#REF!</definedName>
    <definedName name="Age">#REF!</definedName>
    <definedName name="Agence" localSheetId="0">#REF!</definedName>
    <definedName name="Agence" localSheetId="2">#REF!</definedName>
    <definedName name="Agence" localSheetId="3">#REF!</definedName>
    <definedName name="Agence" localSheetId="4">#REF!</definedName>
    <definedName name="Agence">#REF!</definedName>
    <definedName name="année" localSheetId="0">#REF!</definedName>
    <definedName name="année" localSheetId="2">#REF!</definedName>
    <definedName name="année" localSheetId="3">#REF!</definedName>
    <definedName name="année" localSheetId="4">#REF!</definedName>
    <definedName name="année">#REF!</definedName>
    <definedName name="ATE" localSheetId="0">#REF!</definedName>
    <definedName name="ATE" localSheetId="2">#REF!</definedName>
    <definedName name="ATE" localSheetId="3">#REF!</definedName>
    <definedName name="ATE" localSheetId="4">#REF!</definedName>
    <definedName name="ATE">#REF!</definedName>
    <definedName name="BrossierPallu" localSheetId="0">#REF!</definedName>
    <definedName name="BrossierPallu" localSheetId="2">#REF!</definedName>
    <definedName name="BrossierPallu" localSheetId="3">#REF!</definedName>
    <definedName name="BrossierPallu" localSheetId="4">#REF!</definedName>
    <definedName name="BrossierPallu">#REF!</definedName>
    <definedName name="campagnes" localSheetId="0">#REF!</definedName>
    <definedName name="campagnes" localSheetId="2">#REF!</definedName>
    <definedName name="campagnes" localSheetId="3">#REF!</definedName>
    <definedName name="campagnes" localSheetId="4">#REF!</definedName>
    <definedName name="campagnes">#REF!</definedName>
    <definedName name="Cause_mortalité" localSheetId="0">#REF!</definedName>
    <definedName name="Cause_mortalité" localSheetId="2">#REF!</definedName>
    <definedName name="Cause_mortalité" localSheetId="3">#REF!</definedName>
    <definedName name="Cause_mortalité" localSheetId="4">#REF!</definedName>
    <definedName name="Cause_mortalité">#REF!</definedName>
    <definedName name="coche" localSheetId="0">#REF!</definedName>
    <definedName name="coche" localSheetId="2">#REF!</definedName>
    <definedName name="coche" localSheetId="3">#REF!</definedName>
    <definedName name="coche" localSheetId="4">#REF!</definedName>
    <definedName name="coche">#REF!</definedName>
    <definedName name="code" localSheetId="0">#REF!</definedName>
    <definedName name="code" localSheetId="2">#REF!</definedName>
    <definedName name="code" localSheetId="3">#REF!</definedName>
    <definedName name="code" localSheetId="4">#REF!</definedName>
    <definedName name="code">#REF!</definedName>
    <definedName name="coupe" localSheetId="0">#REF!</definedName>
    <definedName name="coupe" localSheetId="2">#REF!</definedName>
    <definedName name="coupe" localSheetId="3">#REF!</definedName>
    <definedName name="coupe" localSheetId="4">#REF!</definedName>
    <definedName name="coupe">#REF!</definedName>
    <definedName name="Diam_collet" localSheetId="0">#REF!</definedName>
    <definedName name="Diam_collet" localSheetId="2">#REF!</definedName>
    <definedName name="Diam_collet" localSheetId="3">#REF!</definedName>
    <definedName name="Diam_collet" localSheetId="4">#REF!</definedName>
    <definedName name="Diam_collet">#REF!</definedName>
    <definedName name="dom_fonct" localSheetId="0">#REF!</definedName>
    <definedName name="dom_fonct" localSheetId="2">#REF!</definedName>
    <definedName name="dom_fonct" localSheetId="3">#REF!</definedName>
    <definedName name="dom_fonct" localSheetId="4">#REF!</definedName>
    <definedName name="dom_fonct">#REF!</definedName>
    <definedName name="DonneurOrdre" localSheetId="0">#REF!</definedName>
    <definedName name="DonneurOrdre" localSheetId="2">#REF!</definedName>
    <definedName name="DonneurOrdre" localSheetId="3">#REF!</definedName>
    <definedName name="DonneurOrdre" localSheetId="4">#REF!</definedName>
    <definedName name="DonneurOrdre">#REF!</definedName>
    <definedName name="ess_francais" localSheetId="0">#REF!</definedName>
    <definedName name="ess_francais" localSheetId="2">#REF!</definedName>
    <definedName name="ess_francais" localSheetId="3">#REF!</definedName>
    <definedName name="ess_francais" localSheetId="4">#REF!</definedName>
    <definedName name="ess_francais">#REF!</definedName>
    <definedName name="essence" localSheetId="0">OFFSET(#REF!,,,COUNTA(#REF!)-1,)</definedName>
    <definedName name="essence" localSheetId="2">OFFSET(#REF!,,,COUNTA(#REF!)-1,)</definedName>
    <definedName name="essence" localSheetId="3">OFFSET(#REF!,,,COUNTA(#REF!)-1,)</definedName>
    <definedName name="essence" localSheetId="4">OFFSET(#REF!,,,COUNTA(#REF!)-1,)</definedName>
    <definedName name="essence">OFFSET(#REF!,,,COUNTA(#REF!)-1,)</definedName>
    <definedName name="ETF" localSheetId="0">#REF!</definedName>
    <definedName name="ETF" localSheetId="2">#REF!</definedName>
    <definedName name="ETF" localSheetId="3">#REF!</definedName>
    <definedName name="ETF" localSheetId="4">#REF!</definedName>
    <definedName name="ETF">#REF!</definedName>
    <definedName name="exploitation" localSheetId="0">#REF!</definedName>
    <definedName name="exploitation" localSheetId="2">#REF!</definedName>
    <definedName name="exploitation" localSheetId="3">#REF!</definedName>
    <definedName name="exploitation" localSheetId="4">#REF!</definedName>
    <definedName name="exploitation">#REF!</definedName>
    <definedName name="f_ess" localSheetId="0">OFFSET(#REF!,1,0,COUNTA('LOT 01'!ess_francais),1)</definedName>
    <definedName name="f_ess" localSheetId="2">OFFSET(#REF!,1,0,COUNTA('LOT 03'!ess_francais),1)</definedName>
    <definedName name="f_ess" localSheetId="3">OFFSET(#REF!,1,0,COUNTA('LOT 04'!ess_francais),1)</definedName>
    <definedName name="f_ess" localSheetId="4">OFFSET(#REF!,1,0,COUNTA('LOT 05'!ess_francais),1)</definedName>
    <definedName name="f_ess">OFFSET(#REF!,1,0,COUNTA(ess_francais),1)</definedName>
    <definedName name="f_four" localSheetId="0">OFFSET(#REF!,0,0,COUNTA('LOT 01'!nom_four),1)</definedName>
    <definedName name="f_four" localSheetId="2">OFFSET(#REF!,0,0,COUNTA('LOT 03'!nom_four),1)</definedName>
    <definedName name="f_four" localSheetId="3">OFFSET(#REF!,0,0,COUNTA('LOT 04'!nom_four),1)</definedName>
    <definedName name="f_four" localSheetId="4">OFFSET(#REF!,0,0,COUNTA('LOT 05'!nom_four),1)</definedName>
    <definedName name="f_four">OFFSET(#REF!,0,0,COUNTA(nom_four),1)</definedName>
    <definedName name="forêt" localSheetId="0">#REF!</definedName>
    <definedName name="forêt" localSheetId="2">#REF!</definedName>
    <definedName name="forêt" localSheetId="3">#REF!</definedName>
    <definedName name="forêt" localSheetId="4">#REF!</definedName>
    <definedName name="forêt">#REF!</definedName>
    <definedName name="fréquence" localSheetId="0">#REF!</definedName>
    <definedName name="fréquence" localSheetId="2">#REF!</definedName>
    <definedName name="fréquence" localSheetId="3">#REF!</definedName>
    <definedName name="fréquence" localSheetId="4">#REF!</definedName>
    <definedName name="fréquence">#REF!</definedName>
    <definedName name="groupe" localSheetId="0">#REF!</definedName>
    <definedName name="groupe" localSheetId="2">#REF!</definedName>
    <definedName name="groupe" localSheetId="3">#REF!</definedName>
    <definedName name="groupe" localSheetId="4">#REF!</definedName>
    <definedName name="groupe">#REF!</definedName>
    <definedName name="_xlnm.Print_Titles" localSheetId="0">'LOT 01'!$6:$7</definedName>
    <definedName name="_xlnm.Print_Titles" localSheetId="1">'LOT 02'!$6:$7</definedName>
    <definedName name="_xlnm.Print_Titles" localSheetId="2">'LOT 03'!$6:$7</definedName>
    <definedName name="_xlnm.Print_Titles" localSheetId="3">'LOT 04'!$6:$7</definedName>
    <definedName name="_xlnm.Print_Titles" localSheetId="4">'LOT 05'!$6:$7</definedName>
    <definedName name="_xlnm.Print_Titles" localSheetId="6">'LOT 07'!$6:$7</definedName>
    <definedName name="_xlnm.Print_Titles" localSheetId="7">'LOT 08 '!$6:$7</definedName>
    <definedName name="_xlnm.Print_Titles" localSheetId="8">'LOT 09'!$6:$7</definedName>
    <definedName name="_xlnm.Print_Titles" localSheetId="9">'LOT 10'!$6:$7</definedName>
    <definedName name="_xlnm.Print_Titles" localSheetId="10">'LOT 11'!$6:$7</definedName>
    <definedName name="_xlnm.Print_Titles" localSheetId="11">'LOT 12'!$6:$7</definedName>
    <definedName name="_xlnm.Print_Titles" localSheetId="12">'LOT 13'!$6:$7</definedName>
    <definedName name="_xlnm.Print_Titles" localSheetId="13">'LOT 14'!$6:$7</definedName>
    <definedName name="_xlnm.Print_Titles" localSheetId="5">'LOT 6 '!$6:$7</definedName>
    <definedName name="Itinéraire" localSheetId="0">#REF!</definedName>
    <definedName name="Itinéraire" localSheetId="2">#REF!</definedName>
    <definedName name="Itinéraire" localSheetId="3">#REF!</definedName>
    <definedName name="Itinéraire" localSheetId="4">#REF!</definedName>
    <definedName name="Itinéraire">#REF!</definedName>
    <definedName name="Mélèze" localSheetId="0">#REF!</definedName>
    <definedName name="Mélèze" localSheetId="2">#REF!</definedName>
    <definedName name="Mélèze" localSheetId="3">#REF!</definedName>
    <definedName name="Mélèze" localSheetId="4">#REF!</definedName>
    <definedName name="Mélèze">#REF!</definedName>
    <definedName name="Mélèze_Europe" localSheetId="0">#REF!</definedName>
    <definedName name="Mélèze_Europe" localSheetId="2">#REF!</definedName>
    <definedName name="Mélèze_Europe" localSheetId="3">#REF!</definedName>
    <definedName name="Mélèze_Europe" localSheetId="4">#REF!</definedName>
    <definedName name="Mélèze_Europe">#REF!</definedName>
    <definedName name="Mélèze_Hybride" localSheetId="0">#REF!</definedName>
    <definedName name="Mélèze_Hybride" localSheetId="2">#REF!</definedName>
    <definedName name="Mélèze_Hybride" localSheetId="3">#REF!</definedName>
    <definedName name="Mélèze_Hybride" localSheetId="4">#REF!</definedName>
    <definedName name="Mélèze_Hybride">#REF!</definedName>
    <definedName name="MélèzeE" localSheetId="0">#REF!</definedName>
    <definedName name="MélèzeE" localSheetId="2">#REF!</definedName>
    <definedName name="MélèzeE" localSheetId="3">#REF!</definedName>
    <definedName name="MélèzeE" localSheetId="4">#REF!</definedName>
    <definedName name="MélèzeE">#REF!</definedName>
    <definedName name="MélèzeEurope" localSheetId="0">#REF!</definedName>
    <definedName name="MélèzeEurope" localSheetId="2">#REF!</definedName>
    <definedName name="MélèzeEurope" localSheetId="3">#REF!</definedName>
    <definedName name="MélèzeEurope" localSheetId="4">#REF!</definedName>
    <definedName name="MélèzeEurope">#REF!</definedName>
    <definedName name="MélèzeHybride" localSheetId="0">#REF!</definedName>
    <definedName name="MélèzeHybride" localSheetId="2">#REF!</definedName>
    <definedName name="MélèzeHybride" localSheetId="3">#REF!</definedName>
    <definedName name="MélèzeHybride" localSheetId="4">#REF!</definedName>
    <definedName name="MélèzeHybride">#REF!</definedName>
    <definedName name="modalité" localSheetId="0">#REF!</definedName>
    <definedName name="modalité" localSheetId="2">#REF!</definedName>
    <definedName name="modalité" localSheetId="3">#REF!</definedName>
    <definedName name="modalité" localSheetId="4">#REF!</definedName>
    <definedName name="modalité">#REF!</definedName>
    <definedName name="nom_four" localSheetId="0">#REF!</definedName>
    <definedName name="nom_four" localSheetId="2">#REF!</definedName>
    <definedName name="nom_four" localSheetId="3">#REF!</definedName>
    <definedName name="nom_four" localSheetId="4">#REF!</definedName>
    <definedName name="nom_four">#REF!</definedName>
    <definedName name="ouinon" localSheetId="0">#REF!</definedName>
    <definedName name="ouinon" localSheetId="2">#REF!</definedName>
    <definedName name="ouinon" localSheetId="3">#REF!</definedName>
    <definedName name="ouinon" localSheetId="4">#REF!</definedName>
    <definedName name="ouinon">#REF!</definedName>
    <definedName name="Planteur" localSheetId="0">#REF!</definedName>
    <definedName name="Planteur" localSheetId="2">#REF!</definedName>
    <definedName name="Planteur" localSheetId="3">#REF!</definedName>
    <definedName name="Planteur" localSheetId="4">#REF!</definedName>
    <definedName name="Planteur">#REF!</definedName>
    <definedName name="ProtectGibier" localSheetId="0">#REF!</definedName>
    <definedName name="ProtectGibier" localSheetId="2">#REF!</definedName>
    <definedName name="ProtectGibier" localSheetId="3">#REF!</definedName>
    <definedName name="ProtectGibier" localSheetId="4">#REF!</definedName>
    <definedName name="ProtectGibier">#REF!</definedName>
    <definedName name="Protection" localSheetId="0">#REF!</definedName>
    <definedName name="Protection" localSheetId="2">#REF!</definedName>
    <definedName name="Protection" localSheetId="3">#REF!</definedName>
    <definedName name="Protection" localSheetId="4">#REF!</definedName>
    <definedName name="Protection">#REF!</definedName>
    <definedName name="saison" localSheetId="0">#REF!</definedName>
    <definedName name="saison" localSheetId="2">#REF!</definedName>
    <definedName name="saison" localSheetId="3">#REF!</definedName>
    <definedName name="saison" localSheetId="4">#REF!</definedName>
    <definedName name="saison">#REF!</definedName>
    <definedName name="série" localSheetId="0">#REF!</definedName>
    <definedName name="série" localSheetId="2">#REF!</definedName>
    <definedName name="série" localSheetId="3">#REF!</definedName>
    <definedName name="série" localSheetId="4">#REF!</definedName>
    <definedName name="série">#REF!</definedName>
    <definedName name="Subv" localSheetId="0">#REF!</definedName>
    <definedName name="Subv" localSheetId="2">#REF!</definedName>
    <definedName name="Subv" localSheetId="3">#REF!</definedName>
    <definedName name="Subv" localSheetId="4">#REF!</definedName>
    <definedName name="Subv">#REF!</definedName>
    <definedName name="taux_garanti" localSheetId="0">#REF!</definedName>
    <definedName name="taux_garanti" localSheetId="2">#REF!</definedName>
    <definedName name="taux_garanti" localSheetId="3">#REF!</definedName>
    <definedName name="taux_garanti" localSheetId="4">#REF!</definedName>
    <definedName name="taux_garanti">#REF!</definedName>
    <definedName name="traitement" localSheetId="0">#REF!</definedName>
    <definedName name="traitement" localSheetId="2">#REF!</definedName>
    <definedName name="traitement" localSheetId="3">#REF!</definedName>
    <definedName name="traitement" localSheetId="4">#REF!</definedName>
    <definedName name="traitement">#REF!</definedName>
    <definedName name="typ_comptage" localSheetId="0">#REF!</definedName>
    <definedName name="typ_comptage" localSheetId="2">#REF!</definedName>
    <definedName name="typ_comptage" localSheetId="3">#REF!</definedName>
    <definedName name="typ_comptage" localSheetId="4">#REF!</definedName>
    <definedName name="typ_comptage">#REF!</definedName>
    <definedName name="typ_plts" localSheetId="0">#REF!</definedName>
    <definedName name="typ_plts" localSheetId="2">#REF!</definedName>
    <definedName name="typ_plts" localSheetId="3">#REF!</definedName>
    <definedName name="typ_plts" localSheetId="4">#REF!</definedName>
    <definedName name="typ_plts">#REF!</definedName>
    <definedName name="type_plant" localSheetId="0">#REF!</definedName>
    <definedName name="type_plant" localSheetId="2">#REF!</definedName>
    <definedName name="type_plant" localSheetId="3">#REF!</definedName>
    <definedName name="type_plant" localSheetId="4">#REF!</definedName>
    <definedName name="type_plant">#REF!</definedName>
    <definedName name="Type_plantation" localSheetId="0">#REF!</definedName>
    <definedName name="Type_plantation" localSheetId="2">#REF!</definedName>
    <definedName name="Type_plantation" localSheetId="3">#REF!</definedName>
    <definedName name="Type_plantation" localSheetId="4">#REF!</definedName>
    <definedName name="Type_plantation">#REF!</definedName>
    <definedName name="Z_B56C3675_8702_4182_BC8E_B2428FD7A7FD_.wvu.PrintArea" localSheetId="0" hidden="1">'LOT 01'!$A$1:$K$25</definedName>
    <definedName name="Z_B56C3675_8702_4182_BC8E_B2428FD7A7FD_.wvu.PrintArea" localSheetId="1" hidden="1">'LOT 02'!$A$1:$K$29</definedName>
    <definedName name="Z_B56C3675_8702_4182_BC8E_B2428FD7A7FD_.wvu.PrintArea" localSheetId="2" hidden="1">'LOT 03'!$A$1:$K$27</definedName>
    <definedName name="Z_B56C3675_8702_4182_BC8E_B2428FD7A7FD_.wvu.PrintArea" localSheetId="3" hidden="1">'LOT 04'!$A$1:$K$37</definedName>
    <definedName name="Z_B56C3675_8702_4182_BC8E_B2428FD7A7FD_.wvu.PrintArea" localSheetId="4" hidden="1">'LOT 05'!$A$1:$K$45</definedName>
    <definedName name="Z_B56C3675_8702_4182_BC8E_B2428FD7A7FD_.wvu.PrintArea" localSheetId="6" hidden="1">'LOT 07'!$A$1:$K$34</definedName>
    <definedName name="Z_B56C3675_8702_4182_BC8E_B2428FD7A7FD_.wvu.PrintArea" localSheetId="7" hidden="1">'LOT 08 '!$A$1:$K$36</definedName>
    <definedName name="Z_B56C3675_8702_4182_BC8E_B2428FD7A7FD_.wvu.PrintArea" localSheetId="8" hidden="1">'LOT 09'!$A$1:$K$51</definedName>
    <definedName name="Z_B56C3675_8702_4182_BC8E_B2428FD7A7FD_.wvu.PrintArea" localSheetId="9" hidden="1">'LOT 10'!$A$1:$K$25</definedName>
    <definedName name="Z_B56C3675_8702_4182_BC8E_B2428FD7A7FD_.wvu.PrintArea" localSheetId="10" hidden="1">'LOT 11'!$A$1:$K$33</definedName>
    <definedName name="Z_B56C3675_8702_4182_BC8E_B2428FD7A7FD_.wvu.PrintArea" localSheetId="11" hidden="1">'LOT 12'!$A$1:$K$28</definedName>
    <definedName name="Z_B56C3675_8702_4182_BC8E_B2428FD7A7FD_.wvu.PrintArea" localSheetId="12" hidden="1">'LOT 13'!$A$1:$K$33</definedName>
    <definedName name="Z_B56C3675_8702_4182_BC8E_B2428FD7A7FD_.wvu.PrintArea" localSheetId="13" hidden="1">'LOT 14'!$A$1:$K$29</definedName>
    <definedName name="Z_B56C3675_8702_4182_BC8E_B2428FD7A7FD_.wvu.PrintArea" localSheetId="5" hidden="1">'LOT 6 '!$A$1:$K$36</definedName>
    <definedName name="Z_B56C3675_8702_4182_BC8E_B2428FD7A7FD_.wvu.PrintTitles" localSheetId="0" hidden="1">'LOT 01'!$6:$7</definedName>
    <definedName name="Z_B56C3675_8702_4182_BC8E_B2428FD7A7FD_.wvu.PrintTitles" localSheetId="1" hidden="1">'LOT 02'!$6:$7</definedName>
    <definedName name="Z_B56C3675_8702_4182_BC8E_B2428FD7A7FD_.wvu.PrintTitles" localSheetId="2" hidden="1">'LOT 03'!$6:$7</definedName>
    <definedName name="Z_B56C3675_8702_4182_BC8E_B2428FD7A7FD_.wvu.PrintTitles" localSheetId="3" hidden="1">'LOT 04'!$6:$7</definedName>
    <definedName name="Z_B56C3675_8702_4182_BC8E_B2428FD7A7FD_.wvu.PrintTitles" localSheetId="4" hidden="1">'LOT 05'!$6:$7</definedName>
    <definedName name="Z_B56C3675_8702_4182_BC8E_B2428FD7A7FD_.wvu.PrintTitles" localSheetId="6" hidden="1">'LOT 07'!$6:$7</definedName>
    <definedName name="Z_B56C3675_8702_4182_BC8E_B2428FD7A7FD_.wvu.PrintTitles" localSheetId="7" hidden="1">'LOT 08 '!$6:$7</definedName>
    <definedName name="Z_B56C3675_8702_4182_BC8E_B2428FD7A7FD_.wvu.PrintTitles" localSheetId="8" hidden="1">'LOT 09'!$6:$7</definedName>
    <definedName name="Z_B56C3675_8702_4182_BC8E_B2428FD7A7FD_.wvu.PrintTitles" localSheetId="9" hidden="1">'LOT 10'!$6:$7</definedName>
    <definedName name="Z_B56C3675_8702_4182_BC8E_B2428FD7A7FD_.wvu.PrintTitles" localSheetId="10" hidden="1">'LOT 11'!$6:$7</definedName>
    <definedName name="Z_B56C3675_8702_4182_BC8E_B2428FD7A7FD_.wvu.PrintTitles" localSheetId="11" hidden="1">'LOT 12'!$6:$7</definedName>
    <definedName name="Z_B56C3675_8702_4182_BC8E_B2428FD7A7FD_.wvu.PrintTitles" localSheetId="12" hidden="1">'LOT 13'!$6:$7</definedName>
    <definedName name="Z_B56C3675_8702_4182_BC8E_B2428FD7A7FD_.wvu.PrintTitles" localSheetId="13" hidden="1">'LOT 14'!$6:$7</definedName>
    <definedName name="Z_B56C3675_8702_4182_BC8E_B2428FD7A7FD_.wvu.PrintTitles" localSheetId="5" hidden="1">'LOT 6 '!$6:$7</definedName>
    <definedName name="Z_B8F4FAF0_0495_4553_B33E_8F86C995BAAF_.wvu.PrintArea" localSheetId="0" hidden="1">'LOT 01'!$A$1:$K$25</definedName>
    <definedName name="Z_B8F4FAF0_0495_4553_B33E_8F86C995BAAF_.wvu.PrintArea" localSheetId="1" hidden="1">'LOT 02'!$A$1:$K$29</definedName>
    <definedName name="Z_B8F4FAF0_0495_4553_B33E_8F86C995BAAF_.wvu.PrintArea" localSheetId="2" hidden="1">'LOT 03'!$A$1:$K$27</definedName>
    <definedName name="Z_B8F4FAF0_0495_4553_B33E_8F86C995BAAF_.wvu.PrintArea" localSheetId="3" hidden="1">'LOT 04'!$A$1:$K$37</definedName>
    <definedName name="Z_B8F4FAF0_0495_4553_B33E_8F86C995BAAF_.wvu.PrintArea" localSheetId="4" hidden="1">'LOT 05'!$A$1:$K$45</definedName>
    <definedName name="Z_B8F4FAF0_0495_4553_B33E_8F86C995BAAF_.wvu.PrintArea" localSheetId="6" hidden="1">'LOT 07'!$A$1:$K$34</definedName>
    <definedName name="Z_B8F4FAF0_0495_4553_B33E_8F86C995BAAF_.wvu.PrintArea" localSheetId="7" hidden="1">'LOT 08 '!$A$1:$K$36</definedName>
    <definedName name="Z_B8F4FAF0_0495_4553_B33E_8F86C995BAAF_.wvu.PrintArea" localSheetId="8" hidden="1">'LOT 09'!$A$1:$K$51</definedName>
    <definedName name="Z_B8F4FAF0_0495_4553_B33E_8F86C995BAAF_.wvu.PrintArea" localSheetId="9" hidden="1">'LOT 10'!$A$1:$K$25</definedName>
    <definedName name="Z_B8F4FAF0_0495_4553_B33E_8F86C995BAAF_.wvu.PrintArea" localSheetId="10" hidden="1">'LOT 11'!$A$1:$K$33</definedName>
    <definedName name="Z_B8F4FAF0_0495_4553_B33E_8F86C995BAAF_.wvu.PrintArea" localSheetId="11" hidden="1">'LOT 12'!$A$1:$K$28</definedName>
    <definedName name="Z_B8F4FAF0_0495_4553_B33E_8F86C995BAAF_.wvu.PrintArea" localSheetId="12" hidden="1">'LOT 13'!$A$1:$K$33</definedName>
    <definedName name="Z_B8F4FAF0_0495_4553_B33E_8F86C995BAAF_.wvu.PrintArea" localSheetId="13" hidden="1">'LOT 14'!$A$1:$K$29</definedName>
    <definedName name="Z_B8F4FAF0_0495_4553_B33E_8F86C995BAAF_.wvu.PrintArea" localSheetId="5" hidden="1">'LOT 6 '!$A$1:$K$36</definedName>
    <definedName name="Z_B8F4FAF0_0495_4553_B33E_8F86C995BAAF_.wvu.PrintTitles" localSheetId="0" hidden="1">'LOT 01'!$6:$7</definedName>
    <definedName name="Z_B8F4FAF0_0495_4553_B33E_8F86C995BAAF_.wvu.PrintTitles" localSheetId="1" hidden="1">'LOT 02'!$6:$7</definedName>
    <definedName name="Z_B8F4FAF0_0495_4553_B33E_8F86C995BAAF_.wvu.PrintTitles" localSheetId="2" hidden="1">'LOT 03'!$6:$7</definedName>
    <definedName name="Z_B8F4FAF0_0495_4553_B33E_8F86C995BAAF_.wvu.PrintTitles" localSheetId="3" hidden="1">'LOT 04'!$6:$7</definedName>
    <definedName name="Z_B8F4FAF0_0495_4553_B33E_8F86C995BAAF_.wvu.PrintTitles" localSheetId="4" hidden="1">'LOT 05'!$6:$7</definedName>
    <definedName name="Z_B8F4FAF0_0495_4553_B33E_8F86C995BAAF_.wvu.PrintTitles" localSheetId="6" hidden="1">'LOT 07'!$6:$7</definedName>
    <definedName name="Z_B8F4FAF0_0495_4553_B33E_8F86C995BAAF_.wvu.PrintTitles" localSheetId="7" hidden="1">'LOT 08 '!$6:$7</definedName>
    <definedName name="Z_B8F4FAF0_0495_4553_B33E_8F86C995BAAF_.wvu.PrintTitles" localSheetId="8" hidden="1">'LOT 09'!$6:$7</definedName>
    <definedName name="Z_B8F4FAF0_0495_4553_B33E_8F86C995BAAF_.wvu.PrintTitles" localSheetId="9" hidden="1">'LOT 10'!$6:$7</definedName>
    <definedName name="Z_B8F4FAF0_0495_4553_B33E_8F86C995BAAF_.wvu.PrintTitles" localSheetId="10" hidden="1">'LOT 11'!$6:$7</definedName>
    <definedName name="Z_B8F4FAF0_0495_4553_B33E_8F86C995BAAF_.wvu.PrintTitles" localSheetId="11" hidden="1">'LOT 12'!$6:$7</definedName>
    <definedName name="Z_B8F4FAF0_0495_4553_B33E_8F86C995BAAF_.wvu.PrintTitles" localSheetId="12" hidden="1">'LOT 13'!$6:$7</definedName>
    <definedName name="Z_B8F4FAF0_0495_4553_B33E_8F86C995BAAF_.wvu.PrintTitles" localSheetId="13" hidden="1">'LOT 14'!$6:$7</definedName>
    <definedName name="Z_B8F4FAF0_0495_4553_B33E_8F86C995BAAF_.wvu.PrintTitles" localSheetId="5" hidden="1">'LOT 6 '!$6:$7</definedName>
    <definedName name="_xlnm.Print_Area" localSheetId="0">'LOT 01'!$A$1:$K$27</definedName>
    <definedName name="_xlnm.Print_Area" localSheetId="2">'LOT 03'!$A$1:$K$29</definedName>
    <definedName name="_xlnm.Print_Area" localSheetId="4">'LOT 05'!$A$1:$K$47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6" l="1"/>
  <c r="H27" i="16"/>
  <c r="H26" i="16"/>
  <c r="H24" i="16"/>
  <c r="H20" i="16"/>
  <c r="H12" i="16"/>
  <c r="H11" i="16"/>
  <c r="H8" i="16"/>
  <c r="I16" i="14"/>
  <c r="H16" i="14"/>
  <c r="I12" i="14"/>
  <c r="H12" i="14"/>
  <c r="I11" i="14"/>
  <c r="H11" i="14"/>
  <c r="I8" i="14"/>
  <c r="I20" i="13"/>
  <c r="H20" i="13"/>
  <c r="I15" i="13"/>
  <c r="H15" i="13"/>
  <c r="I8" i="13"/>
  <c r="H8" i="13"/>
  <c r="I13" i="6"/>
  <c r="H13" i="6"/>
  <c r="I9" i="9" l="1"/>
  <c r="H9" i="9"/>
</calcChain>
</file>

<file path=xl/sharedStrings.xml><?xml version="1.0" encoding="utf-8"?>
<sst xmlns="http://schemas.openxmlformats.org/spreadsheetml/2006/main" count="1759" uniqueCount="382">
  <si>
    <t>ACHAT DE PLANTS FORESTIERS</t>
  </si>
  <si>
    <t>LOT N°01</t>
  </si>
  <si>
    <t>BORDEREAU DES PRIX UNITAIRES</t>
  </si>
  <si>
    <t>Destinataire</t>
  </si>
  <si>
    <t>Nom scientifique</t>
  </si>
  <si>
    <t>Provenance</t>
  </si>
  <si>
    <t>Age</t>
  </si>
  <si>
    <t>Hauteur</t>
  </si>
  <si>
    <t>Diamètre au collet minimum</t>
  </si>
  <si>
    <t>Type</t>
  </si>
  <si>
    <t>Quantité minimale demandée</t>
  </si>
  <si>
    <t>Quantité maximale demandée</t>
  </si>
  <si>
    <t>Période de livraison</t>
  </si>
  <si>
    <t>Prix unitaire en € HT</t>
  </si>
  <si>
    <t>Abies cephalonica</t>
  </si>
  <si>
    <t>ACE-VG-001</t>
  </si>
  <si>
    <t>2+1</t>
  </si>
  <si>
    <t>8 - 15</t>
  </si>
  <si>
    <t>G400</t>
  </si>
  <si>
    <t>Acer campestris</t>
  </si>
  <si>
    <t>1-0</t>
  </si>
  <si>
    <t>G350</t>
  </si>
  <si>
    <t>Acer pseudoplatanus</t>
  </si>
  <si>
    <t>APS 500</t>
  </si>
  <si>
    <t>NR</t>
  </si>
  <si>
    <t>10 - 20</t>
  </si>
  <si>
    <t>Cedrus atlantica</t>
  </si>
  <si>
    <t>CAT 900</t>
  </si>
  <si>
    <t>20 - 30</t>
  </si>
  <si>
    <t>1+1</t>
  </si>
  <si>
    <t>Larix decidua</t>
  </si>
  <si>
    <t>4
5</t>
  </si>
  <si>
    <t>Pinus nigra var. corsicana</t>
  </si>
  <si>
    <t>Prunus avium</t>
  </si>
  <si>
    <t>Pseudotsuga menziesii</t>
  </si>
  <si>
    <t>Quercus ilex</t>
  </si>
  <si>
    <t>Sorbus torminalis</t>
  </si>
  <si>
    <t>15 - 30</t>
  </si>
  <si>
    <t>G200</t>
  </si>
  <si>
    <t>Tilia cordata</t>
  </si>
  <si>
    <t>TCO 901</t>
  </si>
  <si>
    <t>Tilia platyphyllos</t>
  </si>
  <si>
    <r>
      <t xml:space="preserve">Traitement au répulsif gibier à l'aide du produit </t>
    </r>
    <r>
      <rPr>
        <b/>
        <sz val="12"/>
        <rFont val="Arial"/>
        <family val="2"/>
      </rPr>
      <t>TRICO</t>
    </r>
    <r>
      <rPr>
        <sz val="12"/>
        <rFont val="Arial"/>
        <family val="2"/>
      </rPr>
      <t xml:space="preserve">                  </t>
    </r>
  </si>
  <si>
    <t>Prix unitaire par plant en € HT</t>
  </si>
  <si>
    <t xml:space="preserve">Supplément pour une même livraison, dont le montant de commandes cumulées est compris entre </t>
  </si>
  <si>
    <t>Forfait par lieu de livraison en € HT</t>
  </si>
  <si>
    <t xml:space="preserve">Montant ≥ 5000 €HT </t>
  </si>
  <si>
    <t xml:space="preserve">Franco de port </t>
  </si>
  <si>
    <t xml:space="preserve">3000 € HT ≤ montant &lt; 5000 € HT </t>
  </si>
  <si>
    <t xml:space="preserve">1500 € HT ≤ montant &lt; 3000 € HT </t>
  </si>
  <si>
    <t xml:space="preserve">Montant &lt; 1500 €HT </t>
  </si>
  <si>
    <t>A :…………….......……………………......................................</t>
  </si>
  <si>
    <t>Le :…………………………………………</t>
  </si>
  <si>
    <t>Signature et cachet de l'entreprise</t>
  </si>
  <si>
    <t>LOT N°02</t>
  </si>
  <si>
    <t>Abies bornmuelleriana</t>
  </si>
  <si>
    <t>ABO-VG-001</t>
  </si>
  <si>
    <t>Abies pinsapo</t>
  </si>
  <si>
    <t>API 901</t>
  </si>
  <si>
    <t>Acer opalus</t>
  </si>
  <si>
    <t>Alnus incana</t>
  </si>
  <si>
    <t>AIN 531</t>
  </si>
  <si>
    <t>Pinus halepensis</t>
  </si>
  <si>
    <t>11 - 30</t>
  </si>
  <si>
    <t>PLO-VG-002</t>
  </si>
  <si>
    <t>Quercus cerris</t>
  </si>
  <si>
    <t>Quercus pubescens</t>
  </si>
  <si>
    <t>15 - 30
20 - 60</t>
  </si>
  <si>
    <t>Robinia pseudoacacia</t>
  </si>
  <si>
    <t>Sorbus aria</t>
  </si>
  <si>
    <t xml:space="preserve">NR </t>
  </si>
  <si>
    <t>Sorbus aucuparia</t>
  </si>
  <si>
    <t>Sorbus domestica</t>
  </si>
  <si>
    <t>LOT N°03</t>
  </si>
  <si>
    <t>Abies alba</t>
  </si>
  <si>
    <t>2+2</t>
  </si>
  <si>
    <t>15 - 25</t>
  </si>
  <si>
    <t>Abies concolor</t>
  </si>
  <si>
    <t>Betula pendula</t>
  </si>
  <si>
    <t>Pinus cembra</t>
  </si>
  <si>
    <t>PCE 501</t>
  </si>
  <si>
    <t>Pinus pinaster</t>
  </si>
  <si>
    <t>Pinus ponderosa</t>
  </si>
  <si>
    <t>Quercus suber</t>
  </si>
  <si>
    <t>LOT N°04</t>
  </si>
  <si>
    <t>Castanea sativa</t>
  </si>
  <si>
    <t>CAT-PP-001</t>
  </si>
  <si>
    <t>CAT-PP-003</t>
  </si>
  <si>
    <t>LDE-VG-001</t>
  </si>
  <si>
    <t>20 - 40</t>
  </si>
  <si>
    <t>PPA-VG-009</t>
  </si>
  <si>
    <t>Pinus sylvestris</t>
  </si>
  <si>
    <t>25 - 40</t>
  </si>
  <si>
    <t>LOT N°05</t>
  </si>
  <si>
    <t>RN</t>
  </si>
  <si>
    <t>1-0
1S1</t>
  </si>
  <si>
    <t>Acer platanoides</t>
  </si>
  <si>
    <t>Carpinus betulus</t>
  </si>
  <si>
    <t>30 - 50</t>
  </si>
  <si>
    <t>Juglans regia</t>
  </si>
  <si>
    <t>1S1</t>
  </si>
  <si>
    <t>30 - 60</t>
  </si>
  <si>
    <t>LOT N°06</t>
  </si>
  <si>
    <t>PCL 901</t>
  </si>
  <si>
    <t>LOT N°07</t>
  </si>
  <si>
    <t>LOT N°08</t>
  </si>
  <si>
    <t>SDO-VG-001</t>
  </si>
  <si>
    <t>Malus sylvestris</t>
  </si>
  <si>
    <t>QPU 741</t>
  </si>
  <si>
    <t>Pinus uncinata</t>
  </si>
  <si>
    <t>25-40</t>
  </si>
  <si>
    <t>ATE 12 -46-81-82</t>
  </si>
  <si>
    <t>PPA302</t>
  </si>
  <si>
    <t>Godets 400 ou Motte 400</t>
  </si>
  <si>
    <t>automne 2025 printemps 2026</t>
  </si>
  <si>
    <t>Pinus nigra subsp. Laricio var. Corsicana</t>
  </si>
  <si>
    <t>PLO902</t>
  </si>
  <si>
    <t>CAT900</t>
  </si>
  <si>
    <t>Quercus rubra</t>
  </si>
  <si>
    <t>QRU903</t>
  </si>
  <si>
    <t>APPEL D'OFFRES OUVERT n° 2025-8700-00</t>
  </si>
  <si>
    <t>LIVRAISON DEPARTEMENTS : 12 46 81 82</t>
  </si>
  <si>
    <t>ATE 12-46-81-82</t>
  </si>
  <si>
    <t>SDO-VG-001 -SDO 900</t>
  </si>
  <si>
    <t>50-80</t>
  </si>
  <si>
    <t>Agre</t>
  </si>
  <si>
    <t>MSY901</t>
  </si>
  <si>
    <t>50 et +</t>
  </si>
  <si>
    <t>8 à10 (80 et plus)</t>
  </si>
  <si>
    <t>2-0</t>
  </si>
  <si>
    <t>BPE901FR</t>
  </si>
  <si>
    <t>RPS900FR</t>
  </si>
  <si>
    <t>40 - 60</t>
  </si>
  <si>
    <t>ATE 30-34</t>
  </si>
  <si>
    <t>PME-VG-001 Darrington</t>
  </si>
  <si>
    <t xml:space="preserve">automne 2025 </t>
  </si>
  <si>
    <t>La Salvetat sur agout</t>
  </si>
  <si>
    <t>APS 600 Pyrénées</t>
  </si>
  <si>
    <t>40-60</t>
  </si>
  <si>
    <t>automne 2025</t>
  </si>
  <si>
    <t>Lieu de livraison</t>
  </si>
  <si>
    <t>LIVRAISON DEPARTEMENTS :12 46 81 82</t>
  </si>
  <si>
    <t>QPU360FR 
QPU741</t>
  </si>
  <si>
    <t xml:space="preserve">LDE.VG1
Vergers sudetica
LDE.VG2 </t>
  </si>
  <si>
    <t>Pseudostuga menziesii</t>
  </si>
  <si>
    <t>PME-VG-007 ou PME VG 005</t>
  </si>
  <si>
    <t>Larix eurolepis</t>
  </si>
  <si>
    <t>LEU-VG-001</t>
  </si>
  <si>
    <t>RTM 09</t>
  </si>
  <si>
    <t>PCE 901</t>
  </si>
  <si>
    <t>Tarascon-sur-Ariège</t>
  </si>
  <si>
    <t>PUN 602</t>
  </si>
  <si>
    <t>ATE 9 11 66</t>
  </si>
  <si>
    <t>Pinus nigra subsp. Salzmannii</t>
  </si>
  <si>
    <t>PLC901 Cévennes GdCaus</t>
  </si>
  <si>
    <t>Automne 2025</t>
  </si>
  <si>
    <t>Thezan des corbieres</t>
  </si>
  <si>
    <t>Celtis australis</t>
  </si>
  <si>
    <t>PLC902</t>
  </si>
  <si>
    <t>SDO 900  
(ou VG-001BellegardeVG)</t>
  </si>
  <si>
    <t>15-30
30-50</t>
  </si>
  <si>
    <t>CAT-PP-002 Ventoux</t>
  </si>
  <si>
    <t>1-0 G</t>
  </si>
  <si>
    <t>Pinus brutia len.</t>
  </si>
  <si>
    <t>Turquie-Taurus oriental</t>
  </si>
  <si>
    <t>Quercus Canariensis</t>
  </si>
  <si>
    <t>Arques</t>
  </si>
  <si>
    <t>Cupressus arizonica</t>
  </si>
  <si>
    <t>Sequoia sempervirens</t>
  </si>
  <si>
    <t xml:space="preserve">LDE 504 </t>
  </si>
  <si>
    <t>PAV901FR - France</t>
  </si>
  <si>
    <t>RTM 66</t>
  </si>
  <si>
    <r>
      <t xml:space="preserve">CAT900, CAT-PP-001, CAT-PP-002, CAT-PP-003 </t>
    </r>
    <r>
      <rPr>
        <b/>
        <sz val="11"/>
        <rFont val="Arial"/>
        <family val="2"/>
      </rPr>
      <t>Mycorhizés</t>
    </r>
  </si>
  <si>
    <t xml:space="preserve">MF La Cabanasse La cabanasse 66210 </t>
  </si>
  <si>
    <t xml:space="preserve">LIVRAISON DEPARTEMENTS : 9 11 66 </t>
  </si>
  <si>
    <t xml:space="preserve">RTM 64 65 </t>
  </si>
  <si>
    <t>1+1 G</t>
  </si>
  <si>
    <t>LDE504</t>
  </si>
  <si>
    <t>20 et +</t>
  </si>
  <si>
    <t>BPE901</t>
  </si>
  <si>
    <t>2026/2027</t>
  </si>
  <si>
    <t>2+1 G</t>
  </si>
  <si>
    <t>ATE 31-32-65</t>
  </si>
  <si>
    <t>CBE130</t>
  </si>
  <si>
    <t>30 et +</t>
  </si>
  <si>
    <t>Printemps 2026</t>
  </si>
  <si>
    <t>ACA130</t>
  </si>
  <si>
    <t>APS600</t>
  </si>
  <si>
    <t>Acer platanoïdes</t>
  </si>
  <si>
    <t>APL902</t>
  </si>
  <si>
    <t>PPA302 ou VG010 à VG022</t>
  </si>
  <si>
    <t>STO902</t>
  </si>
  <si>
    <t>SDO900</t>
  </si>
  <si>
    <t>QPU360</t>
  </si>
  <si>
    <t>25 et +</t>
  </si>
  <si>
    <t>TCO130 ou TCO200</t>
  </si>
  <si>
    <t>VG001 à VG005 et VG007 à VG008</t>
  </si>
  <si>
    <t>Pinus nigra subsp. nigra</t>
  </si>
  <si>
    <t>PNI902</t>
  </si>
  <si>
    <t>ATE 12 46 81 82</t>
  </si>
  <si>
    <t>QIL362FR</t>
  </si>
  <si>
    <t>TCO130</t>
  </si>
  <si>
    <t>80 et +</t>
  </si>
  <si>
    <t>Alnus cordata</t>
  </si>
  <si>
    <t>ACO901</t>
  </si>
  <si>
    <t>STO902FR</t>
  </si>
  <si>
    <t>SDO900FR</t>
  </si>
  <si>
    <t>QPU741FR</t>
  </si>
  <si>
    <t>Provence</t>
  </si>
  <si>
    <t>Quercus pyrenaica</t>
  </si>
  <si>
    <t>ATE31-32-65</t>
  </si>
  <si>
    <t>-</t>
  </si>
  <si>
    <t>G 400</t>
  </si>
  <si>
    <t>G 400 ou Motte 400</t>
  </si>
  <si>
    <t>LIVRAISON DEPARTEMENTS : 31 32 65 12 46 81 82</t>
  </si>
  <si>
    <t>ATE 04</t>
  </si>
  <si>
    <t>4ème Trim 2026</t>
  </si>
  <si>
    <t>Site ONF de Sisteron 04200</t>
  </si>
  <si>
    <t>4e trim 2025</t>
  </si>
  <si>
    <t>PNU500</t>
  </si>
  <si>
    <t>PCE501</t>
  </si>
  <si>
    <t>Abies Bornmuelleriana</t>
  </si>
  <si>
    <t>4ème Trim 2025</t>
  </si>
  <si>
    <t>SDO VG001</t>
  </si>
  <si>
    <t>CAT PP03</t>
  </si>
  <si>
    <t>PME-VG 002</t>
  </si>
  <si>
    <t>1+1
ou 1-0</t>
  </si>
  <si>
    <t>25/40
15/30</t>
  </si>
  <si>
    <t>5
3</t>
  </si>
  <si>
    <t>1e trim 2025 ou 2026</t>
  </si>
  <si>
    <t>Pinus nigra calabrica</t>
  </si>
  <si>
    <t>PLA VG002</t>
  </si>
  <si>
    <t>APS500</t>
  </si>
  <si>
    <t>PHA700</t>
  </si>
  <si>
    <t xml:space="preserve">Pinus nigra subsp. salzmannii </t>
  </si>
  <si>
    <t>PLC901</t>
  </si>
  <si>
    <t>11/30
8/15</t>
  </si>
  <si>
    <t>4
2,5</t>
  </si>
  <si>
    <t xml:space="preserve">1-0 </t>
  </si>
  <si>
    <t>15-20</t>
  </si>
  <si>
    <t>Pinus nigra subsp. salzmannii</t>
  </si>
  <si>
    <t>Aiglun</t>
  </si>
  <si>
    <t>LIVRAISON DEPARTEMENT :  04</t>
  </si>
  <si>
    <t>Ate 05</t>
  </si>
  <si>
    <t>sept-oct 2025</t>
  </si>
  <si>
    <t>AAL504</t>
  </si>
  <si>
    <t>PSY501</t>
  </si>
  <si>
    <t>JRE900</t>
  </si>
  <si>
    <t>Pinus nigra subsp. Laricio var. Calabrica</t>
  </si>
  <si>
    <t>PLA-VG-002</t>
  </si>
  <si>
    <t>SDO900 ou Bellegarde-VG</t>
  </si>
  <si>
    <t>LIVRAISON DEPARTEMENT :  05</t>
  </si>
  <si>
    <t>G 350</t>
  </si>
  <si>
    <t>G 200</t>
  </si>
  <si>
    <t>Ate 04 et 05</t>
  </si>
  <si>
    <t>1+1 ou 2+1</t>
  </si>
  <si>
    <t>PCL901</t>
  </si>
  <si>
    <t>sept-oct</t>
  </si>
  <si>
    <t>ACA901</t>
  </si>
  <si>
    <t>Pinus pinea</t>
  </si>
  <si>
    <t>PPE800</t>
  </si>
  <si>
    <t>20 - 25</t>
  </si>
  <si>
    <t>Taurus</t>
  </si>
  <si>
    <t>CAT-PP-003 mycorhization HEBELOMA CRUSTILINIFORME</t>
  </si>
  <si>
    <t>PCL901 mycorhization HEBELOMA CRUSTILINIFORME</t>
  </si>
  <si>
    <t>PNI902 mycorhization HEBELOMA CRUSTILINIFORME</t>
  </si>
  <si>
    <t>LIVRAISON DEPARTEMENT :  04 05</t>
  </si>
  <si>
    <t>ATE 06 83</t>
  </si>
  <si>
    <t>15-45</t>
  </si>
  <si>
    <t>10 à 20</t>
  </si>
  <si>
    <t>PPE -700</t>
  </si>
  <si>
    <t>10-20 ou 20-25</t>
  </si>
  <si>
    <t>3 ou 4</t>
  </si>
  <si>
    <t>QSU 702</t>
  </si>
  <si>
    <t>20-30 ou 30-55</t>
  </si>
  <si>
    <t>4 ou 5</t>
  </si>
  <si>
    <t>QPU 751 Provence</t>
  </si>
  <si>
    <t>15 à 30 ou 20 à 60</t>
  </si>
  <si>
    <t>Arbutus unedo</t>
  </si>
  <si>
    <t>Bellegarde VG ou SDO 900</t>
  </si>
  <si>
    <t>1 ou 2</t>
  </si>
  <si>
    <t xml:space="preserve">15-30 ou 30-50 </t>
  </si>
  <si>
    <t>TCO 130 Ouest</t>
  </si>
  <si>
    <t>20 à 30 ou 20 à 40 ou 40 à 60</t>
  </si>
  <si>
    <t>4 ou 6</t>
  </si>
  <si>
    <t>QIL 782 provence Corse</t>
  </si>
  <si>
    <t xml:space="preserve">15-30 </t>
  </si>
  <si>
    <t>Peuplements sélectionnés Roumains, Bulgares, Hongrois Putsztavacs et Nyirsegi</t>
  </si>
  <si>
    <t>20-40 ou 20-60</t>
  </si>
  <si>
    <t>PCL 901 Cévennes Grands Causses</t>
  </si>
  <si>
    <t>8 à 15</t>
  </si>
  <si>
    <t>Taurus oriental ou provenances greques</t>
  </si>
  <si>
    <t>CAT 900 ; CAT-PP-001 ; CAT-PP.003 et CAT-PP-003</t>
  </si>
  <si>
    <t>LDE 502/504</t>
  </si>
  <si>
    <t>20-30 ou 30-60</t>
  </si>
  <si>
    <t>3 ou 2+2</t>
  </si>
  <si>
    <t>8-15 ou 15-25</t>
  </si>
  <si>
    <t>PME-VG-001 ou 002 ou 003 ou 004 ou 005 ou 007 ou 008</t>
  </si>
  <si>
    <t>15-30 ou 25-40</t>
  </si>
  <si>
    <t>3 ou 5</t>
  </si>
  <si>
    <t>ABO VG 001</t>
  </si>
  <si>
    <t>Abies cilicica</t>
  </si>
  <si>
    <t>à préciser</t>
  </si>
  <si>
    <t>20-30</t>
  </si>
  <si>
    <t>Cytisus anagyroides</t>
  </si>
  <si>
    <t>20-40</t>
  </si>
  <si>
    <t>ACO 800 Corse</t>
  </si>
  <si>
    <t>QCE 901 France</t>
  </si>
  <si>
    <t>20 à 30 ou 30 à 50</t>
  </si>
  <si>
    <t>Cedrus libani (G.Don) Loudan</t>
  </si>
  <si>
    <t>Turquie, taurus oriental</t>
  </si>
  <si>
    <t>6 à 11 ou 8 à 15 ou 11 à 30</t>
  </si>
  <si>
    <t>2,5 à 4</t>
  </si>
  <si>
    <t>2+1 ou 2+2</t>
  </si>
  <si>
    <t>8 à 15 ou 15 à 25</t>
  </si>
  <si>
    <t>20 à 40 ou 40 à 60</t>
  </si>
  <si>
    <t>4 ou 5 ou 6</t>
  </si>
  <si>
    <t xml:space="preserve">LIVRAISON DEPARTEMENT :  06 83 </t>
  </si>
  <si>
    <t>LOT N°09</t>
  </si>
  <si>
    <t>PPA-VG 007-Saint Augustin La Courbe</t>
  </si>
  <si>
    <t xml:space="preserve"> LDE-VG-001 Sudete</t>
  </si>
  <si>
    <t>30-50</t>
  </si>
  <si>
    <t>PME-VG-006-Californie</t>
  </si>
  <si>
    <t>LIVRAISON DEPARTEMENT :  30 34</t>
  </si>
  <si>
    <t>PLO-VG-002-Corse Haute Serre</t>
  </si>
  <si>
    <t xml:space="preserve">11 30 </t>
  </si>
  <si>
    <t>ACE-VG-001-Saint Lambert</t>
  </si>
  <si>
    <t>8 15</t>
  </si>
  <si>
    <t>Acer campestre</t>
  </si>
  <si>
    <t>ACA 901-Nord Est et Montagnes</t>
  </si>
  <si>
    <t>PAV- VG-001 ou PAV 901</t>
  </si>
  <si>
    <t>15-30</t>
  </si>
  <si>
    <t>ABO-VG-001-Uludad Sousceyrac</t>
  </si>
  <si>
    <t>APS 400 Massif Central</t>
  </si>
  <si>
    <t>Pinus nigra salzmanii</t>
  </si>
  <si>
    <t>PLC 901 Cévennes Grands Causses</t>
  </si>
  <si>
    <t>11 30</t>
  </si>
  <si>
    <t>Sequoia Sempervirens</t>
  </si>
  <si>
    <t>20 / +</t>
  </si>
  <si>
    <t> </t>
  </si>
  <si>
    <t>QRU903 Sud-Ouest</t>
  </si>
  <si>
    <t xml:space="preserve">BPE 901 Nord est et Montagnes </t>
  </si>
  <si>
    <t xml:space="preserve">11 20 </t>
  </si>
  <si>
    <t>ATE 48</t>
  </si>
  <si>
    <t>002 Mont Ventoux</t>
  </si>
  <si>
    <t>10  20</t>
  </si>
  <si>
    <t>CAT-PP-003-Saumon</t>
  </si>
  <si>
    <t>PLO-VG-002 Corse</t>
  </si>
  <si>
    <t>CAT-PP-001- Menerbes</t>
  </si>
  <si>
    <t>PSY 404</t>
  </si>
  <si>
    <t>LIVRAISON DEPARTEMENT :  30 34 48</t>
  </si>
  <si>
    <t>PME-VG-002 LUZETTE</t>
  </si>
  <si>
    <t>TCO901</t>
  </si>
  <si>
    <t>CSA 741 / 901 / 902</t>
  </si>
  <si>
    <t>1+1 ou 1-0</t>
  </si>
  <si>
    <t>25-40 ou 40 - 60</t>
  </si>
  <si>
    <t>5 ou 7</t>
  </si>
  <si>
    <t>LDE503</t>
  </si>
  <si>
    <t>PSY404</t>
  </si>
  <si>
    <t>AAL402</t>
  </si>
  <si>
    <t>TPL901FR</t>
  </si>
  <si>
    <t>Libre</t>
  </si>
  <si>
    <t>Corse AAL800 ou AAL 505 504 ou 401</t>
  </si>
  <si>
    <t>LIVRAISON DEPARTEMENT :   48</t>
  </si>
  <si>
    <t>LOT N°013</t>
  </si>
  <si>
    <t>provenance TB27 si possible, sinon TB125 ou TB32</t>
  </si>
  <si>
    <t>10 20</t>
  </si>
  <si>
    <t>Quercus macranthera</t>
  </si>
  <si>
    <t>Calocedrus decurrens</t>
  </si>
  <si>
    <t>1 - 0</t>
  </si>
  <si>
    <t>Quercus frainetto</t>
  </si>
  <si>
    <t>LOT N°014</t>
  </si>
  <si>
    <t>barcelonette</t>
  </si>
  <si>
    <t>Barcelonette</t>
  </si>
  <si>
    <t xml:space="preserve">
Veynes</t>
  </si>
  <si>
    <t>APPEL D'OFFRES OUVERT n° 2025-8700-002</t>
  </si>
  <si>
    <t>APPEL D'OFFRES OUVERT n° 202-8700-002</t>
  </si>
  <si>
    <t>selon bon de commande</t>
  </si>
  <si>
    <t>Veynes</t>
  </si>
  <si>
    <t>LOT N° 10</t>
  </si>
  <si>
    <t>LOT N°11</t>
  </si>
  <si>
    <t>LOT N°12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</si>
</sst>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i/>
      <sz val="11"/>
      <color rgb="FF000000"/>
      <name val="Arial"/>
      <family val="2"/>
    </font>
    <font>
      <sz val="11"/>
      <color rgb="FF242424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lightGray">
        <fgColor auto="1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37" fontId="6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37" fontId="5" fillId="0" borderId="0" xfId="2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 wrapText="1"/>
    </xf>
    <xf numFmtId="164" fontId="5" fillId="0" borderId="9" xfId="1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64" fontId="5" fillId="0" borderId="28" xfId="1" applyNumberFormat="1" applyFont="1" applyBorder="1" applyAlignment="1">
      <alignment horizontal="center" vertical="center" wrapText="1"/>
    </xf>
    <xf numFmtId="164" fontId="5" fillId="3" borderId="29" xfId="1" applyNumberFormat="1" applyFont="1" applyFill="1" applyBorder="1" applyAlignment="1">
      <alignment horizontal="center" vertical="center" wrapText="1"/>
    </xf>
    <xf numFmtId="164" fontId="5" fillId="0" borderId="29" xfId="1" applyNumberFormat="1" applyFont="1" applyBorder="1" applyAlignment="1">
      <alignment horizontal="center" vertical="center" wrapText="1"/>
    </xf>
    <xf numFmtId="164" fontId="5" fillId="3" borderId="30" xfId="1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165" fontId="8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165" fontId="8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165" fontId="8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9" xfId="0" applyFont="1" applyFill="1" applyBorder="1" applyAlignment="1" applyProtection="1">
      <alignment horizontal="center" vertical="center" wrapText="1"/>
      <protection locked="0"/>
    </xf>
    <xf numFmtId="165" fontId="8" fillId="3" borderId="9" xfId="3" applyNumberFormat="1" applyFont="1" applyFill="1" applyBorder="1" applyAlignment="1" applyProtection="1">
      <alignment horizontal="center" vertical="center" wrapText="1"/>
      <protection locked="0"/>
    </xf>
    <xf numFmtId="165" fontId="8" fillId="0" borderId="11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  <protection locked="0"/>
    </xf>
    <xf numFmtId="164" fontId="7" fillId="0" borderId="4" xfId="1" applyNumberFormat="1" applyFont="1" applyBorder="1" applyAlignment="1">
      <alignment vertical="center"/>
    </xf>
    <xf numFmtId="164" fontId="5" fillId="0" borderId="7" xfId="1" applyNumberFormat="1" applyFont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  <protection locked="0"/>
    </xf>
    <xf numFmtId="165" fontId="9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165" fontId="8" fillId="3" borderId="7" xfId="3" applyNumberFormat="1" applyFont="1" applyFill="1" applyBorder="1" applyAlignment="1" applyProtection="1">
      <alignment horizontal="center" vertical="center" wrapText="1"/>
      <protection locked="0"/>
    </xf>
    <xf numFmtId="164" fontId="5" fillId="3" borderId="11" xfId="1" applyNumberFormat="1" applyFont="1" applyFill="1" applyBorder="1" applyAlignment="1">
      <alignment horizontal="center" vertical="center" wrapText="1"/>
    </xf>
    <xf numFmtId="0" fontId="8" fillId="3" borderId="40" xfId="0" applyFont="1" applyFill="1" applyBorder="1" applyAlignment="1" applyProtection="1">
      <alignment horizontal="center" vertical="center" wrapText="1"/>
      <protection hidden="1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0" fontId="9" fillId="3" borderId="11" xfId="0" applyFont="1" applyFill="1" applyBorder="1" applyAlignment="1" applyProtection="1">
      <alignment horizontal="center" vertical="center" wrapText="1"/>
      <protection locked="0"/>
    </xf>
    <xf numFmtId="165" fontId="9" fillId="3" borderId="7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37" fontId="6" fillId="0" borderId="0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37" fontId="5" fillId="0" borderId="0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11" xfId="3" applyNumberFormat="1" applyFont="1" applyFill="1" applyBorder="1" applyAlignment="1" applyProtection="1">
      <alignment horizontal="center" vertical="center" wrapText="1"/>
      <protection locked="0"/>
    </xf>
    <xf numFmtId="165" fontId="9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8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 vertical="center" wrapText="1"/>
    </xf>
    <xf numFmtId="0" fontId="9" fillId="3" borderId="11" xfId="3" applyNumberFormat="1" applyFont="1" applyFill="1" applyBorder="1" applyAlignment="1" applyProtection="1">
      <alignment horizontal="center" vertical="center" wrapText="1"/>
      <protection locked="0"/>
    </xf>
    <xf numFmtId="165" fontId="9" fillId="3" borderId="11" xfId="3" applyNumberFormat="1" applyFont="1" applyFill="1" applyBorder="1" applyAlignment="1" applyProtection="1">
      <alignment horizontal="center" vertical="center" wrapText="1"/>
      <protection locked="0"/>
    </xf>
    <xf numFmtId="17" fontId="9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12" fillId="3" borderId="11" xfId="0" applyFont="1" applyFill="1" applyBorder="1" applyAlignment="1">
      <alignment horizontal="center" vertical="center" wrapText="1"/>
    </xf>
    <xf numFmtId="0" fontId="8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7" xfId="3" applyNumberFormat="1" applyFont="1" applyFill="1" applyBorder="1" applyAlignment="1" applyProtection="1">
      <alignment horizontal="center" vertical="center" wrapText="1"/>
      <protection locked="0"/>
    </xf>
    <xf numFmtId="17" fontId="9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9" fillId="3" borderId="10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9" xfId="3" applyNumberFormat="1" applyFont="1" applyFill="1" applyBorder="1" applyAlignment="1" applyProtection="1">
      <alignment horizontal="center" vertical="center" wrapText="1"/>
      <protection locked="0"/>
    </xf>
    <xf numFmtId="165" fontId="8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11" xfId="3" applyNumberFormat="1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0" fontId="8" fillId="3" borderId="11" xfId="3" applyNumberFormat="1" applyFont="1" applyFill="1" applyBorder="1" applyAlignment="1" applyProtection="1">
      <alignment horizontal="center" vertical="center"/>
      <protection locked="0"/>
    </xf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5" fontId="8" fillId="0" borderId="43" xfId="3" applyNumberFormat="1" applyFont="1" applyFill="1" applyBorder="1" applyAlignment="1" applyProtection="1">
      <alignment horizontal="center" vertical="center" wrapText="1"/>
      <protection locked="0"/>
    </xf>
    <xf numFmtId="165" fontId="8" fillId="3" borderId="43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44" fontId="4" fillId="2" borderId="44" xfId="2" applyFont="1" applyFill="1" applyBorder="1" applyAlignment="1">
      <alignment vertical="center" wrapText="1"/>
    </xf>
    <xf numFmtId="44" fontId="4" fillId="2" borderId="31" xfId="2" applyFont="1" applyFill="1" applyBorder="1" applyAlignment="1">
      <alignment vertical="center" wrapText="1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1" xfId="3" applyNumberFormat="1" applyFont="1" applyFill="1" applyBorder="1" applyAlignment="1" applyProtection="1">
      <alignment horizontal="center" vertical="center"/>
      <protection locked="0"/>
    </xf>
    <xf numFmtId="165" fontId="5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1" fontId="5" fillId="0" borderId="11" xfId="0" applyNumberFormat="1" applyFont="1" applyBorder="1" applyAlignment="1" applyProtection="1">
      <alignment horizontal="center" vertical="center"/>
      <protection locked="0"/>
    </xf>
    <xf numFmtId="1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1" fontId="5" fillId="3" borderId="11" xfId="0" applyNumberFormat="1" applyFont="1" applyFill="1" applyBorder="1" applyAlignment="1" applyProtection="1">
      <alignment horizontal="center" vertical="center"/>
      <protection locked="0"/>
    </xf>
    <xf numFmtId="0" fontId="16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5" fillId="3" borderId="11" xfId="3" applyNumberFormat="1" applyFont="1" applyFill="1" applyBorder="1" applyAlignment="1" applyProtection="1">
      <alignment horizontal="center" vertical="center"/>
      <protection locked="0"/>
    </xf>
    <xf numFmtId="165" fontId="5" fillId="3" borderId="11" xfId="3" applyNumberFormat="1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0" fontId="8" fillId="0" borderId="48" xfId="0" applyFont="1" applyBorder="1" applyAlignment="1">
      <alignment horizontal="center" vertical="center" wrapText="1"/>
    </xf>
    <xf numFmtId="0" fontId="8" fillId="0" borderId="48" xfId="0" applyFont="1" applyBorder="1" applyAlignment="1" applyProtection="1">
      <alignment horizontal="center" vertical="center" wrapText="1"/>
      <protection locked="0"/>
    </xf>
    <xf numFmtId="165" fontId="8" fillId="0" borderId="48" xfId="0" applyNumberFormat="1" applyFont="1" applyBorder="1" applyAlignment="1">
      <alignment horizontal="center" vertical="center" wrapText="1"/>
    </xf>
    <xf numFmtId="165" fontId="8" fillId="0" borderId="49" xfId="3" applyNumberFormat="1" applyFont="1" applyFill="1" applyBorder="1" applyAlignment="1" applyProtection="1">
      <alignment horizontal="center" vertical="center" wrapText="1"/>
      <protection locked="0"/>
    </xf>
    <xf numFmtId="1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42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11" xfId="1" applyFont="1" applyBorder="1" applyAlignment="1">
      <alignment horizontal="center" vertical="center" wrapText="1"/>
    </xf>
    <xf numFmtId="0" fontId="8" fillId="3" borderId="11" xfId="1" applyFont="1" applyFill="1" applyBorder="1" applyAlignment="1">
      <alignment horizontal="center" vertical="center" wrapText="1"/>
    </xf>
    <xf numFmtId="0" fontId="9" fillId="0" borderId="11" xfId="0" applyFont="1" applyBorder="1" applyAlignment="1" applyProtection="1">
      <alignment horizontal="center"/>
      <protection locked="0"/>
    </xf>
    <xf numFmtId="0" fontId="15" fillId="0" borderId="11" xfId="0" applyFont="1" applyBorder="1" applyAlignment="1">
      <alignment horizontal="center" wrapText="1"/>
    </xf>
    <xf numFmtId="0" fontId="9" fillId="3" borderId="11" xfId="0" applyFont="1" applyFill="1" applyBorder="1" applyAlignment="1" applyProtection="1">
      <alignment horizontal="center"/>
      <protection locked="0"/>
    </xf>
    <xf numFmtId="0" fontId="15" fillId="3" borderId="11" xfId="0" applyFont="1" applyFill="1" applyBorder="1" applyAlignment="1">
      <alignment horizontal="center" wrapText="1"/>
    </xf>
    <xf numFmtId="164" fontId="7" fillId="0" borderId="1" xfId="1" applyNumberFormat="1" applyFont="1" applyBorder="1" applyAlignment="1">
      <alignment vertical="center"/>
    </xf>
    <xf numFmtId="165" fontId="8" fillId="3" borderId="11" xfId="4" applyNumberFormat="1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  <protection locked="0"/>
    </xf>
    <xf numFmtId="0" fontId="9" fillId="3" borderId="25" xfId="0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/>
    </xf>
    <xf numFmtId="164" fontId="5" fillId="0" borderId="52" xfId="1" applyNumberFormat="1" applyFont="1" applyBorder="1" applyAlignment="1">
      <alignment horizontal="center" vertical="center" wrapText="1"/>
    </xf>
    <xf numFmtId="164" fontId="5" fillId="0" borderId="53" xfId="1" applyNumberFormat="1" applyFont="1" applyBorder="1" applyAlignment="1">
      <alignment horizontal="center" vertical="center" wrapText="1"/>
    </xf>
    <xf numFmtId="164" fontId="5" fillId="3" borderId="27" xfId="1" applyNumberFormat="1" applyFont="1" applyFill="1" applyBorder="1" applyAlignment="1">
      <alignment horizontal="center" vertical="center" wrapText="1"/>
    </xf>
    <xf numFmtId="164" fontId="5" fillId="3" borderId="54" xfId="1" applyNumberFormat="1" applyFont="1" applyFill="1" applyBorder="1" applyAlignment="1">
      <alignment horizontal="center" vertical="center" wrapText="1"/>
    </xf>
    <xf numFmtId="164" fontId="5" fillId="3" borderId="53" xfId="1" applyNumberFormat="1" applyFont="1" applyFill="1" applyBorder="1" applyAlignment="1">
      <alignment horizontal="center" vertical="center" wrapText="1"/>
    </xf>
    <xf numFmtId="164" fontId="5" fillId="3" borderId="52" xfId="1" applyNumberFormat="1" applyFont="1" applyFill="1" applyBorder="1" applyAlignment="1">
      <alignment horizontal="center" vertical="center" wrapText="1"/>
    </xf>
    <xf numFmtId="165" fontId="8" fillId="0" borderId="48" xfId="0" applyNumberFormat="1" applyFont="1" applyBorder="1" applyAlignment="1">
      <alignment horizontal="left" vertical="center" wrapText="1"/>
    </xf>
    <xf numFmtId="165" fontId="8" fillId="0" borderId="49" xfId="3" applyNumberFormat="1" applyFont="1" applyFill="1" applyBorder="1" applyAlignment="1" applyProtection="1">
      <alignment horizontal="left" vertical="center" wrapText="1"/>
      <protection locked="0"/>
    </xf>
    <xf numFmtId="0" fontId="17" fillId="3" borderId="11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44" fontId="4" fillId="2" borderId="7" xfId="2" applyFont="1" applyFill="1" applyBorder="1" applyAlignment="1">
      <alignment horizontal="center" vertical="center" wrapText="1"/>
    </xf>
    <xf numFmtId="44" fontId="4" fillId="2" borderId="27" xfId="2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righ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164" fontId="5" fillId="0" borderId="15" xfId="1" applyNumberFormat="1" applyFont="1" applyBorder="1" applyAlignment="1">
      <alignment horizontal="center" vertical="center" wrapText="1"/>
    </xf>
    <xf numFmtId="164" fontId="5" fillId="0" borderId="16" xfId="1" applyNumberFormat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164" fontId="5" fillId="0" borderId="18" xfId="1" applyNumberFormat="1" applyFont="1" applyBorder="1" applyAlignment="1">
      <alignment horizontal="center" vertical="center" wrapText="1"/>
    </xf>
    <xf numFmtId="164" fontId="5" fillId="0" borderId="19" xfId="1" applyNumberFormat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44" fontId="4" fillId="2" borderId="34" xfId="2" applyFont="1" applyFill="1" applyBorder="1" applyAlignment="1">
      <alignment horizontal="center" vertical="center" wrapText="1"/>
    </xf>
    <xf numFmtId="44" fontId="4" fillId="2" borderId="35" xfId="2" applyFont="1" applyFill="1" applyBorder="1" applyAlignment="1">
      <alignment horizontal="center" vertical="center" wrapText="1"/>
    </xf>
    <xf numFmtId="164" fontId="5" fillId="0" borderId="11" xfId="1" applyNumberFormat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 wrapText="1"/>
    </xf>
    <xf numFmtId="0" fontId="4" fillId="2" borderId="37" xfId="1" applyFont="1" applyFill="1" applyBorder="1" applyAlignment="1">
      <alignment horizontal="center" vertical="center" wrapText="1"/>
    </xf>
    <xf numFmtId="0" fontId="4" fillId="2" borderId="34" xfId="1" applyFont="1" applyFill="1" applyBorder="1" applyAlignment="1">
      <alignment horizontal="center" vertical="center" wrapText="1"/>
    </xf>
    <xf numFmtId="0" fontId="4" fillId="2" borderId="35" xfId="1" applyFont="1" applyFill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9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164" fontId="4" fillId="0" borderId="17" xfId="1" applyNumberFormat="1" applyFont="1" applyBorder="1" applyAlignment="1">
      <alignment horizontal="center" vertical="center" wrapText="1"/>
    </xf>
    <xf numFmtId="164" fontId="4" fillId="0" borderId="18" xfId="1" applyNumberFormat="1" applyFont="1" applyBorder="1" applyAlignment="1">
      <alignment horizontal="center" vertical="center" wrapText="1"/>
    </xf>
    <xf numFmtId="164" fontId="4" fillId="0" borderId="19" xfId="1" applyNumberFormat="1" applyFont="1" applyBorder="1" applyAlignment="1">
      <alignment horizontal="center" vertical="center" wrapText="1"/>
    </xf>
    <xf numFmtId="164" fontId="4" fillId="0" borderId="20" xfId="1" applyNumberFormat="1" applyFont="1" applyBorder="1" applyAlignment="1">
      <alignment horizontal="center" vertical="center" wrapText="1"/>
    </xf>
    <xf numFmtId="164" fontId="5" fillId="0" borderId="17" xfId="1" applyNumberFormat="1" applyFont="1" applyBorder="1" applyAlignment="1">
      <alignment horizontal="center" vertical="center" wrapText="1"/>
    </xf>
    <xf numFmtId="164" fontId="5" fillId="0" borderId="20" xfId="1" applyNumberFormat="1" applyFont="1" applyBorder="1" applyAlignment="1">
      <alignment horizontal="center" vertical="center" wrapText="1"/>
    </xf>
    <xf numFmtId="44" fontId="4" fillId="2" borderId="5" xfId="2" applyFont="1" applyFill="1" applyBorder="1" applyAlignment="1">
      <alignment horizontal="center" vertical="center" wrapText="1"/>
    </xf>
    <xf numFmtId="44" fontId="4" fillId="2" borderId="41" xfId="2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44" fontId="4" fillId="2" borderId="14" xfId="2" applyFont="1" applyFill="1" applyBorder="1" applyAlignment="1">
      <alignment horizontal="center" vertical="center" wrapText="1"/>
    </xf>
    <xf numFmtId="44" fontId="4" fillId="2" borderId="55" xfId="2" applyFont="1" applyFill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17" fontId="8" fillId="0" borderId="42" xfId="0" applyNumberFormat="1" applyFont="1" applyBorder="1" applyAlignment="1">
      <alignment horizontal="center" vertical="center" wrapText="1"/>
    </xf>
    <xf numFmtId="17" fontId="8" fillId="0" borderId="43" xfId="0" applyNumberFormat="1" applyFont="1" applyBorder="1" applyAlignment="1">
      <alignment horizontal="center" vertical="center" wrapText="1"/>
    </xf>
    <xf numFmtId="17" fontId="8" fillId="3" borderId="42" xfId="0" applyNumberFormat="1" applyFont="1" applyFill="1" applyBorder="1" applyAlignment="1">
      <alignment horizontal="center" vertical="center" wrapText="1"/>
    </xf>
    <xf numFmtId="17" fontId="8" fillId="3" borderId="43" xfId="0" applyNumberFormat="1" applyFont="1" applyFill="1" applyBorder="1" applyAlignment="1">
      <alignment horizontal="center" vertical="center" wrapText="1"/>
    </xf>
    <xf numFmtId="165" fontId="8" fillId="3" borderId="42" xfId="3" applyNumberFormat="1" applyFont="1" applyFill="1" applyBorder="1" applyAlignment="1" applyProtection="1">
      <alignment horizontal="center" vertical="center" wrapText="1"/>
      <protection locked="0"/>
    </xf>
    <xf numFmtId="165" fontId="8" fillId="3" borderId="43" xfId="3" applyNumberFormat="1" applyFont="1" applyFill="1" applyBorder="1" applyAlignment="1" applyProtection="1">
      <alignment horizontal="center" vertical="center" wrapText="1"/>
      <protection locked="0"/>
    </xf>
    <xf numFmtId="165" fontId="8" fillId="0" borderId="42" xfId="3" applyNumberFormat="1" applyFont="1" applyFill="1" applyBorder="1" applyAlignment="1" applyProtection="1">
      <alignment horizontal="center" vertical="center" wrapText="1"/>
      <protection locked="0"/>
    </xf>
    <xf numFmtId="165" fontId="8" fillId="0" borderId="43" xfId="3" applyNumberFormat="1" applyFont="1" applyFill="1" applyBorder="1" applyAlignment="1" applyProtection="1">
      <alignment horizontal="center" vertical="center" wrapText="1"/>
      <protection locked="0"/>
    </xf>
    <xf numFmtId="44" fontId="4" fillId="2" borderId="44" xfId="2" applyFont="1" applyFill="1" applyBorder="1" applyAlignment="1">
      <alignment horizontal="center" vertical="center" wrapText="1"/>
    </xf>
    <xf numFmtId="44" fontId="4" fillId="2" borderId="45" xfId="2" applyFont="1" applyFill="1" applyBorder="1" applyAlignment="1">
      <alignment horizontal="center" vertical="center" wrapText="1"/>
    </xf>
    <xf numFmtId="44" fontId="4" fillId="2" borderId="32" xfId="2" applyFont="1" applyFill="1" applyBorder="1" applyAlignment="1">
      <alignment horizontal="center" vertical="center" wrapText="1"/>
    </xf>
    <xf numFmtId="44" fontId="4" fillId="2" borderId="46" xfId="2" applyFont="1" applyFill="1" applyBorder="1" applyAlignment="1">
      <alignment horizontal="center" vertical="center" wrapText="1"/>
    </xf>
    <xf numFmtId="165" fontId="8" fillId="3" borderId="11" xfId="3" applyNumberFormat="1" applyFont="1" applyFill="1" applyBorder="1" applyAlignment="1" applyProtection="1">
      <alignment horizontal="center" vertical="center" wrapText="1"/>
      <protection locked="0"/>
    </xf>
    <xf numFmtId="165" fontId="8" fillId="0" borderId="11" xfId="3" applyNumberFormat="1" applyFont="1" applyFill="1" applyBorder="1" applyAlignment="1" applyProtection="1">
      <alignment horizontal="center" vertical="center" wrapText="1"/>
      <protection locked="0"/>
    </xf>
    <xf numFmtId="44" fontId="4" fillId="2" borderId="31" xfId="2" applyFont="1" applyFill="1" applyBorder="1" applyAlignment="1">
      <alignment horizontal="center" vertical="center" wrapText="1"/>
    </xf>
    <xf numFmtId="44" fontId="4" fillId="2" borderId="47" xfId="2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165" fontId="5" fillId="0" borderId="50" xfId="3" applyNumberFormat="1" applyFont="1" applyFill="1" applyBorder="1" applyAlignment="1" applyProtection="1">
      <alignment horizontal="center" vertical="center" wrapText="1"/>
      <protection locked="0"/>
    </xf>
    <xf numFmtId="165" fontId="5" fillId="0" borderId="51" xfId="3" applyNumberFormat="1" applyFont="1" applyFill="1" applyBorder="1" applyAlignment="1" applyProtection="1">
      <alignment horizontal="center" vertical="center" wrapText="1"/>
      <protection locked="0"/>
    </xf>
    <xf numFmtId="44" fontId="4" fillId="2" borderId="11" xfId="2" applyFont="1" applyFill="1" applyBorder="1" applyAlignment="1">
      <alignment horizontal="center" vertical="center" wrapText="1"/>
    </xf>
  </cellXfs>
  <cellStyles count="5">
    <cellStyle name="Milliers" xfId="3" builtinId="3"/>
    <cellStyle name="Milliers 3" xfId="4" xr:uid="{0F82B2DB-E2C6-4D8B-A49E-A9CE7979A379}"/>
    <cellStyle name="Monétaire 2" xfId="2" xr:uid="{F48930E8-0042-4FF3-96A5-B80EDEA41B46}"/>
    <cellStyle name="Normal" xfId="0" builtinId="0"/>
    <cellStyle name="Normal 2" xfId="1" xr:uid="{8144782D-4BBF-4546-9962-4E8AD78968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203833</xdr:colOff>
      <xdr:row>0</xdr:row>
      <xdr:rowOff>54082</xdr:rowOff>
    </xdr:from>
    <xdr:to>
      <xdr:col>8</xdr:col>
      <xdr:colOff>188245</xdr:colOff>
      <xdr:row>0</xdr:row>
      <xdr:rowOff>666021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21476B-3CAA-40E1-A59A-1D2790285C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5558" y="54082"/>
          <a:ext cx="1622712" cy="6157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398612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D0B7B0-CB8B-42A0-B285-319865579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2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398612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EE9463E-A587-4460-BAF5-F9F4B7199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398612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E7CB11-2126-473C-B14D-F3E77D44F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398612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4A8911-592F-4379-8232-8F026A64E6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402422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0D2823-2CEB-4866-A51E-D24A7160F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407940</xdr:colOff>
      <xdr:row>0</xdr:row>
      <xdr:rowOff>81296</xdr:rowOff>
    </xdr:from>
    <xdr:to>
      <xdr:col>7</xdr:col>
      <xdr:colOff>460387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66361C-8C8F-47CB-884B-86AA30F75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2465" y="81296"/>
          <a:ext cx="1614547" cy="6157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553461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B5A445-0B06-4973-86D9-134E9CB49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7508" y="81296"/>
          <a:ext cx="1614548" cy="6157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549652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29B807-494C-4E50-AAB8-A315C00FC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7508" y="81296"/>
          <a:ext cx="1614548" cy="615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455490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BD2FFF1-62F9-4171-9A8B-F77DFC839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7508" y="81296"/>
          <a:ext cx="1614548" cy="6157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398612</xdr:colOff>
      <xdr:row>0</xdr:row>
      <xdr:rowOff>706570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21E051-78E9-45C1-8D92-DD867592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2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402422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9B9E31-3A0B-4390-80EF-D1FEC5979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47508" y="81296"/>
          <a:ext cx="1614548" cy="6157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402422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A9BDCDF-84DE-4398-B579-96F633200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223" y="81296"/>
          <a:ext cx="1674964" cy="6214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489583</xdr:colOff>
      <xdr:row>0</xdr:row>
      <xdr:rowOff>81296</xdr:rowOff>
    </xdr:from>
    <xdr:to>
      <xdr:col>7</xdr:col>
      <xdr:colOff>402422</xdr:colOff>
      <xdr:row>0</xdr:row>
      <xdr:rowOff>702760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C010878-4B7E-4F68-92E4-95D344ACE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1223" y="81296"/>
          <a:ext cx="1674964" cy="621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7C71-4AB0-42FF-A0EA-4729DCB56AAC}">
  <sheetPr>
    <pageSetUpPr fitToPage="1"/>
  </sheetPr>
  <dimension ref="A1:AC59"/>
  <sheetViews>
    <sheetView showWhiteSpace="0" view="pageBreakPreview" zoomScale="70" zoomScaleNormal="70" zoomScaleSheetLayoutView="70" workbookViewId="0">
      <selection activeCell="I8" sqref="I8:I11"/>
    </sheetView>
  </sheetViews>
  <sheetFormatPr baseColWidth="10" defaultColWidth="11.44140625" defaultRowHeight="14.4" x14ac:dyDescent="0.3"/>
  <cols>
    <col min="1" max="1" width="22.6640625" style="1" bestFit="1" customWidth="1"/>
    <col min="2" max="2" width="22.6640625" style="1" customWidth="1"/>
    <col min="3" max="3" width="15.88671875" style="1" customWidth="1"/>
    <col min="4" max="4" width="7.66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22.6640625" style="2" customWidth="1"/>
    <col min="11" max="11" width="35.5546875" style="2" customWidth="1"/>
    <col min="12" max="16384" width="11.44140625" style="1"/>
  </cols>
  <sheetData>
    <row r="1" spans="1:29" ht="62.25" customHeight="1" thickBot="1" x14ac:dyDescent="0.35"/>
    <row r="2" spans="1:29" ht="21" customHeight="1" thickBot="1" x14ac:dyDescent="0.35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29" ht="33" customHeight="1" thickBot="1" x14ac:dyDescent="0.35">
      <c r="A3" s="148" t="s">
        <v>375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29" ht="38.25" customHeight="1" thickBot="1" x14ac:dyDescent="0.35">
      <c r="A4" s="149" t="s">
        <v>1</v>
      </c>
      <c r="B4" s="150"/>
      <c r="C4" s="151"/>
      <c r="D4" s="148" t="s">
        <v>121</v>
      </c>
      <c r="E4" s="148"/>
      <c r="F4" s="148"/>
      <c r="G4" s="148"/>
      <c r="H4" s="148"/>
      <c r="I4" s="148"/>
      <c r="J4" s="148"/>
      <c r="K4" s="148"/>
    </row>
    <row r="5" spans="1:29" ht="51" customHeight="1" thickBot="1" x14ac:dyDescent="0.35">
      <c r="A5" s="152" t="s">
        <v>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29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158" t="s">
        <v>12</v>
      </c>
      <c r="K6" s="158" t="s">
        <v>13</v>
      </c>
    </row>
    <row r="7" spans="1:29" ht="28.2" customHeight="1" thickBot="1" x14ac:dyDescent="0.35">
      <c r="A7" s="161"/>
      <c r="B7" s="146"/>
      <c r="C7" s="146"/>
      <c r="D7" s="146"/>
      <c r="E7" s="146"/>
      <c r="F7" s="146"/>
      <c r="G7" s="146"/>
      <c r="H7" s="159"/>
      <c r="I7" s="159"/>
      <c r="J7" s="159"/>
      <c r="K7" s="159"/>
    </row>
    <row r="8" spans="1:29" ht="58.2" customHeight="1" thickBot="1" x14ac:dyDescent="0.35">
      <c r="A8" s="25" t="s">
        <v>122</v>
      </c>
      <c r="B8" s="30" t="s">
        <v>81</v>
      </c>
      <c r="C8" s="30" t="s">
        <v>112</v>
      </c>
      <c r="D8" s="30" t="s">
        <v>20</v>
      </c>
      <c r="E8" s="30" t="s">
        <v>89</v>
      </c>
      <c r="F8" s="30">
        <v>3</v>
      </c>
      <c r="G8" s="30" t="s">
        <v>113</v>
      </c>
      <c r="H8" s="31">
        <v>2800</v>
      </c>
      <c r="I8" s="31">
        <v>4051</v>
      </c>
      <c r="J8" s="31" t="s">
        <v>114</v>
      </c>
      <c r="K8" s="26"/>
    </row>
    <row r="9" spans="1:29" ht="58.2" customHeight="1" thickBot="1" x14ac:dyDescent="0.35">
      <c r="A9" s="25" t="s">
        <v>122</v>
      </c>
      <c r="B9" s="32" t="s">
        <v>115</v>
      </c>
      <c r="C9" s="32" t="s">
        <v>116</v>
      </c>
      <c r="D9" s="32" t="s">
        <v>29</v>
      </c>
      <c r="E9" s="32" t="s">
        <v>63</v>
      </c>
      <c r="F9" s="32">
        <v>4</v>
      </c>
      <c r="G9" s="32" t="s">
        <v>113</v>
      </c>
      <c r="H9" s="33">
        <f>350+1500</f>
        <v>1850</v>
      </c>
      <c r="I9" s="33">
        <f>460+2350</f>
        <v>2810</v>
      </c>
      <c r="J9" s="33" t="s">
        <v>114</v>
      </c>
      <c r="K9" s="27"/>
    </row>
    <row r="10" spans="1:29" ht="58.2" customHeight="1" thickBot="1" x14ac:dyDescent="0.35">
      <c r="A10" s="25" t="s">
        <v>122</v>
      </c>
      <c r="B10" s="34" t="s">
        <v>26</v>
      </c>
      <c r="C10" s="34" t="s">
        <v>117</v>
      </c>
      <c r="D10" s="34" t="s">
        <v>29</v>
      </c>
      <c r="E10" s="34" t="s">
        <v>37</v>
      </c>
      <c r="F10" s="34">
        <v>4</v>
      </c>
      <c r="G10" s="34" t="s">
        <v>113</v>
      </c>
      <c r="H10" s="35">
        <v>400</v>
      </c>
      <c r="I10" s="35">
        <v>430</v>
      </c>
      <c r="J10" s="35" t="s">
        <v>114</v>
      </c>
      <c r="K10" s="28"/>
    </row>
    <row r="11" spans="1:29" ht="58.2" customHeight="1" thickBot="1" x14ac:dyDescent="0.35">
      <c r="A11" s="25" t="s">
        <v>122</v>
      </c>
      <c r="B11" s="36" t="s">
        <v>118</v>
      </c>
      <c r="C11" s="36" t="s">
        <v>119</v>
      </c>
      <c r="D11" s="36" t="s">
        <v>20</v>
      </c>
      <c r="E11" s="36" t="s">
        <v>28</v>
      </c>
      <c r="F11" s="36">
        <v>5</v>
      </c>
      <c r="G11" s="37" t="s">
        <v>113</v>
      </c>
      <c r="H11" s="37">
        <v>440</v>
      </c>
      <c r="I11" s="37">
        <v>600</v>
      </c>
      <c r="J11" s="36" t="s">
        <v>114</v>
      </c>
      <c r="K11" s="29"/>
    </row>
    <row r="12" spans="1:29" ht="27" customHeight="1" x14ac:dyDescent="0.3">
      <c r="A12" s="3"/>
      <c r="B12" s="3"/>
      <c r="C12" s="3"/>
      <c r="D12" s="4"/>
      <c r="E12" s="4"/>
      <c r="F12" s="4"/>
      <c r="G12" s="4"/>
      <c r="J12" s="4"/>
      <c r="K12" s="5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34.200000000000003" customHeight="1" thickBot="1" x14ac:dyDescent="0.35">
      <c r="A13" s="6"/>
      <c r="B13" s="6"/>
      <c r="C13" s="6"/>
      <c r="D13" s="7"/>
      <c r="E13" s="7"/>
      <c r="F13" s="7"/>
      <c r="G13" s="7"/>
      <c r="H13" s="7"/>
      <c r="I13" s="7"/>
      <c r="J13" s="7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ht="25.5" customHeight="1" thickBot="1" x14ac:dyDescent="0.35">
      <c r="A14" s="162" t="s">
        <v>42</v>
      </c>
      <c r="B14" s="163"/>
      <c r="C14" s="163"/>
      <c r="D14" s="163"/>
      <c r="E14" s="163"/>
      <c r="F14" s="163"/>
      <c r="G14" s="164" t="s">
        <v>43</v>
      </c>
      <c r="H14" s="164"/>
      <c r="I14" s="164"/>
      <c r="J14" s="165"/>
      <c r="K14" s="23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29" ht="39.9" customHeight="1" thickBot="1" x14ac:dyDescent="0.35">
      <c r="A15" s="6"/>
      <c r="B15" s="6"/>
      <c r="C15" s="6"/>
      <c r="D15" s="7"/>
      <c r="E15" s="7"/>
      <c r="F15" s="7"/>
      <c r="G15" s="7"/>
      <c r="H15" s="7"/>
      <c r="I15" s="7"/>
      <c r="J15" s="7"/>
      <c r="K15" s="9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ht="37.950000000000003" customHeight="1" thickBot="1" x14ac:dyDescent="0.35">
      <c r="A16" s="166" t="s">
        <v>44</v>
      </c>
      <c r="B16" s="167"/>
      <c r="C16" s="167"/>
      <c r="D16" s="167"/>
      <c r="E16" s="167"/>
      <c r="F16" s="167"/>
      <c r="G16" s="168"/>
      <c r="H16" s="166" t="s">
        <v>45</v>
      </c>
      <c r="I16" s="167"/>
      <c r="J16" s="167"/>
      <c r="K16" s="167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ht="37.950000000000003" customHeight="1" x14ac:dyDescent="0.3">
      <c r="A17" s="153" t="s">
        <v>46</v>
      </c>
      <c r="B17" s="154"/>
      <c r="C17" s="154"/>
      <c r="D17" s="154"/>
      <c r="E17" s="154"/>
      <c r="F17" s="154"/>
      <c r="G17" s="155"/>
      <c r="H17" s="156" t="s">
        <v>47</v>
      </c>
      <c r="I17" s="157"/>
      <c r="J17" s="157"/>
      <c r="K17" s="157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ht="37.950000000000003" customHeight="1" x14ac:dyDescent="0.3">
      <c r="A18" s="175" t="s">
        <v>48</v>
      </c>
      <c r="B18" s="176"/>
      <c r="C18" s="176"/>
      <c r="D18" s="176"/>
      <c r="E18" s="176"/>
      <c r="F18" s="176"/>
      <c r="G18" s="177"/>
      <c r="H18" s="178"/>
      <c r="I18" s="179"/>
      <c r="J18" s="179"/>
      <c r="K18" s="179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ht="37.950000000000003" customHeight="1" x14ac:dyDescent="0.3">
      <c r="A19" s="175" t="s">
        <v>49</v>
      </c>
      <c r="B19" s="176"/>
      <c r="C19" s="176"/>
      <c r="D19" s="176"/>
      <c r="E19" s="176"/>
      <c r="F19" s="176"/>
      <c r="G19" s="177"/>
      <c r="H19" s="178"/>
      <c r="I19" s="179"/>
      <c r="J19" s="179"/>
      <c r="K19" s="17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ht="30.6" customHeight="1" thickBot="1" x14ac:dyDescent="0.35">
      <c r="A20" s="180" t="s">
        <v>50</v>
      </c>
      <c r="B20" s="181"/>
      <c r="C20" s="181"/>
      <c r="D20" s="181"/>
      <c r="E20" s="181"/>
      <c r="F20" s="181"/>
      <c r="G20" s="182"/>
      <c r="H20" s="183"/>
      <c r="I20" s="184"/>
      <c r="J20" s="184"/>
      <c r="K20" s="184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ht="15.6" x14ac:dyDescent="0.3">
      <c r="A21" s="11"/>
      <c r="B21" s="11"/>
      <c r="C21" s="12"/>
      <c r="D21" s="12"/>
      <c r="E21" s="12"/>
      <c r="F21" s="12"/>
      <c r="G21" s="12"/>
      <c r="H21" s="13"/>
      <c r="I21" s="13"/>
      <c r="J21" s="13"/>
      <c r="K21" s="13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ht="16.2" thickBot="1" x14ac:dyDescent="0.35">
      <c r="A22" s="6"/>
      <c r="B22" s="6"/>
      <c r="C22" s="6"/>
      <c r="D22" s="7"/>
      <c r="E22" s="7"/>
      <c r="F22" s="7"/>
      <c r="G22" s="7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ht="33" customHeight="1" thickBot="1" x14ac:dyDescent="0.35">
      <c r="A23" s="6"/>
      <c r="B23" s="6"/>
      <c r="C23" s="6"/>
      <c r="D23" s="7"/>
      <c r="E23" s="7"/>
      <c r="F23" s="7"/>
      <c r="G23" s="7"/>
      <c r="H23" s="185"/>
      <c r="I23" s="186"/>
      <c r="J23" s="186"/>
      <c r="K23" s="186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ht="16.2" thickBot="1" x14ac:dyDescent="0.35">
      <c r="A24" s="169" t="s">
        <v>51</v>
      </c>
      <c r="B24" s="170"/>
      <c r="C24" s="171"/>
      <c r="D24" s="172" t="s">
        <v>52</v>
      </c>
      <c r="E24" s="173"/>
      <c r="F24" s="174"/>
      <c r="G24" s="14"/>
      <c r="H24" s="187"/>
      <c r="I24" s="188"/>
      <c r="J24" s="188"/>
      <c r="K24" s="18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15.6" x14ac:dyDescent="0.3">
      <c r="A25" s="6"/>
      <c r="B25" s="6"/>
      <c r="C25" s="6"/>
      <c r="D25" s="7"/>
      <c r="E25" s="7"/>
      <c r="F25" s="7"/>
      <c r="G25" s="7"/>
      <c r="H25" s="187"/>
      <c r="I25" s="188"/>
      <c r="J25" s="188"/>
      <c r="K25" s="18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16.2" thickBot="1" x14ac:dyDescent="0.35">
      <c r="A26" s="6"/>
      <c r="B26" s="6"/>
      <c r="C26" s="6"/>
      <c r="D26" s="7"/>
      <c r="E26" s="7"/>
      <c r="F26" s="7"/>
      <c r="G26" s="7"/>
      <c r="H26" s="189"/>
      <c r="I26" s="190"/>
      <c r="J26" s="190"/>
      <c r="K26" s="190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15.6" x14ac:dyDescent="0.3">
      <c r="A27" s="6"/>
      <c r="B27" s="6"/>
      <c r="C27" s="6"/>
      <c r="D27" s="7"/>
      <c r="E27" s="7"/>
      <c r="F27" s="7"/>
      <c r="G27" s="7"/>
      <c r="H27" s="7"/>
      <c r="I27" s="7" t="s">
        <v>53</v>
      </c>
      <c r="J27" s="7"/>
      <c r="K27" s="9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15.6" x14ac:dyDescent="0.3">
      <c r="A28" s="8"/>
      <c r="B28" s="8"/>
      <c r="C28" s="8"/>
      <c r="D28" s="10"/>
      <c r="E28" s="10"/>
      <c r="F28" s="10"/>
      <c r="G28" s="10"/>
      <c r="H28" s="10"/>
      <c r="I28" s="10"/>
      <c r="J28" s="10"/>
      <c r="K28" s="10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15.6" x14ac:dyDescent="0.3">
      <c r="A29" s="8"/>
      <c r="B29" s="8"/>
      <c r="C29" s="8"/>
      <c r="D29" s="10"/>
      <c r="E29" s="10"/>
      <c r="F29" s="10"/>
      <c r="G29" s="10"/>
      <c r="H29" s="10"/>
      <c r="I29" s="10"/>
      <c r="J29" s="10"/>
      <c r="K29" s="10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15.6" x14ac:dyDescent="0.3">
      <c r="A30" s="8"/>
      <c r="B30" s="8"/>
      <c r="C30" s="8"/>
      <c r="D30" s="10"/>
      <c r="E30" s="10"/>
      <c r="F30" s="10"/>
      <c r="G30" s="10"/>
      <c r="H30" s="10"/>
      <c r="I30" s="10"/>
      <c r="J30" s="10"/>
      <c r="K30" s="10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15.6" x14ac:dyDescent="0.3">
      <c r="A31" s="8"/>
      <c r="B31" s="8"/>
      <c r="C31" s="8"/>
      <c r="D31" s="10"/>
      <c r="E31" s="10"/>
      <c r="F31" s="10"/>
      <c r="G31" s="10"/>
      <c r="H31" s="10"/>
      <c r="I31" s="10"/>
      <c r="J31" s="10"/>
      <c r="K31" s="10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10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1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</row>
  </sheetData>
  <mergeCells count="31">
    <mergeCell ref="A24:C24"/>
    <mergeCell ref="D24:F24"/>
    <mergeCell ref="A18:G18"/>
    <mergeCell ref="H18:K18"/>
    <mergeCell ref="A19:G19"/>
    <mergeCell ref="H19:K19"/>
    <mergeCell ref="A20:G20"/>
    <mergeCell ref="H20:K20"/>
    <mergeCell ref="H23:K26"/>
    <mergeCell ref="A17:G17"/>
    <mergeCell ref="H17:K17"/>
    <mergeCell ref="F6:F7"/>
    <mergeCell ref="G6:G7"/>
    <mergeCell ref="H6:H7"/>
    <mergeCell ref="I6:I7"/>
    <mergeCell ref="J6:J7"/>
    <mergeCell ref="K6:K7"/>
    <mergeCell ref="A6:A7"/>
    <mergeCell ref="A14:F14"/>
    <mergeCell ref="G14:J14"/>
    <mergeCell ref="A16:G16"/>
    <mergeCell ref="H16:K16"/>
    <mergeCell ref="B6:B7"/>
    <mergeCell ref="C6:C7"/>
    <mergeCell ref="D6:D7"/>
    <mergeCell ref="E6:E7"/>
    <mergeCell ref="A2:K2"/>
    <mergeCell ref="A3:K3"/>
    <mergeCell ref="A4:C4"/>
    <mergeCell ref="D4:K4"/>
    <mergeCell ref="A5:K5"/>
  </mergeCells>
  <dataValidations count="7">
    <dataValidation type="list" allowBlank="1" showInputMessage="1" showErrorMessage="1" sqref="G8:G10 F11" xr:uid="{C9F4E0E9-F9B0-4A25-AA46-2576F87C863E}">
      <formula1>typ_plts</formula1>
    </dataValidation>
    <dataValidation allowBlank="1" showInputMessage="1" showErrorMessage="1" sqref="C8:C10 H8:J10 G11:I11 B11" xr:uid="{C3659E65-6545-41CC-9DD6-F6B5C0E1549D}"/>
    <dataValidation type="list" allowBlank="1" showInputMessage="1" sqref="F8:F10 E11:F11" xr:uid="{3DA75994-8B8A-46A8-9301-0D6596EE1FD2}">
      <formula1>Diam_collet</formula1>
    </dataValidation>
    <dataValidation type="list" allowBlank="1" showInputMessage="1" showErrorMessage="1" sqref="J11" xr:uid="{05F93488-2D8B-4DD1-9843-DBF9E50D95D1}">
      <formula1>traitement</formula1>
    </dataValidation>
    <dataValidation type="list" allowBlank="1" showInputMessage="1" showErrorMessage="1" sqref="B8:B10" xr:uid="{3B3205B3-B0B5-4988-8912-DC88DDC83CA1}">
      <formula1>IF(B8&lt;&gt;"",OFFSET(f_ess,MATCH(B8&amp;"*",f_ess,0)-1,,COUNTIF(f_ess,B8&amp;"*"),1),f_ess)</formula1>
    </dataValidation>
    <dataValidation type="list" allowBlank="1" showInputMessage="1" showErrorMessage="1" sqref="D9:D10" xr:uid="{98DB55C1-B806-4B61-B5F5-2982755DDAF3}">
      <formula1>INDIRECT(G9)</formula1>
    </dataValidation>
    <dataValidation type="list" allowBlank="1" showInputMessage="1" showErrorMessage="1" sqref="D9:D10" xr:uid="{E8E37216-814F-4DD7-A69C-D7C313983FE0}">
      <formula1>INDIRECT(C9)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6" fitToHeight="0" orientation="portrait" r:id="rId1"/>
  <rowBreaks count="1" manualBreakCount="1">
    <brk id="11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72DF-5C61-4F3E-B509-34572BAEEDC9}">
  <sheetPr>
    <pageSetUpPr fitToPage="1"/>
  </sheetPr>
  <dimension ref="A1:AA59"/>
  <sheetViews>
    <sheetView showWhiteSpace="0" view="pageBreakPreview" zoomScale="70" zoomScaleNormal="70" zoomScaleSheetLayoutView="70" workbookViewId="0">
      <selection activeCell="I8" sqref="I8:I12"/>
    </sheetView>
  </sheetViews>
  <sheetFormatPr baseColWidth="10" defaultColWidth="11.44140625" defaultRowHeight="14.4" x14ac:dyDescent="0.3"/>
  <cols>
    <col min="1" max="1" width="17" style="1" customWidth="1"/>
    <col min="2" max="2" width="21.8867187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5546875" style="2" customWidth="1"/>
    <col min="11" max="11" width="6.77734375" style="56" hidden="1" customWidth="1"/>
    <col min="12" max="12" width="28.5546875" style="1" customWidth="1"/>
    <col min="13" max="16384" width="11.44140625" style="1"/>
  </cols>
  <sheetData>
    <row r="1" spans="1:27" ht="62.25" customHeight="1" thickBot="1" x14ac:dyDescent="0.35"/>
    <row r="2" spans="1:27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27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27" ht="38.25" customHeight="1" thickBot="1" x14ac:dyDescent="0.35">
      <c r="A4" s="247" t="s">
        <v>379</v>
      </c>
      <c r="B4" s="248"/>
      <c r="C4" s="249"/>
      <c r="D4" s="149" t="s">
        <v>323</v>
      </c>
      <c r="E4" s="150"/>
      <c r="F4" s="150"/>
      <c r="G4" s="150"/>
      <c r="H4" s="150"/>
      <c r="I4" s="150"/>
      <c r="J4" s="150"/>
      <c r="K4" s="150"/>
      <c r="L4" s="151"/>
    </row>
    <row r="5" spans="1:27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27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27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159"/>
    </row>
    <row r="8" spans="1:27" ht="33" customHeight="1" x14ac:dyDescent="0.3">
      <c r="A8" s="116" t="s">
        <v>133</v>
      </c>
      <c r="B8" s="116" t="s">
        <v>81</v>
      </c>
      <c r="C8" s="116" t="s">
        <v>319</v>
      </c>
      <c r="D8" s="115" t="s">
        <v>20</v>
      </c>
      <c r="E8" s="115" t="s">
        <v>305</v>
      </c>
      <c r="F8" s="115">
        <v>3</v>
      </c>
      <c r="G8" s="116" t="s">
        <v>18</v>
      </c>
      <c r="H8" s="117">
        <v>50</v>
      </c>
      <c r="I8" s="118">
        <v>100</v>
      </c>
      <c r="J8" s="256" t="s">
        <v>155</v>
      </c>
      <c r="K8" s="257"/>
      <c r="L8" s="28"/>
    </row>
    <row r="9" spans="1:27" ht="33" customHeight="1" x14ac:dyDescent="0.3">
      <c r="A9" s="119" t="s">
        <v>133</v>
      </c>
      <c r="B9" s="32" t="s">
        <v>146</v>
      </c>
      <c r="C9" s="95" t="s">
        <v>147</v>
      </c>
      <c r="D9" s="32" t="s">
        <v>29</v>
      </c>
      <c r="E9" s="32" t="s">
        <v>303</v>
      </c>
      <c r="F9" s="32">
        <v>4</v>
      </c>
      <c r="G9" s="114" t="s">
        <v>18</v>
      </c>
      <c r="H9" s="73">
        <v>450</v>
      </c>
      <c r="I9" s="120">
        <v>550</v>
      </c>
      <c r="J9" s="254" t="s">
        <v>155</v>
      </c>
      <c r="K9" s="255"/>
      <c r="L9" s="140"/>
    </row>
    <row r="10" spans="1:27" ht="33" customHeight="1" x14ac:dyDescent="0.3">
      <c r="A10" s="121" t="s">
        <v>133</v>
      </c>
      <c r="B10" s="34" t="s">
        <v>34</v>
      </c>
      <c r="C10" s="34" t="s">
        <v>134</v>
      </c>
      <c r="D10" s="34" t="s">
        <v>29</v>
      </c>
      <c r="E10" s="34" t="s">
        <v>110</v>
      </c>
      <c r="F10" s="34">
        <v>5</v>
      </c>
      <c r="G10" s="103" t="s">
        <v>18</v>
      </c>
      <c r="H10" s="67">
        <v>2290</v>
      </c>
      <c r="I10" s="67">
        <v>2490</v>
      </c>
      <c r="J10" s="256" t="s">
        <v>155</v>
      </c>
      <c r="K10" s="257"/>
      <c r="L10" s="28"/>
    </row>
    <row r="11" spans="1:27" ht="33" customHeight="1" x14ac:dyDescent="0.3">
      <c r="A11" s="119" t="s">
        <v>133</v>
      </c>
      <c r="B11" s="32" t="s">
        <v>30</v>
      </c>
      <c r="C11" s="95" t="s">
        <v>320</v>
      </c>
      <c r="D11" s="32" t="s">
        <v>29</v>
      </c>
      <c r="E11" s="32" t="s">
        <v>321</v>
      </c>
      <c r="F11" s="32">
        <v>5</v>
      </c>
      <c r="G11" s="114" t="s">
        <v>18</v>
      </c>
      <c r="H11" s="73">
        <v>1190</v>
      </c>
      <c r="I11" s="73">
        <v>1340</v>
      </c>
      <c r="J11" s="254" t="s">
        <v>155</v>
      </c>
      <c r="K11" s="255"/>
      <c r="L11" s="140"/>
    </row>
    <row r="12" spans="1:27" ht="27" customHeight="1" x14ac:dyDescent="0.3">
      <c r="A12" s="121" t="s">
        <v>133</v>
      </c>
      <c r="B12" s="34" t="s">
        <v>34</v>
      </c>
      <c r="C12" s="34" t="s">
        <v>322</v>
      </c>
      <c r="D12" s="34" t="s">
        <v>29</v>
      </c>
      <c r="E12" s="34" t="s">
        <v>110</v>
      </c>
      <c r="F12" s="34">
        <v>5</v>
      </c>
      <c r="G12" s="103" t="s">
        <v>18</v>
      </c>
      <c r="H12" s="67">
        <v>2740</v>
      </c>
      <c r="I12" s="67">
        <v>3040</v>
      </c>
      <c r="J12" s="256" t="s">
        <v>155</v>
      </c>
      <c r="K12" s="257"/>
      <c r="L12" s="28"/>
    </row>
    <row r="13" spans="1:27" ht="16.2" thickBot="1" x14ac:dyDescent="0.35">
      <c r="A13" s="121"/>
      <c r="B13" s="34"/>
      <c r="C13" s="34"/>
      <c r="D13" s="34"/>
      <c r="E13" s="34"/>
      <c r="F13" s="34"/>
      <c r="G13" s="103"/>
      <c r="H13" s="67"/>
      <c r="I13" s="67"/>
      <c r="J13" s="102"/>
      <c r="K13" s="34"/>
      <c r="L13" s="55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16.2" thickBot="1" x14ac:dyDescent="0.35">
      <c r="A14" s="162" t="s">
        <v>42</v>
      </c>
      <c r="B14" s="163"/>
      <c r="C14" s="163"/>
      <c r="D14" s="163"/>
      <c r="E14" s="163"/>
      <c r="F14" s="163"/>
      <c r="G14" s="199" t="s">
        <v>43</v>
      </c>
      <c r="H14" s="199"/>
      <c r="I14" s="199"/>
      <c r="J14" s="199"/>
      <c r="K14" s="266"/>
      <c r="L14" s="12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16.2" thickBot="1" x14ac:dyDescent="0.35">
      <c r="A15" s="6"/>
      <c r="B15" s="6"/>
      <c r="C15" s="6"/>
      <c r="D15" s="7"/>
      <c r="E15" s="7"/>
      <c r="F15" s="7"/>
      <c r="G15" s="7"/>
      <c r="H15" s="7"/>
      <c r="I15" s="7"/>
      <c r="J15" s="7"/>
      <c r="K15" s="61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16.2" thickBot="1" x14ac:dyDescent="0.35">
      <c r="A16" s="166" t="s">
        <v>44</v>
      </c>
      <c r="B16" s="167"/>
      <c r="C16" s="167"/>
      <c r="D16" s="167"/>
      <c r="E16" s="167"/>
      <c r="F16" s="167"/>
      <c r="G16" s="167"/>
      <c r="H16" s="242" t="s">
        <v>45</v>
      </c>
      <c r="I16" s="243"/>
      <c r="J16" s="243"/>
      <c r="K16" s="243"/>
      <c r="L16" s="244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15.6" x14ac:dyDescent="0.3">
      <c r="A17" s="153" t="s">
        <v>46</v>
      </c>
      <c r="B17" s="154"/>
      <c r="C17" s="154"/>
      <c r="D17" s="154"/>
      <c r="E17" s="154"/>
      <c r="F17" s="154"/>
      <c r="G17" s="154"/>
      <c r="H17" s="239" t="s">
        <v>47</v>
      </c>
      <c r="I17" s="240"/>
      <c r="J17" s="240"/>
      <c r="K17" s="240"/>
      <c r="L17" s="24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5.6" x14ac:dyDescent="0.3">
      <c r="A18" s="175" t="s">
        <v>48</v>
      </c>
      <c r="B18" s="176"/>
      <c r="C18" s="176"/>
      <c r="D18" s="176"/>
      <c r="E18" s="176"/>
      <c r="F18" s="176"/>
      <c r="G18" s="176"/>
      <c r="H18" s="178"/>
      <c r="I18" s="179"/>
      <c r="J18" s="179"/>
      <c r="K18" s="179"/>
      <c r="L18" s="235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6" x14ac:dyDescent="0.3">
      <c r="A19" s="175" t="s">
        <v>49</v>
      </c>
      <c r="B19" s="176"/>
      <c r="C19" s="176"/>
      <c r="D19" s="176"/>
      <c r="E19" s="176"/>
      <c r="F19" s="176"/>
      <c r="G19" s="176"/>
      <c r="H19" s="178"/>
      <c r="I19" s="179"/>
      <c r="J19" s="179"/>
      <c r="K19" s="179"/>
      <c r="L19" s="235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6.2" thickBot="1" x14ac:dyDescent="0.35">
      <c r="A20" s="180" t="s">
        <v>50</v>
      </c>
      <c r="B20" s="181"/>
      <c r="C20" s="181"/>
      <c r="D20" s="181"/>
      <c r="E20" s="181"/>
      <c r="F20" s="181"/>
      <c r="G20" s="181"/>
      <c r="H20" s="183"/>
      <c r="I20" s="184"/>
      <c r="J20" s="184"/>
      <c r="K20" s="184"/>
      <c r="L20" s="236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6" x14ac:dyDescent="0.3">
      <c r="A21" s="11"/>
      <c r="B21" s="11"/>
      <c r="C21" s="12"/>
      <c r="D21" s="12"/>
      <c r="E21" s="12"/>
      <c r="F21" s="12"/>
      <c r="G21" s="12"/>
      <c r="H21" s="13"/>
      <c r="I21" s="13"/>
      <c r="J21" s="13"/>
      <c r="K21" s="11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6.2" thickBot="1" x14ac:dyDescent="0.35">
      <c r="A22" s="6"/>
      <c r="B22" s="6"/>
      <c r="C22" s="6"/>
      <c r="D22" s="7"/>
      <c r="E22" s="7"/>
      <c r="F22" s="7"/>
      <c r="G22" s="7"/>
      <c r="H22" s="8"/>
      <c r="I22" s="8"/>
      <c r="J22" s="8"/>
      <c r="K22" s="5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6.2" thickBot="1" x14ac:dyDescent="0.35">
      <c r="A23" s="6"/>
      <c r="B23" s="6"/>
      <c r="C23" s="6"/>
      <c r="D23" s="7"/>
      <c r="E23" s="7"/>
      <c r="F23" s="7"/>
      <c r="G23" s="7"/>
      <c r="H23" s="185"/>
      <c r="I23" s="186"/>
      <c r="J23" s="186"/>
      <c r="K23" s="186"/>
      <c r="L23" s="194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6.2" thickBot="1" x14ac:dyDescent="0.35">
      <c r="A24" s="169" t="s">
        <v>51</v>
      </c>
      <c r="B24" s="170"/>
      <c r="C24" s="171"/>
      <c r="D24" s="172" t="s">
        <v>52</v>
      </c>
      <c r="E24" s="173"/>
      <c r="F24" s="174"/>
      <c r="G24" s="14"/>
      <c r="H24" s="187"/>
      <c r="I24" s="188"/>
      <c r="J24" s="188"/>
      <c r="K24" s="188"/>
      <c r="L24" s="195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6" x14ac:dyDescent="0.3">
      <c r="A25" s="6"/>
      <c r="B25" s="6"/>
      <c r="C25" s="6"/>
      <c r="D25" s="7"/>
      <c r="E25" s="7"/>
      <c r="F25" s="7"/>
      <c r="G25" s="7"/>
      <c r="H25" s="187"/>
      <c r="I25" s="188"/>
      <c r="J25" s="188"/>
      <c r="K25" s="188"/>
      <c r="L25" s="195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6.2" thickBot="1" x14ac:dyDescent="0.35">
      <c r="A26" s="6"/>
      <c r="B26" s="6"/>
      <c r="C26" s="6"/>
      <c r="D26" s="7"/>
      <c r="E26" s="7"/>
      <c r="F26" s="7"/>
      <c r="G26" s="7"/>
      <c r="H26" s="189"/>
      <c r="I26" s="190"/>
      <c r="J26" s="190"/>
      <c r="K26" s="190"/>
      <c r="L26" s="196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6" x14ac:dyDescent="0.3">
      <c r="A27" s="6"/>
      <c r="B27" s="6"/>
      <c r="C27" s="6"/>
      <c r="D27" s="7"/>
      <c r="E27" s="7"/>
      <c r="F27" s="7"/>
      <c r="G27" s="7"/>
      <c r="H27" s="7"/>
      <c r="I27" s="7" t="s">
        <v>53</v>
      </c>
      <c r="J27" s="7"/>
      <c r="K27" s="61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5.6" x14ac:dyDescent="0.3">
      <c r="A28" s="8"/>
      <c r="B28" s="8"/>
      <c r="C28" s="8"/>
      <c r="D28" s="10"/>
      <c r="E28" s="10"/>
      <c r="F28" s="10"/>
      <c r="G28" s="10"/>
      <c r="H28" s="10"/>
      <c r="I28" s="10"/>
      <c r="J28" s="10"/>
      <c r="K28" s="62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6" x14ac:dyDescent="0.3">
      <c r="A29" s="8"/>
      <c r="B29" s="8"/>
      <c r="C29" s="8"/>
      <c r="D29" s="10"/>
      <c r="E29" s="10"/>
      <c r="F29" s="10"/>
      <c r="G29" s="10"/>
      <c r="H29" s="10"/>
      <c r="I29" s="10"/>
      <c r="J29" s="10"/>
      <c r="K29" s="62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5.6" x14ac:dyDescent="0.3">
      <c r="A30" s="8"/>
      <c r="B30" s="8"/>
      <c r="C30" s="8"/>
      <c r="D30" s="10"/>
      <c r="E30" s="10"/>
      <c r="F30" s="10"/>
      <c r="G30" s="10"/>
      <c r="H30" s="10"/>
      <c r="I30" s="10"/>
      <c r="J30" s="10"/>
      <c r="K30" s="62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5.6" x14ac:dyDescent="0.3">
      <c r="A31" s="8"/>
      <c r="B31" s="8"/>
      <c r="C31" s="8"/>
      <c r="D31" s="10"/>
      <c r="E31" s="10"/>
      <c r="F31" s="10"/>
      <c r="G31" s="10"/>
      <c r="H31" s="10"/>
      <c r="I31" s="10"/>
      <c r="J31" s="10"/>
      <c r="K31" s="62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62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62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62"/>
      <c r="L34" s="8"/>
    </row>
    <row r="35" spans="1:27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62"/>
      <c r="L35" s="8"/>
    </row>
    <row r="36" spans="1:27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62"/>
      <c r="L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</row>
    <row r="49" spans="1:12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</row>
    <row r="50" spans="1:12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</row>
    <row r="51" spans="1:12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</row>
    <row r="52" spans="1:12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</row>
    <row r="53" spans="1:12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12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12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12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12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12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12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</sheetData>
  <mergeCells count="36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A14:F14"/>
    <mergeCell ref="G14:K14"/>
    <mergeCell ref="A16:G16"/>
    <mergeCell ref="H16:L16"/>
    <mergeCell ref="J8:K8"/>
    <mergeCell ref="J9:K9"/>
    <mergeCell ref="J10:K10"/>
    <mergeCell ref="J11:K11"/>
    <mergeCell ref="J12:K12"/>
    <mergeCell ref="A20:G20"/>
    <mergeCell ref="H20:L20"/>
    <mergeCell ref="A24:C24"/>
    <mergeCell ref="D24:F24"/>
    <mergeCell ref="A17:G17"/>
    <mergeCell ref="H17:L17"/>
    <mergeCell ref="A18:G18"/>
    <mergeCell ref="H18:L18"/>
    <mergeCell ref="A19:G19"/>
    <mergeCell ref="H19:L19"/>
    <mergeCell ref="H23:L26"/>
  </mergeCells>
  <dataValidations count="6">
    <dataValidation type="list" allowBlank="1" showInputMessage="1" showErrorMessage="1" sqref="K13" xr:uid="{97DA11D3-3CC2-4CBE-8707-5F64641F6E07}">
      <formula1>campagnes</formula1>
    </dataValidation>
    <dataValidation type="list" allowBlank="1" showInputMessage="1" showErrorMessage="1" sqref="L8:L12" xr:uid="{8A0905EF-D613-4B0A-826B-8980DA2525D9}">
      <formula1>traitement</formula1>
    </dataValidation>
    <dataValidation type="list" allowBlank="1" showInputMessage="1" showErrorMessage="1" sqref="B8:B11 B13" xr:uid="{9882ECA4-D22E-4AC6-B724-FA3CF517C6F2}">
      <formula1>IF(B8&lt;&gt;"",OFFSET(f_ess,MATCH(B8&amp;"*",f_ess,0)-1,,COUNTIF(f_ess,B8&amp;"*"),1),f_ess)</formula1>
    </dataValidation>
    <dataValidation type="list" allowBlank="1" showInputMessage="1" sqref="F10 F13" xr:uid="{7A39949E-B8DB-4E91-9D18-95D0EF76CA70}">
      <formula1>Diam_collet</formula1>
    </dataValidation>
    <dataValidation allowBlank="1" showInputMessage="1" showErrorMessage="1" sqref="I8:I9 C13 C8:C11 H13:J13 J8:J12" xr:uid="{57B28E77-A71E-4367-9082-E32D33B20769}"/>
    <dataValidation type="list" allowBlank="1" showInputMessage="1" showErrorMessage="1" sqref="G8:G13" xr:uid="{10576D2A-21B9-41E8-B397-3AE8BD45F286}">
      <formula1>typ_plts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7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D912D-06DF-48A2-BC72-2BB9F24D66D5}">
  <sheetPr>
    <pageSetUpPr fitToPage="1"/>
  </sheetPr>
  <dimension ref="A1:AA67"/>
  <sheetViews>
    <sheetView showWhiteSpace="0" view="pageBreakPreview" zoomScale="70" zoomScaleNormal="70" zoomScaleSheetLayoutView="70" workbookViewId="0">
      <selection activeCell="H25" sqref="H25:L25"/>
    </sheetView>
  </sheetViews>
  <sheetFormatPr baseColWidth="10" defaultColWidth="11.44140625" defaultRowHeight="14.4" x14ac:dyDescent="0.3"/>
  <cols>
    <col min="1" max="1" width="17" style="1" customWidth="1"/>
    <col min="2" max="2" width="21.8867187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5546875" style="2" customWidth="1"/>
    <col min="11" max="11" width="6.77734375" style="56" hidden="1" customWidth="1"/>
    <col min="12" max="12" width="28.5546875" style="1" customWidth="1"/>
    <col min="13" max="16384" width="11.44140625" style="1"/>
  </cols>
  <sheetData>
    <row r="1" spans="1:12" ht="62.25" customHeight="1" thickBot="1" x14ac:dyDescent="0.35"/>
    <row r="2" spans="1:12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12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8.25" customHeight="1" thickBot="1" x14ac:dyDescent="0.35">
      <c r="A4" s="247" t="s">
        <v>380</v>
      </c>
      <c r="B4" s="248"/>
      <c r="C4" s="249"/>
      <c r="D4" s="149" t="s">
        <v>323</v>
      </c>
      <c r="E4" s="150"/>
      <c r="F4" s="150"/>
      <c r="G4" s="150"/>
      <c r="H4" s="150"/>
      <c r="I4" s="150"/>
      <c r="J4" s="150"/>
      <c r="K4" s="150"/>
      <c r="L4" s="151"/>
    </row>
    <row r="5" spans="1:12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12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12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159"/>
    </row>
    <row r="8" spans="1:12" s="2" customFormat="1" ht="28.2" customHeight="1" x14ac:dyDescent="0.3">
      <c r="A8" s="91" t="s">
        <v>133</v>
      </c>
      <c r="B8" s="91" t="s">
        <v>32</v>
      </c>
      <c r="C8" s="91" t="s">
        <v>324</v>
      </c>
      <c r="D8" s="91" t="s">
        <v>29</v>
      </c>
      <c r="E8" s="91" t="s">
        <v>325</v>
      </c>
      <c r="F8" s="91">
        <v>4</v>
      </c>
      <c r="G8" s="91" t="s">
        <v>18</v>
      </c>
      <c r="H8" s="91">
        <v>1235</v>
      </c>
      <c r="I8" s="91">
        <v>1485</v>
      </c>
      <c r="J8" s="91" t="s">
        <v>155</v>
      </c>
      <c r="K8" s="93"/>
      <c r="L8" s="28"/>
    </row>
    <row r="9" spans="1:12" s="2" customFormat="1" ht="28.2" customHeight="1" x14ac:dyDescent="0.3">
      <c r="A9" s="122" t="s">
        <v>133</v>
      </c>
      <c r="B9" s="122" t="s">
        <v>14</v>
      </c>
      <c r="C9" s="122" t="s">
        <v>326</v>
      </c>
      <c r="D9" s="122" t="s">
        <v>16</v>
      </c>
      <c r="E9" s="122" t="s">
        <v>327</v>
      </c>
      <c r="F9" s="122">
        <v>4</v>
      </c>
      <c r="G9" s="122" t="s">
        <v>18</v>
      </c>
      <c r="H9" s="122">
        <v>300</v>
      </c>
      <c r="I9" s="122">
        <v>400</v>
      </c>
      <c r="J9" s="122" t="s">
        <v>155</v>
      </c>
      <c r="K9" s="92"/>
      <c r="L9" s="140"/>
    </row>
    <row r="10" spans="1:12" s="2" customFormat="1" ht="28.2" customHeight="1" x14ac:dyDescent="0.3">
      <c r="A10" s="91" t="s">
        <v>133</v>
      </c>
      <c r="B10" s="91" t="s">
        <v>328</v>
      </c>
      <c r="C10" s="91" t="s">
        <v>329</v>
      </c>
      <c r="D10" s="91" t="s">
        <v>20</v>
      </c>
      <c r="E10" s="91" t="s">
        <v>305</v>
      </c>
      <c r="F10" s="91">
        <v>4</v>
      </c>
      <c r="G10" s="91" t="s">
        <v>18</v>
      </c>
      <c r="H10" s="91">
        <v>80</v>
      </c>
      <c r="I10" s="91">
        <v>130</v>
      </c>
      <c r="J10" s="91" t="s">
        <v>155</v>
      </c>
      <c r="K10" s="93"/>
      <c r="L10" s="28"/>
    </row>
    <row r="11" spans="1:12" s="2" customFormat="1" ht="28.2" customHeight="1" x14ac:dyDescent="0.3">
      <c r="A11" s="40" t="s">
        <v>133</v>
      </c>
      <c r="B11" s="40" t="s">
        <v>33</v>
      </c>
      <c r="C11" s="40" t="s">
        <v>330</v>
      </c>
      <c r="D11" s="40" t="s">
        <v>20</v>
      </c>
      <c r="E11" s="40" t="s">
        <v>138</v>
      </c>
      <c r="F11" s="40">
        <v>5</v>
      </c>
      <c r="G11" s="40" t="s">
        <v>18</v>
      </c>
      <c r="H11" s="40">
        <v>80</v>
      </c>
      <c r="I11" s="40">
        <v>130</v>
      </c>
      <c r="J11" s="40" t="s">
        <v>155</v>
      </c>
      <c r="K11" s="92"/>
      <c r="L11" s="140"/>
    </row>
    <row r="12" spans="1:12" s="2" customFormat="1" ht="28.2" customHeight="1" x14ac:dyDescent="0.3">
      <c r="A12" s="91" t="s">
        <v>133</v>
      </c>
      <c r="B12" s="91" t="s">
        <v>66</v>
      </c>
      <c r="C12" s="91" t="s">
        <v>108</v>
      </c>
      <c r="D12" s="91" t="s">
        <v>20</v>
      </c>
      <c r="E12" s="91" t="s">
        <v>331</v>
      </c>
      <c r="F12" s="91">
        <v>4</v>
      </c>
      <c r="G12" s="91" t="s">
        <v>18</v>
      </c>
      <c r="H12" s="91">
        <v>80</v>
      </c>
      <c r="I12" s="91">
        <v>130</v>
      </c>
      <c r="J12" s="91" t="s">
        <v>155</v>
      </c>
      <c r="K12" s="93"/>
      <c r="L12" s="28"/>
    </row>
    <row r="13" spans="1:12" s="2" customFormat="1" ht="28.2" customHeight="1" x14ac:dyDescent="0.3">
      <c r="A13" s="122" t="s">
        <v>133</v>
      </c>
      <c r="B13" s="122" t="s">
        <v>221</v>
      </c>
      <c r="C13" s="122" t="s">
        <v>332</v>
      </c>
      <c r="D13" s="122" t="s">
        <v>16</v>
      </c>
      <c r="E13" s="122" t="s">
        <v>327</v>
      </c>
      <c r="F13" s="122">
        <v>4</v>
      </c>
      <c r="G13" s="122" t="s">
        <v>18</v>
      </c>
      <c r="H13" s="122">
        <v>235</v>
      </c>
      <c r="I13" s="122">
        <v>310</v>
      </c>
      <c r="J13" s="122" t="s">
        <v>155</v>
      </c>
      <c r="K13" s="92"/>
      <c r="L13" s="140"/>
    </row>
    <row r="14" spans="1:12" s="2" customFormat="1" ht="43.8" customHeight="1" x14ac:dyDescent="0.3">
      <c r="A14" s="91" t="s">
        <v>133</v>
      </c>
      <c r="B14" s="91" t="s">
        <v>22</v>
      </c>
      <c r="C14" s="91" t="s">
        <v>333</v>
      </c>
      <c r="D14" s="91" t="s">
        <v>20</v>
      </c>
      <c r="E14" s="91" t="s">
        <v>138</v>
      </c>
      <c r="F14" s="91">
        <v>6</v>
      </c>
      <c r="G14" s="91" t="s">
        <v>18</v>
      </c>
      <c r="H14" s="91">
        <v>300</v>
      </c>
      <c r="I14" s="91">
        <v>400</v>
      </c>
      <c r="J14" s="91" t="s">
        <v>155</v>
      </c>
      <c r="K14" s="93"/>
      <c r="L14" s="28"/>
    </row>
    <row r="15" spans="1:12" s="2" customFormat="1" ht="48.6" customHeight="1" x14ac:dyDescent="0.3">
      <c r="A15" s="40" t="s">
        <v>133</v>
      </c>
      <c r="B15" s="40" t="s">
        <v>334</v>
      </c>
      <c r="C15" s="40" t="s">
        <v>335</v>
      </c>
      <c r="D15" s="40" t="s">
        <v>29</v>
      </c>
      <c r="E15" s="40" t="s">
        <v>336</v>
      </c>
      <c r="F15" s="40">
        <v>4</v>
      </c>
      <c r="G15" s="40" t="s">
        <v>18</v>
      </c>
      <c r="H15" s="40">
        <v>1600</v>
      </c>
      <c r="I15" s="40">
        <v>1850</v>
      </c>
      <c r="J15" s="40" t="s">
        <v>155</v>
      </c>
      <c r="K15" s="92"/>
      <c r="L15" s="140"/>
    </row>
    <row r="16" spans="1:12" s="2" customFormat="1" ht="28.2" customHeight="1" x14ac:dyDescent="0.3">
      <c r="A16" s="123" t="s">
        <v>133</v>
      </c>
      <c r="B16" s="123" t="s">
        <v>337</v>
      </c>
      <c r="C16" s="123" t="s">
        <v>24</v>
      </c>
      <c r="D16" s="123" t="s">
        <v>29</v>
      </c>
      <c r="E16" s="123" t="s">
        <v>338</v>
      </c>
      <c r="F16" s="123" t="s">
        <v>339</v>
      </c>
      <c r="G16" s="123" t="s">
        <v>18</v>
      </c>
      <c r="H16" s="123">
        <v>800</v>
      </c>
      <c r="I16" s="123">
        <v>1000</v>
      </c>
      <c r="J16" s="123" t="s">
        <v>155</v>
      </c>
      <c r="K16" s="93"/>
      <c r="L16" s="28"/>
    </row>
    <row r="17" spans="1:27" ht="33" customHeight="1" x14ac:dyDescent="0.3">
      <c r="A17" s="40" t="s">
        <v>133</v>
      </c>
      <c r="B17" s="40" t="s">
        <v>39</v>
      </c>
      <c r="C17" s="40" t="s">
        <v>40</v>
      </c>
      <c r="D17" s="40" t="s">
        <v>20</v>
      </c>
      <c r="E17" s="40" t="s">
        <v>305</v>
      </c>
      <c r="F17" s="40">
        <v>4</v>
      </c>
      <c r="G17" s="40" t="s">
        <v>18</v>
      </c>
      <c r="H17" s="40">
        <v>330</v>
      </c>
      <c r="I17" s="40">
        <v>430</v>
      </c>
      <c r="J17" s="40" t="s">
        <v>155</v>
      </c>
      <c r="K17" s="92"/>
      <c r="L17" s="140"/>
    </row>
    <row r="18" spans="1:27" ht="33" customHeight="1" x14ac:dyDescent="0.3">
      <c r="A18" s="91" t="s">
        <v>133</v>
      </c>
      <c r="B18" s="91" t="s">
        <v>118</v>
      </c>
      <c r="C18" s="91" t="s">
        <v>340</v>
      </c>
      <c r="D18" s="91" t="s">
        <v>20</v>
      </c>
      <c r="E18" s="91" t="s">
        <v>303</v>
      </c>
      <c r="F18" s="91">
        <v>5</v>
      </c>
      <c r="G18" s="91" t="s">
        <v>18</v>
      </c>
      <c r="H18" s="91">
        <v>390</v>
      </c>
      <c r="I18" s="91">
        <v>490</v>
      </c>
      <c r="J18" s="91" t="s">
        <v>155</v>
      </c>
      <c r="K18" s="93"/>
      <c r="L18" s="28"/>
    </row>
    <row r="19" spans="1:27" ht="33" customHeight="1" x14ac:dyDescent="0.3">
      <c r="A19" s="122" t="s">
        <v>133</v>
      </c>
      <c r="B19" s="122" t="s">
        <v>78</v>
      </c>
      <c r="C19" s="122" t="s">
        <v>341</v>
      </c>
      <c r="D19" s="122" t="s">
        <v>20</v>
      </c>
      <c r="E19" s="122" t="s">
        <v>305</v>
      </c>
      <c r="F19" s="122">
        <v>4</v>
      </c>
      <c r="G19" s="122" t="s">
        <v>18</v>
      </c>
      <c r="H19" s="122">
        <v>720</v>
      </c>
      <c r="I19" s="122">
        <v>920</v>
      </c>
      <c r="J19" s="122" t="s">
        <v>155</v>
      </c>
      <c r="K19" s="92"/>
      <c r="L19" s="140"/>
    </row>
    <row r="20" spans="1:27" ht="33" customHeight="1" x14ac:dyDescent="0.3">
      <c r="A20" s="91" t="s">
        <v>133</v>
      </c>
      <c r="B20" s="91" t="s">
        <v>26</v>
      </c>
      <c r="C20" s="91" t="s">
        <v>27</v>
      </c>
      <c r="D20" s="91" t="s">
        <v>20</v>
      </c>
      <c r="E20" s="91" t="s">
        <v>342</v>
      </c>
      <c r="F20" s="91">
        <v>3</v>
      </c>
      <c r="G20" s="91" t="s">
        <v>18</v>
      </c>
      <c r="H20" s="91">
        <v>700</v>
      </c>
      <c r="I20" s="91">
        <v>900</v>
      </c>
      <c r="J20" s="91" t="s">
        <v>155</v>
      </c>
      <c r="K20" s="93"/>
      <c r="L20" s="28"/>
    </row>
    <row r="21" spans="1:27" ht="16.2" thickBot="1" x14ac:dyDescent="0.35">
      <c r="A21" s="121"/>
      <c r="B21" s="34"/>
      <c r="C21" s="34"/>
      <c r="D21" s="34"/>
      <c r="E21" s="34"/>
      <c r="F21" s="34"/>
      <c r="G21" s="103"/>
      <c r="H21" s="67"/>
      <c r="I21" s="67"/>
      <c r="J21" s="102"/>
      <c r="K21" s="34"/>
      <c r="L21" s="55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6.2" thickBot="1" x14ac:dyDescent="0.35">
      <c r="A22" s="162" t="s">
        <v>42</v>
      </c>
      <c r="B22" s="163"/>
      <c r="C22" s="163"/>
      <c r="D22" s="163"/>
      <c r="E22" s="163"/>
      <c r="F22" s="163"/>
      <c r="G22" s="199" t="s">
        <v>43</v>
      </c>
      <c r="H22" s="199"/>
      <c r="I22" s="199"/>
      <c r="J22" s="199"/>
      <c r="K22" s="266"/>
      <c r="L22" s="1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6.2" thickBot="1" x14ac:dyDescent="0.35">
      <c r="A23" s="6"/>
      <c r="B23" s="6"/>
      <c r="C23" s="6"/>
      <c r="D23" s="7"/>
      <c r="E23" s="7"/>
      <c r="F23" s="7"/>
      <c r="G23" s="7"/>
      <c r="H23" s="7"/>
      <c r="I23" s="7"/>
      <c r="J23" s="7"/>
      <c r="K23" s="61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6.2" thickBot="1" x14ac:dyDescent="0.35">
      <c r="A24" s="166" t="s">
        <v>44</v>
      </c>
      <c r="B24" s="167"/>
      <c r="C24" s="167"/>
      <c r="D24" s="167"/>
      <c r="E24" s="167"/>
      <c r="F24" s="167"/>
      <c r="G24" s="167"/>
      <c r="H24" s="242" t="s">
        <v>45</v>
      </c>
      <c r="I24" s="243"/>
      <c r="J24" s="243"/>
      <c r="K24" s="243"/>
      <c r="L24" s="244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6" x14ac:dyDescent="0.3">
      <c r="A25" s="153" t="s">
        <v>46</v>
      </c>
      <c r="B25" s="154"/>
      <c r="C25" s="154"/>
      <c r="D25" s="154"/>
      <c r="E25" s="154"/>
      <c r="F25" s="154"/>
      <c r="G25" s="154"/>
      <c r="H25" s="239" t="s">
        <v>47</v>
      </c>
      <c r="I25" s="240"/>
      <c r="J25" s="240"/>
      <c r="K25" s="240"/>
      <c r="L25" s="24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5.6" x14ac:dyDescent="0.3">
      <c r="A26" s="175" t="s">
        <v>48</v>
      </c>
      <c r="B26" s="176"/>
      <c r="C26" s="176"/>
      <c r="D26" s="176"/>
      <c r="E26" s="176"/>
      <c r="F26" s="176"/>
      <c r="G26" s="176"/>
      <c r="H26" s="178"/>
      <c r="I26" s="179"/>
      <c r="J26" s="179"/>
      <c r="K26" s="179"/>
      <c r="L26" s="235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6" x14ac:dyDescent="0.3">
      <c r="A27" s="175" t="s">
        <v>49</v>
      </c>
      <c r="B27" s="176"/>
      <c r="C27" s="176"/>
      <c r="D27" s="176"/>
      <c r="E27" s="176"/>
      <c r="F27" s="176"/>
      <c r="G27" s="176"/>
      <c r="H27" s="178"/>
      <c r="I27" s="179"/>
      <c r="J27" s="179"/>
      <c r="K27" s="179"/>
      <c r="L27" s="235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6.2" thickBot="1" x14ac:dyDescent="0.35">
      <c r="A28" s="180" t="s">
        <v>50</v>
      </c>
      <c r="B28" s="181"/>
      <c r="C28" s="181"/>
      <c r="D28" s="181"/>
      <c r="E28" s="181"/>
      <c r="F28" s="181"/>
      <c r="G28" s="181"/>
      <c r="H28" s="183"/>
      <c r="I28" s="184"/>
      <c r="J28" s="184"/>
      <c r="K28" s="184"/>
      <c r="L28" s="236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6" x14ac:dyDescent="0.3">
      <c r="A29" s="11"/>
      <c r="B29" s="11"/>
      <c r="C29" s="12"/>
      <c r="D29" s="12"/>
      <c r="E29" s="12"/>
      <c r="F29" s="12"/>
      <c r="G29" s="12"/>
      <c r="H29" s="13"/>
      <c r="I29" s="13"/>
      <c r="J29" s="13"/>
      <c r="K29" s="11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6.2" thickBot="1" x14ac:dyDescent="0.35">
      <c r="A30" s="6"/>
      <c r="B30" s="6"/>
      <c r="C30" s="6"/>
      <c r="D30" s="7"/>
      <c r="E30" s="7"/>
      <c r="F30" s="7"/>
      <c r="G30" s="7"/>
      <c r="H30" s="8"/>
      <c r="I30" s="8"/>
      <c r="J30" s="8"/>
      <c r="K30" s="5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6.2" thickBot="1" x14ac:dyDescent="0.35">
      <c r="A31" s="6"/>
      <c r="B31" s="6"/>
      <c r="C31" s="6"/>
      <c r="D31" s="7"/>
      <c r="E31" s="7"/>
      <c r="F31" s="7"/>
      <c r="G31" s="7"/>
      <c r="H31" s="185"/>
      <c r="I31" s="186"/>
      <c r="J31" s="186"/>
      <c r="K31" s="186"/>
      <c r="L31" s="194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6.2" thickBot="1" x14ac:dyDescent="0.35">
      <c r="A32" s="169" t="s">
        <v>51</v>
      </c>
      <c r="B32" s="170"/>
      <c r="C32" s="171"/>
      <c r="D32" s="172" t="s">
        <v>52</v>
      </c>
      <c r="E32" s="173"/>
      <c r="F32" s="174"/>
      <c r="G32" s="14"/>
      <c r="H32" s="187"/>
      <c r="I32" s="188"/>
      <c r="J32" s="188"/>
      <c r="K32" s="188"/>
      <c r="L32" s="195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6" x14ac:dyDescent="0.3">
      <c r="A33" s="6"/>
      <c r="B33" s="6"/>
      <c r="C33" s="6"/>
      <c r="D33" s="7"/>
      <c r="E33" s="7"/>
      <c r="F33" s="7"/>
      <c r="G33" s="7"/>
      <c r="H33" s="187"/>
      <c r="I33" s="188"/>
      <c r="J33" s="188"/>
      <c r="K33" s="188"/>
      <c r="L33" s="195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6.2" thickBot="1" x14ac:dyDescent="0.35">
      <c r="A34" s="6"/>
      <c r="B34" s="6"/>
      <c r="C34" s="6"/>
      <c r="D34" s="7"/>
      <c r="E34" s="7"/>
      <c r="F34" s="7"/>
      <c r="G34" s="7"/>
      <c r="H34" s="189"/>
      <c r="I34" s="190"/>
      <c r="J34" s="190"/>
      <c r="K34" s="190"/>
      <c r="L34" s="196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5.6" x14ac:dyDescent="0.3">
      <c r="A35" s="6"/>
      <c r="B35" s="6"/>
      <c r="C35" s="6"/>
      <c r="D35" s="7"/>
      <c r="E35" s="7"/>
      <c r="F35" s="7"/>
      <c r="G35" s="7"/>
      <c r="H35" s="7"/>
      <c r="I35" s="7" t="s">
        <v>53</v>
      </c>
      <c r="J35" s="7"/>
      <c r="K35" s="61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62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</row>
    <row r="49" spans="1:12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</row>
    <row r="50" spans="1:12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</row>
    <row r="51" spans="1:12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</row>
    <row r="52" spans="1:12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</row>
    <row r="53" spans="1:12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12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12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12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12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12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12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12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12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12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12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12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</sheetData>
  <mergeCells count="31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A22:F22"/>
    <mergeCell ref="G22:K22"/>
    <mergeCell ref="F6:F7"/>
    <mergeCell ref="G6:G7"/>
    <mergeCell ref="H6:H7"/>
    <mergeCell ref="I6:I7"/>
    <mergeCell ref="J6:K7"/>
    <mergeCell ref="A24:G24"/>
    <mergeCell ref="H24:L24"/>
    <mergeCell ref="A25:G25"/>
    <mergeCell ref="H25:L25"/>
    <mergeCell ref="A26:G26"/>
    <mergeCell ref="H26:L26"/>
    <mergeCell ref="A27:G27"/>
    <mergeCell ref="H27:L27"/>
    <mergeCell ref="A28:G28"/>
    <mergeCell ref="H28:L28"/>
    <mergeCell ref="A32:C32"/>
    <mergeCell ref="D32:F32"/>
    <mergeCell ref="H31:L34"/>
  </mergeCells>
  <dataValidations count="6">
    <dataValidation allowBlank="1" showInputMessage="1" showErrorMessage="1" sqref="H21:J21 C21" xr:uid="{A8363847-3D5E-43D8-BB2A-B303556CCFDB}"/>
    <dataValidation type="list" allowBlank="1" showInputMessage="1" sqref="F21" xr:uid="{4C78D525-DEA8-4621-8854-195A5F1D0F52}">
      <formula1>Diam_collet</formula1>
    </dataValidation>
    <dataValidation type="list" allowBlank="1" showInputMessage="1" showErrorMessage="1" sqref="B21" xr:uid="{45040664-2535-488B-B2A8-946FF99A29E2}">
      <formula1>IF(B21&lt;&gt;"",OFFSET(f_ess,MATCH(B21&amp;"*",f_ess,0)-1,,COUNTIF(f_ess,B21&amp;"*"),1),f_ess)</formula1>
    </dataValidation>
    <dataValidation type="list" allowBlank="1" showInputMessage="1" showErrorMessage="1" sqref="L17:L20" xr:uid="{FC4002A2-5A6B-4FF8-B1BC-D709BA6BDAF8}">
      <formula1>traitement</formula1>
    </dataValidation>
    <dataValidation type="list" allowBlank="1" showInputMessage="1" showErrorMessage="1" sqref="K21" xr:uid="{7A18669A-87F7-4BBB-B154-DC585CB8E283}">
      <formula1>campagnes</formula1>
    </dataValidation>
    <dataValidation type="list" allowBlank="1" showInputMessage="1" showErrorMessage="1" sqref="G21" xr:uid="{F8F0F53D-9811-4517-98B8-9D8A0F5D36B2}">
      <formula1>typ_plts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7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5398-9038-4591-AB32-937A802C0812}">
  <sheetPr>
    <pageSetUpPr fitToPage="1"/>
  </sheetPr>
  <dimension ref="A1:AA62"/>
  <sheetViews>
    <sheetView showWhiteSpace="0" view="pageBreakPreview" zoomScale="70" zoomScaleNormal="70" zoomScaleSheetLayoutView="70" workbookViewId="0">
      <selection activeCell="H8" sqref="H8:H16"/>
    </sheetView>
  </sheetViews>
  <sheetFormatPr baseColWidth="10" defaultColWidth="11.44140625" defaultRowHeight="14.4" x14ac:dyDescent="0.3"/>
  <cols>
    <col min="1" max="1" width="17" style="1" customWidth="1"/>
    <col min="2" max="2" width="21.8867187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5546875" style="2" customWidth="1"/>
    <col min="11" max="11" width="6.77734375" style="56" hidden="1" customWidth="1"/>
    <col min="12" max="12" width="28.5546875" style="1" customWidth="1"/>
    <col min="13" max="16384" width="11.44140625" style="1"/>
  </cols>
  <sheetData>
    <row r="1" spans="1:12" ht="62.25" customHeight="1" thickBot="1" x14ac:dyDescent="0.35"/>
    <row r="2" spans="1:12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12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8.25" customHeight="1" thickBot="1" x14ac:dyDescent="0.35">
      <c r="A4" s="247" t="s">
        <v>381</v>
      </c>
      <c r="B4" s="248"/>
      <c r="C4" s="249"/>
      <c r="D4" s="149" t="s">
        <v>350</v>
      </c>
      <c r="E4" s="150"/>
      <c r="F4" s="150"/>
      <c r="G4" s="150"/>
      <c r="H4" s="150"/>
      <c r="I4" s="150"/>
      <c r="J4" s="150"/>
      <c r="K4" s="150"/>
      <c r="L4" s="151"/>
    </row>
    <row r="5" spans="1:12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12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12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269"/>
    </row>
    <row r="8" spans="1:12" s="2" customFormat="1" ht="28.2" customHeight="1" x14ac:dyDescent="0.3">
      <c r="A8" s="91" t="s">
        <v>343</v>
      </c>
      <c r="B8" s="91" t="s">
        <v>26</v>
      </c>
      <c r="C8" s="91" t="s">
        <v>344</v>
      </c>
      <c r="D8" s="91" t="s">
        <v>20</v>
      </c>
      <c r="E8" s="91" t="s">
        <v>345</v>
      </c>
      <c r="F8" s="91">
        <v>3</v>
      </c>
      <c r="G8" s="40" t="s">
        <v>18</v>
      </c>
      <c r="H8" s="91">
        <v>375</v>
      </c>
      <c r="I8" s="91">
        <v>475</v>
      </c>
      <c r="J8" s="91" t="s">
        <v>155</v>
      </c>
      <c r="K8" s="93"/>
      <c r="L8" s="140"/>
    </row>
    <row r="9" spans="1:12" s="2" customFormat="1" ht="28.2" customHeight="1" x14ac:dyDescent="0.3">
      <c r="A9" s="122" t="s">
        <v>343</v>
      </c>
      <c r="B9" s="122" t="s">
        <v>153</v>
      </c>
      <c r="C9" s="122" t="s">
        <v>256</v>
      </c>
      <c r="D9" s="122" t="s">
        <v>29</v>
      </c>
      <c r="E9" s="122" t="s">
        <v>336</v>
      </c>
      <c r="F9" s="122">
        <v>4</v>
      </c>
      <c r="G9" s="40" t="s">
        <v>18</v>
      </c>
      <c r="H9" s="122">
        <v>3350</v>
      </c>
      <c r="I9" s="122">
        <v>4250</v>
      </c>
      <c r="J9" s="122" t="s">
        <v>155</v>
      </c>
      <c r="K9" s="92"/>
      <c r="L9" s="28"/>
    </row>
    <row r="10" spans="1:12" s="2" customFormat="1" ht="28.2" customHeight="1" x14ac:dyDescent="0.3">
      <c r="A10" s="91" t="s">
        <v>343</v>
      </c>
      <c r="B10" s="91" t="s">
        <v>26</v>
      </c>
      <c r="C10" s="91" t="s">
        <v>346</v>
      </c>
      <c r="D10" s="91" t="s">
        <v>29</v>
      </c>
      <c r="E10" s="91" t="s">
        <v>37</v>
      </c>
      <c r="F10" s="91">
        <v>4</v>
      </c>
      <c r="G10" s="40" t="s">
        <v>18</v>
      </c>
      <c r="H10" s="91">
        <v>5274</v>
      </c>
      <c r="I10" s="91">
        <v>5949</v>
      </c>
      <c r="J10" s="91" t="s">
        <v>155</v>
      </c>
      <c r="K10" s="93"/>
      <c r="L10" s="140"/>
    </row>
    <row r="11" spans="1:12" s="2" customFormat="1" ht="28.2" customHeight="1" x14ac:dyDescent="0.3">
      <c r="A11" s="40" t="s">
        <v>343</v>
      </c>
      <c r="B11" s="40" t="s">
        <v>115</v>
      </c>
      <c r="C11" s="40" t="s">
        <v>347</v>
      </c>
      <c r="D11" s="40" t="s">
        <v>29</v>
      </c>
      <c r="E11" s="40" t="s">
        <v>325</v>
      </c>
      <c r="F11" s="40">
        <v>4</v>
      </c>
      <c r="G11" s="40" t="s">
        <v>18</v>
      </c>
      <c r="H11" s="40">
        <v>1397</v>
      </c>
      <c r="I11" s="40">
        <v>1552</v>
      </c>
      <c r="J11" s="40" t="s">
        <v>155</v>
      </c>
      <c r="K11" s="92"/>
      <c r="L11" s="28"/>
    </row>
    <row r="12" spans="1:12" s="2" customFormat="1" ht="28.2" customHeight="1" x14ac:dyDescent="0.3">
      <c r="A12" s="91" t="s">
        <v>133</v>
      </c>
      <c r="B12" s="91" t="s">
        <v>26</v>
      </c>
      <c r="C12" s="91" t="s">
        <v>346</v>
      </c>
      <c r="D12" s="91" t="s">
        <v>20</v>
      </c>
      <c r="E12" s="91" t="s">
        <v>342</v>
      </c>
      <c r="F12" s="91">
        <v>3</v>
      </c>
      <c r="G12" s="40" t="s">
        <v>18</v>
      </c>
      <c r="H12" s="91">
        <v>175</v>
      </c>
      <c r="I12" s="91">
        <v>250</v>
      </c>
      <c r="J12" s="91" t="s">
        <v>155</v>
      </c>
      <c r="K12" s="93"/>
      <c r="L12" s="140"/>
    </row>
    <row r="13" spans="1:12" s="2" customFormat="1" ht="43.8" customHeight="1" x14ac:dyDescent="0.3">
      <c r="A13" s="122" t="s">
        <v>133</v>
      </c>
      <c r="B13" s="122" t="s">
        <v>26</v>
      </c>
      <c r="C13" s="122" t="s">
        <v>346</v>
      </c>
      <c r="D13" s="122" t="s">
        <v>29</v>
      </c>
      <c r="E13" s="122" t="s">
        <v>331</v>
      </c>
      <c r="F13" s="122">
        <v>4</v>
      </c>
      <c r="G13" s="40" t="s">
        <v>18</v>
      </c>
      <c r="H13" s="122">
        <v>3015</v>
      </c>
      <c r="I13" s="122">
        <v>3315</v>
      </c>
      <c r="J13" s="122" t="s">
        <v>155</v>
      </c>
      <c r="K13" s="92"/>
      <c r="L13" s="28"/>
    </row>
    <row r="14" spans="1:12" s="2" customFormat="1" ht="48.6" customHeight="1" x14ac:dyDescent="0.3">
      <c r="A14" s="91" t="s">
        <v>133</v>
      </c>
      <c r="B14" s="91" t="s">
        <v>26</v>
      </c>
      <c r="C14" s="91" t="s">
        <v>348</v>
      </c>
      <c r="D14" s="91" t="s">
        <v>29</v>
      </c>
      <c r="E14" s="91" t="s">
        <v>331</v>
      </c>
      <c r="F14" s="91">
        <v>4</v>
      </c>
      <c r="G14" s="40" t="s">
        <v>18</v>
      </c>
      <c r="H14" s="91">
        <v>770</v>
      </c>
      <c r="I14" s="91">
        <v>870</v>
      </c>
      <c r="J14" s="91" t="s">
        <v>155</v>
      </c>
      <c r="K14" s="93"/>
      <c r="L14" s="140"/>
    </row>
    <row r="15" spans="1:12" s="2" customFormat="1" ht="28.2" customHeight="1" x14ac:dyDescent="0.3">
      <c r="A15" s="40" t="s">
        <v>133</v>
      </c>
      <c r="B15" s="40" t="s">
        <v>221</v>
      </c>
      <c r="C15" s="40" t="s">
        <v>332</v>
      </c>
      <c r="D15" s="40" t="s">
        <v>16</v>
      </c>
      <c r="E15" s="40" t="s">
        <v>331</v>
      </c>
      <c r="F15" s="40">
        <v>4</v>
      </c>
      <c r="G15" s="40" t="s">
        <v>18</v>
      </c>
      <c r="H15" s="40">
        <v>1060</v>
      </c>
      <c r="I15" s="40">
        <v>1310</v>
      </c>
      <c r="J15" s="40" t="s">
        <v>155</v>
      </c>
      <c r="K15" s="92"/>
      <c r="L15" s="28"/>
    </row>
    <row r="16" spans="1:12" ht="33" customHeight="1" thickBot="1" x14ac:dyDescent="0.35">
      <c r="A16" s="123" t="s">
        <v>133</v>
      </c>
      <c r="B16" s="123" t="s">
        <v>91</v>
      </c>
      <c r="C16" s="123" t="s">
        <v>349</v>
      </c>
      <c r="D16" s="123" t="s">
        <v>29</v>
      </c>
      <c r="E16" s="123" t="s">
        <v>325</v>
      </c>
      <c r="F16" s="123">
        <v>4</v>
      </c>
      <c r="G16" s="91" t="s">
        <v>18</v>
      </c>
      <c r="H16" s="123">
        <v>300</v>
      </c>
      <c r="I16" s="123">
        <v>400</v>
      </c>
      <c r="J16" s="123" t="s">
        <v>155</v>
      </c>
      <c r="K16" s="93"/>
      <c r="L16" s="140"/>
    </row>
    <row r="17" spans="1:27" ht="16.2" thickBot="1" x14ac:dyDescent="0.35">
      <c r="A17" s="162" t="s">
        <v>42</v>
      </c>
      <c r="B17" s="163"/>
      <c r="C17" s="163"/>
      <c r="D17" s="163"/>
      <c r="E17" s="163"/>
      <c r="F17" s="163"/>
      <c r="G17" s="199" t="s">
        <v>43</v>
      </c>
      <c r="H17" s="199"/>
      <c r="I17" s="199"/>
      <c r="J17" s="199"/>
      <c r="K17" s="266"/>
      <c r="L17" s="12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6.2" thickBot="1" x14ac:dyDescent="0.35">
      <c r="A18" s="6"/>
      <c r="B18" s="6"/>
      <c r="C18" s="6"/>
      <c r="D18" s="7"/>
      <c r="E18" s="7"/>
      <c r="F18" s="7"/>
      <c r="G18" s="7"/>
      <c r="H18" s="7"/>
      <c r="I18" s="7"/>
      <c r="J18" s="7"/>
      <c r="K18" s="61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6.2" thickBot="1" x14ac:dyDescent="0.35">
      <c r="A19" s="166" t="s">
        <v>44</v>
      </c>
      <c r="B19" s="167"/>
      <c r="C19" s="167"/>
      <c r="D19" s="167"/>
      <c r="E19" s="167"/>
      <c r="F19" s="167"/>
      <c r="G19" s="167"/>
      <c r="H19" s="242" t="s">
        <v>45</v>
      </c>
      <c r="I19" s="243"/>
      <c r="J19" s="243"/>
      <c r="K19" s="243"/>
      <c r="L19" s="244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5.6" x14ac:dyDescent="0.3">
      <c r="A20" s="153" t="s">
        <v>46</v>
      </c>
      <c r="B20" s="154"/>
      <c r="C20" s="154"/>
      <c r="D20" s="154"/>
      <c r="E20" s="154"/>
      <c r="F20" s="154"/>
      <c r="G20" s="154"/>
      <c r="H20" s="239" t="s">
        <v>47</v>
      </c>
      <c r="I20" s="240"/>
      <c r="J20" s="240"/>
      <c r="K20" s="240"/>
      <c r="L20" s="24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6" x14ac:dyDescent="0.3">
      <c r="A21" s="175" t="s">
        <v>48</v>
      </c>
      <c r="B21" s="176"/>
      <c r="C21" s="176"/>
      <c r="D21" s="176"/>
      <c r="E21" s="176"/>
      <c r="F21" s="176"/>
      <c r="G21" s="176"/>
      <c r="H21" s="178"/>
      <c r="I21" s="179"/>
      <c r="J21" s="179"/>
      <c r="K21" s="179"/>
      <c r="L21" s="235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5.6" x14ac:dyDescent="0.3">
      <c r="A22" s="175" t="s">
        <v>49</v>
      </c>
      <c r="B22" s="176"/>
      <c r="C22" s="176"/>
      <c r="D22" s="176"/>
      <c r="E22" s="176"/>
      <c r="F22" s="176"/>
      <c r="G22" s="176"/>
      <c r="H22" s="178"/>
      <c r="I22" s="179"/>
      <c r="J22" s="179"/>
      <c r="K22" s="179"/>
      <c r="L22" s="235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6.2" thickBot="1" x14ac:dyDescent="0.35">
      <c r="A23" s="180" t="s">
        <v>50</v>
      </c>
      <c r="B23" s="181"/>
      <c r="C23" s="181"/>
      <c r="D23" s="181"/>
      <c r="E23" s="181"/>
      <c r="F23" s="181"/>
      <c r="G23" s="181"/>
      <c r="H23" s="183"/>
      <c r="I23" s="184"/>
      <c r="J23" s="184"/>
      <c r="K23" s="184"/>
      <c r="L23" s="236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5.6" x14ac:dyDescent="0.3">
      <c r="A24" s="11"/>
      <c r="B24" s="11"/>
      <c r="C24" s="12"/>
      <c r="D24" s="12"/>
      <c r="E24" s="12"/>
      <c r="F24" s="12"/>
      <c r="G24" s="12"/>
      <c r="H24" s="13"/>
      <c r="I24" s="13"/>
      <c r="J24" s="13"/>
      <c r="K24" s="11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6.2" thickBot="1" x14ac:dyDescent="0.35">
      <c r="A25" s="6"/>
      <c r="B25" s="6"/>
      <c r="C25" s="6"/>
      <c r="D25" s="7"/>
      <c r="E25" s="7"/>
      <c r="F25" s="7"/>
      <c r="G25" s="7"/>
      <c r="H25" s="8"/>
      <c r="I25" s="8"/>
      <c r="J25" s="8"/>
      <c r="K25" s="59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6.2" thickBot="1" x14ac:dyDescent="0.35">
      <c r="A26" s="6"/>
      <c r="B26" s="6"/>
      <c r="C26" s="6"/>
      <c r="D26" s="7"/>
      <c r="E26" s="7"/>
      <c r="F26" s="7"/>
      <c r="G26" s="7"/>
      <c r="H26" s="185"/>
      <c r="I26" s="186"/>
      <c r="J26" s="186"/>
      <c r="K26" s="186"/>
      <c r="L26" s="194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6.2" thickBot="1" x14ac:dyDescent="0.35">
      <c r="A27" s="169" t="s">
        <v>51</v>
      </c>
      <c r="B27" s="170"/>
      <c r="C27" s="171"/>
      <c r="D27" s="172" t="s">
        <v>52</v>
      </c>
      <c r="E27" s="173"/>
      <c r="F27" s="174"/>
      <c r="G27" s="14"/>
      <c r="H27" s="187"/>
      <c r="I27" s="188"/>
      <c r="J27" s="188"/>
      <c r="K27" s="188"/>
      <c r="L27" s="195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5.6" x14ac:dyDescent="0.3">
      <c r="A28" s="6"/>
      <c r="B28" s="6"/>
      <c r="C28" s="6"/>
      <c r="D28" s="7"/>
      <c r="E28" s="7"/>
      <c r="F28" s="7"/>
      <c r="G28" s="7"/>
      <c r="H28" s="187"/>
      <c r="I28" s="188"/>
      <c r="J28" s="188"/>
      <c r="K28" s="188"/>
      <c r="L28" s="195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6.2" thickBot="1" x14ac:dyDescent="0.35">
      <c r="A29" s="6"/>
      <c r="B29" s="6"/>
      <c r="C29" s="6"/>
      <c r="D29" s="7"/>
      <c r="E29" s="7"/>
      <c r="F29" s="7"/>
      <c r="G29" s="7"/>
      <c r="H29" s="189"/>
      <c r="I29" s="190"/>
      <c r="J29" s="190"/>
      <c r="K29" s="190"/>
      <c r="L29" s="196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5.6" x14ac:dyDescent="0.3">
      <c r="A30" s="6"/>
      <c r="B30" s="6"/>
      <c r="C30" s="6"/>
      <c r="D30" s="7"/>
      <c r="E30" s="7"/>
      <c r="F30" s="7"/>
      <c r="G30" s="7"/>
      <c r="H30" s="7"/>
      <c r="I30" s="7" t="s">
        <v>53</v>
      </c>
      <c r="J30" s="7"/>
      <c r="K30" s="61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5.6" x14ac:dyDescent="0.3">
      <c r="A31" s="8"/>
      <c r="B31" s="8"/>
      <c r="C31" s="8"/>
      <c r="D31" s="10"/>
      <c r="E31" s="10"/>
      <c r="F31" s="10"/>
      <c r="G31" s="10"/>
      <c r="H31" s="10"/>
      <c r="I31" s="10"/>
      <c r="J31" s="10"/>
      <c r="K31" s="62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62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62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62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62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62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</row>
    <row r="49" spans="1:12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</row>
    <row r="50" spans="1:12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</row>
    <row r="51" spans="1:12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</row>
    <row r="52" spans="1:12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</row>
    <row r="53" spans="1:12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12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12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12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12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12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12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12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12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12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</sheetData>
  <mergeCells count="31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A17:F17"/>
    <mergeCell ref="G17:K17"/>
    <mergeCell ref="A19:G19"/>
    <mergeCell ref="H19:L19"/>
    <mergeCell ref="A20:G20"/>
    <mergeCell ref="H20:L20"/>
    <mergeCell ref="A27:C27"/>
    <mergeCell ref="D27:F27"/>
    <mergeCell ref="A21:G21"/>
    <mergeCell ref="H21:L21"/>
    <mergeCell ref="A22:G22"/>
    <mergeCell ref="H22:L22"/>
    <mergeCell ref="A23:G23"/>
    <mergeCell ref="H23:L23"/>
    <mergeCell ref="H26:L29"/>
  </mergeCells>
  <dataValidations count="1">
    <dataValidation type="list" allowBlank="1" showInputMessage="1" showErrorMessage="1" sqref="L16" xr:uid="{338C9308-4B70-4F0F-8928-4AF8E4632B56}">
      <formula1>traitement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7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888B1-6BF9-4C40-9CF5-D1BBD6ADE596}">
  <sheetPr>
    <pageSetUpPr fitToPage="1"/>
  </sheetPr>
  <dimension ref="A1:AA67"/>
  <sheetViews>
    <sheetView showWhiteSpace="0" view="pageBreakPreview" zoomScale="70" zoomScaleNormal="70" zoomScaleSheetLayoutView="70" workbookViewId="0">
      <selection activeCell="H8" sqref="H8:H20"/>
    </sheetView>
  </sheetViews>
  <sheetFormatPr baseColWidth="10" defaultColWidth="11.44140625" defaultRowHeight="14.4" x14ac:dyDescent="0.3"/>
  <cols>
    <col min="1" max="1" width="17" style="1" customWidth="1"/>
    <col min="2" max="2" width="21.8867187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5546875" style="2" customWidth="1"/>
    <col min="11" max="11" width="6.77734375" style="56" hidden="1" customWidth="1"/>
    <col min="12" max="12" width="28.5546875" style="1" customWidth="1"/>
    <col min="13" max="16384" width="11.44140625" style="1"/>
  </cols>
  <sheetData>
    <row r="1" spans="1:12" ht="62.25" customHeight="1" thickBot="1" x14ac:dyDescent="0.35"/>
    <row r="2" spans="1:12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12" ht="33" customHeight="1" thickBot="1" x14ac:dyDescent="0.35">
      <c r="A3" s="149" t="s">
        <v>120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8.25" customHeight="1" thickBot="1" x14ac:dyDescent="0.35">
      <c r="A4" s="247" t="s">
        <v>364</v>
      </c>
      <c r="B4" s="248"/>
      <c r="C4" s="249"/>
      <c r="D4" s="149" t="s">
        <v>363</v>
      </c>
      <c r="E4" s="150"/>
      <c r="F4" s="150"/>
      <c r="G4" s="150"/>
      <c r="H4" s="150"/>
      <c r="I4" s="150"/>
      <c r="J4" s="150"/>
      <c r="K4" s="150"/>
      <c r="L4" s="151"/>
    </row>
    <row r="5" spans="1:12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12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12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269"/>
    </row>
    <row r="8" spans="1:12" s="2" customFormat="1" ht="28.2" customHeight="1" x14ac:dyDescent="0.3">
      <c r="A8" s="123" t="s">
        <v>343</v>
      </c>
      <c r="B8" s="123" t="s">
        <v>144</v>
      </c>
      <c r="C8" s="123" t="s">
        <v>351</v>
      </c>
      <c r="D8" s="123" t="s">
        <v>100</v>
      </c>
      <c r="E8" s="123" t="s">
        <v>92</v>
      </c>
      <c r="F8" s="123">
        <v>5</v>
      </c>
      <c r="G8" s="123" t="s">
        <v>94</v>
      </c>
      <c r="H8" s="123">
        <v>10422</v>
      </c>
      <c r="I8" s="123">
        <v>15360</v>
      </c>
      <c r="J8" s="123" t="s">
        <v>155</v>
      </c>
      <c r="K8" s="93"/>
      <c r="L8" s="140"/>
    </row>
    <row r="9" spans="1:12" s="2" customFormat="1" ht="28.2" customHeight="1" x14ac:dyDescent="0.3">
      <c r="A9" s="40" t="s">
        <v>343</v>
      </c>
      <c r="B9" s="40" t="s">
        <v>188</v>
      </c>
      <c r="C9" s="40" t="s">
        <v>189</v>
      </c>
      <c r="D9" s="40" t="s">
        <v>29</v>
      </c>
      <c r="E9" s="40" t="s">
        <v>132</v>
      </c>
      <c r="F9" s="40">
        <v>6</v>
      </c>
      <c r="G9" s="40" t="s">
        <v>94</v>
      </c>
      <c r="H9" s="40">
        <v>2602</v>
      </c>
      <c r="I9" s="40">
        <v>2800</v>
      </c>
      <c r="J9" s="40" t="s">
        <v>155</v>
      </c>
      <c r="K9" s="92"/>
      <c r="L9" s="28"/>
    </row>
    <row r="10" spans="1:12" s="2" customFormat="1" ht="28.2" customHeight="1" x14ac:dyDescent="0.3">
      <c r="A10" s="91" t="s">
        <v>343</v>
      </c>
      <c r="B10" s="91" t="s">
        <v>39</v>
      </c>
      <c r="C10" s="91" t="s">
        <v>352</v>
      </c>
      <c r="D10" s="91" t="s">
        <v>29</v>
      </c>
      <c r="E10" s="91" t="s">
        <v>98</v>
      </c>
      <c r="F10" s="91">
        <v>5</v>
      </c>
      <c r="G10" s="91" t="s">
        <v>94</v>
      </c>
      <c r="H10" s="91">
        <v>530</v>
      </c>
      <c r="I10" s="91">
        <v>600</v>
      </c>
      <c r="J10" s="91" t="s">
        <v>155</v>
      </c>
      <c r="K10" s="93"/>
      <c r="L10" s="140"/>
    </row>
    <row r="11" spans="1:12" s="2" customFormat="1" ht="28.2" customHeight="1" x14ac:dyDescent="0.3">
      <c r="A11" s="122" t="s">
        <v>343</v>
      </c>
      <c r="B11" s="122" t="s">
        <v>85</v>
      </c>
      <c r="C11" s="122" t="s">
        <v>353</v>
      </c>
      <c r="D11" s="122" t="s">
        <v>354</v>
      </c>
      <c r="E11" s="122" t="s">
        <v>355</v>
      </c>
      <c r="F11" s="122" t="s">
        <v>356</v>
      </c>
      <c r="G11" s="122" t="s">
        <v>94</v>
      </c>
      <c r="H11" s="122">
        <v>0</v>
      </c>
      <c r="I11" s="122">
        <v>135</v>
      </c>
      <c r="J11" s="122" t="s">
        <v>155</v>
      </c>
      <c r="K11" s="92"/>
      <c r="L11" s="28"/>
    </row>
    <row r="12" spans="1:12" s="2" customFormat="1" ht="28.2" customHeight="1" x14ac:dyDescent="0.3">
      <c r="A12" s="123" t="s">
        <v>343</v>
      </c>
      <c r="B12" s="123" t="s">
        <v>36</v>
      </c>
      <c r="C12" s="123" t="s">
        <v>191</v>
      </c>
      <c r="D12" s="123" t="s">
        <v>29</v>
      </c>
      <c r="E12" s="123" t="s">
        <v>98</v>
      </c>
      <c r="F12" s="123">
        <v>5</v>
      </c>
      <c r="G12" s="123" t="s">
        <v>94</v>
      </c>
      <c r="H12" s="123">
        <v>41</v>
      </c>
      <c r="I12" s="123">
        <v>100</v>
      </c>
      <c r="J12" s="123" t="s">
        <v>155</v>
      </c>
      <c r="K12" s="93"/>
      <c r="L12" s="140"/>
    </row>
    <row r="13" spans="1:12" s="2" customFormat="1" ht="28.2" customHeight="1" x14ac:dyDescent="0.3">
      <c r="A13" s="122" t="s">
        <v>343</v>
      </c>
      <c r="B13" s="122" t="s">
        <v>30</v>
      </c>
      <c r="C13" s="122" t="s">
        <v>357</v>
      </c>
      <c r="D13" s="122" t="s">
        <v>29</v>
      </c>
      <c r="E13" s="122" t="s">
        <v>28</v>
      </c>
      <c r="F13" s="122">
        <v>4</v>
      </c>
      <c r="G13" s="122" t="s">
        <v>94</v>
      </c>
      <c r="H13" s="122">
        <v>150</v>
      </c>
      <c r="I13" s="122">
        <v>200</v>
      </c>
      <c r="J13" s="122" t="s">
        <v>155</v>
      </c>
      <c r="K13" s="92"/>
      <c r="L13" s="28"/>
    </row>
    <row r="14" spans="1:12" s="2" customFormat="1" ht="28.2" customHeight="1" x14ac:dyDescent="0.3">
      <c r="A14" s="123" t="s">
        <v>343</v>
      </c>
      <c r="B14" s="123" t="s">
        <v>91</v>
      </c>
      <c r="C14" s="123" t="s">
        <v>358</v>
      </c>
      <c r="D14" s="123" t="s">
        <v>16</v>
      </c>
      <c r="E14" s="123" t="s">
        <v>37</v>
      </c>
      <c r="F14" s="123">
        <v>5</v>
      </c>
      <c r="G14" s="123" t="s">
        <v>94</v>
      </c>
      <c r="H14" s="123">
        <v>4000</v>
      </c>
      <c r="I14" s="123">
        <v>4200</v>
      </c>
      <c r="J14" s="123" t="s">
        <v>155</v>
      </c>
      <c r="K14" s="93"/>
      <c r="L14" s="140"/>
    </row>
    <row r="15" spans="1:12" s="2" customFormat="1" ht="28.2" customHeight="1" x14ac:dyDescent="0.3">
      <c r="A15" s="40" t="s">
        <v>343</v>
      </c>
      <c r="B15" s="40" t="s">
        <v>144</v>
      </c>
      <c r="C15" s="40" t="s">
        <v>351</v>
      </c>
      <c r="D15" s="40" t="s">
        <v>29</v>
      </c>
      <c r="E15" s="40" t="s">
        <v>92</v>
      </c>
      <c r="F15" s="40">
        <v>5</v>
      </c>
      <c r="G15" s="40" t="s">
        <v>94</v>
      </c>
      <c r="H15" s="40">
        <v>700</v>
      </c>
      <c r="I15" s="40">
        <v>900</v>
      </c>
      <c r="J15" s="40" t="s">
        <v>155</v>
      </c>
      <c r="K15" s="92"/>
      <c r="L15" s="28"/>
    </row>
    <row r="16" spans="1:12" s="2" customFormat="1" ht="28.2" customHeight="1" x14ac:dyDescent="0.3">
      <c r="A16" s="91" t="s">
        <v>343</v>
      </c>
      <c r="B16" s="91" t="s">
        <v>144</v>
      </c>
      <c r="C16" s="91" t="s">
        <v>351</v>
      </c>
      <c r="D16" s="91" t="s">
        <v>16</v>
      </c>
      <c r="E16" s="91" t="s">
        <v>101</v>
      </c>
      <c r="F16" s="91">
        <v>6</v>
      </c>
      <c r="G16" s="91" t="s">
        <v>94</v>
      </c>
      <c r="H16" s="91">
        <v>394</v>
      </c>
      <c r="I16" s="91">
        <v>500</v>
      </c>
      <c r="J16" s="91" t="s">
        <v>155</v>
      </c>
      <c r="K16" s="93"/>
      <c r="L16" s="140"/>
    </row>
    <row r="17" spans="1:27" s="2" customFormat="1" ht="28.2" customHeight="1" x14ac:dyDescent="0.3">
      <c r="A17" s="122" t="s">
        <v>343</v>
      </c>
      <c r="B17" s="122" t="s">
        <v>74</v>
      </c>
      <c r="C17" s="122" t="s">
        <v>359</v>
      </c>
      <c r="D17" s="122" t="s">
        <v>75</v>
      </c>
      <c r="E17" s="122" t="s">
        <v>76</v>
      </c>
      <c r="F17" s="122">
        <v>6</v>
      </c>
      <c r="G17" s="122" t="s">
        <v>94</v>
      </c>
      <c r="H17" s="122">
        <v>149</v>
      </c>
      <c r="I17" s="122">
        <v>200</v>
      </c>
      <c r="J17" s="122" t="s">
        <v>155</v>
      </c>
      <c r="K17" s="92"/>
      <c r="L17" s="28"/>
    </row>
    <row r="18" spans="1:27" s="2" customFormat="1" ht="43.8" customHeight="1" x14ac:dyDescent="0.3">
      <c r="A18" s="123" t="s">
        <v>343</v>
      </c>
      <c r="B18" s="123" t="s">
        <v>41</v>
      </c>
      <c r="C18" s="123" t="s">
        <v>360</v>
      </c>
      <c r="D18" s="123" t="s">
        <v>29</v>
      </c>
      <c r="E18" s="123" t="s">
        <v>98</v>
      </c>
      <c r="F18" s="123">
        <v>5</v>
      </c>
      <c r="G18" s="123" t="s">
        <v>94</v>
      </c>
      <c r="H18" s="123">
        <v>42</v>
      </c>
      <c r="I18" s="123">
        <v>80</v>
      </c>
      <c r="J18" s="123" t="s">
        <v>155</v>
      </c>
      <c r="K18" s="93"/>
      <c r="L18" s="140"/>
    </row>
    <row r="19" spans="1:27" s="2" customFormat="1" ht="48.6" customHeight="1" x14ac:dyDescent="0.3">
      <c r="A19" s="122" t="s">
        <v>343</v>
      </c>
      <c r="B19" s="122" t="s">
        <v>68</v>
      </c>
      <c r="C19" s="122" t="s">
        <v>361</v>
      </c>
      <c r="D19" s="122" t="s">
        <v>20</v>
      </c>
      <c r="E19" s="122" t="s">
        <v>132</v>
      </c>
      <c r="F19" s="122">
        <v>6</v>
      </c>
      <c r="G19" s="122" t="s">
        <v>94</v>
      </c>
      <c r="H19" s="122">
        <v>320</v>
      </c>
      <c r="I19" s="122">
        <v>400</v>
      </c>
      <c r="J19" s="122" t="s">
        <v>155</v>
      </c>
      <c r="K19" s="92"/>
      <c r="L19" s="28"/>
    </row>
    <row r="20" spans="1:27" s="2" customFormat="1" ht="28.2" customHeight="1" x14ac:dyDescent="0.3">
      <c r="A20" s="91" t="s">
        <v>343</v>
      </c>
      <c r="B20" s="91" t="s">
        <v>74</v>
      </c>
      <c r="C20" s="91" t="s">
        <v>362</v>
      </c>
      <c r="D20" s="91" t="s">
        <v>75</v>
      </c>
      <c r="E20" s="91" t="s">
        <v>76</v>
      </c>
      <c r="F20" s="91">
        <v>6</v>
      </c>
      <c r="G20" s="91" t="s">
        <v>94</v>
      </c>
      <c r="H20" s="91">
        <v>2688</v>
      </c>
      <c r="I20" s="91">
        <v>2950</v>
      </c>
      <c r="J20" s="91" t="s">
        <v>155</v>
      </c>
      <c r="K20" s="93"/>
      <c r="L20" s="140"/>
    </row>
    <row r="21" spans="1:27" ht="16.2" thickBot="1" x14ac:dyDescent="0.35">
      <c r="A21" s="121"/>
      <c r="B21" s="34"/>
      <c r="C21" s="34"/>
      <c r="D21" s="34"/>
      <c r="E21" s="34"/>
      <c r="F21" s="34"/>
      <c r="G21" s="103"/>
      <c r="H21" s="67"/>
      <c r="I21" s="67"/>
      <c r="J21" s="102"/>
      <c r="K21" s="34"/>
      <c r="L21" s="55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6.2" thickBot="1" x14ac:dyDescent="0.35">
      <c r="A22" s="162" t="s">
        <v>42</v>
      </c>
      <c r="B22" s="163"/>
      <c r="C22" s="163"/>
      <c r="D22" s="163"/>
      <c r="E22" s="163"/>
      <c r="F22" s="163"/>
      <c r="G22" s="199" t="s">
        <v>43</v>
      </c>
      <c r="H22" s="199"/>
      <c r="I22" s="199"/>
      <c r="J22" s="199"/>
      <c r="K22" s="266"/>
      <c r="L22" s="1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6.2" thickBot="1" x14ac:dyDescent="0.35">
      <c r="A23" s="6"/>
      <c r="B23" s="6"/>
      <c r="C23" s="6"/>
      <c r="D23" s="7"/>
      <c r="E23" s="7"/>
      <c r="F23" s="7"/>
      <c r="G23" s="7"/>
      <c r="H23" s="7"/>
      <c r="I23" s="7"/>
      <c r="J23" s="7"/>
      <c r="K23" s="61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6.2" thickBot="1" x14ac:dyDescent="0.35">
      <c r="A24" s="166" t="s">
        <v>44</v>
      </c>
      <c r="B24" s="167"/>
      <c r="C24" s="167"/>
      <c r="D24" s="167"/>
      <c r="E24" s="167"/>
      <c r="F24" s="167"/>
      <c r="G24" s="167"/>
      <c r="H24" s="242" t="s">
        <v>45</v>
      </c>
      <c r="I24" s="243"/>
      <c r="J24" s="243"/>
      <c r="K24" s="243"/>
      <c r="L24" s="244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6" x14ac:dyDescent="0.3">
      <c r="A25" s="153" t="s">
        <v>46</v>
      </c>
      <c r="B25" s="154"/>
      <c r="C25" s="154"/>
      <c r="D25" s="154"/>
      <c r="E25" s="154"/>
      <c r="F25" s="154"/>
      <c r="G25" s="154"/>
      <c r="H25" s="239" t="s">
        <v>47</v>
      </c>
      <c r="I25" s="240"/>
      <c r="J25" s="240"/>
      <c r="K25" s="240"/>
      <c r="L25" s="24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5.6" x14ac:dyDescent="0.3">
      <c r="A26" s="175" t="s">
        <v>48</v>
      </c>
      <c r="B26" s="176"/>
      <c r="C26" s="176"/>
      <c r="D26" s="176"/>
      <c r="E26" s="176"/>
      <c r="F26" s="176"/>
      <c r="G26" s="176"/>
      <c r="H26" s="178"/>
      <c r="I26" s="179"/>
      <c r="J26" s="179"/>
      <c r="K26" s="179"/>
      <c r="L26" s="235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5.6" x14ac:dyDescent="0.3">
      <c r="A27" s="175" t="s">
        <v>49</v>
      </c>
      <c r="B27" s="176"/>
      <c r="C27" s="176"/>
      <c r="D27" s="176"/>
      <c r="E27" s="176"/>
      <c r="F27" s="176"/>
      <c r="G27" s="176"/>
      <c r="H27" s="178"/>
      <c r="I27" s="179"/>
      <c r="J27" s="179"/>
      <c r="K27" s="179"/>
      <c r="L27" s="235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6.2" thickBot="1" x14ac:dyDescent="0.35">
      <c r="A28" s="180" t="s">
        <v>50</v>
      </c>
      <c r="B28" s="181"/>
      <c r="C28" s="181"/>
      <c r="D28" s="181"/>
      <c r="E28" s="181"/>
      <c r="F28" s="181"/>
      <c r="G28" s="181"/>
      <c r="H28" s="183"/>
      <c r="I28" s="184"/>
      <c r="J28" s="184"/>
      <c r="K28" s="184"/>
      <c r="L28" s="236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6" x14ac:dyDescent="0.3">
      <c r="A29" s="11"/>
      <c r="B29" s="11"/>
      <c r="C29" s="12"/>
      <c r="D29" s="12"/>
      <c r="E29" s="12"/>
      <c r="F29" s="12"/>
      <c r="G29" s="12"/>
      <c r="H29" s="13"/>
      <c r="I29" s="13"/>
      <c r="J29" s="13"/>
      <c r="K29" s="11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6.2" thickBot="1" x14ac:dyDescent="0.35">
      <c r="A30" s="6"/>
      <c r="B30" s="6"/>
      <c r="C30" s="6"/>
      <c r="D30" s="7"/>
      <c r="E30" s="7"/>
      <c r="F30" s="7"/>
      <c r="G30" s="7"/>
      <c r="H30" s="8"/>
      <c r="I30" s="8"/>
      <c r="J30" s="8"/>
      <c r="K30" s="5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6.2" thickBot="1" x14ac:dyDescent="0.35">
      <c r="A31" s="6"/>
      <c r="B31" s="6"/>
      <c r="C31" s="6"/>
      <c r="D31" s="7"/>
      <c r="E31" s="7"/>
      <c r="F31" s="7"/>
      <c r="G31" s="7"/>
      <c r="H31" s="185"/>
      <c r="I31" s="186"/>
      <c r="J31" s="186"/>
      <c r="K31" s="186"/>
      <c r="L31" s="194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6.2" thickBot="1" x14ac:dyDescent="0.35">
      <c r="A32" s="169" t="s">
        <v>51</v>
      </c>
      <c r="B32" s="170"/>
      <c r="C32" s="171"/>
      <c r="D32" s="172" t="s">
        <v>52</v>
      </c>
      <c r="E32" s="173"/>
      <c r="F32" s="174"/>
      <c r="G32" s="14"/>
      <c r="H32" s="187"/>
      <c r="I32" s="188"/>
      <c r="J32" s="188"/>
      <c r="K32" s="188"/>
      <c r="L32" s="195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6" x14ac:dyDescent="0.3">
      <c r="A33" s="6"/>
      <c r="B33" s="6"/>
      <c r="C33" s="6"/>
      <c r="D33" s="7"/>
      <c r="E33" s="7"/>
      <c r="F33" s="7"/>
      <c r="G33" s="7"/>
      <c r="H33" s="187"/>
      <c r="I33" s="188"/>
      <c r="J33" s="188"/>
      <c r="K33" s="188"/>
      <c r="L33" s="195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6.2" thickBot="1" x14ac:dyDescent="0.35">
      <c r="A34" s="6"/>
      <c r="B34" s="6"/>
      <c r="C34" s="6"/>
      <c r="D34" s="7"/>
      <c r="E34" s="7"/>
      <c r="F34" s="7"/>
      <c r="G34" s="7"/>
      <c r="H34" s="189"/>
      <c r="I34" s="190"/>
      <c r="J34" s="190"/>
      <c r="K34" s="190"/>
      <c r="L34" s="196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5.6" x14ac:dyDescent="0.3">
      <c r="A35" s="6"/>
      <c r="B35" s="6"/>
      <c r="C35" s="6"/>
      <c r="D35" s="7"/>
      <c r="E35" s="7"/>
      <c r="F35" s="7"/>
      <c r="G35" s="7"/>
      <c r="H35" s="7"/>
      <c r="I35" s="7" t="s">
        <v>53</v>
      </c>
      <c r="J35" s="7"/>
      <c r="K35" s="61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62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</row>
    <row r="49" spans="1:12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</row>
    <row r="50" spans="1:12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</row>
    <row r="51" spans="1:12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</row>
    <row r="52" spans="1:12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</row>
    <row r="53" spans="1:12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12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12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12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12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12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12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12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12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12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12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12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</sheetData>
  <mergeCells count="31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A22:F22"/>
    <mergeCell ref="G22:K22"/>
    <mergeCell ref="A24:G24"/>
    <mergeCell ref="H24:L24"/>
    <mergeCell ref="A25:G25"/>
    <mergeCell ref="H25:L25"/>
    <mergeCell ref="A32:C32"/>
    <mergeCell ref="D32:F32"/>
    <mergeCell ref="A26:G26"/>
    <mergeCell ref="H26:L26"/>
    <mergeCell ref="A27:G27"/>
    <mergeCell ref="H27:L27"/>
    <mergeCell ref="A28:G28"/>
    <mergeCell ref="H28:L28"/>
    <mergeCell ref="H31:L34"/>
  </mergeCells>
  <phoneticPr fontId="11" type="noConversion"/>
  <dataValidations count="6">
    <dataValidation allowBlank="1" showInputMessage="1" showErrorMessage="1" sqref="H21:J21 C21" xr:uid="{B3C9BBF9-F066-4EE2-BE86-7BA2F0BAB7FF}"/>
    <dataValidation type="list" allowBlank="1" showInputMessage="1" sqref="F21" xr:uid="{7B9D7B0F-83A5-47B8-A6DD-50F5B7DBF021}">
      <formula1>Diam_collet</formula1>
    </dataValidation>
    <dataValidation type="list" allowBlank="1" showInputMessage="1" showErrorMessage="1" sqref="B21" xr:uid="{3E9E6FF4-AFD9-42F4-871F-FFAD5A8F13C6}">
      <formula1>IF(B21&lt;&gt;"",OFFSET(f_ess,MATCH(B21&amp;"*",f_ess,0)-1,,COUNTIF(f_ess,B21&amp;"*"),1),f_ess)</formula1>
    </dataValidation>
    <dataValidation type="list" allowBlank="1" showInputMessage="1" showErrorMessage="1" sqref="L10 L13 L16" xr:uid="{E202216C-ED1E-46A6-919B-72B37F94BB06}">
      <formula1>traitement</formula1>
    </dataValidation>
    <dataValidation type="list" allowBlank="1" showInputMessage="1" showErrorMessage="1" sqref="K21" xr:uid="{FABE04AC-D8A0-42A9-BDA2-6E70834B42A4}">
      <formula1>campagnes</formula1>
    </dataValidation>
    <dataValidation type="list" allowBlank="1" showInputMessage="1" showErrorMessage="1" sqref="G21" xr:uid="{2EB9A6B2-15B6-4ECE-8629-43C558D3EDB0}">
      <formula1>typ_plts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7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89716-A751-4C09-A35B-4DBE66F26CB3}">
  <sheetPr>
    <pageSetUpPr fitToPage="1"/>
  </sheetPr>
  <dimension ref="A1:AA63"/>
  <sheetViews>
    <sheetView tabSelected="1" showWhiteSpace="0" view="pageBreakPreview" zoomScale="70" zoomScaleNormal="70" zoomScaleSheetLayoutView="70" workbookViewId="0">
      <selection activeCell="H8" sqref="H8:H16"/>
    </sheetView>
  </sheetViews>
  <sheetFormatPr baseColWidth="10" defaultColWidth="11.44140625" defaultRowHeight="14.4" x14ac:dyDescent="0.3"/>
  <cols>
    <col min="1" max="1" width="17" style="1" customWidth="1"/>
    <col min="2" max="2" width="21.8867187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5546875" style="2" customWidth="1"/>
    <col min="11" max="11" width="6.77734375" style="56" hidden="1" customWidth="1"/>
    <col min="12" max="12" width="28.5546875" style="1" customWidth="1"/>
    <col min="13" max="16384" width="11.44140625" style="1"/>
  </cols>
  <sheetData>
    <row r="1" spans="1:12" ht="62.25" customHeight="1" thickBot="1" x14ac:dyDescent="0.35"/>
    <row r="2" spans="1:12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12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12" ht="38.25" customHeight="1" thickBot="1" x14ac:dyDescent="0.35">
      <c r="A4" s="247" t="s">
        <v>371</v>
      </c>
      <c r="B4" s="248"/>
      <c r="C4" s="249"/>
      <c r="D4" s="149" t="s">
        <v>363</v>
      </c>
      <c r="E4" s="150"/>
      <c r="F4" s="150"/>
      <c r="G4" s="150"/>
      <c r="H4" s="150"/>
      <c r="I4" s="150"/>
      <c r="J4" s="150"/>
      <c r="K4" s="150"/>
      <c r="L4" s="151"/>
    </row>
    <row r="5" spans="1:12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12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12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269"/>
    </row>
    <row r="8" spans="1:12" s="2" customFormat="1" ht="28.2" customHeight="1" x14ac:dyDescent="0.3">
      <c r="A8" s="123" t="s">
        <v>343</v>
      </c>
      <c r="B8" s="123" t="s">
        <v>19</v>
      </c>
      <c r="C8" s="123" t="s">
        <v>258</v>
      </c>
      <c r="D8" s="123" t="s">
        <v>20</v>
      </c>
      <c r="E8" s="123" t="s">
        <v>89</v>
      </c>
      <c r="F8" s="123">
        <v>5</v>
      </c>
      <c r="G8" s="91" t="s">
        <v>18</v>
      </c>
      <c r="H8" s="123">
        <v>130</v>
      </c>
      <c r="I8" s="123">
        <v>175</v>
      </c>
      <c r="J8" s="123" t="s">
        <v>155</v>
      </c>
      <c r="K8" s="93"/>
      <c r="L8" s="140"/>
    </row>
    <row r="9" spans="1:12" s="2" customFormat="1" ht="28.2" customHeight="1" x14ac:dyDescent="0.3">
      <c r="A9" s="40" t="s">
        <v>343</v>
      </c>
      <c r="B9" s="40" t="s">
        <v>41</v>
      </c>
      <c r="C9" s="40" t="s">
        <v>360</v>
      </c>
      <c r="D9" s="40" t="s">
        <v>20</v>
      </c>
      <c r="E9" s="40" t="s">
        <v>89</v>
      </c>
      <c r="F9" s="40">
        <v>4</v>
      </c>
      <c r="G9" s="91" t="s">
        <v>18</v>
      </c>
      <c r="H9" s="40">
        <v>130</v>
      </c>
      <c r="I9" s="40">
        <v>175</v>
      </c>
      <c r="J9" s="40" t="s">
        <v>155</v>
      </c>
      <c r="K9" s="92"/>
      <c r="L9" s="28"/>
    </row>
    <row r="10" spans="1:12" s="2" customFormat="1" ht="28.2" customHeight="1" x14ac:dyDescent="0.3">
      <c r="A10" s="91" t="s">
        <v>343</v>
      </c>
      <c r="B10" s="91" t="s">
        <v>163</v>
      </c>
      <c r="C10" s="91" t="s">
        <v>365</v>
      </c>
      <c r="D10" s="91" t="s">
        <v>20</v>
      </c>
      <c r="E10" s="91" t="s">
        <v>366</v>
      </c>
      <c r="F10" s="91">
        <v>3</v>
      </c>
      <c r="G10" s="91" t="s">
        <v>18</v>
      </c>
      <c r="H10" s="91">
        <v>700</v>
      </c>
      <c r="I10" s="91">
        <v>800</v>
      </c>
      <c r="J10" s="91" t="s">
        <v>155</v>
      </c>
      <c r="K10" s="93"/>
      <c r="L10" s="140"/>
    </row>
    <row r="11" spans="1:12" s="2" customFormat="1" ht="28.2" customHeight="1" x14ac:dyDescent="0.3">
      <c r="A11" s="122" t="s">
        <v>343</v>
      </c>
      <c r="B11" s="122" t="s">
        <v>367</v>
      </c>
      <c r="C11" s="122" t="s">
        <v>361</v>
      </c>
      <c r="D11" s="122" t="s">
        <v>20</v>
      </c>
      <c r="E11" s="122" t="s">
        <v>178</v>
      </c>
      <c r="F11" s="122">
        <v>4</v>
      </c>
      <c r="G11" s="91" t="s">
        <v>18</v>
      </c>
      <c r="H11" s="122">
        <v>700</v>
      </c>
      <c r="I11" s="122">
        <v>700</v>
      </c>
      <c r="J11" s="122" t="s">
        <v>155</v>
      </c>
      <c r="K11" s="92"/>
      <c r="L11" s="28"/>
    </row>
    <row r="12" spans="1:12" s="2" customFormat="1" ht="28.2" customHeight="1" x14ac:dyDescent="0.3">
      <c r="A12" s="123" t="s">
        <v>343</v>
      </c>
      <c r="B12" s="123" t="s">
        <v>14</v>
      </c>
      <c r="C12" s="123" t="s">
        <v>15</v>
      </c>
      <c r="D12" s="123" t="s">
        <v>75</v>
      </c>
      <c r="E12" s="123" t="s">
        <v>76</v>
      </c>
      <c r="F12" s="123">
        <v>6</v>
      </c>
      <c r="G12" s="91" t="s">
        <v>18</v>
      </c>
      <c r="H12" s="123">
        <v>2100</v>
      </c>
      <c r="I12" s="123">
        <v>2400</v>
      </c>
      <c r="J12" s="123" t="s">
        <v>155</v>
      </c>
      <c r="K12" s="93"/>
      <c r="L12" s="140"/>
    </row>
    <row r="13" spans="1:12" s="2" customFormat="1" ht="28.2" customHeight="1" x14ac:dyDescent="0.3">
      <c r="A13" s="122" t="s">
        <v>343</v>
      </c>
      <c r="B13" s="122" t="s">
        <v>368</v>
      </c>
      <c r="C13" s="122" t="s">
        <v>24</v>
      </c>
      <c r="D13" s="122" t="s">
        <v>369</v>
      </c>
      <c r="E13" s="122" t="s">
        <v>211</v>
      </c>
      <c r="F13" s="122" t="s">
        <v>211</v>
      </c>
      <c r="G13" s="91" t="s">
        <v>18</v>
      </c>
      <c r="H13" s="122">
        <v>1440</v>
      </c>
      <c r="I13" s="122">
        <v>1600</v>
      </c>
      <c r="J13" s="122" t="s">
        <v>185</v>
      </c>
      <c r="K13" s="92"/>
      <c r="L13" s="28"/>
    </row>
    <row r="14" spans="1:12" s="2" customFormat="1" ht="28.2" customHeight="1" x14ac:dyDescent="0.3">
      <c r="A14" s="123" t="s">
        <v>343</v>
      </c>
      <c r="B14" s="123" t="s">
        <v>370</v>
      </c>
      <c r="C14" s="123" t="s">
        <v>24</v>
      </c>
      <c r="D14" s="123" t="s">
        <v>369</v>
      </c>
      <c r="E14" s="123" t="s">
        <v>211</v>
      </c>
      <c r="F14" s="123" t="s">
        <v>211</v>
      </c>
      <c r="G14" s="91" t="s">
        <v>18</v>
      </c>
      <c r="H14" s="123">
        <v>800</v>
      </c>
      <c r="I14" s="123">
        <v>800</v>
      </c>
      <c r="J14" s="123" t="s">
        <v>185</v>
      </c>
      <c r="K14" s="93"/>
      <c r="L14" s="140"/>
    </row>
    <row r="15" spans="1:12" s="2" customFormat="1" ht="28.2" customHeight="1" x14ac:dyDescent="0.3">
      <c r="A15" s="40" t="s">
        <v>343</v>
      </c>
      <c r="B15" s="40" t="s">
        <v>26</v>
      </c>
      <c r="C15" s="40" t="s">
        <v>344</v>
      </c>
      <c r="D15" s="40" t="s">
        <v>29</v>
      </c>
      <c r="E15" s="40" t="s">
        <v>37</v>
      </c>
      <c r="F15" s="40">
        <v>4</v>
      </c>
      <c r="G15" s="91" t="s">
        <v>18</v>
      </c>
      <c r="H15" s="40">
        <v>1000</v>
      </c>
      <c r="I15" s="40">
        <v>1500</v>
      </c>
      <c r="J15" s="40" t="s">
        <v>155</v>
      </c>
      <c r="K15" s="92"/>
      <c r="L15" s="28"/>
    </row>
    <row r="16" spans="1:12" s="2" customFormat="1" ht="28.2" customHeight="1" x14ac:dyDescent="0.3">
      <c r="A16" s="91" t="s">
        <v>343</v>
      </c>
      <c r="B16" s="91" t="s">
        <v>370</v>
      </c>
      <c r="C16" s="91" t="s">
        <v>361</v>
      </c>
      <c r="D16" s="91" t="s">
        <v>29</v>
      </c>
      <c r="E16" s="91" t="s">
        <v>98</v>
      </c>
      <c r="F16" s="91">
        <v>5</v>
      </c>
      <c r="G16" s="91" t="s">
        <v>18</v>
      </c>
      <c r="H16" s="91">
        <v>1100</v>
      </c>
      <c r="I16" s="91">
        <v>1100</v>
      </c>
      <c r="J16" s="91" t="s">
        <v>155</v>
      </c>
      <c r="K16" s="93"/>
      <c r="L16" s="140"/>
    </row>
    <row r="17" spans="1:27" ht="16.2" thickBot="1" x14ac:dyDescent="0.35">
      <c r="A17" s="121"/>
      <c r="B17" s="34"/>
      <c r="C17" s="34"/>
      <c r="D17" s="34"/>
      <c r="E17" s="34"/>
      <c r="F17" s="34"/>
      <c r="G17" s="103"/>
      <c r="H17" s="67"/>
      <c r="I17" s="67"/>
      <c r="J17" s="102"/>
      <c r="K17" s="34"/>
      <c r="L17" s="55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6.2" thickBot="1" x14ac:dyDescent="0.35">
      <c r="A18" s="162" t="s">
        <v>42</v>
      </c>
      <c r="B18" s="163"/>
      <c r="C18" s="163"/>
      <c r="D18" s="163"/>
      <c r="E18" s="163"/>
      <c r="F18" s="163"/>
      <c r="G18" s="199" t="s">
        <v>43</v>
      </c>
      <c r="H18" s="199"/>
      <c r="I18" s="199"/>
      <c r="J18" s="199"/>
      <c r="K18" s="266"/>
      <c r="L18" s="1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6.2" thickBot="1" x14ac:dyDescent="0.35">
      <c r="A19" s="6"/>
      <c r="B19" s="6"/>
      <c r="C19" s="6"/>
      <c r="D19" s="7"/>
      <c r="E19" s="7"/>
      <c r="F19" s="7"/>
      <c r="G19" s="7"/>
      <c r="H19" s="7"/>
      <c r="I19" s="7"/>
      <c r="J19" s="7"/>
      <c r="K19" s="61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16.2" thickBot="1" x14ac:dyDescent="0.35">
      <c r="A20" s="166" t="s">
        <v>44</v>
      </c>
      <c r="B20" s="167"/>
      <c r="C20" s="167"/>
      <c r="D20" s="167"/>
      <c r="E20" s="167"/>
      <c r="F20" s="167"/>
      <c r="G20" s="167"/>
      <c r="H20" s="242" t="s">
        <v>45</v>
      </c>
      <c r="I20" s="243"/>
      <c r="J20" s="243"/>
      <c r="K20" s="243"/>
      <c r="L20" s="244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6" x14ac:dyDescent="0.3">
      <c r="A21" s="153" t="s">
        <v>46</v>
      </c>
      <c r="B21" s="154"/>
      <c r="C21" s="154"/>
      <c r="D21" s="154"/>
      <c r="E21" s="154"/>
      <c r="F21" s="154"/>
      <c r="G21" s="154"/>
      <c r="H21" s="239" t="s">
        <v>47</v>
      </c>
      <c r="I21" s="240"/>
      <c r="J21" s="240"/>
      <c r="K21" s="240"/>
      <c r="L21" s="24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5.6" x14ac:dyDescent="0.3">
      <c r="A22" s="175" t="s">
        <v>48</v>
      </c>
      <c r="B22" s="176"/>
      <c r="C22" s="176"/>
      <c r="D22" s="176"/>
      <c r="E22" s="176"/>
      <c r="F22" s="176"/>
      <c r="G22" s="176"/>
      <c r="H22" s="178"/>
      <c r="I22" s="179"/>
      <c r="J22" s="179"/>
      <c r="K22" s="179"/>
      <c r="L22" s="235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5.6" x14ac:dyDescent="0.3">
      <c r="A23" s="175" t="s">
        <v>49</v>
      </c>
      <c r="B23" s="176"/>
      <c r="C23" s="176"/>
      <c r="D23" s="176"/>
      <c r="E23" s="176"/>
      <c r="F23" s="176"/>
      <c r="G23" s="176"/>
      <c r="H23" s="178"/>
      <c r="I23" s="179"/>
      <c r="J23" s="179"/>
      <c r="K23" s="179"/>
      <c r="L23" s="235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6.2" thickBot="1" x14ac:dyDescent="0.35">
      <c r="A24" s="180" t="s">
        <v>50</v>
      </c>
      <c r="B24" s="181"/>
      <c r="C24" s="181"/>
      <c r="D24" s="181"/>
      <c r="E24" s="181"/>
      <c r="F24" s="181"/>
      <c r="G24" s="181"/>
      <c r="H24" s="183"/>
      <c r="I24" s="184"/>
      <c r="J24" s="184"/>
      <c r="K24" s="184"/>
      <c r="L24" s="236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 ht="15.6" x14ac:dyDescent="0.3">
      <c r="A25" s="11"/>
      <c r="B25" s="11"/>
      <c r="C25" s="12"/>
      <c r="D25" s="12"/>
      <c r="E25" s="12"/>
      <c r="F25" s="12"/>
      <c r="G25" s="12"/>
      <c r="H25" s="13"/>
      <c r="I25" s="13"/>
      <c r="J25" s="13"/>
      <c r="K25" s="11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 ht="16.2" thickBot="1" x14ac:dyDescent="0.35">
      <c r="A26" s="6"/>
      <c r="B26" s="6"/>
      <c r="C26" s="6"/>
      <c r="D26" s="7"/>
      <c r="E26" s="7"/>
      <c r="F26" s="7"/>
      <c r="G26" s="7"/>
      <c r="H26" s="8"/>
      <c r="I26" s="8"/>
      <c r="J26" s="8"/>
      <c r="K26" s="59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 ht="16.2" thickBot="1" x14ac:dyDescent="0.35">
      <c r="A27" s="6"/>
      <c r="B27" s="6"/>
      <c r="C27" s="6"/>
      <c r="D27" s="7"/>
      <c r="E27" s="7"/>
      <c r="F27" s="7"/>
      <c r="G27" s="7"/>
      <c r="H27" s="185"/>
      <c r="I27" s="186"/>
      <c r="J27" s="186"/>
      <c r="K27" s="186"/>
      <c r="L27" s="194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 ht="16.2" thickBot="1" x14ac:dyDescent="0.35">
      <c r="A28" s="169" t="s">
        <v>51</v>
      </c>
      <c r="B28" s="170"/>
      <c r="C28" s="171"/>
      <c r="D28" s="172" t="s">
        <v>52</v>
      </c>
      <c r="E28" s="173"/>
      <c r="F28" s="174"/>
      <c r="G28" s="14"/>
      <c r="H28" s="187"/>
      <c r="I28" s="188"/>
      <c r="J28" s="188"/>
      <c r="K28" s="188"/>
      <c r="L28" s="195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 ht="15.6" x14ac:dyDescent="0.3">
      <c r="A29" s="6"/>
      <c r="B29" s="6"/>
      <c r="C29" s="6"/>
      <c r="D29" s="7"/>
      <c r="E29" s="7"/>
      <c r="F29" s="7"/>
      <c r="G29" s="7"/>
      <c r="H29" s="187"/>
      <c r="I29" s="188"/>
      <c r="J29" s="188"/>
      <c r="K29" s="188"/>
      <c r="L29" s="195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 ht="16.2" thickBot="1" x14ac:dyDescent="0.35">
      <c r="A30" s="6"/>
      <c r="B30" s="6"/>
      <c r="C30" s="6"/>
      <c r="D30" s="7"/>
      <c r="E30" s="7"/>
      <c r="F30" s="7"/>
      <c r="G30" s="7"/>
      <c r="H30" s="189"/>
      <c r="I30" s="190"/>
      <c r="J30" s="190"/>
      <c r="K30" s="190"/>
      <c r="L30" s="196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7" ht="15.6" x14ac:dyDescent="0.3">
      <c r="A31" s="6"/>
      <c r="B31" s="6"/>
      <c r="C31" s="6"/>
      <c r="D31" s="7"/>
      <c r="E31" s="7"/>
      <c r="F31" s="7"/>
      <c r="G31" s="7"/>
      <c r="H31" s="7"/>
      <c r="I31" s="7" t="s">
        <v>53</v>
      </c>
      <c r="J31" s="7"/>
      <c r="K31" s="61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7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62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62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62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62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62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</row>
    <row r="49" spans="1:12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</row>
    <row r="50" spans="1:12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</row>
    <row r="51" spans="1:12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</row>
    <row r="52" spans="1:12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</row>
    <row r="53" spans="1:12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12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12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12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12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12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12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12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12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12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12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</sheetData>
  <mergeCells count="31"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A18:F18"/>
    <mergeCell ref="G18:K18"/>
    <mergeCell ref="A20:G20"/>
    <mergeCell ref="H20:L20"/>
    <mergeCell ref="A21:G21"/>
    <mergeCell ref="H21:L21"/>
    <mergeCell ref="A28:C28"/>
    <mergeCell ref="D28:F28"/>
    <mergeCell ref="A22:G22"/>
    <mergeCell ref="H22:L22"/>
    <mergeCell ref="A23:G23"/>
    <mergeCell ref="H23:L23"/>
    <mergeCell ref="A24:G24"/>
    <mergeCell ref="H24:L24"/>
    <mergeCell ref="H27:L30"/>
  </mergeCells>
  <phoneticPr fontId="11" type="noConversion"/>
  <dataValidations count="6">
    <dataValidation type="list" allowBlank="1" showInputMessage="1" showErrorMessage="1" sqref="G17" xr:uid="{C601BDFE-057C-454C-A1B4-6858CE57AFE8}">
      <formula1>typ_plts</formula1>
    </dataValidation>
    <dataValidation type="list" allowBlank="1" showInputMessage="1" showErrorMessage="1" sqref="K17" xr:uid="{C6F428A6-8749-42C0-A4A1-54568FDDD5D1}">
      <formula1>campagnes</formula1>
    </dataValidation>
    <dataValidation type="list" allowBlank="1" showInputMessage="1" showErrorMessage="1" sqref="L10 L13 L16" xr:uid="{4808416F-0E74-4FD1-8199-E78814E884F1}">
      <formula1>traitement</formula1>
    </dataValidation>
    <dataValidation type="list" allowBlank="1" showInputMessage="1" showErrorMessage="1" sqref="B17" xr:uid="{945BFD88-B7E3-47C1-959E-B774E11FC8DB}">
      <formula1>IF(B17&lt;&gt;"",OFFSET(f_ess,MATCH(B17&amp;"*",f_ess,0)-1,,COUNTIF(f_ess,B17&amp;"*"),1),f_ess)</formula1>
    </dataValidation>
    <dataValidation type="list" allowBlank="1" showInputMessage="1" sqref="F17" xr:uid="{BE7CE628-1AE9-43AD-9ABA-8B2879E23FCF}">
      <formula1>Diam_collet</formula1>
    </dataValidation>
    <dataValidation allowBlank="1" showInputMessage="1" showErrorMessage="1" sqref="H17:J17 C17" xr:uid="{38CD4741-35FF-4C34-82C0-C0CEAAFA39E9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61C01-2F71-4994-A00C-743918513F32}">
  <sheetPr>
    <pageSetUpPr fitToPage="1"/>
  </sheetPr>
  <dimension ref="A1:AC63"/>
  <sheetViews>
    <sheetView showWhiteSpace="0" view="pageBreakPreview" zoomScale="70" zoomScaleNormal="70" zoomScaleSheetLayoutView="70" workbookViewId="0">
      <selection activeCell="I8" sqref="I8:I15"/>
    </sheetView>
  </sheetViews>
  <sheetFormatPr baseColWidth="10" defaultColWidth="11.44140625" defaultRowHeight="14.4" x14ac:dyDescent="0.3"/>
  <cols>
    <col min="1" max="1" width="16" style="1" customWidth="1"/>
    <col min="2" max="2" width="22.6640625" style="1" customWidth="1"/>
    <col min="3" max="3" width="21.5546875" style="1" customWidth="1"/>
    <col min="4" max="4" width="7.66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8.88671875" style="2" customWidth="1"/>
    <col min="11" max="11" width="16.21875" style="2" customWidth="1"/>
    <col min="12" max="12" width="23.44140625" style="1" customWidth="1"/>
    <col min="13" max="16384" width="11.44140625" style="1"/>
  </cols>
  <sheetData>
    <row r="1" spans="1:12" ht="62.25" customHeight="1" thickBot="1" x14ac:dyDescent="0.35"/>
    <row r="2" spans="1:12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2"/>
    </row>
    <row r="3" spans="1:12" ht="33" customHeight="1" thickBot="1" x14ac:dyDescent="0.35">
      <c r="A3" s="149" t="s">
        <v>376</v>
      </c>
      <c r="B3" s="150"/>
      <c r="C3" s="150"/>
      <c r="D3" s="150"/>
      <c r="E3" s="150"/>
      <c r="F3" s="150"/>
      <c r="G3" s="150"/>
      <c r="H3" s="150"/>
      <c r="I3" s="150"/>
      <c r="J3" s="150"/>
      <c r="K3" s="151"/>
    </row>
    <row r="4" spans="1:12" ht="38.25" customHeight="1" thickBot="1" x14ac:dyDescent="0.35">
      <c r="A4" s="149" t="s">
        <v>54</v>
      </c>
      <c r="B4" s="149"/>
      <c r="C4" s="149"/>
      <c r="D4" s="149" t="s">
        <v>141</v>
      </c>
      <c r="E4" s="149"/>
      <c r="F4" s="149"/>
      <c r="G4" s="149"/>
      <c r="H4" s="149"/>
      <c r="I4" s="149"/>
      <c r="J4" s="149"/>
      <c r="K4" s="148"/>
    </row>
    <row r="5" spans="1:12" ht="51" customHeight="1" thickBot="1" x14ac:dyDescent="0.35">
      <c r="A5" s="149" t="s">
        <v>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2" ht="28.2" customHeight="1" x14ac:dyDescent="0.3">
      <c r="A6" s="203" t="s">
        <v>3</v>
      </c>
      <c r="B6" s="205" t="s">
        <v>4</v>
      </c>
      <c r="C6" s="205" t="s">
        <v>5</v>
      </c>
      <c r="D6" s="205" t="s">
        <v>6</v>
      </c>
      <c r="E6" s="205" t="s">
        <v>7</v>
      </c>
      <c r="F6" s="205" t="s">
        <v>8</v>
      </c>
      <c r="G6" s="205" t="s">
        <v>9</v>
      </c>
      <c r="H6" s="191" t="s">
        <v>10</v>
      </c>
      <c r="I6" s="191" t="s">
        <v>11</v>
      </c>
      <c r="J6" s="191" t="s">
        <v>12</v>
      </c>
      <c r="K6" s="191" t="s">
        <v>140</v>
      </c>
      <c r="L6" s="191" t="s">
        <v>13</v>
      </c>
    </row>
    <row r="7" spans="1:12" ht="28.2" customHeight="1" thickBot="1" x14ac:dyDescent="0.35">
      <c r="A7" s="204"/>
      <c r="B7" s="206"/>
      <c r="C7" s="206"/>
      <c r="D7" s="206"/>
      <c r="E7" s="206"/>
      <c r="F7" s="206"/>
      <c r="G7" s="206"/>
      <c r="H7" s="192"/>
      <c r="I7" s="192"/>
      <c r="J7" s="192"/>
      <c r="K7" s="192"/>
      <c r="L7" s="192"/>
    </row>
    <row r="8" spans="1:12" ht="58.2" customHeight="1" x14ac:dyDescent="0.3">
      <c r="A8" s="34" t="s">
        <v>122</v>
      </c>
      <c r="B8" s="34" t="s">
        <v>72</v>
      </c>
      <c r="C8" s="34" t="s">
        <v>123</v>
      </c>
      <c r="D8" s="34" t="s">
        <v>16</v>
      </c>
      <c r="E8" s="34" t="s">
        <v>124</v>
      </c>
      <c r="F8" s="34">
        <v>8</v>
      </c>
      <c r="G8" s="34" t="s">
        <v>94</v>
      </c>
      <c r="H8" s="38">
        <v>250</v>
      </c>
      <c r="I8" s="38">
        <v>350</v>
      </c>
      <c r="J8" s="38" t="s">
        <v>114</v>
      </c>
      <c r="K8" s="39" t="s">
        <v>125</v>
      </c>
      <c r="L8" s="26"/>
    </row>
    <row r="9" spans="1:12" ht="58.2" customHeight="1" x14ac:dyDescent="0.3">
      <c r="A9" s="32" t="s">
        <v>122</v>
      </c>
      <c r="B9" s="32" t="s">
        <v>66</v>
      </c>
      <c r="C9" s="32" t="s">
        <v>142</v>
      </c>
      <c r="D9" s="32" t="s">
        <v>16</v>
      </c>
      <c r="E9" s="32" t="s">
        <v>98</v>
      </c>
      <c r="F9" s="32">
        <v>5</v>
      </c>
      <c r="G9" s="32" t="s">
        <v>94</v>
      </c>
      <c r="H9" s="129">
        <v>6000</v>
      </c>
      <c r="I9" s="129">
        <v>8000</v>
      </c>
      <c r="J9" s="129" t="s">
        <v>114</v>
      </c>
      <c r="K9" s="95" t="s">
        <v>125</v>
      </c>
      <c r="L9" s="27"/>
    </row>
    <row r="10" spans="1:12" ht="58.2" customHeight="1" x14ac:dyDescent="0.3">
      <c r="A10" s="34" t="s">
        <v>122</v>
      </c>
      <c r="B10" s="34" t="s">
        <v>107</v>
      </c>
      <c r="C10" s="34" t="s">
        <v>126</v>
      </c>
      <c r="D10" s="34" t="s">
        <v>16</v>
      </c>
      <c r="E10" s="34" t="s">
        <v>127</v>
      </c>
      <c r="F10" s="34" t="s">
        <v>128</v>
      </c>
      <c r="G10" s="34" t="s">
        <v>94</v>
      </c>
      <c r="H10" s="38">
        <v>250</v>
      </c>
      <c r="I10" s="38">
        <v>350</v>
      </c>
      <c r="J10" s="38" t="s">
        <v>114</v>
      </c>
      <c r="K10" s="39" t="s">
        <v>125</v>
      </c>
      <c r="L10" s="135"/>
    </row>
    <row r="11" spans="1:12" ht="58.2" customHeight="1" x14ac:dyDescent="0.3">
      <c r="A11" s="32" t="s">
        <v>122</v>
      </c>
      <c r="B11" s="32" t="s">
        <v>71</v>
      </c>
      <c r="C11" s="32" t="s">
        <v>24</v>
      </c>
      <c r="D11" s="32" t="s">
        <v>129</v>
      </c>
      <c r="E11" s="32" t="s">
        <v>98</v>
      </c>
      <c r="F11" s="32">
        <v>5</v>
      </c>
      <c r="G11" s="32" t="s">
        <v>94</v>
      </c>
      <c r="H11" s="129">
        <v>50</v>
      </c>
      <c r="I11" s="129">
        <v>90</v>
      </c>
      <c r="J11" s="129" t="s">
        <v>114</v>
      </c>
      <c r="K11" s="95" t="s">
        <v>377</v>
      </c>
      <c r="L11" s="27"/>
    </row>
    <row r="12" spans="1:12" ht="68.25" customHeight="1" x14ac:dyDescent="0.3">
      <c r="A12" s="34" t="s">
        <v>122</v>
      </c>
      <c r="B12" s="34" t="s">
        <v>78</v>
      </c>
      <c r="C12" s="34" t="s">
        <v>130</v>
      </c>
      <c r="D12" s="34" t="s">
        <v>129</v>
      </c>
      <c r="E12" s="34" t="s">
        <v>98</v>
      </c>
      <c r="F12" s="34">
        <v>5</v>
      </c>
      <c r="G12" s="34" t="s">
        <v>94</v>
      </c>
      <c r="H12" s="38">
        <v>60</v>
      </c>
      <c r="I12" s="38">
        <v>80</v>
      </c>
      <c r="J12" s="38" t="s">
        <v>114</v>
      </c>
      <c r="K12" s="38" t="s">
        <v>377</v>
      </c>
      <c r="L12" s="135"/>
    </row>
    <row r="13" spans="1:12" ht="58.2" customHeight="1" x14ac:dyDescent="0.3">
      <c r="A13" s="32" t="s">
        <v>122</v>
      </c>
      <c r="B13" s="32" t="s">
        <v>68</v>
      </c>
      <c r="C13" s="32" t="s">
        <v>131</v>
      </c>
      <c r="D13" s="32" t="s">
        <v>20</v>
      </c>
      <c r="E13" s="32" t="s">
        <v>132</v>
      </c>
      <c r="F13" s="32">
        <v>6</v>
      </c>
      <c r="G13" s="129" t="s">
        <v>94</v>
      </c>
      <c r="H13" s="129">
        <v>5300</v>
      </c>
      <c r="I13" s="129">
        <v>7000</v>
      </c>
      <c r="J13" s="32" t="s">
        <v>114</v>
      </c>
      <c r="K13" s="32" t="s">
        <v>377</v>
      </c>
      <c r="L13" s="27"/>
    </row>
    <row r="14" spans="1:12" ht="58.2" customHeight="1" x14ac:dyDescent="0.3">
      <c r="A14" s="40" t="s">
        <v>133</v>
      </c>
      <c r="B14" s="41" t="s">
        <v>34</v>
      </c>
      <c r="C14" s="41" t="s">
        <v>134</v>
      </c>
      <c r="D14" s="40" t="s">
        <v>29</v>
      </c>
      <c r="E14" s="40" t="s">
        <v>110</v>
      </c>
      <c r="F14" s="40">
        <v>5</v>
      </c>
      <c r="G14" s="40" t="s">
        <v>94</v>
      </c>
      <c r="H14" s="40">
        <v>870</v>
      </c>
      <c r="I14" s="40">
        <v>1070</v>
      </c>
      <c r="J14" s="34" t="s">
        <v>135</v>
      </c>
      <c r="K14" s="42" t="s">
        <v>136</v>
      </c>
      <c r="L14" s="135"/>
    </row>
    <row r="15" spans="1:12" ht="58.2" customHeight="1" x14ac:dyDescent="0.3">
      <c r="A15" s="91" t="s">
        <v>133</v>
      </c>
      <c r="B15" s="91" t="s">
        <v>22</v>
      </c>
      <c r="C15" s="91" t="s">
        <v>137</v>
      </c>
      <c r="D15" s="91" t="s">
        <v>29</v>
      </c>
      <c r="E15" s="91" t="s">
        <v>138</v>
      </c>
      <c r="F15" s="91">
        <v>6</v>
      </c>
      <c r="G15" s="91" t="s">
        <v>94</v>
      </c>
      <c r="H15" s="91">
        <v>250</v>
      </c>
      <c r="I15" s="91">
        <v>325</v>
      </c>
      <c r="J15" s="32" t="s">
        <v>139</v>
      </c>
      <c r="K15" s="91" t="s">
        <v>136</v>
      </c>
      <c r="L15" s="27"/>
    </row>
    <row r="16" spans="1:12" ht="15.6" thickBot="1" x14ac:dyDescent="0.35">
      <c r="A16" s="15"/>
      <c r="B16" s="16"/>
      <c r="C16" s="16"/>
      <c r="D16" s="17"/>
      <c r="E16" s="17"/>
      <c r="F16" s="18"/>
      <c r="G16" s="19"/>
      <c r="H16" s="20"/>
      <c r="I16" s="20"/>
      <c r="J16" s="21"/>
      <c r="K16" s="22"/>
    </row>
    <row r="17" spans="1:29" ht="27" customHeight="1" thickBot="1" x14ac:dyDescent="0.35">
      <c r="A17" s="3"/>
      <c r="B17" s="3"/>
      <c r="C17" s="3"/>
      <c r="D17" s="4"/>
      <c r="E17" s="4"/>
      <c r="F17" s="4"/>
      <c r="G17" s="4"/>
      <c r="J17" s="4"/>
      <c r="K17" s="5"/>
    </row>
    <row r="18" spans="1:29" ht="34.200000000000003" customHeight="1" thickBot="1" x14ac:dyDescent="0.35">
      <c r="A18" s="162" t="s">
        <v>42</v>
      </c>
      <c r="B18" s="163"/>
      <c r="C18" s="163"/>
      <c r="D18" s="163"/>
      <c r="E18" s="163"/>
      <c r="F18" s="163"/>
      <c r="G18" s="199" t="s">
        <v>43</v>
      </c>
      <c r="H18" s="199"/>
      <c r="I18" s="199"/>
      <c r="J18" s="199"/>
      <c r="K18" s="199"/>
      <c r="L18" s="43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ht="25.5" customHeight="1" thickBot="1" x14ac:dyDescent="0.35">
      <c r="A19" s="6"/>
      <c r="B19" s="6"/>
      <c r="C19" s="6"/>
      <c r="D19" s="7"/>
      <c r="E19" s="7"/>
      <c r="F19" s="7"/>
      <c r="G19" s="7"/>
      <c r="H19" s="7"/>
      <c r="I19" s="7"/>
      <c r="J19" s="7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ht="39.9" customHeight="1" thickBot="1" x14ac:dyDescent="0.35">
      <c r="A20" s="166" t="s">
        <v>44</v>
      </c>
      <c r="B20" s="167"/>
      <c r="C20" s="167"/>
      <c r="D20" s="167"/>
      <c r="E20" s="167"/>
      <c r="F20" s="167"/>
      <c r="G20" s="167"/>
      <c r="H20" s="197" t="s">
        <v>45</v>
      </c>
      <c r="I20" s="197"/>
      <c r="J20" s="197"/>
      <c r="K20" s="197"/>
      <c r="L20" s="197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ht="37.950000000000003" customHeight="1" x14ac:dyDescent="0.3">
      <c r="A21" s="153" t="s">
        <v>46</v>
      </c>
      <c r="B21" s="154"/>
      <c r="C21" s="154"/>
      <c r="D21" s="154"/>
      <c r="E21" s="154"/>
      <c r="F21" s="154"/>
      <c r="G21" s="154"/>
      <c r="H21" s="198" t="s">
        <v>47</v>
      </c>
      <c r="I21" s="198"/>
      <c r="J21" s="198"/>
      <c r="K21" s="198"/>
      <c r="L21" s="19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ht="37.950000000000003" customHeight="1" x14ac:dyDescent="0.3">
      <c r="A22" s="175" t="s">
        <v>48</v>
      </c>
      <c r="B22" s="176"/>
      <c r="C22" s="176"/>
      <c r="D22" s="176"/>
      <c r="E22" s="176"/>
      <c r="F22" s="176"/>
      <c r="G22" s="176"/>
      <c r="H22" s="193"/>
      <c r="I22" s="193"/>
      <c r="J22" s="193"/>
      <c r="K22" s="193"/>
      <c r="L22" s="193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ht="37.950000000000003" customHeight="1" x14ac:dyDescent="0.3">
      <c r="A23" s="175" t="s">
        <v>49</v>
      </c>
      <c r="B23" s="176"/>
      <c r="C23" s="176"/>
      <c r="D23" s="176"/>
      <c r="E23" s="176"/>
      <c r="F23" s="176"/>
      <c r="G23" s="176"/>
      <c r="H23" s="193"/>
      <c r="I23" s="193"/>
      <c r="J23" s="193"/>
      <c r="K23" s="193"/>
      <c r="L23" s="193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ht="37.950000000000003" customHeight="1" thickBot="1" x14ac:dyDescent="0.35">
      <c r="A24" s="180" t="s">
        <v>50</v>
      </c>
      <c r="B24" s="181"/>
      <c r="C24" s="181"/>
      <c r="D24" s="181"/>
      <c r="E24" s="181"/>
      <c r="F24" s="181"/>
      <c r="G24" s="181"/>
      <c r="H24" s="193"/>
      <c r="I24" s="193"/>
      <c r="J24" s="193"/>
      <c r="K24" s="193"/>
      <c r="L24" s="193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15.6" x14ac:dyDescent="0.3">
      <c r="A25" s="11"/>
      <c r="B25" s="11"/>
      <c r="C25" s="12"/>
      <c r="D25" s="12"/>
      <c r="E25" s="12"/>
      <c r="F25" s="12"/>
      <c r="G25" s="12"/>
      <c r="H25" s="13"/>
      <c r="I25" s="13"/>
      <c r="J25" s="13"/>
      <c r="K25" s="13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16.2" thickBot="1" x14ac:dyDescent="0.35">
      <c r="A26" s="6"/>
      <c r="B26" s="6"/>
      <c r="C26" s="6"/>
      <c r="D26" s="7"/>
      <c r="E26" s="7"/>
      <c r="F26" s="7"/>
      <c r="G26" s="7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16.2" thickBot="1" x14ac:dyDescent="0.35">
      <c r="A27" s="6"/>
      <c r="B27" s="6"/>
      <c r="C27" s="6"/>
      <c r="D27" s="7"/>
      <c r="E27" s="7"/>
      <c r="F27" s="7"/>
      <c r="G27" s="7"/>
      <c r="H27" s="185"/>
      <c r="I27" s="186"/>
      <c r="J27" s="186"/>
      <c r="K27" s="186"/>
      <c r="L27" s="194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33" customHeight="1" thickBot="1" x14ac:dyDescent="0.35">
      <c r="A28" s="169" t="s">
        <v>51</v>
      </c>
      <c r="B28" s="170"/>
      <c r="C28" s="171"/>
      <c r="D28" s="172" t="s">
        <v>52</v>
      </c>
      <c r="E28" s="173"/>
      <c r="F28" s="174"/>
      <c r="G28" s="14"/>
      <c r="H28" s="187"/>
      <c r="I28" s="188"/>
      <c r="J28" s="188"/>
      <c r="K28" s="188"/>
      <c r="L28" s="195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15.6" x14ac:dyDescent="0.3">
      <c r="A29" s="6"/>
      <c r="B29" s="6"/>
      <c r="C29" s="6"/>
      <c r="D29" s="7"/>
      <c r="E29" s="7"/>
      <c r="F29" s="7"/>
      <c r="G29" s="7"/>
      <c r="H29" s="187"/>
      <c r="I29" s="188"/>
      <c r="J29" s="188"/>
      <c r="K29" s="188"/>
      <c r="L29" s="195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16.2" thickBot="1" x14ac:dyDescent="0.35">
      <c r="A30" s="6"/>
      <c r="B30" s="6"/>
      <c r="C30" s="6"/>
      <c r="D30" s="7"/>
      <c r="E30" s="7"/>
      <c r="F30" s="7"/>
      <c r="G30" s="7"/>
      <c r="H30" s="189"/>
      <c r="I30" s="190"/>
      <c r="J30" s="190"/>
      <c r="K30" s="190"/>
      <c r="L30" s="196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15.6" x14ac:dyDescent="0.3">
      <c r="A31" s="6"/>
      <c r="B31" s="6"/>
      <c r="C31" s="6"/>
      <c r="D31" s="7"/>
      <c r="E31" s="7"/>
      <c r="F31" s="7"/>
      <c r="G31" s="7"/>
      <c r="H31" s="7"/>
      <c r="I31" s="7" t="s">
        <v>53</v>
      </c>
      <c r="J31" s="7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10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1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10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10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</sheetData>
  <mergeCells count="32">
    <mergeCell ref="A2:K2"/>
    <mergeCell ref="A3:K3"/>
    <mergeCell ref="L6:L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A5:K5"/>
    <mergeCell ref="D4:K4"/>
    <mergeCell ref="A4:C4"/>
    <mergeCell ref="A28:C28"/>
    <mergeCell ref="D28:F28"/>
    <mergeCell ref="A22:G22"/>
    <mergeCell ref="A23:G23"/>
    <mergeCell ref="A24:G24"/>
    <mergeCell ref="A18:F18"/>
    <mergeCell ref="A20:G20"/>
    <mergeCell ref="A21:G21"/>
    <mergeCell ref="H20:L20"/>
    <mergeCell ref="H21:L21"/>
    <mergeCell ref="G18:K18"/>
    <mergeCell ref="K6:K7"/>
    <mergeCell ref="H22:L22"/>
    <mergeCell ref="H23:L23"/>
    <mergeCell ref="H24:L24"/>
    <mergeCell ref="H27:L30"/>
  </mergeCells>
  <phoneticPr fontId="11" type="noConversion"/>
  <dataValidations count="4">
    <dataValidation type="list" allowBlank="1" showInputMessage="1" showErrorMessage="1" sqref="B8:B12" xr:uid="{6793FCC1-AEAD-4711-856B-59F0A4E55329}">
      <formula1>IF(B8&lt;&gt;"",OFFSET(f_ess,MATCH(B8&amp;"*",f_ess,0)-1,,COUNTIF(f_ess,B8&amp;"*"),1),f_ess)</formula1>
    </dataValidation>
    <dataValidation type="list" allowBlank="1" showInputMessage="1" showErrorMessage="1" sqref="F13 G8:G12" xr:uid="{FA27997B-30D7-4E04-8A15-E00FAF74CB2D}">
      <formula1>typ_plts</formula1>
    </dataValidation>
    <dataValidation allowBlank="1" showInputMessage="1" showErrorMessage="1" sqref="B13 G13:I13 C8:C12 H8:I12" xr:uid="{89C3B1DD-4136-4AE9-BD97-CB0283FE6282}"/>
    <dataValidation type="list" allowBlank="1" showInputMessage="1" sqref="E13 F8:F12" xr:uid="{2FA1611E-1931-4A60-9488-714ADAE9A290}">
      <formula1>Diam_collet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6" fitToHeight="0" orientation="portrait" r:id="rId1"/>
  <rowBreaks count="1" manualBreakCount="1">
    <brk id="1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5ED67-B4ED-4F73-B62F-2D2E77DDDB08}">
  <sheetPr>
    <pageSetUpPr fitToPage="1"/>
  </sheetPr>
  <dimension ref="A1:AC61"/>
  <sheetViews>
    <sheetView showWhiteSpace="0" view="pageBreakPreview" zoomScale="70" zoomScaleNormal="70" zoomScaleSheetLayoutView="70" workbookViewId="0">
      <selection activeCell="I8" sqref="I8:I13"/>
    </sheetView>
  </sheetViews>
  <sheetFormatPr baseColWidth="10" defaultColWidth="11.44140625" defaultRowHeight="14.4" x14ac:dyDescent="0.3"/>
  <cols>
    <col min="1" max="1" width="22.6640625" style="1" bestFit="1" customWidth="1"/>
    <col min="2" max="2" width="22.6640625" style="1" customWidth="1"/>
    <col min="3" max="3" width="29.5546875" style="1" customWidth="1"/>
    <col min="4" max="4" width="7.6640625" style="2" customWidth="1"/>
    <col min="5" max="5" width="11.109375" style="2" customWidth="1"/>
    <col min="6" max="6" width="12.5546875" style="2" customWidth="1"/>
    <col min="7" max="7" width="10.88671875" style="2" customWidth="1"/>
    <col min="8" max="9" width="13.6640625" style="2" customWidth="1"/>
    <col min="10" max="10" width="18.88671875" style="2" customWidth="1"/>
    <col min="11" max="11" width="35.5546875" style="2" customWidth="1"/>
    <col min="12" max="16384" width="11.44140625" style="1"/>
  </cols>
  <sheetData>
    <row r="1" spans="1:29" ht="62.25" customHeight="1" thickBot="1" x14ac:dyDescent="0.35"/>
    <row r="2" spans="1:29" ht="21" customHeight="1" thickBot="1" x14ac:dyDescent="0.35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29" ht="33" customHeight="1" thickBot="1" x14ac:dyDescent="0.35">
      <c r="A3" s="148" t="s">
        <v>375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29" ht="38.25" customHeight="1" thickBot="1" x14ac:dyDescent="0.35">
      <c r="A4" s="149" t="s">
        <v>73</v>
      </c>
      <c r="B4" s="150"/>
      <c r="C4" s="151"/>
      <c r="D4" s="148" t="s">
        <v>121</v>
      </c>
      <c r="E4" s="148"/>
      <c r="F4" s="148"/>
      <c r="G4" s="148"/>
      <c r="H4" s="148"/>
      <c r="I4" s="148"/>
      <c r="J4" s="148"/>
      <c r="K4" s="148"/>
    </row>
    <row r="5" spans="1:29" ht="51" customHeight="1" thickBot="1" x14ac:dyDescent="0.35">
      <c r="A5" s="152" t="s">
        <v>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29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158" t="s">
        <v>12</v>
      </c>
      <c r="K6" s="158" t="s">
        <v>13</v>
      </c>
    </row>
    <row r="7" spans="1:29" ht="28.2" customHeight="1" thickBot="1" x14ac:dyDescent="0.35">
      <c r="A7" s="161"/>
      <c r="B7" s="146"/>
      <c r="C7" s="146"/>
      <c r="D7" s="146"/>
      <c r="E7" s="146"/>
      <c r="F7" s="146"/>
      <c r="G7" s="146"/>
      <c r="H7" s="159"/>
      <c r="I7" s="159"/>
      <c r="J7" s="159"/>
      <c r="K7" s="159"/>
    </row>
    <row r="8" spans="1:29" ht="53.25" customHeight="1" thickBot="1" x14ac:dyDescent="0.35">
      <c r="A8" s="34" t="s">
        <v>111</v>
      </c>
      <c r="B8" s="34" t="s">
        <v>30</v>
      </c>
      <c r="C8" s="34" t="s">
        <v>143</v>
      </c>
      <c r="D8" s="30" t="s">
        <v>16</v>
      </c>
      <c r="E8" s="30" t="s">
        <v>124</v>
      </c>
      <c r="F8" s="30">
        <v>7</v>
      </c>
      <c r="G8" s="34" t="s">
        <v>94</v>
      </c>
      <c r="H8" s="31">
        <v>2000</v>
      </c>
      <c r="I8" s="31">
        <v>3000</v>
      </c>
      <c r="J8" s="31" t="s">
        <v>114</v>
      </c>
      <c r="K8" s="44"/>
    </row>
    <row r="9" spans="1:29" ht="53.25" customHeight="1" thickBot="1" x14ac:dyDescent="0.35">
      <c r="A9" s="32" t="s">
        <v>111</v>
      </c>
      <c r="B9" s="32" t="s">
        <v>55</v>
      </c>
      <c r="C9" s="32" t="s">
        <v>56</v>
      </c>
      <c r="D9" s="48" t="s">
        <v>75</v>
      </c>
      <c r="E9" s="48" t="s">
        <v>76</v>
      </c>
      <c r="F9" s="48">
        <v>6</v>
      </c>
      <c r="G9" s="32" t="s">
        <v>94</v>
      </c>
      <c r="H9" s="49">
        <v>500</v>
      </c>
      <c r="I9" s="49">
        <v>1000</v>
      </c>
      <c r="J9" s="49" t="s">
        <v>114</v>
      </c>
      <c r="K9" s="50"/>
    </row>
    <row r="10" spans="1:29" ht="53.25" customHeight="1" thickBot="1" x14ac:dyDescent="0.35">
      <c r="A10" s="34" t="s">
        <v>111</v>
      </c>
      <c r="B10" s="34" t="s">
        <v>144</v>
      </c>
      <c r="C10" s="34" t="s">
        <v>145</v>
      </c>
      <c r="D10" s="30" t="s">
        <v>29</v>
      </c>
      <c r="E10" s="30" t="s">
        <v>92</v>
      </c>
      <c r="F10" s="30">
        <v>5</v>
      </c>
      <c r="G10" s="34" t="s">
        <v>94</v>
      </c>
      <c r="H10" s="31">
        <v>900</v>
      </c>
      <c r="I10" s="31">
        <v>1100</v>
      </c>
      <c r="J10" s="31" t="s">
        <v>114</v>
      </c>
      <c r="K10" s="45"/>
    </row>
    <row r="11" spans="1:29" ht="53.25" customHeight="1" thickBot="1" x14ac:dyDescent="0.35">
      <c r="A11" s="32" t="s">
        <v>111</v>
      </c>
      <c r="B11" s="32" t="s">
        <v>146</v>
      </c>
      <c r="C11" s="32" t="s">
        <v>147</v>
      </c>
      <c r="D11" s="48" t="s">
        <v>129</v>
      </c>
      <c r="E11" s="32" t="s">
        <v>98</v>
      </c>
      <c r="F11" s="48">
        <v>5</v>
      </c>
      <c r="G11" s="32" t="s">
        <v>94</v>
      </c>
      <c r="H11" s="49">
        <v>2000</v>
      </c>
      <c r="I11" s="49">
        <v>2700</v>
      </c>
      <c r="J11" s="49" t="s">
        <v>114</v>
      </c>
      <c r="K11" s="50"/>
    </row>
    <row r="12" spans="1:29" ht="53.25" customHeight="1" thickBot="1" x14ac:dyDescent="0.35">
      <c r="A12" s="34" t="s">
        <v>111</v>
      </c>
      <c r="B12" s="34" t="s">
        <v>144</v>
      </c>
      <c r="C12" s="34" t="s">
        <v>145</v>
      </c>
      <c r="D12" s="30" t="s">
        <v>29</v>
      </c>
      <c r="E12" s="34" t="s">
        <v>92</v>
      </c>
      <c r="F12" s="34">
        <v>5</v>
      </c>
      <c r="G12" s="34" t="s">
        <v>94</v>
      </c>
      <c r="H12" s="31">
        <v>8200</v>
      </c>
      <c r="I12" s="31">
        <v>16169</v>
      </c>
      <c r="J12" s="31" t="s">
        <v>114</v>
      </c>
      <c r="K12" s="45"/>
    </row>
    <row r="13" spans="1:29" ht="53.25" customHeight="1" x14ac:dyDescent="0.3">
      <c r="A13" s="32" t="s">
        <v>111</v>
      </c>
      <c r="B13" s="51" t="s">
        <v>14</v>
      </c>
      <c r="C13" s="51" t="s">
        <v>15</v>
      </c>
      <c r="D13" s="52" t="s">
        <v>75</v>
      </c>
      <c r="E13" s="32" t="s">
        <v>76</v>
      </c>
      <c r="F13" s="32">
        <v>6</v>
      </c>
      <c r="G13" s="53" t="s">
        <v>94</v>
      </c>
      <c r="H13" s="54">
        <v>100</v>
      </c>
      <c r="I13" s="54">
        <v>100</v>
      </c>
      <c r="J13" s="54" t="s">
        <v>114</v>
      </c>
      <c r="K13" s="50"/>
    </row>
    <row r="14" spans="1:29" ht="27" customHeight="1" x14ac:dyDescent="0.3">
      <c r="A14" s="3"/>
      <c r="B14" s="3"/>
      <c r="C14" s="3"/>
      <c r="D14" s="4"/>
      <c r="E14" s="4"/>
      <c r="F14" s="4"/>
      <c r="G14" s="4"/>
      <c r="J14" s="4"/>
      <c r="K14" s="5"/>
    </row>
    <row r="15" spans="1:29" ht="25.5" customHeight="1" thickBot="1" x14ac:dyDescent="0.35">
      <c r="A15" s="6"/>
      <c r="B15" s="6"/>
      <c r="C15" s="6"/>
      <c r="D15" s="7"/>
      <c r="E15" s="7"/>
      <c r="F15" s="7"/>
      <c r="G15" s="7"/>
      <c r="H15" s="7"/>
      <c r="I15" s="7"/>
      <c r="J15" s="7"/>
      <c r="K15" s="9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ht="34.200000000000003" customHeight="1" thickBot="1" x14ac:dyDescent="0.35">
      <c r="A16" s="162" t="s">
        <v>42</v>
      </c>
      <c r="B16" s="163"/>
      <c r="C16" s="163"/>
      <c r="D16" s="163"/>
      <c r="E16" s="163"/>
      <c r="F16" s="163"/>
      <c r="G16" s="164" t="s">
        <v>43</v>
      </c>
      <c r="H16" s="164"/>
      <c r="I16" s="164"/>
      <c r="J16" s="165"/>
      <c r="K16" s="23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ht="25.5" customHeight="1" thickBot="1" x14ac:dyDescent="0.35">
      <c r="A17" s="6"/>
      <c r="B17" s="6"/>
      <c r="C17" s="6"/>
      <c r="D17" s="7"/>
      <c r="E17" s="7"/>
      <c r="F17" s="7"/>
      <c r="G17" s="7"/>
      <c r="H17" s="7"/>
      <c r="I17" s="7"/>
      <c r="J17" s="7"/>
      <c r="K17" s="9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ht="39.9" customHeight="1" thickBot="1" x14ac:dyDescent="0.35">
      <c r="A18" s="166" t="s">
        <v>44</v>
      </c>
      <c r="B18" s="167"/>
      <c r="C18" s="167"/>
      <c r="D18" s="167"/>
      <c r="E18" s="167"/>
      <c r="F18" s="167"/>
      <c r="G18" s="168"/>
      <c r="H18" s="166" t="s">
        <v>45</v>
      </c>
      <c r="I18" s="167"/>
      <c r="J18" s="167"/>
      <c r="K18" s="167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ht="37.950000000000003" customHeight="1" x14ac:dyDescent="0.3">
      <c r="A19" s="153" t="s">
        <v>46</v>
      </c>
      <c r="B19" s="154"/>
      <c r="C19" s="154"/>
      <c r="D19" s="154"/>
      <c r="E19" s="154"/>
      <c r="F19" s="154"/>
      <c r="G19" s="155"/>
      <c r="H19" s="156" t="s">
        <v>47</v>
      </c>
      <c r="I19" s="157"/>
      <c r="J19" s="157"/>
      <c r="K19" s="157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ht="37.950000000000003" customHeight="1" x14ac:dyDescent="0.3">
      <c r="A20" s="175" t="s">
        <v>48</v>
      </c>
      <c r="B20" s="176"/>
      <c r="C20" s="176"/>
      <c r="D20" s="176"/>
      <c r="E20" s="176"/>
      <c r="F20" s="176"/>
      <c r="G20" s="177"/>
      <c r="H20" s="178"/>
      <c r="I20" s="179"/>
      <c r="J20" s="179"/>
      <c r="K20" s="17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ht="37.950000000000003" customHeight="1" x14ac:dyDescent="0.3">
      <c r="A21" s="175" t="s">
        <v>49</v>
      </c>
      <c r="B21" s="176"/>
      <c r="C21" s="176"/>
      <c r="D21" s="176"/>
      <c r="E21" s="176"/>
      <c r="F21" s="176"/>
      <c r="G21" s="177"/>
      <c r="H21" s="178"/>
      <c r="I21" s="179"/>
      <c r="J21" s="179"/>
      <c r="K21" s="17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ht="37.950000000000003" customHeight="1" thickBot="1" x14ac:dyDescent="0.35">
      <c r="A22" s="180" t="s">
        <v>50</v>
      </c>
      <c r="B22" s="181"/>
      <c r="C22" s="181"/>
      <c r="D22" s="181"/>
      <c r="E22" s="181"/>
      <c r="F22" s="181"/>
      <c r="G22" s="182"/>
      <c r="H22" s="183"/>
      <c r="I22" s="184"/>
      <c r="J22" s="184"/>
      <c r="K22" s="184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ht="15.6" x14ac:dyDescent="0.3">
      <c r="A23" s="11"/>
      <c r="B23" s="11"/>
      <c r="C23" s="12"/>
      <c r="D23" s="12"/>
      <c r="E23" s="12"/>
      <c r="F23" s="12"/>
      <c r="G23" s="12"/>
      <c r="H23" s="13"/>
      <c r="I23" s="13"/>
      <c r="J23" s="13"/>
      <c r="K23" s="13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ht="16.2" thickBot="1" x14ac:dyDescent="0.35">
      <c r="A24" s="6"/>
      <c r="B24" s="6"/>
      <c r="C24" s="6"/>
      <c r="D24" s="7"/>
      <c r="E24" s="7"/>
      <c r="F24" s="7"/>
      <c r="G24" s="7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16.2" thickBot="1" x14ac:dyDescent="0.35">
      <c r="A25" s="6"/>
      <c r="B25" s="6"/>
      <c r="C25" s="6"/>
      <c r="D25" s="7"/>
      <c r="E25" s="7"/>
      <c r="F25" s="7"/>
      <c r="G25" s="7"/>
      <c r="H25" s="185"/>
      <c r="I25" s="186"/>
      <c r="J25" s="186"/>
      <c r="K25" s="186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33" customHeight="1" thickBot="1" x14ac:dyDescent="0.35">
      <c r="A26" s="169" t="s">
        <v>51</v>
      </c>
      <c r="B26" s="170"/>
      <c r="C26" s="171"/>
      <c r="D26" s="172" t="s">
        <v>52</v>
      </c>
      <c r="E26" s="173"/>
      <c r="F26" s="174"/>
      <c r="G26" s="14"/>
      <c r="H26" s="187"/>
      <c r="I26" s="188"/>
      <c r="J26" s="188"/>
      <c r="K26" s="18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15.6" x14ac:dyDescent="0.3">
      <c r="A27" s="6"/>
      <c r="B27" s="6"/>
      <c r="C27" s="6"/>
      <c r="D27" s="7"/>
      <c r="E27" s="7"/>
      <c r="F27" s="7"/>
      <c r="G27" s="7"/>
      <c r="H27" s="187"/>
      <c r="I27" s="188"/>
      <c r="J27" s="188"/>
      <c r="K27" s="18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16.2" thickBot="1" x14ac:dyDescent="0.35">
      <c r="A28" s="6"/>
      <c r="B28" s="6"/>
      <c r="C28" s="6"/>
      <c r="D28" s="7"/>
      <c r="E28" s="7"/>
      <c r="F28" s="7"/>
      <c r="G28" s="7"/>
      <c r="H28" s="189"/>
      <c r="I28" s="190"/>
      <c r="J28" s="190"/>
      <c r="K28" s="190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15.6" x14ac:dyDescent="0.3">
      <c r="A29" s="6"/>
      <c r="B29" s="6"/>
      <c r="C29" s="6"/>
      <c r="D29" s="7"/>
      <c r="E29" s="7"/>
      <c r="F29" s="7"/>
      <c r="G29" s="7"/>
      <c r="H29" s="7"/>
      <c r="I29" s="7" t="s">
        <v>53</v>
      </c>
      <c r="J29" s="7"/>
      <c r="K29" s="9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15.6" x14ac:dyDescent="0.3">
      <c r="A30" s="8"/>
      <c r="B30" s="8"/>
      <c r="C30" s="8"/>
      <c r="D30" s="10"/>
      <c r="E30" s="10"/>
      <c r="F30" s="10"/>
      <c r="G30" s="10"/>
      <c r="H30" s="10"/>
      <c r="I30" s="10"/>
      <c r="J30" s="10"/>
      <c r="K30" s="10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15.6" x14ac:dyDescent="0.3">
      <c r="A31" s="8"/>
      <c r="B31" s="8"/>
      <c r="C31" s="8"/>
      <c r="D31" s="10"/>
      <c r="E31" s="10"/>
      <c r="F31" s="10"/>
      <c r="G31" s="10"/>
      <c r="H31" s="10"/>
      <c r="I31" s="10"/>
      <c r="J31" s="10"/>
      <c r="K31" s="10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15.6" x14ac:dyDescent="0.3">
      <c r="A32" s="8"/>
      <c r="B32" s="8"/>
      <c r="C32" s="8"/>
      <c r="D32" s="10"/>
      <c r="E32" s="10"/>
      <c r="F32" s="10"/>
      <c r="G32" s="10"/>
      <c r="H32" s="10"/>
      <c r="I32" s="10"/>
      <c r="J32" s="10"/>
      <c r="K32" s="10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5.6" x14ac:dyDescent="0.3">
      <c r="A33" s="8"/>
      <c r="B33" s="8"/>
      <c r="C33" s="8"/>
      <c r="D33" s="10"/>
      <c r="E33" s="10"/>
      <c r="F33" s="10"/>
      <c r="G33" s="10"/>
      <c r="H33" s="10"/>
      <c r="I33" s="10"/>
      <c r="J33" s="10"/>
      <c r="K33" s="10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ht="15.6" x14ac:dyDescent="0.3">
      <c r="A34" s="8"/>
      <c r="B34" s="8"/>
      <c r="C34" s="8"/>
      <c r="D34" s="10"/>
      <c r="E34" s="10"/>
      <c r="F34" s="10"/>
      <c r="G34" s="10"/>
      <c r="H34" s="10"/>
      <c r="I34" s="10"/>
      <c r="J34" s="10"/>
      <c r="K34" s="10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ht="15.6" x14ac:dyDescent="0.3">
      <c r="A35" s="8"/>
      <c r="B35" s="8"/>
      <c r="C35" s="8"/>
      <c r="D35" s="10"/>
      <c r="E35" s="10"/>
      <c r="F35" s="10"/>
      <c r="G35" s="10"/>
      <c r="H35" s="10"/>
      <c r="I35" s="10"/>
      <c r="J35" s="10"/>
      <c r="K35" s="10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ht="15.6" x14ac:dyDescent="0.3">
      <c r="A36" s="8"/>
      <c r="B36" s="8"/>
      <c r="C36" s="8"/>
      <c r="D36" s="10"/>
      <c r="E36" s="10"/>
      <c r="F36" s="10"/>
      <c r="G36" s="10"/>
      <c r="H36" s="10"/>
      <c r="I36" s="10"/>
      <c r="J36" s="10"/>
      <c r="K36" s="10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10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10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10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10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10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10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10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10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10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1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10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</sheetData>
  <mergeCells count="31">
    <mergeCell ref="A26:C26"/>
    <mergeCell ref="D26:F26"/>
    <mergeCell ref="A20:G20"/>
    <mergeCell ref="H20:K20"/>
    <mergeCell ref="A21:G21"/>
    <mergeCell ref="H21:K21"/>
    <mergeCell ref="A22:G22"/>
    <mergeCell ref="H22:K22"/>
    <mergeCell ref="H25:K28"/>
    <mergeCell ref="A19:G19"/>
    <mergeCell ref="H19:K19"/>
    <mergeCell ref="F6:F7"/>
    <mergeCell ref="G6:G7"/>
    <mergeCell ref="H6:H7"/>
    <mergeCell ref="I6:I7"/>
    <mergeCell ref="J6:J7"/>
    <mergeCell ref="K6:K7"/>
    <mergeCell ref="A6:A7"/>
    <mergeCell ref="A16:F16"/>
    <mergeCell ref="G16:J16"/>
    <mergeCell ref="A18:G18"/>
    <mergeCell ref="H18:K18"/>
    <mergeCell ref="B6:B7"/>
    <mergeCell ref="C6:C7"/>
    <mergeCell ref="D6:D7"/>
    <mergeCell ref="E6:E7"/>
    <mergeCell ref="A2:K2"/>
    <mergeCell ref="A3:K3"/>
    <mergeCell ref="A4:C4"/>
    <mergeCell ref="D4:K4"/>
    <mergeCell ref="A5:K5"/>
  </mergeCells>
  <dataValidations count="4">
    <dataValidation type="list" allowBlank="1" showInputMessage="1" showErrorMessage="1" sqref="G8:G13" xr:uid="{4C7742E0-4DDA-484A-A706-E41A057C938B}">
      <formula1>typ_plts</formula1>
    </dataValidation>
    <dataValidation allowBlank="1" showInputMessage="1" showErrorMessage="1" sqref="C8:C13 H8:J13" xr:uid="{7E8729E4-295C-4406-930E-2F8812434811}"/>
    <dataValidation type="list" allowBlank="1" showInputMessage="1" sqref="F8:F13" xr:uid="{C2CAF234-3074-47A9-8053-7C77922F32C3}">
      <formula1>Diam_collet</formula1>
    </dataValidation>
    <dataValidation type="list" allowBlank="1" showInputMessage="1" showErrorMessage="1" sqref="B8:B13" xr:uid="{B5D98404-512D-4F67-8C72-901A44050F21}">
      <formula1>IF(B8&lt;&gt;"",OFFSET(f_ess,MATCH(B8&amp;"*",f_ess,0)-1,,COUNTIF(f_ess,B8&amp;"*"),1),f_ess)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3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ABE37-A6B7-4D69-9FCA-D8FF1C5D7607}">
  <sheetPr>
    <pageSetUpPr fitToPage="1"/>
  </sheetPr>
  <dimension ref="A1:AC71"/>
  <sheetViews>
    <sheetView showWhiteSpace="0" view="pageBreakPreview" topLeftCell="A4" zoomScale="70" zoomScaleNormal="70" zoomScaleSheetLayoutView="70" workbookViewId="0">
      <selection activeCell="I8" sqref="I8:I24"/>
    </sheetView>
  </sheetViews>
  <sheetFormatPr baseColWidth="10" defaultColWidth="11.44140625" defaultRowHeight="14.4" x14ac:dyDescent="0.3"/>
  <cols>
    <col min="1" max="1" width="18.33203125" style="56" customWidth="1"/>
    <col min="2" max="2" width="22.6640625" style="56" customWidth="1"/>
    <col min="3" max="3" width="21.44140625" style="56" customWidth="1"/>
    <col min="4" max="4" width="7.6640625" style="56" customWidth="1"/>
    <col min="5" max="5" width="11.109375" style="56" customWidth="1"/>
    <col min="6" max="6" width="12.5546875" style="56" customWidth="1"/>
    <col min="7" max="7" width="10.88671875" style="56" customWidth="1"/>
    <col min="8" max="9" width="13.6640625" style="56" customWidth="1"/>
    <col min="10" max="10" width="18.88671875" style="56" customWidth="1"/>
    <col min="11" max="11" width="19.88671875" style="56" customWidth="1"/>
    <col min="12" max="12" width="25.109375" style="56" customWidth="1"/>
    <col min="13" max="16384" width="11.44140625" style="56"/>
  </cols>
  <sheetData>
    <row r="1" spans="1:12" ht="62.25" customHeight="1" x14ac:dyDescent="0.3"/>
    <row r="2" spans="1:12" ht="21" customHeight="1" thickBot="1" x14ac:dyDescent="0.35">
      <c r="A2" s="216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33" customHeight="1" thickBot="1" x14ac:dyDescent="0.35">
      <c r="A3" s="218" t="s">
        <v>375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20"/>
    </row>
    <row r="4" spans="1:12" ht="38.25" customHeight="1" thickBot="1" x14ac:dyDescent="0.35">
      <c r="A4" s="221" t="s">
        <v>84</v>
      </c>
      <c r="B4" s="222"/>
      <c r="C4" s="223"/>
      <c r="D4" s="218" t="s">
        <v>174</v>
      </c>
      <c r="E4" s="219"/>
      <c r="F4" s="219"/>
      <c r="G4" s="219"/>
      <c r="H4" s="219"/>
      <c r="I4" s="219"/>
      <c r="J4" s="219"/>
      <c r="K4" s="219"/>
      <c r="L4" s="220"/>
    </row>
    <row r="5" spans="1:12" ht="51" customHeight="1" thickBot="1" x14ac:dyDescent="0.35">
      <c r="A5" s="218" t="s">
        <v>2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20"/>
    </row>
    <row r="6" spans="1:12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158" t="s">
        <v>12</v>
      </c>
      <c r="K6" s="158" t="s">
        <v>140</v>
      </c>
      <c r="L6" s="158" t="s">
        <v>13</v>
      </c>
    </row>
    <row r="7" spans="1:12" ht="28.2" customHeight="1" thickBot="1" x14ac:dyDescent="0.35">
      <c r="A7" s="161"/>
      <c r="B7" s="146"/>
      <c r="C7" s="146"/>
      <c r="D7" s="146"/>
      <c r="E7" s="146"/>
      <c r="F7" s="146"/>
      <c r="G7" s="146"/>
      <c r="H7" s="159"/>
      <c r="I7" s="159"/>
      <c r="J7" s="159"/>
      <c r="K7" s="159"/>
      <c r="L7" s="159"/>
    </row>
    <row r="8" spans="1:12" ht="34.5" customHeight="1" x14ac:dyDescent="0.3">
      <c r="A8" s="74" t="s">
        <v>148</v>
      </c>
      <c r="B8" s="46" t="s">
        <v>79</v>
      </c>
      <c r="C8" s="30" t="s">
        <v>149</v>
      </c>
      <c r="D8" s="30" t="s">
        <v>16</v>
      </c>
      <c r="E8" s="46" t="s">
        <v>17</v>
      </c>
      <c r="F8" s="46">
        <v>3</v>
      </c>
      <c r="G8" s="46" t="s">
        <v>252</v>
      </c>
      <c r="H8" s="75">
        <v>900</v>
      </c>
      <c r="I8" s="47">
        <v>1150</v>
      </c>
      <c r="J8" s="76">
        <v>45901</v>
      </c>
      <c r="K8" s="46" t="s">
        <v>150</v>
      </c>
      <c r="L8" s="44"/>
    </row>
    <row r="9" spans="1:12" ht="27.6" x14ac:dyDescent="0.3">
      <c r="A9" s="77" t="s">
        <v>148</v>
      </c>
      <c r="B9" s="53" t="s">
        <v>109</v>
      </c>
      <c r="C9" s="32" t="s">
        <v>151</v>
      </c>
      <c r="D9" s="32" t="s">
        <v>29</v>
      </c>
      <c r="E9" s="53" t="s">
        <v>17</v>
      </c>
      <c r="F9" s="53">
        <v>3</v>
      </c>
      <c r="G9" s="53" t="s">
        <v>213</v>
      </c>
      <c r="H9" s="69">
        <v>900</v>
      </c>
      <c r="I9" s="70">
        <v>1150</v>
      </c>
      <c r="J9" s="71">
        <v>45901</v>
      </c>
      <c r="K9" s="53" t="s">
        <v>150</v>
      </c>
      <c r="L9" s="137"/>
    </row>
    <row r="10" spans="1:12" ht="27.6" x14ac:dyDescent="0.3">
      <c r="A10" s="78" t="s">
        <v>152</v>
      </c>
      <c r="B10" s="42" t="s">
        <v>153</v>
      </c>
      <c r="C10" s="42" t="s">
        <v>154</v>
      </c>
      <c r="D10" s="42" t="s">
        <v>29</v>
      </c>
      <c r="E10" s="42" t="s">
        <v>63</v>
      </c>
      <c r="F10" s="42">
        <v>4</v>
      </c>
      <c r="G10" s="53" t="s">
        <v>213</v>
      </c>
      <c r="H10" s="63">
        <v>290</v>
      </c>
      <c r="I10" s="64">
        <v>290</v>
      </c>
      <c r="J10" s="64" t="s">
        <v>155</v>
      </c>
      <c r="K10" s="42" t="s">
        <v>156</v>
      </c>
      <c r="L10" s="45"/>
    </row>
    <row r="11" spans="1:12" ht="27.6" x14ac:dyDescent="0.3">
      <c r="A11" s="77" t="s">
        <v>152</v>
      </c>
      <c r="B11" s="53" t="s">
        <v>157</v>
      </c>
      <c r="C11" s="53" t="s">
        <v>24</v>
      </c>
      <c r="D11" s="53" t="s">
        <v>20</v>
      </c>
      <c r="E11" s="72"/>
      <c r="F11" s="53"/>
      <c r="G11" s="53" t="s">
        <v>213</v>
      </c>
      <c r="H11" s="69">
        <v>80</v>
      </c>
      <c r="I11" s="70">
        <v>120</v>
      </c>
      <c r="J11" s="70" t="s">
        <v>155</v>
      </c>
      <c r="K11" s="53" t="s">
        <v>156</v>
      </c>
      <c r="L11" s="137"/>
    </row>
    <row r="12" spans="1:12" ht="27.6" x14ac:dyDescent="0.3">
      <c r="A12" s="78" t="s">
        <v>152</v>
      </c>
      <c r="B12" s="42" t="s">
        <v>153</v>
      </c>
      <c r="C12" s="42" t="s">
        <v>158</v>
      </c>
      <c r="D12" s="42" t="s">
        <v>29</v>
      </c>
      <c r="E12" s="42" t="s">
        <v>63</v>
      </c>
      <c r="F12" s="42">
        <v>4</v>
      </c>
      <c r="G12" s="53" t="s">
        <v>213</v>
      </c>
      <c r="H12" s="63">
        <v>3900</v>
      </c>
      <c r="I12" s="64">
        <v>3900</v>
      </c>
      <c r="J12" s="64" t="s">
        <v>155</v>
      </c>
      <c r="K12" s="42" t="s">
        <v>156</v>
      </c>
      <c r="L12" s="45"/>
    </row>
    <row r="13" spans="1:12" ht="41.4" x14ac:dyDescent="0.3">
      <c r="A13" s="77" t="s">
        <v>152</v>
      </c>
      <c r="B13" s="53" t="s">
        <v>72</v>
      </c>
      <c r="C13" s="53" t="s">
        <v>159</v>
      </c>
      <c r="D13" s="72" t="s">
        <v>95</v>
      </c>
      <c r="E13" s="72" t="s">
        <v>160</v>
      </c>
      <c r="F13" s="72" t="s">
        <v>31</v>
      </c>
      <c r="G13" s="53" t="s">
        <v>252</v>
      </c>
      <c r="H13" s="69">
        <v>700</v>
      </c>
      <c r="I13" s="70">
        <v>700</v>
      </c>
      <c r="J13" s="70" t="s">
        <v>155</v>
      </c>
      <c r="K13" s="53" t="s">
        <v>156</v>
      </c>
      <c r="L13" s="137"/>
    </row>
    <row r="14" spans="1:12" ht="34.5" customHeight="1" x14ac:dyDescent="0.3">
      <c r="A14" s="78" t="s">
        <v>152</v>
      </c>
      <c r="B14" s="42" t="s">
        <v>26</v>
      </c>
      <c r="C14" s="41" t="s">
        <v>161</v>
      </c>
      <c r="D14" s="66" t="s">
        <v>162</v>
      </c>
      <c r="E14" s="42" t="s">
        <v>25</v>
      </c>
      <c r="F14" s="65">
        <v>3</v>
      </c>
      <c r="G14" s="42" t="s">
        <v>21</v>
      </c>
      <c r="H14" s="63">
        <v>1500</v>
      </c>
      <c r="I14" s="64">
        <v>1500</v>
      </c>
      <c r="J14" s="64" t="s">
        <v>155</v>
      </c>
      <c r="K14" s="42" t="s">
        <v>156</v>
      </c>
      <c r="L14" s="45"/>
    </row>
    <row r="15" spans="1:12" ht="34.5" customHeight="1" x14ac:dyDescent="0.3">
      <c r="A15" s="77" t="s">
        <v>152</v>
      </c>
      <c r="B15" s="53" t="s">
        <v>163</v>
      </c>
      <c r="C15" s="53" t="s">
        <v>164</v>
      </c>
      <c r="D15" s="53" t="s">
        <v>20</v>
      </c>
      <c r="E15" s="53" t="s">
        <v>25</v>
      </c>
      <c r="F15" s="72">
        <v>3</v>
      </c>
      <c r="G15" s="53" t="s">
        <v>21</v>
      </c>
      <c r="H15" s="69">
        <v>110</v>
      </c>
      <c r="I15" s="70">
        <v>110</v>
      </c>
      <c r="J15" s="70" t="s">
        <v>155</v>
      </c>
      <c r="K15" s="53" t="s">
        <v>156</v>
      </c>
      <c r="L15" s="138"/>
    </row>
    <row r="16" spans="1:12" ht="34.5" customHeight="1" x14ac:dyDescent="0.3">
      <c r="A16" s="78" t="s">
        <v>152</v>
      </c>
      <c r="B16" s="42" t="s">
        <v>165</v>
      </c>
      <c r="C16" s="42" t="s">
        <v>24</v>
      </c>
      <c r="D16" s="39" t="s">
        <v>20</v>
      </c>
      <c r="E16" s="39" t="s">
        <v>67</v>
      </c>
      <c r="F16" s="39" t="s">
        <v>31</v>
      </c>
      <c r="G16" s="42" t="s">
        <v>213</v>
      </c>
      <c r="H16" s="63">
        <v>380</v>
      </c>
      <c r="I16" s="64">
        <v>380</v>
      </c>
      <c r="J16" s="64" t="s">
        <v>155</v>
      </c>
      <c r="K16" s="42" t="s">
        <v>166</v>
      </c>
      <c r="L16" s="45"/>
    </row>
    <row r="17" spans="1:29" ht="34.5" customHeight="1" x14ac:dyDescent="0.3">
      <c r="A17" s="77" t="s">
        <v>152</v>
      </c>
      <c r="B17" s="53" t="s">
        <v>81</v>
      </c>
      <c r="C17" s="53" t="s">
        <v>90</v>
      </c>
      <c r="D17" s="53" t="s">
        <v>20</v>
      </c>
      <c r="E17" s="53" t="s">
        <v>89</v>
      </c>
      <c r="F17" s="53">
        <v>3</v>
      </c>
      <c r="G17" s="53" t="s">
        <v>253</v>
      </c>
      <c r="H17" s="69">
        <v>2050</v>
      </c>
      <c r="I17" s="70">
        <v>2050</v>
      </c>
      <c r="J17" s="70" t="s">
        <v>155</v>
      </c>
      <c r="K17" s="53" t="s">
        <v>166</v>
      </c>
      <c r="L17" s="138"/>
    </row>
    <row r="18" spans="1:29" ht="34.5" customHeight="1" x14ac:dyDescent="0.3">
      <c r="A18" s="78" t="s">
        <v>152</v>
      </c>
      <c r="B18" s="42" t="s">
        <v>167</v>
      </c>
      <c r="C18" s="42" t="s">
        <v>24</v>
      </c>
      <c r="D18" s="42" t="s">
        <v>129</v>
      </c>
      <c r="E18" s="42" t="s">
        <v>28</v>
      </c>
      <c r="F18" s="42">
        <v>4</v>
      </c>
      <c r="G18" s="42" t="s">
        <v>21</v>
      </c>
      <c r="H18" s="63">
        <v>225</v>
      </c>
      <c r="I18" s="64">
        <v>225</v>
      </c>
      <c r="J18" s="64" t="s">
        <v>155</v>
      </c>
      <c r="K18" s="42" t="s">
        <v>166</v>
      </c>
      <c r="L18" s="45"/>
    </row>
    <row r="19" spans="1:29" ht="34.5" customHeight="1" x14ac:dyDescent="0.3">
      <c r="A19" s="77" t="s">
        <v>152</v>
      </c>
      <c r="B19" s="53" t="s">
        <v>168</v>
      </c>
      <c r="C19" s="53" t="s">
        <v>24</v>
      </c>
      <c r="D19" s="53" t="s">
        <v>20</v>
      </c>
      <c r="E19" s="53" t="s">
        <v>17</v>
      </c>
      <c r="F19" s="53">
        <v>3</v>
      </c>
      <c r="G19" s="53" t="s">
        <v>213</v>
      </c>
      <c r="H19" s="69">
        <v>750</v>
      </c>
      <c r="I19" s="70">
        <v>750</v>
      </c>
      <c r="J19" s="70" t="s">
        <v>155</v>
      </c>
      <c r="K19" s="53" t="s">
        <v>166</v>
      </c>
      <c r="L19" s="138"/>
    </row>
    <row r="20" spans="1:29" ht="34.5" customHeight="1" x14ac:dyDescent="0.3">
      <c r="A20" s="78" t="s">
        <v>152</v>
      </c>
      <c r="B20" s="42" t="s">
        <v>30</v>
      </c>
      <c r="C20" s="39" t="s">
        <v>169</v>
      </c>
      <c r="D20" s="34" t="s">
        <v>29</v>
      </c>
      <c r="E20" s="41" t="s">
        <v>28</v>
      </c>
      <c r="F20" s="41">
        <v>4</v>
      </c>
      <c r="G20" s="42" t="s">
        <v>213</v>
      </c>
      <c r="H20" s="63">
        <v>175</v>
      </c>
      <c r="I20" s="64">
        <v>175</v>
      </c>
      <c r="J20" s="64" t="s">
        <v>155</v>
      </c>
      <c r="K20" s="42" t="s">
        <v>150</v>
      </c>
      <c r="L20" s="45"/>
    </row>
    <row r="21" spans="1:29" ht="27.6" x14ac:dyDescent="0.3">
      <c r="A21" s="77" t="s">
        <v>152</v>
      </c>
      <c r="B21" s="53" t="s">
        <v>71</v>
      </c>
      <c r="C21" s="53" t="s">
        <v>24</v>
      </c>
      <c r="D21" s="53" t="s">
        <v>20</v>
      </c>
      <c r="E21" s="53" t="s">
        <v>37</v>
      </c>
      <c r="F21" s="53"/>
      <c r="G21" s="53" t="s">
        <v>213</v>
      </c>
      <c r="H21" s="69">
        <v>50</v>
      </c>
      <c r="I21" s="70">
        <v>50</v>
      </c>
      <c r="J21" s="70" t="s">
        <v>155</v>
      </c>
      <c r="K21" s="53" t="s">
        <v>150</v>
      </c>
      <c r="L21" s="138"/>
    </row>
    <row r="22" spans="1:29" ht="27.6" x14ac:dyDescent="0.3">
      <c r="A22" s="78" t="s">
        <v>152</v>
      </c>
      <c r="B22" s="42" t="s">
        <v>69</v>
      </c>
      <c r="C22" s="42" t="s">
        <v>24</v>
      </c>
      <c r="D22" s="42" t="s">
        <v>20</v>
      </c>
      <c r="E22" s="42" t="s">
        <v>37</v>
      </c>
      <c r="F22" s="42"/>
      <c r="G22" s="42" t="s">
        <v>213</v>
      </c>
      <c r="H22" s="63">
        <v>50</v>
      </c>
      <c r="I22" s="64">
        <v>50</v>
      </c>
      <c r="J22" s="64" t="s">
        <v>155</v>
      </c>
      <c r="K22" s="42" t="s">
        <v>150</v>
      </c>
      <c r="L22" s="45"/>
    </row>
    <row r="23" spans="1:29" ht="34.200000000000003" customHeight="1" x14ac:dyDescent="0.3">
      <c r="A23" s="77" t="s">
        <v>152</v>
      </c>
      <c r="B23" s="32" t="s">
        <v>33</v>
      </c>
      <c r="C23" s="32" t="s">
        <v>170</v>
      </c>
      <c r="D23" s="32" t="s">
        <v>162</v>
      </c>
      <c r="E23" s="32" t="s">
        <v>89</v>
      </c>
      <c r="F23" s="32">
        <v>5</v>
      </c>
      <c r="G23" s="32" t="s">
        <v>213</v>
      </c>
      <c r="H23" s="73">
        <v>50</v>
      </c>
      <c r="I23" s="33">
        <v>50</v>
      </c>
      <c r="J23" s="33" t="s">
        <v>155</v>
      </c>
      <c r="K23" s="32" t="s">
        <v>156</v>
      </c>
      <c r="L23" s="139"/>
    </row>
    <row r="24" spans="1:29" ht="55.8" thickBot="1" x14ac:dyDescent="0.35">
      <c r="A24" s="79" t="s">
        <v>171</v>
      </c>
      <c r="B24" s="80" t="s">
        <v>26</v>
      </c>
      <c r="C24" s="80" t="s">
        <v>172</v>
      </c>
      <c r="D24" s="80" t="s">
        <v>20</v>
      </c>
      <c r="E24" s="80" t="s">
        <v>25</v>
      </c>
      <c r="F24" s="80">
        <v>3</v>
      </c>
      <c r="G24" s="80" t="s">
        <v>213</v>
      </c>
      <c r="H24" s="81">
        <v>700</v>
      </c>
      <c r="I24" s="82">
        <v>700</v>
      </c>
      <c r="J24" s="82" t="s">
        <v>155</v>
      </c>
      <c r="K24" s="80" t="s">
        <v>173</v>
      </c>
      <c r="L24" s="136"/>
    </row>
    <row r="25" spans="1:29" ht="27" customHeight="1" thickBot="1" x14ac:dyDescent="0.35">
      <c r="A25" s="57"/>
      <c r="B25" s="57"/>
      <c r="C25" s="57"/>
      <c r="D25" s="57"/>
      <c r="E25" s="57"/>
      <c r="F25" s="57"/>
      <c r="G25" s="57"/>
      <c r="J25" s="57"/>
      <c r="K25" s="58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</row>
    <row r="26" spans="1:29" ht="25.5" customHeight="1" thickBot="1" x14ac:dyDescent="0.35">
      <c r="A26" s="225" t="s">
        <v>42</v>
      </c>
      <c r="B26" s="199"/>
      <c r="C26" s="199"/>
      <c r="D26" s="199"/>
      <c r="E26" s="199"/>
      <c r="F26" s="199"/>
      <c r="G26" s="225" t="s">
        <v>43</v>
      </c>
      <c r="H26" s="199"/>
      <c r="I26" s="199"/>
      <c r="J26" s="199"/>
      <c r="K26" s="199"/>
      <c r="L26" s="45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</row>
    <row r="27" spans="1:29" ht="39.9" customHeight="1" thickBot="1" x14ac:dyDescent="0.3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</row>
    <row r="28" spans="1:29" ht="37.950000000000003" customHeight="1" thickBot="1" x14ac:dyDescent="0.35">
      <c r="A28" s="166" t="s">
        <v>44</v>
      </c>
      <c r="B28" s="167"/>
      <c r="C28" s="167"/>
      <c r="D28" s="167"/>
      <c r="E28" s="167"/>
      <c r="F28" s="167"/>
      <c r="G28" s="168"/>
      <c r="H28" s="166" t="s">
        <v>45</v>
      </c>
      <c r="I28" s="167"/>
      <c r="J28" s="167"/>
      <c r="K28" s="168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</row>
    <row r="29" spans="1:29" ht="37.950000000000003" customHeight="1" x14ac:dyDescent="0.3">
      <c r="A29" s="153" t="s">
        <v>46</v>
      </c>
      <c r="B29" s="154"/>
      <c r="C29" s="154"/>
      <c r="D29" s="154"/>
      <c r="E29" s="154"/>
      <c r="F29" s="154"/>
      <c r="G29" s="155"/>
      <c r="H29" s="156" t="s">
        <v>47</v>
      </c>
      <c r="I29" s="157"/>
      <c r="J29" s="157"/>
      <c r="K29" s="224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</row>
    <row r="30" spans="1:29" ht="37.950000000000003" customHeight="1" x14ac:dyDescent="0.3">
      <c r="A30" s="175" t="s">
        <v>48</v>
      </c>
      <c r="B30" s="176"/>
      <c r="C30" s="176"/>
      <c r="D30" s="176"/>
      <c r="E30" s="176"/>
      <c r="F30" s="176"/>
      <c r="G30" s="177"/>
      <c r="H30" s="229"/>
      <c r="I30" s="230"/>
      <c r="J30" s="230"/>
      <c r="K30" s="23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</row>
    <row r="31" spans="1:29" ht="37.950000000000003" customHeight="1" x14ac:dyDescent="0.3">
      <c r="A31" s="175" t="s">
        <v>49</v>
      </c>
      <c r="B31" s="176"/>
      <c r="C31" s="176"/>
      <c r="D31" s="176"/>
      <c r="E31" s="176"/>
      <c r="F31" s="176"/>
      <c r="G31" s="177"/>
      <c r="H31" s="229"/>
      <c r="I31" s="230"/>
      <c r="J31" s="230"/>
      <c r="K31" s="23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</row>
    <row r="32" spans="1:29" ht="28.2" customHeight="1" thickBot="1" x14ac:dyDescent="0.35">
      <c r="A32" s="180" t="s">
        <v>50</v>
      </c>
      <c r="B32" s="181"/>
      <c r="C32" s="181"/>
      <c r="D32" s="181"/>
      <c r="E32" s="181"/>
      <c r="F32" s="181"/>
      <c r="G32" s="182"/>
      <c r="H32" s="232"/>
      <c r="I32" s="233"/>
      <c r="J32" s="233"/>
      <c r="K32" s="234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</row>
    <row r="33" spans="1:29" ht="15.6" x14ac:dyDescent="0.3">
      <c r="A33" s="60"/>
      <c r="B33" s="60"/>
      <c r="C33" s="68"/>
      <c r="D33" s="68"/>
      <c r="E33" s="68"/>
      <c r="F33" s="68"/>
      <c r="G33" s="68"/>
      <c r="H33" s="60"/>
      <c r="I33" s="60"/>
      <c r="J33" s="60"/>
      <c r="K33" s="60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</row>
    <row r="34" spans="1:29" ht="16.2" thickBot="1" x14ac:dyDescent="0.35">
      <c r="A34" s="60"/>
      <c r="B34" s="60"/>
      <c r="C34" s="60"/>
      <c r="D34" s="60"/>
      <c r="E34" s="60"/>
      <c r="F34" s="60"/>
      <c r="G34" s="60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</row>
    <row r="35" spans="1:29" ht="33" customHeight="1" thickBot="1" x14ac:dyDescent="0.35">
      <c r="A35" s="60"/>
      <c r="B35" s="60"/>
      <c r="C35" s="60"/>
      <c r="D35" s="60"/>
      <c r="E35" s="60"/>
      <c r="F35" s="60"/>
      <c r="G35" s="60"/>
      <c r="H35" s="208"/>
      <c r="I35" s="207"/>
      <c r="J35" s="207"/>
      <c r="K35" s="209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</row>
    <row r="36" spans="1:29" ht="16.2" thickBot="1" x14ac:dyDescent="0.35">
      <c r="A36" s="226" t="s">
        <v>51</v>
      </c>
      <c r="B36" s="227"/>
      <c r="C36" s="228"/>
      <c r="D36" s="169" t="s">
        <v>52</v>
      </c>
      <c r="E36" s="170"/>
      <c r="F36" s="171"/>
      <c r="G36" s="60"/>
      <c r="H36" s="210"/>
      <c r="I36" s="211"/>
      <c r="J36" s="211"/>
      <c r="K36" s="21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</row>
    <row r="37" spans="1:29" ht="15.6" x14ac:dyDescent="0.3">
      <c r="A37" s="60"/>
      <c r="B37" s="60"/>
      <c r="C37" s="60"/>
      <c r="D37" s="60"/>
      <c r="E37" s="60"/>
      <c r="F37" s="60"/>
      <c r="G37" s="60"/>
      <c r="H37" s="210"/>
      <c r="I37" s="211"/>
      <c r="J37" s="211"/>
      <c r="K37" s="21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</row>
    <row r="38" spans="1:29" ht="16.2" thickBot="1" x14ac:dyDescent="0.35">
      <c r="A38" s="60"/>
      <c r="B38" s="60"/>
      <c r="C38" s="60"/>
      <c r="D38" s="60"/>
      <c r="E38" s="60"/>
      <c r="F38" s="60"/>
      <c r="G38" s="60"/>
      <c r="H38" s="213"/>
      <c r="I38" s="214"/>
      <c r="J38" s="214"/>
      <c r="K38" s="215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</row>
    <row r="39" spans="1:29" ht="15.6" x14ac:dyDescent="0.3">
      <c r="A39" s="60"/>
      <c r="B39" s="60"/>
      <c r="C39" s="60"/>
      <c r="D39" s="60"/>
      <c r="E39" s="60"/>
      <c r="F39" s="60"/>
      <c r="G39" s="60"/>
      <c r="H39" s="207" t="s">
        <v>53</v>
      </c>
      <c r="I39" s="207"/>
      <c r="J39" s="207"/>
      <c r="K39" s="207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</row>
    <row r="40" spans="1:29" ht="15.6" x14ac:dyDescent="0.3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</row>
    <row r="41" spans="1:29" ht="15.6" x14ac:dyDescent="0.3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</row>
    <row r="42" spans="1:29" ht="15.6" x14ac:dyDescent="0.3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</row>
    <row r="43" spans="1:29" ht="15.6" x14ac:dyDescent="0.3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</row>
    <row r="44" spans="1:29" ht="15.6" x14ac:dyDescent="0.3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</row>
    <row r="45" spans="1:29" ht="15.6" x14ac:dyDescent="0.3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</row>
    <row r="46" spans="1:29" ht="15.6" x14ac:dyDescent="0.3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</row>
    <row r="47" spans="1:29" ht="15.6" x14ac:dyDescent="0.3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</row>
    <row r="48" spans="1:29" ht="15.6" x14ac:dyDescent="0.3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</row>
    <row r="49" spans="1:29" ht="15.6" x14ac:dyDescent="0.3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</row>
    <row r="50" spans="1:29" ht="15.6" x14ac:dyDescent="0.3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</row>
    <row r="51" spans="1:29" ht="15.6" x14ac:dyDescent="0.3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</row>
    <row r="52" spans="1:29" ht="15.6" x14ac:dyDescent="0.3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</row>
    <row r="53" spans="1:29" ht="15.6" x14ac:dyDescent="0.3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</row>
    <row r="54" spans="1:29" ht="15.6" x14ac:dyDescent="0.3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</row>
    <row r="55" spans="1:29" ht="15.6" x14ac:dyDescent="0.3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</row>
    <row r="56" spans="1:29" ht="15.6" x14ac:dyDescent="0.3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</row>
    <row r="57" spans="1:29" ht="15.6" x14ac:dyDescent="0.3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</row>
    <row r="58" spans="1:29" ht="15.6" x14ac:dyDescent="0.3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</row>
    <row r="59" spans="1:29" ht="15.6" x14ac:dyDescent="0.3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</row>
    <row r="60" spans="1:29" ht="15.6" x14ac:dyDescent="0.3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</row>
    <row r="61" spans="1:29" ht="15.6" x14ac:dyDescent="0.3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</row>
    <row r="62" spans="1:29" ht="15.6" x14ac:dyDescent="0.3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</row>
    <row r="63" spans="1:29" ht="15.6" x14ac:dyDescent="0.3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</row>
    <row r="64" spans="1:29" ht="15.6" x14ac:dyDescent="0.3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</row>
    <row r="65" spans="1:29" ht="15.6" x14ac:dyDescent="0.3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</row>
    <row r="66" spans="1:29" ht="15.6" x14ac:dyDescent="0.3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</row>
    <row r="67" spans="1:29" ht="15.6" x14ac:dyDescent="0.3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</row>
    <row r="68" spans="1:29" ht="15.6" x14ac:dyDescent="0.3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</row>
    <row r="69" spans="1:29" ht="15.6" x14ac:dyDescent="0.3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</row>
    <row r="70" spans="1:29" ht="15.6" x14ac:dyDescent="0.3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</row>
    <row r="71" spans="1:29" ht="15.6" x14ac:dyDescent="0.3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</row>
  </sheetData>
  <mergeCells count="33">
    <mergeCell ref="A36:C36"/>
    <mergeCell ref="D36:F36"/>
    <mergeCell ref="A30:G30"/>
    <mergeCell ref="H30:K30"/>
    <mergeCell ref="A31:G31"/>
    <mergeCell ref="H31:K31"/>
    <mergeCell ref="A32:G32"/>
    <mergeCell ref="H32:K32"/>
    <mergeCell ref="A6:A7"/>
    <mergeCell ref="A26:F26"/>
    <mergeCell ref="A28:G28"/>
    <mergeCell ref="H28:K28"/>
    <mergeCell ref="B6:B7"/>
    <mergeCell ref="C6:C7"/>
    <mergeCell ref="D6:D7"/>
    <mergeCell ref="K6:K7"/>
    <mergeCell ref="G26:K26"/>
    <mergeCell ref="H39:K39"/>
    <mergeCell ref="H35:K38"/>
    <mergeCell ref="A2:L2"/>
    <mergeCell ref="A3:L3"/>
    <mergeCell ref="D4:L4"/>
    <mergeCell ref="A5:L5"/>
    <mergeCell ref="E6:E7"/>
    <mergeCell ref="A4:C4"/>
    <mergeCell ref="L6:L7"/>
    <mergeCell ref="A29:G29"/>
    <mergeCell ref="H29:K29"/>
    <mergeCell ref="F6:F7"/>
    <mergeCell ref="G6:G7"/>
    <mergeCell ref="H6:H7"/>
    <mergeCell ref="I6:I7"/>
    <mergeCell ref="J6:J7"/>
  </mergeCells>
  <dataValidations count="4">
    <dataValidation type="list" allowBlank="1" showInputMessage="1" showErrorMessage="1" sqref="B24:C24 B8:B23" xr:uid="{86E0EBC1-6288-48F1-AFFF-F4A0E7E0345A}">
      <formula1>IF(B8&lt;&gt;"",OFFSET(f_ess,MATCH(B8&amp;"*",f_ess,0)-1,,COUNTIF(f_ess,B8&amp;"*"),1),f_ess)</formula1>
    </dataValidation>
    <dataValidation allowBlank="1" showInputMessage="1" showErrorMessage="1" sqref="C15:C19 C8:C13 C21:C24 H8:K24" xr:uid="{54C3A376-477C-43FB-8792-64756C59A477}"/>
    <dataValidation type="list" allowBlank="1" showInputMessage="1" sqref="F17:F19 F8:F12 F21:F24" xr:uid="{B2203FB2-90B0-4E46-845C-C089E2A6F6E4}">
      <formula1>Diam_collet</formula1>
    </dataValidation>
    <dataValidation type="list" allowBlank="1" showInputMessage="1" showErrorMessage="1" sqref="G8:G24" xr:uid="{C7D8D1C0-3A53-470B-9895-44E18E132AAF}">
      <formula1>typ_plts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3129A-D64A-4CA3-A51C-CBBC9A73DC82}">
  <sheetPr>
    <pageSetUpPr fitToPage="1"/>
  </sheetPr>
  <dimension ref="A1:AC79"/>
  <sheetViews>
    <sheetView showWhiteSpace="0" view="pageBreakPreview" topLeftCell="A18" zoomScale="70" zoomScaleNormal="70" zoomScaleSheetLayoutView="70" workbookViewId="0">
      <selection activeCell="I8" sqref="I8:I32"/>
    </sheetView>
  </sheetViews>
  <sheetFormatPr baseColWidth="10" defaultColWidth="11.44140625" defaultRowHeight="14.4" x14ac:dyDescent="0.3"/>
  <cols>
    <col min="1" max="1" width="18.5546875" style="1" customWidth="1"/>
    <col min="2" max="2" width="22.6640625" style="1" customWidth="1"/>
    <col min="3" max="3" width="24.109375" style="1" customWidth="1"/>
    <col min="4" max="4" width="9.44140625" style="2" customWidth="1"/>
    <col min="5" max="5" width="11.109375" style="2" customWidth="1"/>
    <col min="6" max="6" width="12.5546875" style="2" customWidth="1"/>
    <col min="7" max="7" width="12.33203125" style="2" customWidth="1"/>
    <col min="8" max="9" width="13.6640625" style="2" customWidth="1"/>
    <col min="10" max="10" width="18.88671875" style="2" customWidth="1"/>
    <col min="11" max="11" width="35.5546875" style="2" customWidth="1"/>
    <col min="12" max="16384" width="11.44140625" style="1"/>
  </cols>
  <sheetData>
    <row r="1" spans="1:11" ht="62.25" customHeight="1" thickBot="1" x14ac:dyDescent="0.35"/>
    <row r="2" spans="1:11" ht="21" customHeight="1" thickBot="1" x14ac:dyDescent="0.35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33" customHeight="1" thickBot="1" x14ac:dyDescent="0.35">
      <c r="A3" s="148" t="s">
        <v>375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1" ht="38.25" customHeight="1" thickBot="1" x14ac:dyDescent="0.35">
      <c r="A4" s="149" t="s">
        <v>93</v>
      </c>
      <c r="B4" s="150"/>
      <c r="C4" s="151"/>
      <c r="D4" s="148" t="s">
        <v>214</v>
      </c>
      <c r="E4" s="148"/>
      <c r="F4" s="148"/>
      <c r="G4" s="148"/>
      <c r="H4" s="148"/>
      <c r="I4" s="148"/>
      <c r="J4" s="148"/>
      <c r="K4" s="148"/>
    </row>
    <row r="5" spans="1:11" ht="51" customHeight="1" thickBot="1" x14ac:dyDescent="0.35">
      <c r="A5" s="152" t="s">
        <v>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1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158" t="s">
        <v>12</v>
      </c>
      <c r="K6" s="158" t="s">
        <v>13</v>
      </c>
    </row>
    <row r="7" spans="1:1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159"/>
      <c r="K7" s="159"/>
    </row>
    <row r="8" spans="1:11" ht="50.25" customHeight="1" x14ac:dyDescent="0.3">
      <c r="A8" s="24" t="s">
        <v>175</v>
      </c>
      <c r="B8" s="24" t="s">
        <v>82</v>
      </c>
      <c r="C8" s="24" t="s">
        <v>24</v>
      </c>
      <c r="D8" s="24" t="s">
        <v>176</v>
      </c>
      <c r="E8" s="24" t="s">
        <v>63</v>
      </c>
      <c r="F8" s="24">
        <v>4</v>
      </c>
      <c r="G8" s="34" t="s">
        <v>213</v>
      </c>
      <c r="H8" s="83">
        <v>550</v>
      </c>
      <c r="I8" s="83">
        <v>600</v>
      </c>
      <c r="J8" s="34" t="s">
        <v>155</v>
      </c>
      <c r="K8" s="28"/>
    </row>
    <row r="9" spans="1:11" ht="50.25" customHeight="1" x14ac:dyDescent="0.3">
      <c r="A9" s="84" t="s">
        <v>175</v>
      </c>
      <c r="B9" s="84" t="s">
        <v>30</v>
      </c>
      <c r="C9" s="84" t="s">
        <v>177</v>
      </c>
      <c r="D9" s="84" t="s">
        <v>176</v>
      </c>
      <c r="E9" s="84" t="s">
        <v>178</v>
      </c>
      <c r="F9" s="84">
        <v>4</v>
      </c>
      <c r="G9" s="32" t="s">
        <v>213</v>
      </c>
      <c r="H9" s="85">
        <v>100</v>
      </c>
      <c r="I9" s="85">
        <v>600</v>
      </c>
      <c r="J9" s="32" t="s">
        <v>155</v>
      </c>
      <c r="K9" s="140"/>
    </row>
    <row r="10" spans="1:11" ht="50.25" customHeight="1" x14ac:dyDescent="0.3">
      <c r="A10" s="24" t="s">
        <v>175</v>
      </c>
      <c r="B10" s="24" t="s">
        <v>78</v>
      </c>
      <c r="C10" s="24" t="s">
        <v>179</v>
      </c>
      <c r="D10" s="24" t="s">
        <v>162</v>
      </c>
      <c r="E10" s="24" t="s">
        <v>178</v>
      </c>
      <c r="F10" s="24">
        <v>4</v>
      </c>
      <c r="G10" s="34" t="s">
        <v>213</v>
      </c>
      <c r="H10" s="83">
        <v>250</v>
      </c>
      <c r="I10" s="83">
        <v>500</v>
      </c>
      <c r="J10" s="34" t="s">
        <v>155</v>
      </c>
      <c r="K10" s="28"/>
    </row>
    <row r="11" spans="1:11" ht="50.25" customHeight="1" x14ac:dyDescent="0.3">
      <c r="A11" s="84" t="s">
        <v>175</v>
      </c>
      <c r="B11" s="84" t="s">
        <v>82</v>
      </c>
      <c r="C11" s="84" t="s">
        <v>24</v>
      </c>
      <c r="D11" s="84" t="s">
        <v>176</v>
      </c>
      <c r="E11" s="84" t="s">
        <v>63</v>
      </c>
      <c r="F11" s="84">
        <v>4</v>
      </c>
      <c r="G11" s="32" t="s">
        <v>213</v>
      </c>
      <c r="H11" s="85">
        <v>50</v>
      </c>
      <c r="I11" s="85">
        <v>200</v>
      </c>
      <c r="J11" s="32" t="s">
        <v>180</v>
      </c>
      <c r="K11" s="140"/>
    </row>
    <row r="12" spans="1:11" ht="50.25" customHeight="1" x14ac:dyDescent="0.3">
      <c r="A12" s="24" t="s">
        <v>175</v>
      </c>
      <c r="B12" s="24" t="s">
        <v>77</v>
      </c>
      <c r="C12" s="24" t="s">
        <v>24</v>
      </c>
      <c r="D12" s="24" t="s">
        <v>181</v>
      </c>
      <c r="E12" s="24" t="s">
        <v>17</v>
      </c>
      <c r="F12" s="24">
        <v>4</v>
      </c>
      <c r="G12" s="34" t="s">
        <v>213</v>
      </c>
      <c r="H12" s="83">
        <v>50</v>
      </c>
      <c r="I12" s="83">
        <v>200</v>
      </c>
      <c r="J12" s="34" t="s">
        <v>180</v>
      </c>
      <c r="K12" s="28"/>
    </row>
    <row r="13" spans="1:11" ht="50.25" customHeight="1" x14ac:dyDescent="0.3">
      <c r="A13" s="84" t="s">
        <v>182</v>
      </c>
      <c r="B13" s="84" t="s">
        <v>97</v>
      </c>
      <c r="C13" s="84" t="s">
        <v>183</v>
      </c>
      <c r="D13" s="84" t="s">
        <v>100</v>
      </c>
      <c r="E13" s="84" t="s">
        <v>184</v>
      </c>
      <c r="F13" s="84">
        <v>5</v>
      </c>
      <c r="G13" s="32" t="s">
        <v>94</v>
      </c>
      <c r="H13" s="85">
        <v>500</v>
      </c>
      <c r="I13" s="85">
        <v>2000</v>
      </c>
      <c r="J13" s="32" t="s">
        <v>185</v>
      </c>
      <c r="K13" s="140"/>
    </row>
    <row r="14" spans="1:11" ht="50.25" customHeight="1" x14ac:dyDescent="0.3">
      <c r="A14" s="24" t="s">
        <v>182</v>
      </c>
      <c r="B14" s="24" t="s">
        <v>19</v>
      </c>
      <c r="C14" s="24" t="s">
        <v>186</v>
      </c>
      <c r="D14" s="24" t="s">
        <v>162</v>
      </c>
      <c r="E14" s="24" t="s">
        <v>178</v>
      </c>
      <c r="F14" s="24">
        <v>5</v>
      </c>
      <c r="G14" s="34" t="s">
        <v>213</v>
      </c>
      <c r="H14" s="83">
        <v>50</v>
      </c>
      <c r="I14" s="83">
        <v>300</v>
      </c>
      <c r="J14" s="34" t="s">
        <v>185</v>
      </c>
      <c r="K14" s="28"/>
    </row>
    <row r="15" spans="1:11" ht="50.25" customHeight="1" x14ac:dyDescent="0.3">
      <c r="A15" s="84" t="s">
        <v>182</v>
      </c>
      <c r="B15" s="84" t="s">
        <v>22</v>
      </c>
      <c r="C15" s="84" t="s">
        <v>187</v>
      </c>
      <c r="D15" s="84" t="s">
        <v>162</v>
      </c>
      <c r="E15" s="84" t="s">
        <v>178</v>
      </c>
      <c r="F15" s="84">
        <v>5</v>
      </c>
      <c r="G15" s="32" t="s">
        <v>213</v>
      </c>
      <c r="H15" s="85">
        <v>50</v>
      </c>
      <c r="I15" s="85">
        <v>300</v>
      </c>
      <c r="J15" s="32" t="s">
        <v>185</v>
      </c>
      <c r="K15" s="140"/>
    </row>
    <row r="16" spans="1:11" ht="50.25" customHeight="1" x14ac:dyDescent="0.3">
      <c r="A16" s="24" t="s">
        <v>182</v>
      </c>
      <c r="B16" s="24" t="s">
        <v>188</v>
      </c>
      <c r="C16" s="24" t="s">
        <v>189</v>
      </c>
      <c r="D16" s="24" t="s">
        <v>162</v>
      </c>
      <c r="E16" s="24" t="s">
        <v>178</v>
      </c>
      <c r="F16" s="24">
        <v>5</v>
      </c>
      <c r="G16" s="34" t="s">
        <v>213</v>
      </c>
      <c r="H16" s="83">
        <v>50</v>
      </c>
      <c r="I16" s="83">
        <v>300</v>
      </c>
      <c r="J16" s="34" t="s">
        <v>185</v>
      </c>
      <c r="K16" s="28"/>
    </row>
    <row r="17" spans="1:29" ht="50.25" customHeight="1" x14ac:dyDescent="0.3">
      <c r="A17" s="84" t="s">
        <v>182</v>
      </c>
      <c r="B17" s="84" t="s">
        <v>81</v>
      </c>
      <c r="C17" s="32" t="s">
        <v>190</v>
      </c>
      <c r="D17" s="84" t="s">
        <v>162</v>
      </c>
      <c r="E17" s="84" t="s">
        <v>89</v>
      </c>
      <c r="F17" s="84">
        <v>3</v>
      </c>
      <c r="G17" s="34" t="s">
        <v>213</v>
      </c>
      <c r="H17" s="85">
        <v>50</v>
      </c>
      <c r="I17" s="85">
        <v>1000</v>
      </c>
      <c r="J17" s="32" t="s">
        <v>185</v>
      </c>
      <c r="K17" s="140"/>
    </row>
    <row r="18" spans="1:29" ht="50.25" customHeight="1" x14ac:dyDescent="0.3">
      <c r="A18" s="24" t="s">
        <v>182</v>
      </c>
      <c r="B18" s="24" t="s">
        <v>36</v>
      </c>
      <c r="C18" s="24" t="s">
        <v>191</v>
      </c>
      <c r="D18" s="24" t="s">
        <v>162</v>
      </c>
      <c r="E18" s="24" t="s">
        <v>37</v>
      </c>
      <c r="F18" s="24">
        <v>4</v>
      </c>
      <c r="G18" s="34" t="s">
        <v>213</v>
      </c>
      <c r="H18" s="83">
        <v>50</v>
      </c>
      <c r="I18" s="83">
        <v>650</v>
      </c>
      <c r="J18" s="34" t="s">
        <v>185</v>
      </c>
      <c r="K18" s="28"/>
    </row>
    <row r="19" spans="1:29" ht="50.25" customHeight="1" x14ac:dyDescent="0.3">
      <c r="A19" s="84" t="s">
        <v>182</v>
      </c>
      <c r="B19" s="84" t="s">
        <v>72</v>
      </c>
      <c r="C19" s="84" t="s">
        <v>192</v>
      </c>
      <c r="D19" s="84" t="s">
        <v>162</v>
      </c>
      <c r="E19" s="84" t="s">
        <v>37</v>
      </c>
      <c r="F19" s="84">
        <v>4</v>
      </c>
      <c r="G19" s="32" t="s">
        <v>213</v>
      </c>
      <c r="H19" s="85">
        <v>50</v>
      </c>
      <c r="I19" s="85">
        <v>600</v>
      </c>
      <c r="J19" s="32" t="s">
        <v>185</v>
      </c>
      <c r="K19" s="140"/>
    </row>
    <row r="20" spans="1:29" ht="50.25" customHeight="1" x14ac:dyDescent="0.3">
      <c r="A20" s="24" t="s">
        <v>182</v>
      </c>
      <c r="B20" s="24" t="s">
        <v>66</v>
      </c>
      <c r="C20" s="24" t="s">
        <v>193</v>
      </c>
      <c r="D20" s="24" t="s">
        <v>100</v>
      </c>
      <c r="E20" s="24" t="s">
        <v>194</v>
      </c>
      <c r="F20" s="24">
        <v>4</v>
      </c>
      <c r="G20" s="34" t="s">
        <v>94</v>
      </c>
      <c r="H20" s="83">
        <v>50</v>
      </c>
      <c r="I20" s="83">
        <v>500</v>
      </c>
      <c r="J20" s="34" t="s">
        <v>185</v>
      </c>
      <c r="K20" s="28"/>
    </row>
    <row r="21" spans="1:29" ht="50.25" customHeight="1" x14ac:dyDescent="0.3">
      <c r="A21" s="84" t="s">
        <v>182</v>
      </c>
      <c r="B21" s="84" t="s">
        <v>39</v>
      </c>
      <c r="C21" s="84" t="s">
        <v>195</v>
      </c>
      <c r="D21" s="84" t="s">
        <v>162</v>
      </c>
      <c r="E21" s="84" t="s">
        <v>178</v>
      </c>
      <c r="F21" s="84">
        <v>4</v>
      </c>
      <c r="G21" s="32" t="s">
        <v>213</v>
      </c>
      <c r="H21" s="85">
        <v>50</v>
      </c>
      <c r="I21" s="85">
        <v>400</v>
      </c>
      <c r="J21" s="32" t="s">
        <v>185</v>
      </c>
      <c r="K21" s="140"/>
    </row>
    <row r="22" spans="1:29" ht="41.4" customHeight="1" x14ac:dyDescent="0.3">
      <c r="A22" s="24" t="s">
        <v>182</v>
      </c>
      <c r="B22" s="24" t="s">
        <v>144</v>
      </c>
      <c r="C22" s="34" t="s">
        <v>196</v>
      </c>
      <c r="D22" s="24" t="s">
        <v>162</v>
      </c>
      <c r="E22" s="24" t="s">
        <v>37</v>
      </c>
      <c r="F22" s="24">
        <v>3</v>
      </c>
      <c r="G22" s="34" t="s">
        <v>213</v>
      </c>
      <c r="H22" s="83">
        <v>500</v>
      </c>
      <c r="I22" s="83">
        <v>1000</v>
      </c>
      <c r="J22" s="34" t="s">
        <v>185</v>
      </c>
      <c r="K22" s="28"/>
    </row>
    <row r="23" spans="1:29" ht="44.4" customHeight="1" x14ac:dyDescent="0.3">
      <c r="A23" s="84" t="s">
        <v>182</v>
      </c>
      <c r="B23" s="32" t="s">
        <v>197</v>
      </c>
      <c r="C23" s="84" t="s">
        <v>198</v>
      </c>
      <c r="D23" s="84" t="s">
        <v>176</v>
      </c>
      <c r="E23" s="84" t="s">
        <v>63</v>
      </c>
      <c r="F23" s="84">
        <v>4</v>
      </c>
      <c r="G23" s="32" t="s">
        <v>213</v>
      </c>
      <c r="H23" s="85">
        <v>50</v>
      </c>
      <c r="I23" s="85">
        <v>500</v>
      </c>
      <c r="J23" s="32" t="s">
        <v>185</v>
      </c>
      <c r="K23" s="140"/>
    </row>
    <row r="24" spans="1:29" ht="37.200000000000003" customHeight="1" x14ac:dyDescent="0.3">
      <c r="A24" s="24" t="s">
        <v>210</v>
      </c>
      <c r="B24" s="24" t="s">
        <v>71</v>
      </c>
      <c r="C24" s="24" t="s">
        <v>24</v>
      </c>
      <c r="D24" s="24" t="s">
        <v>162</v>
      </c>
      <c r="E24" s="24" t="s">
        <v>37</v>
      </c>
      <c r="F24" s="24">
        <v>4</v>
      </c>
      <c r="G24" s="34" t="s">
        <v>212</v>
      </c>
      <c r="H24" s="83">
        <v>250</v>
      </c>
      <c r="I24" s="83">
        <v>500</v>
      </c>
      <c r="J24" s="34" t="s">
        <v>155</v>
      </c>
      <c r="K24" s="2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ht="46.8" customHeight="1" x14ac:dyDescent="0.3">
      <c r="A25" s="84" t="s">
        <v>199</v>
      </c>
      <c r="B25" s="84" t="s">
        <v>35</v>
      </c>
      <c r="C25" s="84" t="s">
        <v>200</v>
      </c>
      <c r="D25" s="84" t="s">
        <v>20</v>
      </c>
      <c r="E25" s="84" t="s">
        <v>37</v>
      </c>
      <c r="F25" s="84">
        <v>4</v>
      </c>
      <c r="G25" s="32" t="s">
        <v>213</v>
      </c>
      <c r="H25" s="85">
        <v>700</v>
      </c>
      <c r="I25" s="85">
        <v>800</v>
      </c>
      <c r="J25" s="33" t="s">
        <v>114</v>
      </c>
      <c r="K25" s="140"/>
    </row>
    <row r="26" spans="1:29" ht="34.200000000000003" customHeight="1" x14ac:dyDescent="0.3">
      <c r="A26" s="24" t="s">
        <v>199</v>
      </c>
      <c r="B26" s="24" t="s">
        <v>39</v>
      </c>
      <c r="C26" s="24" t="s">
        <v>201</v>
      </c>
      <c r="D26" s="24" t="s">
        <v>16</v>
      </c>
      <c r="E26" s="24" t="s">
        <v>202</v>
      </c>
      <c r="F26" s="24">
        <v>10</v>
      </c>
      <c r="G26" s="34" t="s">
        <v>94</v>
      </c>
      <c r="H26" s="83">
        <v>250</v>
      </c>
      <c r="I26" s="83">
        <v>350</v>
      </c>
      <c r="J26" s="35" t="s">
        <v>114</v>
      </c>
      <c r="K26" s="2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ht="34.799999999999997" customHeight="1" x14ac:dyDescent="0.3">
      <c r="A27" s="84" t="s">
        <v>199</v>
      </c>
      <c r="B27" s="84" t="s">
        <v>203</v>
      </c>
      <c r="C27" s="84" t="s">
        <v>204</v>
      </c>
      <c r="D27" s="84" t="s">
        <v>29</v>
      </c>
      <c r="E27" s="84" t="s">
        <v>124</v>
      </c>
      <c r="F27" s="84">
        <v>7</v>
      </c>
      <c r="G27" s="32" t="s">
        <v>94</v>
      </c>
      <c r="H27" s="85">
        <v>50</v>
      </c>
      <c r="I27" s="85">
        <v>50</v>
      </c>
      <c r="J27" s="33" t="s">
        <v>114</v>
      </c>
      <c r="K27" s="140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ht="39.9" customHeight="1" x14ac:dyDescent="0.3">
      <c r="A28" s="24" t="s">
        <v>199</v>
      </c>
      <c r="B28" s="24" t="s">
        <v>36</v>
      </c>
      <c r="C28" s="24" t="s">
        <v>205</v>
      </c>
      <c r="D28" s="24" t="s">
        <v>29</v>
      </c>
      <c r="E28" s="24" t="s">
        <v>37</v>
      </c>
      <c r="F28" s="24">
        <v>4</v>
      </c>
      <c r="G28" s="34" t="s">
        <v>94</v>
      </c>
      <c r="H28" s="83">
        <v>30</v>
      </c>
      <c r="I28" s="83">
        <v>50</v>
      </c>
      <c r="J28" s="35" t="s">
        <v>114</v>
      </c>
      <c r="K28" s="2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ht="37.950000000000003" customHeight="1" x14ac:dyDescent="0.3">
      <c r="A29" s="84" t="s">
        <v>199</v>
      </c>
      <c r="B29" s="84" t="s">
        <v>72</v>
      </c>
      <c r="C29" s="84" t="s">
        <v>206</v>
      </c>
      <c r="D29" s="84" t="s">
        <v>29</v>
      </c>
      <c r="E29" s="84" t="s">
        <v>89</v>
      </c>
      <c r="F29" s="84">
        <v>3</v>
      </c>
      <c r="G29" s="32" t="s">
        <v>94</v>
      </c>
      <c r="H29" s="85">
        <v>100</v>
      </c>
      <c r="I29" s="85">
        <v>175</v>
      </c>
      <c r="J29" s="33" t="s">
        <v>114</v>
      </c>
      <c r="K29" s="140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ht="37.950000000000003" customHeight="1" x14ac:dyDescent="0.3">
      <c r="A30" s="24" t="s">
        <v>199</v>
      </c>
      <c r="B30" s="24" t="s">
        <v>66</v>
      </c>
      <c r="C30" s="24" t="s">
        <v>207</v>
      </c>
      <c r="D30" s="24" t="s">
        <v>29</v>
      </c>
      <c r="E30" s="24" t="s">
        <v>89</v>
      </c>
      <c r="F30" s="24">
        <v>3</v>
      </c>
      <c r="G30" s="34" t="s">
        <v>94</v>
      </c>
      <c r="H30" s="83">
        <v>1500</v>
      </c>
      <c r="I30" s="83">
        <v>2000</v>
      </c>
      <c r="J30" s="35" t="s">
        <v>114</v>
      </c>
      <c r="K30" s="2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ht="37.950000000000003" customHeight="1" x14ac:dyDescent="0.3">
      <c r="A31" s="84" t="s">
        <v>199</v>
      </c>
      <c r="B31" s="84" t="s">
        <v>157</v>
      </c>
      <c r="C31" s="84" t="s">
        <v>208</v>
      </c>
      <c r="D31" s="84" t="s">
        <v>29</v>
      </c>
      <c r="E31" s="84" t="s">
        <v>132</v>
      </c>
      <c r="F31" s="84" t="s">
        <v>211</v>
      </c>
      <c r="G31" s="32" t="s">
        <v>94</v>
      </c>
      <c r="H31" s="85">
        <v>25</v>
      </c>
      <c r="I31" s="85">
        <v>25</v>
      </c>
      <c r="J31" s="33" t="s">
        <v>114</v>
      </c>
      <c r="K31" s="140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ht="37.950000000000003" customHeight="1" x14ac:dyDescent="0.3">
      <c r="A32" s="24" t="s">
        <v>199</v>
      </c>
      <c r="B32" s="24" t="s">
        <v>209</v>
      </c>
      <c r="C32" s="24" t="s">
        <v>24</v>
      </c>
      <c r="D32" s="24" t="s">
        <v>29</v>
      </c>
      <c r="E32" s="24" t="s">
        <v>98</v>
      </c>
      <c r="F32" s="24" t="s">
        <v>211</v>
      </c>
      <c r="G32" s="34" t="s">
        <v>94</v>
      </c>
      <c r="H32" s="83">
        <v>200</v>
      </c>
      <c r="I32" s="83">
        <v>250</v>
      </c>
      <c r="J32" s="35" t="s">
        <v>114</v>
      </c>
      <c r="K32" s="2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ht="16.2" thickBot="1" x14ac:dyDescent="0.35">
      <c r="A33" s="3"/>
      <c r="B33" s="3"/>
      <c r="C33" s="3"/>
      <c r="D33" s="4"/>
      <c r="E33" s="4"/>
      <c r="F33" s="4"/>
      <c r="G33" s="4"/>
      <c r="J33" s="4"/>
      <c r="K33" s="5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ht="16.2" thickBot="1" x14ac:dyDescent="0.35">
      <c r="A34" s="162" t="s">
        <v>42</v>
      </c>
      <c r="B34" s="163"/>
      <c r="C34" s="163"/>
      <c r="D34" s="163"/>
      <c r="E34" s="163"/>
      <c r="F34" s="163"/>
      <c r="G34" s="164" t="s">
        <v>43</v>
      </c>
      <c r="H34" s="164"/>
      <c r="I34" s="164"/>
      <c r="J34" s="165"/>
      <c r="K34" s="45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ht="16.2" thickBot="1" x14ac:dyDescent="0.35">
      <c r="A35" s="6"/>
      <c r="B35" s="6"/>
      <c r="C35" s="6"/>
      <c r="D35" s="7"/>
      <c r="E35" s="7"/>
      <c r="F35" s="7"/>
      <c r="G35" s="7"/>
      <c r="H35" s="7"/>
      <c r="I35" s="7"/>
      <c r="J35" s="7"/>
      <c r="K35" s="9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ht="16.2" thickBot="1" x14ac:dyDescent="0.35">
      <c r="A36" s="166" t="s">
        <v>44</v>
      </c>
      <c r="B36" s="167"/>
      <c r="C36" s="167"/>
      <c r="D36" s="167"/>
      <c r="E36" s="167"/>
      <c r="F36" s="167"/>
      <c r="G36" s="168"/>
      <c r="H36" s="166" t="s">
        <v>45</v>
      </c>
      <c r="I36" s="167"/>
      <c r="J36" s="167"/>
      <c r="K36" s="167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ht="15.6" x14ac:dyDescent="0.3">
      <c r="A37" s="153" t="s">
        <v>46</v>
      </c>
      <c r="B37" s="154"/>
      <c r="C37" s="154"/>
      <c r="D37" s="154"/>
      <c r="E37" s="154"/>
      <c r="F37" s="154"/>
      <c r="G37" s="155"/>
      <c r="H37" s="156" t="s">
        <v>47</v>
      </c>
      <c r="I37" s="157"/>
      <c r="J37" s="157"/>
      <c r="K37" s="157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5.6" x14ac:dyDescent="0.3">
      <c r="A38" s="175" t="s">
        <v>48</v>
      </c>
      <c r="B38" s="176"/>
      <c r="C38" s="176"/>
      <c r="D38" s="176"/>
      <c r="E38" s="176"/>
      <c r="F38" s="176"/>
      <c r="G38" s="177"/>
      <c r="H38" s="178"/>
      <c r="I38" s="179"/>
      <c r="J38" s="179"/>
      <c r="K38" s="17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ht="15.6" x14ac:dyDescent="0.3">
      <c r="A39" s="175" t="s">
        <v>49</v>
      </c>
      <c r="B39" s="176"/>
      <c r="C39" s="176"/>
      <c r="D39" s="176"/>
      <c r="E39" s="176"/>
      <c r="F39" s="176"/>
      <c r="G39" s="177"/>
      <c r="H39" s="178"/>
      <c r="I39" s="179"/>
      <c r="J39" s="179"/>
      <c r="K39" s="17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ht="16.2" thickBot="1" x14ac:dyDescent="0.35">
      <c r="A40" s="180" t="s">
        <v>50</v>
      </c>
      <c r="B40" s="181"/>
      <c r="C40" s="181"/>
      <c r="D40" s="181"/>
      <c r="E40" s="181"/>
      <c r="F40" s="181"/>
      <c r="G40" s="182"/>
      <c r="H40" s="183"/>
      <c r="I40" s="184"/>
      <c r="J40" s="184"/>
      <c r="K40" s="184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ht="15.6" x14ac:dyDescent="0.3">
      <c r="A41" s="11"/>
      <c r="B41" s="11"/>
      <c r="C41" s="12"/>
      <c r="D41" s="12"/>
      <c r="E41" s="12"/>
      <c r="F41" s="12"/>
      <c r="G41" s="12"/>
      <c r="H41" s="13"/>
      <c r="I41" s="13"/>
      <c r="J41" s="13"/>
      <c r="K41" s="13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6.2" thickBot="1" x14ac:dyDescent="0.35">
      <c r="A42" s="6"/>
      <c r="B42" s="6"/>
      <c r="C42" s="6"/>
      <c r="D42" s="7"/>
      <c r="E42" s="7"/>
      <c r="F42" s="7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16.2" thickBot="1" x14ac:dyDescent="0.35">
      <c r="A43" s="6"/>
      <c r="B43" s="6"/>
      <c r="C43" s="6"/>
      <c r="D43" s="7"/>
      <c r="E43" s="7"/>
      <c r="F43" s="7"/>
      <c r="G43" s="7"/>
      <c r="H43" s="185"/>
      <c r="I43" s="186"/>
      <c r="J43" s="186"/>
      <c r="K43" s="186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16.2" thickBot="1" x14ac:dyDescent="0.35">
      <c r="A44" s="169" t="s">
        <v>51</v>
      </c>
      <c r="B44" s="170"/>
      <c r="C44" s="171"/>
      <c r="D44" s="172" t="s">
        <v>52</v>
      </c>
      <c r="E44" s="173"/>
      <c r="F44" s="174"/>
      <c r="G44" s="14"/>
      <c r="H44" s="187"/>
      <c r="I44" s="188"/>
      <c r="J44" s="188"/>
      <c r="K44" s="18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ht="15.6" x14ac:dyDescent="0.3">
      <c r="A45" s="6"/>
      <c r="B45" s="6"/>
      <c r="C45" s="6"/>
      <c r="D45" s="7"/>
      <c r="E45" s="7"/>
      <c r="F45" s="7"/>
      <c r="G45" s="7"/>
      <c r="H45" s="187"/>
      <c r="I45" s="188"/>
      <c r="J45" s="188"/>
      <c r="K45" s="18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6.2" thickBot="1" x14ac:dyDescent="0.35">
      <c r="A46" s="6"/>
      <c r="B46" s="6"/>
      <c r="C46" s="6"/>
      <c r="D46" s="7"/>
      <c r="E46" s="7"/>
      <c r="F46" s="7"/>
      <c r="G46" s="7"/>
      <c r="H46" s="189"/>
      <c r="I46" s="190"/>
      <c r="J46" s="190"/>
      <c r="K46" s="190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6" x14ac:dyDescent="0.3">
      <c r="A47" s="6"/>
      <c r="B47" s="6"/>
      <c r="C47" s="6"/>
      <c r="D47" s="7"/>
      <c r="E47" s="7"/>
      <c r="F47" s="7"/>
      <c r="G47" s="7"/>
      <c r="H47" s="7"/>
      <c r="I47" s="7" t="s">
        <v>53</v>
      </c>
      <c r="J47" s="7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10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10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10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10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10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10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10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10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10"/>
    </row>
    <row r="57" spans="1:29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10"/>
    </row>
    <row r="58" spans="1:29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10"/>
    </row>
    <row r="59" spans="1:29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10"/>
    </row>
    <row r="60" spans="1:29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10"/>
    </row>
    <row r="61" spans="1:29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10"/>
    </row>
    <row r="62" spans="1:29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10"/>
    </row>
    <row r="63" spans="1:29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10"/>
    </row>
    <row r="64" spans="1:29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10"/>
    </row>
    <row r="65" spans="1:11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10"/>
    </row>
    <row r="66" spans="1:11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10"/>
    </row>
    <row r="67" spans="1:11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10"/>
    </row>
    <row r="68" spans="1:11" ht="15.6" x14ac:dyDescent="0.3">
      <c r="A68" s="8"/>
      <c r="B68" s="8"/>
      <c r="C68" s="8"/>
      <c r="D68" s="10"/>
      <c r="E68" s="10"/>
      <c r="F68" s="10"/>
      <c r="G68" s="10"/>
      <c r="H68" s="10"/>
      <c r="I68" s="10"/>
      <c r="J68" s="10"/>
      <c r="K68" s="10"/>
    </row>
    <row r="69" spans="1:11" ht="15.6" x14ac:dyDescent="0.3">
      <c r="A69" s="8"/>
      <c r="B69" s="8"/>
      <c r="C69" s="8"/>
      <c r="D69" s="10"/>
      <c r="E69" s="10"/>
      <c r="F69" s="10"/>
      <c r="G69" s="10"/>
      <c r="H69" s="10"/>
      <c r="I69" s="10"/>
      <c r="J69" s="10"/>
      <c r="K69" s="10"/>
    </row>
    <row r="70" spans="1:11" ht="15.6" x14ac:dyDescent="0.3">
      <c r="A70" s="8"/>
      <c r="B70" s="8"/>
      <c r="C70" s="8"/>
      <c r="D70" s="10"/>
      <c r="E70" s="10"/>
      <c r="F70" s="10"/>
      <c r="G70" s="10"/>
      <c r="H70" s="10"/>
      <c r="I70" s="10"/>
      <c r="J70" s="10"/>
      <c r="K70" s="10"/>
    </row>
    <row r="71" spans="1:11" ht="15.6" x14ac:dyDescent="0.3">
      <c r="A71" s="8"/>
      <c r="B71" s="8"/>
      <c r="C71" s="8"/>
      <c r="D71" s="10"/>
      <c r="E71" s="10"/>
      <c r="F71" s="10"/>
      <c r="G71" s="10"/>
      <c r="H71" s="10"/>
      <c r="I71" s="10"/>
      <c r="J71" s="10"/>
      <c r="K71" s="10"/>
    </row>
    <row r="72" spans="1:11" ht="15.6" x14ac:dyDescent="0.3">
      <c r="A72" s="8"/>
      <c r="B72" s="8"/>
      <c r="C72" s="8"/>
      <c r="D72" s="10"/>
      <c r="E72" s="10"/>
      <c r="F72" s="10"/>
      <c r="G72" s="10"/>
      <c r="H72" s="10"/>
      <c r="I72" s="10"/>
      <c r="J72" s="10"/>
      <c r="K72" s="10"/>
    </row>
    <row r="73" spans="1:11" ht="15.6" x14ac:dyDescent="0.3">
      <c r="A73" s="8"/>
      <c r="B73" s="8"/>
      <c r="C73" s="8"/>
      <c r="D73" s="10"/>
      <c r="E73" s="10"/>
      <c r="F73" s="10"/>
      <c r="G73" s="10"/>
      <c r="H73" s="10"/>
      <c r="I73" s="10"/>
      <c r="J73" s="10"/>
      <c r="K73" s="10"/>
    </row>
    <row r="74" spans="1:11" ht="15.6" x14ac:dyDescent="0.3">
      <c r="A74" s="8"/>
      <c r="B74" s="8"/>
      <c r="C74" s="8"/>
      <c r="D74" s="10"/>
      <c r="E74" s="10"/>
      <c r="F74" s="10"/>
      <c r="G74" s="10"/>
      <c r="H74" s="10"/>
      <c r="I74" s="10"/>
      <c r="J74" s="10"/>
      <c r="K74" s="10"/>
    </row>
    <row r="75" spans="1:11" ht="15.6" x14ac:dyDescent="0.3">
      <c r="A75" s="8"/>
      <c r="B75" s="8"/>
      <c r="C75" s="8"/>
      <c r="D75" s="10"/>
      <c r="E75" s="10"/>
      <c r="F75" s="10"/>
      <c r="G75" s="10"/>
      <c r="H75" s="10"/>
      <c r="I75" s="10"/>
      <c r="J75" s="10"/>
      <c r="K75" s="10"/>
    </row>
    <row r="76" spans="1:11" ht="15.6" x14ac:dyDescent="0.3">
      <c r="A76" s="8"/>
      <c r="B76" s="8"/>
      <c r="C76" s="8"/>
      <c r="D76" s="10"/>
      <c r="E76" s="10"/>
      <c r="F76" s="10"/>
      <c r="G76" s="10"/>
      <c r="H76" s="10"/>
      <c r="I76" s="10"/>
      <c r="J76" s="10"/>
      <c r="K76" s="10"/>
    </row>
    <row r="77" spans="1:11" ht="15.6" x14ac:dyDescent="0.3">
      <c r="A77" s="8"/>
      <c r="B77" s="8"/>
      <c r="C77" s="8"/>
      <c r="D77" s="10"/>
      <c r="E77" s="10"/>
      <c r="F77" s="10"/>
      <c r="G77" s="10"/>
      <c r="H77" s="10"/>
      <c r="I77" s="10"/>
      <c r="J77" s="10"/>
      <c r="K77" s="10"/>
    </row>
    <row r="78" spans="1:11" ht="15.6" x14ac:dyDescent="0.3">
      <c r="A78" s="8"/>
      <c r="B78" s="8"/>
      <c r="C78" s="8"/>
      <c r="D78" s="10"/>
      <c r="E78" s="10"/>
      <c r="F78" s="10"/>
      <c r="G78" s="10"/>
      <c r="H78" s="10"/>
      <c r="I78" s="10"/>
      <c r="J78" s="10"/>
      <c r="K78" s="10"/>
    </row>
    <row r="79" spans="1:11" ht="15.6" x14ac:dyDescent="0.3">
      <c r="A79" s="8"/>
      <c r="B79" s="8"/>
      <c r="C79" s="8"/>
      <c r="D79" s="10"/>
      <c r="E79" s="10"/>
      <c r="F79" s="10"/>
      <c r="G79" s="10"/>
      <c r="H79" s="10"/>
      <c r="I79" s="10"/>
      <c r="J79" s="10"/>
      <c r="K79" s="10"/>
    </row>
  </sheetData>
  <mergeCells count="31">
    <mergeCell ref="A44:C44"/>
    <mergeCell ref="D44:F44"/>
    <mergeCell ref="A38:G38"/>
    <mergeCell ref="H38:K38"/>
    <mergeCell ref="A39:G39"/>
    <mergeCell ref="H39:K39"/>
    <mergeCell ref="A40:G40"/>
    <mergeCell ref="H40:K40"/>
    <mergeCell ref="H43:K46"/>
    <mergeCell ref="A37:G37"/>
    <mergeCell ref="H37:K37"/>
    <mergeCell ref="F6:F7"/>
    <mergeCell ref="G6:G7"/>
    <mergeCell ref="H6:H7"/>
    <mergeCell ref="I6:I7"/>
    <mergeCell ref="J6:J7"/>
    <mergeCell ref="K6:K7"/>
    <mergeCell ref="A6:A7"/>
    <mergeCell ref="A34:F34"/>
    <mergeCell ref="G34:J34"/>
    <mergeCell ref="A36:G36"/>
    <mergeCell ref="H36:K36"/>
    <mergeCell ref="B6:B7"/>
    <mergeCell ref="C6:C7"/>
    <mergeCell ref="D6:D7"/>
    <mergeCell ref="E6:E7"/>
    <mergeCell ref="A2:K2"/>
    <mergeCell ref="A3:K3"/>
    <mergeCell ref="A4:C4"/>
    <mergeCell ref="D4:K4"/>
    <mergeCell ref="A5:K5"/>
  </mergeCells>
  <phoneticPr fontId="11" type="noConversion"/>
  <dataValidations count="4">
    <dataValidation type="list" allowBlank="1" showInputMessage="1" showErrorMessage="1" sqref="B8:B32" xr:uid="{6D520589-1659-41BD-B8B4-B399F12B6033}">
      <formula1>IF(B8&lt;&gt;"",OFFSET(f_ess,MATCH(B8&amp;"*",f_ess,0)-1,,COUNTIF(f_ess,B8&amp;"*"),1),f_ess)</formula1>
    </dataValidation>
    <dataValidation type="list" allowBlank="1" showInputMessage="1" sqref="F8:F32" xr:uid="{D9435023-BE23-4CC6-B121-256A98618A36}">
      <formula1>Diam_collet</formula1>
    </dataValidation>
    <dataValidation type="list" allowBlank="1" showInputMessage="1" showErrorMessage="1" sqref="G8:G32" xr:uid="{4B0D7F9E-76FC-4796-8B2F-E90DA1B941A2}">
      <formula1>typ_plts</formula1>
    </dataValidation>
    <dataValidation allowBlank="1" showInputMessage="1" showErrorMessage="1" sqref="H8:I32 C8:C32" xr:uid="{3AB6DE93-03C2-4DF9-B16B-6592383F1609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5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0FA5A-8A35-48E9-912F-16C9122C437C}">
  <sheetPr>
    <pageSetUpPr fitToPage="1"/>
  </sheetPr>
  <dimension ref="A1:AC70"/>
  <sheetViews>
    <sheetView showWhiteSpace="0" view="pageBreakPreview" topLeftCell="A4" zoomScale="70" zoomScaleNormal="70" zoomScaleSheetLayoutView="70" workbookViewId="0">
      <selection activeCell="I8" sqref="I8:I23"/>
    </sheetView>
  </sheetViews>
  <sheetFormatPr baseColWidth="10" defaultColWidth="11.44140625" defaultRowHeight="14.4" x14ac:dyDescent="0.3"/>
  <cols>
    <col min="1" max="1" width="17" style="1" customWidth="1"/>
    <col min="2" max="2" width="19.664062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88671875" style="2" customWidth="1"/>
    <col min="11" max="11" width="20.6640625" style="56" customWidth="1"/>
    <col min="12" max="12" width="28.5546875" style="1" customWidth="1"/>
    <col min="13" max="16384" width="11.44140625" style="1"/>
  </cols>
  <sheetData>
    <row r="1" spans="1:28" ht="62.25" customHeight="1" thickBot="1" x14ac:dyDescent="0.35"/>
    <row r="2" spans="1:28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28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28" ht="38.25" customHeight="1" thickBot="1" x14ac:dyDescent="0.35">
      <c r="A4" s="247" t="s">
        <v>102</v>
      </c>
      <c r="B4" s="248"/>
      <c r="C4" s="249"/>
      <c r="D4" s="149" t="s">
        <v>242</v>
      </c>
      <c r="E4" s="150"/>
      <c r="F4" s="150"/>
      <c r="G4" s="150"/>
      <c r="H4" s="150"/>
      <c r="I4" s="150"/>
      <c r="J4" s="150"/>
      <c r="K4" s="150"/>
      <c r="L4" s="151"/>
    </row>
    <row r="5" spans="1:28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28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96" t="s">
        <v>12</v>
      </c>
      <c r="K6" s="237" t="s">
        <v>140</v>
      </c>
      <c r="L6" s="245" t="s">
        <v>13</v>
      </c>
    </row>
    <row r="7" spans="1:28" s="2" customFormat="1" ht="28.2" customHeight="1" thickBot="1" x14ac:dyDescent="0.35">
      <c r="A7" s="161"/>
      <c r="B7" s="146"/>
      <c r="C7" s="146"/>
      <c r="D7" s="146"/>
      <c r="E7" s="146"/>
      <c r="F7" s="146"/>
      <c r="G7" s="146"/>
      <c r="H7" s="159"/>
      <c r="I7" s="159"/>
      <c r="J7" s="97"/>
      <c r="K7" s="238"/>
      <c r="L7" s="246"/>
    </row>
    <row r="8" spans="1:28" ht="33" customHeight="1" x14ac:dyDescent="0.3">
      <c r="A8" s="74" t="s">
        <v>215</v>
      </c>
      <c r="B8" s="87" t="s">
        <v>55</v>
      </c>
      <c r="C8" s="87" t="s">
        <v>56</v>
      </c>
      <c r="D8" s="87" t="s">
        <v>16</v>
      </c>
      <c r="E8" s="46" t="s">
        <v>17</v>
      </c>
      <c r="F8" s="87">
        <v>4</v>
      </c>
      <c r="G8" s="87" t="s">
        <v>18</v>
      </c>
      <c r="H8" s="87">
        <f>1000+125</f>
        <v>1125</v>
      </c>
      <c r="I8" s="87">
        <f>1100+150</f>
        <v>1250</v>
      </c>
      <c r="J8" s="87" t="s">
        <v>216</v>
      </c>
      <c r="K8" s="88" t="s">
        <v>217</v>
      </c>
      <c r="L8" s="28"/>
    </row>
    <row r="9" spans="1:28" ht="33" customHeight="1" x14ac:dyDescent="0.3">
      <c r="A9" s="77" t="s">
        <v>215</v>
      </c>
      <c r="B9" s="89" t="s">
        <v>30</v>
      </c>
      <c r="C9" s="89" t="s">
        <v>177</v>
      </c>
      <c r="D9" s="89" t="s">
        <v>29</v>
      </c>
      <c r="E9" s="53" t="s">
        <v>28</v>
      </c>
      <c r="F9" s="89">
        <v>4</v>
      </c>
      <c r="G9" s="89" t="s">
        <v>18</v>
      </c>
      <c r="H9" s="90">
        <v>3900</v>
      </c>
      <c r="I9" s="90">
        <v>4300</v>
      </c>
      <c r="J9" s="90" t="s">
        <v>218</v>
      </c>
      <c r="K9" s="89" t="s">
        <v>217</v>
      </c>
      <c r="L9" s="140"/>
    </row>
    <row r="10" spans="1:28" ht="33" customHeight="1" x14ac:dyDescent="0.3">
      <c r="A10" s="78" t="s">
        <v>215</v>
      </c>
      <c r="B10" s="86" t="s">
        <v>109</v>
      </c>
      <c r="C10" s="86" t="s">
        <v>219</v>
      </c>
      <c r="D10" s="86" t="s">
        <v>16</v>
      </c>
      <c r="E10" s="42" t="s">
        <v>17</v>
      </c>
      <c r="F10" s="86">
        <v>3</v>
      </c>
      <c r="G10" s="86" t="s">
        <v>18</v>
      </c>
      <c r="H10" s="86">
        <v>375</v>
      </c>
      <c r="I10" s="86">
        <v>400</v>
      </c>
      <c r="J10" s="86" t="s">
        <v>218</v>
      </c>
      <c r="K10" s="41" t="s">
        <v>217</v>
      </c>
      <c r="L10" s="28"/>
    </row>
    <row r="11" spans="1:28" ht="33" customHeight="1" x14ac:dyDescent="0.3">
      <c r="A11" s="77" t="s">
        <v>215</v>
      </c>
      <c r="B11" s="90" t="s">
        <v>79</v>
      </c>
      <c r="C11" s="90" t="s">
        <v>220</v>
      </c>
      <c r="D11" s="90" t="s">
        <v>16</v>
      </c>
      <c r="E11" s="53" t="s">
        <v>17</v>
      </c>
      <c r="F11" s="90">
        <v>3</v>
      </c>
      <c r="G11" s="90" t="s">
        <v>18</v>
      </c>
      <c r="H11" s="90">
        <v>375</v>
      </c>
      <c r="I11" s="90">
        <v>400</v>
      </c>
      <c r="J11" s="90" t="s">
        <v>218</v>
      </c>
      <c r="K11" s="89" t="s">
        <v>217</v>
      </c>
      <c r="L11" s="140"/>
    </row>
    <row r="12" spans="1:28" ht="27" customHeight="1" x14ac:dyDescent="0.3">
      <c r="A12" s="78" t="s">
        <v>215</v>
      </c>
      <c r="B12" s="41" t="s">
        <v>221</v>
      </c>
      <c r="C12" s="42" t="s">
        <v>56</v>
      </c>
      <c r="D12" s="41" t="s">
        <v>16</v>
      </c>
      <c r="E12" s="42" t="s">
        <v>25</v>
      </c>
      <c r="F12" s="42">
        <v>3</v>
      </c>
      <c r="G12" s="41" t="s">
        <v>18</v>
      </c>
      <c r="H12" s="41">
        <v>135</v>
      </c>
      <c r="I12" s="41">
        <v>160</v>
      </c>
      <c r="J12" s="41" t="s">
        <v>222</v>
      </c>
      <c r="K12" s="41" t="s">
        <v>217</v>
      </c>
      <c r="L12" s="28"/>
    </row>
    <row r="13" spans="1:28" ht="34.200000000000003" customHeight="1" x14ac:dyDescent="0.3">
      <c r="A13" s="77" t="s">
        <v>215</v>
      </c>
      <c r="B13" s="89" t="s">
        <v>72</v>
      </c>
      <c r="C13" s="53" t="s">
        <v>223</v>
      </c>
      <c r="D13" s="89" t="s">
        <v>20</v>
      </c>
      <c r="E13" s="53" t="s">
        <v>37</v>
      </c>
      <c r="F13" s="53">
        <v>4</v>
      </c>
      <c r="G13" s="89" t="s">
        <v>18</v>
      </c>
      <c r="H13" s="89">
        <v>135</v>
      </c>
      <c r="I13" s="89">
        <v>160</v>
      </c>
      <c r="J13" s="89" t="s">
        <v>222</v>
      </c>
      <c r="K13" s="89" t="s">
        <v>217</v>
      </c>
      <c r="L13" s="140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ht="27.6" x14ac:dyDescent="0.3">
      <c r="A14" s="78" t="s">
        <v>215</v>
      </c>
      <c r="B14" s="40" t="s">
        <v>62</v>
      </c>
      <c r="C14" s="40" t="s">
        <v>233</v>
      </c>
      <c r="D14" s="40" t="s">
        <v>20</v>
      </c>
      <c r="E14" s="40" t="s">
        <v>25</v>
      </c>
      <c r="F14" s="40">
        <v>3</v>
      </c>
      <c r="G14" s="40" t="s">
        <v>18</v>
      </c>
      <c r="H14" s="40">
        <v>135</v>
      </c>
      <c r="I14" s="40">
        <v>160</v>
      </c>
      <c r="J14" s="40" t="s">
        <v>222</v>
      </c>
      <c r="K14" s="40" t="s">
        <v>217</v>
      </c>
      <c r="L14" s="2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8" ht="33" customHeight="1" x14ac:dyDescent="0.3">
      <c r="A15" s="77" t="s">
        <v>215</v>
      </c>
      <c r="B15" s="91" t="s">
        <v>26</v>
      </c>
      <c r="C15" s="91" t="s">
        <v>224</v>
      </c>
      <c r="D15" s="91" t="s">
        <v>20</v>
      </c>
      <c r="E15" s="91" t="s">
        <v>25</v>
      </c>
      <c r="F15" s="91">
        <v>3</v>
      </c>
      <c r="G15" s="91" t="s">
        <v>18</v>
      </c>
      <c r="H15" s="91">
        <f>50+88</f>
        <v>138</v>
      </c>
      <c r="I15" s="91">
        <f>100+60</f>
        <v>160</v>
      </c>
      <c r="J15" s="91" t="s">
        <v>218</v>
      </c>
      <c r="K15" s="91" t="s">
        <v>241</v>
      </c>
      <c r="L15" s="14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36.6" customHeight="1" x14ac:dyDescent="0.3">
      <c r="A16" s="78" t="s">
        <v>215</v>
      </c>
      <c r="B16" s="40" t="s">
        <v>34</v>
      </c>
      <c r="C16" s="40" t="s">
        <v>225</v>
      </c>
      <c r="D16" s="40" t="s">
        <v>226</v>
      </c>
      <c r="E16" s="40" t="s">
        <v>227</v>
      </c>
      <c r="F16" s="40" t="s">
        <v>228</v>
      </c>
      <c r="G16" s="40" t="s">
        <v>18</v>
      </c>
      <c r="H16" s="40">
        <v>50</v>
      </c>
      <c r="I16" s="40">
        <v>60</v>
      </c>
      <c r="J16" s="40" t="s">
        <v>229</v>
      </c>
      <c r="K16" s="40" t="s">
        <v>241</v>
      </c>
      <c r="L16" s="2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9" ht="39.9" customHeight="1" x14ac:dyDescent="0.3">
      <c r="A17" s="77" t="s">
        <v>215</v>
      </c>
      <c r="B17" s="91" t="s">
        <v>96</v>
      </c>
      <c r="C17" s="91" t="s">
        <v>189</v>
      </c>
      <c r="D17" s="91" t="s">
        <v>20</v>
      </c>
      <c r="E17" s="91" t="s">
        <v>89</v>
      </c>
      <c r="F17" s="91">
        <v>4</v>
      </c>
      <c r="G17" s="91" t="s">
        <v>18</v>
      </c>
      <c r="H17" s="91">
        <v>50</v>
      </c>
      <c r="I17" s="91">
        <v>60</v>
      </c>
      <c r="J17" s="91" t="s">
        <v>218</v>
      </c>
      <c r="K17" s="91" t="s">
        <v>241</v>
      </c>
      <c r="L17" s="140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9" ht="37.950000000000003" customHeight="1" x14ac:dyDescent="0.3">
      <c r="A18" s="78" t="s">
        <v>215</v>
      </c>
      <c r="B18" s="40" t="s">
        <v>230</v>
      </c>
      <c r="C18" s="40" t="s">
        <v>231</v>
      </c>
      <c r="D18" s="40" t="s">
        <v>20</v>
      </c>
      <c r="E18" s="40" t="s">
        <v>17</v>
      </c>
      <c r="F18" s="40">
        <v>2.5</v>
      </c>
      <c r="G18" s="40" t="s">
        <v>18</v>
      </c>
      <c r="H18" s="40">
        <v>50</v>
      </c>
      <c r="I18" s="40">
        <v>60</v>
      </c>
      <c r="J18" s="40" t="s">
        <v>218</v>
      </c>
      <c r="K18" s="40" t="s">
        <v>241</v>
      </c>
      <c r="L18" s="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9" ht="43.2" customHeight="1" x14ac:dyDescent="0.3">
      <c r="A19" s="77" t="s">
        <v>215</v>
      </c>
      <c r="B19" s="91" t="s">
        <v>22</v>
      </c>
      <c r="C19" s="91" t="s">
        <v>232</v>
      </c>
      <c r="D19" s="91" t="s">
        <v>20</v>
      </c>
      <c r="E19" s="91" t="s">
        <v>89</v>
      </c>
      <c r="F19" s="91">
        <v>4</v>
      </c>
      <c r="G19" s="91" t="s">
        <v>18</v>
      </c>
      <c r="H19" s="91">
        <v>50</v>
      </c>
      <c r="I19" s="91">
        <v>60</v>
      </c>
      <c r="J19" s="91" t="s">
        <v>218</v>
      </c>
      <c r="K19" s="91" t="s">
        <v>241</v>
      </c>
      <c r="L19" s="140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9" ht="37.950000000000003" customHeight="1" x14ac:dyDescent="0.3">
      <c r="A20" s="78" t="s">
        <v>215</v>
      </c>
      <c r="B20" s="40" t="s">
        <v>62</v>
      </c>
      <c r="C20" s="40" t="s">
        <v>233</v>
      </c>
      <c r="D20" s="40" t="s">
        <v>20</v>
      </c>
      <c r="E20" s="40" t="s">
        <v>25</v>
      </c>
      <c r="F20" s="40">
        <v>3</v>
      </c>
      <c r="G20" s="40" t="s">
        <v>18</v>
      </c>
      <c r="H20" s="40">
        <f>342+756</f>
        <v>1098</v>
      </c>
      <c r="I20" s="40">
        <f>400+800</f>
        <v>1200</v>
      </c>
      <c r="J20" s="40" t="s">
        <v>218</v>
      </c>
      <c r="K20" s="40" t="s">
        <v>241</v>
      </c>
      <c r="L20" s="2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9" ht="37.950000000000003" customHeight="1" x14ac:dyDescent="0.3">
      <c r="A21" s="77" t="s">
        <v>215</v>
      </c>
      <c r="B21" s="91" t="s">
        <v>234</v>
      </c>
      <c r="C21" s="91" t="s">
        <v>235</v>
      </c>
      <c r="D21" s="91" t="s">
        <v>226</v>
      </c>
      <c r="E21" s="91" t="s">
        <v>236</v>
      </c>
      <c r="F21" s="91" t="s">
        <v>237</v>
      </c>
      <c r="G21" s="91" t="s">
        <v>18</v>
      </c>
      <c r="H21" s="91">
        <v>341</v>
      </c>
      <c r="I21" s="91">
        <v>400</v>
      </c>
      <c r="J21" s="91" t="s">
        <v>218</v>
      </c>
      <c r="K21" s="91" t="s">
        <v>241</v>
      </c>
      <c r="L21" s="140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9" ht="39" customHeight="1" x14ac:dyDescent="0.3">
      <c r="A22" s="78" t="s">
        <v>215</v>
      </c>
      <c r="B22" s="40" t="s">
        <v>157</v>
      </c>
      <c r="C22" s="40" t="s">
        <v>24</v>
      </c>
      <c r="D22" s="40" t="s">
        <v>238</v>
      </c>
      <c r="E22" s="40" t="s">
        <v>239</v>
      </c>
      <c r="F22" s="40">
        <v>3</v>
      </c>
      <c r="G22" s="40" t="s">
        <v>212</v>
      </c>
      <c r="H22" s="40">
        <v>800</v>
      </c>
      <c r="I22" s="40">
        <v>850</v>
      </c>
      <c r="J22" s="40" t="s">
        <v>218</v>
      </c>
      <c r="K22" s="40" t="s">
        <v>241</v>
      </c>
      <c r="L22" s="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9" ht="28.2" thickBot="1" x14ac:dyDescent="0.35">
      <c r="A23" s="98" t="s">
        <v>215</v>
      </c>
      <c r="B23" s="99" t="s">
        <v>240</v>
      </c>
      <c r="C23" s="99" t="s">
        <v>103</v>
      </c>
      <c r="D23" s="99" t="s">
        <v>20</v>
      </c>
      <c r="E23" s="99" t="s">
        <v>17</v>
      </c>
      <c r="F23" s="99">
        <v>2.5</v>
      </c>
      <c r="G23" s="99" t="s">
        <v>18</v>
      </c>
      <c r="H23" s="99">
        <v>945</v>
      </c>
      <c r="I23" s="99">
        <v>1000</v>
      </c>
      <c r="J23" s="99" t="s">
        <v>218</v>
      </c>
      <c r="K23" s="99" t="s">
        <v>241</v>
      </c>
      <c r="L23" s="29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9" ht="16.2" thickBot="1" x14ac:dyDescent="0.35">
      <c r="A24" s="132"/>
      <c r="B24" s="133"/>
      <c r="C24" s="133"/>
      <c r="D24" s="133"/>
      <c r="E24" s="133"/>
      <c r="F24" s="133"/>
      <c r="G24" s="133"/>
      <c r="H24" s="133"/>
      <c r="I24" s="133"/>
      <c r="J24" s="133"/>
      <c r="K24" s="130"/>
      <c r="L24" s="1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9" ht="16.2" thickBot="1" x14ac:dyDescent="0.35">
      <c r="A25" s="162" t="s">
        <v>42</v>
      </c>
      <c r="B25" s="163"/>
      <c r="C25" s="163"/>
      <c r="D25" s="163"/>
      <c r="E25" s="163"/>
      <c r="F25" s="163"/>
      <c r="G25" s="164" t="s">
        <v>43</v>
      </c>
      <c r="H25" s="164"/>
      <c r="I25" s="164"/>
      <c r="J25" s="165"/>
      <c r="K25" s="178"/>
      <c r="L25" s="235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ht="16.2" thickBot="1" x14ac:dyDescent="0.35">
      <c r="A26" s="6"/>
      <c r="B26" s="6"/>
      <c r="C26" s="6"/>
      <c r="D26" s="7"/>
      <c r="E26" s="7"/>
      <c r="F26" s="7"/>
      <c r="G26" s="7"/>
      <c r="H26" s="7"/>
      <c r="I26" s="7"/>
      <c r="J26" s="7"/>
      <c r="K26" s="61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9" ht="16.2" customHeight="1" thickBot="1" x14ac:dyDescent="0.35">
      <c r="A27" s="166" t="s">
        <v>44</v>
      </c>
      <c r="B27" s="167"/>
      <c r="C27" s="167"/>
      <c r="D27" s="167"/>
      <c r="E27" s="167"/>
      <c r="F27" s="167"/>
      <c r="G27" s="167"/>
      <c r="H27" s="242" t="s">
        <v>45</v>
      </c>
      <c r="I27" s="243"/>
      <c r="J27" s="243"/>
      <c r="K27" s="243"/>
      <c r="L27" s="244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9" ht="15.6" customHeight="1" x14ac:dyDescent="0.3">
      <c r="A28" s="153" t="s">
        <v>46</v>
      </c>
      <c r="B28" s="154"/>
      <c r="C28" s="154"/>
      <c r="D28" s="154"/>
      <c r="E28" s="154"/>
      <c r="F28" s="154"/>
      <c r="G28" s="154"/>
      <c r="H28" s="239" t="s">
        <v>47</v>
      </c>
      <c r="I28" s="240"/>
      <c r="J28" s="240"/>
      <c r="K28" s="240"/>
      <c r="L28" s="24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9" ht="15.6" x14ac:dyDescent="0.3">
      <c r="A29" s="175" t="s">
        <v>48</v>
      </c>
      <c r="B29" s="176"/>
      <c r="C29" s="176"/>
      <c r="D29" s="176"/>
      <c r="E29" s="176"/>
      <c r="F29" s="176"/>
      <c r="G29" s="176"/>
      <c r="H29" s="178"/>
      <c r="I29" s="179"/>
      <c r="J29" s="179"/>
      <c r="K29" s="179"/>
      <c r="L29" s="235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9" ht="15.6" x14ac:dyDescent="0.3">
      <c r="A30" s="175" t="s">
        <v>49</v>
      </c>
      <c r="B30" s="176"/>
      <c r="C30" s="176"/>
      <c r="D30" s="176"/>
      <c r="E30" s="176"/>
      <c r="F30" s="176"/>
      <c r="G30" s="176"/>
      <c r="H30" s="178"/>
      <c r="I30" s="179"/>
      <c r="J30" s="179"/>
      <c r="K30" s="179"/>
      <c r="L30" s="235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9" ht="16.2" thickBot="1" x14ac:dyDescent="0.35">
      <c r="A31" s="180" t="s">
        <v>50</v>
      </c>
      <c r="B31" s="181"/>
      <c r="C31" s="181"/>
      <c r="D31" s="181"/>
      <c r="E31" s="181"/>
      <c r="F31" s="181"/>
      <c r="G31" s="181"/>
      <c r="H31" s="183"/>
      <c r="I31" s="184"/>
      <c r="J31" s="184"/>
      <c r="K31" s="184"/>
      <c r="L31" s="236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9" ht="15.6" x14ac:dyDescent="0.3">
      <c r="A32" s="11"/>
      <c r="B32" s="11"/>
      <c r="C32" s="12"/>
      <c r="D32" s="12"/>
      <c r="E32" s="12"/>
      <c r="F32" s="12"/>
      <c r="G32" s="12"/>
      <c r="H32" s="13"/>
      <c r="I32" s="13"/>
      <c r="J32" s="13"/>
      <c r="K32" s="11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6.2" thickBot="1" x14ac:dyDescent="0.35">
      <c r="A33" s="6"/>
      <c r="B33" s="6"/>
      <c r="C33" s="6"/>
      <c r="D33" s="7"/>
      <c r="E33" s="7"/>
      <c r="F33" s="7"/>
      <c r="G33" s="7"/>
      <c r="H33" s="8"/>
      <c r="I33" s="8"/>
      <c r="J33" s="8"/>
      <c r="K33" s="5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6.2" thickBot="1" x14ac:dyDescent="0.35">
      <c r="A34" s="6"/>
      <c r="B34" s="6"/>
      <c r="C34" s="6"/>
      <c r="D34" s="7"/>
      <c r="E34" s="7"/>
      <c r="F34" s="7"/>
      <c r="G34" s="7"/>
      <c r="H34" s="185"/>
      <c r="I34" s="186"/>
      <c r="J34" s="186"/>
      <c r="K34" s="186"/>
      <c r="L34" s="194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6.2" thickBot="1" x14ac:dyDescent="0.35">
      <c r="A35" s="169" t="s">
        <v>51</v>
      </c>
      <c r="B35" s="170"/>
      <c r="C35" s="171"/>
      <c r="D35" s="172" t="s">
        <v>52</v>
      </c>
      <c r="E35" s="173"/>
      <c r="F35" s="174"/>
      <c r="G35" s="14"/>
      <c r="H35" s="187"/>
      <c r="I35" s="188"/>
      <c r="J35" s="188"/>
      <c r="K35" s="188"/>
      <c r="L35" s="195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6"/>
      <c r="B36" s="6"/>
      <c r="C36" s="6"/>
      <c r="D36" s="7"/>
      <c r="E36" s="7"/>
      <c r="F36" s="7"/>
      <c r="G36" s="7"/>
      <c r="H36" s="187"/>
      <c r="I36" s="188"/>
      <c r="J36" s="188"/>
      <c r="K36" s="188"/>
      <c r="L36" s="195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6.2" thickBot="1" x14ac:dyDescent="0.35">
      <c r="A37" s="6"/>
      <c r="B37" s="6"/>
      <c r="C37" s="6"/>
      <c r="D37" s="7"/>
      <c r="E37" s="7"/>
      <c r="F37" s="7"/>
      <c r="G37" s="7"/>
      <c r="H37" s="189"/>
      <c r="I37" s="190"/>
      <c r="J37" s="190"/>
      <c r="K37" s="190"/>
      <c r="L37" s="196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6"/>
      <c r="B38" s="6"/>
      <c r="C38" s="6"/>
      <c r="D38" s="7"/>
      <c r="E38" s="7"/>
      <c r="F38" s="7"/>
      <c r="G38" s="7"/>
      <c r="H38" s="7"/>
      <c r="I38" s="7" t="s">
        <v>53</v>
      </c>
      <c r="J38" s="7"/>
      <c r="K38" s="61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27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27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27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27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27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27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27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27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27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  <row r="68" spans="1:12" ht="15.6" x14ac:dyDescent="0.3">
      <c r="A68" s="8"/>
      <c r="B68" s="8"/>
      <c r="C68" s="8"/>
      <c r="D68" s="10"/>
      <c r="E68" s="10"/>
      <c r="F68" s="10"/>
      <c r="G68" s="10"/>
      <c r="H68" s="10"/>
      <c r="I68" s="10"/>
      <c r="J68" s="10"/>
      <c r="K68" s="62"/>
      <c r="L68" s="8"/>
    </row>
    <row r="69" spans="1:12" ht="15.6" x14ac:dyDescent="0.3">
      <c r="A69" s="8"/>
      <c r="B69" s="8"/>
      <c r="C69" s="8"/>
      <c r="D69" s="10"/>
      <c r="E69" s="10"/>
      <c r="F69" s="10"/>
      <c r="G69" s="10"/>
      <c r="H69" s="10"/>
      <c r="I69" s="10"/>
      <c r="J69" s="10"/>
      <c r="K69" s="62"/>
      <c r="L69" s="8"/>
    </row>
    <row r="70" spans="1:12" ht="15.6" x14ac:dyDescent="0.3">
      <c r="A70" s="8"/>
      <c r="B70" s="8"/>
      <c r="C70" s="8"/>
      <c r="D70" s="10"/>
      <c r="E70" s="10"/>
      <c r="F70" s="10"/>
      <c r="G70" s="10"/>
      <c r="H70" s="10"/>
      <c r="I70" s="10"/>
      <c r="J70" s="10"/>
      <c r="K70" s="62"/>
      <c r="L70" s="8"/>
    </row>
  </sheetData>
  <mergeCells count="32">
    <mergeCell ref="E6:E7"/>
    <mergeCell ref="A2:L2"/>
    <mergeCell ref="A3:L3"/>
    <mergeCell ref="A4:C4"/>
    <mergeCell ref="D4:L4"/>
    <mergeCell ref="A5:L5"/>
    <mergeCell ref="K6:K7"/>
    <mergeCell ref="A28:G28"/>
    <mergeCell ref="H28:L28"/>
    <mergeCell ref="A29:G29"/>
    <mergeCell ref="H29:L29"/>
    <mergeCell ref="A27:G27"/>
    <mergeCell ref="H27:L27"/>
    <mergeCell ref="F6:F7"/>
    <mergeCell ref="G6:G7"/>
    <mergeCell ref="H6:H7"/>
    <mergeCell ref="I6:I7"/>
    <mergeCell ref="L6:L7"/>
    <mergeCell ref="A6:A7"/>
    <mergeCell ref="B6:B7"/>
    <mergeCell ref="C6:C7"/>
    <mergeCell ref="D6:D7"/>
    <mergeCell ref="H34:L37"/>
    <mergeCell ref="A25:F25"/>
    <mergeCell ref="G25:J25"/>
    <mergeCell ref="K25:L25"/>
    <mergeCell ref="A31:G31"/>
    <mergeCell ref="H31:L31"/>
    <mergeCell ref="A35:C35"/>
    <mergeCell ref="D35:F35"/>
    <mergeCell ref="A30:G30"/>
    <mergeCell ref="H30:L30"/>
  </mergeCells>
  <dataValidations count="2">
    <dataValidation type="list" allowBlank="1" showInputMessage="1" sqref="F12:F14" xr:uid="{1F67A83D-EEE3-44B4-99B0-268A5EA263E1}">
      <formula1>Diam_collet</formula1>
    </dataValidation>
    <dataValidation allowBlank="1" showInputMessage="1" showErrorMessage="1" sqref="C12:C14" xr:uid="{C6CFC20D-81AD-4C24-B4F8-34F33250D63E}"/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3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2282C-BC1A-4B35-A175-99BB809B7F0A}">
  <sheetPr>
    <pageSetUpPr fitToPage="1"/>
  </sheetPr>
  <dimension ref="A1:AB68"/>
  <sheetViews>
    <sheetView showWhiteSpace="0" view="pageBreakPreview" topLeftCell="A3" zoomScale="70" zoomScaleNormal="70" zoomScaleSheetLayoutView="70" workbookViewId="0">
      <selection activeCell="H8" sqref="H8:H21"/>
    </sheetView>
  </sheetViews>
  <sheetFormatPr baseColWidth="10" defaultColWidth="11.44140625" defaultRowHeight="14.4" x14ac:dyDescent="0.3"/>
  <cols>
    <col min="1" max="1" width="17" style="1" customWidth="1"/>
    <col min="2" max="2" width="19.664062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88671875" style="2" customWidth="1"/>
    <col min="11" max="11" width="15.5546875" style="56" customWidth="1"/>
    <col min="12" max="12" width="28.5546875" style="1" customWidth="1"/>
    <col min="13" max="16384" width="11.44140625" style="1"/>
  </cols>
  <sheetData>
    <row r="1" spans="1:28" ht="62.25" customHeight="1" thickBot="1" x14ac:dyDescent="0.35"/>
    <row r="2" spans="1:28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28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28" ht="38.25" customHeight="1" thickBot="1" x14ac:dyDescent="0.35">
      <c r="A4" s="247" t="s">
        <v>104</v>
      </c>
      <c r="B4" s="248"/>
      <c r="C4" s="249"/>
      <c r="D4" s="149" t="s">
        <v>251</v>
      </c>
      <c r="E4" s="150"/>
      <c r="F4" s="150"/>
      <c r="G4" s="150"/>
      <c r="H4" s="150"/>
      <c r="I4" s="150"/>
      <c r="J4" s="150"/>
      <c r="K4" s="150"/>
      <c r="L4" s="151"/>
    </row>
    <row r="5" spans="1:28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28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28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159"/>
    </row>
    <row r="8" spans="1:28" ht="33" customHeight="1" x14ac:dyDescent="0.3">
      <c r="A8" s="34" t="s">
        <v>243</v>
      </c>
      <c r="B8" s="34" t="s">
        <v>14</v>
      </c>
      <c r="C8" s="34" t="s">
        <v>15</v>
      </c>
      <c r="D8" s="34" t="s">
        <v>16</v>
      </c>
      <c r="E8" s="34" t="s">
        <v>17</v>
      </c>
      <c r="F8" s="34">
        <v>4</v>
      </c>
      <c r="G8" s="34" t="s">
        <v>18</v>
      </c>
      <c r="H8" s="67">
        <v>617</v>
      </c>
      <c r="I8" s="67">
        <v>1040</v>
      </c>
      <c r="J8" s="256" t="s">
        <v>244</v>
      </c>
      <c r="K8" s="257"/>
      <c r="L8" s="28"/>
    </row>
    <row r="9" spans="1:28" ht="33" customHeight="1" x14ac:dyDescent="0.3">
      <c r="A9" s="32" t="s">
        <v>243</v>
      </c>
      <c r="B9" s="32" t="s">
        <v>74</v>
      </c>
      <c r="C9" s="32" t="s">
        <v>245</v>
      </c>
      <c r="D9" s="32" t="s">
        <v>75</v>
      </c>
      <c r="E9" s="32" t="s">
        <v>76</v>
      </c>
      <c r="F9" s="32">
        <v>6</v>
      </c>
      <c r="G9" s="32" t="s">
        <v>18</v>
      </c>
      <c r="H9" s="73">
        <v>0</v>
      </c>
      <c r="I9" s="73">
        <v>108</v>
      </c>
      <c r="J9" s="254" t="s">
        <v>244</v>
      </c>
      <c r="K9" s="255"/>
      <c r="L9" s="140"/>
    </row>
    <row r="10" spans="1:28" ht="33" customHeight="1" x14ac:dyDescent="0.3">
      <c r="A10" s="34" t="s">
        <v>243</v>
      </c>
      <c r="B10" s="34" t="s">
        <v>91</v>
      </c>
      <c r="C10" s="34" t="s">
        <v>246</v>
      </c>
      <c r="D10" s="34" t="s">
        <v>20</v>
      </c>
      <c r="E10" s="34" t="s">
        <v>17</v>
      </c>
      <c r="F10" s="34">
        <v>2.5</v>
      </c>
      <c r="G10" s="34" t="s">
        <v>18</v>
      </c>
      <c r="H10" s="67">
        <v>0</v>
      </c>
      <c r="I10" s="67">
        <v>684</v>
      </c>
      <c r="J10" s="256" t="s">
        <v>244</v>
      </c>
      <c r="K10" s="257"/>
      <c r="L10" s="28"/>
    </row>
    <row r="11" spans="1:28" ht="33" customHeight="1" x14ac:dyDescent="0.3">
      <c r="A11" s="32" t="s">
        <v>243</v>
      </c>
      <c r="B11" s="32" t="s">
        <v>30</v>
      </c>
      <c r="C11" s="32" t="s">
        <v>177</v>
      </c>
      <c r="D11" s="32" t="s">
        <v>29</v>
      </c>
      <c r="E11" s="32" t="s">
        <v>28</v>
      </c>
      <c r="F11" s="32">
        <v>4</v>
      </c>
      <c r="G11" s="32" t="s">
        <v>18</v>
      </c>
      <c r="H11" s="73">
        <v>0</v>
      </c>
      <c r="I11" s="73">
        <v>428</v>
      </c>
      <c r="J11" s="254" t="s">
        <v>244</v>
      </c>
      <c r="K11" s="255"/>
      <c r="L11" s="140"/>
    </row>
    <row r="12" spans="1:28" ht="27" customHeight="1" x14ac:dyDescent="0.3">
      <c r="A12" s="34" t="s">
        <v>243</v>
      </c>
      <c r="B12" s="34" t="s">
        <v>26</v>
      </c>
      <c r="C12" s="34" t="s">
        <v>86</v>
      </c>
      <c r="D12" s="34" t="s">
        <v>20</v>
      </c>
      <c r="E12" s="34" t="s">
        <v>25</v>
      </c>
      <c r="F12" s="34">
        <v>3</v>
      </c>
      <c r="G12" s="34" t="s">
        <v>18</v>
      </c>
      <c r="H12" s="34">
        <v>0</v>
      </c>
      <c r="I12" s="67">
        <v>280</v>
      </c>
      <c r="J12" s="256" t="s">
        <v>244</v>
      </c>
      <c r="K12" s="257"/>
      <c r="L12" s="28"/>
    </row>
    <row r="13" spans="1:28" ht="34.200000000000003" customHeight="1" x14ac:dyDescent="0.3">
      <c r="A13" s="32" t="s">
        <v>243</v>
      </c>
      <c r="B13" s="32" t="s">
        <v>197</v>
      </c>
      <c r="C13" s="32" t="s">
        <v>198</v>
      </c>
      <c r="D13" s="32" t="s">
        <v>20</v>
      </c>
      <c r="E13" s="32" t="s">
        <v>17</v>
      </c>
      <c r="F13" s="32">
        <v>2.5</v>
      </c>
      <c r="G13" s="32" t="s">
        <v>18</v>
      </c>
      <c r="H13" s="32">
        <f>620-50</f>
        <v>570</v>
      </c>
      <c r="I13" s="73">
        <f>2030-50</f>
        <v>1980</v>
      </c>
      <c r="J13" s="254" t="s">
        <v>244</v>
      </c>
      <c r="K13" s="255"/>
      <c r="L13" s="140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ht="33" customHeight="1" x14ac:dyDescent="0.3">
      <c r="A14" s="34" t="s">
        <v>243</v>
      </c>
      <c r="B14" s="34" t="s">
        <v>30</v>
      </c>
      <c r="C14" s="34" t="s">
        <v>177</v>
      </c>
      <c r="D14" s="34" t="s">
        <v>20</v>
      </c>
      <c r="E14" s="34" t="s">
        <v>28</v>
      </c>
      <c r="F14" s="34">
        <v>4</v>
      </c>
      <c r="G14" s="34" t="s">
        <v>18</v>
      </c>
      <c r="H14" s="67">
        <v>1970</v>
      </c>
      <c r="I14" s="67">
        <v>3000</v>
      </c>
      <c r="J14" s="256" t="s">
        <v>244</v>
      </c>
      <c r="K14" s="257"/>
      <c r="L14" s="2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ht="36.6" customHeight="1" x14ac:dyDescent="0.3">
      <c r="A15" s="32" t="s">
        <v>243</v>
      </c>
      <c r="B15" s="32" t="s">
        <v>79</v>
      </c>
      <c r="C15" s="32" t="s">
        <v>220</v>
      </c>
      <c r="D15" s="32" t="s">
        <v>16</v>
      </c>
      <c r="E15" s="32" t="s">
        <v>17</v>
      </c>
      <c r="F15" s="32">
        <v>3</v>
      </c>
      <c r="G15" s="32" t="s">
        <v>18</v>
      </c>
      <c r="H15" s="95">
        <v>190</v>
      </c>
      <c r="I15" s="95">
        <v>700</v>
      </c>
      <c r="J15" s="252">
        <v>45931</v>
      </c>
      <c r="K15" s="253"/>
      <c r="L15" s="14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39.9" customHeight="1" x14ac:dyDescent="0.3">
      <c r="A16" s="34" t="s">
        <v>243</v>
      </c>
      <c r="B16" s="34" t="s">
        <v>26</v>
      </c>
      <c r="C16" s="34" t="s">
        <v>117</v>
      </c>
      <c r="D16" s="34" t="s">
        <v>20</v>
      </c>
      <c r="E16" s="34" t="s">
        <v>25</v>
      </c>
      <c r="F16" s="34">
        <v>3</v>
      </c>
      <c r="G16" s="34" t="s">
        <v>18</v>
      </c>
      <c r="H16" s="39">
        <v>170</v>
      </c>
      <c r="I16" s="39">
        <v>3900</v>
      </c>
      <c r="J16" s="250">
        <v>45931</v>
      </c>
      <c r="K16" s="251"/>
      <c r="L16" s="2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ht="37.950000000000003" customHeight="1" x14ac:dyDescent="0.3">
      <c r="A17" s="32" t="s">
        <v>243</v>
      </c>
      <c r="B17" s="32" t="s">
        <v>99</v>
      </c>
      <c r="C17" s="32" t="s">
        <v>247</v>
      </c>
      <c r="D17" s="32" t="s">
        <v>20</v>
      </c>
      <c r="E17" s="32" t="s">
        <v>89</v>
      </c>
      <c r="F17" s="32">
        <v>5</v>
      </c>
      <c r="G17" s="32" t="s">
        <v>18</v>
      </c>
      <c r="H17" s="95">
        <v>0</v>
      </c>
      <c r="I17" s="95">
        <v>120</v>
      </c>
      <c r="J17" s="252">
        <v>45931</v>
      </c>
      <c r="K17" s="253"/>
      <c r="L17" s="140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ht="43.2" customHeight="1" x14ac:dyDescent="0.3">
      <c r="A18" s="34" t="s">
        <v>243</v>
      </c>
      <c r="B18" s="34" t="s">
        <v>248</v>
      </c>
      <c r="C18" s="34" t="s">
        <v>249</v>
      </c>
      <c r="D18" s="34" t="s">
        <v>20</v>
      </c>
      <c r="E18" s="34" t="s">
        <v>17</v>
      </c>
      <c r="F18" s="34">
        <v>2.5</v>
      </c>
      <c r="G18" s="34" t="s">
        <v>18</v>
      </c>
      <c r="H18" s="39">
        <v>0</v>
      </c>
      <c r="I18" s="39">
        <v>290</v>
      </c>
      <c r="J18" s="250">
        <v>45931</v>
      </c>
      <c r="K18" s="251"/>
      <c r="L18" s="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ht="37.950000000000003" customHeight="1" x14ac:dyDescent="0.3">
      <c r="A19" s="32" t="s">
        <v>243</v>
      </c>
      <c r="B19" s="32" t="s">
        <v>36</v>
      </c>
      <c r="C19" s="32" t="s">
        <v>191</v>
      </c>
      <c r="D19" s="32" t="s">
        <v>20</v>
      </c>
      <c r="E19" s="32" t="s">
        <v>37</v>
      </c>
      <c r="F19" s="32">
        <v>4</v>
      </c>
      <c r="G19" s="32" t="s">
        <v>18</v>
      </c>
      <c r="H19" s="95">
        <v>0</v>
      </c>
      <c r="I19" s="95">
        <v>350</v>
      </c>
      <c r="J19" s="252">
        <v>45931</v>
      </c>
      <c r="K19" s="253"/>
      <c r="L19" s="140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ht="37.950000000000003" customHeight="1" x14ac:dyDescent="0.3">
      <c r="A20" s="34" t="s">
        <v>243</v>
      </c>
      <c r="B20" s="34" t="s">
        <v>72</v>
      </c>
      <c r="C20" s="34" t="s">
        <v>250</v>
      </c>
      <c r="D20" s="34" t="s">
        <v>20</v>
      </c>
      <c r="E20" s="34" t="s">
        <v>37</v>
      </c>
      <c r="F20" s="34">
        <v>4</v>
      </c>
      <c r="G20" s="34" t="s">
        <v>18</v>
      </c>
      <c r="H20" s="39">
        <v>0</v>
      </c>
      <c r="I20" s="39">
        <v>410</v>
      </c>
      <c r="J20" s="250">
        <v>45931</v>
      </c>
      <c r="K20" s="251"/>
      <c r="L20" s="2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ht="39" customHeight="1" x14ac:dyDescent="0.3">
      <c r="A21" s="32" t="s">
        <v>243</v>
      </c>
      <c r="B21" s="32" t="s">
        <v>30</v>
      </c>
      <c r="C21" s="32" t="s">
        <v>177</v>
      </c>
      <c r="D21" s="32" t="s">
        <v>16</v>
      </c>
      <c r="E21" s="32" t="s">
        <v>28</v>
      </c>
      <c r="F21" s="32">
        <v>4</v>
      </c>
      <c r="G21" s="32" t="s">
        <v>18</v>
      </c>
      <c r="H21" s="95">
        <v>1320</v>
      </c>
      <c r="I21" s="95">
        <v>1320</v>
      </c>
      <c r="J21" s="252">
        <v>45931</v>
      </c>
      <c r="K21" s="253"/>
      <c r="L21" s="140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16.2" thickBot="1" x14ac:dyDescent="0.35">
      <c r="A22" s="3"/>
      <c r="B22" s="3"/>
      <c r="C22" s="3"/>
      <c r="D22" s="4"/>
      <c r="E22" s="4"/>
      <c r="F22" s="4"/>
      <c r="G22" s="4"/>
      <c r="J22" s="4"/>
      <c r="K22" s="58"/>
      <c r="L22" s="134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8" ht="16.2" customHeight="1" thickBot="1" x14ac:dyDescent="0.35">
      <c r="A23" s="162" t="s">
        <v>42</v>
      </c>
      <c r="B23" s="163"/>
      <c r="C23" s="163"/>
      <c r="D23" s="163"/>
      <c r="E23" s="163"/>
      <c r="F23" s="163"/>
      <c r="G23" s="199" t="s">
        <v>43</v>
      </c>
      <c r="H23" s="199"/>
      <c r="I23" s="199"/>
      <c r="J23" s="199"/>
      <c r="K23" s="199"/>
      <c r="L23" s="2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8" ht="16.2" thickBot="1" x14ac:dyDescent="0.35">
      <c r="A24" s="6"/>
      <c r="B24" s="6"/>
      <c r="C24" s="6"/>
      <c r="D24" s="7"/>
      <c r="E24" s="7"/>
      <c r="F24" s="7"/>
      <c r="G24" s="7"/>
      <c r="H24" s="7"/>
      <c r="I24" s="7"/>
      <c r="J24" s="7"/>
      <c r="K24" s="61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8" ht="16.2" customHeight="1" thickBot="1" x14ac:dyDescent="0.35">
      <c r="A25" s="166" t="s">
        <v>44</v>
      </c>
      <c r="B25" s="167"/>
      <c r="C25" s="167"/>
      <c r="D25" s="167"/>
      <c r="E25" s="167"/>
      <c r="F25" s="167"/>
      <c r="G25" s="167"/>
      <c r="H25" s="242" t="s">
        <v>45</v>
      </c>
      <c r="I25" s="243"/>
      <c r="J25" s="243"/>
      <c r="K25" s="243"/>
      <c r="L25" s="244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8" ht="15.6" customHeight="1" x14ac:dyDescent="0.3">
      <c r="A26" s="153" t="s">
        <v>46</v>
      </c>
      <c r="B26" s="154"/>
      <c r="C26" s="154"/>
      <c r="D26" s="154"/>
      <c r="E26" s="154"/>
      <c r="F26" s="154"/>
      <c r="G26" s="154"/>
      <c r="H26" s="239" t="s">
        <v>47</v>
      </c>
      <c r="I26" s="240"/>
      <c r="J26" s="240"/>
      <c r="K26" s="240"/>
      <c r="L26" s="24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8" ht="15.6" x14ac:dyDescent="0.3">
      <c r="A27" s="175" t="s">
        <v>48</v>
      </c>
      <c r="B27" s="176"/>
      <c r="C27" s="176"/>
      <c r="D27" s="176"/>
      <c r="E27" s="176"/>
      <c r="F27" s="176"/>
      <c r="G27" s="176"/>
      <c r="H27" s="178"/>
      <c r="I27" s="179"/>
      <c r="J27" s="179"/>
      <c r="K27" s="179"/>
      <c r="L27" s="235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8" ht="15.6" x14ac:dyDescent="0.3">
      <c r="A28" s="175" t="s">
        <v>49</v>
      </c>
      <c r="B28" s="176"/>
      <c r="C28" s="176"/>
      <c r="D28" s="176"/>
      <c r="E28" s="176"/>
      <c r="F28" s="176"/>
      <c r="G28" s="176"/>
      <c r="H28" s="178"/>
      <c r="I28" s="179"/>
      <c r="J28" s="179"/>
      <c r="K28" s="179"/>
      <c r="L28" s="235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8" ht="16.2" thickBot="1" x14ac:dyDescent="0.35">
      <c r="A29" s="180" t="s">
        <v>50</v>
      </c>
      <c r="B29" s="181"/>
      <c r="C29" s="181"/>
      <c r="D29" s="181"/>
      <c r="E29" s="181"/>
      <c r="F29" s="181"/>
      <c r="G29" s="181"/>
      <c r="H29" s="183"/>
      <c r="I29" s="184"/>
      <c r="J29" s="184"/>
      <c r="K29" s="184"/>
      <c r="L29" s="236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8" ht="15.6" x14ac:dyDescent="0.3">
      <c r="A30" s="11"/>
      <c r="B30" s="11"/>
      <c r="C30" s="12"/>
      <c r="D30" s="12"/>
      <c r="E30" s="12"/>
      <c r="F30" s="12"/>
      <c r="G30" s="12"/>
      <c r="H30" s="13"/>
      <c r="I30" s="13"/>
      <c r="J30" s="13"/>
      <c r="K30" s="11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8" ht="16.2" thickBot="1" x14ac:dyDescent="0.35">
      <c r="A31" s="6"/>
      <c r="B31" s="6"/>
      <c r="C31" s="6"/>
      <c r="D31" s="7"/>
      <c r="E31" s="7"/>
      <c r="F31" s="7"/>
      <c r="G31" s="7"/>
      <c r="H31" s="8"/>
      <c r="I31" s="8"/>
      <c r="J31" s="8"/>
      <c r="K31" s="5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8" ht="16.2" thickBot="1" x14ac:dyDescent="0.35">
      <c r="A32" s="6"/>
      <c r="B32" s="6"/>
      <c r="C32" s="6"/>
      <c r="D32" s="7"/>
      <c r="E32" s="7"/>
      <c r="F32" s="7"/>
      <c r="G32" s="7"/>
      <c r="H32" s="185"/>
      <c r="I32" s="186"/>
      <c r="J32" s="186"/>
      <c r="K32" s="186"/>
      <c r="L32" s="194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6.2" thickBot="1" x14ac:dyDescent="0.35">
      <c r="A33" s="169" t="s">
        <v>51</v>
      </c>
      <c r="B33" s="170"/>
      <c r="C33" s="171"/>
      <c r="D33" s="172" t="s">
        <v>52</v>
      </c>
      <c r="E33" s="173"/>
      <c r="F33" s="174"/>
      <c r="G33" s="14"/>
      <c r="H33" s="187"/>
      <c r="I33" s="188"/>
      <c r="J33" s="188"/>
      <c r="K33" s="188"/>
      <c r="L33" s="195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5.6" x14ac:dyDescent="0.3">
      <c r="A34" s="6"/>
      <c r="B34" s="6"/>
      <c r="C34" s="6"/>
      <c r="D34" s="7"/>
      <c r="E34" s="7"/>
      <c r="F34" s="7"/>
      <c r="G34" s="7"/>
      <c r="H34" s="187"/>
      <c r="I34" s="188"/>
      <c r="J34" s="188"/>
      <c r="K34" s="188"/>
      <c r="L34" s="195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6.2" thickBot="1" x14ac:dyDescent="0.35">
      <c r="A35" s="6"/>
      <c r="B35" s="6"/>
      <c r="C35" s="6"/>
      <c r="D35" s="7"/>
      <c r="E35" s="7"/>
      <c r="F35" s="7"/>
      <c r="G35" s="7"/>
      <c r="H35" s="189"/>
      <c r="I35" s="190"/>
      <c r="J35" s="190"/>
      <c r="K35" s="190"/>
      <c r="L35" s="19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6"/>
      <c r="B36" s="6"/>
      <c r="C36" s="6"/>
      <c r="D36" s="7"/>
      <c r="E36" s="7"/>
      <c r="F36" s="7"/>
      <c r="G36" s="7"/>
      <c r="H36" s="7"/>
      <c r="I36" s="7" t="s">
        <v>53</v>
      </c>
      <c r="J36" s="7"/>
      <c r="K36" s="61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5.6" x14ac:dyDescent="0.3">
      <c r="A37" s="8"/>
      <c r="B37" s="8"/>
      <c r="C37" s="8"/>
      <c r="D37" s="10"/>
      <c r="E37" s="10"/>
      <c r="F37" s="10"/>
      <c r="G37" s="10"/>
      <c r="H37" s="10"/>
      <c r="I37" s="10"/>
      <c r="J37" s="10"/>
      <c r="K37" s="62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8"/>
      <c r="B38" s="8"/>
      <c r="C38" s="8"/>
      <c r="D38" s="10"/>
      <c r="E38" s="10"/>
      <c r="F38" s="10"/>
      <c r="G38" s="10"/>
      <c r="H38" s="10"/>
      <c r="I38" s="10"/>
      <c r="J38" s="10"/>
      <c r="K38" s="62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</row>
    <row r="54" spans="1:27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</row>
    <row r="55" spans="1:27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27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27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27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27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27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27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27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27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27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  <row r="68" spans="1:12" ht="15.6" x14ac:dyDescent="0.3">
      <c r="A68" s="8"/>
      <c r="B68" s="8"/>
      <c r="C68" s="8"/>
      <c r="D68" s="10"/>
      <c r="E68" s="10"/>
      <c r="F68" s="10"/>
      <c r="G68" s="10"/>
      <c r="H68" s="10"/>
      <c r="I68" s="10"/>
      <c r="J68" s="10"/>
      <c r="K68" s="62"/>
      <c r="L68" s="8"/>
    </row>
  </sheetData>
  <mergeCells count="45">
    <mergeCell ref="A4:C4"/>
    <mergeCell ref="A2:L2"/>
    <mergeCell ref="A3:L3"/>
    <mergeCell ref="D4:L4"/>
    <mergeCell ref="A5:L5"/>
    <mergeCell ref="L6:L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A23:F23"/>
    <mergeCell ref="A25:G25"/>
    <mergeCell ref="A26:G26"/>
    <mergeCell ref="H26:L26"/>
    <mergeCell ref="G23:K23"/>
    <mergeCell ref="H25:L25"/>
    <mergeCell ref="A33:C33"/>
    <mergeCell ref="D33:F33"/>
    <mergeCell ref="A27:G27"/>
    <mergeCell ref="A28:G28"/>
    <mergeCell ref="A29:G29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H32:L35"/>
    <mergeCell ref="J18:K18"/>
    <mergeCell ref="J19:K19"/>
    <mergeCell ref="J20:K20"/>
    <mergeCell ref="J21:K21"/>
    <mergeCell ref="H27:L27"/>
    <mergeCell ref="H28:L28"/>
    <mergeCell ref="H29:L29"/>
  </mergeCells>
  <phoneticPr fontId="11" type="noConversion"/>
  <dataValidations count="6">
    <dataValidation allowBlank="1" showInputMessage="1" showErrorMessage="1" sqref="I12:I13 H14:J14 C8:C21 H8:I11 J8:J13" xr:uid="{61603AA7-EDB7-4B3D-8085-0DDBE9027416}"/>
    <dataValidation type="list" allowBlank="1" showInputMessage="1" sqref="F8:F21" xr:uid="{B917396C-DB17-434F-9676-BCA489C6CF5E}">
      <formula1>Diam_collet</formula1>
    </dataValidation>
    <dataValidation type="list" allowBlank="1" showInputMessage="1" showErrorMessage="1" sqref="D21" xr:uid="{9FF62D43-0A8A-462E-9365-1C29502CEB61}">
      <formula1>INDIRECT(C21)</formula1>
    </dataValidation>
    <dataValidation type="list" allowBlank="1" showInputMessage="1" showErrorMessage="1" sqref="D21" xr:uid="{4A13042D-3284-4463-A44E-74F34FAB1784}">
      <formula1>INDIRECT(G21)</formula1>
    </dataValidation>
    <dataValidation type="list" allowBlank="1" showInputMessage="1" showErrorMessage="1" sqref="G8:G21" xr:uid="{90F19982-843E-4FBB-9B4F-B9058AEDCD7D}">
      <formula1>typ_plts</formula1>
    </dataValidation>
    <dataValidation type="list" allowBlank="1" showInputMessage="1" showErrorMessage="1" sqref="B8:B21" xr:uid="{68A3FF2C-04C0-4D05-8133-8E3D995C152D}">
      <formula1>IF(B8&lt;&gt;"",OFFSET(f_ess,MATCH(B8&amp;"*",f_ess,0)-1,,COUNTIF(f_ess,B8&amp;"*"),1),f_ess)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274C5-A2DE-4C32-AABC-19B0DD3DE372}">
  <sheetPr>
    <pageSetUpPr fitToPage="1"/>
  </sheetPr>
  <dimension ref="A1:AB70"/>
  <sheetViews>
    <sheetView showWhiteSpace="0" view="pageBreakPreview" zoomScale="70" zoomScaleNormal="70" zoomScaleSheetLayoutView="70" workbookViewId="0">
      <selection activeCell="I8" sqref="I8:I24"/>
    </sheetView>
  </sheetViews>
  <sheetFormatPr baseColWidth="10" defaultColWidth="11.44140625" defaultRowHeight="14.4" x14ac:dyDescent="0.3"/>
  <cols>
    <col min="1" max="1" width="17" style="1" customWidth="1"/>
    <col min="2" max="2" width="3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88671875" style="2" customWidth="1"/>
    <col min="11" max="11" width="15.5546875" style="56" customWidth="1"/>
    <col min="12" max="12" width="28.5546875" style="1" customWidth="1"/>
    <col min="13" max="16384" width="11.44140625" style="1"/>
  </cols>
  <sheetData>
    <row r="1" spans="1:28" ht="62.25" customHeight="1" thickBot="1" x14ac:dyDescent="0.35"/>
    <row r="2" spans="1:28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28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28" ht="38.25" customHeight="1" thickBot="1" x14ac:dyDescent="0.35">
      <c r="A4" s="247" t="s">
        <v>105</v>
      </c>
      <c r="B4" s="248"/>
      <c r="C4" s="249"/>
      <c r="D4" s="149" t="s">
        <v>266</v>
      </c>
      <c r="E4" s="150"/>
      <c r="F4" s="150"/>
      <c r="G4" s="150"/>
      <c r="H4" s="150"/>
      <c r="I4" s="150"/>
      <c r="J4" s="150"/>
      <c r="K4" s="150"/>
      <c r="L4" s="151"/>
    </row>
    <row r="5" spans="1:28" ht="51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28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28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0"/>
      <c r="K7" s="261"/>
      <c r="L7" s="159"/>
    </row>
    <row r="8" spans="1:28" ht="33" customHeight="1" x14ac:dyDescent="0.3">
      <c r="A8" s="104" t="s">
        <v>254</v>
      </c>
      <c r="B8" s="105" t="s">
        <v>30</v>
      </c>
      <c r="C8" s="105" t="s">
        <v>177</v>
      </c>
      <c r="D8" s="105" t="s">
        <v>255</v>
      </c>
      <c r="E8" s="100" t="s">
        <v>28</v>
      </c>
      <c r="F8" s="105">
        <v>4</v>
      </c>
      <c r="G8" s="100" t="s">
        <v>18</v>
      </c>
      <c r="H8" s="101">
        <v>510</v>
      </c>
      <c r="I8" s="101">
        <f>1635+520</f>
        <v>2155</v>
      </c>
      <c r="J8" s="102" t="s">
        <v>244</v>
      </c>
      <c r="K8" s="106" t="s">
        <v>378</v>
      </c>
      <c r="L8" s="28"/>
    </row>
    <row r="9" spans="1:28" ht="33" customHeight="1" x14ac:dyDescent="0.25">
      <c r="A9" s="126" t="s">
        <v>215</v>
      </c>
      <c r="B9" s="127" t="s">
        <v>109</v>
      </c>
      <c r="C9" s="127" t="s">
        <v>219</v>
      </c>
      <c r="D9" s="127" t="s">
        <v>16</v>
      </c>
      <c r="E9" s="126" t="s">
        <v>17</v>
      </c>
      <c r="F9" s="127">
        <v>3</v>
      </c>
      <c r="G9" s="143" t="s">
        <v>18</v>
      </c>
      <c r="H9" s="111">
        <v>1000</v>
      </c>
      <c r="I9" s="111">
        <v>1100</v>
      </c>
      <c r="J9" s="127" t="s">
        <v>218</v>
      </c>
      <c r="K9" s="113" t="s">
        <v>373</v>
      </c>
      <c r="L9" s="140"/>
    </row>
    <row r="10" spans="1:28" ht="33" customHeight="1" x14ac:dyDescent="0.25">
      <c r="A10" s="124" t="s">
        <v>215</v>
      </c>
      <c r="B10" s="125" t="s">
        <v>79</v>
      </c>
      <c r="C10" s="125" t="s">
        <v>220</v>
      </c>
      <c r="D10" s="125" t="s">
        <v>16</v>
      </c>
      <c r="E10" s="124" t="s">
        <v>17</v>
      </c>
      <c r="F10" s="125">
        <v>3</v>
      </c>
      <c r="G10" s="144" t="s">
        <v>18</v>
      </c>
      <c r="H10" s="101">
        <v>1000</v>
      </c>
      <c r="I10" s="101">
        <v>1100</v>
      </c>
      <c r="J10" s="125" t="s">
        <v>218</v>
      </c>
      <c r="K10" s="106" t="s">
        <v>373</v>
      </c>
      <c r="L10" s="28"/>
    </row>
    <row r="11" spans="1:28" ht="33" customHeight="1" x14ac:dyDescent="0.3">
      <c r="A11" s="108" t="s">
        <v>243</v>
      </c>
      <c r="B11" s="110" t="s">
        <v>197</v>
      </c>
      <c r="C11" s="110" t="s">
        <v>198</v>
      </c>
      <c r="D11" s="110" t="s">
        <v>29</v>
      </c>
      <c r="E11" s="110" t="s">
        <v>63</v>
      </c>
      <c r="F11" s="110">
        <v>4</v>
      </c>
      <c r="G11" s="110" t="s">
        <v>18</v>
      </c>
      <c r="H11" s="111">
        <f>1500+6411</f>
        <v>7911</v>
      </c>
      <c r="I11" s="111">
        <f>1500+6450</f>
        <v>7950</v>
      </c>
      <c r="J11" s="112" t="s">
        <v>244</v>
      </c>
      <c r="K11" s="113" t="s">
        <v>374</v>
      </c>
      <c r="L11" s="140"/>
    </row>
    <row r="12" spans="1:28" ht="33" customHeight="1" x14ac:dyDescent="0.3">
      <c r="A12" s="104" t="s">
        <v>243</v>
      </c>
      <c r="B12" s="100" t="s">
        <v>153</v>
      </c>
      <c r="C12" s="100" t="s">
        <v>256</v>
      </c>
      <c r="D12" s="100" t="s">
        <v>29</v>
      </c>
      <c r="E12" s="100" t="s">
        <v>63</v>
      </c>
      <c r="F12" s="100">
        <v>4</v>
      </c>
      <c r="G12" s="100" t="s">
        <v>18</v>
      </c>
      <c r="H12" s="101">
        <f>150 +891</f>
        <v>1041</v>
      </c>
      <c r="I12" s="101">
        <f>150+900</f>
        <v>1050</v>
      </c>
      <c r="J12" s="102" t="s">
        <v>244</v>
      </c>
      <c r="K12" s="106" t="s">
        <v>374</v>
      </c>
      <c r="L12" s="28"/>
    </row>
    <row r="13" spans="1:28" ht="33" customHeight="1" x14ac:dyDescent="0.3">
      <c r="A13" s="108" t="s">
        <v>243</v>
      </c>
      <c r="B13" s="109" t="s">
        <v>22</v>
      </c>
      <c r="C13" s="109" t="s">
        <v>232</v>
      </c>
      <c r="D13" s="109" t="s">
        <v>20</v>
      </c>
      <c r="E13" s="109" t="s">
        <v>89</v>
      </c>
      <c r="F13" s="109">
        <v>4</v>
      </c>
      <c r="G13" s="110" t="s">
        <v>18</v>
      </c>
      <c r="H13" s="109">
        <v>55</v>
      </c>
      <c r="I13" s="109">
        <v>60</v>
      </c>
      <c r="J13" s="109" t="s">
        <v>257</v>
      </c>
      <c r="K13" s="109" t="s">
        <v>372</v>
      </c>
      <c r="L13" s="140"/>
    </row>
    <row r="14" spans="1:28" ht="27" customHeight="1" x14ac:dyDescent="0.3">
      <c r="A14" s="104" t="s">
        <v>243</v>
      </c>
      <c r="B14" s="107" t="s">
        <v>19</v>
      </c>
      <c r="C14" s="107" t="s">
        <v>258</v>
      </c>
      <c r="D14" s="107" t="s">
        <v>20</v>
      </c>
      <c r="E14" s="107" t="s">
        <v>89</v>
      </c>
      <c r="F14" s="107">
        <v>4</v>
      </c>
      <c r="G14" s="100" t="s">
        <v>18</v>
      </c>
      <c r="H14" s="107">
        <v>177</v>
      </c>
      <c r="I14" s="107">
        <v>177</v>
      </c>
      <c r="J14" s="107" t="s">
        <v>257</v>
      </c>
      <c r="K14" s="107" t="s">
        <v>372</v>
      </c>
      <c r="L14" s="28"/>
    </row>
    <row r="15" spans="1:28" ht="34.200000000000003" customHeight="1" x14ac:dyDescent="0.3">
      <c r="A15" s="108" t="s">
        <v>243</v>
      </c>
      <c r="B15" s="109" t="s">
        <v>259</v>
      </c>
      <c r="C15" s="109" t="s">
        <v>260</v>
      </c>
      <c r="D15" s="109" t="s">
        <v>20</v>
      </c>
      <c r="E15" s="109" t="s">
        <v>261</v>
      </c>
      <c r="F15" s="109">
        <v>3</v>
      </c>
      <c r="G15" s="110" t="s">
        <v>18</v>
      </c>
      <c r="H15" s="109">
        <v>623</v>
      </c>
      <c r="I15" s="109">
        <v>624</v>
      </c>
      <c r="J15" s="109" t="s">
        <v>257</v>
      </c>
      <c r="K15" s="109" t="s">
        <v>372</v>
      </c>
      <c r="L15" s="14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33" customHeight="1" x14ac:dyDescent="0.3">
      <c r="A16" s="104" t="s">
        <v>243</v>
      </c>
      <c r="B16" s="107" t="s">
        <v>163</v>
      </c>
      <c r="C16" s="107" t="s">
        <v>262</v>
      </c>
      <c r="D16" s="107" t="s">
        <v>20</v>
      </c>
      <c r="E16" s="107" t="s">
        <v>25</v>
      </c>
      <c r="F16" s="107">
        <v>3</v>
      </c>
      <c r="G16" s="100" t="s">
        <v>18</v>
      </c>
      <c r="H16" s="107">
        <f>624+50</f>
        <v>674</v>
      </c>
      <c r="I16" s="107">
        <f>625+60</f>
        <v>685</v>
      </c>
      <c r="J16" s="107" t="s">
        <v>257</v>
      </c>
      <c r="K16" s="107" t="s">
        <v>372</v>
      </c>
      <c r="L16" s="2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ht="36.6" customHeight="1" x14ac:dyDescent="0.3">
      <c r="A17" s="108" t="s">
        <v>243</v>
      </c>
      <c r="B17" s="110" t="s">
        <v>26</v>
      </c>
      <c r="C17" s="110" t="s">
        <v>263</v>
      </c>
      <c r="D17" s="110" t="s">
        <v>20</v>
      </c>
      <c r="E17" s="110" t="s">
        <v>25</v>
      </c>
      <c r="F17" s="110">
        <v>3</v>
      </c>
      <c r="G17" s="110" t="s">
        <v>18</v>
      </c>
      <c r="H17" s="111">
        <v>102</v>
      </c>
      <c r="I17" s="111">
        <v>102</v>
      </c>
      <c r="J17" s="112" t="s">
        <v>244</v>
      </c>
      <c r="K17" s="109" t="s">
        <v>372</v>
      </c>
      <c r="L17" s="140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ht="39.9" customHeight="1" x14ac:dyDescent="0.3">
      <c r="A18" s="104" t="s">
        <v>243</v>
      </c>
      <c r="B18" s="100" t="s">
        <v>26</v>
      </c>
      <c r="C18" s="100" t="s">
        <v>87</v>
      </c>
      <c r="D18" s="100" t="s">
        <v>20</v>
      </c>
      <c r="E18" s="100" t="s">
        <v>25</v>
      </c>
      <c r="F18" s="100">
        <v>3</v>
      </c>
      <c r="G18" s="100" t="s">
        <v>18</v>
      </c>
      <c r="H18" s="101">
        <v>102</v>
      </c>
      <c r="I18" s="101">
        <v>102</v>
      </c>
      <c r="J18" s="102" t="s">
        <v>244</v>
      </c>
      <c r="K18" s="107" t="s">
        <v>372</v>
      </c>
      <c r="L18" s="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ht="37.950000000000003" customHeight="1" x14ac:dyDescent="0.3">
      <c r="A19" s="108" t="s">
        <v>243</v>
      </c>
      <c r="B19" s="110" t="s">
        <v>153</v>
      </c>
      <c r="C19" s="110" t="s">
        <v>264</v>
      </c>
      <c r="D19" s="110" t="s">
        <v>20</v>
      </c>
      <c r="E19" s="110" t="s">
        <v>17</v>
      </c>
      <c r="F19" s="110">
        <v>2.5</v>
      </c>
      <c r="G19" s="110" t="s">
        <v>18</v>
      </c>
      <c r="H19" s="111">
        <v>102</v>
      </c>
      <c r="I19" s="111">
        <v>102</v>
      </c>
      <c r="J19" s="112" t="s">
        <v>244</v>
      </c>
      <c r="K19" s="109" t="s">
        <v>372</v>
      </c>
      <c r="L19" s="140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ht="43.2" customHeight="1" x14ac:dyDescent="0.3">
      <c r="A20" s="104" t="s">
        <v>243</v>
      </c>
      <c r="B20" s="100" t="s">
        <v>153</v>
      </c>
      <c r="C20" s="100" t="s">
        <v>256</v>
      </c>
      <c r="D20" s="100" t="s">
        <v>20</v>
      </c>
      <c r="E20" s="100" t="s">
        <v>17</v>
      </c>
      <c r="F20" s="100">
        <v>2.5</v>
      </c>
      <c r="G20" s="100" t="s">
        <v>18</v>
      </c>
      <c r="H20" s="101">
        <v>102</v>
      </c>
      <c r="I20" s="101">
        <v>102</v>
      </c>
      <c r="J20" s="102" t="s">
        <v>244</v>
      </c>
      <c r="K20" s="107" t="s">
        <v>372</v>
      </c>
      <c r="L20" s="2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ht="37.950000000000003" customHeight="1" x14ac:dyDescent="0.3">
      <c r="A21" s="108" t="s">
        <v>243</v>
      </c>
      <c r="B21" s="110" t="s">
        <v>197</v>
      </c>
      <c r="C21" s="110" t="s">
        <v>265</v>
      </c>
      <c r="D21" s="110" t="s">
        <v>29</v>
      </c>
      <c r="E21" s="110" t="s">
        <v>63</v>
      </c>
      <c r="F21" s="110">
        <v>4</v>
      </c>
      <c r="G21" s="110" t="s">
        <v>18</v>
      </c>
      <c r="H21" s="111">
        <v>1479</v>
      </c>
      <c r="I21" s="111">
        <v>1500</v>
      </c>
      <c r="J21" s="112" t="s">
        <v>244</v>
      </c>
      <c r="K21" s="109" t="s">
        <v>372</v>
      </c>
      <c r="L21" s="140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37.950000000000003" customHeight="1" x14ac:dyDescent="0.3">
      <c r="A22" s="104" t="s">
        <v>243</v>
      </c>
      <c r="B22" s="24" t="s">
        <v>248</v>
      </c>
      <c r="C22" s="24" t="s">
        <v>249</v>
      </c>
      <c r="D22" s="24" t="s">
        <v>29</v>
      </c>
      <c r="E22" s="24" t="s">
        <v>63</v>
      </c>
      <c r="F22" s="24">
        <v>4</v>
      </c>
      <c r="G22" s="100" t="s">
        <v>18</v>
      </c>
      <c r="H22" s="83">
        <v>975</v>
      </c>
      <c r="I22" s="83">
        <v>1000</v>
      </c>
      <c r="J22" s="102" t="s">
        <v>244</v>
      </c>
      <c r="K22" s="107" t="s">
        <v>372</v>
      </c>
      <c r="L22" s="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ht="39" customHeight="1" x14ac:dyDescent="0.3">
      <c r="A23" s="108" t="s">
        <v>243</v>
      </c>
      <c r="B23" s="84" t="s">
        <v>72</v>
      </c>
      <c r="C23" s="94" t="s">
        <v>106</v>
      </c>
      <c r="D23" s="84" t="s">
        <v>29</v>
      </c>
      <c r="E23" s="84" t="s">
        <v>98</v>
      </c>
      <c r="F23" s="84">
        <v>5</v>
      </c>
      <c r="G23" s="110" t="s">
        <v>18</v>
      </c>
      <c r="H23" s="85">
        <v>447</v>
      </c>
      <c r="I23" s="85">
        <v>450</v>
      </c>
      <c r="J23" s="112" t="s">
        <v>244</v>
      </c>
      <c r="K23" s="109" t="s">
        <v>372</v>
      </c>
      <c r="L23" s="140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34.799999999999997" customHeight="1" thickBot="1" x14ac:dyDescent="0.35">
      <c r="A24" s="104" t="s">
        <v>243</v>
      </c>
      <c r="B24" s="24" t="s">
        <v>55</v>
      </c>
      <c r="C24" s="24" t="s">
        <v>56</v>
      </c>
      <c r="D24" s="24" t="s">
        <v>16</v>
      </c>
      <c r="E24" s="24" t="s">
        <v>17</v>
      </c>
      <c r="F24" s="24">
        <v>4</v>
      </c>
      <c r="G24" s="100" t="s">
        <v>18</v>
      </c>
      <c r="H24" s="83">
        <v>87</v>
      </c>
      <c r="I24" s="83">
        <v>100</v>
      </c>
      <c r="J24" s="102" t="s">
        <v>244</v>
      </c>
      <c r="K24" s="107" t="s">
        <v>372</v>
      </c>
      <c r="L24" s="2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8" ht="21.6" customHeight="1" thickBot="1" x14ac:dyDescent="0.35">
      <c r="A25" s="162" t="s">
        <v>42</v>
      </c>
      <c r="B25" s="163"/>
      <c r="C25" s="163"/>
      <c r="D25" s="163"/>
      <c r="E25" s="163"/>
      <c r="F25" s="163"/>
      <c r="G25" s="199" t="s">
        <v>43</v>
      </c>
      <c r="H25" s="199"/>
      <c r="I25" s="199"/>
      <c r="J25" s="199"/>
      <c r="K25" s="199"/>
      <c r="L25" s="12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8" ht="16.2" thickBot="1" x14ac:dyDescent="0.35">
      <c r="A26" s="6"/>
      <c r="B26" s="6"/>
      <c r="C26" s="6"/>
      <c r="D26" s="7"/>
      <c r="E26" s="7"/>
      <c r="F26" s="7"/>
      <c r="G26" s="7"/>
      <c r="H26" s="7"/>
      <c r="I26" s="7"/>
      <c r="J26" s="7"/>
      <c r="K26" s="61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8" ht="16.2" customHeight="1" thickBot="1" x14ac:dyDescent="0.35">
      <c r="A27" s="166" t="s">
        <v>44</v>
      </c>
      <c r="B27" s="167"/>
      <c r="C27" s="167"/>
      <c r="D27" s="167"/>
      <c r="E27" s="167"/>
      <c r="F27" s="167"/>
      <c r="G27" s="167"/>
      <c r="H27" s="242" t="s">
        <v>45</v>
      </c>
      <c r="I27" s="243"/>
      <c r="J27" s="243"/>
      <c r="K27" s="243"/>
      <c r="L27" s="244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8" ht="15.6" customHeight="1" x14ac:dyDescent="0.3">
      <c r="A28" s="153" t="s">
        <v>46</v>
      </c>
      <c r="B28" s="154"/>
      <c r="C28" s="154"/>
      <c r="D28" s="154"/>
      <c r="E28" s="154"/>
      <c r="F28" s="154"/>
      <c r="G28" s="154"/>
      <c r="H28" s="239" t="s">
        <v>47</v>
      </c>
      <c r="I28" s="240"/>
      <c r="J28" s="240"/>
      <c r="K28" s="240"/>
      <c r="L28" s="24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8" ht="15.6" x14ac:dyDescent="0.3">
      <c r="A29" s="175" t="s">
        <v>48</v>
      </c>
      <c r="B29" s="176"/>
      <c r="C29" s="176"/>
      <c r="D29" s="176"/>
      <c r="E29" s="176"/>
      <c r="F29" s="176"/>
      <c r="G29" s="176"/>
      <c r="H29" s="178"/>
      <c r="I29" s="179"/>
      <c r="J29" s="179"/>
      <c r="K29" s="179"/>
      <c r="L29" s="235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8" ht="15.6" x14ac:dyDescent="0.3">
      <c r="A30" s="175" t="s">
        <v>49</v>
      </c>
      <c r="B30" s="176"/>
      <c r="C30" s="176"/>
      <c r="D30" s="176"/>
      <c r="E30" s="176"/>
      <c r="F30" s="176"/>
      <c r="G30" s="176"/>
      <c r="H30" s="178"/>
      <c r="I30" s="179"/>
      <c r="J30" s="179"/>
      <c r="K30" s="179"/>
      <c r="L30" s="235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8" ht="16.2" thickBot="1" x14ac:dyDescent="0.35">
      <c r="A31" s="180" t="s">
        <v>50</v>
      </c>
      <c r="B31" s="181"/>
      <c r="C31" s="181"/>
      <c r="D31" s="181"/>
      <c r="E31" s="181"/>
      <c r="F31" s="181"/>
      <c r="G31" s="181"/>
      <c r="H31" s="183"/>
      <c r="I31" s="184"/>
      <c r="J31" s="184"/>
      <c r="K31" s="184"/>
      <c r="L31" s="236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8" ht="15.6" x14ac:dyDescent="0.3">
      <c r="A32" s="11"/>
      <c r="B32" s="11"/>
      <c r="C32" s="12"/>
      <c r="D32" s="12"/>
      <c r="E32" s="12"/>
      <c r="F32" s="12"/>
      <c r="G32" s="12"/>
      <c r="H32" s="13"/>
      <c r="I32" s="13"/>
      <c r="J32" s="13"/>
      <c r="K32" s="11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16.2" thickBot="1" x14ac:dyDescent="0.35">
      <c r="A33" s="6"/>
      <c r="B33" s="6"/>
      <c r="C33" s="6"/>
      <c r="D33" s="7"/>
      <c r="E33" s="7"/>
      <c r="F33" s="7"/>
      <c r="G33" s="7"/>
      <c r="H33" s="8"/>
      <c r="I33" s="8"/>
      <c r="J33" s="8"/>
      <c r="K33" s="5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16.2" thickBot="1" x14ac:dyDescent="0.35">
      <c r="A34" s="6"/>
      <c r="B34" s="6"/>
      <c r="C34" s="6"/>
      <c r="D34" s="7"/>
      <c r="E34" s="7"/>
      <c r="F34" s="7"/>
      <c r="G34" s="7"/>
      <c r="H34" s="185"/>
      <c r="I34" s="186"/>
      <c r="J34" s="186"/>
      <c r="K34" s="186"/>
      <c r="L34" s="194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16.2" thickBot="1" x14ac:dyDescent="0.35">
      <c r="A35" s="169" t="s">
        <v>51</v>
      </c>
      <c r="B35" s="170"/>
      <c r="C35" s="171"/>
      <c r="D35" s="172" t="s">
        <v>52</v>
      </c>
      <c r="E35" s="173"/>
      <c r="F35" s="174"/>
      <c r="G35" s="14"/>
      <c r="H35" s="187"/>
      <c r="I35" s="188"/>
      <c r="J35" s="188"/>
      <c r="K35" s="188"/>
      <c r="L35" s="195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15.6" x14ac:dyDescent="0.3">
      <c r="A36" s="6"/>
      <c r="B36" s="6"/>
      <c r="C36" s="6"/>
      <c r="D36" s="7"/>
      <c r="E36" s="7"/>
      <c r="F36" s="7"/>
      <c r="G36" s="7"/>
      <c r="H36" s="187"/>
      <c r="I36" s="188"/>
      <c r="J36" s="188"/>
      <c r="K36" s="188"/>
      <c r="L36" s="195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16.2" thickBot="1" x14ac:dyDescent="0.35">
      <c r="A37" s="6"/>
      <c r="B37" s="6"/>
      <c r="C37" s="6"/>
      <c r="D37" s="7"/>
      <c r="E37" s="7"/>
      <c r="F37" s="7"/>
      <c r="G37" s="7"/>
      <c r="H37" s="189"/>
      <c r="I37" s="190"/>
      <c r="J37" s="190"/>
      <c r="K37" s="190"/>
      <c r="L37" s="196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15.6" x14ac:dyDescent="0.3">
      <c r="A38" s="6"/>
      <c r="B38" s="6"/>
      <c r="C38" s="6"/>
      <c r="D38" s="7"/>
      <c r="E38" s="7"/>
      <c r="F38" s="7"/>
      <c r="G38" s="7"/>
      <c r="H38" s="7"/>
      <c r="I38" s="7" t="s">
        <v>53</v>
      </c>
      <c r="J38" s="7"/>
      <c r="K38" s="61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15.6" x14ac:dyDescent="0.3">
      <c r="A39" s="8"/>
      <c r="B39" s="8"/>
      <c r="C39" s="8"/>
      <c r="D39" s="10"/>
      <c r="E39" s="10"/>
      <c r="F39" s="10"/>
      <c r="G39" s="10"/>
      <c r="H39" s="10"/>
      <c r="I39" s="10"/>
      <c r="J39" s="10"/>
      <c r="K39" s="6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5.6" x14ac:dyDescent="0.3">
      <c r="A40" s="8"/>
      <c r="B40" s="8"/>
      <c r="C40" s="8"/>
      <c r="D40" s="10"/>
      <c r="E40" s="10"/>
      <c r="F40" s="10"/>
      <c r="G40" s="10"/>
      <c r="H40" s="10"/>
      <c r="I40" s="10"/>
      <c r="J40" s="10"/>
      <c r="K40" s="6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5.6" x14ac:dyDescent="0.3">
      <c r="A41" s="8"/>
      <c r="B41" s="8"/>
      <c r="C41" s="8"/>
      <c r="D41" s="10"/>
      <c r="E41" s="10"/>
      <c r="F41" s="10"/>
      <c r="G41" s="10"/>
      <c r="H41" s="10"/>
      <c r="I41" s="10"/>
      <c r="J41" s="10"/>
      <c r="K41" s="62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15.6" x14ac:dyDescent="0.3">
      <c r="A42" s="8"/>
      <c r="B42" s="8"/>
      <c r="C42" s="8"/>
      <c r="D42" s="10"/>
      <c r="E42" s="10"/>
      <c r="F42" s="10"/>
      <c r="G42" s="10"/>
      <c r="H42" s="10"/>
      <c r="I42" s="10"/>
      <c r="J42" s="10"/>
      <c r="K42" s="62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15.6" x14ac:dyDescent="0.3">
      <c r="A43" s="8"/>
      <c r="B43" s="8"/>
      <c r="C43" s="8"/>
      <c r="D43" s="10"/>
      <c r="E43" s="10"/>
      <c r="F43" s="10"/>
      <c r="G43" s="10"/>
      <c r="H43" s="10"/>
      <c r="I43" s="10"/>
      <c r="J43" s="10"/>
      <c r="K43" s="62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15.6" x14ac:dyDescent="0.3">
      <c r="A44" s="8"/>
      <c r="B44" s="8"/>
      <c r="C44" s="8"/>
      <c r="D44" s="10"/>
      <c r="E44" s="10"/>
      <c r="F44" s="10"/>
      <c r="G44" s="10"/>
      <c r="H44" s="10"/>
      <c r="I44" s="10"/>
      <c r="J44" s="10"/>
      <c r="K44" s="62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5.6" x14ac:dyDescent="0.3">
      <c r="A45" s="8"/>
      <c r="B45" s="8"/>
      <c r="C45" s="8"/>
      <c r="D45" s="10"/>
      <c r="E45" s="10"/>
      <c r="F45" s="10"/>
      <c r="G45" s="10"/>
      <c r="H45" s="10"/>
      <c r="I45" s="10"/>
      <c r="J45" s="10"/>
      <c r="K45" s="62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5.6" x14ac:dyDescent="0.3">
      <c r="A46" s="8"/>
      <c r="B46" s="8"/>
      <c r="C46" s="8"/>
      <c r="D46" s="10"/>
      <c r="E46" s="10"/>
      <c r="F46" s="10"/>
      <c r="G46" s="10"/>
      <c r="H46" s="10"/>
      <c r="I46" s="10"/>
      <c r="J46" s="10"/>
      <c r="K46" s="62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15.6" x14ac:dyDescent="0.3">
      <c r="A47" s="8"/>
      <c r="B47" s="8"/>
      <c r="C47" s="8"/>
      <c r="D47" s="10"/>
      <c r="E47" s="10"/>
      <c r="F47" s="10"/>
      <c r="G47" s="10"/>
      <c r="H47" s="10"/>
      <c r="I47" s="10"/>
      <c r="J47" s="10"/>
      <c r="K47" s="62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15.6" x14ac:dyDescent="0.3">
      <c r="A48" s="8"/>
      <c r="B48" s="8"/>
      <c r="C48" s="8"/>
      <c r="D48" s="10"/>
      <c r="E48" s="10"/>
      <c r="F48" s="10"/>
      <c r="G48" s="10"/>
      <c r="H48" s="10"/>
      <c r="I48" s="10"/>
      <c r="J48" s="10"/>
      <c r="K48" s="62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15.6" x14ac:dyDescent="0.3">
      <c r="A49" s="8"/>
      <c r="B49" s="8"/>
      <c r="C49" s="8"/>
      <c r="D49" s="10"/>
      <c r="E49" s="10"/>
      <c r="F49" s="10"/>
      <c r="G49" s="10"/>
      <c r="H49" s="10"/>
      <c r="I49" s="10"/>
      <c r="J49" s="10"/>
      <c r="K49" s="62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15.6" x14ac:dyDescent="0.3">
      <c r="A50" s="8"/>
      <c r="B50" s="8"/>
      <c r="C50" s="8"/>
      <c r="D50" s="10"/>
      <c r="E50" s="10"/>
      <c r="F50" s="10"/>
      <c r="G50" s="10"/>
      <c r="H50" s="10"/>
      <c r="I50" s="10"/>
      <c r="J50" s="10"/>
      <c r="K50" s="62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5.6" x14ac:dyDescent="0.3">
      <c r="A51" s="8"/>
      <c r="B51" s="8"/>
      <c r="C51" s="8"/>
      <c r="D51" s="10"/>
      <c r="E51" s="10"/>
      <c r="F51" s="10"/>
      <c r="G51" s="10"/>
      <c r="H51" s="10"/>
      <c r="I51" s="10"/>
      <c r="J51" s="10"/>
      <c r="K51" s="62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5.6" x14ac:dyDescent="0.3">
      <c r="A52" s="8"/>
      <c r="B52" s="8"/>
      <c r="C52" s="8"/>
      <c r="D52" s="10"/>
      <c r="E52" s="10"/>
      <c r="F52" s="10"/>
      <c r="G52" s="10"/>
      <c r="H52" s="10"/>
      <c r="I52" s="10"/>
      <c r="J52" s="10"/>
      <c r="K52" s="62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15.6" x14ac:dyDescent="0.3">
      <c r="A53" s="8"/>
      <c r="B53" s="8"/>
      <c r="C53" s="8"/>
      <c r="D53" s="10"/>
      <c r="E53" s="10"/>
      <c r="F53" s="10"/>
      <c r="G53" s="10"/>
      <c r="H53" s="10"/>
      <c r="I53" s="10"/>
      <c r="J53" s="10"/>
      <c r="K53" s="62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</row>
    <row r="56" spans="1:27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</row>
    <row r="57" spans="1:27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</row>
    <row r="58" spans="1:27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</row>
    <row r="59" spans="1:27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</row>
    <row r="60" spans="1:27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27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27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27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27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  <row r="68" spans="1:12" ht="15.6" x14ac:dyDescent="0.3">
      <c r="A68" s="8"/>
      <c r="B68" s="8"/>
      <c r="C68" s="8"/>
      <c r="D68" s="10"/>
      <c r="E68" s="10"/>
      <c r="F68" s="10"/>
      <c r="G68" s="10"/>
      <c r="H68" s="10"/>
      <c r="I68" s="10"/>
      <c r="J68" s="10"/>
      <c r="K68" s="62"/>
      <c r="L68" s="8"/>
    </row>
    <row r="69" spans="1:12" ht="15.6" x14ac:dyDescent="0.3">
      <c r="A69" s="8"/>
      <c r="B69" s="8"/>
      <c r="C69" s="8"/>
      <c r="D69" s="10"/>
      <c r="E69" s="10"/>
      <c r="F69" s="10"/>
      <c r="G69" s="10"/>
      <c r="H69" s="10"/>
      <c r="I69" s="10"/>
      <c r="J69" s="10"/>
      <c r="K69" s="62"/>
      <c r="L69" s="8"/>
    </row>
    <row r="70" spans="1:12" ht="15.6" x14ac:dyDescent="0.3">
      <c r="A70" s="8"/>
      <c r="B70" s="8"/>
      <c r="C70" s="8"/>
      <c r="D70" s="10"/>
      <c r="E70" s="10"/>
      <c r="F70" s="10"/>
      <c r="G70" s="10"/>
      <c r="H70" s="10"/>
      <c r="I70" s="10"/>
      <c r="J70" s="10"/>
      <c r="K70" s="62"/>
      <c r="L70" s="8"/>
    </row>
  </sheetData>
  <mergeCells count="31">
    <mergeCell ref="A2:L2"/>
    <mergeCell ref="A3:L3"/>
    <mergeCell ref="A4:C4"/>
    <mergeCell ref="D4:L4"/>
    <mergeCell ref="A5:L5"/>
    <mergeCell ref="A25:F25"/>
    <mergeCell ref="G25:K25"/>
    <mergeCell ref="A27:G27"/>
    <mergeCell ref="H27:L27"/>
    <mergeCell ref="F6:F7"/>
    <mergeCell ref="G6:G7"/>
    <mergeCell ref="H6:H7"/>
    <mergeCell ref="I6:I7"/>
    <mergeCell ref="J6:K7"/>
    <mergeCell ref="L6:L7"/>
    <mergeCell ref="A6:A7"/>
    <mergeCell ref="B6:B7"/>
    <mergeCell ref="C6:C7"/>
    <mergeCell ref="D6:D7"/>
    <mergeCell ref="E6:E7"/>
    <mergeCell ref="A31:G31"/>
    <mergeCell ref="H31:L31"/>
    <mergeCell ref="A35:C35"/>
    <mergeCell ref="D35:F35"/>
    <mergeCell ref="A28:G28"/>
    <mergeCell ref="H28:L28"/>
    <mergeCell ref="A29:G29"/>
    <mergeCell ref="H29:L29"/>
    <mergeCell ref="A30:G30"/>
    <mergeCell ref="H30:L30"/>
    <mergeCell ref="H34:L37"/>
  </mergeCells>
  <dataValidations count="5">
    <dataValidation type="list" allowBlank="1" showInputMessage="1" showErrorMessage="1" sqref="B11:B12 B17:B24" xr:uid="{E05A497D-BF43-469B-8C05-4CEFB31E9587}">
      <formula1>IF(B11&lt;&gt;"",OFFSET(f_ess,MATCH(B11&amp;"*",f_ess,0)-1,,COUNTIF(f_ess,B11&amp;"*"),1),f_ess)</formula1>
    </dataValidation>
    <dataValidation type="list" allowBlank="1" showInputMessage="1" showErrorMessage="1" sqref="G8 G11:G24" xr:uid="{B5400A66-A776-4799-91AC-180E55F252BE}">
      <formula1>typ_plts</formula1>
    </dataValidation>
    <dataValidation type="list" allowBlank="1" showInputMessage="1" sqref="F11:F12 F17:F24" xr:uid="{0477482D-1DA2-4187-8D5E-685B6F63572B}">
      <formula1>Diam_collet</formula1>
    </dataValidation>
    <dataValidation allowBlank="1" showInputMessage="1" showErrorMessage="1" sqref="C11:C12 H17:J24 C24 C17:C22 H8:J8 H11:J12" xr:uid="{96D6A98B-A899-431E-85CD-7C8D99B50FE5}"/>
    <dataValidation type="list" allowBlank="1" showInputMessage="1" showErrorMessage="1" sqref="L8:L16" xr:uid="{EDBCD7AC-78A9-445A-8579-8BC02D29D0F7}">
      <formula1>traitement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1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70BF-674F-4C73-BBEC-0EDF55D9D8F5}">
  <sheetPr>
    <pageSetUpPr fitToPage="1"/>
  </sheetPr>
  <dimension ref="A1:AB85"/>
  <sheetViews>
    <sheetView showWhiteSpace="0" view="pageBreakPreview" topLeftCell="A20" zoomScale="70" zoomScaleNormal="70" zoomScaleSheetLayoutView="70" workbookViewId="0">
      <selection activeCell="I8" sqref="I8:I39"/>
    </sheetView>
  </sheetViews>
  <sheetFormatPr baseColWidth="10" defaultColWidth="11.44140625" defaultRowHeight="14.4" x14ac:dyDescent="0.3"/>
  <cols>
    <col min="1" max="1" width="17" style="1" customWidth="1"/>
    <col min="2" max="2" width="19.6640625" style="1" customWidth="1"/>
    <col min="3" max="3" width="21.33203125" style="1" customWidth="1"/>
    <col min="4" max="5" width="11.109375" style="2" customWidth="1"/>
    <col min="6" max="6" width="12.5546875" style="2" customWidth="1"/>
    <col min="7" max="7" width="13" style="2" customWidth="1"/>
    <col min="8" max="9" width="13.6640625" style="2" customWidth="1"/>
    <col min="10" max="10" width="18.88671875" style="2" customWidth="1"/>
    <col min="11" max="11" width="6.77734375" style="56" customWidth="1"/>
    <col min="12" max="12" width="28.5546875" style="1" customWidth="1"/>
    <col min="13" max="16384" width="11.44140625" style="1"/>
  </cols>
  <sheetData>
    <row r="1" spans="1:28" ht="62.25" customHeight="1" thickBot="1" x14ac:dyDescent="0.35"/>
    <row r="2" spans="1:28" ht="21" customHeight="1" thickBot="1" x14ac:dyDescent="0.35">
      <c r="A2" s="200" t="s">
        <v>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2"/>
    </row>
    <row r="3" spans="1:28" ht="33" customHeight="1" thickBot="1" x14ac:dyDescent="0.35">
      <c r="A3" s="149" t="s">
        <v>375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1"/>
    </row>
    <row r="4" spans="1:28" ht="31.2" customHeight="1" thickBot="1" x14ac:dyDescent="0.35">
      <c r="A4" s="247" t="s">
        <v>318</v>
      </c>
      <c r="B4" s="248"/>
      <c r="C4" s="249"/>
      <c r="D4" s="149" t="s">
        <v>317</v>
      </c>
      <c r="E4" s="150"/>
      <c r="F4" s="150"/>
      <c r="G4" s="150"/>
      <c r="H4" s="150"/>
      <c r="I4" s="150"/>
      <c r="J4" s="150"/>
      <c r="K4" s="150"/>
      <c r="L4" s="151"/>
    </row>
    <row r="5" spans="1:28" ht="39" customHeight="1" thickBot="1" x14ac:dyDescent="0.35">
      <c r="A5" s="149" t="s">
        <v>2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1"/>
    </row>
    <row r="6" spans="1:28" s="2" customFormat="1" ht="28.2" customHeight="1" x14ac:dyDescent="0.3">
      <c r="A6" s="160" t="s">
        <v>3</v>
      </c>
      <c r="B6" s="145" t="s">
        <v>4</v>
      </c>
      <c r="C6" s="145" t="s">
        <v>5</v>
      </c>
      <c r="D6" s="145" t="s">
        <v>6</v>
      </c>
      <c r="E6" s="145" t="s">
        <v>7</v>
      </c>
      <c r="F6" s="145" t="s">
        <v>8</v>
      </c>
      <c r="G6" s="145" t="s">
        <v>9</v>
      </c>
      <c r="H6" s="158" t="s">
        <v>10</v>
      </c>
      <c r="I6" s="158" t="s">
        <v>11</v>
      </c>
      <c r="J6" s="258" t="s">
        <v>12</v>
      </c>
      <c r="K6" s="259"/>
      <c r="L6" s="158" t="s">
        <v>13</v>
      </c>
    </row>
    <row r="7" spans="1:28" s="2" customFormat="1" ht="28.2" customHeight="1" x14ac:dyDescent="0.3">
      <c r="A7" s="161"/>
      <c r="B7" s="146"/>
      <c r="C7" s="146"/>
      <c r="D7" s="146"/>
      <c r="E7" s="146"/>
      <c r="F7" s="146"/>
      <c r="G7" s="146"/>
      <c r="H7" s="159"/>
      <c r="I7" s="159"/>
      <c r="J7" s="264"/>
      <c r="K7" s="265"/>
      <c r="L7" s="159"/>
    </row>
    <row r="8" spans="1:28" ht="33" customHeight="1" x14ac:dyDescent="0.3">
      <c r="A8" s="116" t="s">
        <v>267</v>
      </c>
      <c r="B8" s="116" t="s">
        <v>81</v>
      </c>
      <c r="C8" s="116" t="s">
        <v>90</v>
      </c>
      <c r="D8" s="115">
        <v>1</v>
      </c>
      <c r="E8" s="115" t="s">
        <v>268</v>
      </c>
      <c r="F8" s="115">
        <v>3</v>
      </c>
      <c r="G8" s="116" t="s">
        <v>38</v>
      </c>
      <c r="H8" s="141">
        <f>I8/4</f>
        <v>600</v>
      </c>
      <c r="I8" s="142">
        <v>2400</v>
      </c>
      <c r="J8" s="263" t="s">
        <v>139</v>
      </c>
      <c r="K8" s="263"/>
      <c r="L8" s="28"/>
    </row>
    <row r="9" spans="1:28" ht="33" customHeight="1" x14ac:dyDescent="0.3">
      <c r="A9" s="119" t="s">
        <v>267</v>
      </c>
      <c r="B9" s="32" t="s">
        <v>62</v>
      </c>
      <c r="C9" s="95" t="s">
        <v>233</v>
      </c>
      <c r="D9" s="32">
        <v>1</v>
      </c>
      <c r="E9" s="32" t="s">
        <v>269</v>
      </c>
      <c r="F9" s="32">
        <v>3</v>
      </c>
      <c r="G9" s="114" t="s">
        <v>18</v>
      </c>
      <c r="H9" s="73">
        <v>4500</v>
      </c>
      <c r="I9" s="120">
        <v>17882</v>
      </c>
      <c r="J9" s="262" t="s">
        <v>139</v>
      </c>
      <c r="K9" s="262"/>
      <c r="L9" s="140"/>
    </row>
    <row r="10" spans="1:28" ht="33" customHeight="1" x14ac:dyDescent="0.3">
      <c r="A10" s="121" t="s">
        <v>267</v>
      </c>
      <c r="B10" s="34" t="s">
        <v>259</v>
      </c>
      <c r="C10" s="34" t="s">
        <v>270</v>
      </c>
      <c r="D10" s="34">
        <v>1</v>
      </c>
      <c r="E10" s="34" t="s">
        <v>271</v>
      </c>
      <c r="F10" s="34" t="s">
        <v>272</v>
      </c>
      <c r="G10" s="103" t="s">
        <v>18</v>
      </c>
      <c r="H10" s="67">
        <v>0</v>
      </c>
      <c r="I10" s="67">
        <v>300</v>
      </c>
      <c r="J10" s="263" t="s">
        <v>139</v>
      </c>
      <c r="K10" s="263"/>
      <c r="L10" s="28"/>
    </row>
    <row r="11" spans="1:28" ht="33" customHeight="1" x14ac:dyDescent="0.3">
      <c r="A11" s="119" t="s">
        <v>267</v>
      </c>
      <c r="B11" s="32" t="s">
        <v>83</v>
      </c>
      <c r="C11" s="95" t="s">
        <v>273</v>
      </c>
      <c r="D11" s="32">
        <v>1</v>
      </c>
      <c r="E11" s="32" t="s">
        <v>274</v>
      </c>
      <c r="F11" s="32" t="s">
        <v>275</v>
      </c>
      <c r="G11" s="114" t="s">
        <v>18</v>
      </c>
      <c r="H11" s="73">
        <f t="shared" ref="H11:H12" si="0">I11/4</f>
        <v>1100</v>
      </c>
      <c r="I11" s="73">
        <v>4400</v>
      </c>
      <c r="J11" s="262" t="s">
        <v>139</v>
      </c>
      <c r="K11" s="262"/>
      <c r="L11" s="140"/>
    </row>
    <row r="12" spans="1:28" ht="27" customHeight="1" x14ac:dyDescent="0.3">
      <c r="A12" s="121" t="s">
        <v>267</v>
      </c>
      <c r="B12" s="34" t="s">
        <v>66</v>
      </c>
      <c r="C12" s="34" t="s">
        <v>276</v>
      </c>
      <c r="D12" s="34">
        <v>1</v>
      </c>
      <c r="E12" s="34" t="s">
        <v>277</v>
      </c>
      <c r="F12" s="34" t="s">
        <v>275</v>
      </c>
      <c r="G12" s="103" t="s">
        <v>18</v>
      </c>
      <c r="H12" s="67">
        <f t="shared" si="0"/>
        <v>750</v>
      </c>
      <c r="I12" s="67">
        <v>3000</v>
      </c>
      <c r="J12" s="263" t="s">
        <v>139</v>
      </c>
      <c r="K12" s="263"/>
      <c r="L12" s="28"/>
    </row>
    <row r="13" spans="1:28" ht="34.200000000000003" customHeight="1" x14ac:dyDescent="0.3">
      <c r="A13" s="119" t="s">
        <v>267</v>
      </c>
      <c r="B13" s="32" t="s">
        <v>278</v>
      </c>
      <c r="C13" s="95" t="s">
        <v>70</v>
      </c>
      <c r="D13" s="32"/>
      <c r="E13" s="32"/>
      <c r="F13" s="32"/>
      <c r="G13" s="114" t="s">
        <v>18</v>
      </c>
      <c r="H13" s="73">
        <v>0</v>
      </c>
      <c r="I13" s="73">
        <v>350</v>
      </c>
      <c r="J13" s="262" t="s">
        <v>139</v>
      </c>
      <c r="K13" s="262"/>
      <c r="L13" s="140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ht="33" customHeight="1" x14ac:dyDescent="0.3">
      <c r="A14" s="121" t="s">
        <v>267</v>
      </c>
      <c r="B14" s="34" t="s">
        <v>72</v>
      </c>
      <c r="C14" s="34" t="s">
        <v>279</v>
      </c>
      <c r="D14" s="34" t="s">
        <v>280</v>
      </c>
      <c r="E14" s="34" t="s">
        <v>281</v>
      </c>
      <c r="F14" s="34" t="s">
        <v>275</v>
      </c>
      <c r="G14" s="103" t="s">
        <v>18</v>
      </c>
      <c r="H14" s="67">
        <v>325</v>
      </c>
      <c r="I14" s="67">
        <v>1330</v>
      </c>
      <c r="J14" s="263" t="s">
        <v>139</v>
      </c>
      <c r="K14" s="263"/>
      <c r="L14" s="2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ht="36.6" customHeight="1" x14ac:dyDescent="0.3">
      <c r="A15" s="119" t="s">
        <v>267</v>
      </c>
      <c r="B15" s="32" t="s">
        <v>39</v>
      </c>
      <c r="C15" s="95" t="s">
        <v>282</v>
      </c>
      <c r="D15" s="32">
        <v>1</v>
      </c>
      <c r="E15" s="32" t="s">
        <v>283</v>
      </c>
      <c r="F15" s="32" t="s">
        <v>284</v>
      </c>
      <c r="G15" s="114" t="s">
        <v>18</v>
      </c>
      <c r="H15" s="73">
        <v>0</v>
      </c>
      <c r="I15" s="73">
        <v>250</v>
      </c>
      <c r="J15" s="262" t="s">
        <v>139</v>
      </c>
      <c r="K15" s="262"/>
      <c r="L15" s="14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39.9" customHeight="1" x14ac:dyDescent="0.3">
      <c r="A16" s="121" t="s">
        <v>267</v>
      </c>
      <c r="B16" s="34" t="s">
        <v>35</v>
      </c>
      <c r="C16" s="34" t="s">
        <v>285</v>
      </c>
      <c r="D16" s="34">
        <v>1</v>
      </c>
      <c r="E16" s="34" t="s">
        <v>286</v>
      </c>
      <c r="F16" s="34">
        <v>4</v>
      </c>
      <c r="G16" s="103" t="s">
        <v>18</v>
      </c>
      <c r="H16" s="67">
        <v>0</v>
      </c>
      <c r="I16" s="67">
        <v>500</v>
      </c>
      <c r="J16" s="263" t="s">
        <v>139</v>
      </c>
      <c r="K16" s="263"/>
      <c r="L16" s="2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ht="37.950000000000003" customHeight="1" x14ac:dyDescent="0.3">
      <c r="A17" s="119" t="s">
        <v>267</v>
      </c>
      <c r="B17" s="32" t="s">
        <v>68</v>
      </c>
      <c r="C17" s="95" t="s">
        <v>287</v>
      </c>
      <c r="D17" s="32">
        <v>1</v>
      </c>
      <c r="E17" s="32" t="s">
        <v>288</v>
      </c>
      <c r="F17" s="32">
        <v>5</v>
      </c>
      <c r="G17" s="114" t="s">
        <v>18</v>
      </c>
      <c r="H17" s="73">
        <v>170</v>
      </c>
      <c r="I17" s="73">
        <v>668</v>
      </c>
      <c r="J17" s="262" t="s">
        <v>139</v>
      </c>
      <c r="K17" s="262"/>
      <c r="L17" s="140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ht="43.2" customHeight="1" x14ac:dyDescent="0.3">
      <c r="A18" s="121" t="s">
        <v>267</v>
      </c>
      <c r="B18" s="34" t="s">
        <v>153</v>
      </c>
      <c r="C18" s="34" t="s">
        <v>289</v>
      </c>
      <c r="D18" s="34">
        <v>1</v>
      </c>
      <c r="E18" s="34" t="s">
        <v>290</v>
      </c>
      <c r="F18" s="34">
        <v>2.5</v>
      </c>
      <c r="G18" s="103" t="s">
        <v>18</v>
      </c>
      <c r="H18" s="67">
        <v>3000</v>
      </c>
      <c r="I18" s="67">
        <v>11820</v>
      </c>
      <c r="J18" s="263" t="s">
        <v>139</v>
      </c>
      <c r="K18" s="263"/>
      <c r="L18" s="2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ht="37.950000000000003" customHeight="1" x14ac:dyDescent="0.3">
      <c r="A19" s="119" t="s">
        <v>267</v>
      </c>
      <c r="B19" s="32" t="s">
        <v>69</v>
      </c>
      <c r="C19" s="95" t="s">
        <v>24</v>
      </c>
      <c r="D19" s="32" t="s">
        <v>20</v>
      </c>
      <c r="E19" s="32"/>
      <c r="F19" s="32"/>
      <c r="G19" s="114" t="s">
        <v>18</v>
      </c>
      <c r="H19" s="73">
        <v>300</v>
      </c>
      <c r="I19" s="73">
        <v>1248</v>
      </c>
      <c r="J19" s="262" t="s">
        <v>139</v>
      </c>
      <c r="K19" s="262"/>
      <c r="L19" s="140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ht="37.950000000000003" customHeight="1" x14ac:dyDescent="0.3">
      <c r="A20" s="121" t="s">
        <v>267</v>
      </c>
      <c r="B20" s="34" t="s">
        <v>163</v>
      </c>
      <c r="C20" s="34" t="s">
        <v>291</v>
      </c>
      <c r="D20" s="34">
        <v>1</v>
      </c>
      <c r="E20" s="34" t="s">
        <v>269</v>
      </c>
      <c r="F20" s="34">
        <v>3</v>
      </c>
      <c r="G20" s="103" t="s">
        <v>18</v>
      </c>
      <c r="H20" s="67">
        <f t="shared" ref="H20" si="1">I20/4</f>
        <v>180</v>
      </c>
      <c r="I20" s="67">
        <v>720</v>
      </c>
      <c r="J20" s="263" t="s">
        <v>139</v>
      </c>
      <c r="K20" s="263"/>
      <c r="L20" s="2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ht="39" customHeight="1" x14ac:dyDescent="0.3">
      <c r="A21" s="119" t="s">
        <v>267</v>
      </c>
      <c r="B21" s="32" t="s">
        <v>26</v>
      </c>
      <c r="C21" s="95" t="s">
        <v>292</v>
      </c>
      <c r="D21" s="32" t="s">
        <v>20</v>
      </c>
      <c r="E21" s="32" t="s">
        <v>269</v>
      </c>
      <c r="F21" s="32">
        <v>3</v>
      </c>
      <c r="G21" s="114" t="s">
        <v>18</v>
      </c>
      <c r="H21" s="73">
        <v>1500</v>
      </c>
      <c r="I21" s="73">
        <v>5955</v>
      </c>
      <c r="J21" s="262" t="s">
        <v>139</v>
      </c>
      <c r="K21" s="262"/>
      <c r="L21" s="140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34.799999999999997" customHeight="1" x14ac:dyDescent="0.3">
      <c r="A22" s="121" t="s">
        <v>267</v>
      </c>
      <c r="B22" s="34" t="s">
        <v>71</v>
      </c>
      <c r="C22" s="34" t="s">
        <v>24</v>
      </c>
      <c r="D22" s="34"/>
      <c r="E22" s="34"/>
      <c r="F22" s="34"/>
      <c r="G22" s="103" t="s">
        <v>18</v>
      </c>
      <c r="H22" s="67">
        <v>0</v>
      </c>
      <c r="I22" s="67">
        <v>183</v>
      </c>
      <c r="J22" s="263" t="s">
        <v>139</v>
      </c>
      <c r="K22" s="263"/>
      <c r="L22" s="2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8" ht="34.799999999999997" customHeight="1" x14ac:dyDescent="0.3">
      <c r="A23" s="119" t="s">
        <v>267</v>
      </c>
      <c r="B23" s="32" t="s">
        <v>30</v>
      </c>
      <c r="C23" s="95" t="s">
        <v>293</v>
      </c>
      <c r="D23" s="32">
        <v>2</v>
      </c>
      <c r="E23" s="32" t="s">
        <v>294</v>
      </c>
      <c r="F23" s="32" t="s">
        <v>275</v>
      </c>
      <c r="G23" s="114" t="s">
        <v>18</v>
      </c>
      <c r="H23" s="73">
        <v>800</v>
      </c>
      <c r="I23" s="73">
        <v>3158</v>
      </c>
      <c r="J23" s="262" t="s">
        <v>139</v>
      </c>
      <c r="K23" s="262"/>
      <c r="L23" s="140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8" ht="34.799999999999997" customHeight="1" x14ac:dyDescent="0.3">
      <c r="A24" s="121" t="s">
        <v>267</v>
      </c>
      <c r="B24" s="34" t="s">
        <v>57</v>
      </c>
      <c r="C24" s="34" t="s">
        <v>58</v>
      </c>
      <c r="D24" s="34" t="s">
        <v>295</v>
      </c>
      <c r="E24" s="34" t="s">
        <v>296</v>
      </c>
      <c r="F24" s="34" t="s">
        <v>284</v>
      </c>
      <c r="G24" s="103" t="s">
        <v>18</v>
      </c>
      <c r="H24" s="67">
        <f t="shared" ref="H24:H27" si="2">I24/4</f>
        <v>500</v>
      </c>
      <c r="I24" s="67">
        <v>2000</v>
      </c>
      <c r="J24" s="263" t="s">
        <v>139</v>
      </c>
      <c r="K24" s="263"/>
      <c r="L24" s="2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8" ht="34.799999999999997" customHeight="1" x14ac:dyDescent="0.3">
      <c r="A25" s="119" t="s">
        <v>267</v>
      </c>
      <c r="B25" s="32" t="s">
        <v>144</v>
      </c>
      <c r="C25" s="95" t="s">
        <v>297</v>
      </c>
      <c r="D25" s="32" t="s">
        <v>280</v>
      </c>
      <c r="E25" s="32" t="s">
        <v>298</v>
      </c>
      <c r="F25" s="32" t="s">
        <v>299</v>
      </c>
      <c r="G25" s="114" t="s">
        <v>18</v>
      </c>
      <c r="H25" s="73">
        <v>325</v>
      </c>
      <c r="I25" s="73">
        <v>1325</v>
      </c>
      <c r="J25" s="262" t="s">
        <v>139</v>
      </c>
      <c r="K25" s="262"/>
      <c r="L25" s="140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8" ht="34.799999999999997" customHeight="1" x14ac:dyDescent="0.3">
      <c r="A26" s="121" t="s">
        <v>267</v>
      </c>
      <c r="B26" s="34" t="s">
        <v>55</v>
      </c>
      <c r="C26" s="34" t="s">
        <v>300</v>
      </c>
      <c r="D26" s="34" t="s">
        <v>295</v>
      </c>
      <c r="E26" s="34" t="s">
        <v>296</v>
      </c>
      <c r="F26" s="34" t="s">
        <v>284</v>
      </c>
      <c r="G26" s="103" t="s">
        <v>18</v>
      </c>
      <c r="H26" s="67">
        <f t="shared" si="2"/>
        <v>275</v>
      </c>
      <c r="I26" s="67">
        <v>1100</v>
      </c>
      <c r="J26" s="263" t="s">
        <v>139</v>
      </c>
      <c r="K26" s="263"/>
      <c r="L26" s="2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8" ht="34.799999999999997" customHeight="1" x14ac:dyDescent="0.3">
      <c r="A27" s="119" t="s">
        <v>267</v>
      </c>
      <c r="B27" s="32" t="s">
        <v>301</v>
      </c>
      <c r="C27" s="95" t="s">
        <v>302</v>
      </c>
      <c r="D27" s="32" t="s">
        <v>295</v>
      </c>
      <c r="E27" s="32" t="s">
        <v>296</v>
      </c>
      <c r="F27" s="32" t="s">
        <v>284</v>
      </c>
      <c r="G27" s="114" t="s">
        <v>18</v>
      </c>
      <c r="H27" s="73">
        <f t="shared" si="2"/>
        <v>275</v>
      </c>
      <c r="I27" s="73">
        <v>1100</v>
      </c>
      <c r="J27" s="262" t="s">
        <v>139</v>
      </c>
      <c r="K27" s="262"/>
      <c r="L27" s="140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8" ht="34.799999999999997" customHeight="1" x14ac:dyDescent="0.3">
      <c r="A28" s="121" t="s">
        <v>267</v>
      </c>
      <c r="B28" s="34" t="s">
        <v>60</v>
      </c>
      <c r="C28" s="34" t="s">
        <v>61</v>
      </c>
      <c r="D28" s="34">
        <v>1</v>
      </c>
      <c r="E28" s="34" t="s">
        <v>303</v>
      </c>
      <c r="F28" s="34">
        <v>4</v>
      </c>
      <c r="G28" s="103" t="s">
        <v>18</v>
      </c>
      <c r="H28" s="67">
        <v>0</v>
      </c>
      <c r="I28" s="67">
        <v>150</v>
      </c>
      <c r="J28" s="263" t="s">
        <v>139</v>
      </c>
      <c r="K28" s="263"/>
      <c r="L28" s="2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8" ht="48.6" customHeight="1" x14ac:dyDescent="0.3">
      <c r="A29" s="119" t="s">
        <v>267</v>
      </c>
      <c r="B29" s="32" t="s">
        <v>115</v>
      </c>
      <c r="C29" s="95" t="s">
        <v>64</v>
      </c>
      <c r="D29" s="32">
        <v>1</v>
      </c>
      <c r="E29" s="32" t="s">
        <v>290</v>
      </c>
      <c r="F29" s="32">
        <v>2.5</v>
      </c>
      <c r="G29" s="114" t="s">
        <v>18</v>
      </c>
      <c r="H29" s="73">
        <v>0</v>
      </c>
      <c r="I29" s="73">
        <v>100</v>
      </c>
      <c r="J29" s="262" t="s">
        <v>139</v>
      </c>
      <c r="K29" s="262"/>
      <c r="L29" s="140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8" ht="34.799999999999997" customHeight="1" x14ac:dyDescent="0.3">
      <c r="A30" s="121" t="s">
        <v>267</v>
      </c>
      <c r="B30" s="34" t="s">
        <v>304</v>
      </c>
      <c r="C30" s="34" t="s">
        <v>24</v>
      </c>
      <c r="D30" s="34"/>
      <c r="E30" s="34"/>
      <c r="F30" s="34"/>
      <c r="G30" s="103" t="s">
        <v>18</v>
      </c>
      <c r="H30" s="67">
        <v>550</v>
      </c>
      <c r="I30" s="67">
        <v>650</v>
      </c>
      <c r="J30" s="263" t="s">
        <v>139</v>
      </c>
      <c r="K30" s="263"/>
      <c r="L30" s="2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1:28" ht="34.799999999999997" customHeight="1" x14ac:dyDescent="0.3">
      <c r="A31" s="119" t="s">
        <v>267</v>
      </c>
      <c r="B31" s="32" t="s">
        <v>30</v>
      </c>
      <c r="C31" s="95" t="s">
        <v>88</v>
      </c>
      <c r="D31" s="32">
        <v>2</v>
      </c>
      <c r="E31" s="32" t="s">
        <v>303</v>
      </c>
      <c r="F31" s="32" t="s">
        <v>275</v>
      </c>
      <c r="G31" s="114" t="s">
        <v>18</v>
      </c>
      <c r="H31" s="73">
        <v>700</v>
      </c>
      <c r="I31" s="73">
        <v>800</v>
      </c>
      <c r="J31" s="262" t="s">
        <v>139</v>
      </c>
      <c r="K31" s="262"/>
      <c r="L31" s="140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1:28" ht="74.400000000000006" customHeight="1" x14ac:dyDescent="0.3">
      <c r="A32" s="121" t="s">
        <v>267</v>
      </c>
      <c r="B32" s="34" t="s">
        <v>68</v>
      </c>
      <c r="C32" s="34" t="s">
        <v>287</v>
      </c>
      <c r="D32" s="34">
        <v>1</v>
      </c>
      <c r="E32" s="34" t="s">
        <v>305</v>
      </c>
      <c r="F32" s="34">
        <v>5</v>
      </c>
      <c r="G32" s="103" t="s">
        <v>18</v>
      </c>
      <c r="H32" s="67">
        <v>0</v>
      </c>
      <c r="I32" s="67">
        <v>200</v>
      </c>
      <c r="J32" s="263" t="s">
        <v>139</v>
      </c>
      <c r="K32" s="263"/>
      <c r="L32" s="2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1:27" ht="30" customHeight="1" x14ac:dyDescent="0.3">
      <c r="A33" s="119" t="s">
        <v>267</v>
      </c>
      <c r="B33" s="32" t="s">
        <v>203</v>
      </c>
      <c r="C33" s="95" t="s">
        <v>306</v>
      </c>
      <c r="D33" s="32">
        <v>1</v>
      </c>
      <c r="E33" s="32" t="s">
        <v>303</v>
      </c>
      <c r="F33" s="32">
        <v>4</v>
      </c>
      <c r="G33" s="114" t="s">
        <v>18</v>
      </c>
      <c r="H33" s="73">
        <v>0</v>
      </c>
      <c r="I33" s="73">
        <v>500</v>
      </c>
      <c r="J33" s="262" t="s">
        <v>139</v>
      </c>
      <c r="K33" s="262"/>
      <c r="L33" s="14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 ht="31.8" customHeight="1" x14ac:dyDescent="0.3">
      <c r="A34" s="121" t="s">
        <v>267</v>
      </c>
      <c r="B34" s="34" t="s">
        <v>65</v>
      </c>
      <c r="C34" s="34" t="s">
        <v>307</v>
      </c>
      <c r="D34" s="34">
        <v>1</v>
      </c>
      <c r="E34" s="34" t="s">
        <v>308</v>
      </c>
      <c r="F34" s="34" t="s">
        <v>275</v>
      </c>
      <c r="G34" s="103" t="s">
        <v>18</v>
      </c>
      <c r="H34" s="67">
        <v>0</v>
      </c>
      <c r="I34" s="67">
        <v>134</v>
      </c>
      <c r="J34" s="263" t="s">
        <v>139</v>
      </c>
      <c r="K34" s="263"/>
      <c r="L34" s="2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1:27" ht="45.6" customHeight="1" x14ac:dyDescent="0.3">
      <c r="A35" s="119" t="s">
        <v>267</v>
      </c>
      <c r="B35" s="32" t="s">
        <v>309</v>
      </c>
      <c r="C35" s="95" t="s">
        <v>310</v>
      </c>
      <c r="D35" s="32" t="s">
        <v>20</v>
      </c>
      <c r="E35" s="32" t="s">
        <v>269</v>
      </c>
      <c r="F35" s="32">
        <v>3</v>
      </c>
      <c r="G35" s="114" t="s">
        <v>18</v>
      </c>
      <c r="H35" s="73">
        <f>I35/4</f>
        <v>375</v>
      </c>
      <c r="I35" s="73">
        <v>1500</v>
      </c>
      <c r="J35" s="262" t="s">
        <v>139</v>
      </c>
      <c r="K35" s="262"/>
      <c r="L35" s="140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1:27" ht="41.4" x14ac:dyDescent="0.3">
      <c r="A36" s="121" t="s">
        <v>267</v>
      </c>
      <c r="B36" s="34" t="s">
        <v>115</v>
      </c>
      <c r="C36" s="34" t="s">
        <v>64</v>
      </c>
      <c r="D36" s="34" t="s">
        <v>280</v>
      </c>
      <c r="E36" s="34" t="s">
        <v>311</v>
      </c>
      <c r="F36" s="34" t="s">
        <v>312</v>
      </c>
      <c r="G36" s="103" t="s">
        <v>18</v>
      </c>
      <c r="H36" s="67">
        <v>0</v>
      </c>
      <c r="I36" s="67">
        <v>300</v>
      </c>
      <c r="J36" s="263" t="s">
        <v>139</v>
      </c>
      <c r="K36" s="263"/>
      <c r="L36" s="2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1:27" ht="30" customHeight="1" x14ac:dyDescent="0.3">
      <c r="A37" s="119" t="s">
        <v>267</v>
      </c>
      <c r="B37" s="32" t="s">
        <v>59</v>
      </c>
      <c r="C37" s="95" t="s">
        <v>24</v>
      </c>
      <c r="D37" s="32">
        <v>1</v>
      </c>
      <c r="E37" s="32" t="s">
        <v>305</v>
      </c>
      <c r="F37" s="32">
        <v>4</v>
      </c>
      <c r="G37" s="114" t="s">
        <v>18</v>
      </c>
      <c r="H37" s="73">
        <v>0</v>
      </c>
      <c r="I37" s="73">
        <v>500</v>
      </c>
      <c r="J37" s="262" t="s">
        <v>139</v>
      </c>
      <c r="K37" s="262"/>
      <c r="L37" s="140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1:27" ht="27.6" x14ac:dyDescent="0.3">
      <c r="A38" s="121" t="s">
        <v>267</v>
      </c>
      <c r="B38" s="34" t="s">
        <v>79</v>
      </c>
      <c r="C38" s="34" t="s">
        <v>80</v>
      </c>
      <c r="D38" s="34" t="s">
        <v>313</v>
      </c>
      <c r="E38" s="34" t="s">
        <v>314</v>
      </c>
      <c r="F38" s="34" t="s">
        <v>272</v>
      </c>
      <c r="G38" s="103" t="s">
        <v>18</v>
      </c>
      <c r="H38" s="67">
        <v>0</v>
      </c>
      <c r="I38" s="67">
        <v>300</v>
      </c>
      <c r="J38" s="263" t="s">
        <v>139</v>
      </c>
      <c r="K38" s="263"/>
      <c r="L38" s="2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1:27" ht="27.6" x14ac:dyDescent="0.3">
      <c r="A39" s="119" t="s">
        <v>267</v>
      </c>
      <c r="B39" s="32" t="s">
        <v>22</v>
      </c>
      <c r="C39" s="95" t="s">
        <v>23</v>
      </c>
      <c r="D39" s="32">
        <v>1</v>
      </c>
      <c r="E39" s="32" t="s">
        <v>315</v>
      </c>
      <c r="F39" s="32" t="s">
        <v>316</v>
      </c>
      <c r="G39" s="114" t="s">
        <v>18</v>
      </c>
      <c r="H39" s="73">
        <v>0</v>
      </c>
      <c r="I39" s="73">
        <v>100</v>
      </c>
      <c r="J39" s="262" t="s">
        <v>139</v>
      </c>
      <c r="K39" s="262"/>
      <c r="L39" s="140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1:27" ht="16.2" thickBot="1" x14ac:dyDescent="0.35">
      <c r="A40" s="121"/>
      <c r="B40" s="34"/>
      <c r="C40" s="34"/>
      <c r="D40" s="34"/>
      <c r="E40" s="34"/>
      <c r="F40" s="34"/>
      <c r="G40" s="103"/>
      <c r="H40" s="67"/>
      <c r="I40" s="67"/>
      <c r="J40" s="267"/>
      <c r="K40" s="268"/>
      <c r="L40" s="55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1:27" ht="16.2" thickBot="1" x14ac:dyDescent="0.35">
      <c r="A41" s="162" t="s">
        <v>42</v>
      </c>
      <c r="B41" s="163"/>
      <c r="C41" s="163"/>
      <c r="D41" s="163"/>
      <c r="E41" s="163"/>
      <c r="F41" s="163"/>
      <c r="G41" s="199" t="s">
        <v>43</v>
      </c>
      <c r="H41" s="199"/>
      <c r="I41" s="199"/>
      <c r="J41" s="199"/>
      <c r="K41" s="266"/>
      <c r="L41" s="12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1:27" ht="8.4" customHeight="1" thickBot="1" x14ac:dyDescent="0.35">
      <c r="A42" s="6"/>
      <c r="B42" s="6"/>
      <c r="C42" s="6"/>
      <c r="D42" s="7"/>
      <c r="E42" s="7"/>
      <c r="F42" s="7"/>
      <c r="G42" s="7"/>
      <c r="H42" s="7"/>
      <c r="I42" s="7"/>
      <c r="J42" s="7"/>
      <c r="K42" s="61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1:27" ht="16.2" thickBot="1" x14ac:dyDescent="0.35">
      <c r="A43" s="166" t="s">
        <v>44</v>
      </c>
      <c r="B43" s="167"/>
      <c r="C43" s="167"/>
      <c r="D43" s="167"/>
      <c r="E43" s="167"/>
      <c r="F43" s="167"/>
      <c r="G43" s="167"/>
      <c r="H43" s="242" t="s">
        <v>45</v>
      </c>
      <c r="I43" s="243"/>
      <c r="J43" s="243"/>
      <c r="K43" s="243"/>
      <c r="L43" s="244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1:27" ht="15.6" x14ac:dyDescent="0.3">
      <c r="A44" s="153" t="s">
        <v>46</v>
      </c>
      <c r="B44" s="154"/>
      <c r="C44" s="154"/>
      <c r="D44" s="154"/>
      <c r="E44" s="154"/>
      <c r="F44" s="154"/>
      <c r="G44" s="154"/>
      <c r="H44" s="239" t="s">
        <v>47</v>
      </c>
      <c r="I44" s="240"/>
      <c r="J44" s="240"/>
      <c r="K44" s="240"/>
      <c r="L44" s="24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1:27" ht="15.6" x14ac:dyDescent="0.3">
      <c r="A45" s="175" t="s">
        <v>48</v>
      </c>
      <c r="B45" s="176"/>
      <c r="C45" s="176"/>
      <c r="D45" s="176"/>
      <c r="E45" s="176"/>
      <c r="F45" s="176"/>
      <c r="G45" s="176"/>
      <c r="H45" s="178"/>
      <c r="I45" s="179"/>
      <c r="J45" s="179"/>
      <c r="K45" s="179"/>
      <c r="L45" s="235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1:27" ht="15.6" x14ac:dyDescent="0.3">
      <c r="A46" s="175" t="s">
        <v>49</v>
      </c>
      <c r="B46" s="176"/>
      <c r="C46" s="176"/>
      <c r="D46" s="176"/>
      <c r="E46" s="176"/>
      <c r="F46" s="176"/>
      <c r="G46" s="176"/>
      <c r="H46" s="178"/>
      <c r="I46" s="179"/>
      <c r="J46" s="179"/>
      <c r="K46" s="179"/>
      <c r="L46" s="235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1:27" ht="16.2" thickBot="1" x14ac:dyDescent="0.35">
      <c r="A47" s="180" t="s">
        <v>50</v>
      </c>
      <c r="B47" s="181"/>
      <c r="C47" s="181"/>
      <c r="D47" s="181"/>
      <c r="E47" s="181"/>
      <c r="F47" s="181"/>
      <c r="G47" s="181"/>
      <c r="H47" s="183"/>
      <c r="I47" s="184"/>
      <c r="J47" s="184"/>
      <c r="K47" s="184"/>
      <c r="L47" s="236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1:27" ht="16.2" thickBot="1" x14ac:dyDescent="0.35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1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1:27" ht="16.2" thickBot="1" x14ac:dyDescent="0.35">
      <c r="A49" s="6"/>
      <c r="B49" s="6"/>
      <c r="C49" s="6"/>
      <c r="D49" s="7"/>
      <c r="E49" s="7"/>
      <c r="F49" s="7"/>
      <c r="G49" s="7"/>
      <c r="H49" s="185"/>
      <c r="I49" s="186"/>
      <c r="J49" s="186"/>
      <c r="K49" s="186"/>
      <c r="L49" s="194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 ht="16.2" thickBot="1" x14ac:dyDescent="0.35">
      <c r="A50" s="169" t="s">
        <v>51</v>
      </c>
      <c r="B50" s="170"/>
      <c r="C50" s="171"/>
      <c r="D50" s="172" t="s">
        <v>52</v>
      </c>
      <c r="E50" s="173"/>
      <c r="F50" s="174"/>
      <c r="G50" s="14"/>
      <c r="H50" s="187"/>
      <c r="I50" s="188"/>
      <c r="J50" s="188"/>
      <c r="K50" s="188"/>
      <c r="L50" s="195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5.6" x14ac:dyDescent="0.3">
      <c r="A51" s="6"/>
      <c r="B51" s="6"/>
      <c r="C51" s="6"/>
      <c r="D51" s="7"/>
      <c r="E51" s="7"/>
      <c r="F51" s="7"/>
      <c r="G51" s="7"/>
      <c r="H51" s="187"/>
      <c r="I51" s="188"/>
      <c r="J51" s="188"/>
      <c r="K51" s="188"/>
      <c r="L51" s="195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6.2" thickBot="1" x14ac:dyDescent="0.35">
      <c r="A52" s="6"/>
      <c r="B52" s="6"/>
      <c r="C52" s="6"/>
      <c r="D52" s="7"/>
      <c r="E52" s="7"/>
      <c r="F52" s="7"/>
      <c r="G52" s="7"/>
      <c r="H52" s="189"/>
      <c r="I52" s="190"/>
      <c r="J52" s="190"/>
      <c r="K52" s="190"/>
      <c r="L52" s="196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ht="15.6" x14ac:dyDescent="0.3">
      <c r="A53" s="6"/>
      <c r="B53" s="6"/>
      <c r="C53" s="6"/>
      <c r="D53" s="7"/>
      <c r="E53" s="7"/>
      <c r="F53" s="7"/>
      <c r="G53" s="7"/>
      <c r="H53" s="7"/>
      <c r="I53" s="7" t="s">
        <v>53</v>
      </c>
      <c r="J53" s="7"/>
      <c r="K53" s="61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ht="15.6" x14ac:dyDescent="0.3">
      <c r="A54" s="8"/>
      <c r="B54" s="8"/>
      <c r="C54" s="8"/>
      <c r="D54" s="10"/>
      <c r="E54" s="10"/>
      <c r="F54" s="10"/>
      <c r="G54" s="10"/>
      <c r="H54" s="10"/>
      <c r="I54" s="10"/>
      <c r="J54" s="10"/>
      <c r="K54" s="62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ht="15.6" x14ac:dyDescent="0.3">
      <c r="A55" s="8"/>
      <c r="B55" s="8"/>
      <c r="C55" s="8"/>
      <c r="D55" s="10"/>
      <c r="E55" s="10"/>
      <c r="F55" s="10"/>
      <c r="G55" s="10"/>
      <c r="H55" s="10"/>
      <c r="I55" s="10"/>
      <c r="J55" s="10"/>
      <c r="K55" s="62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1:27" ht="15.6" x14ac:dyDescent="0.3">
      <c r="A56" s="8"/>
      <c r="B56" s="8"/>
      <c r="C56" s="8"/>
      <c r="D56" s="10"/>
      <c r="E56" s="10"/>
      <c r="F56" s="10"/>
      <c r="G56" s="10"/>
      <c r="H56" s="10"/>
      <c r="I56" s="10"/>
      <c r="J56" s="10"/>
      <c r="K56" s="62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1:27" ht="15.6" x14ac:dyDescent="0.3">
      <c r="A57" s="8"/>
      <c r="B57" s="8"/>
      <c r="C57" s="8"/>
      <c r="D57" s="10"/>
      <c r="E57" s="10"/>
      <c r="F57" s="10"/>
      <c r="G57" s="10"/>
      <c r="H57" s="10"/>
      <c r="I57" s="10"/>
      <c r="J57" s="10"/>
      <c r="K57" s="62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1:27" ht="15.6" x14ac:dyDescent="0.3">
      <c r="A58" s="8"/>
      <c r="B58" s="8"/>
      <c r="C58" s="8"/>
      <c r="D58" s="10"/>
      <c r="E58" s="10"/>
      <c r="F58" s="10"/>
      <c r="G58" s="10"/>
      <c r="H58" s="10"/>
      <c r="I58" s="10"/>
      <c r="J58" s="10"/>
      <c r="K58" s="62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1:27" ht="15.6" x14ac:dyDescent="0.3">
      <c r="A59" s="8"/>
      <c r="B59" s="8"/>
      <c r="C59" s="8"/>
      <c r="D59" s="10"/>
      <c r="E59" s="10"/>
      <c r="F59" s="10"/>
      <c r="G59" s="10"/>
      <c r="H59" s="10"/>
      <c r="I59" s="10"/>
      <c r="J59" s="10"/>
      <c r="K59" s="62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</row>
    <row r="60" spans="1:27" ht="15.6" x14ac:dyDescent="0.3">
      <c r="A60" s="8"/>
      <c r="B60" s="8"/>
      <c r="C60" s="8"/>
      <c r="D60" s="10"/>
      <c r="E60" s="10"/>
      <c r="F60" s="10"/>
      <c r="G60" s="10"/>
      <c r="H60" s="10"/>
      <c r="I60" s="10"/>
      <c r="J60" s="10"/>
      <c r="K60" s="62"/>
      <c r="L60" s="8"/>
    </row>
    <row r="61" spans="1:27" ht="15.6" x14ac:dyDescent="0.3">
      <c r="A61" s="8"/>
      <c r="B61" s="8"/>
      <c r="C61" s="8"/>
      <c r="D61" s="10"/>
      <c r="E61" s="10"/>
      <c r="F61" s="10"/>
      <c r="G61" s="10"/>
      <c r="H61" s="10"/>
      <c r="I61" s="10"/>
      <c r="J61" s="10"/>
      <c r="K61" s="62"/>
      <c r="L61" s="8"/>
    </row>
    <row r="62" spans="1:27" ht="15.6" x14ac:dyDescent="0.3">
      <c r="A62" s="8"/>
      <c r="B62" s="8"/>
      <c r="C62" s="8"/>
      <c r="D62" s="10"/>
      <c r="E62" s="10"/>
      <c r="F62" s="10"/>
      <c r="G62" s="10"/>
      <c r="H62" s="10"/>
      <c r="I62" s="10"/>
      <c r="J62" s="10"/>
      <c r="K62" s="62"/>
      <c r="L62" s="8"/>
    </row>
    <row r="63" spans="1:27" ht="15.6" x14ac:dyDescent="0.3">
      <c r="A63" s="8"/>
      <c r="B63" s="8"/>
      <c r="C63" s="8"/>
      <c r="D63" s="10"/>
      <c r="E63" s="10"/>
      <c r="F63" s="10"/>
      <c r="G63" s="10"/>
      <c r="H63" s="10"/>
      <c r="I63" s="10"/>
      <c r="J63" s="10"/>
      <c r="K63" s="62"/>
      <c r="L63" s="8"/>
    </row>
    <row r="64" spans="1:27" ht="15.6" x14ac:dyDescent="0.3">
      <c r="A64" s="8"/>
      <c r="B64" s="8"/>
      <c r="C64" s="8"/>
      <c r="D64" s="10"/>
      <c r="E64" s="10"/>
      <c r="F64" s="10"/>
      <c r="G64" s="10"/>
      <c r="H64" s="10"/>
      <c r="I64" s="10"/>
      <c r="J64" s="10"/>
      <c r="K64" s="62"/>
      <c r="L64" s="8"/>
    </row>
    <row r="65" spans="1:12" ht="15.6" x14ac:dyDescent="0.3">
      <c r="A65" s="8"/>
      <c r="B65" s="8"/>
      <c r="C65" s="8"/>
      <c r="D65" s="10"/>
      <c r="E65" s="10"/>
      <c r="F65" s="10"/>
      <c r="G65" s="10"/>
      <c r="H65" s="10"/>
      <c r="I65" s="10"/>
      <c r="J65" s="10"/>
      <c r="K65" s="62"/>
      <c r="L65" s="8"/>
    </row>
    <row r="66" spans="1:12" ht="15.6" x14ac:dyDescent="0.3">
      <c r="A66" s="8"/>
      <c r="B66" s="8"/>
      <c r="C66" s="8"/>
      <c r="D66" s="10"/>
      <c r="E66" s="10"/>
      <c r="F66" s="10"/>
      <c r="G66" s="10"/>
      <c r="H66" s="10"/>
      <c r="I66" s="10"/>
      <c r="J66" s="10"/>
      <c r="K66" s="62"/>
      <c r="L66" s="8"/>
    </row>
    <row r="67" spans="1:12" ht="15.6" x14ac:dyDescent="0.3">
      <c r="A67" s="8"/>
      <c r="B67" s="8"/>
      <c r="C67" s="8"/>
      <c r="D67" s="10"/>
      <c r="E67" s="10"/>
      <c r="F67" s="10"/>
      <c r="G67" s="10"/>
      <c r="H67" s="10"/>
      <c r="I67" s="10"/>
      <c r="J67" s="10"/>
      <c r="K67" s="62"/>
      <c r="L67" s="8"/>
    </row>
    <row r="68" spans="1:12" ht="15.6" x14ac:dyDescent="0.3">
      <c r="A68" s="8"/>
      <c r="B68" s="8"/>
      <c r="C68" s="8"/>
      <c r="D68" s="10"/>
      <c r="E68" s="10"/>
      <c r="F68" s="10"/>
      <c r="G68" s="10"/>
      <c r="H68" s="10"/>
      <c r="I68" s="10"/>
      <c r="J68" s="10"/>
      <c r="K68" s="62"/>
      <c r="L68" s="8"/>
    </row>
    <row r="69" spans="1:12" ht="15.6" x14ac:dyDescent="0.3">
      <c r="A69" s="8"/>
      <c r="B69" s="8"/>
      <c r="C69" s="8"/>
      <c r="D69" s="10"/>
      <c r="E69" s="10"/>
      <c r="F69" s="10"/>
      <c r="G69" s="10"/>
      <c r="H69" s="10"/>
      <c r="I69" s="10"/>
      <c r="J69" s="10"/>
      <c r="K69" s="62"/>
      <c r="L69" s="8"/>
    </row>
    <row r="70" spans="1:12" ht="15.6" x14ac:dyDescent="0.3">
      <c r="A70" s="8"/>
      <c r="B70" s="8"/>
      <c r="C70" s="8"/>
      <c r="D70" s="10"/>
      <c r="E70" s="10"/>
      <c r="F70" s="10"/>
      <c r="G70" s="10"/>
      <c r="H70" s="10"/>
      <c r="I70" s="10"/>
      <c r="J70" s="10"/>
      <c r="K70" s="62"/>
      <c r="L70" s="8"/>
    </row>
    <row r="71" spans="1:12" ht="15.6" x14ac:dyDescent="0.3">
      <c r="A71" s="8"/>
      <c r="B71" s="8"/>
      <c r="C71" s="8"/>
      <c r="D71" s="10"/>
      <c r="E71" s="10"/>
      <c r="F71" s="10"/>
      <c r="G71" s="10"/>
      <c r="H71" s="10"/>
      <c r="I71" s="10"/>
      <c r="J71" s="10"/>
      <c r="K71" s="62"/>
      <c r="L71" s="8"/>
    </row>
    <row r="72" spans="1:12" ht="15.6" x14ac:dyDescent="0.3">
      <c r="A72" s="8"/>
      <c r="B72" s="8"/>
      <c r="C72" s="8"/>
      <c r="D72" s="10"/>
      <c r="E72" s="10"/>
      <c r="F72" s="10"/>
      <c r="G72" s="10"/>
      <c r="H72" s="10"/>
      <c r="I72" s="10"/>
      <c r="J72" s="10"/>
      <c r="K72" s="62"/>
      <c r="L72" s="8"/>
    </row>
    <row r="73" spans="1:12" ht="15.6" x14ac:dyDescent="0.3">
      <c r="A73" s="8"/>
      <c r="B73" s="8"/>
      <c r="C73" s="8"/>
      <c r="D73" s="10"/>
      <c r="E73" s="10"/>
      <c r="F73" s="10"/>
      <c r="G73" s="10"/>
      <c r="H73" s="10"/>
      <c r="I73" s="10"/>
      <c r="J73" s="10"/>
      <c r="K73" s="62"/>
      <c r="L73" s="8"/>
    </row>
    <row r="74" spans="1:12" ht="15.6" x14ac:dyDescent="0.3">
      <c r="A74" s="8"/>
      <c r="B74" s="8"/>
      <c r="C74" s="8"/>
      <c r="D74" s="10"/>
      <c r="E74" s="10"/>
      <c r="F74" s="10"/>
      <c r="G74" s="10"/>
      <c r="H74" s="10"/>
      <c r="I74" s="10"/>
      <c r="J74" s="10"/>
      <c r="K74" s="62"/>
      <c r="L74" s="8"/>
    </row>
    <row r="75" spans="1:12" ht="15.6" x14ac:dyDescent="0.3">
      <c r="A75" s="8"/>
      <c r="B75" s="8"/>
      <c r="C75" s="8"/>
      <c r="D75" s="10"/>
      <c r="E75" s="10"/>
      <c r="F75" s="10"/>
      <c r="G75" s="10"/>
      <c r="H75" s="10"/>
      <c r="I75" s="10"/>
      <c r="J75" s="10"/>
      <c r="K75" s="62"/>
      <c r="L75" s="8"/>
    </row>
    <row r="76" spans="1:12" ht="15.6" x14ac:dyDescent="0.3">
      <c r="A76" s="8"/>
      <c r="B76" s="8"/>
      <c r="C76" s="8"/>
      <c r="D76" s="10"/>
      <c r="E76" s="10"/>
      <c r="F76" s="10"/>
      <c r="G76" s="10"/>
      <c r="H76" s="10"/>
      <c r="I76" s="10"/>
      <c r="J76" s="10"/>
      <c r="K76" s="62"/>
      <c r="L76" s="8"/>
    </row>
    <row r="77" spans="1:12" ht="15.6" x14ac:dyDescent="0.3">
      <c r="A77" s="8"/>
      <c r="B77" s="8"/>
      <c r="C77" s="8"/>
      <c r="D77" s="10"/>
      <c r="E77" s="10"/>
      <c r="F77" s="10"/>
      <c r="G77" s="10"/>
      <c r="H77" s="10"/>
      <c r="I77" s="10"/>
      <c r="J77" s="10"/>
      <c r="K77" s="62"/>
      <c r="L77" s="8"/>
    </row>
    <row r="78" spans="1:12" ht="15.6" x14ac:dyDescent="0.3">
      <c r="A78" s="8"/>
      <c r="B78" s="8"/>
      <c r="C78" s="8"/>
      <c r="D78" s="10"/>
      <c r="E78" s="10"/>
      <c r="F78" s="10"/>
      <c r="G78" s="10"/>
      <c r="H78" s="10"/>
      <c r="I78" s="10"/>
      <c r="J78" s="10"/>
      <c r="K78" s="62"/>
      <c r="L78" s="8"/>
    </row>
    <row r="79" spans="1:12" ht="15.6" x14ac:dyDescent="0.3">
      <c r="A79" s="8"/>
      <c r="B79" s="8"/>
      <c r="C79" s="8"/>
      <c r="D79" s="10"/>
      <c r="E79" s="10"/>
      <c r="F79" s="10"/>
      <c r="G79" s="10"/>
      <c r="H79" s="10"/>
      <c r="I79" s="10"/>
      <c r="J79" s="10"/>
      <c r="K79" s="62"/>
      <c r="L79" s="8"/>
    </row>
    <row r="80" spans="1:12" ht="15.6" x14ac:dyDescent="0.3">
      <c r="A80" s="8"/>
      <c r="B80" s="8"/>
      <c r="C80" s="8"/>
      <c r="D80" s="10"/>
      <c r="E80" s="10"/>
      <c r="F80" s="10"/>
      <c r="G80" s="10"/>
      <c r="H80" s="10"/>
      <c r="I80" s="10"/>
      <c r="J80" s="10"/>
      <c r="K80" s="62"/>
      <c r="L80" s="8"/>
    </row>
    <row r="81" spans="1:12" ht="15.6" x14ac:dyDescent="0.3">
      <c r="A81" s="8"/>
      <c r="B81" s="8"/>
      <c r="C81" s="8"/>
      <c r="D81" s="10"/>
      <c r="E81" s="10"/>
      <c r="F81" s="10"/>
      <c r="G81" s="10"/>
      <c r="H81" s="10"/>
      <c r="I81" s="10"/>
      <c r="J81" s="10"/>
      <c r="K81" s="62"/>
      <c r="L81" s="8"/>
    </row>
    <row r="82" spans="1:12" ht="15.6" x14ac:dyDescent="0.3">
      <c r="A82" s="8"/>
      <c r="B82" s="8"/>
      <c r="C82" s="8"/>
      <c r="D82" s="10"/>
      <c r="E82" s="10"/>
      <c r="F82" s="10"/>
      <c r="G82" s="10"/>
      <c r="H82" s="10"/>
      <c r="I82" s="10"/>
      <c r="J82" s="10"/>
      <c r="K82" s="62"/>
      <c r="L82" s="8"/>
    </row>
    <row r="83" spans="1:12" ht="15.6" x14ac:dyDescent="0.3">
      <c r="A83" s="8"/>
      <c r="B83" s="8"/>
      <c r="C83" s="8"/>
      <c r="D83" s="10"/>
      <c r="E83" s="10"/>
      <c r="F83" s="10"/>
      <c r="G83" s="10"/>
      <c r="H83" s="10"/>
      <c r="I83" s="10"/>
      <c r="J83" s="10"/>
      <c r="K83" s="62"/>
      <c r="L83" s="8"/>
    </row>
    <row r="84" spans="1:12" ht="15.6" x14ac:dyDescent="0.3">
      <c r="A84" s="8"/>
      <c r="B84" s="8"/>
      <c r="C84" s="8"/>
      <c r="D84" s="10"/>
      <c r="E84" s="10"/>
      <c r="F84" s="10"/>
      <c r="G84" s="10"/>
      <c r="H84" s="10"/>
      <c r="I84" s="10"/>
      <c r="J84" s="10"/>
      <c r="K84" s="62"/>
      <c r="L84" s="8"/>
    </row>
    <row r="85" spans="1:12" ht="15.6" x14ac:dyDescent="0.3">
      <c r="A85" s="8"/>
      <c r="B85" s="8"/>
      <c r="C85" s="8"/>
      <c r="D85" s="10"/>
      <c r="E85" s="10"/>
      <c r="F85" s="10"/>
      <c r="G85" s="10"/>
      <c r="H85" s="10"/>
      <c r="I85" s="10"/>
      <c r="J85" s="10"/>
      <c r="K85" s="62"/>
      <c r="L85" s="8"/>
    </row>
  </sheetData>
  <mergeCells count="64">
    <mergeCell ref="J40:K40"/>
    <mergeCell ref="L6:L7"/>
    <mergeCell ref="A2:L2"/>
    <mergeCell ref="A3:L3"/>
    <mergeCell ref="A4:C4"/>
    <mergeCell ref="D4:L4"/>
    <mergeCell ref="A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K7"/>
    <mergeCell ref="H44:L44"/>
    <mergeCell ref="A45:G45"/>
    <mergeCell ref="A46:G46"/>
    <mergeCell ref="A47:G47"/>
    <mergeCell ref="A41:F41"/>
    <mergeCell ref="G41:K41"/>
    <mergeCell ref="A43:G43"/>
    <mergeCell ref="A44:G44"/>
    <mergeCell ref="J22:K22"/>
    <mergeCell ref="H43:L43"/>
    <mergeCell ref="J8:K8"/>
    <mergeCell ref="J9:K9"/>
    <mergeCell ref="J10:K10"/>
    <mergeCell ref="J11:K11"/>
    <mergeCell ref="J12:K12"/>
    <mergeCell ref="A50:C50"/>
    <mergeCell ref="D50:F50"/>
    <mergeCell ref="H47:L47"/>
    <mergeCell ref="H46:L46"/>
    <mergeCell ref="H45:L45"/>
    <mergeCell ref="H49:L5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34:K34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5:K35"/>
    <mergeCell ref="J36:K36"/>
    <mergeCell ref="J37:K37"/>
    <mergeCell ref="J38:K38"/>
    <mergeCell ref="J39:K39"/>
  </mergeCells>
  <phoneticPr fontId="11" type="noConversion"/>
  <dataValidations count="10">
    <dataValidation allowBlank="1" showInputMessage="1" showErrorMessage="1" sqref="I8:I9 C30 J8:J39 C19:C20 C8:C11 C34 C22 C24:C28 C37:C40 C13:C15 I38 H40:J40" xr:uid="{8236204E-1AF9-4AA6-A541-C5C163E796E6}"/>
    <dataValidation type="list" allowBlank="1" showInputMessage="1" sqref="F10 F37 F13 F30 F19 F22 F40" xr:uid="{AD872E1E-D3B9-45CA-AABA-C636F16F021A}">
      <formula1>Diam_collet</formula1>
    </dataValidation>
    <dataValidation type="list" allowBlank="1" showInputMessage="1" showErrorMessage="1" sqref="B29 B8:B11 B33:B36 B13:B26 B38:B40" xr:uid="{F2088AB5-AAE5-4B84-BEAB-1D1D280B7A74}">
      <formula1>IF(B8&lt;&gt;"",OFFSET(f_ess,MATCH(B8&amp;"*",f_ess,0)-1,,COUNTIF(f_ess,B8&amp;"*"),1),f_ess)</formula1>
    </dataValidation>
    <dataValidation type="list" allowBlank="1" showInputMessage="1" showErrorMessage="1" sqref="I39" xr:uid="{4A634F24-515F-4A7D-8D2D-599FDFB871AD}">
      <formula1>INDIRECT(#REF!)</formula1>
    </dataValidation>
    <dataValidation type="list" allowBlank="1" showInputMessage="1" showErrorMessage="1" sqref="D38:F38 D30 I39" xr:uid="{EC004430-69BF-4076-A297-7431FFFA0747}">
      <formula1>INDIRECT(C30)</formula1>
    </dataValidation>
    <dataValidation type="list" allowBlank="1" showInputMessage="1" showErrorMessage="1" sqref="D38:F38 D30" xr:uid="{DD001BA7-AC45-46AC-A41F-5BEE5B047AE1}">
      <formula1>INDIRECT(G30)</formula1>
    </dataValidation>
    <dataValidation type="list" allowBlank="1" showInputMessage="1" showErrorMessage="1" sqref="D13 E30 E19 D22:E22" xr:uid="{9B8C96C5-B0B7-4CA0-A586-3DF7CD39DD0A}">
      <formula1>#REF!</formula1>
    </dataValidation>
    <dataValidation type="list" allowBlank="1" showInputMessage="1" showErrorMessage="1" sqref="D38" xr:uid="{D472B63B-D4AC-409C-869A-3BEB7CF80C95}">
      <formula1>INDIRECT(E38)</formula1>
    </dataValidation>
    <dataValidation type="list" allowBlank="1" showInputMessage="1" showErrorMessage="1" sqref="D38" xr:uid="{858B3104-9283-463F-AFC3-6429E82665E7}">
      <formula1>INDIRECT(I38)</formula1>
    </dataValidation>
    <dataValidation type="list" allowBlank="1" showInputMessage="1" showErrorMessage="1" sqref="G8:G40" xr:uid="{8A1AF9EC-D53A-4E2C-BF32-166CC4BEA872}">
      <formula1>typ_plts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17</vt:i4>
      </vt:variant>
    </vt:vector>
  </HeadingPairs>
  <TitlesOfParts>
    <vt:vector size="31" baseType="lpstr">
      <vt:lpstr>LOT 01</vt:lpstr>
      <vt:lpstr>LOT 02</vt:lpstr>
      <vt:lpstr>LOT 03</vt:lpstr>
      <vt:lpstr>LOT 04</vt:lpstr>
      <vt:lpstr>LOT 05</vt:lpstr>
      <vt:lpstr>LOT 6 </vt:lpstr>
      <vt:lpstr>LOT 07</vt:lpstr>
      <vt:lpstr>LOT 08 </vt:lpstr>
      <vt:lpstr>LOT 09</vt:lpstr>
      <vt:lpstr>LOT 10</vt:lpstr>
      <vt:lpstr>LOT 11</vt:lpstr>
      <vt:lpstr>LOT 12</vt:lpstr>
      <vt:lpstr>LOT 13</vt:lpstr>
      <vt:lpstr>LOT 14</vt:lpstr>
      <vt:lpstr>'LOT 01'!Impression_des_titres</vt:lpstr>
      <vt:lpstr>'LOT 02'!Impression_des_titres</vt:lpstr>
      <vt:lpstr>'LOT 03'!Impression_des_titres</vt:lpstr>
      <vt:lpstr>'LOT 04'!Impression_des_titres</vt:lpstr>
      <vt:lpstr>'LOT 05'!Impression_des_titres</vt:lpstr>
      <vt:lpstr>'LOT 07'!Impression_des_titres</vt:lpstr>
      <vt:lpstr>'LOT 08 '!Impression_des_titres</vt:lpstr>
      <vt:lpstr>'LOT 09'!Impression_des_titres</vt:lpstr>
      <vt:lpstr>'LOT 10'!Impression_des_titres</vt:lpstr>
      <vt:lpstr>'LOT 11'!Impression_des_titres</vt:lpstr>
      <vt:lpstr>'LOT 12'!Impression_des_titres</vt:lpstr>
      <vt:lpstr>'LOT 13'!Impression_des_titres</vt:lpstr>
      <vt:lpstr>'LOT 14'!Impression_des_titres</vt:lpstr>
      <vt:lpstr>'LOT 6 '!Impression_des_titres</vt:lpstr>
      <vt:lpstr>'LOT 01'!Zone_d_impression</vt:lpstr>
      <vt:lpstr>'LOT 03'!Zone_d_impression</vt:lpstr>
      <vt:lpstr>'LOT 05'!Zone_d_impression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BLOUET Pascal</dc:creator>
  <cp:lastModifiedBy>VIALARET Florence</cp:lastModifiedBy>
  <dcterms:created xsi:type="dcterms:W3CDTF">2024-01-10T18:10:09Z</dcterms:created>
  <dcterms:modified xsi:type="dcterms:W3CDTF">2024-12-19T10:46:54Z</dcterms:modified>
</cp:coreProperties>
</file>