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mall\Documents\BEVM NICOLAS\AFFAIRES NM\AFFAIRES NM 2023\VDI PJ METZ\DCE\ENVOI DCE DECEMBRE 2024\"/>
    </mc:Choice>
  </mc:AlternateContent>
  <xr:revisionPtr revIDLastSave="0" documentId="13_ncr:1_{06E042AA-CB1A-4A35-9178-AF89D571D43F}" xr6:coauthVersionLast="47" xr6:coauthVersionMax="47" xr10:uidLastSave="{00000000-0000-0000-0000-000000000000}"/>
  <bookViews>
    <workbookView xWindow="-28920" yWindow="-120" windowWidth="29040" windowHeight="16440" tabRatio="712" xr2:uid="{00000000-000D-0000-FFFF-FFFF00000000}"/>
  </bookViews>
  <sheets>
    <sheet name="ENTETE" sheetId="40" r:id="rId1"/>
    <sheet name="VDI AILE A" sheetId="12" r:id="rId2"/>
    <sheet name="VDI AILE B" sheetId="52" r:id="rId3"/>
    <sheet name="VDI AILE C" sheetId="53" r:id="rId4"/>
    <sheet name="CLIMATISATIONS ET  ECLAIRAGES" sheetId="51" r:id="rId5"/>
    <sheet name="divers et récapitulatif" sheetId="18" r:id="rId6"/>
  </sheets>
  <definedNames>
    <definedName name="_xlnm.Print_Titles" localSheetId="4">'CLIMATISATIONS ET  ECLAIRAGES'!$2:$3</definedName>
    <definedName name="_xlnm.Print_Titles" localSheetId="1">'VDI AILE A'!$2:$3</definedName>
    <definedName name="_xlnm.Print_Titles" localSheetId="2">'VDI AILE B'!$2:$3</definedName>
    <definedName name="_xlnm.Print_Titles" localSheetId="3">'VDI AILE C'!$2:$3</definedName>
    <definedName name="_xlnm.Print_Area" localSheetId="4">'CLIMATISATIONS ET  ECLAIRAGES'!$B$2:$I$57</definedName>
    <definedName name="_xlnm.Print_Area" localSheetId="5">'divers et récapitulatif'!$B$2:$I$31</definedName>
    <definedName name="_xlnm.Print_Area" localSheetId="0">ENTETE!$A$1:$H$55</definedName>
    <definedName name="_xlnm.Print_Area" localSheetId="1">'VDI AILE A'!$B$2:$I$138</definedName>
    <definedName name="_xlnm.Print_Area" localSheetId="2">'VDI AILE B'!$B$2:$I$139</definedName>
    <definedName name="_xlnm.Print_Area" localSheetId="3">'VDI AILE C'!$B$2:$I$94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9" i="52" l="1"/>
  <c r="F31" i="52"/>
  <c r="I78" i="52"/>
  <c r="I77" i="52"/>
  <c r="I74" i="52"/>
  <c r="I36" i="51" l="1"/>
  <c r="I35" i="51"/>
  <c r="I28" i="51"/>
  <c r="I27" i="51"/>
  <c r="I20" i="51"/>
  <c r="I19" i="51"/>
  <c r="I12" i="51"/>
  <c r="I11" i="51"/>
  <c r="I81" i="53"/>
  <c r="I73" i="53"/>
  <c r="I66" i="53"/>
  <c r="I126" i="52"/>
  <c r="I118" i="52"/>
  <c r="I111" i="52"/>
  <c r="I8" i="51"/>
  <c r="I43" i="12"/>
  <c r="I42" i="12"/>
  <c r="I38" i="12"/>
  <c r="F63" i="52"/>
  <c r="F62" i="52"/>
  <c r="F61" i="52"/>
  <c r="F60" i="52"/>
  <c r="I36" i="52"/>
  <c r="F24" i="52"/>
  <c r="F23" i="52"/>
  <c r="F22" i="52"/>
  <c r="I57" i="53" l="1"/>
  <c r="F57" i="53"/>
  <c r="I56" i="53"/>
  <c r="F56" i="53"/>
  <c r="I55" i="53"/>
  <c r="I54" i="53"/>
  <c r="F54" i="53"/>
  <c r="I53" i="53"/>
  <c r="F53" i="53"/>
  <c r="I52" i="53"/>
  <c r="F52" i="53"/>
  <c r="I51" i="53"/>
  <c r="F51" i="53"/>
  <c r="I102" i="52"/>
  <c r="F102" i="52"/>
  <c r="I101" i="52"/>
  <c r="F101" i="52"/>
  <c r="I100" i="52"/>
  <c r="I99" i="52"/>
  <c r="F99" i="52"/>
  <c r="I98" i="52"/>
  <c r="F98" i="52"/>
  <c r="I97" i="52"/>
  <c r="F97" i="52"/>
  <c r="I96" i="52"/>
  <c r="F96" i="52"/>
  <c r="F85" i="12"/>
  <c r="F84" i="12"/>
  <c r="I84" i="12"/>
  <c r="F82" i="12"/>
  <c r="F79" i="12"/>
  <c r="F81" i="12"/>
  <c r="F80" i="12"/>
  <c r="I83" i="12"/>
  <c r="I82" i="12"/>
  <c r="I81" i="12"/>
  <c r="I80" i="12"/>
  <c r="I125" i="12"/>
  <c r="I117" i="12"/>
  <c r="I110" i="12"/>
  <c r="I95" i="12"/>
  <c r="I103" i="12"/>
  <c r="I22" i="12"/>
  <c r="I12" i="18"/>
  <c r="I11" i="18"/>
  <c r="I10" i="18"/>
  <c r="I9" i="18"/>
  <c r="I8" i="18"/>
  <c r="I7" i="18"/>
  <c r="I6" i="18"/>
  <c r="I54" i="51"/>
  <c r="I53" i="51"/>
  <c r="I50" i="51"/>
  <c r="I49" i="51"/>
  <c r="I48" i="51"/>
  <c r="I45" i="51"/>
  <c r="I44" i="51"/>
  <c r="I43" i="51"/>
  <c r="I42" i="51"/>
  <c r="I41" i="51"/>
  <c r="I40" i="51"/>
  <c r="I39" i="51"/>
  <c r="I34" i="51"/>
  <c r="I33" i="51"/>
  <c r="I32" i="51"/>
  <c r="I31" i="51"/>
  <c r="I26" i="51"/>
  <c r="I25" i="51"/>
  <c r="I24" i="51"/>
  <c r="I23" i="51"/>
  <c r="I18" i="51"/>
  <c r="I17" i="51"/>
  <c r="I16" i="51"/>
  <c r="I15" i="51"/>
  <c r="I10" i="51"/>
  <c r="I9" i="51"/>
  <c r="I7" i="51"/>
  <c r="I91" i="53"/>
  <c r="I92" i="53" s="1"/>
  <c r="I87" i="53"/>
  <c r="I86" i="53"/>
  <c r="I85" i="53"/>
  <c r="I84" i="53"/>
  <c r="I80" i="53"/>
  <c r="I79" i="53"/>
  <c r="I78" i="53"/>
  <c r="I77" i="53"/>
  <c r="I76" i="53"/>
  <c r="I72" i="53"/>
  <c r="I71" i="53"/>
  <c r="I70" i="53"/>
  <c r="I69" i="53"/>
  <c r="I74" i="53" s="1"/>
  <c r="I65" i="53"/>
  <c r="I64" i="53"/>
  <c r="I63" i="53"/>
  <c r="I62" i="53"/>
  <c r="I48" i="53"/>
  <c r="I47" i="53"/>
  <c r="I44" i="53"/>
  <c r="I43" i="53"/>
  <c r="I40" i="53"/>
  <c r="I39" i="53"/>
  <c r="I38" i="53"/>
  <c r="I37" i="53"/>
  <c r="I36" i="53"/>
  <c r="I35" i="53"/>
  <c r="I34" i="53"/>
  <c r="I33" i="53"/>
  <c r="I32" i="53"/>
  <c r="I31" i="53"/>
  <c r="I30" i="53"/>
  <c r="I29" i="53"/>
  <c r="I28" i="53"/>
  <c r="I25" i="53"/>
  <c r="I24" i="53"/>
  <c r="I23" i="53"/>
  <c r="I22" i="53"/>
  <c r="I21" i="53"/>
  <c r="I20" i="53"/>
  <c r="I19" i="53"/>
  <c r="I18" i="53"/>
  <c r="I17" i="53"/>
  <c r="I136" i="52"/>
  <c r="I137" i="52" s="1"/>
  <c r="I132" i="52"/>
  <c r="I131" i="52"/>
  <c r="I130" i="52"/>
  <c r="I129" i="52"/>
  <c r="I125" i="52"/>
  <c r="I124" i="52"/>
  <c r="I123" i="52"/>
  <c r="I122" i="52"/>
  <c r="I121" i="52"/>
  <c r="I117" i="52"/>
  <c r="I116" i="52"/>
  <c r="I115" i="52"/>
  <c r="I114" i="52"/>
  <c r="I119" i="52" s="1"/>
  <c r="I110" i="52"/>
  <c r="I109" i="52"/>
  <c r="I108" i="52"/>
  <c r="I107" i="52"/>
  <c r="I93" i="52"/>
  <c r="I92" i="52"/>
  <c r="I91" i="52"/>
  <c r="I88" i="52"/>
  <c r="I87" i="52"/>
  <c r="I84" i="52"/>
  <c r="I83" i="52"/>
  <c r="I82" i="52"/>
  <c r="I81" i="52"/>
  <c r="I73" i="52"/>
  <c r="I72" i="52"/>
  <c r="I71" i="52"/>
  <c r="I70" i="52"/>
  <c r="I75" i="52" s="1"/>
  <c r="I67" i="52"/>
  <c r="I66" i="52"/>
  <c r="I65" i="52"/>
  <c r="I64" i="52"/>
  <c r="I63" i="52"/>
  <c r="I62" i="52"/>
  <c r="I61" i="52"/>
  <c r="I60" i="52"/>
  <c r="I59" i="52"/>
  <c r="I58" i="52"/>
  <c r="I57" i="52"/>
  <c r="I56" i="52"/>
  <c r="I55" i="52"/>
  <c r="I54" i="52"/>
  <c r="I51" i="52"/>
  <c r="I50" i="52"/>
  <c r="I47" i="52"/>
  <c r="I46" i="52"/>
  <c r="I45" i="52"/>
  <c r="I44" i="52"/>
  <c r="I43" i="52"/>
  <c r="I42" i="52"/>
  <c r="I41" i="52"/>
  <c r="I40" i="52"/>
  <c r="I39" i="52"/>
  <c r="I35" i="52"/>
  <c r="I34" i="52"/>
  <c r="I33" i="52"/>
  <c r="I32" i="52"/>
  <c r="I31" i="52"/>
  <c r="I30" i="52"/>
  <c r="I29" i="52"/>
  <c r="I28" i="52"/>
  <c r="I27" i="52"/>
  <c r="I135" i="12"/>
  <c r="I136" i="12" s="1"/>
  <c r="I131" i="12"/>
  <c r="I130" i="12"/>
  <c r="I129" i="12"/>
  <c r="I128" i="12"/>
  <c r="I124" i="12"/>
  <c r="I123" i="12"/>
  <c r="I122" i="12"/>
  <c r="I121" i="12"/>
  <c r="I120" i="12"/>
  <c r="I116" i="12"/>
  <c r="I115" i="12"/>
  <c r="I114" i="12"/>
  <c r="I113" i="12"/>
  <c r="I109" i="12"/>
  <c r="I108" i="12"/>
  <c r="I107" i="12"/>
  <c r="I106" i="12"/>
  <c r="I102" i="12"/>
  <c r="I101" i="12"/>
  <c r="I100" i="12"/>
  <c r="I99" i="12"/>
  <c r="I98" i="12"/>
  <c r="I94" i="12"/>
  <c r="I93" i="12"/>
  <c r="I92" i="12"/>
  <c r="I91" i="12"/>
  <c r="I90" i="12"/>
  <c r="I85" i="12"/>
  <c r="I79" i="12"/>
  <c r="I76" i="12"/>
  <c r="I75" i="12"/>
  <c r="I74" i="12"/>
  <c r="I71" i="12"/>
  <c r="I70" i="12"/>
  <c r="I67" i="12"/>
  <c r="I66" i="12"/>
  <c r="I65" i="12"/>
  <c r="I64" i="12"/>
  <c r="I63" i="12"/>
  <c r="I62" i="12"/>
  <c r="I60" i="12"/>
  <c r="I57" i="12"/>
  <c r="I56" i="12"/>
  <c r="I55" i="12"/>
  <c r="I54" i="12"/>
  <c r="I53" i="12"/>
  <c r="I52" i="12"/>
  <c r="I51" i="12"/>
  <c r="I50" i="12"/>
  <c r="I49" i="12"/>
  <c r="I48" i="12"/>
  <c r="I47" i="12"/>
  <c r="I46" i="12"/>
  <c r="I45" i="12"/>
  <c r="I41" i="12"/>
  <c r="I40" i="12"/>
  <c r="I39" i="12"/>
  <c r="I35" i="12"/>
  <c r="I34" i="12"/>
  <c r="I33" i="12"/>
  <c r="I32" i="12"/>
  <c r="I31" i="12"/>
  <c r="I30" i="12"/>
  <c r="I29" i="12"/>
  <c r="I28" i="12"/>
  <c r="I18" i="12"/>
  <c r="I19" i="12"/>
  <c r="I20" i="12"/>
  <c r="I21" i="12"/>
  <c r="I23" i="12"/>
  <c r="I24" i="12"/>
  <c r="I25" i="12"/>
  <c r="I17" i="12"/>
  <c r="F6" i="18"/>
  <c r="D24" i="18"/>
  <c r="D23" i="18"/>
  <c r="F34" i="53"/>
  <c r="F37" i="53"/>
  <c r="F36" i="53"/>
  <c r="F35" i="53"/>
  <c r="F33" i="53"/>
  <c r="F31" i="53"/>
  <c r="F14" i="53"/>
  <c r="F85" i="53" s="1"/>
  <c r="F13" i="53"/>
  <c r="F84" i="53" s="1"/>
  <c r="F12" i="53"/>
  <c r="F59" i="52"/>
  <c r="I85" i="52" l="1"/>
  <c r="I112" i="52"/>
  <c r="I127" i="52"/>
  <c r="I67" i="53"/>
  <c r="I82" i="53"/>
  <c r="I55" i="51"/>
  <c r="I37" i="52"/>
  <c r="I58" i="53"/>
  <c r="I103" i="52"/>
  <c r="I111" i="12"/>
  <c r="I118" i="12"/>
  <c r="I96" i="12"/>
  <c r="I104" i="12"/>
  <c r="I126" i="12"/>
  <c r="I13" i="51"/>
  <c r="F21" i="53"/>
  <c r="I26" i="53" s="1"/>
  <c r="I52" i="52"/>
  <c r="I48" i="52"/>
  <c r="I51" i="51"/>
  <c r="I29" i="51"/>
  <c r="I37" i="51"/>
  <c r="F87" i="53"/>
  <c r="F86" i="53"/>
  <c r="I41" i="53"/>
  <c r="F47" i="53"/>
  <c r="F48" i="53"/>
  <c r="F43" i="53"/>
  <c r="F44" i="53"/>
  <c r="I49" i="53" l="1"/>
  <c r="I45" i="53"/>
  <c r="I88" i="53"/>
  <c r="I94" i="53" l="1"/>
  <c r="I24" i="18" s="1"/>
  <c r="F57" i="52" l="1"/>
  <c r="F14" i="52"/>
  <c r="F130" i="52" s="1"/>
  <c r="F13" i="52"/>
  <c r="F129" i="52" s="1"/>
  <c r="F12" i="52"/>
  <c r="F50" i="12"/>
  <c r="F48" i="12"/>
  <c r="F54" i="12"/>
  <c r="F53" i="12"/>
  <c r="F14" i="12"/>
  <c r="F13" i="12"/>
  <c r="F12" i="12"/>
  <c r="F92" i="52" l="1"/>
  <c r="F91" i="52"/>
  <c r="F75" i="12"/>
  <c r="F87" i="52"/>
  <c r="I68" i="52"/>
  <c r="F132" i="52"/>
  <c r="F131" i="52"/>
  <c r="F88" i="52"/>
  <c r="I36" i="12"/>
  <c r="F70" i="12"/>
  <c r="I94" i="52" l="1"/>
  <c r="I89" i="52"/>
  <c r="I133" i="52"/>
  <c r="I139" i="52" l="1"/>
  <c r="I46" i="51"/>
  <c r="I23" i="18" l="1"/>
  <c r="F52" i="12"/>
  <c r="F51" i="12"/>
  <c r="F21" i="12"/>
  <c r="I21" i="51" l="1"/>
  <c r="I57" i="51" s="1"/>
  <c r="D25" i="18"/>
  <c r="I68" i="12"/>
  <c r="I26" i="12" l="1"/>
  <c r="F129" i="12"/>
  <c r="F128" i="12"/>
  <c r="F130" i="12" l="1"/>
  <c r="I86" i="12"/>
  <c r="F131" i="12"/>
  <c r="I25" i="18"/>
  <c r="D26" i="18" l="1"/>
  <c r="D22" i="18"/>
  <c r="I132" i="12" l="1"/>
  <c r="I58" i="12" l="1"/>
  <c r="F71" i="12"/>
  <c r="F74" i="12"/>
  <c r="I77" i="12" l="1"/>
  <c r="I72" i="12"/>
  <c r="I138" i="12" l="1"/>
  <c r="I22" i="18" l="1"/>
  <c r="I14" i="18" l="1"/>
  <c r="I26" i="18" s="1"/>
  <c r="I29" i="18" s="1"/>
  <c r="I30" i="18" s="1"/>
  <c r="I31" i="18" s="1"/>
</calcChain>
</file>

<file path=xl/sharedStrings.xml><?xml version="1.0" encoding="utf-8"?>
<sst xmlns="http://schemas.openxmlformats.org/spreadsheetml/2006/main" count="1049" uniqueCount="246">
  <si>
    <t>Désignation</t>
  </si>
  <si>
    <t>DOE</t>
  </si>
  <si>
    <t>Bandeau 8 PC 2P+T</t>
  </si>
  <si>
    <t>Câblage capillaire</t>
  </si>
  <si>
    <t>Prise RJ45 + plastron 45/45 + raccordement</t>
  </si>
  <si>
    <t>Prise RJ45 pour panneau + raccordement</t>
  </si>
  <si>
    <t>Cheminements</t>
  </si>
  <si>
    <t>Tests - étiquetage</t>
  </si>
  <si>
    <t>Etiquetage RJ45</t>
  </si>
  <si>
    <t>Test et recette cuivre</t>
  </si>
  <si>
    <t>ELECTRICITE COURANT FORT ASSOCIE</t>
  </si>
  <si>
    <t>Repérage et test des prises électriques</t>
  </si>
  <si>
    <t>Rappel :</t>
  </si>
  <si>
    <t>Unité</t>
  </si>
  <si>
    <t>Qté BE</t>
  </si>
  <si>
    <t>PUHT</t>
  </si>
  <si>
    <t>PTHT</t>
  </si>
  <si>
    <t>u</t>
  </si>
  <si>
    <t>ens</t>
  </si>
  <si>
    <t>ml</t>
  </si>
  <si>
    <t xml:space="preserve">Câble cuivre 3G2,5 </t>
  </si>
  <si>
    <t xml:space="preserve">TOTAL </t>
  </si>
  <si>
    <t xml:space="preserve"> </t>
  </si>
  <si>
    <t>mise à la terre des CDC</t>
  </si>
  <si>
    <t>Prises électrique 2P+T blanche</t>
  </si>
  <si>
    <t>Prises électriques associées aux bornes</t>
  </si>
  <si>
    <t>RECAPITULATIF</t>
  </si>
  <si>
    <t>TOTAL HT</t>
  </si>
  <si>
    <t>TVA 20%</t>
  </si>
  <si>
    <t>Bandeau passe-câbles 1U ou obturateur 1U</t>
  </si>
  <si>
    <t xml:space="preserve">Dalle marine (CFA) 300X50 type GC, bord soyés </t>
  </si>
  <si>
    <t>Soit nombre total de RJ</t>
  </si>
  <si>
    <t>Soit nombre total de PC 2P+T blanches</t>
  </si>
  <si>
    <t>Soit nombre total de PC 2P+T rouges</t>
  </si>
  <si>
    <t>nombre de Bornes type C (1 RJ45 + 1 PC blanche)</t>
  </si>
  <si>
    <t>Prises électrique 2P+T rouges</t>
  </si>
  <si>
    <t>Disjoncteur 16A 30mA pour les prises blanches des bornes</t>
  </si>
  <si>
    <t>Disjoncteur 16A 30mA SI pour les prises rouges des bornes</t>
  </si>
  <si>
    <t>Panneau 24 ports RJ45</t>
  </si>
  <si>
    <t>Cordons</t>
  </si>
  <si>
    <t>TOTAL TTC</t>
  </si>
  <si>
    <t>Test et recette fibres optiques</t>
  </si>
  <si>
    <t xml:space="preserve">Dalle marine (CFO) 150X50 type GC, bord soyés </t>
  </si>
  <si>
    <t>Ouverture et fermeture des plafonds existants conservés</t>
  </si>
  <si>
    <t>Création tableau électrique courant ondulable PC rouges</t>
  </si>
  <si>
    <t>Départ TGBT disjoncteur 4x63 A</t>
  </si>
  <si>
    <t>Interupteur sectionneur tête de tableau  4x80 A</t>
  </si>
  <si>
    <t>Câble 5x25mm2</t>
  </si>
  <si>
    <t>Dépose ancien câblage et nouveau câblage pour un bureau 5G1,5 mm2 pour LED dimmables</t>
  </si>
  <si>
    <t>Commande éclairage interupteur dimmable pour un bureau</t>
  </si>
  <si>
    <t>Divers, accessoires</t>
  </si>
  <si>
    <t>Percement d'un mur (pierre et/ou béton) ou d'une dalle ou plancher  pour le passage complet des deux chemins câbles. Y compris reprise en maçonnerie dans le cas de mur en pierre. Rebouchage coupe-feu après passage des câbles.</t>
  </si>
  <si>
    <t>Protection des zones de chantier, mise en place de films de protection</t>
  </si>
  <si>
    <t>Netoyage quotidien des zones de chantier</t>
  </si>
  <si>
    <t>Protections et netoyage, gravats</t>
  </si>
  <si>
    <t>DIVERS</t>
  </si>
  <si>
    <t>Rebouchages coupe-feu suite à dépose, enduits ponçages et reprises peinture à l'emplacement des anciennes goulottes démontées</t>
  </si>
  <si>
    <t>REPRISES ELECTRIQUES DES PRISES DE SERVICE</t>
  </si>
  <si>
    <t>Dans l'ensemble des locaux concernés par la mise en place de goulottes, intégration des prises de courant existantes dans les goulottes, adaptation de la filerie, lignes associées, boites de dérivations, y compris toute sujétion.</t>
  </si>
  <si>
    <t>nombre de bornes type B (2 RJ45 + 2 PC rouges + 2 PC blanches )</t>
  </si>
  <si>
    <t>nombre de Bornes type B+ (2 RJ45 + 2 PC rouge + 4 PC blanches)</t>
  </si>
  <si>
    <t>nombre de Bornes type I (1 RJ45 isolée en hauteur pour WIFI)</t>
  </si>
  <si>
    <t>nombre de Bornes type D (1 RJ45 + 2 PC blanches en hauteur pour affichage)</t>
  </si>
  <si>
    <t>DISTRIBUTION VDI AILE A</t>
  </si>
  <si>
    <t>Baie 800x800 mm 37 U</t>
  </si>
  <si>
    <t>Boitier mural 16 modules pour une borne B ou B +, goulotte de jonction</t>
  </si>
  <si>
    <t>Boitier mural 4 modules pour une borne C, goulotte de jonction</t>
  </si>
  <si>
    <t>Boitier mural 2 modules pour une borne I, goulotte de jonction</t>
  </si>
  <si>
    <t>Boitier mural 6 modules pour une borne D, goulotte de jonction</t>
  </si>
  <si>
    <t>Potelet pour deux bornes B+, y compris traversée du plancher vers niveau inféreur, rebouchage coupe-feu.</t>
  </si>
  <si>
    <t>Percement d'une cloison diam. 50 mm x 2 et passage de gaines , du chemin de câble vers la goulotte</t>
  </si>
  <si>
    <t>DISTRIBUTION VDI AILE B</t>
  </si>
  <si>
    <t>Disjoncteur 16A 30mA ASI pour les prises rouges des bornes</t>
  </si>
  <si>
    <t>Baie 800x800 mm 42 U</t>
  </si>
  <si>
    <t>Répartiteur SR B</t>
  </si>
  <si>
    <t>Répartiteur SR C</t>
  </si>
  <si>
    <t>Dépose et évacuation de l'ancien câblage aile A</t>
  </si>
  <si>
    <t>Dépose et évacuation de l'ancien câblage aile B</t>
  </si>
  <si>
    <t>Dépose et évacuation de l'ancien câblage aile C</t>
  </si>
  <si>
    <t>DISTRIBUTION VDI AILE C</t>
  </si>
  <si>
    <t>Protection des postes de travail et mobilier par film poliane de chaque bureau ou pièce concernée par les travaux, ménage après travaux</t>
  </si>
  <si>
    <t>Dépose/adaptation des anciens luminaires et consignations électriques associées</t>
  </si>
  <si>
    <t>CREATION DU LOCAL TECHNIQUE SR C à l'entresol</t>
  </si>
  <si>
    <t>Repérage et reprise du câblage éclairage existant + complément câblage avec deux lignes séparées pour chaque circulation</t>
  </si>
  <si>
    <t>Détecteur de présence pour les circulations</t>
  </si>
  <si>
    <t>Etiquetage RJ45 gravé</t>
  </si>
  <si>
    <t>Création tableau électrique courant ondulable PC rouges SR A</t>
  </si>
  <si>
    <t>Création tableau électrique général courant ondulable au RGI</t>
  </si>
  <si>
    <t>Tableau type armoire Prisma Pack 250 - 9 rangées 216 modules, gaine latérale, porte métallique, y compris accessoires, borniers.</t>
  </si>
  <si>
    <t>Tableau type coffret Prisma Pack250 - 6 rangées 144 modules, gaine latérale, porte métallique, y compris accessoires, borniers.</t>
  </si>
  <si>
    <t>Répartiteur RGI</t>
  </si>
  <si>
    <t>Tableau type Prisma Pack 250 - 3 rangées 72 modules, porte métallique, y compris accessoires, borniers.</t>
  </si>
  <si>
    <t>Départ TGBT disjoncteur 4x125 A</t>
  </si>
  <si>
    <t>Câble 5x35mm2</t>
  </si>
  <si>
    <t>Interupteur sectionneur tête de tableau  4x160 A</t>
  </si>
  <si>
    <t>Remplacement du tableau électrique général ondulé au RGI</t>
  </si>
  <si>
    <t>Tableau type Prisma Pack 160 - 3 rangées 72 modules, porte métallique, y compris accessoires, borniers.</t>
  </si>
  <si>
    <t>Interupteur sectionneur tête de tableau  4x63 A</t>
  </si>
  <si>
    <t>Disjoncteur 16A 30mA SI pour les BAIES RGI et reconduction des départs existants</t>
  </si>
  <si>
    <t>Départ vers locaux techniques disjoncteur 4x32 A</t>
  </si>
  <si>
    <t>Création tableau électrique ondulé au SR A</t>
  </si>
  <si>
    <t>Interupteur sectionneur tête de tableau  4x40 A</t>
  </si>
  <si>
    <t>Câble 5x4mm2</t>
  </si>
  <si>
    <t>Création tableau électrique ondulé au SR B</t>
  </si>
  <si>
    <t xml:space="preserve">Disjoncteur 16A 30mA ASI pour les BAIES </t>
  </si>
  <si>
    <t>Câble 5x6mm2</t>
  </si>
  <si>
    <t>Création tableau électrique ondulé au SR C</t>
  </si>
  <si>
    <t>CREATION DU LOCAL TECHNIQUE SR A  à l'entresol</t>
  </si>
  <si>
    <t>CREATION DU LOCAL TECHNIQUE SR B + RGS au sous-sol</t>
  </si>
  <si>
    <t>Répartiteur SR A</t>
  </si>
  <si>
    <t>Baie 800x1000 mm 42 U</t>
  </si>
  <si>
    <t>Bandeau passe-câbles 1U</t>
  </si>
  <si>
    <t>Tiroir optique pour 2 cassettes optiques</t>
  </si>
  <si>
    <t>Rocades cuivre</t>
  </si>
  <si>
    <t>Rocades fibres optiques</t>
  </si>
  <si>
    <t>Rocade 12 x 4 paires F/FTP cat6A cheminement A de RGI vers RGS</t>
  </si>
  <si>
    <t>Fibre optique 12 brins 50/125µm OM5 cheminement A de RGI vers RGS</t>
  </si>
  <si>
    <t>Fibre optique 12 brins 50/125µm OM5 cheminement B de RGI vers RGS</t>
  </si>
  <si>
    <t>Fibre optique 12 brins 50/125µm OM5 de RGI vers SRV</t>
  </si>
  <si>
    <t>Fibre optique 12 brins 50/125µm OM5 de RGI vers SRA</t>
  </si>
  <si>
    <t>Fibre optique 12 brins 50/125µm OM5 de RGI vers SRB</t>
  </si>
  <si>
    <t>Fibre optique 12 brins 50/125µm OM5 de RGI vers SRC</t>
  </si>
  <si>
    <t>Création tableau électrique courant normal PC blanches SR A</t>
  </si>
  <si>
    <t>Départ disjoncteur 4x63 A vers LT SR A/B/C</t>
  </si>
  <si>
    <t>Répartiteur RGS</t>
  </si>
  <si>
    <t>Panneau 24 ports RJ45 rocade tel 1 paire / RJ45 y compris raccordement et tests de continuité</t>
  </si>
  <si>
    <t>Cassette optique pour 6 traverséees LC duplex y compris raccordement</t>
  </si>
  <si>
    <t>Complément baie RGT</t>
  </si>
  <si>
    <t>Câble 14 paires SYT+  de RGS vers RGT</t>
  </si>
  <si>
    <t>Câble 7 paires SYT+  de RGS vers SR A</t>
  </si>
  <si>
    <t>Câble 7 paires SYT+  de RGS vers SR B</t>
  </si>
  <si>
    <t>Câble 7 paires SYT+  de RGS vers SR C</t>
  </si>
  <si>
    <t>Fibre optique 12 brins 50/125µm OM5 de RGS vers SRV</t>
  </si>
  <si>
    <t>Fibre optique 12 brins 50/125µm OM5 de RGS vers SRA</t>
  </si>
  <si>
    <t>Fibre optique 12 brins 50/125µm OM5 de RGS vers SRB</t>
  </si>
  <si>
    <t>Fibre optique 12 brins 50/125µm OM5 de RGS vers SRC</t>
  </si>
  <si>
    <t xml:space="preserve">Distibution électrique du local pour l'éclairage avec interupteur, et mise en place de 1 prise 230V ménage </t>
  </si>
  <si>
    <t>Mise en place d'une climatisation puissance froid 3,5 kVA.</t>
  </si>
  <si>
    <t>Goulotte triple compartiments IK 08 distribution câbles CFO / CFA bureaux</t>
  </si>
  <si>
    <t>Goulotte  triple compartiments IK 08 distribution câbles CFO / CFA bureaux</t>
  </si>
  <si>
    <t>Aménagement du RGI existant au sous-sol</t>
  </si>
  <si>
    <t xml:space="preserve">Dépose de l'ancienne climatisation y compris unité extérieure et réseau </t>
  </si>
  <si>
    <t>Mise en place d'une climatisation puissance froid 5 kVA.</t>
  </si>
  <si>
    <t>DIVERS TRAVAUX CFO, CLIMATISATIONS, ECLAIRAGES</t>
  </si>
  <si>
    <t>éclairage aile A</t>
  </si>
  <si>
    <t>Pour les circulations, lors de la dépose des plafonds par le lot 3, fixation des câbles en torons, et installation provisoire des luminaires et consignations électriques associées</t>
  </si>
  <si>
    <t>éclairage aile C</t>
  </si>
  <si>
    <t>Qté entreprise</t>
  </si>
  <si>
    <t>Réf. CCT_VDI</t>
  </si>
  <si>
    <t>§ 2.7.3.1</t>
  </si>
  <si>
    <t>Rappel nombre de points d'accès  :</t>
  </si>
  <si>
    <t xml:space="preserve">      type B (2 RJ45 + 2 PC rouges + 2 PC blanches )</t>
  </si>
  <si>
    <t xml:space="preserve">      type B+ (2 RJ45 + 2 PC rouge + 4 PC blanches)</t>
  </si>
  <si>
    <t xml:space="preserve">      type C (1 RJ45 + 1 PC blanche)</t>
  </si>
  <si>
    <t xml:space="preserve">      type D (1 RJ45 + 2 PC blanches en hauteur pour affichage)</t>
  </si>
  <si>
    <t xml:space="preserve">      type I (1 RJ45 isolée en hauteur pour WIFI)</t>
  </si>
  <si>
    <t>Réf.
CCTP lot 1</t>
  </si>
  <si>
    <t>ELECTRICITE COURANT FORT ASSOCIE AUX POINTS D'ACCES VDI</t>
  </si>
  <si>
    <t>§ 2.4.8</t>
  </si>
  <si>
    <t>§ 2.4.7</t>
  </si>
  <si>
    <t>§ 2.4.6</t>
  </si>
  <si>
    <t>§ 2.7.1.1</t>
  </si>
  <si>
    <t>§ 2.7.1.3</t>
  </si>
  <si>
    <t>§  2.7.2.1</t>
  </si>
  <si>
    <t>§ 2.7.2.2</t>
  </si>
  <si>
    <t>§ 2.7.2.3</t>
  </si>
  <si>
    <t>§ 2.7.2.4</t>
  </si>
  <si>
    <t>§ 2.7.2.5</t>
  </si>
  <si>
    <t>§ 2.7.3</t>
  </si>
  <si>
    <t>§ 2.8.8</t>
  </si>
  <si>
    <t>§ 2.8.2</t>
  </si>
  <si>
    <t>§ 2.9.1</t>
  </si>
  <si>
    <t>§ 2.9.2/2.9.3</t>
  </si>
  <si>
    <t>§ 3.2</t>
  </si>
  <si>
    <t>§3.4</t>
  </si>
  <si>
    <t>Repérage et étiquetage de l'armoire, des câbles, des départs</t>
  </si>
  <si>
    <t>§ 3.4</t>
  </si>
  <si>
    <t xml:space="preserve">Câble 1x4 paires U/FTP catégorie 6A </t>
  </si>
  <si>
    <t>TOTAL CREATION DES LOCAUX TECHNIQUES, GAINES TECHNIQUES, FAUX-PLAFONDS, ECLAIRAGES</t>
  </si>
  <si>
    <t>Cordons de brassage U/FTP cat6A - longueur 2m - gris</t>
  </si>
  <si>
    <t>Cordons de brassage U/FTP cat6A - longueur 2m - vert</t>
  </si>
  <si>
    <t>Cordons de brassage U/FTP cat6A - longueur 2m - bleu</t>
  </si>
  <si>
    <t>Cordons de brassage U/FTP cat6A - longueur 2m - jaune</t>
  </si>
  <si>
    <t>Cordons de brassage U/FTP cat6A - longueur 2m - rouge</t>
  </si>
  <si>
    <t>Cordons de prises terminales U/FTP cat6A - longueur 3m - gris</t>
  </si>
  <si>
    <t>§ 5.2.9</t>
  </si>
  <si>
    <t>§ 5.2.5</t>
  </si>
  <si>
    <t>Panneau 24 ports RJ45 catégorie 3 pour rocade tel 1 paire / RJ45 y compris raccordement et tests de continuité</t>
  </si>
  <si>
    <t>§ 5.2.4</t>
  </si>
  <si>
    <t>§ 5.2.3</t>
  </si>
  <si>
    <t>§ 5.2.2</t>
  </si>
  <si>
    <t>§ 5.2.7</t>
  </si>
  <si>
    <t>§ 5.2.8</t>
  </si>
  <si>
    <t>Tablette plateau fixation sur les 4 montants</t>
  </si>
  <si>
    <t>§ 5.5.5</t>
  </si>
  <si>
    <t>§ 5.5.3</t>
  </si>
  <si>
    <t>§ 5.8.1</t>
  </si>
  <si>
    <t>§ 5.8.2</t>
  </si>
  <si>
    <t>§ 5.8.3</t>
  </si>
  <si>
    <t>§ 5.8.4</t>
  </si>
  <si>
    <t>§ 5.8.5</t>
  </si>
  <si>
    <t>§ 6.1.7</t>
  </si>
  <si>
    <t>§ 6.1.4</t>
  </si>
  <si>
    <t>§ 6.1.8</t>
  </si>
  <si>
    <t>§ 6.1.9</t>
  </si>
  <si>
    <t>§ 6.1.10</t>
  </si>
  <si>
    <t>Départ onduleur existant</t>
  </si>
  <si>
    <t>TOTAL VDI AILE A</t>
  </si>
  <si>
    <t>TOTAL VDI AILE B</t>
  </si>
  <si>
    <t>TOTAL VDI AILE C</t>
  </si>
  <si>
    <t xml:space="preserve">baies serveurs </t>
  </si>
  <si>
    <t>Câblage récent conservé à recâbler dans le SR B</t>
  </si>
  <si>
    <t>Devoiement des câbles conservés vers SR B (salle verlaine et salle 26)</t>
  </si>
  <si>
    <t>Boitier encastré dans le mobilier pour salle d'audience Legrand Incara réf 654873</t>
  </si>
  <si>
    <t>§ 5.4.2</t>
  </si>
  <si>
    <t>§ 5.2.6</t>
  </si>
  <si>
    <t>Mise en place d'un BAES KAUFEL racordé sur bus</t>
  </si>
  <si>
    <t>§ 5.7.3</t>
  </si>
  <si>
    <t>§ 5.7.4</t>
  </si>
  <si>
    <t>Mise en place d'un BAPI avec chargeur mural</t>
  </si>
  <si>
    <t>§6.2</t>
  </si>
  <si>
    <t>§ 6.2.1</t>
  </si>
  <si>
    <t>§ 6.2.3</t>
  </si>
  <si>
    <t>6.2.2</t>
  </si>
  <si>
    <t>§ 6.2.4</t>
  </si>
  <si>
    <t>Luminaire type 2 : Pavé Led 600x600mm 1200 lumens 4000°K dimmable pour les bureaux</t>
  </si>
  <si>
    <t>Luminaire type 1: Downlight Led diamètre 200 mm 1200 lumens 4000°K pour la circulation</t>
  </si>
  <si>
    <t>Luminaire type 3 : Réglette Led 800mm 1200 lumens 4000°K en saillie au plafond du local</t>
  </si>
  <si>
    <t>§ 6.2.5</t>
  </si>
  <si>
    <t>§6.2.1</t>
  </si>
  <si>
    <t>§ 5.7.1</t>
  </si>
  <si>
    <t>§ 5.6.2</t>
  </si>
  <si>
    <t>§ 5.6.3</t>
  </si>
  <si>
    <t>§ 5.6.4</t>
  </si>
  <si>
    <t>§ 5.7.2</t>
  </si>
  <si>
    <t>§ 3.12</t>
  </si>
  <si>
    <t>§ 5.5.7</t>
  </si>
  <si>
    <t>§ 5.9</t>
  </si>
  <si>
    <t>§ 4</t>
  </si>
  <si>
    <t>Remplacement d'une prise de courant 2P+T y compris reprise de ligne existante, de l'aile A</t>
  </si>
  <si>
    <t>Remplacement d'une prise de courant 2P+T y compris reprise de ligne existante, de l'aile B</t>
  </si>
  <si>
    <t>Remplacement d'une prise de courant 2P+T y compris reprise de ligne existante, de l'aile C</t>
  </si>
  <si>
    <t>§ 5.8.2 &amp; 5.9</t>
  </si>
  <si>
    <t>Base vie : participation aux frais courants de la base vie mise à disposition par la société  Europe Echaffaudage pour 2,5 années.</t>
  </si>
  <si>
    <t>Roocades cuivre 2x4paires catégorie 6A vers baies régies des salles d'audiences 223/225/227/23/25/26</t>
  </si>
  <si>
    <t>Complément baies régie des salles d'audiences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</si>
</sst>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0"/>
      <name val="Times New Roman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Calibri"/>
      <family val="2"/>
    </font>
    <font>
      <sz val="10"/>
      <name val="Calibri"/>
      <family val="2"/>
    </font>
    <font>
      <sz val="10"/>
      <name val="Arial"/>
      <family val="2"/>
    </font>
    <font>
      <b/>
      <sz val="20"/>
      <color indexed="12"/>
      <name val="Arial Narrow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B050"/>
      <name val="Calibri"/>
      <family val="2"/>
    </font>
    <font>
      <sz val="10"/>
      <color rgb="FF00B050"/>
      <name val="Calibri"/>
      <family val="2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 applyFont="0" applyFill="0" applyBorder="0" applyAlignment="0" applyProtection="0"/>
    <xf numFmtId="0" fontId="7" fillId="0" borderId="0"/>
    <xf numFmtId="0" fontId="1" fillId="0" borderId="0"/>
    <xf numFmtId="0" fontId="6" fillId="0" borderId="1"/>
  </cellStyleXfs>
  <cellXfs count="10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/>
    <xf numFmtId="164" fontId="4" fillId="0" borderId="3" xfId="0" applyNumberFormat="1" applyFont="1" applyBorder="1"/>
    <xf numFmtId="0" fontId="3" fillId="2" borderId="5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/>
    <xf numFmtId="164" fontId="3" fillId="2" borderId="5" xfId="0" applyNumberFormat="1" applyFont="1" applyFill="1" applyBorder="1"/>
    <xf numFmtId="0" fontId="8" fillId="0" borderId="0" xfId="2" applyFont="1" applyAlignment="1">
      <alignment horizontal="left"/>
    </xf>
    <xf numFmtId="0" fontId="1" fillId="0" borderId="0" xfId="3"/>
    <xf numFmtId="2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2" borderId="5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2" borderId="4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2" fontId="3" fillId="2" borderId="13" xfId="0" applyNumberFormat="1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left" vertical="center" wrapText="1"/>
    </xf>
    <xf numFmtId="2" fontId="3" fillId="2" borderId="14" xfId="0" applyNumberFormat="1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2" fontId="4" fillId="0" borderId="13" xfId="0" applyNumberFormat="1" applyFont="1" applyBorder="1" applyAlignment="1">
      <alignment horizontal="left"/>
    </xf>
    <xf numFmtId="2" fontId="4" fillId="0" borderId="0" xfId="0" applyNumberFormat="1" applyFont="1" applyAlignment="1">
      <alignment horizontal="left"/>
    </xf>
    <xf numFmtId="2" fontId="4" fillId="0" borderId="14" xfId="0" applyNumberFormat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4" xfId="0" applyFont="1" applyBorder="1" applyAlignment="1">
      <alignment horizontal="left"/>
    </xf>
  </cellXfs>
  <cellStyles count="5">
    <cellStyle name="Euro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T1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403860</xdr:colOff>
      <xdr:row>47</xdr:row>
      <xdr:rowOff>62840</xdr:rowOff>
    </xdr:from>
    <xdr:to>
      <xdr:col>7</xdr:col>
      <xdr:colOff>672138</xdr:colOff>
      <xdr:row>54</xdr:row>
      <xdr:rowOff>42293</xdr:rowOff>
    </xdr:to>
    <xdr:pic>
      <xdr:nvPicPr>
        <xdr:cNvPr id="6" name="Image 5" descr="logoavecadresse.bmp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18660" y="7987640"/>
          <a:ext cx="1914198" cy="1152933"/>
        </a:xfrm>
        <a:prstGeom prst="rect">
          <a:avLst/>
        </a:prstGeom>
      </xdr:spPr>
    </xdr:pic>
    <xdr:clientData/>
  </xdr:twoCellAnchor>
  <xdr:twoCellAnchor>
    <xdr:from>
      <xdr:col>0</xdr:col>
      <xdr:colOff>76200</xdr:colOff>
      <xdr:row>17</xdr:row>
      <xdr:rowOff>1904</xdr:rowOff>
    </xdr:from>
    <xdr:to>
      <xdr:col>8</xdr:col>
      <xdr:colOff>228600</xdr:colOff>
      <xdr:row>26</xdr:row>
      <xdr:rowOff>22860</xdr:rowOff>
    </xdr:to>
    <xdr:sp macro="" textlink="">
      <xdr:nvSpPr>
        <xdr:cNvPr id="8" name="Text Box 35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76200" y="2897504"/>
          <a:ext cx="6736080" cy="1529716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900430" marR="358775" algn="r">
            <a:spcAft>
              <a:spcPts val="1000"/>
            </a:spcAft>
          </a:pPr>
          <a:r>
            <a:rPr lang="fr-FR" sz="2000" b="1" cap="small">
              <a:solidFill>
                <a:srgbClr val="7F7F7F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DPGF</a:t>
          </a:r>
        </a:p>
        <a:p>
          <a:pPr marL="900430" marR="358775" algn="r">
            <a:spcAft>
              <a:spcPts val="1000"/>
            </a:spcAft>
          </a:pPr>
          <a:r>
            <a:rPr lang="fr-FR" sz="2000" b="1" cap="small">
              <a:solidFill>
                <a:srgbClr val="7F7F7F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Décomposition du Prix Global et Forfaitaire</a:t>
          </a:r>
        </a:p>
        <a:p>
          <a:pPr marL="900430" marR="358775" algn="r">
            <a:spcAft>
              <a:spcPts val="1000"/>
            </a:spcAft>
          </a:pPr>
          <a:r>
            <a:rPr lang="fr-FR" sz="2000" b="1" cap="small">
              <a:solidFill>
                <a:srgbClr val="7F7F7F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Lot n°1 Travaux CFO et CFA</a:t>
          </a:r>
        </a:p>
      </xdr:txBody>
    </xdr:sp>
    <xdr:clientData/>
  </xdr:twoCellAnchor>
  <xdr:twoCellAnchor>
    <xdr:from>
      <xdr:col>4</xdr:col>
      <xdr:colOff>403860</xdr:colOff>
      <xdr:row>1</xdr:row>
      <xdr:rowOff>0</xdr:rowOff>
    </xdr:from>
    <xdr:to>
      <xdr:col>7</xdr:col>
      <xdr:colOff>777240</xdr:colOff>
      <xdr:row>14</xdr:row>
      <xdr:rowOff>45720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FA42FA79-F6CE-4C34-8523-6259E3A3606A}"/>
            </a:ext>
          </a:extLst>
        </xdr:cNvPr>
        <xdr:cNvSpPr txBox="1">
          <a:spLocks noChangeArrowheads="1"/>
        </xdr:cNvSpPr>
      </xdr:nvSpPr>
      <xdr:spPr bwMode="auto">
        <a:xfrm>
          <a:off x="3695700" y="167640"/>
          <a:ext cx="2842260" cy="2270760"/>
        </a:xfrm>
        <a:prstGeom prst="rect">
          <a:avLst/>
        </a:prstGeom>
        <a:noFill/>
        <a:ln w="12700">
          <a:solidFill>
            <a:srgbClr val="00206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Maître d’ouvrage: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Ministère de la Justice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Délégation Interrégionale Grand-Est Département de l’Immobilier</a:t>
          </a:r>
        </a:p>
        <a:p>
          <a:pPr algn="l" rtl="0">
            <a:defRPr sz="1000"/>
          </a:pPr>
          <a:endParaRPr lang="fr-FR" sz="11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5</xdr:col>
      <xdr:colOff>289560</xdr:colOff>
      <xdr:row>2</xdr:row>
      <xdr:rowOff>106680</xdr:rowOff>
    </xdr:from>
    <xdr:to>
      <xdr:col>6</xdr:col>
      <xdr:colOff>632460</xdr:colOff>
      <xdr:row>9</xdr:row>
      <xdr:rowOff>152400</xdr:rowOff>
    </xdr:to>
    <xdr:pic>
      <xdr:nvPicPr>
        <xdr:cNvPr id="9" name="Image 7">
          <a:extLst>
            <a:ext uri="{FF2B5EF4-FFF2-40B4-BE49-F238E27FC236}">
              <a16:creationId xmlns:a16="http://schemas.microsoft.com/office/drawing/2014/main" id="{05557D57-F2A9-4C5D-83EF-B2E07CD09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4360" y="441960"/>
          <a:ext cx="1165860" cy="12649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38100</xdr:colOff>
      <xdr:row>26</xdr:row>
      <xdr:rowOff>60960</xdr:rowOff>
    </xdr:from>
    <xdr:to>
      <xdr:col>7</xdr:col>
      <xdr:colOff>662940</xdr:colOff>
      <xdr:row>35</xdr:row>
      <xdr:rowOff>114300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30F6182D-472A-48CC-AA35-044145A938D6}"/>
            </a:ext>
          </a:extLst>
        </xdr:cNvPr>
        <xdr:cNvSpPr>
          <a:spLocks noChangeArrowheads="1"/>
        </xdr:cNvSpPr>
      </xdr:nvSpPr>
      <xdr:spPr bwMode="auto">
        <a:xfrm>
          <a:off x="38100" y="4465320"/>
          <a:ext cx="6385560" cy="1562100"/>
        </a:xfrm>
        <a:prstGeom prst="rect">
          <a:avLst/>
        </a:prstGeom>
        <a:gradFill rotWithShape="0">
          <a:gsLst>
            <a:gs pos="0">
              <a:srgbClr val="666666"/>
            </a:gs>
            <a:gs pos="50000">
              <a:srgbClr val="000000"/>
            </a:gs>
            <a:gs pos="100000">
              <a:srgbClr val="666666"/>
            </a:gs>
          </a:gsLst>
          <a:lin ang="5400000" scaled="1"/>
        </a:gradFill>
        <a:ln w="1270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7F7F7F"/>
          </a:outerShdw>
        </a:effec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fr-FR" sz="1800" b="0" i="0" u="none" strike="noStrike" baseline="0">
            <a:solidFill>
              <a:srgbClr val="FFFFFF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2400" b="0" i="0" u="none" strike="noStrike" baseline="0">
              <a:solidFill>
                <a:srgbClr val="FFFFFF"/>
              </a:solidFill>
              <a:latin typeface="+mn-lt"/>
              <a:cs typeface="Calibri"/>
            </a:rPr>
            <a:t>Rénovation du câblage informatique y compris création de locaux techniques au Palais de Justice de METZ.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FFFFFF"/>
            </a:solidFill>
            <a:latin typeface="Calibri"/>
            <a:cs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5:J50"/>
  <sheetViews>
    <sheetView tabSelected="1" workbookViewId="0">
      <selection activeCell="K22" sqref="K22"/>
    </sheetView>
  </sheetViews>
  <sheetFormatPr baseColWidth="10" defaultColWidth="12" defaultRowHeight="13.2" x14ac:dyDescent="0.25"/>
  <cols>
    <col min="1" max="16384" width="12" style="16"/>
  </cols>
  <sheetData>
    <row r="5" spans="4:4" ht="14.4" x14ac:dyDescent="0.3">
      <c r="D5" s="15"/>
    </row>
    <row r="6" spans="4:4" ht="14.4" x14ac:dyDescent="0.3">
      <c r="D6" s="15"/>
    </row>
    <row r="7" spans="4:4" ht="14.4" x14ac:dyDescent="0.3">
      <c r="D7" s="15"/>
    </row>
    <row r="50" spans="10:10" x14ac:dyDescent="0.25">
      <c r="J50" s="16" t="s">
        <v>22</v>
      </c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fitToHeight="2" orientation="portrait" r:id="rId1"/>
  <headerFoot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138"/>
  <sheetViews>
    <sheetView workbookViewId="0">
      <selection activeCell="D58" sqref="D58"/>
    </sheetView>
  </sheetViews>
  <sheetFormatPr baseColWidth="10" defaultRowHeight="13.2" x14ac:dyDescent="0.25"/>
  <cols>
    <col min="2" max="3" width="10.77734375" style="3" customWidth="1"/>
    <col min="4" max="4" width="60.77734375" customWidth="1"/>
    <col min="5" max="5" width="8.6640625" style="3" customWidth="1"/>
    <col min="6" max="6" width="12" style="3"/>
    <col min="7" max="7" width="11.5546875" style="3"/>
    <col min="8" max="8" width="14.33203125" customWidth="1"/>
    <col min="9" max="9" width="15.6640625" customWidth="1"/>
  </cols>
  <sheetData>
    <row r="1" spans="2:9" x14ac:dyDescent="0.25">
      <c r="B1" s="48"/>
      <c r="C1" s="48"/>
      <c r="D1" s="1"/>
    </row>
    <row r="2" spans="2:9" s="47" customFormat="1" ht="27.6" x14ac:dyDescent="0.25">
      <c r="B2" s="46" t="s">
        <v>156</v>
      </c>
      <c r="C2" s="46" t="s">
        <v>148</v>
      </c>
      <c r="D2" s="46" t="s">
        <v>0</v>
      </c>
      <c r="E2" s="43" t="s">
        <v>13</v>
      </c>
      <c r="F2" s="43" t="s">
        <v>14</v>
      </c>
      <c r="G2" s="43" t="s">
        <v>147</v>
      </c>
      <c r="H2" s="43" t="s">
        <v>15</v>
      </c>
      <c r="I2" s="43" t="s">
        <v>16</v>
      </c>
    </row>
    <row r="3" spans="2:9" ht="13.8" x14ac:dyDescent="0.3">
      <c r="B3" s="5"/>
      <c r="C3" s="5"/>
      <c r="D3" s="4"/>
      <c r="E3" s="5"/>
      <c r="F3" s="5"/>
      <c r="G3" s="5"/>
      <c r="H3" s="4"/>
      <c r="I3" s="4"/>
    </row>
    <row r="4" spans="2:9" s="22" customFormat="1" ht="13.8" customHeight="1" x14ac:dyDescent="0.25">
      <c r="B4" s="70" t="s">
        <v>63</v>
      </c>
      <c r="C4" s="71"/>
      <c r="D4" s="71"/>
      <c r="E4" s="71"/>
      <c r="F4" s="71"/>
      <c r="G4" s="71"/>
      <c r="H4" s="71"/>
      <c r="I4" s="72"/>
    </row>
    <row r="5" spans="2:9" s="22" customFormat="1" ht="13.8" x14ac:dyDescent="0.25">
      <c r="B5" s="31"/>
      <c r="C5" s="31"/>
      <c r="D5" s="28"/>
      <c r="E5" s="18"/>
      <c r="F5" s="18"/>
      <c r="G5" s="18"/>
      <c r="H5" s="19"/>
      <c r="I5" s="19"/>
    </row>
    <row r="6" spans="2:9" s="22" customFormat="1" ht="13.8" x14ac:dyDescent="0.25">
      <c r="B6" s="31"/>
      <c r="C6" s="18" t="s">
        <v>158</v>
      </c>
      <c r="D6" s="28" t="s">
        <v>150</v>
      </c>
      <c r="E6" s="18"/>
      <c r="F6" s="18"/>
      <c r="G6" s="18"/>
      <c r="H6" s="19"/>
      <c r="I6" s="19"/>
    </row>
    <row r="7" spans="2:9" s="22" customFormat="1" ht="13.8" x14ac:dyDescent="0.25">
      <c r="B7" s="31"/>
      <c r="C7" s="31"/>
      <c r="D7" s="28" t="s">
        <v>151</v>
      </c>
      <c r="E7" s="18" t="s">
        <v>17</v>
      </c>
      <c r="F7" s="18">
        <v>27</v>
      </c>
      <c r="G7" s="18"/>
      <c r="H7" s="19"/>
      <c r="I7" s="19"/>
    </row>
    <row r="8" spans="2:9" s="22" customFormat="1" ht="13.8" x14ac:dyDescent="0.25">
      <c r="B8" s="31"/>
      <c r="C8" s="31"/>
      <c r="D8" s="28" t="s">
        <v>152</v>
      </c>
      <c r="E8" s="18" t="s">
        <v>17</v>
      </c>
      <c r="F8" s="18">
        <v>316</v>
      </c>
      <c r="G8" s="18"/>
      <c r="H8" s="19"/>
      <c r="I8" s="19"/>
    </row>
    <row r="9" spans="2:9" s="22" customFormat="1" ht="13.8" x14ac:dyDescent="0.25">
      <c r="B9" s="31"/>
      <c r="C9" s="31"/>
      <c r="D9" s="28" t="s">
        <v>153</v>
      </c>
      <c r="E9" s="18" t="s">
        <v>17</v>
      </c>
      <c r="F9" s="18">
        <v>38</v>
      </c>
      <c r="G9" s="18"/>
      <c r="H9" s="19"/>
      <c r="I9" s="19"/>
    </row>
    <row r="10" spans="2:9" s="35" customFormat="1" ht="13.8" x14ac:dyDescent="0.25">
      <c r="B10" s="49"/>
      <c r="C10" s="49"/>
      <c r="D10" s="32" t="s">
        <v>154</v>
      </c>
      <c r="E10" s="33" t="s">
        <v>17</v>
      </c>
      <c r="F10" s="33">
        <v>3</v>
      </c>
      <c r="G10" s="33"/>
      <c r="H10" s="34"/>
      <c r="I10" s="34"/>
    </row>
    <row r="11" spans="2:9" s="22" customFormat="1" ht="13.8" x14ac:dyDescent="0.25">
      <c r="B11" s="31"/>
      <c r="C11" s="31"/>
      <c r="D11" s="28" t="s">
        <v>155</v>
      </c>
      <c r="E11" s="18" t="s">
        <v>17</v>
      </c>
      <c r="F11" s="18">
        <v>55</v>
      </c>
      <c r="G11" s="18"/>
      <c r="H11" s="19"/>
      <c r="I11" s="19"/>
    </row>
    <row r="12" spans="2:9" s="22" customFormat="1" ht="13.8" x14ac:dyDescent="0.25">
      <c r="B12" s="31"/>
      <c r="C12" s="31"/>
      <c r="D12" s="28" t="s">
        <v>31</v>
      </c>
      <c r="E12" s="18" t="s">
        <v>17</v>
      </c>
      <c r="F12" s="18">
        <f>F7*2+F8*2+F9+F10+F11</f>
        <v>782</v>
      </c>
      <c r="G12" s="18"/>
      <c r="H12" s="19"/>
      <c r="I12" s="19"/>
    </row>
    <row r="13" spans="2:9" s="22" customFormat="1" ht="13.8" x14ac:dyDescent="0.25">
      <c r="B13" s="31"/>
      <c r="C13" s="31"/>
      <c r="D13" s="28" t="s">
        <v>32</v>
      </c>
      <c r="E13" s="18" t="s">
        <v>17</v>
      </c>
      <c r="F13" s="18">
        <f>F7*2+F8*4+F9+F10*2</f>
        <v>1362</v>
      </c>
      <c r="G13" s="18"/>
      <c r="H13" s="19"/>
      <c r="I13" s="19"/>
    </row>
    <row r="14" spans="2:9" s="22" customFormat="1" ht="13.8" x14ac:dyDescent="0.25">
      <c r="B14" s="31"/>
      <c r="C14" s="31"/>
      <c r="D14" s="28" t="s">
        <v>33</v>
      </c>
      <c r="E14" s="18" t="s">
        <v>17</v>
      </c>
      <c r="F14" s="18">
        <f>(F7+F8)*2</f>
        <v>686</v>
      </c>
      <c r="G14" s="18"/>
      <c r="H14" s="19"/>
      <c r="I14" s="19"/>
    </row>
    <row r="15" spans="2:9" s="22" customFormat="1" ht="13.8" x14ac:dyDescent="0.25">
      <c r="B15" s="18"/>
      <c r="C15" s="18"/>
      <c r="D15" s="20"/>
      <c r="E15" s="18"/>
      <c r="F15" s="18"/>
      <c r="G15" s="18"/>
      <c r="H15" s="19"/>
      <c r="I15" s="19"/>
    </row>
    <row r="16" spans="2:9" s="22" customFormat="1" ht="13.8" x14ac:dyDescent="0.25">
      <c r="B16" s="50"/>
      <c r="C16" s="50"/>
      <c r="D16" s="21" t="s">
        <v>109</v>
      </c>
      <c r="E16" s="18"/>
      <c r="F16" s="18"/>
      <c r="G16" s="18"/>
      <c r="H16" s="19"/>
      <c r="I16" s="19"/>
    </row>
    <row r="17" spans="2:9" s="22" customFormat="1" ht="13.8" customHeight="1" x14ac:dyDescent="0.25">
      <c r="B17" s="45" t="s">
        <v>185</v>
      </c>
      <c r="C17" s="45" t="s">
        <v>149</v>
      </c>
      <c r="D17" s="17" t="s">
        <v>64</v>
      </c>
      <c r="E17" s="18" t="s">
        <v>18</v>
      </c>
      <c r="F17" s="18">
        <v>4</v>
      </c>
      <c r="G17" s="18"/>
      <c r="H17" s="19">
        <v>0</v>
      </c>
      <c r="I17" s="19">
        <f>H17*G17</f>
        <v>0</v>
      </c>
    </row>
    <row r="18" spans="2:9" s="22" customFormat="1" ht="13.8" x14ac:dyDescent="0.25">
      <c r="B18" s="45" t="s">
        <v>192</v>
      </c>
      <c r="C18" s="45" t="s">
        <v>162</v>
      </c>
      <c r="D18" s="17" t="s">
        <v>112</v>
      </c>
      <c r="E18" s="18" t="s">
        <v>17</v>
      </c>
      <c r="F18" s="18">
        <v>2</v>
      </c>
      <c r="G18" s="18"/>
      <c r="H18" s="19">
        <v>0</v>
      </c>
      <c r="I18" s="19">
        <f t="shared" ref="I18:I25" si="0">H18*G18</f>
        <v>0</v>
      </c>
    </row>
    <row r="19" spans="2:9" s="22" customFormat="1" ht="13.8" x14ac:dyDescent="0.25">
      <c r="B19" s="45" t="s">
        <v>192</v>
      </c>
      <c r="C19" s="45" t="s">
        <v>162</v>
      </c>
      <c r="D19" s="17" t="s">
        <v>126</v>
      </c>
      <c r="E19" s="18" t="s">
        <v>17</v>
      </c>
      <c r="F19" s="18">
        <v>2</v>
      </c>
      <c r="G19" s="18"/>
      <c r="H19" s="19">
        <v>0</v>
      </c>
      <c r="I19" s="19">
        <f t="shared" si="0"/>
        <v>0</v>
      </c>
    </row>
    <row r="20" spans="2:9" s="22" customFormat="1" ht="13.8" x14ac:dyDescent="0.25">
      <c r="B20" s="45" t="s">
        <v>188</v>
      </c>
      <c r="C20" s="45" t="s">
        <v>164</v>
      </c>
      <c r="D20" s="17" t="s">
        <v>38</v>
      </c>
      <c r="E20" s="18" t="s">
        <v>17</v>
      </c>
      <c r="F20" s="18">
        <v>36</v>
      </c>
      <c r="G20" s="18"/>
      <c r="H20" s="19">
        <v>0</v>
      </c>
      <c r="I20" s="19">
        <f t="shared" si="0"/>
        <v>0</v>
      </c>
    </row>
    <row r="21" spans="2:9" s="22" customFormat="1" ht="13.8" x14ac:dyDescent="0.25">
      <c r="B21" s="45" t="s">
        <v>189</v>
      </c>
      <c r="C21" s="45" t="s">
        <v>165</v>
      </c>
      <c r="D21" s="17" t="s">
        <v>5</v>
      </c>
      <c r="E21" s="18" t="s">
        <v>17</v>
      </c>
      <c r="F21" s="18">
        <f>F12</f>
        <v>782</v>
      </c>
      <c r="G21" s="18"/>
      <c r="H21" s="19">
        <v>0</v>
      </c>
      <c r="I21" s="19">
        <f t="shared" si="0"/>
        <v>0</v>
      </c>
    </row>
    <row r="22" spans="2:9" s="22" customFormat="1" ht="27.6" x14ac:dyDescent="0.25">
      <c r="B22" s="45" t="s">
        <v>186</v>
      </c>
      <c r="C22" s="45" t="s">
        <v>160</v>
      </c>
      <c r="D22" s="17" t="s">
        <v>187</v>
      </c>
      <c r="E22" s="18" t="s">
        <v>17</v>
      </c>
      <c r="F22" s="18">
        <v>1</v>
      </c>
      <c r="G22" s="18"/>
      <c r="H22" s="19">
        <v>0</v>
      </c>
      <c r="I22" s="19">
        <f t="shared" si="0"/>
        <v>0</v>
      </c>
    </row>
    <row r="23" spans="2:9" s="22" customFormat="1" ht="13.8" x14ac:dyDescent="0.25">
      <c r="B23" s="45" t="s">
        <v>185</v>
      </c>
      <c r="C23" s="45"/>
      <c r="D23" s="17" t="s">
        <v>2</v>
      </c>
      <c r="E23" s="18" t="s">
        <v>17</v>
      </c>
      <c r="F23" s="18">
        <v>4</v>
      </c>
      <c r="G23" s="18"/>
      <c r="H23" s="19">
        <v>0</v>
      </c>
      <c r="I23" s="19">
        <f t="shared" si="0"/>
        <v>0</v>
      </c>
    </row>
    <row r="24" spans="2:9" s="22" customFormat="1" ht="13.8" x14ac:dyDescent="0.25">
      <c r="B24" s="45" t="s">
        <v>188</v>
      </c>
      <c r="C24" s="45" t="s">
        <v>168</v>
      </c>
      <c r="D24" s="17" t="s">
        <v>111</v>
      </c>
      <c r="E24" s="18" t="s">
        <v>17</v>
      </c>
      <c r="F24" s="18">
        <v>56</v>
      </c>
      <c r="G24" s="18"/>
      <c r="H24" s="19">
        <v>0</v>
      </c>
      <c r="I24" s="19">
        <f t="shared" si="0"/>
        <v>0</v>
      </c>
    </row>
    <row r="25" spans="2:9" s="22" customFormat="1" ht="13.8" x14ac:dyDescent="0.25">
      <c r="B25" s="45" t="s">
        <v>185</v>
      </c>
      <c r="C25" s="45" t="s">
        <v>149</v>
      </c>
      <c r="D25" s="17" t="s">
        <v>193</v>
      </c>
      <c r="E25" s="18" t="s">
        <v>17</v>
      </c>
      <c r="F25" s="18">
        <v>4</v>
      </c>
      <c r="G25" s="18"/>
      <c r="H25" s="19">
        <v>0</v>
      </c>
      <c r="I25" s="19">
        <f t="shared" si="0"/>
        <v>0</v>
      </c>
    </row>
    <row r="26" spans="2:9" s="22" customFormat="1" ht="13.8" x14ac:dyDescent="0.25">
      <c r="B26" s="45"/>
      <c r="C26" s="45"/>
      <c r="D26" s="17"/>
      <c r="E26" s="18"/>
      <c r="F26" s="18"/>
      <c r="G26" s="18"/>
      <c r="H26" s="19"/>
      <c r="I26" s="23">
        <f>SUM(I17:I25)</f>
        <v>0</v>
      </c>
    </row>
    <row r="27" spans="2:9" s="22" customFormat="1" ht="13.8" x14ac:dyDescent="0.25">
      <c r="B27" s="50"/>
      <c r="C27" s="50"/>
      <c r="D27" s="21" t="s">
        <v>90</v>
      </c>
      <c r="E27" s="18"/>
      <c r="F27" s="18"/>
      <c r="G27" s="18"/>
      <c r="H27" s="19"/>
      <c r="I27" s="19"/>
    </row>
    <row r="28" spans="2:9" s="22" customFormat="1" ht="13.8" customHeight="1" x14ac:dyDescent="0.25">
      <c r="B28" s="45" t="s">
        <v>185</v>
      </c>
      <c r="C28" s="45" t="s">
        <v>149</v>
      </c>
      <c r="D28" s="17" t="s">
        <v>110</v>
      </c>
      <c r="E28" s="18" t="s">
        <v>18</v>
      </c>
      <c r="F28" s="18">
        <v>2</v>
      </c>
      <c r="G28" s="18"/>
      <c r="H28" s="19">
        <v>0</v>
      </c>
      <c r="I28" s="19">
        <f t="shared" ref="I28:I35" si="1">H28*G28</f>
        <v>0</v>
      </c>
    </row>
    <row r="29" spans="2:9" s="22" customFormat="1" ht="13.8" x14ac:dyDescent="0.25">
      <c r="B29" s="45" t="s">
        <v>192</v>
      </c>
      <c r="C29" s="45" t="s">
        <v>162</v>
      </c>
      <c r="D29" s="17" t="s">
        <v>112</v>
      </c>
      <c r="E29" s="18" t="s">
        <v>17</v>
      </c>
      <c r="F29" s="18">
        <v>3</v>
      </c>
      <c r="G29" s="18"/>
      <c r="H29" s="19">
        <v>0</v>
      </c>
      <c r="I29" s="19">
        <f t="shared" si="1"/>
        <v>0</v>
      </c>
    </row>
    <row r="30" spans="2:9" s="22" customFormat="1" ht="13.8" x14ac:dyDescent="0.25">
      <c r="B30" s="45" t="s">
        <v>192</v>
      </c>
      <c r="C30" s="45" t="s">
        <v>162</v>
      </c>
      <c r="D30" s="17" t="s">
        <v>126</v>
      </c>
      <c r="E30" s="18" t="s">
        <v>17</v>
      </c>
      <c r="F30" s="18">
        <v>6</v>
      </c>
      <c r="G30" s="18"/>
      <c r="H30" s="19">
        <v>0</v>
      </c>
      <c r="I30" s="19">
        <f t="shared" si="1"/>
        <v>0</v>
      </c>
    </row>
    <row r="31" spans="2:9" s="22" customFormat="1" ht="13.8" x14ac:dyDescent="0.25">
      <c r="B31" s="45" t="s">
        <v>188</v>
      </c>
      <c r="C31" s="45" t="s">
        <v>164</v>
      </c>
      <c r="D31" s="17" t="s">
        <v>38</v>
      </c>
      <c r="E31" s="18" t="s">
        <v>17</v>
      </c>
      <c r="F31" s="18">
        <v>1</v>
      </c>
      <c r="G31" s="18"/>
      <c r="H31" s="19">
        <v>0</v>
      </c>
      <c r="I31" s="19">
        <f t="shared" si="1"/>
        <v>0</v>
      </c>
    </row>
    <row r="32" spans="2:9" s="22" customFormat="1" ht="13.8" x14ac:dyDescent="0.25">
      <c r="B32" s="45" t="s">
        <v>189</v>
      </c>
      <c r="C32" s="45" t="s">
        <v>165</v>
      </c>
      <c r="D32" s="17" t="s">
        <v>5</v>
      </c>
      <c r="E32" s="18" t="s">
        <v>17</v>
      </c>
      <c r="F32" s="18">
        <v>12</v>
      </c>
      <c r="G32" s="18"/>
      <c r="H32" s="19">
        <v>0</v>
      </c>
      <c r="I32" s="19">
        <f t="shared" si="1"/>
        <v>0</v>
      </c>
    </row>
    <row r="33" spans="2:9" s="22" customFormat="1" ht="13.8" x14ac:dyDescent="0.25">
      <c r="B33" s="45" t="s">
        <v>185</v>
      </c>
      <c r="C33" s="45"/>
      <c r="D33" s="17" t="s">
        <v>2</v>
      </c>
      <c r="E33" s="18" t="s">
        <v>17</v>
      </c>
      <c r="F33" s="18">
        <v>4</v>
      </c>
      <c r="G33" s="18"/>
      <c r="H33" s="19">
        <v>0</v>
      </c>
      <c r="I33" s="19">
        <f t="shared" si="1"/>
        <v>0</v>
      </c>
    </row>
    <row r="34" spans="2:9" s="22" customFormat="1" ht="13.8" x14ac:dyDescent="0.25">
      <c r="B34" s="45" t="s">
        <v>188</v>
      </c>
      <c r="C34" s="45" t="s">
        <v>168</v>
      </c>
      <c r="D34" s="17" t="s">
        <v>29</v>
      </c>
      <c r="E34" s="18" t="s">
        <v>17</v>
      </c>
      <c r="F34" s="18">
        <v>25</v>
      </c>
      <c r="G34" s="18"/>
      <c r="H34" s="19">
        <v>0</v>
      </c>
      <c r="I34" s="19">
        <f t="shared" si="1"/>
        <v>0</v>
      </c>
    </row>
    <row r="35" spans="2:9" s="22" customFormat="1" ht="13.8" x14ac:dyDescent="0.25">
      <c r="B35" s="45" t="s">
        <v>185</v>
      </c>
      <c r="C35" s="45" t="s">
        <v>149</v>
      </c>
      <c r="D35" s="17" t="s">
        <v>193</v>
      </c>
      <c r="E35" s="18" t="s">
        <v>17</v>
      </c>
      <c r="F35" s="18">
        <v>5</v>
      </c>
      <c r="G35" s="18"/>
      <c r="H35" s="19">
        <v>0</v>
      </c>
      <c r="I35" s="19">
        <f t="shared" si="1"/>
        <v>0</v>
      </c>
    </row>
    <row r="36" spans="2:9" s="22" customFormat="1" ht="13.8" x14ac:dyDescent="0.25">
      <c r="B36" s="45"/>
      <c r="C36" s="45"/>
      <c r="D36" s="17"/>
      <c r="E36" s="18"/>
      <c r="F36" s="18"/>
      <c r="G36" s="18"/>
      <c r="H36" s="19"/>
      <c r="I36" s="23">
        <f>SUM(I28:I35)</f>
        <v>0</v>
      </c>
    </row>
    <row r="37" spans="2:9" s="22" customFormat="1" ht="13.8" x14ac:dyDescent="0.25">
      <c r="B37" s="50"/>
      <c r="C37" s="50"/>
      <c r="D37" s="21" t="s">
        <v>210</v>
      </c>
      <c r="E37" s="18"/>
      <c r="F37" s="18"/>
      <c r="G37" s="18"/>
      <c r="H37" s="19"/>
      <c r="I37" s="19"/>
    </row>
    <row r="38" spans="2:9" s="22" customFormat="1" ht="13.8" customHeight="1" x14ac:dyDescent="0.25">
      <c r="B38" s="45" t="s">
        <v>185</v>
      </c>
      <c r="C38" s="45" t="s">
        <v>149</v>
      </c>
      <c r="D38" s="17" t="s">
        <v>110</v>
      </c>
      <c r="E38" s="18" t="s">
        <v>18</v>
      </c>
      <c r="F38" s="18">
        <v>2</v>
      </c>
      <c r="G38" s="18"/>
      <c r="H38" s="19">
        <v>0</v>
      </c>
      <c r="I38" s="19">
        <f t="shared" ref="I38" si="2">H38*G38</f>
        <v>0</v>
      </c>
    </row>
    <row r="39" spans="2:9" s="22" customFormat="1" ht="13.8" x14ac:dyDescent="0.25">
      <c r="B39" s="45" t="s">
        <v>192</v>
      </c>
      <c r="C39" s="45" t="s">
        <v>162</v>
      </c>
      <c r="D39" s="17" t="s">
        <v>112</v>
      </c>
      <c r="E39" s="18" t="s">
        <v>17</v>
      </c>
      <c r="F39" s="18">
        <v>1</v>
      </c>
      <c r="G39" s="18"/>
      <c r="H39" s="19">
        <v>0</v>
      </c>
      <c r="I39" s="19">
        <f t="shared" ref="I39:I42" si="3">H39*G39</f>
        <v>0</v>
      </c>
    </row>
    <row r="40" spans="2:9" s="22" customFormat="1" ht="13.8" x14ac:dyDescent="0.25">
      <c r="B40" s="45" t="s">
        <v>192</v>
      </c>
      <c r="C40" s="45" t="s">
        <v>162</v>
      </c>
      <c r="D40" s="17" t="s">
        <v>126</v>
      </c>
      <c r="E40" s="18" t="s">
        <v>17</v>
      </c>
      <c r="F40" s="18">
        <v>2</v>
      </c>
      <c r="G40" s="18"/>
      <c r="H40" s="19">
        <v>0</v>
      </c>
      <c r="I40" s="19">
        <f t="shared" si="3"/>
        <v>0</v>
      </c>
    </row>
    <row r="41" spans="2:9" s="22" customFormat="1" ht="13.8" x14ac:dyDescent="0.25">
      <c r="B41" s="45" t="s">
        <v>188</v>
      </c>
      <c r="C41" s="45" t="s">
        <v>168</v>
      </c>
      <c r="D41" s="17" t="s">
        <v>29</v>
      </c>
      <c r="E41" s="18" t="s">
        <v>17</v>
      </c>
      <c r="F41" s="18">
        <v>1</v>
      </c>
      <c r="G41" s="18"/>
      <c r="H41" s="19">
        <v>0</v>
      </c>
      <c r="I41" s="19">
        <f t="shared" si="3"/>
        <v>0</v>
      </c>
    </row>
    <row r="42" spans="2:9" s="22" customFormat="1" ht="13.8" x14ac:dyDescent="0.25">
      <c r="B42" s="45" t="s">
        <v>185</v>
      </c>
      <c r="C42" s="45" t="s">
        <v>149</v>
      </c>
      <c r="D42" s="17" t="s">
        <v>193</v>
      </c>
      <c r="E42" s="18" t="s">
        <v>17</v>
      </c>
      <c r="F42" s="18">
        <v>5</v>
      </c>
      <c r="G42" s="18"/>
      <c r="H42" s="19">
        <v>0</v>
      </c>
      <c r="I42" s="19">
        <f t="shared" si="3"/>
        <v>0</v>
      </c>
    </row>
    <row r="43" spans="2:9" s="22" customFormat="1" ht="13.8" x14ac:dyDescent="0.25">
      <c r="B43" s="45"/>
      <c r="C43" s="45"/>
      <c r="D43" s="17"/>
      <c r="E43" s="18"/>
      <c r="F43" s="18"/>
      <c r="G43" s="18"/>
      <c r="H43" s="19"/>
      <c r="I43" s="23">
        <f>SUM(I38:I42)</f>
        <v>0</v>
      </c>
    </row>
    <row r="44" spans="2:9" s="22" customFormat="1" ht="13.8" x14ac:dyDescent="0.25">
      <c r="B44" s="50"/>
      <c r="C44" s="50"/>
      <c r="D44" s="21" t="s">
        <v>6</v>
      </c>
      <c r="E44" s="18"/>
      <c r="F44" s="18"/>
      <c r="G44" s="18"/>
      <c r="H44" s="19"/>
      <c r="I44" s="19"/>
    </row>
    <row r="45" spans="2:9" s="22" customFormat="1" ht="13.8" x14ac:dyDescent="0.25">
      <c r="B45" s="45"/>
      <c r="C45" s="45"/>
      <c r="D45" s="17" t="s">
        <v>43</v>
      </c>
      <c r="E45" s="18" t="s">
        <v>18</v>
      </c>
      <c r="F45" s="18">
        <v>1</v>
      </c>
      <c r="G45" s="18"/>
      <c r="H45" s="19">
        <v>0</v>
      </c>
      <c r="I45" s="19">
        <f t="shared" ref="I45:I57" si="4">H45*G45</f>
        <v>0</v>
      </c>
    </row>
    <row r="46" spans="2:9" s="22" customFormat="1" ht="13.8" x14ac:dyDescent="0.25">
      <c r="B46" s="45" t="s">
        <v>196</v>
      </c>
      <c r="C46" s="45" t="s">
        <v>170</v>
      </c>
      <c r="D46" s="17" t="s">
        <v>30</v>
      </c>
      <c r="E46" s="18" t="s">
        <v>19</v>
      </c>
      <c r="F46" s="18">
        <v>279</v>
      </c>
      <c r="G46" s="18"/>
      <c r="H46" s="19">
        <v>0</v>
      </c>
      <c r="I46" s="19">
        <f t="shared" si="4"/>
        <v>0</v>
      </c>
    </row>
    <row r="47" spans="2:9" s="22" customFormat="1" ht="13.8" x14ac:dyDescent="0.25">
      <c r="B47" s="45" t="s">
        <v>196</v>
      </c>
      <c r="C47" s="45" t="s">
        <v>170</v>
      </c>
      <c r="D47" s="17" t="s">
        <v>42</v>
      </c>
      <c r="E47" s="18" t="s">
        <v>19</v>
      </c>
      <c r="F47" s="18">
        <v>274</v>
      </c>
      <c r="G47" s="18"/>
      <c r="H47" s="19">
        <v>0</v>
      </c>
      <c r="I47" s="19">
        <f t="shared" si="4"/>
        <v>0</v>
      </c>
    </row>
    <row r="48" spans="2:9" s="22" customFormat="1" ht="13.8" x14ac:dyDescent="0.25">
      <c r="B48" s="45" t="s">
        <v>196</v>
      </c>
      <c r="C48" s="45" t="s">
        <v>170</v>
      </c>
      <c r="D48" s="17" t="s">
        <v>23</v>
      </c>
      <c r="E48" s="18" t="s">
        <v>19</v>
      </c>
      <c r="F48" s="18">
        <f>SUM(F46:F47)</f>
        <v>553</v>
      </c>
      <c r="G48" s="18"/>
      <c r="H48" s="19">
        <v>0</v>
      </c>
      <c r="I48" s="19">
        <f t="shared" si="4"/>
        <v>0</v>
      </c>
    </row>
    <row r="49" spans="2:9" s="22" customFormat="1" ht="47.4" customHeight="1" x14ac:dyDescent="0.25">
      <c r="B49" s="45"/>
      <c r="C49" s="45"/>
      <c r="D49" s="17" t="s">
        <v>51</v>
      </c>
      <c r="E49" s="18" t="s">
        <v>17</v>
      </c>
      <c r="F49" s="18">
        <v>11</v>
      </c>
      <c r="G49" s="18"/>
      <c r="H49" s="19">
        <v>0</v>
      </c>
      <c r="I49" s="19">
        <f t="shared" si="4"/>
        <v>0</v>
      </c>
    </row>
    <row r="50" spans="2:9" s="22" customFormat="1" ht="13.8" x14ac:dyDescent="0.25">
      <c r="B50" s="45" t="s">
        <v>197</v>
      </c>
      <c r="C50" s="45" t="s">
        <v>167</v>
      </c>
      <c r="D50" s="17" t="s">
        <v>138</v>
      </c>
      <c r="E50" s="18" t="s">
        <v>19</v>
      </c>
      <c r="F50" s="18">
        <f>(F7+F8+F9)*5</f>
        <v>1905</v>
      </c>
      <c r="G50" s="18"/>
      <c r="H50" s="19">
        <v>0</v>
      </c>
      <c r="I50" s="19">
        <f t="shared" si="4"/>
        <v>0</v>
      </c>
    </row>
    <row r="51" spans="2:9" s="22" customFormat="1" ht="13.8" x14ac:dyDescent="0.25">
      <c r="B51" s="45" t="s">
        <v>197</v>
      </c>
      <c r="C51" s="45"/>
      <c r="D51" s="17" t="s">
        <v>65</v>
      </c>
      <c r="E51" s="18" t="s">
        <v>17</v>
      </c>
      <c r="F51" s="18">
        <f>F7+F8</f>
        <v>343</v>
      </c>
      <c r="G51" s="18"/>
      <c r="H51" s="19">
        <v>0</v>
      </c>
      <c r="I51" s="19">
        <f t="shared" si="4"/>
        <v>0</v>
      </c>
    </row>
    <row r="52" spans="2:9" s="22" customFormat="1" ht="13.8" x14ac:dyDescent="0.25">
      <c r="B52" s="45" t="s">
        <v>197</v>
      </c>
      <c r="C52" s="45"/>
      <c r="D52" s="17" t="s">
        <v>66</v>
      </c>
      <c r="E52" s="18" t="s">
        <v>17</v>
      </c>
      <c r="F52" s="18">
        <f>F9</f>
        <v>38</v>
      </c>
      <c r="G52" s="18"/>
      <c r="H52" s="19">
        <v>0</v>
      </c>
      <c r="I52" s="19">
        <f t="shared" si="4"/>
        <v>0</v>
      </c>
    </row>
    <row r="53" spans="2:9" s="22" customFormat="1" ht="13.8" x14ac:dyDescent="0.25">
      <c r="B53" s="45" t="s">
        <v>197</v>
      </c>
      <c r="C53" s="45"/>
      <c r="D53" s="17" t="s">
        <v>68</v>
      </c>
      <c r="E53" s="18" t="s">
        <v>17</v>
      </c>
      <c r="F53" s="18">
        <f>F10</f>
        <v>3</v>
      </c>
      <c r="G53" s="18"/>
      <c r="H53" s="19">
        <v>0</v>
      </c>
      <c r="I53" s="19">
        <f t="shared" si="4"/>
        <v>0</v>
      </c>
    </row>
    <row r="54" spans="2:9" s="22" customFormat="1" ht="13.8" customHeight="1" x14ac:dyDescent="0.25">
      <c r="B54" s="45" t="s">
        <v>197</v>
      </c>
      <c r="C54" s="45"/>
      <c r="D54" s="17" t="s">
        <v>67</v>
      </c>
      <c r="E54" s="18" t="s">
        <v>17</v>
      </c>
      <c r="F54" s="18">
        <f>F11</f>
        <v>55</v>
      </c>
      <c r="G54" s="18"/>
      <c r="H54" s="19">
        <v>0</v>
      </c>
      <c r="I54" s="19">
        <f t="shared" si="4"/>
        <v>0</v>
      </c>
    </row>
    <row r="55" spans="2:9" s="22" customFormat="1" ht="31.8" customHeight="1" x14ac:dyDescent="0.25">
      <c r="B55" s="45" t="s">
        <v>198</v>
      </c>
      <c r="C55" s="45"/>
      <c r="D55" s="17" t="s">
        <v>69</v>
      </c>
      <c r="E55" s="18" t="s">
        <v>17</v>
      </c>
      <c r="F55" s="18">
        <v>19</v>
      </c>
      <c r="G55" s="18"/>
      <c r="H55" s="19">
        <v>0</v>
      </c>
      <c r="I55" s="19">
        <f t="shared" si="4"/>
        <v>0</v>
      </c>
    </row>
    <row r="56" spans="2:9" s="22" customFormat="1" ht="27.6" customHeight="1" x14ac:dyDescent="0.25">
      <c r="B56" s="45" t="s">
        <v>199</v>
      </c>
      <c r="C56" s="45"/>
      <c r="D56" s="17" t="s">
        <v>70</v>
      </c>
      <c r="E56" s="18" t="s">
        <v>17</v>
      </c>
      <c r="F56" s="18">
        <v>110</v>
      </c>
      <c r="G56" s="18"/>
      <c r="H56" s="19">
        <v>0</v>
      </c>
      <c r="I56" s="19">
        <f t="shared" si="4"/>
        <v>0</v>
      </c>
    </row>
    <row r="57" spans="2:9" s="22" customFormat="1" ht="13.8" x14ac:dyDescent="0.25">
      <c r="B57" s="45" t="s">
        <v>200</v>
      </c>
      <c r="C57" s="45"/>
      <c r="D57" s="17" t="s">
        <v>50</v>
      </c>
      <c r="E57" s="18" t="s">
        <v>18</v>
      </c>
      <c r="F57" s="18">
        <v>1</v>
      </c>
      <c r="G57" s="18"/>
      <c r="H57" s="19">
        <v>0</v>
      </c>
      <c r="I57" s="19">
        <f t="shared" si="4"/>
        <v>0</v>
      </c>
    </row>
    <row r="58" spans="2:9" s="22" customFormat="1" ht="13.8" x14ac:dyDescent="0.25">
      <c r="B58" s="45"/>
      <c r="C58" s="45"/>
      <c r="D58" s="17"/>
      <c r="E58" s="18"/>
      <c r="F58" s="18"/>
      <c r="G58" s="18"/>
      <c r="H58" s="19"/>
      <c r="I58" s="23">
        <f>SUM(I45:I57)</f>
        <v>0</v>
      </c>
    </row>
    <row r="59" spans="2:9" s="22" customFormat="1" ht="13.8" x14ac:dyDescent="0.25">
      <c r="B59" s="50"/>
      <c r="C59" s="50"/>
      <c r="D59" s="21" t="s">
        <v>113</v>
      </c>
      <c r="E59" s="18"/>
      <c r="F59" s="18"/>
      <c r="G59" s="18"/>
      <c r="H59" s="19"/>
      <c r="I59" s="19"/>
    </row>
    <row r="60" spans="2:9" s="22" customFormat="1" ht="13.8" x14ac:dyDescent="0.25">
      <c r="B60" s="45"/>
      <c r="C60" s="45" t="s">
        <v>159</v>
      </c>
      <c r="D60" s="17" t="s">
        <v>115</v>
      </c>
      <c r="E60" s="18" t="s">
        <v>19</v>
      </c>
      <c r="F60" s="18">
        <v>80</v>
      </c>
      <c r="G60" s="18"/>
      <c r="H60" s="19">
        <v>0</v>
      </c>
      <c r="I60" s="19">
        <f t="shared" ref="I60" si="5">H60*G60</f>
        <v>0</v>
      </c>
    </row>
    <row r="61" spans="2:9" s="22" customFormat="1" ht="13.8" x14ac:dyDescent="0.25">
      <c r="B61" s="50"/>
      <c r="C61" s="50"/>
      <c r="D61" s="21" t="s">
        <v>114</v>
      </c>
      <c r="E61" s="18"/>
      <c r="F61" s="18"/>
      <c r="G61" s="18"/>
      <c r="H61" s="19"/>
      <c r="I61" s="19"/>
    </row>
    <row r="62" spans="2:9" s="22" customFormat="1" ht="13.8" x14ac:dyDescent="0.25">
      <c r="B62" s="45" t="s">
        <v>191</v>
      </c>
      <c r="C62" s="45" t="s">
        <v>161</v>
      </c>
      <c r="D62" s="17" t="s">
        <v>116</v>
      </c>
      <c r="E62" s="18" t="s">
        <v>19</v>
      </c>
      <c r="F62" s="18">
        <v>80</v>
      </c>
      <c r="G62" s="18"/>
      <c r="H62" s="19">
        <v>0</v>
      </c>
      <c r="I62" s="19">
        <f t="shared" ref="I62:I67" si="6">H62*G62</f>
        <v>0</v>
      </c>
    </row>
    <row r="63" spans="2:9" s="22" customFormat="1" ht="13.8" x14ac:dyDescent="0.25">
      <c r="B63" s="45" t="s">
        <v>191</v>
      </c>
      <c r="C63" s="45" t="s">
        <v>161</v>
      </c>
      <c r="D63" s="17" t="s">
        <v>117</v>
      </c>
      <c r="E63" s="18" t="s">
        <v>19</v>
      </c>
      <c r="F63" s="18">
        <v>190</v>
      </c>
      <c r="G63" s="18"/>
      <c r="H63" s="19">
        <v>0</v>
      </c>
      <c r="I63" s="19">
        <f t="shared" si="6"/>
        <v>0</v>
      </c>
    </row>
    <row r="64" spans="2:9" s="22" customFormat="1" ht="13.8" x14ac:dyDescent="0.25">
      <c r="B64" s="45" t="s">
        <v>191</v>
      </c>
      <c r="C64" s="45" t="s">
        <v>161</v>
      </c>
      <c r="D64" s="17" t="s">
        <v>118</v>
      </c>
      <c r="E64" s="18" t="s">
        <v>19</v>
      </c>
      <c r="F64" s="18">
        <v>10</v>
      </c>
      <c r="G64" s="18"/>
      <c r="H64" s="19">
        <v>0</v>
      </c>
      <c r="I64" s="19">
        <f t="shared" si="6"/>
        <v>0</v>
      </c>
    </row>
    <row r="65" spans="2:9" s="22" customFormat="1" ht="13.8" x14ac:dyDescent="0.25">
      <c r="B65" s="45" t="s">
        <v>191</v>
      </c>
      <c r="C65" s="45" t="s">
        <v>161</v>
      </c>
      <c r="D65" s="17" t="s">
        <v>119</v>
      </c>
      <c r="E65" s="18" t="s">
        <v>19</v>
      </c>
      <c r="F65" s="18">
        <v>100</v>
      </c>
      <c r="G65" s="18"/>
      <c r="H65" s="19">
        <v>0</v>
      </c>
      <c r="I65" s="19">
        <f t="shared" si="6"/>
        <v>0</v>
      </c>
    </row>
    <row r="66" spans="2:9" s="22" customFormat="1" ht="13.8" x14ac:dyDescent="0.25">
      <c r="B66" s="45" t="s">
        <v>191</v>
      </c>
      <c r="C66" s="45" t="s">
        <v>161</v>
      </c>
      <c r="D66" s="17" t="s">
        <v>120</v>
      </c>
      <c r="E66" s="18" t="s">
        <v>19</v>
      </c>
      <c r="F66" s="18">
        <v>80</v>
      </c>
      <c r="G66" s="18"/>
      <c r="H66" s="19">
        <v>0</v>
      </c>
      <c r="I66" s="19">
        <f t="shared" si="6"/>
        <v>0</v>
      </c>
    </row>
    <row r="67" spans="2:9" s="22" customFormat="1" ht="13.8" x14ac:dyDescent="0.25">
      <c r="B67" s="45" t="s">
        <v>191</v>
      </c>
      <c r="C67" s="45" t="s">
        <v>161</v>
      </c>
      <c r="D67" s="17" t="s">
        <v>121</v>
      </c>
      <c r="E67" s="18" t="s">
        <v>19</v>
      </c>
      <c r="F67" s="18">
        <v>260</v>
      </c>
      <c r="G67" s="18"/>
      <c r="H67" s="19">
        <v>0</v>
      </c>
      <c r="I67" s="19">
        <f t="shared" si="6"/>
        <v>0</v>
      </c>
    </row>
    <row r="68" spans="2:9" s="22" customFormat="1" ht="13.8" x14ac:dyDescent="0.25">
      <c r="B68" s="45"/>
      <c r="C68" s="45"/>
      <c r="D68" s="17"/>
      <c r="E68" s="18"/>
      <c r="F68" s="18"/>
      <c r="G68" s="18"/>
      <c r="H68" s="19"/>
      <c r="I68" s="23">
        <f>SUM(I60:I67)</f>
        <v>0</v>
      </c>
    </row>
    <row r="69" spans="2:9" s="22" customFormat="1" ht="13.8" x14ac:dyDescent="0.25">
      <c r="B69" s="50"/>
      <c r="C69" s="50"/>
      <c r="D69" s="21" t="s">
        <v>3</v>
      </c>
      <c r="E69" s="18"/>
      <c r="F69" s="18"/>
      <c r="G69" s="18"/>
      <c r="H69" s="19"/>
      <c r="I69" s="19"/>
    </row>
    <row r="70" spans="2:9" s="22" customFormat="1" ht="13.8" x14ac:dyDescent="0.25">
      <c r="B70" s="45" t="s">
        <v>190</v>
      </c>
      <c r="C70" s="45" t="s">
        <v>163</v>
      </c>
      <c r="D70" s="17" t="s">
        <v>177</v>
      </c>
      <c r="E70" s="18" t="s">
        <v>19</v>
      </c>
      <c r="F70" s="18">
        <f>F12*68</f>
        <v>53176</v>
      </c>
      <c r="G70" s="18"/>
      <c r="H70" s="19">
        <v>0</v>
      </c>
      <c r="I70" s="19">
        <f t="shared" ref="I70:I71" si="7">H70*G70</f>
        <v>0</v>
      </c>
    </row>
    <row r="71" spans="2:9" s="22" customFormat="1" ht="13.8" x14ac:dyDescent="0.25">
      <c r="B71" s="45" t="s">
        <v>189</v>
      </c>
      <c r="C71" s="45" t="s">
        <v>165</v>
      </c>
      <c r="D71" s="17" t="s">
        <v>4</v>
      </c>
      <c r="E71" s="18" t="s">
        <v>17</v>
      </c>
      <c r="F71" s="18">
        <f>F$12</f>
        <v>782</v>
      </c>
      <c r="G71" s="18"/>
      <c r="H71" s="19">
        <v>0</v>
      </c>
      <c r="I71" s="19">
        <f t="shared" si="7"/>
        <v>0</v>
      </c>
    </row>
    <row r="72" spans="2:9" s="22" customFormat="1" ht="13.8" x14ac:dyDescent="0.25">
      <c r="B72" s="45"/>
      <c r="C72" s="45"/>
      <c r="D72" s="17"/>
      <c r="E72" s="18"/>
      <c r="F72" s="18"/>
      <c r="G72" s="18"/>
      <c r="H72" s="19"/>
      <c r="I72" s="23">
        <f>SUM(I70:I71)</f>
        <v>0</v>
      </c>
    </row>
    <row r="73" spans="2:9" s="22" customFormat="1" ht="13.8" x14ac:dyDescent="0.25">
      <c r="B73" s="50"/>
      <c r="C73" s="50"/>
      <c r="D73" s="21" t="s">
        <v>7</v>
      </c>
      <c r="E73" s="18"/>
      <c r="F73" s="18"/>
      <c r="G73" s="18"/>
      <c r="H73" s="19"/>
      <c r="I73" s="19"/>
    </row>
    <row r="74" spans="2:9" s="22" customFormat="1" ht="13.8" x14ac:dyDescent="0.25">
      <c r="B74" s="45" t="s">
        <v>195</v>
      </c>
      <c r="C74" s="45" t="s">
        <v>169</v>
      </c>
      <c r="D74" s="17" t="s">
        <v>85</v>
      </c>
      <c r="E74" s="18" t="s">
        <v>17</v>
      </c>
      <c r="F74" s="18">
        <f t="shared" ref="F74" si="8">F$12</f>
        <v>782</v>
      </c>
      <c r="G74" s="18"/>
      <c r="H74" s="19">
        <v>0</v>
      </c>
      <c r="I74" s="19">
        <f t="shared" ref="I74:I76" si="9">H74*G74</f>
        <v>0</v>
      </c>
    </row>
    <row r="75" spans="2:9" s="22" customFormat="1" ht="13.8" x14ac:dyDescent="0.25">
      <c r="B75" s="45" t="s">
        <v>194</v>
      </c>
      <c r="C75" s="45" t="s">
        <v>171</v>
      </c>
      <c r="D75" s="17" t="s">
        <v>9</v>
      </c>
      <c r="E75" s="18" t="s">
        <v>17</v>
      </c>
      <c r="F75" s="18">
        <f>F$12+12</f>
        <v>794</v>
      </c>
      <c r="G75" s="18"/>
      <c r="H75" s="19">
        <v>0</v>
      </c>
      <c r="I75" s="19">
        <f t="shared" si="9"/>
        <v>0</v>
      </c>
    </row>
    <row r="76" spans="2:9" s="22" customFormat="1" ht="13.8" customHeight="1" x14ac:dyDescent="0.25">
      <c r="B76" s="45" t="s">
        <v>194</v>
      </c>
      <c r="C76" s="45" t="s">
        <v>172</v>
      </c>
      <c r="D76" s="17" t="s">
        <v>41</v>
      </c>
      <c r="E76" s="18" t="s">
        <v>17</v>
      </c>
      <c r="F76" s="18">
        <v>72</v>
      </c>
      <c r="G76" s="18"/>
      <c r="H76" s="19">
        <v>0</v>
      </c>
      <c r="I76" s="19">
        <f t="shared" si="9"/>
        <v>0</v>
      </c>
    </row>
    <row r="77" spans="2:9" s="22" customFormat="1" ht="13.8" x14ac:dyDescent="0.25">
      <c r="B77" s="45"/>
      <c r="C77" s="45"/>
      <c r="D77" s="17"/>
      <c r="E77" s="18"/>
      <c r="F77" s="18"/>
      <c r="G77" s="18"/>
      <c r="H77" s="19"/>
      <c r="I77" s="23">
        <f>SUM(I74:I76)</f>
        <v>0</v>
      </c>
    </row>
    <row r="78" spans="2:9" s="22" customFormat="1" ht="13.8" x14ac:dyDescent="0.25">
      <c r="B78" s="50"/>
      <c r="C78" s="50"/>
      <c r="D78" s="21" t="s">
        <v>39</v>
      </c>
      <c r="E78" s="18"/>
      <c r="F78" s="18"/>
      <c r="G78" s="18"/>
      <c r="H78" s="19"/>
      <c r="I78" s="19"/>
    </row>
    <row r="79" spans="2:9" s="22" customFormat="1" ht="13.8" x14ac:dyDescent="0.25">
      <c r="B79" s="45"/>
      <c r="C79" s="45" t="s">
        <v>166</v>
      </c>
      <c r="D79" s="17" t="s">
        <v>179</v>
      </c>
      <c r="E79" s="18" t="s">
        <v>17</v>
      </c>
      <c r="F79" s="18">
        <f>(F$7+F$8)*2+F$9</f>
        <v>724</v>
      </c>
      <c r="G79" s="18"/>
      <c r="H79" s="19">
        <v>0</v>
      </c>
      <c r="I79" s="19">
        <f t="shared" ref="I79:I85" si="10">H79*G79</f>
        <v>0</v>
      </c>
    </row>
    <row r="80" spans="2:9" s="22" customFormat="1" ht="13.8" x14ac:dyDescent="0.25">
      <c r="B80" s="45"/>
      <c r="C80" s="45" t="s">
        <v>166</v>
      </c>
      <c r="D80" s="17" t="s">
        <v>180</v>
      </c>
      <c r="E80" s="18" t="s">
        <v>17</v>
      </c>
      <c r="F80" s="18">
        <f>ROUNDUP(F$11/2,0)</f>
        <v>28</v>
      </c>
      <c r="G80" s="18"/>
      <c r="H80" s="19">
        <v>0</v>
      </c>
      <c r="I80" s="19">
        <f t="shared" ref="I80" si="11">H80*G80</f>
        <v>0</v>
      </c>
    </row>
    <row r="81" spans="2:9" s="22" customFormat="1" ht="13.8" x14ac:dyDescent="0.25">
      <c r="B81" s="45"/>
      <c r="C81" s="45" t="s">
        <v>166</v>
      </c>
      <c r="D81" s="17" t="s">
        <v>181</v>
      </c>
      <c r="E81" s="18" t="s">
        <v>17</v>
      </c>
      <c r="F81" s="18">
        <f>ROUNDUP(F$11/2,0)</f>
        <v>28</v>
      </c>
      <c r="G81" s="18"/>
      <c r="H81" s="19">
        <v>0</v>
      </c>
      <c r="I81" s="19">
        <f t="shared" ref="I81" si="12">H81*G81</f>
        <v>0</v>
      </c>
    </row>
    <row r="82" spans="2:9" s="22" customFormat="1" ht="13.8" x14ac:dyDescent="0.25">
      <c r="B82" s="45"/>
      <c r="C82" s="45" t="s">
        <v>166</v>
      </c>
      <c r="D82" s="17" t="s">
        <v>182</v>
      </c>
      <c r="E82" s="18" t="s">
        <v>17</v>
      </c>
      <c r="F82" s="18">
        <f>F$10</f>
        <v>3</v>
      </c>
      <c r="G82" s="18"/>
      <c r="H82" s="19">
        <v>0</v>
      </c>
      <c r="I82" s="19">
        <f t="shared" ref="I82" si="13">H82*G82</f>
        <v>0</v>
      </c>
    </row>
    <row r="83" spans="2:9" s="22" customFormat="1" ht="13.8" x14ac:dyDescent="0.25">
      <c r="B83" s="45"/>
      <c r="C83" s="45" t="s">
        <v>166</v>
      </c>
      <c r="D83" s="17" t="s">
        <v>183</v>
      </c>
      <c r="E83" s="18" t="s">
        <v>17</v>
      </c>
      <c r="F83" s="18">
        <v>15</v>
      </c>
      <c r="G83" s="18"/>
      <c r="H83" s="19">
        <v>0</v>
      </c>
      <c r="I83" s="19">
        <f t="shared" ref="I83:I84" si="14">H83*G83</f>
        <v>0</v>
      </c>
    </row>
    <row r="84" spans="2:9" s="22" customFormat="1" ht="13.8" x14ac:dyDescent="0.25">
      <c r="B84" s="45"/>
      <c r="C84" s="45"/>
      <c r="D84" s="17" t="s">
        <v>184</v>
      </c>
      <c r="E84" s="18" t="s">
        <v>17</v>
      </c>
      <c r="F84" s="18">
        <f>F$7+F$8+F$9</f>
        <v>381</v>
      </c>
      <c r="G84" s="18"/>
      <c r="H84" s="19">
        <v>0</v>
      </c>
      <c r="I84" s="19">
        <f t="shared" si="14"/>
        <v>0</v>
      </c>
    </row>
    <row r="85" spans="2:9" s="22" customFormat="1" ht="13.8" x14ac:dyDescent="0.25">
      <c r="B85" s="45"/>
      <c r="C85" s="45"/>
      <c r="D85" s="17" t="s">
        <v>184</v>
      </c>
      <c r="E85" s="18" t="s">
        <v>17</v>
      </c>
      <c r="F85" s="18">
        <f>F$7+F$8+F$10+F$11</f>
        <v>401</v>
      </c>
      <c r="G85" s="18"/>
      <c r="H85" s="19">
        <v>0</v>
      </c>
      <c r="I85" s="19">
        <f t="shared" si="10"/>
        <v>0</v>
      </c>
    </row>
    <row r="86" spans="2:9" s="22" customFormat="1" ht="13.8" x14ac:dyDescent="0.25">
      <c r="B86" s="45"/>
      <c r="C86" s="45"/>
      <c r="D86" s="17"/>
      <c r="E86" s="18"/>
      <c r="F86" s="18"/>
      <c r="G86" s="18"/>
      <c r="H86" s="19"/>
      <c r="I86" s="23">
        <f>SUM(I79:I85)</f>
        <v>0</v>
      </c>
    </row>
    <row r="87" spans="2:9" s="22" customFormat="1" ht="13.8" customHeight="1" x14ac:dyDescent="0.25">
      <c r="B87" s="73" t="s">
        <v>157</v>
      </c>
      <c r="C87" s="74"/>
      <c r="D87" s="74"/>
      <c r="E87" s="74"/>
      <c r="F87" s="74"/>
      <c r="G87" s="74"/>
      <c r="H87" s="74"/>
      <c r="I87" s="75"/>
    </row>
    <row r="88" spans="2:9" s="22" customFormat="1" ht="13.8" x14ac:dyDescent="0.25">
      <c r="B88" s="45"/>
      <c r="C88" s="45"/>
      <c r="D88" s="17"/>
      <c r="E88" s="18"/>
      <c r="F88" s="18"/>
      <c r="G88" s="18"/>
      <c r="H88" s="19"/>
      <c r="I88" s="19"/>
    </row>
    <row r="89" spans="2:9" s="22" customFormat="1" ht="13.8" x14ac:dyDescent="0.25">
      <c r="B89" s="45"/>
      <c r="C89" s="45" t="s">
        <v>173</v>
      </c>
      <c r="D89" s="21" t="s">
        <v>87</v>
      </c>
      <c r="E89" s="18"/>
      <c r="F89" s="18"/>
      <c r="G89" s="18"/>
      <c r="H89" s="19"/>
      <c r="I89" s="19"/>
    </row>
    <row r="90" spans="2:9" s="22" customFormat="1" ht="27.6" x14ac:dyDescent="0.25">
      <c r="B90" s="45" t="s">
        <v>201</v>
      </c>
      <c r="C90" s="45"/>
      <c r="D90" s="17" t="s">
        <v>91</v>
      </c>
      <c r="E90" s="18" t="s">
        <v>18</v>
      </c>
      <c r="F90" s="18">
        <v>1</v>
      </c>
      <c r="G90" s="18"/>
      <c r="H90" s="19">
        <v>0</v>
      </c>
      <c r="I90" s="19">
        <f t="shared" ref="I90:I95" si="15">H90*G90</f>
        <v>0</v>
      </c>
    </row>
    <row r="91" spans="2:9" s="22" customFormat="1" ht="13.8" x14ac:dyDescent="0.25">
      <c r="B91" s="45" t="s">
        <v>203</v>
      </c>
      <c r="C91" s="45"/>
      <c r="D91" s="17" t="s">
        <v>92</v>
      </c>
      <c r="E91" s="18" t="s">
        <v>17</v>
      </c>
      <c r="F91" s="18">
        <v>1</v>
      </c>
      <c r="G91" s="18"/>
      <c r="H91" s="19">
        <v>0</v>
      </c>
      <c r="I91" s="19">
        <f t="shared" si="15"/>
        <v>0</v>
      </c>
    </row>
    <row r="92" spans="2:9" s="22" customFormat="1" ht="13.8" x14ac:dyDescent="0.25">
      <c r="B92" s="45" t="s">
        <v>204</v>
      </c>
      <c r="C92" s="45"/>
      <c r="D92" s="17" t="s">
        <v>93</v>
      </c>
      <c r="E92" s="18" t="s">
        <v>19</v>
      </c>
      <c r="F92" s="18">
        <v>45</v>
      </c>
      <c r="G92" s="18"/>
      <c r="H92" s="19">
        <v>0</v>
      </c>
      <c r="I92" s="19">
        <f t="shared" si="15"/>
        <v>0</v>
      </c>
    </row>
    <row r="93" spans="2:9" s="22" customFormat="1" ht="13.8" x14ac:dyDescent="0.25">
      <c r="B93" s="45" t="s">
        <v>203</v>
      </c>
      <c r="C93" s="45"/>
      <c r="D93" s="17" t="s">
        <v>94</v>
      </c>
      <c r="E93" s="18" t="s">
        <v>17</v>
      </c>
      <c r="F93" s="18">
        <v>1</v>
      </c>
      <c r="G93" s="18"/>
      <c r="H93" s="19">
        <v>0</v>
      </c>
      <c r="I93" s="19">
        <f t="shared" si="15"/>
        <v>0</v>
      </c>
    </row>
    <row r="94" spans="2:9" s="22" customFormat="1" ht="13.8" x14ac:dyDescent="0.25">
      <c r="B94" s="45" t="s">
        <v>203</v>
      </c>
      <c r="C94" s="45"/>
      <c r="D94" s="17" t="s">
        <v>123</v>
      </c>
      <c r="E94" s="18" t="s">
        <v>17</v>
      </c>
      <c r="F94" s="18">
        <v>3</v>
      </c>
      <c r="G94" s="18"/>
      <c r="H94" s="19">
        <v>0</v>
      </c>
      <c r="I94" s="19">
        <f t="shared" si="15"/>
        <v>0</v>
      </c>
    </row>
    <row r="95" spans="2:9" s="22" customFormat="1" ht="13.8" x14ac:dyDescent="0.25">
      <c r="B95" s="45"/>
      <c r="C95" s="45" t="s">
        <v>176</v>
      </c>
      <c r="D95" s="17" t="s">
        <v>175</v>
      </c>
      <c r="E95" s="18" t="s">
        <v>18</v>
      </c>
      <c r="F95" s="18">
        <v>1</v>
      </c>
      <c r="G95" s="18"/>
      <c r="H95" s="19">
        <v>0</v>
      </c>
      <c r="I95" s="19">
        <f t="shared" si="15"/>
        <v>0</v>
      </c>
    </row>
    <row r="96" spans="2:9" s="22" customFormat="1" ht="13.8" x14ac:dyDescent="0.25">
      <c r="B96" s="45"/>
      <c r="C96" s="45"/>
      <c r="D96" s="17"/>
      <c r="E96" s="18"/>
      <c r="F96" s="18"/>
      <c r="G96" s="18"/>
      <c r="H96" s="19"/>
      <c r="I96" s="23">
        <f>SUM(I90:I95)</f>
        <v>0</v>
      </c>
    </row>
    <row r="97" spans="2:9" s="22" customFormat="1" ht="13.8" x14ac:dyDescent="0.25">
      <c r="B97" s="45"/>
      <c r="C97" s="45" t="s">
        <v>173</v>
      </c>
      <c r="D97" s="21" t="s">
        <v>95</v>
      </c>
      <c r="E97" s="18"/>
      <c r="F97" s="18"/>
      <c r="G97" s="18"/>
      <c r="H97" s="19"/>
      <c r="I97" s="19"/>
    </row>
    <row r="98" spans="2:9" s="22" customFormat="1" ht="27.6" x14ac:dyDescent="0.25">
      <c r="B98" s="45" t="s">
        <v>201</v>
      </c>
      <c r="C98" s="45"/>
      <c r="D98" s="17" t="s">
        <v>96</v>
      </c>
      <c r="E98" s="18" t="s">
        <v>18</v>
      </c>
      <c r="F98" s="18">
        <v>1</v>
      </c>
      <c r="G98" s="18"/>
      <c r="H98" s="19">
        <v>0</v>
      </c>
      <c r="I98" s="19">
        <f t="shared" ref="I98:I102" si="16">H98*G98</f>
        <v>0</v>
      </c>
    </row>
    <row r="99" spans="2:9" s="22" customFormat="1" ht="13.8" x14ac:dyDescent="0.25">
      <c r="B99" s="45" t="s">
        <v>203</v>
      </c>
      <c r="C99" s="45"/>
      <c r="D99" s="17" t="s">
        <v>206</v>
      </c>
      <c r="E99" s="18" t="s">
        <v>17</v>
      </c>
      <c r="F99" s="18">
        <v>1</v>
      </c>
      <c r="G99" s="18"/>
      <c r="H99" s="19">
        <v>0</v>
      </c>
      <c r="I99" s="19">
        <f t="shared" si="16"/>
        <v>0</v>
      </c>
    </row>
    <row r="100" spans="2:9" s="22" customFormat="1" ht="13.8" x14ac:dyDescent="0.25">
      <c r="B100" s="45" t="s">
        <v>203</v>
      </c>
      <c r="C100" s="45"/>
      <c r="D100" s="17" t="s">
        <v>97</v>
      </c>
      <c r="E100" s="18" t="s">
        <v>17</v>
      </c>
      <c r="F100" s="18">
        <v>1</v>
      </c>
      <c r="G100" s="18"/>
      <c r="H100" s="19">
        <v>0</v>
      </c>
      <c r="I100" s="19">
        <f t="shared" si="16"/>
        <v>0</v>
      </c>
    </row>
    <row r="101" spans="2:9" s="22" customFormat="1" ht="13.8" x14ac:dyDescent="0.25">
      <c r="B101" s="45" t="s">
        <v>203</v>
      </c>
      <c r="C101" s="45"/>
      <c r="D101" s="17" t="s">
        <v>99</v>
      </c>
      <c r="E101" s="18" t="s">
        <v>17</v>
      </c>
      <c r="F101" s="18">
        <v>4</v>
      </c>
      <c r="G101" s="18"/>
      <c r="H101" s="19">
        <v>0</v>
      </c>
      <c r="I101" s="19">
        <f t="shared" si="16"/>
        <v>0</v>
      </c>
    </row>
    <row r="102" spans="2:9" s="22" customFormat="1" ht="27.6" x14ac:dyDescent="0.25">
      <c r="B102" s="45" t="s">
        <v>202</v>
      </c>
      <c r="C102" s="45"/>
      <c r="D102" s="17" t="s">
        <v>98</v>
      </c>
      <c r="E102" s="18" t="s">
        <v>17</v>
      </c>
      <c r="F102" s="18">
        <v>6</v>
      </c>
      <c r="G102" s="18"/>
      <c r="H102" s="19">
        <v>0</v>
      </c>
      <c r="I102" s="19">
        <f t="shared" si="16"/>
        <v>0</v>
      </c>
    </row>
    <row r="103" spans="2:9" s="22" customFormat="1" ht="13.8" x14ac:dyDescent="0.25">
      <c r="B103" s="45"/>
      <c r="C103" s="45" t="s">
        <v>176</v>
      </c>
      <c r="D103" s="17" t="s">
        <v>175</v>
      </c>
      <c r="E103" s="18" t="s">
        <v>18</v>
      </c>
      <c r="F103" s="18">
        <v>1</v>
      </c>
      <c r="G103" s="18"/>
      <c r="H103" s="19">
        <v>0</v>
      </c>
      <c r="I103" s="19">
        <f t="shared" ref="I103" si="17">H103*G103</f>
        <v>0</v>
      </c>
    </row>
    <row r="104" spans="2:9" s="22" customFormat="1" ht="13.8" x14ac:dyDescent="0.25">
      <c r="B104" s="45"/>
      <c r="C104" s="45"/>
      <c r="D104" s="17"/>
      <c r="E104" s="18"/>
      <c r="F104" s="18"/>
      <c r="G104" s="18"/>
      <c r="H104" s="19"/>
      <c r="I104" s="23">
        <f>SUM(I98:I103)</f>
        <v>0</v>
      </c>
    </row>
    <row r="105" spans="2:9" s="22" customFormat="1" ht="13.8" x14ac:dyDescent="0.25">
      <c r="B105" s="45"/>
      <c r="C105" s="45" t="s">
        <v>173</v>
      </c>
      <c r="D105" s="21" t="s">
        <v>100</v>
      </c>
      <c r="E105" s="18"/>
      <c r="F105" s="18"/>
      <c r="G105" s="18"/>
      <c r="H105" s="19"/>
      <c r="I105" s="19"/>
    </row>
    <row r="106" spans="2:9" s="22" customFormat="1" ht="27.6" x14ac:dyDescent="0.25">
      <c r="B106" s="45" t="s">
        <v>201</v>
      </c>
      <c r="C106" s="45"/>
      <c r="D106" s="17" t="s">
        <v>96</v>
      </c>
      <c r="E106" s="18" t="s">
        <v>18</v>
      </c>
      <c r="F106" s="18">
        <v>1</v>
      </c>
      <c r="G106" s="18"/>
      <c r="H106" s="19">
        <v>0</v>
      </c>
      <c r="I106" s="19">
        <f t="shared" ref="I106:I110" si="18">H106*G106</f>
        <v>0</v>
      </c>
    </row>
    <row r="107" spans="2:9" s="22" customFormat="1" ht="13.8" x14ac:dyDescent="0.25">
      <c r="B107" s="45" t="s">
        <v>204</v>
      </c>
      <c r="C107" s="45"/>
      <c r="D107" s="17" t="s">
        <v>102</v>
      </c>
      <c r="E107" s="18" t="s">
        <v>19</v>
      </c>
      <c r="F107" s="18">
        <v>80</v>
      </c>
      <c r="G107" s="18"/>
      <c r="H107" s="19">
        <v>0</v>
      </c>
      <c r="I107" s="19">
        <f t="shared" si="18"/>
        <v>0</v>
      </c>
    </row>
    <row r="108" spans="2:9" s="22" customFormat="1" ht="13.8" x14ac:dyDescent="0.25">
      <c r="B108" s="45" t="s">
        <v>203</v>
      </c>
      <c r="C108" s="45"/>
      <c r="D108" s="17" t="s">
        <v>101</v>
      </c>
      <c r="E108" s="18" t="s">
        <v>17</v>
      </c>
      <c r="F108" s="18">
        <v>1</v>
      </c>
      <c r="G108" s="18"/>
      <c r="H108" s="19">
        <v>0</v>
      </c>
      <c r="I108" s="19">
        <f t="shared" si="18"/>
        <v>0</v>
      </c>
    </row>
    <row r="109" spans="2:9" s="22" customFormat="1" ht="13.8" x14ac:dyDescent="0.25">
      <c r="B109" s="45" t="s">
        <v>202</v>
      </c>
      <c r="C109" s="45"/>
      <c r="D109" s="17" t="s">
        <v>104</v>
      </c>
      <c r="E109" s="18" t="s">
        <v>17</v>
      </c>
      <c r="F109" s="18">
        <v>4</v>
      </c>
      <c r="G109" s="18"/>
      <c r="H109" s="19">
        <v>0</v>
      </c>
      <c r="I109" s="19">
        <f t="shared" si="18"/>
        <v>0</v>
      </c>
    </row>
    <row r="110" spans="2:9" s="22" customFormat="1" ht="13.8" x14ac:dyDescent="0.25">
      <c r="B110" s="45"/>
      <c r="C110" s="45" t="s">
        <v>176</v>
      </c>
      <c r="D110" s="17" t="s">
        <v>175</v>
      </c>
      <c r="E110" s="18" t="s">
        <v>18</v>
      </c>
      <c r="F110" s="18">
        <v>1</v>
      </c>
      <c r="G110" s="18"/>
      <c r="H110" s="19">
        <v>0</v>
      </c>
      <c r="I110" s="19">
        <f t="shared" si="18"/>
        <v>0</v>
      </c>
    </row>
    <row r="111" spans="2:9" s="22" customFormat="1" ht="13.8" x14ac:dyDescent="0.25">
      <c r="B111" s="45"/>
      <c r="C111" s="45"/>
      <c r="D111" s="17"/>
      <c r="E111" s="18"/>
      <c r="F111" s="18"/>
      <c r="G111" s="18"/>
      <c r="H111" s="19"/>
      <c r="I111" s="23">
        <f>SUM(I106:I110)</f>
        <v>0</v>
      </c>
    </row>
    <row r="112" spans="2:9" s="22" customFormat="1" ht="13.8" x14ac:dyDescent="0.25">
      <c r="B112" s="45"/>
      <c r="C112" s="45" t="s">
        <v>173</v>
      </c>
      <c r="D112" s="21" t="s">
        <v>86</v>
      </c>
      <c r="E112" s="18"/>
      <c r="F112" s="18"/>
      <c r="G112" s="18"/>
      <c r="H112" s="19"/>
      <c r="I112" s="19"/>
    </row>
    <row r="113" spans="2:9" s="22" customFormat="1" ht="27.6" x14ac:dyDescent="0.25">
      <c r="B113" s="45" t="s">
        <v>201</v>
      </c>
      <c r="C113" s="45"/>
      <c r="D113" s="17" t="s">
        <v>88</v>
      </c>
      <c r="E113" s="18" t="s">
        <v>18</v>
      </c>
      <c r="F113" s="18">
        <v>1</v>
      </c>
      <c r="G113" s="18"/>
      <c r="H113" s="19">
        <v>0</v>
      </c>
      <c r="I113" s="19">
        <f t="shared" ref="I113:I117" si="19">H113*G113</f>
        <v>0</v>
      </c>
    </row>
    <row r="114" spans="2:9" s="22" customFormat="1" ht="13.8" x14ac:dyDescent="0.25">
      <c r="B114" s="45" t="s">
        <v>204</v>
      </c>
      <c r="C114" s="45"/>
      <c r="D114" s="17" t="s">
        <v>47</v>
      </c>
      <c r="E114" s="18" t="s">
        <v>19</v>
      </c>
      <c r="F114" s="18">
        <v>80</v>
      </c>
      <c r="G114" s="18"/>
      <c r="H114" s="19">
        <v>0</v>
      </c>
      <c r="I114" s="19">
        <f t="shared" si="19"/>
        <v>0</v>
      </c>
    </row>
    <row r="115" spans="2:9" s="22" customFormat="1" ht="13.8" x14ac:dyDescent="0.25">
      <c r="B115" s="45" t="s">
        <v>203</v>
      </c>
      <c r="C115" s="45"/>
      <c r="D115" s="17" t="s">
        <v>46</v>
      </c>
      <c r="E115" s="18" t="s">
        <v>17</v>
      </c>
      <c r="F115" s="18">
        <v>1</v>
      </c>
      <c r="G115" s="18"/>
      <c r="H115" s="19">
        <v>0</v>
      </c>
      <c r="I115" s="19">
        <f t="shared" si="19"/>
        <v>0</v>
      </c>
    </row>
    <row r="116" spans="2:9" s="22" customFormat="1" ht="13.8" x14ac:dyDescent="0.25">
      <c r="B116" s="45" t="s">
        <v>202</v>
      </c>
      <c r="C116" s="45"/>
      <c r="D116" s="17" t="s">
        <v>37</v>
      </c>
      <c r="E116" s="18" t="s">
        <v>17</v>
      </c>
      <c r="F116" s="18">
        <v>89</v>
      </c>
      <c r="G116" s="18"/>
      <c r="H116" s="19">
        <v>0</v>
      </c>
      <c r="I116" s="19">
        <f t="shared" si="19"/>
        <v>0</v>
      </c>
    </row>
    <row r="117" spans="2:9" s="22" customFormat="1" ht="13.8" x14ac:dyDescent="0.25">
      <c r="B117" s="45"/>
      <c r="C117" s="45" t="s">
        <v>176</v>
      </c>
      <c r="D117" s="17" t="s">
        <v>175</v>
      </c>
      <c r="E117" s="18" t="s">
        <v>18</v>
      </c>
      <c r="F117" s="18">
        <v>1</v>
      </c>
      <c r="G117" s="18"/>
      <c r="H117" s="19">
        <v>0</v>
      </c>
      <c r="I117" s="19">
        <f t="shared" si="19"/>
        <v>0</v>
      </c>
    </row>
    <row r="118" spans="2:9" s="22" customFormat="1" ht="13.8" x14ac:dyDescent="0.25">
      <c r="B118" s="45"/>
      <c r="C118" s="45"/>
      <c r="D118" s="17"/>
      <c r="E118" s="18"/>
      <c r="F118" s="18"/>
      <c r="G118" s="18"/>
      <c r="H118" s="19"/>
      <c r="I118" s="23">
        <f>SUM(I113:I117)</f>
        <v>0</v>
      </c>
    </row>
    <row r="119" spans="2:9" s="22" customFormat="1" ht="13.8" x14ac:dyDescent="0.25">
      <c r="B119" s="45"/>
      <c r="C119" s="45" t="s">
        <v>173</v>
      </c>
      <c r="D119" s="21" t="s">
        <v>122</v>
      </c>
      <c r="E119" s="18"/>
      <c r="F119" s="18"/>
      <c r="G119" s="18"/>
      <c r="H119" s="19"/>
      <c r="I119" s="19"/>
    </row>
    <row r="120" spans="2:9" s="22" customFormat="1" ht="27.6" x14ac:dyDescent="0.25">
      <c r="B120" s="45" t="s">
        <v>201</v>
      </c>
      <c r="C120" s="45"/>
      <c r="D120" s="17" t="s">
        <v>88</v>
      </c>
      <c r="E120" s="18" t="s">
        <v>18</v>
      </c>
      <c r="F120" s="18">
        <v>1</v>
      </c>
      <c r="G120" s="18"/>
      <c r="H120" s="19">
        <v>0</v>
      </c>
      <c r="I120" s="19">
        <f t="shared" ref="I120:I125" si="20">H120*G120</f>
        <v>0</v>
      </c>
    </row>
    <row r="121" spans="2:9" s="22" customFormat="1" ht="13.8" x14ac:dyDescent="0.25">
      <c r="B121" s="45" t="s">
        <v>203</v>
      </c>
      <c r="C121" s="45"/>
      <c r="D121" s="17" t="s">
        <v>45</v>
      </c>
      <c r="E121" s="18" t="s">
        <v>17</v>
      </c>
      <c r="F121" s="18">
        <v>1</v>
      </c>
      <c r="G121" s="18"/>
      <c r="H121" s="19">
        <v>0</v>
      </c>
      <c r="I121" s="19">
        <f t="shared" si="20"/>
        <v>0</v>
      </c>
    </row>
    <row r="122" spans="2:9" s="22" customFormat="1" ht="13.8" x14ac:dyDescent="0.25">
      <c r="B122" s="45" t="s">
        <v>204</v>
      </c>
      <c r="C122" s="45"/>
      <c r="D122" s="17" t="s">
        <v>47</v>
      </c>
      <c r="E122" s="18" t="s">
        <v>19</v>
      </c>
      <c r="F122" s="18">
        <v>120</v>
      </c>
      <c r="G122" s="18"/>
      <c r="H122" s="19">
        <v>0</v>
      </c>
      <c r="I122" s="19">
        <f t="shared" si="20"/>
        <v>0</v>
      </c>
    </row>
    <row r="123" spans="2:9" s="22" customFormat="1" ht="13.8" x14ac:dyDescent="0.25">
      <c r="B123" s="45" t="s">
        <v>203</v>
      </c>
      <c r="C123" s="45"/>
      <c r="D123" s="17" t="s">
        <v>46</v>
      </c>
      <c r="E123" s="18" t="s">
        <v>17</v>
      </c>
      <c r="F123" s="18">
        <v>1</v>
      </c>
      <c r="G123" s="18"/>
      <c r="H123" s="19">
        <v>0</v>
      </c>
      <c r="I123" s="19">
        <f t="shared" si="20"/>
        <v>0</v>
      </c>
    </row>
    <row r="124" spans="2:9" s="22" customFormat="1" ht="13.8" x14ac:dyDescent="0.25">
      <c r="B124" s="45" t="s">
        <v>202</v>
      </c>
      <c r="C124" s="45"/>
      <c r="D124" s="17" t="s">
        <v>36</v>
      </c>
      <c r="E124" s="18" t="s">
        <v>17</v>
      </c>
      <c r="F124" s="18">
        <v>117</v>
      </c>
      <c r="G124" s="18"/>
      <c r="H124" s="19">
        <v>0</v>
      </c>
      <c r="I124" s="19">
        <f t="shared" si="20"/>
        <v>0</v>
      </c>
    </row>
    <row r="125" spans="2:9" s="22" customFormat="1" ht="13.8" x14ac:dyDescent="0.25">
      <c r="B125" s="45"/>
      <c r="C125" s="45" t="s">
        <v>176</v>
      </c>
      <c r="D125" s="17" t="s">
        <v>175</v>
      </c>
      <c r="E125" s="18" t="s">
        <v>18</v>
      </c>
      <c r="F125" s="18">
        <v>1</v>
      </c>
      <c r="G125" s="18"/>
      <c r="H125" s="19">
        <v>0</v>
      </c>
      <c r="I125" s="19">
        <f t="shared" si="20"/>
        <v>0</v>
      </c>
    </row>
    <row r="126" spans="2:9" s="22" customFormat="1" ht="13.8" x14ac:dyDescent="0.25">
      <c r="B126" s="45"/>
      <c r="C126" s="45"/>
      <c r="D126" s="17"/>
      <c r="E126" s="18"/>
      <c r="F126" s="18"/>
      <c r="G126" s="18"/>
      <c r="H126" s="19"/>
      <c r="I126" s="23">
        <f>SUM(I120:I125)</f>
        <v>0</v>
      </c>
    </row>
    <row r="127" spans="2:9" s="22" customFormat="1" ht="13.8" x14ac:dyDescent="0.25">
      <c r="B127" s="50"/>
      <c r="C127" s="50"/>
      <c r="D127" s="21" t="s">
        <v>25</v>
      </c>
      <c r="E127" s="18"/>
      <c r="F127" s="18"/>
      <c r="G127" s="18"/>
      <c r="H127" s="19"/>
      <c r="I127" s="19"/>
    </row>
    <row r="128" spans="2:9" s="22" customFormat="1" ht="13.8" x14ac:dyDescent="0.25">
      <c r="B128" s="45" t="s">
        <v>205</v>
      </c>
      <c r="C128" s="45"/>
      <c r="D128" s="17" t="s">
        <v>24</v>
      </c>
      <c r="E128" s="18" t="s">
        <v>17</v>
      </c>
      <c r="F128" s="18">
        <f>F13</f>
        <v>1362</v>
      </c>
      <c r="G128" s="18"/>
      <c r="H128" s="19">
        <v>0</v>
      </c>
      <c r="I128" s="19">
        <f t="shared" ref="I128:I131" si="21">H128*G128</f>
        <v>0</v>
      </c>
    </row>
    <row r="129" spans="2:13" s="22" customFormat="1" ht="13.8" x14ac:dyDescent="0.25">
      <c r="B129" s="45" t="s">
        <v>205</v>
      </c>
      <c r="C129" s="45"/>
      <c r="D129" s="17" t="s">
        <v>35</v>
      </c>
      <c r="E129" s="18" t="s">
        <v>17</v>
      </c>
      <c r="F129" s="18">
        <f>F14</f>
        <v>686</v>
      </c>
      <c r="G129" s="18"/>
      <c r="H129" s="19">
        <v>0</v>
      </c>
      <c r="I129" s="19">
        <f t="shared" si="21"/>
        <v>0</v>
      </c>
    </row>
    <row r="130" spans="2:13" s="22" customFormat="1" ht="13.8" x14ac:dyDescent="0.25">
      <c r="B130" s="45" t="s">
        <v>204</v>
      </c>
      <c r="C130" s="45"/>
      <c r="D130" s="17" t="s">
        <v>20</v>
      </c>
      <c r="E130" s="18" t="s">
        <v>19</v>
      </c>
      <c r="F130" s="18">
        <f>F128+F129*10</f>
        <v>8222</v>
      </c>
      <c r="G130" s="18"/>
      <c r="H130" s="19">
        <v>0</v>
      </c>
      <c r="I130" s="19">
        <f t="shared" si="21"/>
        <v>0</v>
      </c>
    </row>
    <row r="131" spans="2:13" s="22" customFormat="1" ht="13.8" x14ac:dyDescent="0.25">
      <c r="B131" s="45"/>
      <c r="C131" s="45" t="s">
        <v>174</v>
      </c>
      <c r="D131" s="17" t="s">
        <v>11</v>
      </c>
      <c r="E131" s="18" t="s">
        <v>17</v>
      </c>
      <c r="F131" s="18">
        <f>F128+F129</f>
        <v>2048</v>
      </c>
      <c r="G131" s="18"/>
      <c r="H131" s="19">
        <v>0</v>
      </c>
      <c r="I131" s="19">
        <f t="shared" si="21"/>
        <v>0</v>
      </c>
    </row>
    <row r="132" spans="2:13" s="22" customFormat="1" ht="13.8" x14ac:dyDescent="0.25">
      <c r="B132" s="18"/>
      <c r="C132" s="18"/>
      <c r="D132" s="20"/>
      <c r="E132" s="18"/>
      <c r="F132" s="18"/>
      <c r="G132" s="18"/>
      <c r="H132" s="19"/>
      <c r="I132" s="23">
        <f>SUM(I128:I131)</f>
        <v>0</v>
      </c>
    </row>
    <row r="133" spans="2:13" ht="13.8" x14ac:dyDescent="0.3">
      <c r="B133" s="76" t="s">
        <v>57</v>
      </c>
      <c r="C133" s="77"/>
      <c r="D133" s="77"/>
      <c r="E133" s="77"/>
      <c r="F133" s="77"/>
      <c r="G133" s="77"/>
      <c r="H133" s="77"/>
      <c r="I133" s="78"/>
    </row>
    <row r="134" spans="2:13" ht="33.6" customHeight="1" x14ac:dyDescent="0.25">
      <c r="B134" s="51"/>
      <c r="C134" s="51"/>
      <c r="D134" s="67" t="s">
        <v>58</v>
      </c>
      <c r="E134" s="68"/>
      <c r="F134" s="68"/>
      <c r="G134" s="68"/>
      <c r="H134" s="68"/>
      <c r="I134" s="69"/>
    </row>
    <row r="135" spans="2:13" s="22" customFormat="1" ht="27.6" x14ac:dyDescent="0.25">
      <c r="B135" s="45" t="s">
        <v>242</v>
      </c>
      <c r="C135" s="45"/>
      <c r="D135" s="17" t="s">
        <v>239</v>
      </c>
      <c r="E135" s="18" t="s">
        <v>17</v>
      </c>
      <c r="F135" s="18">
        <v>105</v>
      </c>
      <c r="G135" s="18"/>
      <c r="H135" s="19">
        <v>0</v>
      </c>
      <c r="I135" s="19">
        <f t="shared" ref="I135" si="22">H135*G135</f>
        <v>0</v>
      </c>
    </row>
    <row r="136" spans="2:13" s="22" customFormat="1" ht="13.8" x14ac:dyDescent="0.25">
      <c r="B136" s="45"/>
      <c r="C136" s="45"/>
      <c r="D136" s="17"/>
      <c r="E136" s="18"/>
      <c r="F136" s="18"/>
      <c r="G136" s="18"/>
      <c r="H136" s="19"/>
      <c r="I136" s="23">
        <f>SUM(I135:I135)</f>
        <v>0</v>
      </c>
    </row>
    <row r="137" spans="2:13" s="22" customFormat="1" ht="13.8" x14ac:dyDescent="0.25">
      <c r="B137" s="18"/>
      <c r="C137" s="18"/>
      <c r="D137" s="20"/>
      <c r="E137" s="18"/>
      <c r="F137" s="18"/>
      <c r="G137" s="18"/>
      <c r="H137" s="19"/>
      <c r="I137" s="23"/>
    </row>
    <row r="138" spans="2:13" s="22" customFormat="1" ht="13.8" x14ac:dyDescent="0.25">
      <c r="B138" s="79" t="s">
        <v>207</v>
      </c>
      <c r="C138" s="80"/>
      <c r="D138" s="80"/>
      <c r="E138" s="80"/>
      <c r="F138" s="80"/>
      <c r="G138" s="80"/>
      <c r="H138" s="81"/>
      <c r="I138" s="24">
        <f>SUM(I16:I137)/2</f>
        <v>0</v>
      </c>
      <c r="K138" s="30"/>
      <c r="M138" s="30"/>
    </row>
  </sheetData>
  <mergeCells count="5">
    <mergeCell ref="D134:I134"/>
    <mergeCell ref="B4:I4"/>
    <mergeCell ref="B87:I87"/>
    <mergeCell ref="B133:I133"/>
    <mergeCell ref="B138:H138"/>
  </mergeCells>
  <phoneticPr fontId="0" type="noConversion"/>
  <printOptions horizontalCentered="1"/>
  <pageMargins left="0.70866141732283472" right="0.70866141732283472" top="1.0629921259842521" bottom="0.74803149606299213" header="0.31496062992125984" footer="0.31496062992125984"/>
  <pageSetup paperSize="9" scale="67" fitToHeight="2" orientation="portrait" r:id="rId1"/>
  <headerFooter>
    <oddHeader>&amp;L&amp;G&amp;C&amp;12&amp;F</oddHeader>
    <oddFooter>Page 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EEC77-C28A-46AA-A20E-F27701CB3562}">
  <sheetPr>
    <pageSetUpPr fitToPage="1"/>
  </sheetPr>
  <dimension ref="A1:M139"/>
  <sheetViews>
    <sheetView topLeftCell="A107" workbookViewId="0">
      <selection activeCell="I80" sqref="I80"/>
    </sheetView>
  </sheetViews>
  <sheetFormatPr baseColWidth="10" defaultRowHeight="13.2" x14ac:dyDescent="0.25"/>
  <cols>
    <col min="2" max="3" width="10.77734375" customWidth="1"/>
    <col min="4" max="4" width="60.77734375" customWidth="1"/>
    <col min="5" max="5" width="8.6640625" style="3" customWidth="1"/>
    <col min="6" max="7" width="11.5546875" style="3"/>
    <col min="8" max="8" width="14.33203125" customWidth="1"/>
    <col min="9" max="9" width="15.6640625" customWidth="1"/>
  </cols>
  <sheetData>
    <row r="1" spans="2:9" x14ac:dyDescent="0.25">
      <c r="B1" s="1"/>
      <c r="C1" s="1"/>
      <c r="D1" s="1"/>
    </row>
    <row r="2" spans="2:9" s="2" customFormat="1" ht="27.6" x14ac:dyDescent="0.25">
      <c r="B2" s="43" t="s">
        <v>156</v>
      </c>
      <c r="C2" s="43" t="s">
        <v>148</v>
      </c>
      <c r="D2" s="44" t="s">
        <v>0</v>
      </c>
      <c r="E2" s="42" t="s">
        <v>13</v>
      </c>
      <c r="F2" s="42" t="s">
        <v>14</v>
      </c>
      <c r="G2" s="43" t="s">
        <v>147</v>
      </c>
      <c r="H2" s="42" t="s">
        <v>15</v>
      </c>
      <c r="I2" s="42" t="s">
        <v>16</v>
      </c>
    </row>
    <row r="3" spans="2:9" ht="13.8" x14ac:dyDescent="0.3">
      <c r="B3" s="54"/>
      <c r="C3" s="54"/>
      <c r="D3" s="4"/>
      <c r="E3" s="5"/>
      <c r="F3" s="5"/>
      <c r="G3" s="5"/>
      <c r="H3" s="4"/>
      <c r="I3" s="4"/>
    </row>
    <row r="4" spans="2:9" s="22" customFormat="1" ht="13.8" customHeight="1" x14ac:dyDescent="0.25">
      <c r="B4" s="70" t="s">
        <v>71</v>
      </c>
      <c r="C4" s="71"/>
      <c r="D4" s="71"/>
      <c r="E4" s="71"/>
      <c r="F4" s="71"/>
      <c r="G4" s="71"/>
      <c r="H4" s="71"/>
      <c r="I4" s="72"/>
    </row>
    <row r="5" spans="2:9" s="22" customFormat="1" ht="13.8" x14ac:dyDescent="0.25">
      <c r="B5" s="28"/>
      <c r="C5" s="28"/>
      <c r="D5" s="28"/>
      <c r="E5" s="18"/>
      <c r="F5" s="18"/>
      <c r="G5" s="18"/>
      <c r="H5" s="19"/>
      <c r="I5" s="19"/>
    </row>
    <row r="6" spans="2:9" s="22" customFormat="1" ht="13.8" x14ac:dyDescent="0.25">
      <c r="B6" s="28"/>
      <c r="C6" s="28"/>
      <c r="D6" s="28" t="s">
        <v>12</v>
      </c>
      <c r="E6" s="18"/>
      <c r="F6" s="18"/>
      <c r="G6" s="18"/>
      <c r="H6" s="19"/>
      <c r="I6" s="19"/>
    </row>
    <row r="7" spans="2:9" s="22" customFormat="1" ht="13.8" x14ac:dyDescent="0.25">
      <c r="B7" s="28"/>
      <c r="C7" s="28"/>
      <c r="D7" s="28" t="s">
        <v>59</v>
      </c>
      <c r="E7" s="18" t="s">
        <v>17</v>
      </c>
      <c r="F7" s="18">
        <v>75</v>
      </c>
      <c r="G7" s="18"/>
      <c r="H7" s="19"/>
      <c r="I7" s="19"/>
    </row>
    <row r="8" spans="2:9" s="22" customFormat="1" ht="13.8" x14ac:dyDescent="0.25">
      <c r="B8" s="28"/>
      <c r="C8" s="28"/>
      <c r="D8" s="28" t="s">
        <v>60</v>
      </c>
      <c r="E8" s="18" t="s">
        <v>17</v>
      </c>
      <c r="F8" s="18">
        <v>110</v>
      </c>
      <c r="G8" s="18"/>
      <c r="H8" s="19"/>
      <c r="I8" s="19"/>
    </row>
    <row r="9" spans="2:9" s="22" customFormat="1" ht="13.8" x14ac:dyDescent="0.25">
      <c r="B9" s="28"/>
      <c r="C9" s="28"/>
      <c r="D9" s="28" t="s">
        <v>34</v>
      </c>
      <c r="E9" s="18" t="s">
        <v>17</v>
      </c>
      <c r="F9" s="18">
        <v>21</v>
      </c>
      <c r="G9" s="18"/>
      <c r="H9" s="19"/>
      <c r="I9" s="19"/>
    </row>
    <row r="10" spans="2:9" s="35" customFormat="1" ht="13.8" x14ac:dyDescent="0.25">
      <c r="B10" s="32"/>
      <c r="C10" s="32"/>
      <c r="D10" s="32" t="s">
        <v>62</v>
      </c>
      <c r="E10" s="33" t="s">
        <v>17</v>
      </c>
      <c r="F10" s="33">
        <v>8</v>
      </c>
      <c r="G10" s="33"/>
      <c r="H10" s="34"/>
      <c r="I10" s="34"/>
    </row>
    <row r="11" spans="2:9" s="22" customFormat="1" ht="13.8" x14ac:dyDescent="0.25">
      <c r="B11" s="28"/>
      <c r="C11" s="28"/>
      <c r="D11" s="28" t="s">
        <v>61</v>
      </c>
      <c r="E11" s="18" t="s">
        <v>17</v>
      </c>
      <c r="F11" s="18">
        <v>47</v>
      </c>
      <c r="G11" s="18"/>
      <c r="H11" s="19"/>
      <c r="I11" s="19"/>
    </row>
    <row r="12" spans="2:9" s="22" customFormat="1" ht="13.8" x14ac:dyDescent="0.25">
      <c r="B12" s="28"/>
      <c r="C12" s="28"/>
      <c r="D12" s="28" t="s">
        <v>31</v>
      </c>
      <c r="E12" s="18" t="s">
        <v>17</v>
      </c>
      <c r="F12" s="18">
        <f>F7*2+F8*2+F9+F10+F11</f>
        <v>446</v>
      </c>
      <c r="G12" s="18"/>
      <c r="H12" s="19"/>
      <c r="I12" s="19"/>
    </row>
    <row r="13" spans="2:9" s="22" customFormat="1" ht="13.8" x14ac:dyDescent="0.25">
      <c r="B13" s="28"/>
      <c r="C13" s="28"/>
      <c r="D13" s="28" t="s">
        <v>32</v>
      </c>
      <c r="E13" s="18" t="s">
        <v>17</v>
      </c>
      <c r="F13" s="18">
        <f>F7*2+F8*4+F9+F10*2</f>
        <v>627</v>
      </c>
      <c r="G13" s="18"/>
      <c r="H13" s="19"/>
      <c r="I13" s="19"/>
    </row>
    <row r="14" spans="2:9" s="22" customFormat="1" ht="13.8" x14ac:dyDescent="0.25">
      <c r="B14" s="28"/>
      <c r="C14" s="28"/>
      <c r="D14" s="28" t="s">
        <v>33</v>
      </c>
      <c r="E14" s="18" t="s">
        <v>17</v>
      </c>
      <c r="F14" s="18">
        <f>(F7+F8)*2</f>
        <v>370</v>
      </c>
      <c r="G14" s="18"/>
      <c r="H14" s="19"/>
      <c r="I14" s="19"/>
    </row>
    <row r="15" spans="2:9" s="22" customFormat="1" ht="13.8" x14ac:dyDescent="0.25">
      <c r="B15" s="20"/>
      <c r="C15" s="20"/>
      <c r="D15" s="20"/>
      <c r="E15" s="18"/>
      <c r="F15" s="18"/>
      <c r="G15" s="18"/>
      <c r="H15" s="19"/>
      <c r="I15" s="19"/>
    </row>
    <row r="16" spans="2:9" s="22" customFormat="1" ht="13.8" x14ac:dyDescent="0.25">
      <c r="B16" s="61" t="s">
        <v>214</v>
      </c>
      <c r="C16" s="28"/>
      <c r="D16" s="56" t="s">
        <v>211</v>
      </c>
      <c r="E16" s="57"/>
      <c r="F16" s="57"/>
      <c r="G16" s="18"/>
      <c r="H16" s="19"/>
      <c r="I16" s="19"/>
    </row>
    <row r="17" spans="2:9" s="22" customFormat="1" ht="13.8" x14ac:dyDescent="0.25">
      <c r="B17" s="28"/>
      <c r="C17" s="28"/>
      <c r="D17" s="56" t="s">
        <v>59</v>
      </c>
      <c r="E17" s="57" t="s">
        <v>17</v>
      </c>
      <c r="F17" s="57">
        <v>17</v>
      </c>
      <c r="G17" s="18"/>
      <c r="H17" s="19"/>
      <c r="I17" s="19"/>
    </row>
    <row r="18" spans="2:9" s="22" customFormat="1" ht="13.8" x14ac:dyDescent="0.25">
      <c r="B18" s="28"/>
      <c r="C18" s="28"/>
      <c r="D18" s="56" t="s">
        <v>60</v>
      </c>
      <c r="E18" s="57" t="s">
        <v>17</v>
      </c>
      <c r="F18" s="57">
        <v>3</v>
      </c>
      <c r="G18" s="18"/>
      <c r="H18" s="19"/>
      <c r="I18" s="19"/>
    </row>
    <row r="19" spans="2:9" s="22" customFormat="1" ht="13.8" x14ac:dyDescent="0.25">
      <c r="B19" s="28"/>
      <c r="C19" s="28"/>
      <c r="D19" s="56" t="s">
        <v>34</v>
      </c>
      <c r="E19" s="57" t="s">
        <v>17</v>
      </c>
      <c r="F19" s="57">
        <v>1</v>
      </c>
      <c r="G19" s="18"/>
      <c r="H19" s="19"/>
      <c r="I19" s="19"/>
    </row>
    <row r="20" spans="2:9" s="35" customFormat="1" ht="13.8" x14ac:dyDescent="0.25">
      <c r="B20" s="32"/>
      <c r="C20" s="32"/>
      <c r="D20" s="58" t="s">
        <v>62</v>
      </c>
      <c r="E20" s="59" t="s">
        <v>17</v>
      </c>
      <c r="F20" s="59">
        <v>1</v>
      </c>
      <c r="G20" s="33"/>
      <c r="H20" s="34"/>
      <c r="I20" s="34"/>
    </row>
    <row r="21" spans="2:9" s="22" customFormat="1" ht="13.8" x14ac:dyDescent="0.25">
      <c r="B21" s="28"/>
      <c r="C21" s="28"/>
      <c r="D21" s="56" t="s">
        <v>61</v>
      </c>
      <c r="E21" s="57" t="s">
        <v>17</v>
      </c>
      <c r="F21" s="57">
        <v>1</v>
      </c>
      <c r="G21" s="18"/>
      <c r="H21" s="19"/>
      <c r="I21" s="19"/>
    </row>
    <row r="22" spans="2:9" s="22" customFormat="1" ht="13.8" x14ac:dyDescent="0.25">
      <c r="B22" s="28"/>
      <c r="C22" s="28"/>
      <c r="D22" s="56" t="s">
        <v>31</v>
      </c>
      <c r="E22" s="57" t="s">
        <v>17</v>
      </c>
      <c r="F22" s="57">
        <f>F17*2+F18*2+F19+F20+F21</f>
        <v>43</v>
      </c>
      <c r="G22" s="18"/>
      <c r="H22" s="19"/>
      <c r="I22" s="19"/>
    </row>
    <row r="23" spans="2:9" s="22" customFormat="1" ht="13.8" x14ac:dyDescent="0.25">
      <c r="B23" s="28"/>
      <c r="C23" s="28"/>
      <c r="D23" s="56" t="s">
        <v>32</v>
      </c>
      <c r="E23" s="57" t="s">
        <v>17</v>
      </c>
      <c r="F23" s="57">
        <f>F17*2+F18*4+F19+F20*2</f>
        <v>49</v>
      </c>
      <c r="G23" s="18"/>
      <c r="H23" s="19"/>
      <c r="I23" s="19"/>
    </row>
    <row r="24" spans="2:9" s="22" customFormat="1" ht="13.8" x14ac:dyDescent="0.25">
      <c r="B24" s="28"/>
      <c r="C24" s="28"/>
      <c r="D24" s="56" t="s">
        <v>33</v>
      </c>
      <c r="E24" s="57" t="s">
        <v>17</v>
      </c>
      <c r="F24" s="57">
        <f>(F17+F18)*2</f>
        <v>40</v>
      </c>
      <c r="G24" s="18"/>
      <c r="H24" s="19"/>
      <c r="I24" s="19"/>
    </row>
    <row r="25" spans="2:9" s="22" customFormat="1" ht="13.8" x14ac:dyDescent="0.25">
      <c r="B25" s="20"/>
      <c r="C25" s="20"/>
      <c r="D25" s="20"/>
      <c r="E25" s="18"/>
      <c r="F25" s="18"/>
      <c r="G25" s="18"/>
      <c r="H25" s="19"/>
      <c r="I25" s="19"/>
    </row>
    <row r="26" spans="2:9" s="22" customFormat="1" ht="13.8" x14ac:dyDescent="0.25">
      <c r="B26" s="21"/>
      <c r="C26" s="21"/>
      <c r="D26" s="21" t="s">
        <v>74</v>
      </c>
      <c r="E26" s="18"/>
      <c r="F26" s="18"/>
      <c r="G26" s="18"/>
      <c r="H26" s="19"/>
      <c r="I26" s="19"/>
    </row>
    <row r="27" spans="2:9" s="22" customFormat="1" ht="13.8" customHeight="1" x14ac:dyDescent="0.25">
      <c r="B27" s="45" t="s">
        <v>185</v>
      </c>
      <c r="C27" s="45" t="s">
        <v>149</v>
      </c>
      <c r="D27" s="17" t="s">
        <v>73</v>
      </c>
      <c r="E27" s="18" t="s">
        <v>18</v>
      </c>
      <c r="F27" s="18">
        <v>2</v>
      </c>
      <c r="G27" s="18"/>
      <c r="H27" s="19">
        <v>0</v>
      </c>
      <c r="I27" s="19">
        <f t="shared" ref="I27:I35" si="0">H27*G27</f>
        <v>0</v>
      </c>
    </row>
    <row r="28" spans="2:9" s="22" customFormat="1" ht="13.8" x14ac:dyDescent="0.25">
      <c r="B28" s="45" t="s">
        <v>192</v>
      </c>
      <c r="C28" s="45" t="s">
        <v>162</v>
      </c>
      <c r="D28" s="17" t="s">
        <v>112</v>
      </c>
      <c r="E28" s="18" t="s">
        <v>17</v>
      </c>
      <c r="F28" s="18">
        <v>1</v>
      </c>
      <c r="G28" s="18"/>
      <c r="H28" s="19">
        <v>0</v>
      </c>
      <c r="I28" s="19">
        <f t="shared" si="0"/>
        <v>0</v>
      </c>
    </row>
    <row r="29" spans="2:9" s="22" customFormat="1" ht="13.8" x14ac:dyDescent="0.25">
      <c r="B29" s="45" t="s">
        <v>192</v>
      </c>
      <c r="C29" s="45" t="s">
        <v>162</v>
      </c>
      <c r="D29" s="17" t="s">
        <v>126</v>
      </c>
      <c r="E29" s="18" t="s">
        <v>17</v>
      </c>
      <c r="F29" s="18">
        <v>2</v>
      </c>
      <c r="G29" s="18"/>
      <c r="H29" s="19">
        <v>0</v>
      </c>
      <c r="I29" s="19">
        <f t="shared" si="0"/>
        <v>0</v>
      </c>
    </row>
    <row r="30" spans="2:9" s="22" customFormat="1" ht="13.8" x14ac:dyDescent="0.25">
      <c r="B30" s="45" t="s">
        <v>188</v>
      </c>
      <c r="C30" s="45" t="s">
        <v>164</v>
      </c>
      <c r="D30" s="17" t="s">
        <v>38</v>
      </c>
      <c r="E30" s="18" t="s">
        <v>17</v>
      </c>
      <c r="F30" s="18">
        <v>24</v>
      </c>
      <c r="G30" s="18"/>
      <c r="H30" s="19">
        <v>0</v>
      </c>
      <c r="I30" s="19">
        <f t="shared" si="0"/>
        <v>0</v>
      </c>
    </row>
    <row r="31" spans="2:9" s="22" customFormat="1" ht="13.8" x14ac:dyDescent="0.25">
      <c r="B31" s="45" t="s">
        <v>189</v>
      </c>
      <c r="C31" s="45" t="s">
        <v>165</v>
      </c>
      <c r="D31" s="17" t="s">
        <v>5</v>
      </c>
      <c r="E31" s="18" t="s">
        <v>17</v>
      </c>
      <c r="F31" s="18">
        <f>F12+F22+12</f>
        <v>501</v>
      </c>
      <c r="G31" s="18"/>
      <c r="H31" s="19">
        <v>0</v>
      </c>
      <c r="I31" s="19">
        <f t="shared" si="0"/>
        <v>0</v>
      </c>
    </row>
    <row r="32" spans="2:9" s="22" customFormat="1" ht="27.6" x14ac:dyDescent="0.25">
      <c r="B32" s="45" t="s">
        <v>186</v>
      </c>
      <c r="C32" s="45" t="s">
        <v>160</v>
      </c>
      <c r="D32" s="17" t="s">
        <v>125</v>
      </c>
      <c r="E32" s="18" t="s">
        <v>17</v>
      </c>
      <c r="F32" s="18">
        <v>1</v>
      </c>
      <c r="G32" s="18"/>
      <c r="H32" s="19">
        <v>0</v>
      </c>
      <c r="I32" s="19">
        <f t="shared" si="0"/>
        <v>0</v>
      </c>
    </row>
    <row r="33" spans="1:9" s="22" customFormat="1" ht="13.8" x14ac:dyDescent="0.25">
      <c r="B33" s="45" t="s">
        <v>185</v>
      </c>
      <c r="C33" s="45"/>
      <c r="D33" s="17" t="s">
        <v>2</v>
      </c>
      <c r="E33" s="18" t="s">
        <v>17</v>
      </c>
      <c r="F33" s="18">
        <v>2</v>
      </c>
      <c r="G33" s="18"/>
      <c r="H33" s="19">
        <v>0</v>
      </c>
      <c r="I33" s="19">
        <f t="shared" si="0"/>
        <v>0</v>
      </c>
    </row>
    <row r="34" spans="1:9" s="22" customFormat="1" ht="13.8" x14ac:dyDescent="0.25">
      <c r="B34" s="45" t="s">
        <v>188</v>
      </c>
      <c r="C34" s="45" t="s">
        <v>168</v>
      </c>
      <c r="D34" s="17" t="s">
        <v>111</v>
      </c>
      <c r="E34" s="18" t="s">
        <v>17</v>
      </c>
      <c r="F34" s="18">
        <v>28</v>
      </c>
      <c r="G34" s="18"/>
      <c r="H34" s="19">
        <v>0</v>
      </c>
      <c r="I34" s="19">
        <f t="shared" si="0"/>
        <v>0</v>
      </c>
    </row>
    <row r="35" spans="1:9" s="22" customFormat="1" ht="13.8" x14ac:dyDescent="0.25">
      <c r="B35" s="45" t="s">
        <v>185</v>
      </c>
      <c r="C35" s="45" t="s">
        <v>149</v>
      </c>
      <c r="D35" s="17" t="s">
        <v>193</v>
      </c>
      <c r="E35" s="18" t="s">
        <v>17</v>
      </c>
      <c r="F35" s="18">
        <v>2</v>
      </c>
      <c r="G35" s="18"/>
      <c r="H35" s="19">
        <v>0</v>
      </c>
      <c r="I35" s="19">
        <f t="shared" si="0"/>
        <v>0</v>
      </c>
    </row>
    <row r="36" spans="1:9" s="22" customFormat="1" ht="13.8" x14ac:dyDescent="0.25">
      <c r="B36" s="62" t="s">
        <v>214</v>
      </c>
      <c r="C36" s="45"/>
      <c r="D36" s="60" t="s">
        <v>212</v>
      </c>
      <c r="E36" s="18" t="s">
        <v>18</v>
      </c>
      <c r="F36" s="18">
        <v>1</v>
      </c>
      <c r="G36" s="18"/>
      <c r="H36" s="19">
        <v>0</v>
      </c>
      <c r="I36" s="19">
        <f t="shared" ref="I36" si="1">H36*G36</f>
        <v>0</v>
      </c>
    </row>
    <row r="37" spans="1:9" s="22" customFormat="1" ht="13.8" x14ac:dyDescent="0.25">
      <c r="B37" s="17"/>
      <c r="C37" s="17"/>
      <c r="D37" s="17"/>
      <c r="E37" s="18"/>
      <c r="F37" s="18"/>
      <c r="G37" s="18"/>
      <c r="H37" s="19"/>
      <c r="I37" s="23">
        <f>SUM(I27:I36)</f>
        <v>0</v>
      </c>
    </row>
    <row r="38" spans="1:9" s="22" customFormat="1" ht="13.8" x14ac:dyDescent="0.25">
      <c r="B38" s="21"/>
      <c r="C38" s="21"/>
      <c r="D38" s="21" t="s">
        <v>124</v>
      </c>
      <c r="E38" s="18"/>
      <c r="F38" s="18"/>
      <c r="G38" s="18"/>
      <c r="H38" s="19"/>
      <c r="I38" s="19"/>
    </row>
    <row r="39" spans="1:9" s="22" customFormat="1" ht="13.8" customHeight="1" x14ac:dyDescent="0.25">
      <c r="B39" s="45" t="s">
        <v>185</v>
      </c>
      <c r="C39" s="45" t="s">
        <v>149</v>
      </c>
      <c r="D39" s="17" t="s">
        <v>110</v>
      </c>
      <c r="E39" s="18" t="s">
        <v>18</v>
      </c>
      <c r="F39" s="18">
        <v>2</v>
      </c>
      <c r="G39" s="18"/>
      <c r="H39" s="19">
        <v>0</v>
      </c>
      <c r="I39" s="19">
        <f t="shared" ref="I39:I47" si="2">H39*G39</f>
        <v>0</v>
      </c>
    </row>
    <row r="40" spans="1:9" s="22" customFormat="1" ht="13.8" x14ac:dyDescent="0.25">
      <c r="B40" s="45" t="s">
        <v>192</v>
      </c>
      <c r="C40" s="45" t="s">
        <v>162</v>
      </c>
      <c r="D40" s="17" t="s">
        <v>112</v>
      </c>
      <c r="E40" s="18" t="s">
        <v>17</v>
      </c>
      <c r="F40" s="18">
        <v>3</v>
      </c>
      <c r="G40" s="18"/>
      <c r="H40" s="19">
        <v>0</v>
      </c>
      <c r="I40" s="19">
        <f t="shared" si="2"/>
        <v>0</v>
      </c>
    </row>
    <row r="41" spans="1:9" s="22" customFormat="1" ht="13.8" x14ac:dyDescent="0.25">
      <c r="B41" s="45" t="s">
        <v>192</v>
      </c>
      <c r="C41" s="45" t="s">
        <v>162</v>
      </c>
      <c r="D41" s="17" t="s">
        <v>126</v>
      </c>
      <c r="E41" s="18" t="s">
        <v>17</v>
      </c>
      <c r="F41" s="18">
        <v>6</v>
      </c>
      <c r="G41" s="18"/>
      <c r="H41" s="19">
        <v>0</v>
      </c>
      <c r="I41" s="19">
        <f t="shared" si="2"/>
        <v>0</v>
      </c>
    </row>
    <row r="42" spans="1:9" s="22" customFormat="1" ht="13.8" x14ac:dyDescent="0.25">
      <c r="B42" s="45" t="s">
        <v>188</v>
      </c>
      <c r="C42" s="45" t="s">
        <v>164</v>
      </c>
      <c r="D42" s="17" t="s">
        <v>38</v>
      </c>
      <c r="E42" s="18" t="s">
        <v>17</v>
      </c>
      <c r="F42" s="18">
        <v>1</v>
      </c>
      <c r="G42" s="18"/>
      <c r="H42" s="19">
        <v>0</v>
      </c>
      <c r="I42" s="19">
        <f t="shared" si="2"/>
        <v>0</v>
      </c>
    </row>
    <row r="43" spans="1:9" s="22" customFormat="1" ht="13.8" x14ac:dyDescent="0.25">
      <c r="B43" s="45" t="s">
        <v>189</v>
      </c>
      <c r="C43" s="45" t="s">
        <v>165</v>
      </c>
      <c r="D43" s="17" t="s">
        <v>5</v>
      </c>
      <c r="E43" s="18" t="s">
        <v>17</v>
      </c>
      <c r="F43" s="18">
        <v>12</v>
      </c>
      <c r="G43" s="18"/>
      <c r="H43" s="19">
        <v>0</v>
      </c>
      <c r="I43" s="19">
        <f t="shared" si="2"/>
        <v>0</v>
      </c>
    </row>
    <row r="44" spans="1:9" s="22" customFormat="1" ht="27.6" x14ac:dyDescent="0.25">
      <c r="A44" s="52"/>
      <c r="B44" s="45" t="s">
        <v>186</v>
      </c>
      <c r="C44" s="45" t="s">
        <v>160</v>
      </c>
      <c r="D44" s="17" t="s">
        <v>125</v>
      </c>
      <c r="E44" s="18" t="s">
        <v>17</v>
      </c>
      <c r="F44" s="18">
        <v>2</v>
      </c>
      <c r="G44" s="18"/>
      <c r="H44" s="19">
        <v>0</v>
      </c>
      <c r="I44" s="19">
        <f t="shared" si="2"/>
        <v>0</v>
      </c>
    </row>
    <row r="45" spans="1:9" s="22" customFormat="1" ht="13.8" x14ac:dyDescent="0.25">
      <c r="B45" s="45" t="s">
        <v>185</v>
      </c>
      <c r="C45" s="45"/>
      <c r="D45" s="17" t="s">
        <v>2</v>
      </c>
      <c r="E45" s="18" t="s">
        <v>17</v>
      </c>
      <c r="F45" s="18">
        <v>4</v>
      </c>
      <c r="G45" s="18"/>
      <c r="H45" s="19">
        <v>0</v>
      </c>
      <c r="I45" s="19">
        <f t="shared" si="2"/>
        <v>0</v>
      </c>
    </row>
    <row r="46" spans="1:9" s="22" customFormat="1" ht="13.8" x14ac:dyDescent="0.25">
      <c r="B46" s="45" t="s">
        <v>188</v>
      </c>
      <c r="C46" s="45" t="s">
        <v>168</v>
      </c>
      <c r="D46" s="17" t="s">
        <v>29</v>
      </c>
      <c r="E46" s="18" t="s">
        <v>17</v>
      </c>
      <c r="F46" s="18">
        <v>25</v>
      </c>
      <c r="G46" s="18"/>
      <c r="H46" s="19">
        <v>0</v>
      </c>
      <c r="I46" s="19">
        <f t="shared" si="2"/>
        <v>0</v>
      </c>
    </row>
    <row r="47" spans="1:9" s="22" customFormat="1" ht="13.8" x14ac:dyDescent="0.25">
      <c r="B47" s="45" t="s">
        <v>185</v>
      </c>
      <c r="C47" s="45" t="s">
        <v>149</v>
      </c>
      <c r="D47" s="17" t="s">
        <v>193</v>
      </c>
      <c r="E47" s="18" t="s">
        <v>17</v>
      </c>
      <c r="F47" s="18">
        <v>5</v>
      </c>
      <c r="G47" s="18"/>
      <c r="H47" s="19">
        <v>0</v>
      </c>
      <c r="I47" s="19">
        <f t="shared" si="2"/>
        <v>0</v>
      </c>
    </row>
    <row r="48" spans="1:9" s="22" customFormat="1" ht="13.8" x14ac:dyDescent="0.25">
      <c r="B48" s="17"/>
      <c r="C48" s="17"/>
      <c r="D48" s="17"/>
      <c r="E48" s="18"/>
      <c r="F48" s="18"/>
      <c r="G48" s="18"/>
      <c r="H48" s="19"/>
      <c r="I48" s="23">
        <f>SUM(I39:I47)</f>
        <v>0</v>
      </c>
    </row>
    <row r="49" spans="2:9" s="22" customFormat="1" ht="13.8" x14ac:dyDescent="0.25">
      <c r="B49" s="21"/>
      <c r="C49" s="21"/>
      <c r="D49" s="21" t="s">
        <v>127</v>
      </c>
      <c r="E49" s="18"/>
      <c r="F49" s="18"/>
      <c r="G49" s="18"/>
      <c r="H49" s="19"/>
      <c r="I49" s="19"/>
    </row>
    <row r="50" spans="2:9" s="22" customFormat="1" ht="27.6" x14ac:dyDescent="0.25">
      <c r="B50" s="45" t="s">
        <v>186</v>
      </c>
      <c r="C50" s="45" t="s">
        <v>160</v>
      </c>
      <c r="D50" s="17" t="s">
        <v>125</v>
      </c>
      <c r="E50" s="18" t="s">
        <v>17</v>
      </c>
      <c r="F50" s="18">
        <v>1</v>
      </c>
      <c r="G50" s="18"/>
      <c r="H50" s="19">
        <v>0</v>
      </c>
      <c r="I50" s="19">
        <f t="shared" ref="I50:I51" si="3">H50*G50</f>
        <v>0</v>
      </c>
    </row>
    <row r="51" spans="2:9" s="22" customFormat="1" ht="13.8" x14ac:dyDescent="0.25">
      <c r="B51" s="45" t="s">
        <v>188</v>
      </c>
      <c r="C51" s="45" t="s">
        <v>168</v>
      </c>
      <c r="D51" s="17" t="s">
        <v>29</v>
      </c>
      <c r="E51" s="18" t="s">
        <v>17</v>
      </c>
      <c r="F51" s="18">
        <v>1</v>
      </c>
      <c r="G51" s="18"/>
      <c r="H51" s="19">
        <v>0</v>
      </c>
      <c r="I51" s="19">
        <f t="shared" si="3"/>
        <v>0</v>
      </c>
    </row>
    <row r="52" spans="2:9" s="22" customFormat="1" ht="13.8" x14ac:dyDescent="0.25">
      <c r="B52" s="17"/>
      <c r="C52" s="17"/>
      <c r="D52" s="17"/>
      <c r="E52" s="18"/>
      <c r="F52" s="18"/>
      <c r="G52" s="18"/>
      <c r="H52" s="19"/>
      <c r="I52" s="23">
        <f>SUM(I50:I51)</f>
        <v>0</v>
      </c>
    </row>
    <row r="53" spans="2:9" s="22" customFormat="1" ht="13.8" x14ac:dyDescent="0.25">
      <c r="B53" s="21"/>
      <c r="C53" s="21"/>
      <c r="D53" s="21" t="s">
        <v>6</v>
      </c>
      <c r="E53" s="18"/>
      <c r="F53" s="18"/>
      <c r="G53" s="18"/>
      <c r="H53" s="19"/>
      <c r="I53" s="19"/>
    </row>
    <row r="54" spans="2:9" s="22" customFormat="1" ht="13.8" x14ac:dyDescent="0.25">
      <c r="B54" s="45"/>
      <c r="C54" s="45"/>
      <c r="D54" s="17" t="s">
        <v>43</v>
      </c>
      <c r="E54" s="18" t="s">
        <v>18</v>
      </c>
      <c r="F54" s="18">
        <v>1</v>
      </c>
      <c r="G54" s="18"/>
      <c r="H54" s="19">
        <v>0</v>
      </c>
      <c r="I54" s="19">
        <f t="shared" ref="I54:I67" si="4">H54*G54</f>
        <v>0</v>
      </c>
    </row>
    <row r="55" spans="2:9" s="22" customFormat="1" ht="13.8" x14ac:dyDescent="0.25">
      <c r="B55" s="45" t="s">
        <v>196</v>
      </c>
      <c r="C55" s="45" t="s">
        <v>170</v>
      </c>
      <c r="D55" s="17" t="s">
        <v>30</v>
      </c>
      <c r="E55" s="18" t="s">
        <v>19</v>
      </c>
      <c r="F55" s="18">
        <v>280</v>
      </c>
      <c r="G55" s="18"/>
      <c r="H55" s="19">
        <v>0</v>
      </c>
      <c r="I55" s="19">
        <f t="shared" si="4"/>
        <v>0</v>
      </c>
    </row>
    <row r="56" spans="2:9" s="22" customFormat="1" ht="13.8" x14ac:dyDescent="0.25">
      <c r="B56" s="45" t="s">
        <v>196</v>
      </c>
      <c r="C56" s="45" t="s">
        <v>170</v>
      </c>
      <c r="D56" s="17" t="s">
        <v>42</v>
      </c>
      <c r="E56" s="18" t="s">
        <v>19</v>
      </c>
      <c r="F56" s="18">
        <v>280</v>
      </c>
      <c r="G56" s="18"/>
      <c r="H56" s="19">
        <v>0</v>
      </c>
      <c r="I56" s="19">
        <f t="shared" si="4"/>
        <v>0</v>
      </c>
    </row>
    <row r="57" spans="2:9" s="22" customFormat="1" ht="13.8" x14ac:dyDescent="0.25">
      <c r="B57" s="45" t="s">
        <v>196</v>
      </c>
      <c r="C57" s="45" t="s">
        <v>170</v>
      </c>
      <c r="D57" s="17" t="s">
        <v>23</v>
      </c>
      <c r="E57" s="18" t="s">
        <v>19</v>
      </c>
      <c r="F57" s="18">
        <f>SUM(F55:F56)</f>
        <v>560</v>
      </c>
      <c r="G57" s="18"/>
      <c r="H57" s="19">
        <v>0</v>
      </c>
      <c r="I57" s="19">
        <f t="shared" si="4"/>
        <v>0</v>
      </c>
    </row>
    <row r="58" spans="2:9" s="22" customFormat="1" ht="47.4" customHeight="1" x14ac:dyDescent="0.25">
      <c r="B58" s="45"/>
      <c r="C58" s="45"/>
      <c r="D58" s="17" t="s">
        <v>51</v>
      </c>
      <c r="E58" s="18" t="s">
        <v>17</v>
      </c>
      <c r="F58" s="18">
        <v>10</v>
      </c>
      <c r="G58" s="18"/>
      <c r="H58" s="19">
        <v>0</v>
      </c>
      <c r="I58" s="19">
        <f t="shared" si="4"/>
        <v>0</v>
      </c>
    </row>
    <row r="59" spans="2:9" s="22" customFormat="1" ht="27.6" x14ac:dyDescent="0.25">
      <c r="B59" s="45" t="s">
        <v>197</v>
      </c>
      <c r="C59" s="45" t="s">
        <v>167</v>
      </c>
      <c r="D59" s="17" t="s">
        <v>139</v>
      </c>
      <c r="E59" s="18" t="s">
        <v>19</v>
      </c>
      <c r="F59" s="18">
        <f>(F7+F8+F9)*5</f>
        <v>1030</v>
      </c>
      <c r="G59" s="18"/>
      <c r="H59" s="19">
        <v>0</v>
      </c>
      <c r="I59" s="19">
        <f t="shared" si="4"/>
        <v>0</v>
      </c>
    </row>
    <row r="60" spans="2:9" s="22" customFormat="1" ht="13.8" x14ac:dyDescent="0.25">
      <c r="B60" s="45" t="s">
        <v>197</v>
      </c>
      <c r="C60" s="45"/>
      <c r="D60" s="17" t="s">
        <v>65</v>
      </c>
      <c r="E60" s="18" t="s">
        <v>17</v>
      </c>
      <c r="F60" s="18">
        <f>F7+F8-F64-F17-F18</f>
        <v>130</v>
      </c>
      <c r="G60" s="18"/>
      <c r="H60" s="19">
        <v>0</v>
      </c>
      <c r="I60" s="19">
        <f t="shared" si="4"/>
        <v>0</v>
      </c>
    </row>
    <row r="61" spans="2:9" s="22" customFormat="1" ht="13.8" x14ac:dyDescent="0.25">
      <c r="B61" s="45" t="s">
        <v>197</v>
      </c>
      <c r="C61" s="45"/>
      <c r="D61" s="17" t="s">
        <v>66</v>
      </c>
      <c r="E61" s="18" t="s">
        <v>17</v>
      </c>
      <c r="F61" s="18">
        <f>F9-F19</f>
        <v>20</v>
      </c>
      <c r="G61" s="18"/>
      <c r="H61" s="19">
        <v>0</v>
      </c>
      <c r="I61" s="19">
        <f t="shared" si="4"/>
        <v>0</v>
      </c>
    </row>
    <row r="62" spans="2:9" s="22" customFormat="1" ht="13.8" x14ac:dyDescent="0.25">
      <c r="B62" s="45" t="s">
        <v>197</v>
      </c>
      <c r="C62" s="45"/>
      <c r="D62" s="17" t="s">
        <v>68</v>
      </c>
      <c r="E62" s="18" t="s">
        <v>17</v>
      </c>
      <c r="F62" s="18">
        <f>F10-F20</f>
        <v>7</v>
      </c>
      <c r="G62" s="18"/>
      <c r="H62" s="19">
        <v>0</v>
      </c>
      <c r="I62" s="19">
        <f t="shared" si="4"/>
        <v>0</v>
      </c>
    </row>
    <row r="63" spans="2:9" s="22" customFormat="1" ht="13.8" customHeight="1" x14ac:dyDescent="0.25">
      <c r="B63" s="45" t="s">
        <v>197</v>
      </c>
      <c r="C63" s="45"/>
      <c r="D63" s="17" t="s">
        <v>67</v>
      </c>
      <c r="E63" s="18" t="s">
        <v>17</v>
      </c>
      <c r="F63" s="18">
        <f>F11-F21</f>
        <v>46</v>
      </c>
      <c r="G63" s="18"/>
      <c r="H63" s="19">
        <v>0</v>
      </c>
      <c r="I63" s="19">
        <f t="shared" si="4"/>
        <v>0</v>
      </c>
    </row>
    <row r="64" spans="2:9" s="22" customFormat="1" ht="24" customHeight="1" x14ac:dyDescent="0.25">
      <c r="B64" s="45" t="s">
        <v>199</v>
      </c>
      <c r="C64" s="45"/>
      <c r="D64" s="17" t="s">
        <v>213</v>
      </c>
      <c r="E64" s="18" t="s">
        <v>17</v>
      </c>
      <c r="F64" s="18">
        <v>35</v>
      </c>
      <c r="G64" s="18"/>
      <c r="H64" s="19">
        <v>0</v>
      </c>
      <c r="I64" s="19">
        <f t="shared" si="4"/>
        <v>0</v>
      </c>
    </row>
    <row r="65" spans="2:9" s="22" customFormat="1" ht="31.8" customHeight="1" x14ac:dyDescent="0.25">
      <c r="B65" s="45" t="s">
        <v>198</v>
      </c>
      <c r="C65" s="45"/>
      <c r="D65" s="17" t="s">
        <v>69</v>
      </c>
      <c r="E65" s="18" t="s">
        <v>17</v>
      </c>
      <c r="F65" s="18">
        <v>26</v>
      </c>
      <c r="G65" s="18"/>
      <c r="H65" s="19">
        <v>0</v>
      </c>
      <c r="I65" s="19">
        <f t="shared" si="4"/>
        <v>0</v>
      </c>
    </row>
    <row r="66" spans="2:9" s="22" customFormat="1" ht="27.6" customHeight="1" x14ac:dyDescent="0.25">
      <c r="B66" s="45" t="s">
        <v>199</v>
      </c>
      <c r="C66" s="45"/>
      <c r="D66" s="17" t="s">
        <v>70</v>
      </c>
      <c r="E66" s="18" t="s">
        <v>17</v>
      </c>
      <c r="F66" s="18">
        <v>56</v>
      </c>
      <c r="G66" s="18"/>
      <c r="H66" s="19">
        <v>0</v>
      </c>
      <c r="I66" s="19">
        <f t="shared" si="4"/>
        <v>0</v>
      </c>
    </row>
    <row r="67" spans="2:9" s="22" customFormat="1" ht="13.8" x14ac:dyDescent="0.25">
      <c r="B67" s="45" t="s">
        <v>200</v>
      </c>
      <c r="C67" s="17"/>
      <c r="D67" s="17" t="s">
        <v>50</v>
      </c>
      <c r="E67" s="18" t="s">
        <v>18</v>
      </c>
      <c r="F67" s="18">
        <v>1</v>
      </c>
      <c r="G67" s="18"/>
      <c r="H67" s="19">
        <v>0</v>
      </c>
      <c r="I67" s="19">
        <f t="shared" si="4"/>
        <v>0</v>
      </c>
    </row>
    <row r="68" spans="2:9" s="22" customFormat="1" ht="13.8" x14ac:dyDescent="0.25">
      <c r="B68" s="17"/>
      <c r="C68" s="17"/>
      <c r="D68" s="17"/>
      <c r="E68" s="18"/>
      <c r="F68" s="18"/>
      <c r="G68" s="18"/>
      <c r="H68" s="19"/>
      <c r="I68" s="23">
        <f>SUM(I54:I67)</f>
        <v>0</v>
      </c>
    </row>
    <row r="69" spans="2:9" s="22" customFormat="1" ht="13.8" x14ac:dyDescent="0.25">
      <c r="B69" s="21"/>
      <c r="C69" s="21"/>
      <c r="D69" s="21" t="s">
        <v>113</v>
      </c>
      <c r="E69" s="18"/>
      <c r="F69" s="18"/>
      <c r="G69" s="18"/>
      <c r="H69" s="19"/>
      <c r="I69" s="19"/>
    </row>
    <row r="70" spans="2:9" s="22" customFormat="1" ht="13.8" x14ac:dyDescent="0.25">
      <c r="B70" s="45" t="s">
        <v>186</v>
      </c>
      <c r="C70" s="17"/>
      <c r="D70" s="17" t="s">
        <v>128</v>
      </c>
      <c r="E70" s="18" t="s">
        <v>19</v>
      </c>
      <c r="F70" s="18">
        <v>35</v>
      </c>
      <c r="G70" s="18"/>
      <c r="H70" s="19">
        <v>0</v>
      </c>
      <c r="I70" s="19">
        <f t="shared" ref="I70:I84" si="5">H70*G70</f>
        <v>0</v>
      </c>
    </row>
    <row r="71" spans="2:9" s="22" customFormat="1" ht="13.8" x14ac:dyDescent="0.25">
      <c r="B71" s="45" t="s">
        <v>186</v>
      </c>
      <c r="C71" s="17"/>
      <c r="D71" s="17" t="s">
        <v>129</v>
      </c>
      <c r="E71" s="18" t="s">
        <v>19</v>
      </c>
      <c r="F71" s="18">
        <v>130</v>
      </c>
      <c r="G71" s="18"/>
      <c r="H71" s="19">
        <v>0</v>
      </c>
      <c r="I71" s="19">
        <f t="shared" si="5"/>
        <v>0</v>
      </c>
    </row>
    <row r="72" spans="2:9" s="22" customFormat="1" ht="13.8" x14ac:dyDescent="0.25">
      <c r="B72" s="45" t="s">
        <v>186</v>
      </c>
      <c r="C72" s="17"/>
      <c r="D72" s="17" t="s">
        <v>130</v>
      </c>
      <c r="E72" s="18" t="s">
        <v>19</v>
      </c>
      <c r="F72" s="18">
        <v>10</v>
      </c>
      <c r="G72" s="18"/>
      <c r="H72" s="19">
        <v>0</v>
      </c>
      <c r="I72" s="19">
        <f t="shared" si="5"/>
        <v>0</v>
      </c>
    </row>
    <row r="73" spans="2:9" s="22" customFormat="1" ht="13.8" x14ac:dyDescent="0.25">
      <c r="B73" s="45" t="s">
        <v>186</v>
      </c>
      <c r="C73" s="17"/>
      <c r="D73" s="17" t="s">
        <v>131</v>
      </c>
      <c r="E73" s="18" t="s">
        <v>19</v>
      </c>
      <c r="F73" s="18">
        <v>140</v>
      </c>
      <c r="G73" s="18"/>
      <c r="H73" s="19">
        <v>0</v>
      </c>
      <c r="I73" s="19">
        <f t="shared" si="5"/>
        <v>0</v>
      </c>
    </row>
    <row r="74" spans="2:9" s="22" customFormat="1" ht="27.6" x14ac:dyDescent="0.25">
      <c r="B74" s="45"/>
      <c r="C74" s="17"/>
      <c r="D74" s="17" t="s">
        <v>244</v>
      </c>
      <c r="E74" s="18" t="s">
        <v>18</v>
      </c>
      <c r="F74" s="18">
        <v>6</v>
      </c>
      <c r="G74" s="18"/>
      <c r="H74" s="19">
        <v>0</v>
      </c>
      <c r="I74" s="19">
        <f t="shared" ref="I74" si="6">H74*G74</f>
        <v>0</v>
      </c>
    </row>
    <row r="75" spans="2:9" s="22" customFormat="1" ht="13.8" x14ac:dyDescent="0.25">
      <c r="B75" s="45"/>
      <c r="C75" s="17"/>
      <c r="D75" s="17"/>
      <c r="E75" s="18"/>
      <c r="F75" s="18"/>
      <c r="G75" s="18"/>
      <c r="H75" s="19"/>
      <c r="I75" s="23">
        <f>SUM(I70:I74)</f>
        <v>0</v>
      </c>
    </row>
    <row r="76" spans="2:9" s="22" customFormat="1" ht="13.8" x14ac:dyDescent="0.25">
      <c r="B76" s="45"/>
      <c r="C76" s="17"/>
      <c r="D76" s="21" t="s">
        <v>245</v>
      </c>
      <c r="E76" s="18"/>
      <c r="F76" s="18"/>
      <c r="G76" s="18"/>
      <c r="H76" s="19"/>
      <c r="I76" s="23"/>
    </row>
    <row r="77" spans="2:9" s="22" customFormat="1" ht="13.8" x14ac:dyDescent="0.25">
      <c r="B77" s="45" t="s">
        <v>188</v>
      </c>
      <c r="C77" s="45" t="s">
        <v>164</v>
      </c>
      <c r="D77" s="17" t="s">
        <v>38</v>
      </c>
      <c r="E77" s="18" t="s">
        <v>17</v>
      </c>
      <c r="F77" s="18">
        <v>6</v>
      </c>
      <c r="G77" s="18"/>
      <c r="H77" s="19">
        <v>0</v>
      </c>
      <c r="I77" s="19">
        <f t="shared" ref="I77:I78" si="7">H77*G77</f>
        <v>0</v>
      </c>
    </row>
    <row r="78" spans="2:9" s="22" customFormat="1" ht="13.8" x14ac:dyDescent="0.25">
      <c r="B78" s="45" t="s">
        <v>189</v>
      </c>
      <c r="C78" s="45" t="s">
        <v>165</v>
      </c>
      <c r="D78" s="17" t="s">
        <v>5</v>
      </c>
      <c r="E78" s="18" t="s">
        <v>17</v>
      </c>
      <c r="F78" s="18">
        <v>12</v>
      </c>
      <c r="G78" s="18"/>
      <c r="H78" s="19">
        <v>0</v>
      </c>
      <c r="I78" s="19">
        <f t="shared" si="7"/>
        <v>0</v>
      </c>
    </row>
    <row r="79" spans="2:9" s="22" customFormat="1" ht="13.8" x14ac:dyDescent="0.25">
      <c r="B79" s="45"/>
      <c r="C79" s="17"/>
      <c r="D79" s="17"/>
      <c r="E79" s="18"/>
      <c r="F79" s="18"/>
      <c r="G79" s="18"/>
      <c r="H79" s="19"/>
      <c r="I79" s="23">
        <f>SUM(I77:I78)</f>
        <v>0</v>
      </c>
    </row>
    <row r="80" spans="2:9" s="22" customFormat="1" ht="13.8" x14ac:dyDescent="0.25">
      <c r="B80" s="21"/>
      <c r="C80" s="21"/>
      <c r="D80" s="21" t="s">
        <v>114</v>
      </c>
      <c r="E80" s="18"/>
      <c r="F80" s="18"/>
      <c r="G80" s="18"/>
      <c r="H80" s="19"/>
      <c r="I80" s="19"/>
    </row>
    <row r="81" spans="2:9" s="22" customFormat="1" ht="13.8" x14ac:dyDescent="0.25">
      <c r="B81" s="45" t="s">
        <v>191</v>
      </c>
      <c r="C81" s="45" t="s">
        <v>161</v>
      </c>
      <c r="D81" s="17" t="s">
        <v>132</v>
      </c>
      <c r="E81" s="18" t="s">
        <v>19</v>
      </c>
      <c r="F81" s="18">
        <v>10</v>
      </c>
      <c r="G81" s="18"/>
      <c r="H81" s="19">
        <v>0</v>
      </c>
      <c r="I81" s="19">
        <f t="shared" si="5"/>
        <v>0</v>
      </c>
    </row>
    <row r="82" spans="2:9" s="22" customFormat="1" ht="13.8" x14ac:dyDescent="0.25">
      <c r="B82" s="45" t="s">
        <v>191</v>
      </c>
      <c r="C82" s="45" t="s">
        <v>161</v>
      </c>
      <c r="D82" s="17" t="s">
        <v>133</v>
      </c>
      <c r="E82" s="18" t="s">
        <v>19</v>
      </c>
      <c r="F82" s="18">
        <v>130</v>
      </c>
      <c r="G82" s="18"/>
      <c r="H82" s="19">
        <v>0</v>
      </c>
      <c r="I82" s="19">
        <f t="shared" si="5"/>
        <v>0</v>
      </c>
    </row>
    <row r="83" spans="2:9" s="22" customFormat="1" ht="13.8" x14ac:dyDescent="0.25">
      <c r="B83" s="45" t="s">
        <v>191</v>
      </c>
      <c r="C83" s="45" t="s">
        <v>161</v>
      </c>
      <c r="D83" s="17" t="s">
        <v>134</v>
      </c>
      <c r="E83" s="18" t="s">
        <v>19</v>
      </c>
      <c r="F83" s="18">
        <v>10</v>
      </c>
      <c r="G83" s="18"/>
      <c r="H83" s="19">
        <v>0</v>
      </c>
      <c r="I83" s="19">
        <f t="shared" si="5"/>
        <v>0</v>
      </c>
    </row>
    <row r="84" spans="2:9" s="22" customFormat="1" ht="13.8" x14ac:dyDescent="0.25">
      <c r="B84" s="45" t="s">
        <v>191</v>
      </c>
      <c r="C84" s="45" t="s">
        <v>161</v>
      </c>
      <c r="D84" s="17" t="s">
        <v>135</v>
      </c>
      <c r="E84" s="18" t="s">
        <v>19</v>
      </c>
      <c r="F84" s="18">
        <v>140</v>
      </c>
      <c r="G84" s="18"/>
      <c r="H84" s="19">
        <v>0</v>
      </c>
      <c r="I84" s="19">
        <f t="shared" si="5"/>
        <v>0</v>
      </c>
    </row>
    <row r="85" spans="2:9" s="22" customFormat="1" ht="13.8" x14ac:dyDescent="0.25">
      <c r="B85" s="45"/>
      <c r="C85" s="45"/>
      <c r="D85" s="17"/>
      <c r="E85" s="18"/>
      <c r="F85" s="18"/>
      <c r="G85" s="18"/>
      <c r="H85" s="19"/>
      <c r="I85" s="23">
        <f>SUM(I81:I84)</f>
        <v>0</v>
      </c>
    </row>
    <row r="86" spans="2:9" s="22" customFormat="1" ht="13.8" x14ac:dyDescent="0.25">
      <c r="B86" s="21"/>
      <c r="C86" s="21"/>
      <c r="D86" s="21" t="s">
        <v>3</v>
      </c>
      <c r="E86" s="18"/>
      <c r="F86" s="18"/>
      <c r="G86" s="18"/>
      <c r="H86" s="19"/>
      <c r="I86" s="19"/>
    </row>
    <row r="87" spans="2:9" s="22" customFormat="1" ht="13.8" x14ac:dyDescent="0.25">
      <c r="B87" s="45" t="s">
        <v>190</v>
      </c>
      <c r="C87" s="45" t="s">
        <v>163</v>
      </c>
      <c r="D87" s="17" t="s">
        <v>177</v>
      </c>
      <c r="E87" s="18" t="s">
        <v>19</v>
      </c>
      <c r="F87" s="18">
        <f>F12*68</f>
        <v>30328</v>
      </c>
      <c r="G87" s="18"/>
      <c r="H87" s="19">
        <v>0</v>
      </c>
      <c r="I87" s="19">
        <f t="shared" ref="I87:I88" si="8">H87*G87</f>
        <v>0</v>
      </c>
    </row>
    <row r="88" spans="2:9" s="22" customFormat="1" ht="13.8" x14ac:dyDescent="0.25">
      <c r="B88" s="45" t="s">
        <v>189</v>
      </c>
      <c r="C88" s="45" t="s">
        <v>165</v>
      </c>
      <c r="D88" s="17" t="s">
        <v>4</v>
      </c>
      <c r="E88" s="18" t="s">
        <v>17</v>
      </c>
      <c r="F88" s="18">
        <f>F$12</f>
        <v>446</v>
      </c>
      <c r="G88" s="18"/>
      <c r="H88" s="19">
        <v>0</v>
      </c>
      <c r="I88" s="19">
        <f t="shared" si="8"/>
        <v>0</v>
      </c>
    </row>
    <row r="89" spans="2:9" s="22" customFormat="1" ht="13.8" x14ac:dyDescent="0.25">
      <c r="B89" s="45"/>
      <c r="C89" s="45"/>
      <c r="D89" s="17"/>
      <c r="E89" s="18"/>
      <c r="F89" s="18"/>
      <c r="G89" s="18"/>
      <c r="H89" s="19"/>
      <c r="I89" s="23">
        <f>SUM(I87:I88)</f>
        <v>0</v>
      </c>
    </row>
    <row r="90" spans="2:9" s="22" customFormat="1" ht="13.8" x14ac:dyDescent="0.25">
      <c r="B90" s="50"/>
      <c r="C90" s="50"/>
      <c r="D90" s="21" t="s">
        <v>7</v>
      </c>
      <c r="E90" s="18"/>
      <c r="F90" s="18"/>
      <c r="G90" s="18"/>
      <c r="H90" s="19"/>
      <c r="I90" s="19"/>
    </row>
    <row r="91" spans="2:9" s="22" customFormat="1" ht="13.8" x14ac:dyDescent="0.25">
      <c r="B91" s="45" t="s">
        <v>195</v>
      </c>
      <c r="C91" s="45" t="s">
        <v>169</v>
      </c>
      <c r="D91" s="17" t="s">
        <v>8</v>
      </c>
      <c r="E91" s="18" t="s">
        <v>17</v>
      </c>
      <c r="F91" s="18">
        <f>F$12+F22</f>
        <v>489</v>
      </c>
      <c r="G91" s="18"/>
      <c r="H91" s="19">
        <v>0</v>
      </c>
      <c r="I91" s="19">
        <f t="shared" ref="I91:I93" si="9">H91*G91</f>
        <v>0</v>
      </c>
    </row>
    <row r="92" spans="2:9" s="22" customFormat="1" ht="13.8" x14ac:dyDescent="0.25">
      <c r="B92" s="45" t="s">
        <v>194</v>
      </c>
      <c r="C92" s="45" t="s">
        <v>171</v>
      </c>
      <c r="D92" s="17" t="s">
        <v>9</v>
      </c>
      <c r="E92" s="18" t="s">
        <v>17</v>
      </c>
      <c r="F92" s="18">
        <f>F$12+F22</f>
        <v>489</v>
      </c>
      <c r="G92" s="18"/>
      <c r="H92" s="19">
        <v>0</v>
      </c>
      <c r="I92" s="19">
        <f t="shared" si="9"/>
        <v>0</v>
      </c>
    </row>
    <row r="93" spans="2:9" s="22" customFormat="1" ht="20.399999999999999" customHeight="1" x14ac:dyDescent="0.25">
      <c r="B93" s="45" t="s">
        <v>194</v>
      </c>
      <c r="C93" s="45" t="s">
        <v>172</v>
      </c>
      <c r="D93" s="17" t="s">
        <v>41</v>
      </c>
      <c r="E93" s="18" t="s">
        <v>17</v>
      </c>
      <c r="F93" s="18">
        <v>48</v>
      </c>
      <c r="G93" s="18"/>
      <c r="H93" s="19">
        <v>0</v>
      </c>
      <c r="I93" s="19">
        <f t="shared" si="9"/>
        <v>0</v>
      </c>
    </row>
    <row r="94" spans="2:9" s="22" customFormat="1" ht="13.8" x14ac:dyDescent="0.25">
      <c r="B94" s="17"/>
      <c r="C94" s="17"/>
      <c r="D94" s="17"/>
      <c r="E94" s="18"/>
      <c r="F94" s="18"/>
      <c r="G94" s="18"/>
      <c r="H94" s="19"/>
      <c r="I94" s="23">
        <f>SUM(I91:I93)</f>
        <v>0</v>
      </c>
    </row>
    <row r="95" spans="2:9" s="22" customFormat="1" ht="13.8" x14ac:dyDescent="0.25">
      <c r="B95" s="21"/>
      <c r="C95" s="21"/>
      <c r="D95" s="21" t="s">
        <v>39</v>
      </c>
      <c r="E95" s="18"/>
      <c r="F95" s="18"/>
      <c r="G95" s="18"/>
      <c r="H95" s="19"/>
      <c r="I95" s="19"/>
    </row>
    <row r="96" spans="2:9" s="22" customFormat="1" ht="13.8" x14ac:dyDescent="0.25">
      <c r="B96" s="45" t="s">
        <v>215</v>
      </c>
      <c r="C96" s="45" t="s">
        <v>166</v>
      </c>
      <c r="D96" s="17" t="s">
        <v>179</v>
      </c>
      <c r="E96" s="18" t="s">
        <v>17</v>
      </c>
      <c r="F96" s="18">
        <f>(F$7+F$8)*2+F$9</f>
        <v>391</v>
      </c>
      <c r="G96" s="18"/>
      <c r="H96" s="19">
        <v>0</v>
      </c>
      <c r="I96" s="19">
        <f t="shared" ref="I96:I102" si="10">H96*G96</f>
        <v>0</v>
      </c>
    </row>
    <row r="97" spans="2:9" s="22" customFormat="1" ht="13.8" x14ac:dyDescent="0.25">
      <c r="B97" s="45" t="s">
        <v>215</v>
      </c>
      <c r="C97" s="45" t="s">
        <v>166</v>
      </c>
      <c r="D97" s="17" t="s">
        <v>180</v>
      </c>
      <c r="E97" s="18" t="s">
        <v>17</v>
      </c>
      <c r="F97" s="18">
        <f>ROUNDUP(F$11/2,0)</f>
        <v>24</v>
      </c>
      <c r="G97" s="18"/>
      <c r="H97" s="19">
        <v>0</v>
      </c>
      <c r="I97" s="19">
        <f t="shared" si="10"/>
        <v>0</v>
      </c>
    </row>
    <row r="98" spans="2:9" s="22" customFormat="1" ht="13.8" x14ac:dyDescent="0.25">
      <c r="B98" s="45" t="s">
        <v>215</v>
      </c>
      <c r="C98" s="45" t="s">
        <v>166</v>
      </c>
      <c r="D98" s="17" t="s">
        <v>181</v>
      </c>
      <c r="E98" s="18" t="s">
        <v>17</v>
      </c>
      <c r="F98" s="18">
        <f>ROUNDUP(F$11/2,0)</f>
        <v>24</v>
      </c>
      <c r="G98" s="18"/>
      <c r="H98" s="19">
        <v>0</v>
      </c>
      <c r="I98" s="19">
        <f t="shared" si="10"/>
        <v>0</v>
      </c>
    </row>
    <row r="99" spans="2:9" s="22" customFormat="1" ht="13.8" x14ac:dyDescent="0.25">
      <c r="B99" s="45" t="s">
        <v>215</v>
      </c>
      <c r="C99" s="45" t="s">
        <v>166</v>
      </c>
      <c r="D99" s="17" t="s">
        <v>182</v>
      </c>
      <c r="E99" s="18" t="s">
        <v>17</v>
      </c>
      <c r="F99" s="18">
        <f>F$10</f>
        <v>8</v>
      </c>
      <c r="G99" s="18"/>
      <c r="H99" s="19">
        <v>0</v>
      </c>
      <c r="I99" s="19">
        <f t="shared" si="10"/>
        <v>0</v>
      </c>
    </row>
    <row r="100" spans="2:9" s="22" customFormat="1" ht="13.8" x14ac:dyDescent="0.25">
      <c r="B100" s="45" t="s">
        <v>215</v>
      </c>
      <c r="C100" s="45" t="s">
        <v>166</v>
      </c>
      <c r="D100" s="17" t="s">
        <v>183</v>
      </c>
      <c r="E100" s="18" t="s">
        <v>17</v>
      </c>
      <c r="F100" s="18">
        <v>5</v>
      </c>
      <c r="G100" s="18"/>
      <c r="H100" s="19">
        <v>0</v>
      </c>
      <c r="I100" s="19">
        <f t="shared" si="10"/>
        <v>0</v>
      </c>
    </row>
    <row r="101" spans="2:9" s="22" customFormat="1" ht="13.8" x14ac:dyDescent="0.25">
      <c r="B101" s="45" t="s">
        <v>215</v>
      </c>
      <c r="C101" s="45"/>
      <c r="D101" s="17" t="s">
        <v>184</v>
      </c>
      <c r="E101" s="18" t="s">
        <v>17</v>
      </c>
      <c r="F101" s="18">
        <f>F$7+F$8+F$9</f>
        <v>206</v>
      </c>
      <c r="G101" s="18"/>
      <c r="H101" s="19">
        <v>0</v>
      </c>
      <c r="I101" s="19">
        <f t="shared" si="10"/>
        <v>0</v>
      </c>
    </row>
    <row r="102" spans="2:9" s="22" customFormat="1" ht="13.8" x14ac:dyDescent="0.25">
      <c r="B102" s="45" t="s">
        <v>215</v>
      </c>
      <c r="C102" s="45"/>
      <c r="D102" s="17" t="s">
        <v>184</v>
      </c>
      <c r="E102" s="18" t="s">
        <v>17</v>
      </c>
      <c r="F102" s="18">
        <f>F$7+F$8+F$10+F$11</f>
        <v>240</v>
      </c>
      <c r="G102" s="18"/>
      <c r="H102" s="19">
        <v>0</v>
      </c>
      <c r="I102" s="19">
        <f t="shared" si="10"/>
        <v>0</v>
      </c>
    </row>
    <row r="103" spans="2:9" s="22" customFormat="1" ht="13.8" x14ac:dyDescent="0.25">
      <c r="B103" s="17"/>
      <c r="C103" s="17"/>
      <c r="D103" s="17"/>
      <c r="E103" s="18"/>
      <c r="F103" s="18"/>
      <c r="G103" s="18"/>
      <c r="H103" s="19"/>
      <c r="I103" s="23">
        <f>SUM(I96:I102)</f>
        <v>0</v>
      </c>
    </row>
    <row r="104" spans="2:9" s="22" customFormat="1" ht="13.8" customHeight="1" x14ac:dyDescent="0.25">
      <c r="B104" s="73" t="s">
        <v>10</v>
      </c>
      <c r="C104" s="74"/>
      <c r="D104" s="74"/>
      <c r="E104" s="74"/>
      <c r="F104" s="74"/>
      <c r="G104" s="74"/>
      <c r="H104" s="74"/>
      <c r="I104" s="75"/>
    </row>
    <row r="105" spans="2:9" s="22" customFormat="1" ht="13.8" x14ac:dyDescent="0.25">
      <c r="B105" s="17"/>
      <c r="C105" s="17"/>
      <c r="D105" s="17"/>
      <c r="E105" s="18"/>
      <c r="F105" s="18"/>
      <c r="G105" s="18"/>
      <c r="H105" s="19"/>
      <c r="I105" s="19"/>
    </row>
    <row r="106" spans="2:9" s="22" customFormat="1" ht="13.8" x14ac:dyDescent="0.25">
      <c r="B106" s="21"/>
      <c r="C106" s="45" t="s">
        <v>173</v>
      </c>
      <c r="D106" s="21" t="s">
        <v>103</v>
      </c>
      <c r="E106" s="18"/>
      <c r="F106" s="18"/>
      <c r="G106" s="18"/>
      <c r="H106" s="19"/>
      <c r="I106" s="19"/>
    </row>
    <row r="107" spans="2:9" s="22" customFormat="1" ht="27.6" x14ac:dyDescent="0.25">
      <c r="B107" s="45" t="s">
        <v>201</v>
      </c>
      <c r="C107" s="17"/>
      <c r="D107" s="17" t="s">
        <v>96</v>
      </c>
      <c r="E107" s="18" t="s">
        <v>18</v>
      </c>
      <c r="F107" s="18">
        <v>1</v>
      </c>
      <c r="G107" s="18"/>
      <c r="H107" s="19">
        <v>0</v>
      </c>
      <c r="I107" s="19">
        <f t="shared" ref="I107:I111" si="11">H107*G107</f>
        <v>0</v>
      </c>
    </row>
    <row r="108" spans="2:9" s="22" customFormat="1" ht="13.8" x14ac:dyDescent="0.25">
      <c r="B108" s="45" t="s">
        <v>204</v>
      </c>
      <c r="C108" s="17"/>
      <c r="D108" s="17" t="s">
        <v>105</v>
      </c>
      <c r="E108" s="18" t="s">
        <v>19</v>
      </c>
      <c r="F108" s="18">
        <v>90</v>
      </c>
      <c r="G108" s="18"/>
      <c r="H108" s="19">
        <v>0</v>
      </c>
      <c r="I108" s="19">
        <f t="shared" si="11"/>
        <v>0</v>
      </c>
    </row>
    <row r="109" spans="2:9" s="22" customFormat="1" ht="13.8" x14ac:dyDescent="0.25">
      <c r="B109" s="45" t="s">
        <v>203</v>
      </c>
      <c r="C109" s="17"/>
      <c r="D109" s="17" t="s">
        <v>101</v>
      </c>
      <c r="E109" s="18" t="s">
        <v>17</v>
      </c>
      <c r="F109" s="18">
        <v>1</v>
      </c>
      <c r="G109" s="18"/>
      <c r="H109" s="19">
        <v>0</v>
      </c>
      <c r="I109" s="19">
        <f t="shared" si="11"/>
        <v>0</v>
      </c>
    </row>
    <row r="110" spans="2:9" s="22" customFormat="1" ht="13.8" x14ac:dyDescent="0.25">
      <c r="B110" s="45" t="s">
        <v>202</v>
      </c>
      <c r="C110" s="17"/>
      <c r="D110" s="17" t="s">
        <v>104</v>
      </c>
      <c r="E110" s="18" t="s">
        <v>17</v>
      </c>
      <c r="F110" s="18">
        <v>2</v>
      </c>
      <c r="G110" s="18"/>
      <c r="H110" s="19">
        <v>0</v>
      </c>
      <c r="I110" s="19">
        <f t="shared" si="11"/>
        <v>0</v>
      </c>
    </row>
    <row r="111" spans="2:9" s="22" customFormat="1" ht="13.8" x14ac:dyDescent="0.25">
      <c r="B111" s="45"/>
      <c r="C111" s="45" t="s">
        <v>176</v>
      </c>
      <c r="D111" s="17" t="s">
        <v>175</v>
      </c>
      <c r="E111" s="18" t="s">
        <v>18</v>
      </c>
      <c r="F111" s="18">
        <v>1</v>
      </c>
      <c r="G111" s="18"/>
      <c r="H111" s="19">
        <v>0</v>
      </c>
      <c r="I111" s="19">
        <f t="shared" si="11"/>
        <v>0</v>
      </c>
    </row>
    <row r="112" spans="2:9" s="22" customFormat="1" ht="13.8" x14ac:dyDescent="0.25">
      <c r="B112" s="45"/>
      <c r="C112" s="17"/>
      <c r="D112" s="17"/>
      <c r="E112" s="18"/>
      <c r="F112" s="18"/>
      <c r="G112" s="18"/>
      <c r="H112" s="19"/>
      <c r="I112" s="23">
        <f>SUM(I107:I111)</f>
        <v>0</v>
      </c>
    </row>
    <row r="113" spans="2:9" s="22" customFormat="1" ht="13.8" x14ac:dyDescent="0.25">
      <c r="B113" s="45"/>
      <c r="C113" s="45" t="s">
        <v>173</v>
      </c>
      <c r="D113" s="21" t="s">
        <v>44</v>
      </c>
      <c r="E113" s="18"/>
      <c r="F113" s="18"/>
      <c r="G113" s="18"/>
      <c r="H113" s="19"/>
      <c r="I113" s="19"/>
    </row>
    <row r="114" spans="2:9" s="22" customFormat="1" ht="27.6" x14ac:dyDescent="0.25">
      <c r="B114" s="45" t="s">
        <v>201</v>
      </c>
      <c r="C114" s="17"/>
      <c r="D114" s="17" t="s">
        <v>89</v>
      </c>
      <c r="E114" s="18" t="s">
        <v>18</v>
      </c>
      <c r="F114" s="18">
        <v>1</v>
      </c>
      <c r="G114" s="18"/>
      <c r="H114" s="19">
        <v>0</v>
      </c>
      <c r="I114" s="19">
        <f t="shared" ref="I114:I118" si="12">H114*G114</f>
        <v>0</v>
      </c>
    </row>
    <row r="115" spans="2:9" s="22" customFormat="1" ht="13.8" x14ac:dyDescent="0.25">
      <c r="B115" s="45" t="s">
        <v>204</v>
      </c>
      <c r="C115" s="17"/>
      <c r="D115" s="17" t="s">
        <v>47</v>
      </c>
      <c r="E115" s="18" t="s">
        <v>19</v>
      </c>
      <c r="F115" s="18">
        <v>90</v>
      </c>
      <c r="G115" s="18"/>
      <c r="H115" s="19">
        <v>0</v>
      </c>
      <c r="I115" s="19">
        <f t="shared" si="12"/>
        <v>0</v>
      </c>
    </row>
    <row r="116" spans="2:9" s="22" customFormat="1" ht="13.8" x14ac:dyDescent="0.25">
      <c r="B116" s="45" t="s">
        <v>203</v>
      </c>
      <c r="C116" s="17"/>
      <c r="D116" s="17" t="s">
        <v>46</v>
      </c>
      <c r="E116" s="18" t="s">
        <v>17</v>
      </c>
      <c r="F116" s="18">
        <v>1</v>
      </c>
      <c r="G116" s="18"/>
      <c r="H116" s="19">
        <v>0</v>
      </c>
      <c r="I116" s="19">
        <f t="shared" si="12"/>
        <v>0</v>
      </c>
    </row>
    <row r="117" spans="2:9" s="22" customFormat="1" ht="13.8" x14ac:dyDescent="0.25">
      <c r="B117" s="45" t="s">
        <v>202</v>
      </c>
      <c r="C117" s="17"/>
      <c r="D117" s="17" t="s">
        <v>72</v>
      </c>
      <c r="E117" s="18" t="s">
        <v>17</v>
      </c>
      <c r="F117" s="18">
        <v>55</v>
      </c>
      <c r="G117" s="18"/>
      <c r="H117" s="19">
        <v>0</v>
      </c>
      <c r="I117" s="19">
        <f t="shared" si="12"/>
        <v>0</v>
      </c>
    </row>
    <row r="118" spans="2:9" s="22" customFormat="1" ht="13.8" x14ac:dyDescent="0.25">
      <c r="B118" s="45"/>
      <c r="C118" s="45" t="s">
        <v>176</v>
      </c>
      <c r="D118" s="17" t="s">
        <v>175</v>
      </c>
      <c r="E118" s="18" t="s">
        <v>18</v>
      </c>
      <c r="F118" s="18">
        <v>1</v>
      </c>
      <c r="G118" s="18"/>
      <c r="H118" s="19">
        <v>0</v>
      </c>
      <c r="I118" s="19">
        <f t="shared" si="12"/>
        <v>0</v>
      </c>
    </row>
    <row r="119" spans="2:9" s="22" customFormat="1" ht="13.8" x14ac:dyDescent="0.25">
      <c r="B119" s="45"/>
      <c r="C119" s="17"/>
      <c r="D119" s="17"/>
      <c r="E119" s="18"/>
      <c r="F119" s="18"/>
      <c r="G119" s="18"/>
      <c r="H119" s="19"/>
      <c r="I119" s="23">
        <f>SUM(I114:I118)</f>
        <v>0</v>
      </c>
    </row>
    <row r="120" spans="2:9" s="22" customFormat="1" ht="13.8" x14ac:dyDescent="0.25">
      <c r="B120" s="45"/>
      <c r="C120" s="45" t="s">
        <v>173</v>
      </c>
      <c r="D120" s="21" t="s">
        <v>122</v>
      </c>
      <c r="E120" s="18"/>
      <c r="F120" s="18"/>
      <c r="G120" s="18"/>
      <c r="H120" s="19"/>
      <c r="I120" s="19"/>
    </row>
    <row r="121" spans="2:9" s="22" customFormat="1" ht="27.6" x14ac:dyDescent="0.25">
      <c r="B121" s="45" t="s">
        <v>201</v>
      </c>
      <c r="C121" s="17"/>
      <c r="D121" s="17" t="s">
        <v>89</v>
      </c>
      <c r="E121" s="18" t="s">
        <v>18</v>
      </c>
      <c r="F121" s="18">
        <v>1</v>
      </c>
      <c r="G121" s="18"/>
      <c r="H121" s="19">
        <v>0</v>
      </c>
      <c r="I121" s="19">
        <f t="shared" ref="I121:I126" si="13">H121*G121</f>
        <v>0</v>
      </c>
    </row>
    <row r="122" spans="2:9" s="22" customFormat="1" ht="13.8" x14ac:dyDescent="0.25">
      <c r="B122" s="45" t="s">
        <v>203</v>
      </c>
      <c r="C122" s="17"/>
      <c r="D122" s="17" t="s">
        <v>45</v>
      </c>
      <c r="E122" s="18" t="s">
        <v>17</v>
      </c>
      <c r="F122" s="18">
        <v>1</v>
      </c>
      <c r="G122" s="18"/>
      <c r="H122" s="19">
        <v>0</v>
      </c>
      <c r="I122" s="19">
        <f t="shared" si="13"/>
        <v>0</v>
      </c>
    </row>
    <row r="123" spans="2:9" s="22" customFormat="1" ht="13.8" x14ac:dyDescent="0.25">
      <c r="B123" s="45" t="s">
        <v>204</v>
      </c>
      <c r="C123" s="17"/>
      <c r="D123" s="17" t="s">
        <v>47</v>
      </c>
      <c r="E123" s="18" t="s">
        <v>19</v>
      </c>
      <c r="F123" s="18">
        <v>120</v>
      </c>
      <c r="G123" s="18"/>
      <c r="H123" s="19">
        <v>0</v>
      </c>
      <c r="I123" s="19">
        <f t="shared" si="13"/>
        <v>0</v>
      </c>
    </row>
    <row r="124" spans="2:9" s="22" customFormat="1" ht="13.8" x14ac:dyDescent="0.25">
      <c r="B124" s="45" t="s">
        <v>203</v>
      </c>
      <c r="C124" s="17"/>
      <c r="D124" s="17" t="s">
        <v>46</v>
      </c>
      <c r="E124" s="18" t="s">
        <v>17</v>
      </c>
      <c r="F124" s="18">
        <v>1</v>
      </c>
      <c r="G124" s="18"/>
      <c r="H124" s="19">
        <v>0</v>
      </c>
      <c r="I124" s="19">
        <f t="shared" si="13"/>
        <v>0</v>
      </c>
    </row>
    <row r="125" spans="2:9" s="22" customFormat="1" ht="13.8" x14ac:dyDescent="0.25">
      <c r="B125" s="45" t="s">
        <v>202</v>
      </c>
      <c r="C125" s="17"/>
      <c r="D125" s="17" t="s">
        <v>36</v>
      </c>
      <c r="E125" s="18" t="s">
        <v>17</v>
      </c>
      <c r="F125" s="18">
        <v>61</v>
      </c>
      <c r="G125" s="18"/>
      <c r="H125" s="19">
        <v>0</v>
      </c>
      <c r="I125" s="19">
        <f t="shared" si="13"/>
        <v>0</v>
      </c>
    </row>
    <row r="126" spans="2:9" s="22" customFormat="1" ht="13.8" x14ac:dyDescent="0.25">
      <c r="B126" s="45"/>
      <c r="C126" s="45" t="s">
        <v>176</v>
      </c>
      <c r="D126" s="17" t="s">
        <v>175</v>
      </c>
      <c r="E126" s="18" t="s">
        <v>18</v>
      </c>
      <c r="F126" s="18">
        <v>1</v>
      </c>
      <c r="G126" s="18"/>
      <c r="H126" s="19">
        <v>0</v>
      </c>
      <c r="I126" s="19">
        <f t="shared" si="13"/>
        <v>0</v>
      </c>
    </row>
    <row r="127" spans="2:9" s="22" customFormat="1" ht="13.8" x14ac:dyDescent="0.25">
      <c r="B127" s="17"/>
      <c r="C127" s="17"/>
      <c r="D127" s="17"/>
      <c r="E127" s="18"/>
      <c r="F127" s="18"/>
      <c r="G127" s="18"/>
      <c r="H127" s="19"/>
      <c r="I127" s="23">
        <f>SUM(I121:I126)</f>
        <v>0</v>
      </c>
    </row>
    <row r="128" spans="2:9" s="22" customFormat="1" ht="13.8" x14ac:dyDescent="0.25">
      <c r="B128" s="21"/>
      <c r="C128" s="21"/>
      <c r="D128" s="21" t="s">
        <v>25</v>
      </c>
      <c r="E128" s="18"/>
      <c r="F128" s="18"/>
      <c r="G128" s="18"/>
      <c r="H128" s="19"/>
      <c r="I128" s="19"/>
    </row>
    <row r="129" spans="2:13" s="22" customFormat="1" ht="13.8" x14ac:dyDescent="0.25">
      <c r="B129" s="45" t="s">
        <v>205</v>
      </c>
      <c r="C129" s="17"/>
      <c r="D129" s="17" t="s">
        <v>24</v>
      </c>
      <c r="E129" s="18" t="s">
        <v>17</v>
      </c>
      <c r="F129" s="18">
        <f>F13</f>
        <v>627</v>
      </c>
      <c r="G129" s="18"/>
      <c r="H129" s="19">
        <v>0</v>
      </c>
      <c r="I129" s="19">
        <f t="shared" ref="I129:I132" si="14">H129*G129</f>
        <v>0</v>
      </c>
    </row>
    <row r="130" spans="2:13" s="22" customFormat="1" ht="13.8" x14ac:dyDescent="0.25">
      <c r="B130" s="45" t="s">
        <v>205</v>
      </c>
      <c r="C130" s="17"/>
      <c r="D130" s="17" t="s">
        <v>35</v>
      </c>
      <c r="E130" s="18" t="s">
        <v>17</v>
      </c>
      <c r="F130" s="18">
        <f>F14</f>
        <v>370</v>
      </c>
      <c r="G130" s="18"/>
      <c r="H130" s="19">
        <v>0</v>
      </c>
      <c r="I130" s="19">
        <f t="shared" si="14"/>
        <v>0</v>
      </c>
    </row>
    <row r="131" spans="2:13" s="22" customFormat="1" ht="13.8" x14ac:dyDescent="0.25">
      <c r="B131" s="45" t="s">
        <v>204</v>
      </c>
      <c r="C131" s="17"/>
      <c r="D131" s="17" t="s">
        <v>20</v>
      </c>
      <c r="E131" s="18" t="s">
        <v>19</v>
      </c>
      <c r="F131" s="18">
        <f>F129+F130*10</f>
        <v>4327</v>
      </c>
      <c r="G131" s="18"/>
      <c r="H131" s="19">
        <v>0</v>
      </c>
      <c r="I131" s="19">
        <f t="shared" si="14"/>
        <v>0</v>
      </c>
    </row>
    <row r="132" spans="2:13" s="22" customFormat="1" ht="13.8" x14ac:dyDescent="0.25">
      <c r="B132" s="17"/>
      <c r="C132" s="45" t="s">
        <v>174</v>
      </c>
      <c r="D132" s="17" t="s">
        <v>11</v>
      </c>
      <c r="E132" s="18" t="s">
        <v>17</v>
      </c>
      <c r="F132" s="18">
        <f>F129+F130</f>
        <v>997</v>
      </c>
      <c r="G132" s="18"/>
      <c r="H132" s="19">
        <v>0</v>
      </c>
      <c r="I132" s="19">
        <f t="shared" si="14"/>
        <v>0</v>
      </c>
    </row>
    <row r="133" spans="2:13" s="22" customFormat="1" ht="13.8" x14ac:dyDescent="0.25">
      <c r="B133" s="20"/>
      <c r="C133" s="20"/>
      <c r="D133" s="20"/>
      <c r="E133" s="18"/>
      <c r="F133" s="18"/>
      <c r="G133" s="18"/>
      <c r="H133" s="19"/>
      <c r="I133" s="23">
        <f>SUM(I129:I132)</f>
        <v>0</v>
      </c>
    </row>
    <row r="134" spans="2:13" ht="13.8" x14ac:dyDescent="0.3">
      <c r="B134" s="76" t="s">
        <v>57</v>
      </c>
      <c r="C134" s="77"/>
      <c r="D134" s="77"/>
      <c r="E134" s="77"/>
      <c r="F134" s="77"/>
      <c r="G134" s="77"/>
      <c r="H134" s="77"/>
      <c r="I134" s="78"/>
    </row>
    <row r="135" spans="2:13" ht="33.6" customHeight="1" x14ac:dyDescent="0.25">
      <c r="B135" s="55"/>
      <c r="C135" s="55"/>
      <c r="D135" s="67" t="s">
        <v>58</v>
      </c>
      <c r="E135" s="68"/>
      <c r="F135" s="68"/>
      <c r="G135" s="68"/>
      <c r="H135" s="68"/>
      <c r="I135" s="69"/>
    </row>
    <row r="136" spans="2:13" s="22" customFormat="1" ht="27.6" x14ac:dyDescent="0.25">
      <c r="B136" s="45" t="s">
        <v>242</v>
      </c>
      <c r="C136" s="17"/>
      <c r="D136" s="17" t="s">
        <v>240</v>
      </c>
      <c r="E136" s="18" t="s">
        <v>17</v>
      </c>
      <c r="F136" s="18">
        <v>60</v>
      </c>
      <c r="G136" s="18"/>
      <c r="H136" s="19">
        <v>0</v>
      </c>
      <c r="I136" s="19">
        <f t="shared" ref="I136" si="15">H136*G136</f>
        <v>0</v>
      </c>
    </row>
    <row r="137" spans="2:13" s="22" customFormat="1" ht="13.8" x14ac:dyDescent="0.25">
      <c r="B137" s="17"/>
      <c r="C137" s="17"/>
      <c r="D137" s="17"/>
      <c r="E137" s="18"/>
      <c r="F137" s="18"/>
      <c r="G137" s="18"/>
      <c r="H137" s="19"/>
      <c r="I137" s="23">
        <f>SUM(I136:I136)</f>
        <v>0</v>
      </c>
    </row>
    <row r="138" spans="2:13" s="22" customFormat="1" ht="13.8" x14ac:dyDescent="0.25">
      <c r="B138" s="20"/>
      <c r="C138" s="20"/>
      <c r="D138" s="20"/>
      <c r="E138" s="18"/>
      <c r="F138" s="18"/>
      <c r="G138" s="18"/>
      <c r="H138" s="19"/>
      <c r="I138" s="23"/>
    </row>
    <row r="139" spans="2:13" s="22" customFormat="1" ht="13.8" x14ac:dyDescent="0.25">
      <c r="B139" s="79" t="s">
        <v>208</v>
      </c>
      <c r="C139" s="80"/>
      <c r="D139" s="80"/>
      <c r="E139" s="80"/>
      <c r="F139" s="80"/>
      <c r="G139" s="80"/>
      <c r="H139" s="81"/>
      <c r="I139" s="24">
        <f>SUM(I53:I138)/2</f>
        <v>0</v>
      </c>
      <c r="K139" s="30"/>
      <c r="M139" s="30"/>
    </row>
  </sheetData>
  <mergeCells count="5">
    <mergeCell ref="B139:H139"/>
    <mergeCell ref="D135:I135"/>
    <mergeCell ref="B4:I4"/>
    <mergeCell ref="B104:I104"/>
    <mergeCell ref="B134:I134"/>
  </mergeCells>
  <phoneticPr fontId="12" type="noConversion"/>
  <printOptions horizontalCentered="1"/>
  <pageMargins left="0.70866141732283472" right="0.70866141732283472" top="1.0629921259842521" bottom="0.74803149606299213" header="0.31496062992125984" footer="0.31496062992125984"/>
  <pageSetup paperSize="9" scale="67" fitToHeight="2" orientation="portrait" r:id="rId1"/>
  <headerFooter>
    <oddHeader>&amp;L&amp;G&amp;C&amp;12&amp;F</oddHeader>
    <oddFooter>Page &amp;P de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61308-12BB-43E8-8749-15E58EDA1395}">
  <sheetPr>
    <pageSetUpPr fitToPage="1"/>
  </sheetPr>
  <dimension ref="B1:M94"/>
  <sheetViews>
    <sheetView topLeftCell="A72" zoomScaleNormal="100" workbookViewId="0">
      <selection activeCell="D91" sqref="D91"/>
    </sheetView>
  </sheetViews>
  <sheetFormatPr baseColWidth="10" defaultRowHeight="13.2" x14ac:dyDescent="0.25"/>
  <cols>
    <col min="2" max="3" width="10.77734375" customWidth="1"/>
    <col min="4" max="4" width="60.77734375" customWidth="1"/>
    <col min="5" max="5" width="8.6640625" style="3" customWidth="1"/>
    <col min="6" max="7" width="11.5546875" style="3"/>
    <col min="8" max="8" width="14.33203125" customWidth="1"/>
    <col min="9" max="9" width="15.6640625" customWidth="1"/>
  </cols>
  <sheetData>
    <row r="1" spans="2:9" s="36" customFormat="1" ht="13.8" x14ac:dyDescent="0.3">
      <c r="E1" s="37"/>
      <c r="F1" s="37"/>
      <c r="G1" s="37"/>
    </row>
    <row r="2" spans="2:9" s="2" customFormat="1" ht="27.6" x14ac:dyDescent="0.25">
      <c r="B2" s="43" t="s">
        <v>156</v>
      </c>
      <c r="C2" s="43" t="s">
        <v>148</v>
      </c>
      <c r="D2" s="44" t="s">
        <v>0</v>
      </c>
      <c r="E2" s="42" t="s">
        <v>13</v>
      </c>
      <c r="F2" s="42" t="s">
        <v>14</v>
      </c>
      <c r="G2" s="43" t="s">
        <v>147</v>
      </c>
      <c r="H2" s="42" t="s">
        <v>15</v>
      </c>
      <c r="I2" s="42" t="s">
        <v>16</v>
      </c>
    </row>
    <row r="3" spans="2:9" ht="13.8" x14ac:dyDescent="0.3">
      <c r="B3" s="4"/>
      <c r="C3" s="4"/>
      <c r="D3" s="4"/>
      <c r="E3" s="5"/>
      <c r="F3" s="5"/>
      <c r="G3" s="5"/>
      <c r="H3" s="4"/>
      <c r="I3" s="4"/>
    </row>
    <row r="4" spans="2:9" s="22" customFormat="1" ht="13.8" x14ac:dyDescent="0.25">
      <c r="B4" s="25"/>
      <c r="C4" s="25"/>
      <c r="D4" s="25" t="s">
        <v>79</v>
      </c>
      <c r="E4" s="26"/>
      <c r="F4" s="26"/>
      <c r="G4" s="26"/>
      <c r="H4" s="27"/>
      <c r="I4" s="27"/>
    </row>
    <row r="5" spans="2:9" s="22" customFormat="1" ht="13.8" x14ac:dyDescent="0.25">
      <c r="B5" s="28"/>
      <c r="C5" s="28"/>
      <c r="D5" s="28"/>
      <c r="E5" s="18"/>
      <c r="F5" s="18"/>
      <c r="G5" s="18"/>
      <c r="H5" s="19"/>
      <c r="I5" s="19"/>
    </row>
    <row r="6" spans="2:9" s="22" customFormat="1" ht="13.8" x14ac:dyDescent="0.25">
      <c r="B6" s="28"/>
      <c r="C6" s="28"/>
      <c r="D6" s="28" t="s">
        <v>12</v>
      </c>
      <c r="E6" s="18"/>
      <c r="F6" s="18"/>
      <c r="G6" s="18"/>
      <c r="H6" s="19"/>
      <c r="I6" s="19"/>
    </row>
    <row r="7" spans="2:9" s="22" customFormat="1" ht="13.8" x14ac:dyDescent="0.25">
      <c r="B7" s="28"/>
      <c r="C7" s="28"/>
      <c r="D7" s="28" t="s">
        <v>59</v>
      </c>
      <c r="E7" s="18" t="s">
        <v>17</v>
      </c>
      <c r="F7" s="18">
        <v>7</v>
      </c>
      <c r="G7" s="18"/>
      <c r="H7" s="19"/>
      <c r="I7" s="19"/>
    </row>
    <row r="8" spans="2:9" s="22" customFormat="1" ht="13.8" x14ac:dyDescent="0.25">
      <c r="B8" s="28"/>
      <c r="C8" s="28"/>
      <c r="D8" s="28" t="s">
        <v>60</v>
      </c>
      <c r="E8" s="18" t="s">
        <v>17</v>
      </c>
      <c r="F8" s="18">
        <v>192</v>
      </c>
      <c r="G8" s="18"/>
      <c r="H8" s="19"/>
      <c r="I8" s="19"/>
    </row>
    <row r="9" spans="2:9" s="22" customFormat="1" ht="13.8" x14ac:dyDescent="0.25">
      <c r="B9" s="28"/>
      <c r="C9" s="28"/>
      <c r="D9" s="28" t="s">
        <v>34</v>
      </c>
      <c r="E9" s="18" t="s">
        <v>17</v>
      </c>
      <c r="F9" s="18">
        <v>13</v>
      </c>
      <c r="G9" s="18"/>
      <c r="H9" s="19"/>
      <c r="I9" s="19"/>
    </row>
    <row r="10" spans="2:9" s="35" customFormat="1" ht="13.8" x14ac:dyDescent="0.25">
      <c r="B10" s="32"/>
      <c r="C10" s="32"/>
      <c r="D10" s="32" t="s">
        <v>62</v>
      </c>
      <c r="E10" s="33" t="s">
        <v>17</v>
      </c>
      <c r="F10" s="33">
        <v>2</v>
      </c>
      <c r="G10" s="33"/>
      <c r="H10" s="34"/>
      <c r="I10" s="34"/>
    </row>
    <row r="11" spans="2:9" s="22" customFormat="1" ht="13.8" x14ac:dyDescent="0.25">
      <c r="B11" s="28"/>
      <c r="C11" s="28"/>
      <c r="D11" s="28" t="s">
        <v>61</v>
      </c>
      <c r="E11" s="18" t="s">
        <v>17</v>
      </c>
      <c r="F11" s="18">
        <v>47</v>
      </c>
      <c r="G11" s="18"/>
      <c r="H11" s="19"/>
      <c r="I11" s="19"/>
    </row>
    <row r="12" spans="2:9" s="22" customFormat="1" ht="13.8" x14ac:dyDescent="0.25">
      <c r="B12" s="28"/>
      <c r="C12" s="28"/>
      <c r="D12" s="28" t="s">
        <v>31</v>
      </c>
      <c r="E12" s="18" t="s">
        <v>17</v>
      </c>
      <c r="F12" s="18">
        <f>F7*2+F8*2+F9+F10+F11</f>
        <v>460</v>
      </c>
      <c r="G12" s="18"/>
      <c r="H12" s="19"/>
      <c r="I12" s="19"/>
    </row>
    <row r="13" spans="2:9" s="22" customFormat="1" ht="13.8" x14ac:dyDescent="0.25">
      <c r="B13" s="28"/>
      <c r="C13" s="28"/>
      <c r="D13" s="28" t="s">
        <v>32</v>
      </c>
      <c r="E13" s="18" t="s">
        <v>17</v>
      </c>
      <c r="F13" s="18">
        <f>F7*2+F8*4+F9+F10*2</f>
        <v>799</v>
      </c>
      <c r="G13" s="18"/>
      <c r="H13" s="19"/>
      <c r="I13" s="19"/>
    </row>
    <row r="14" spans="2:9" s="22" customFormat="1" ht="13.8" x14ac:dyDescent="0.25">
      <c r="B14" s="28"/>
      <c r="C14" s="28"/>
      <c r="D14" s="28" t="s">
        <v>33</v>
      </c>
      <c r="E14" s="18" t="s">
        <v>17</v>
      </c>
      <c r="F14" s="18">
        <f>(F7+F8)*2</f>
        <v>398</v>
      </c>
      <c r="G14" s="18"/>
      <c r="H14" s="19"/>
      <c r="I14" s="19"/>
    </row>
    <row r="15" spans="2:9" s="22" customFormat="1" ht="13.8" x14ac:dyDescent="0.25">
      <c r="B15" s="20"/>
      <c r="C15" s="20"/>
      <c r="D15" s="20"/>
      <c r="E15" s="18"/>
      <c r="F15" s="18"/>
      <c r="G15" s="18"/>
      <c r="H15" s="19"/>
      <c r="I15" s="19"/>
    </row>
    <row r="16" spans="2:9" s="22" customFormat="1" ht="13.8" x14ac:dyDescent="0.25">
      <c r="B16" s="21"/>
      <c r="C16" s="21"/>
      <c r="D16" s="21" t="s">
        <v>75</v>
      </c>
      <c r="E16" s="18"/>
      <c r="F16" s="18"/>
      <c r="G16" s="18"/>
      <c r="H16" s="19"/>
      <c r="I16" s="19"/>
    </row>
    <row r="17" spans="2:9" s="22" customFormat="1" ht="13.8" customHeight="1" x14ac:dyDescent="0.25">
      <c r="B17" s="45" t="s">
        <v>185</v>
      </c>
      <c r="C17" s="45" t="s">
        <v>149</v>
      </c>
      <c r="D17" s="17" t="s">
        <v>64</v>
      </c>
      <c r="E17" s="18" t="s">
        <v>18</v>
      </c>
      <c r="F17" s="18">
        <v>2</v>
      </c>
      <c r="G17" s="18"/>
      <c r="H17" s="19">
        <v>0</v>
      </c>
      <c r="I17" s="19">
        <f t="shared" ref="I17:I25" si="0">H17*G17</f>
        <v>0</v>
      </c>
    </row>
    <row r="18" spans="2:9" s="22" customFormat="1" ht="13.8" x14ac:dyDescent="0.25">
      <c r="B18" s="45" t="s">
        <v>192</v>
      </c>
      <c r="C18" s="45" t="s">
        <v>162</v>
      </c>
      <c r="D18" s="17" t="s">
        <v>112</v>
      </c>
      <c r="E18" s="18" t="s">
        <v>17</v>
      </c>
      <c r="F18" s="18">
        <v>1</v>
      </c>
      <c r="G18" s="18"/>
      <c r="H18" s="19">
        <v>0</v>
      </c>
      <c r="I18" s="19">
        <f t="shared" si="0"/>
        <v>0</v>
      </c>
    </row>
    <row r="19" spans="2:9" s="22" customFormat="1" ht="13.8" x14ac:dyDescent="0.25">
      <c r="B19" s="45" t="s">
        <v>192</v>
      </c>
      <c r="C19" s="45" t="s">
        <v>162</v>
      </c>
      <c r="D19" s="17" t="s">
        <v>126</v>
      </c>
      <c r="E19" s="18" t="s">
        <v>17</v>
      </c>
      <c r="F19" s="18">
        <v>2</v>
      </c>
      <c r="G19" s="18"/>
      <c r="H19" s="19">
        <v>0</v>
      </c>
      <c r="I19" s="19">
        <f t="shared" si="0"/>
        <v>0</v>
      </c>
    </row>
    <row r="20" spans="2:9" s="22" customFormat="1" ht="13.8" x14ac:dyDescent="0.25">
      <c r="B20" s="45" t="s">
        <v>188</v>
      </c>
      <c r="C20" s="45" t="s">
        <v>164</v>
      </c>
      <c r="D20" s="17" t="s">
        <v>38</v>
      </c>
      <c r="E20" s="18" t="s">
        <v>17</v>
      </c>
      <c r="F20" s="18">
        <v>18</v>
      </c>
      <c r="G20" s="18"/>
      <c r="H20" s="19">
        <v>0</v>
      </c>
      <c r="I20" s="19">
        <f t="shared" si="0"/>
        <v>0</v>
      </c>
    </row>
    <row r="21" spans="2:9" s="22" customFormat="1" ht="13.8" x14ac:dyDescent="0.25">
      <c r="B21" s="45" t="s">
        <v>189</v>
      </c>
      <c r="C21" s="45" t="s">
        <v>165</v>
      </c>
      <c r="D21" s="17" t="s">
        <v>5</v>
      </c>
      <c r="E21" s="18" t="s">
        <v>17</v>
      </c>
      <c r="F21" s="18">
        <f>F12</f>
        <v>460</v>
      </c>
      <c r="G21" s="18"/>
      <c r="H21" s="19">
        <v>0</v>
      </c>
      <c r="I21" s="19">
        <f t="shared" si="0"/>
        <v>0</v>
      </c>
    </row>
    <row r="22" spans="2:9" s="22" customFormat="1" ht="27.6" x14ac:dyDescent="0.25">
      <c r="B22" s="45" t="s">
        <v>186</v>
      </c>
      <c r="C22" s="45" t="s">
        <v>160</v>
      </c>
      <c r="D22" s="17" t="s">
        <v>125</v>
      </c>
      <c r="E22" s="18" t="s">
        <v>17</v>
      </c>
      <c r="F22" s="18">
        <v>1</v>
      </c>
      <c r="G22" s="18"/>
      <c r="H22" s="19">
        <v>0</v>
      </c>
      <c r="I22" s="19">
        <f t="shared" si="0"/>
        <v>0</v>
      </c>
    </row>
    <row r="23" spans="2:9" s="22" customFormat="1" ht="13.8" x14ac:dyDescent="0.25">
      <c r="B23" s="45" t="s">
        <v>185</v>
      </c>
      <c r="C23" s="45"/>
      <c r="D23" s="17" t="s">
        <v>2</v>
      </c>
      <c r="E23" s="18" t="s">
        <v>17</v>
      </c>
      <c r="F23" s="18">
        <v>2</v>
      </c>
      <c r="G23" s="18"/>
      <c r="H23" s="19">
        <v>0</v>
      </c>
      <c r="I23" s="19">
        <f t="shared" si="0"/>
        <v>0</v>
      </c>
    </row>
    <row r="24" spans="2:9" s="22" customFormat="1" ht="13.8" x14ac:dyDescent="0.25">
      <c r="B24" s="45" t="s">
        <v>188</v>
      </c>
      <c r="C24" s="45" t="s">
        <v>168</v>
      </c>
      <c r="D24" s="17" t="s">
        <v>111</v>
      </c>
      <c r="E24" s="18" t="s">
        <v>17</v>
      </c>
      <c r="F24" s="18">
        <v>28</v>
      </c>
      <c r="G24" s="18"/>
      <c r="H24" s="19">
        <v>0</v>
      </c>
      <c r="I24" s="19">
        <f t="shared" si="0"/>
        <v>0</v>
      </c>
    </row>
    <row r="25" spans="2:9" s="22" customFormat="1" ht="13.8" x14ac:dyDescent="0.25">
      <c r="B25" s="45" t="s">
        <v>185</v>
      </c>
      <c r="C25" s="45" t="s">
        <v>149</v>
      </c>
      <c r="D25" s="17" t="s">
        <v>193</v>
      </c>
      <c r="E25" s="18" t="s">
        <v>17</v>
      </c>
      <c r="F25" s="18">
        <v>2</v>
      </c>
      <c r="G25" s="18"/>
      <c r="H25" s="19">
        <v>0</v>
      </c>
      <c r="I25" s="19">
        <f t="shared" si="0"/>
        <v>0</v>
      </c>
    </row>
    <row r="26" spans="2:9" s="22" customFormat="1" ht="13.8" x14ac:dyDescent="0.25">
      <c r="B26" s="17"/>
      <c r="C26" s="17"/>
      <c r="D26" s="17"/>
      <c r="E26" s="18"/>
      <c r="F26" s="18"/>
      <c r="G26" s="18"/>
      <c r="H26" s="19"/>
      <c r="I26" s="23">
        <f>SUM(I17:I25)</f>
        <v>0</v>
      </c>
    </row>
    <row r="27" spans="2:9" s="22" customFormat="1" ht="13.8" x14ac:dyDescent="0.25">
      <c r="B27" s="21"/>
      <c r="C27" s="21"/>
      <c r="D27" s="21" t="s">
        <v>6</v>
      </c>
      <c r="E27" s="18"/>
      <c r="F27" s="18"/>
      <c r="G27" s="18"/>
      <c r="H27" s="19"/>
      <c r="I27" s="19"/>
    </row>
    <row r="28" spans="2:9" s="22" customFormat="1" ht="13.8" x14ac:dyDescent="0.25">
      <c r="B28" s="45"/>
      <c r="C28" s="45"/>
      <c r="D28" s="17" t="s">
        <v>43</v>
      </c>
      <c r="E28" s="18" t="s">
        <v>18</v>
      </c>
      <c r="F28" s="18">
        <v>1</v>
      </c>
      <c r="G28" s="18"/>
      <c r="H28" s="19">
        <v>0</v>
      </c>
      <c r="I28" s="19">
        <f t="shared" ref="I28:I40" si="1">H28*G28</f>
        <v>0</v>
      </c>
    </row>
    <row r="29" spans="2:9" s="22" customFormat="1" ht="13.8" x14ac:dyDescent="0.25">
      <c r="B29" s="45" t="s">
        <v>196</v>
      </c>
      <c r="C29" s="45" t="s">
        <v>170</v>
      </c>
      <c r="D29" s="17" t="s">
        <v>30</v>
      </c>
      <c r="E29" s="18" t="s">
        <v>19</v>
      </c>
      <c r="F29" s="18">
        <v>255</v>
      </c>
      <c r="G29" s="18"/>
      <c r="H29" s="19">
        <v>0</v>
      </c>
      <c r="I29" s="19">
        <f t="shared" si="1"/>
        <v>0</v>
      </c>
    </row>
    <row r="30" spans="2:9" s="22" customFormat="1" ht="13.8" x14ac:dyDescent="0.25">
      <c r="B30" s="45" t="s">
        <v>196</v>
      </c>
      <c r="C30" s="45" t="s">
        <v>170</v>
      </c>
      <c r="D30" s="17" t="s">
        <v>42</v>
      </c>
      <c r="E30" s="18" t="s">
        <v>19</v>
      </c>
      <c r="F30" s="18">
        <v>250</v>
      </c>
      <c r="G30" s="18"/>
      <c r="H30" s="19">
        <v>0</v>
      </c>
      <c r="I30" s="19">
        <f t="shared" si="1"/>
        <v>0</v>
      </c>
    </row>
    <row r="31" spans="2:9" s="22" customFormat="1" ht="13.8" x14ac:dyDescent="0.25">
      <c r="B31" s="45" t="s">
        <v>196</v>
      </c>
      <c r="C31" s="45" t="s">
        <v>170</v>
      </c>
      <c r="D31" s="17" t="s">
        <v>23</v>
      </c>
      <c r="E31" s="18" t="s">
        <v>19</v>
      </c>
      <c r="F31" s="18">
        <f>SUM(F29:F30)</f>
        <v>505</v>
      </c>
      <c r="G31" s="18"/>
      <c r="H31" s="19">
        <v>0</v>
      </c>
      <c r="I31" s="19">
        <f t="shared" si="1"/>
        <v>0</v>
      </c>
    </row>
    <row r="32" spans="2:9" s="22" customFormat="1" ht="47.4" customHeight="1" x14ac:dyDescent="0.25">
      <c r="B32" s="45"/>
      <c r="C32" s="45"/>
      <c r="D32" s="17" t="s">
        <v>51</v>
      </c>
      <c r="E32" s="18" t="s">
        <v>17</v>
      </c>
      <c r="F32" s="18">
        <v>14</v>
      </c>
      <c r="G32" s="18"/>
      <c r="H32" s="19">
        <v>0</v>
      </c>
      <c r="I32" s="19">
        <f t="shared" si="1"/>
        <v>0</v>
      </c>
    </row>
    <row r="33" spans="2:9" s="22" customFormat="1" ht="13.8" x14ac:dyDescent="0.25">
      <c r="B33" s="45" t="s">
        <v>197</v>
      </c>
      <c r="C33" s="45" t="s">
        <v>167</v>
      </c>
      <c r="D33" s="17" t="s">
        <v>138</v>
      </c>
      <c r="E33" s="18" t="s">
        <v>19</v>
      </c>
      <c r="F33" s="18">
        <f>(F7+F8+F9)*5</f>
        <v>1060</v>
      </c>
      <c r="G33" s="18"/>
      <c r="H33" s="19">
        <v>0</v>
      </c>
      <c r="I33" s="19">
        <f t="shared" si="1"/>
        <v>0</v>
      </c>
    </row>
    <row r="34" spans="2:9" s="22" customFormat="1" ht="13.8" x14ac:dyDescent="0.25">
      <c r="B34" s="45" t="s">
        <v>197</v>
      </c>
      <c r="C34" s="45"/>
      <c r="D34" s="17" t="s">
        <v>65</v>
      </c>
      <c r="E34" s="18" t="s">
        <v>17</v>
      </c>
      <c r="F34" s="18">
        <f>F7+F8</f>
        <v>199</v>
      </c>
      <c r="G34" s="18"/>
      <c r="H34" s="19">
        <v>0</v>
      </c>
      <c r="I34" s="19">
        <f t="shared" si="1"/>
        <v>0</v>
      </c>
    </row>
    <row r="35" spans="2:9" s="22" customFormat="1" ht="13.8" x14ac:dyDescent="0.25">
      <c r="B35" s="45" t="s">
        <v>197</v>
      </c>
      <c r="C35" s="45"/>
      <c r="D35" s="17" t="s">
        <v>66</v>
      </c>
      <c r="E35" s="18" t="s">
        <v>17</v>
      </c>
      <c r="F35" s="18">
        <f>F9</f>
        <v>13</v>
      </c>
      <c r="G35" s="18"/>
      <c r="H35" s="19">
        <v>0</v>
      </c>
      <c r="I35" s="19">
        <f t="shared" si="1"/>
        <v>0</v>
      </c>
    </row>
    <row r="36" spans="2:9" s="22" customFormat="1" ht="13.8" x14ac:dyDescent="0.25">
      <c r="B36" s="45" t="s">
        <v>197</v>
      </c>
      <c r="C36" s="45"/>
      <c r="D36" s="17" t="s">
        <v>68</v>
      </c>
      <c r="E36" s="18" t="s">
        <v>17</v>
      </c>
      <c r="F36" s="18">
        <f>F10</f>
        <v>2</v>
      </c>
      <c r="G36" s="18"/>
      <c r="H36" s="19">
        <v>0</v>
      </c>
      <c r="I36" s="19">
        <f t="shared" si="1"/>
        <v>0</v>
      </c>
    </row>
    <row r="37" spans="2:9" s="22" customFormat="1" ht="13.8" customHeight="1" x14ac:dyDescent="0.25">
      <c r="B37" s="45" t="s">
        <v>197</v>
      </c>
      <c r="C37" s="45"/>
      <c r="D37" s="17" t="s">
        <v>67</v>
      </c>
      <c r="E37" s="18" t="s">
        <v>17</v>
      </c>
      <c r="F37" s="18">
        <f>F11</f>
        <v>47</v>
      </c>
      <c r="G37" s="18"/>
      <c r="H37" s="19">
        <v>0</v>
      </c>
      <c r="I37" s="19">
        <f t="shared" si="1"/>
        <v>0</v>
      </c>
    </row>
    <row r="38" spans="2:9" s="22" customFormat="1" ht="31.8" customHeight="1" x14ac:dyDescent="0.25">
      <c r="B38" s="45" t="s">
        <v>198</v>
      </c>
      <c r="C38" s="45"/>
      <c r="D38" s="17" t="s">
        <v>69</v>
      </c>
      <c r="E38" s="18" t="s">
        <v>17</v>
      </c>
      <c r="F38" s="18">
        <v>14</v>
      </c>
      <c r="G38" s="18"/>
      <c r="H38" s="19">
        <v>0</v>
      </c>
      <c r="I38" s="19">
        <f t="shared" si="1"/>
        <v>0</v>
      </c>
    </row>
    <row r="39" spans="2:9" s="22" customFormat="1" ht="27.6" customHeight="1" x14ac:dyDescent="0.25">
      <c r="B39" s="45" t="s">
        <v>199</v>
      </c>
      <c r="C39" s="45"/>
      <c r="D39" s="17" t="s">
        <v>70</v>
      </c>
      <c r="E39" s="18" t="s">
        <v>17</v>
      </c>
      <c r="F39" s="18">
        <v>59</v>
      </c>
      <c r="G39" s="18"/>
      <c r="H39" s="19">
        <v>0</v>
      </c>
      <c r="I39" s="19">
        <f t="shared" si="1"/>
        <v>0</v>
      </c>
    </row>
    <row r="40" spans="2:9" s="22" customFormat="1" ht="13.8" x14ac:dyDescent="0.25">
      <c r="B40" s="45" t="s">
        <v>200</v>
      </c>
      <c r="C40" s="17"/>
      <c r="D40" s="17" t="s">
        <v>50</v>
      </c>
      <c r="E40" s="18" t="s">
        <v>18</v>
      </c>
      <c r="F40" s="18">
        <v>1</v>
      </c>
      <c r="G40" s="18"/>
      <c r="H40" s="19">
        <v>0</v>
      </c>
      <c r="I40" s="19">
        <f t="shared" si="1"/>
        <v>0</v>
      </c>
    </row>
    <row r="41" spans="2:9" s="22" customFormat="1" ht="13.8" x14ac:dyDescent="0.25">
      <c r="B41" s="17"/>
      <c r="C41" s="17"/>
      <c r="D41" s="17"/>
      <c r="E41" s="18"/>
      <c r="F41" s="18"/>
      <c r="G41" s="18"/>
      <c r="H41" s="19"/>
      <c r="I41" s="23">
        <f>SUM(I28:I40)</f>
        <v>0</v>
      </c>
    </row>
    <row r="42" spans="2:9" s="22" customFormat="1" ht="13.8" x14ac:dyDescent="0.25">
      <c r="B42" s="21"/>
      <c r="C42" s="21"/>
      <c r="D42" s="21" t="s">
        <v>3</v>
      </c>
      <c r="E42" s="18"/>
      <c r="F42" s="18"/>
      <c r="G42" s="18"/>
      <c r="H42" s="19"/>
      <c r="I42" s="19"/>
    </row>
    <row r="43" spans="2:9" s="22" customFormat="1" ht="13.8" x14ac:dyDescent="0.25">
      <c r="B43" s="17"/>
      <c r="C43" s="17"/>
      <c r="D43" s="17" t="s">
        <v>177</v>
      </c>
      <c r="E43" s="18" t="s">
        <v>19</v>
      </c>
      <c r="F43" s="18">
        <f>F12*68</f>
        <v>31280</v>
      </c>
      <c r="G43" s="18"/>
      <c r="H43" s="19">
        <v>0</v>
      </c>
      <c r="I43" s="19">
        <f t="shared" ref="I43:I44" si="2">H43*G43</f>
        <v>0</v>
      </c>
    </row>
    <row r="44" spans="2:9" s="22" customFormat="1" ht="13.8" x14ac:dyDescent="0.25">
      <c r="B44" s="17"/>
      <c r="C44" s="17"/>
      <c r="D44" s="17" t="s">
        <v>4</v>
      </c>
      <c r="E44" s="18" t="s">
        <v>17</v>
      </c>
      <c r="F44" s="18">
        <f>F$12</f>
        <v>460</v>
      </c>
      <c r="G44" s="18"/>
      <c r="H44" s="19">
        <v>0</v>
      </c>
      <c r="I44" s="19">
        <f t="shared" si="2"/>
        <v>0</v>
      </c>
    </row>
    <row r="45" spans="2:9" s="22" customFormat="1" ht="13.8" x14ac:dyDescent="0.25">
      <c r="B45" s="17"/>
      <c r="C45" s="17"/>
      <c r="D45" s="17"/>
      <c r="E45" s="18"/>
      <c r="F45" s="18"/>
      <c r="G45" s="18"/>
      <c r="H45" s="19"/>
      <c r="I45" s="23">
        <f>SUM(I43:I44)</f>
        <v>0</v>
      </c>
    </row>
    <row r="46" spans="2:9" s="22" customFormat="1" ht="13.8" x14ac:dyDescent="0.25">
      <c r="B46" s="21"/>
      <c r="C46" s="21"/>
      <c r="D46" s="21" t="s">
        <v>7</v>
      </c>
      <c r="E46" s="18"/>
      <c r="F46" s="18"/>
      <c r="G46" s="18"/>
      <c r="H46" s="19"/>
      <c r="I46" s="19"/>
    </row>
    <row r="47" spans="2:9" s="22" customFormat="1" ht="13.8" x14ac:dyDescent="0.25">
      <c r="B47" s="17"/>
      <c r="C47" s="17"/>
      <c r="D47" s="17" t="s">
        <v>8</v>
      </c>
      <c r="E47" s="18" t="s">
        <v>17</v>
      </c>
      <c r="F47" s="18">
        <f t="shared" ref="F47" si="3">F$12</f>
        <v>460</v>
      </c>
      <c r="G47" s="18"/>
      <c r="H47" s="19">
        <v>0</v>
      </c>
      <c r="I47" s="19">
        <f t="shared" ref="I47:I48" si="4">H47*G47</f>
        <v>0</v>
      </c>
    </row>
    <row r="48" spans="2:9" s="22" customFormat="1" ht="13.8" x14ac:dyDescent="0.25">
      <c r="B48" s="17"/>
      <c r="C48" s="17"/>
      <c r="D48" s="17" t="s">
        <v>9</v>
      </c>
      <c r="E48" s="18" t="s">
        <v>17</v>
      </c>
      <c r="F48" s="18">
        <f>F$12</f>
        <v>460</v>
      </c>
      <c r="G48" s="18"/>
      <c r="H48" s="19">
        <v>0</v>
      </c>
      <c r="I48" s="19">
        <f t="shared" si="4"/>
        <v>0</v>
      </c>
    </row>
    <row r="49" spans="2:9" s="22" customFormat="1" ht="13.8" x14ac:dyDescent="0.25">
      <c r="B49" s="17"/>
      <c r="C49" s="17"/>
      <c r="D49" s="17"/>
      <c r="E49" s="18"/>
      <c r="F49" s="18"/>
      <c r="G49" s="18"/>
      <c r="H49" s="19"/>
      <c r="I49" s="23">
        <f>SUM(I47:I48)</f>
        <v>0</v>
      </c>
    </row>
    <row r="50" spans="2:9" s="22" customFormat="1" ht="13.8" x14ac:dyDescent="0.25">
      <c r="B50" s="21"/>
      <c r="C50" s="21"/>
      <c r="D50" s="21" t="s">
        <v>39</v>
      </c>
      <c r="E50" s="18"/>
      <c r="F50" s="18"/>
      <c r="G50" s="18"/>
      <c r="H50" s="19"/>
      <c r="I50" s="19"/>
    </row>
    <row r="51" spans="2:9" s="22" customFormat="1" ht="13.8" x14ac:dyDescent="0.25">
      <c r="B51" s="45"/>
      <c r="C51" s="45" t="s">
        <v>166</v>
      </c>
      <c r="D51" s="17" t="s">
        <v>179</v>
      </c>
      <c r="E51" s="18" t="s">
        <v>17</v>
      </c>
      <c r="F51" s="18">
        <f>(F$7+F$8)*2+F$9</f>
        <v>411</v>
      </c>
      <c r="G51" s="18"/>
      <c r="H51" s="19">
        <v>0</v>
      </c>
      <c r="I51" s="19">
        <f t="shared" ref="I51:I57" si="5">H51*G51</f>
        <v>0</v>
      </c>
    </row>
    <row r="52" spans="2:9" s="22" customFormat="1" ht="13.8" x14ac:dyDescent="0.25">
      <c r="B52" s="45"/>
      <c r="C52" s="45" t="s">
        <v>166</v>
      </c>
      <c r="D52" s="17" t="s">
        <v>180</v>
      </c>
      <c r="E52" s="18" t="s">
        <v>17</v>
      </c>
      <c r="F52" s="18">
        <f>ROUNDUP(F$11/2,0)</f>
        <v>24</v>
      </c>
      <c r="G52" s="18"/>
      <c r="H52" s="19">
        <v>0</v>
      </c>
      <c r="I52" s="19">
        <f t="shared" si="5"/>
        <v>0</v>
      </c>
    </row>
    <row r="53" spans="2:9" s="22" customFormat="1" ht="13.8" x14ac:dyDescent="0.25">
      <c r="B53" s="45"/>
      <c r="C53" s="45" t="s">
        <v>166</v>
      </c>
      <c r="D53" s="17" t="s">
        <v>181</v>
      </c>
      <c r="E53" s="18" t="s">
        <v>17</v>
      </c>
      <c r="F53" s="18">
        <f>ROUNDUP(F$11/2,0)</f>
        <v>24</v>
      </c>
      <c r="G53" s="18"/>
      <c r="H53" s="19">
        <v>0</v>
      </c>
      <c r="I53" s="19">
        <f t="shared" si="5"/>
        <v>0</v>
      </c>
    </row>
    <row r="54" spans="2:9" s="22" customFormat="1" ht="13.8" x14ac:dyDescent="0.25">
      <c r="B54" s="45"/>
      <c r="C54" s="45" t="s">
        <v>166</v>
      </c>
      <c r="D54" s="17" t="s">
        <v>182</v>
      </c>
      <c r="E54" s="18" t="s">
        <v>17</v>
      </c>
      <c r="F54" s="18">
        <f>F$10</f>
        <v>2</v>
      </c>
      <c r="G54" s="18"/>
      <c r="H54" s="19">
        <v>0</v>
      </c>
      <c r="I54" s="19">
        <f t="shared" si="5"/>
        <v>0</v>
      </c>
    </row>
    <row r="55" spans="2:9" s="22" customFormat="1" ht="13.8" x14ac:dyDescent="0.25">
      <c r="B55" s="45"/>
      <c r="C55" s="45" t="s">
        <v>166</v>
      </c>
      <c r="D55" s="17" t="s">
        <v>183</v>
      </c>
      <c r="E55" s="18" t="s">
        <v>17</v>
      </c>
      <c r="F55" s="18">
        <v>5</v>
      </c>
      <c r="G55" s="18"/>
      <c r="H55" s="19">
        <v>0</v>
      </c>
      <c r="I55" s="19">
        <f t="shared" si="5"/>
        <v>0</v>
      </c>
    </row>
    <row r="56" spans="2:9" s="22" customFormat="1" ht="13.8" x14ac:dyDescent="0.25">
      <c r="B56" s="45"/>
      <c r="C56" s="45"/>
      <c r="D56" s="17" t="s">
        <v>184</v>
      </c>
      <c r="E56" s="18" t="s">
        <v>17</v>
      </c>
      <c r="F56" s="18">
        <f>F$7+F$8+F$9</f>
        <v>212</v>
      </c>
      <c r="G56" s="18"/>
      <c r="H56" s="19">
        <v>0</v>
      </c>
      <c r="I56" s="19">
        <f t="shared" si="5"/>
        <v>0</v>
      </c>
    </row>
    <row r="57" spans="2:9" s="22" customFormat="1" ht="13.8" x14ac:dyDescent="0.25">
      <c r="B57" s="45"/>
      <c r="C57" s="45"/>
      <c r="D57" s="17" t="s">
        <v>184</v>
      </c>
      <c r="E57" s="18" t="s">
        <v>17</v>
      </c>
      <c r="F57" s="18">
        <f>F$7+F$8+F$10+F$11</f>
        <v>248</v>
      </c>
      <c r="G57" s="18"/>
      <c r="H57" s="19">
        <v>0</v>
      </c>
      <c r="I57" s="19">
        <f t="shared" si="5"/>
        <v>0</v>
      </c>
    </row>
    <row r="58" spans="2:9" s="22" customFormat="1" ht="13.8" x14ac:dyDescent="0.25">
      <c r="B58" s="17"/>
      <c r="C58" s="17"/>
      <c r="D58" s="17"/>
      <c r="E58" s="18"/>
      <c r="F58" s="18"/>
      <c r="G58" s="18"/>
      <c r="H58" s="19"/>
      <c r="I58" s="23">
        <f>SUM(I51:I57)</f>
        <v>0</v>
      </c>
    </row>
    <row r="59" spans="2:9" s="22" customFormat="1" ht="13.8" x14ac:dyDescent="0.25">
      <c r="B59" s="29"/>
      <c r="C59" s="29"/>
      <c r="D59" s="29" t="s">
        <v>10</v>
      </c>
      <c r="E59" s="18"/>
      <c r="F59" s="18"/>
      <c r="G59" s="18"/>
      <c r="H59" s="19"/>
      <c r="I59" s="19"/>
    </row>
    <row r="60" spans="2:9" s="22" customFormat="1" ht="13.8" x14ac:dyDescent="0.25">
      <c r="B60" s="17"/>
      <c r="C60" s="17"/>
      <c r="D60" s="17"/>
      <c r="E60" s="18"/>
      <c r="F60" s="18"/>
      <c r="G60" s="18"/>
      <c r="H60" s="19"/>
      <c r="I60" s="19"/>
    </row>
    <row r="61" spans="2:9" s="22" customFormat="1" ht="13.8" x14ac:dyDescent="0.25">
      <c r="B61" s="21"/>
      <c r="C61" s="45" t="s">
        <v>173</v>
      </c>
      <c r="D61" s="21" t="s">
        <v>106</v>
      </c>
      <c r="E61" s="18"/>
      <c r="F61" s="18"/>
      <c r="G61" s="18"/>
      <c r="H61" s="19"/>
      <c r="I61" s="19"/>
    </row>
    <row r="62" spans="2:9" s="22" customFormat="1" ht="27.6" x14ac:dyDescent="0.25">
      <c r="B62" s="45" t="s">
        <v>201</v>
      </c>
      <c r="C62" s="17"/>
      <c r="D62" s="17" t="s">
        <v>96</v>
      </c>
      <c r="E62" s="18" t="s">
        <v>18</v>
      </c>
      <c r="F62" s="18">
        <v>1</v>
      </c>
      <c r="G62" s="18"/>
      <c r="H62" s="19">
        <v>0</v>
      </c>
      <c r="I62" s="19">
        <f t="shared" ref="I62:I66" si="6">H62*G62</f>
        <v>0</v>
      </c>
    </row>
    <row r="63" spans="2:9" s="22" customFormat="1" ht="13.8" x14ac:dyDescent="0.25">
      <c r="B63" s="45" t="s">
        <v>204</v>
      </c>
      <c r="C63" s="17"/>
      <c r="D63" s="17" t="s">
        <v>105</v>
      </c>
      <c r="E63" s="18" t="s">
        <v>19</v>
      </c>
      <c r="F63" s="18">
        <v>150</v>
      </c>
      <c r="G63" s="18"/>
      <c r="H63" s="19">
        <v>0</v>
      </c>
      <c r="I63" s="19">
        <f t="shared" si="6"/>
        <v>0</v>
      </c>
    </row>
    <row r="64" spans="2:9" s="22" customFormat="1" ht="13.8" x14ac:dyDescent="0.25">
      <c r="B64" s="45" t="s">
        <v>203</v>
      </c>
      <c r="C64" s="17"/>
      <c r="D64" s="17" t="s">
        <v>101</v>
      </c>
      <c r="E64" s="18" t="s">
        <v>17</v>
      </c>
      <c r="F64" s="18">
        <v>1</v>
      </c>
      <c r="G64" s="18"/>
      <c r="H64" s="19">
        <v>0</v>
      </c>
      <c r="I64" s="19">
        <f t="shared" si="6"/>
        <v>0</v>
      </c>
    </row>
    <row r="65" spans="2:9" s="22" customFormat="1" ht="13.8" x14ac:dyDescent="0.25">
      <c r="B65" s="45" t="s">
        <v>202</v>
      </c>
      <c r="C65" s="17"/>
      <c r="D65" s="17" t="s">
        <v>104</v>
      </c>
      <c r="E65" s="18" t="s">
        <v>17</v>
      </c>
      <c r="F65" s="18">
        <v>2</v>
      </c>
      <c r="G65" s="18"/>
      <c r="H65" s="19">
        <v>0</v>
      </c>
      <c r="I65" s="19">
        <f t="shared" si="6"/>
        <v>0</v>
      </c>
    </row>
    <row r="66" spans="2:9" s="22" customFormat="1" ht="13.8" x14ac:dyDescent="0.25">
      <c r="B66" s="45"/>
      <c r="C66" s="45" t="s">
        <v>176</v>
      </c>
      <c r="D66" s="17" t="s">
        <v>175</v>
      </c>
      <c r="E66" s="18" t="s">
        <v>18</v>
      </c>
      <c r="F66" s="18">
        <v>1</v>
      </c>
      <c r="G66" s="18"/>
      <c r="H66" s="19">
        <v>0</v>
      </c>
      <c r="I66" s="19">
        <f t="shared" si="6"/>
        <v>0</v>
      </c>
    </row>
    <row r="67" spans="2:9" s="22" customFormat="1" ht="13.8" x14ac:dyDescent="0.25">
      <c r="B67" s="45"/>
      <c r="C67" s="17"/>
      <c r="D67" s="17"/>
      <c r="E67" s="18"/>
      <c r="F67" s="18"/>
      <c r="G67" s="18"/>
      <c r="H67" s="19"/>
      <c r="I67" s="23">
        <f>SUM(I62:I66)</f>
        <v>0</v>
      </c>
    </row>
    <row r="68" spans="2:9" s="22" customFormat="1" ht="13.8" x14ac:dyDescent="0.25">
      <c r="B68" s="45"/>
      <c r="C68" s="45" t="s">
        <v>173</v>
      </c>
      <c r="D68" s="21" t="s">
        <v>44</v>
      </c>
      <c r="E68" s="18"/>
      <c r="F68" s="18"/>
      <c r="G68" s="18"/>
      <c r="H68" s="19"/>
      <c r="I68" s="19"/>
    </row>
    <row r="69" spans="2:9" s="22" customFormat="1" ht="27.6" x14ac:dyDescent="0.25">
      <c r="B69" s="45" t="s">
        <v>201</v>
      </c>
      <c r="C69" s="17"/>
      <c r="D69" s="17" t="s">
        <v>89</v>
      </c>
      <c r="E69" s="18" t="s">
        <v>18</v>
      </c>
      <c r="F69" s="18">
        <v>1</v>
      </c>
      <c r="G69" s="18"/>
      <c r="H69" s="19">
        <v>0</v>
      </c>
      <c r="I69" s="19">
        <f t="shared" ref="I69:I73" si="7">H69*G69</f>
        <v>0</v>
      </c>
    </row>
    <row r="70" spans="2:9" s="22" customFormat="1" ht="13.8" x14ac:dyDescent="0.25">
      <c r="B70" s="45" t="s">
        <v>204</v>
      </c>
      <c r="C70" s="17"/>
      <c r="D70" s="17" t="s">
        <v>47</v>
      </c>
      <c r="E70" s="18" t="s">
        <v>19</v>
      </c>
      <c r="F70" s="18">
        <v>150</v>
      </c>
      <c r="G70" s="18"/>
      <c r="H70" s="19">
        <v>0</v>
      </c>
      <c r="I70" s="19">
        <f t="shared" si="7"/>
        <v>0</v>
      </c>
    </row>
    <row r="71" spans="2:9" s="22" customFormat="1" ht="13.8" x14ac:dyDescent="0.25">
      <c r="B71" s="45" t="s">
        <v>203</v>
      </c>
      <c r="C71" s="17"/>
      <c r="D71" s="17" t="s">
        <v>46</v>
      </c>
      <c r="E71" s="18" t="s">
        <v>17</v>
      </c>
      <c r="F71" s="18">
        <v>1</v>
      </c>
      <c r="G71" s="18"/>
      <c r="H71" s="19">
        <v>0</v>
      </c>
      <c r="I71" s="19">
        <f t="shared" si="7"/>
        <v>0</v>
      </c>
    </row>
    <row r="72" spans="2:9" s="22" customFormat="1" ht="13.8" x14ac:dyDescent="0.25">
      <c r="B72" s="45" t="s">
        <v>202</v>
      </c>
      <c r="C72" s="17"/>
      <c r="D72" s="17" t="s">
        <v>72</v>
      </c>
      <c r="E72" s="18" t="s">
        <v>17</v>
      </c>
      <c r="F72" s="18">
        <v>50</v>
      </c>
      <c r="G72" s="18"/>
      <c r="H72" s="19">
        <v>0</v>
      </c>
      <c r="I72" s="19">
        <f t="shared" si="7"/>
        <v>0</v>
      </c>
    </row>
    <row r="73" spans="2:9" s="22" customFormat="1" ht="13.8" x14ac:dyDescent="0.25">
      <c r="B73" s="45"/>
      <c r="C73" s="45" t="s">
        <v>176</v>
      </c>
      <c r="D73" s="17" t="s">
        <v>175</v>
      </c>
      <c r="E73" s="18" t="s">
        <v>18</v>
      </c>
      <c r="F73" s="18">
        <v>1</v>
      </c>
      <c r="G73" s="18"/>
      <c r="H73" s="19">
        <v>0</v>
      </c>
      <c r="I73" s="19">
        <f t="shared" si="7"/>
        <v>0</v>
      </c>
    </row>
    <row r="74" spans="2:9" s="22" customFormat="1" ht="13.8" x14ac:dyDescent="0.25">
      <c r="B74" s="45"/>
      <c r="C74" s="17"/>
      <c r="D74" s="17"/>
      <c r="E74" s="18"/>
      <c r="F74" s="18"/>
      <c r="G74" s="18"/>
      <c r="H74" s="19"/>
      <c r="I74" s="23">
        <f>SUM(I69:I73)</f>
        <v>0</v>
      </c>
    </row>
    <row r="75" spans="2:9" s="22" customFormat="1" ht="13.8" x14ac:dyDescent="0.25">
      <c r="B75" s="45"/>
      <c r="C75" s="45" t="s">
        <v>173</v>
      </c>
      <c r="D75" s="21" t="s">
        <v>122</v>
      </c>
      <c r="E75" s="18"/>
      <c r="F75" s="18"/>
      <c r="G75" s="18"/>
      <c r="H75" s="19"/>
      <c r="I75" s="19"/>
    </row>
    <row r="76" spans="2:9" s="22" customFormat="1" ht="27.6" x14ac:dyDescent="0.25">
      <c r="B76" s="45" t="s">
        <v>201</v>
      </c>
      <c r="C76" s="17"/>
      <c r="D76" s="17" t="s">
        <v>89</v>
      </c>
      <c r="E76" s="18" t="s">
        <v>18</v>
      </c>
      <c r="F76" s="18">
        <v>1</v>
      </c>
      <c r="G76" s="18"/>
      <c r="H76" s="19">
        <v>0</v>
      </c>
      <c r="I76" s="19">
        <f t="shared" ref="I76:I81" si="8">H76*G76</f>
        <v>0</v>
      </c>
    </row>
    <row r="77" spans="2:9" s="22" customFormat="1" ht="13.8" x14ac:dyDescent="0.25">
      <c r="B77" s="45" t="s">
        <v>203</v>
      </c>
      <c r="C77" s="17"/>
      <c r="D77" s="17" t="s">
        <v>45</v>
      </c>
      <c r="E77" s="18" t="s">
        <v>17</v>
      </c>
      <c r="F77" s="18">
        <v>1</v>
      </c>
      <c r="G77" s="18"/>
      <c r="H77" s="19">
        <v>0</v>
      </c>
      <c r="I77" s="19">
        <f t="shared" si="8"/>
        <v>0</v>
      </c>
    </row>
    <row r="78" spans="2:9" s="22" customFormat="1" ht="13.8" x14ac:dyDescent="0.25">
      <c r="B78" s="45" t="s">
        <v>204</v>
      </c>
      <c r="C78" s="17"/>
      <c r="D78" s="17" t="s">
        <v>47</v>
      </c>
      <c r="E78" s="18" t="s">
        <v>19</v>
      </c>
      <c r="F78" s="18">
        <v>180</v>
      </c>
      <c r="G78" s="18"/>
      <c r="H78" s="19">
        <v>0</v>
      </c>
      <c r="I78" s="19">
        <f t="shared" si="8"/>
        <v>0</v>
      </c>
    </row>
    <row r="79" spans="2:9" s="22" customFormat="1" ht="13.8" x14ac:dyDescent="0.25">
      <c r="B79" s="45" t="s">
        <v>203</v>
      </c>
      <c r="C79" s="17"/>
      <c r="D79" s="17" t="s">
        <v>46</v>
      </c>
      <c r="E79" s="18" t="s">
        <v>17</v>
      </c>
      <c r="F79" s="18">
        <v>1</v>
      </c>
      <c r="G79" s="18"/>
      <c r="H79" s="19">
        <v>0</v>
      </c>
      <c r="I79" s="19">
        <f t="shared" si="8"/>
        <v>0</v>
      </c>
    </row>
    <row r="80" spans="2:9" s="22" customFormat="1" ht="13.8" x14ac:dyDescent="0.25">
      <c r="B80" s="45" t="s">
        <v>202</v>
      </c>
      <c r="C80" s="17"/>
      <c r="D80" s="17" t="s">
        <v>36</v>
      </c>
      <c r="E80" s="18" t="s">
        <v>17</v>
      </c>
      <c r="F80" s="18">
        <v>69</v>
      </c>
      <c r="G80" s="18"/>
      <c r="H80" s="19">
        <v>0</v>
      </c>
      <c r="I80" s="19">
        <f t="shared" si="8"/>
        <v>0</v>
      </c>
    </row>
    <row r="81" spans="2:13" s="22" customFormat="1" ht="13.8" x14ac:dyDescent="0.25">
      <c r="B81" s="45"/>
      <c r="C81" s="45" t="s">
        <v>176</v>
      </c>
      <c r="D81" s="17" t="s">
        <v>175</v>
      </c>
      <c r="E81" s="18" t="s">
        <v>18</v>
      </c>
      <c r="F81" s="18">
        <v>1</v>
      </c>
      <c r="G81" s="18"/>
      <c r="H81" s="19">
        <v>0</v>
      </c>
      <c r="I81" s="19">
        <f t="shared" si="8"/>
        <v>0</v>
      </c>
    </row>
    <row r="82" spans="2:13" s="22" customFormat="1" ht="13.8" x14ac:dyDescent="0.25">
      <c r="B82" s="17"/>
      <c r="C82" s="17"/>
      <c r="D82" s="17"/>
      <c r="E82" s="18"/>
      <c r="F82" s="18"/>
      <c r="G82" s="18"/>
      <c r="H82" s="19"/>
      <c r="I82" s="23">
        <f>SUM(I76:I81)</f>
        <v>0</v>
      </c>
    </row>
    <row r="83" spans="2:13" s="22" customFormat="1" ht="13.8" x14ac:dyDescent="0.25">
      <c r="B83" s="21"/>
      <c r="C83" s="21"/>
      <c r="D83" s="21" t="s">
        <v>25</v>
      </c>
      <c r="E83" s="18"/>
      <c r="F83" s="18"/>
      <c r="G83" s="18"/>
      <c r="H83" s="19"/>
      <c r="I83" s="19"/>
    </row>
    <row r="84" spans="2:13" s="22" customFormat="1" ht="13.8" x14ac:dyDescent="0.25">
      <c r="B84" s="45" t="s">
        <v>205</v>
      </c>
      <c r="C84" s="17"/>
      <c r="D84" s="17" t="s">
        <v>24</v>
      </c>
      <c r="E84" s="18" t="s">
        <v>17</v>
      </c>
      <c r="F84" s="18">
        <f>F13</f>
        <v>799</v>
      </c>
      <c r="G84" s="18"/>
      <c r="H84" s="19">
        <v>0</v>
      </c>
      <c r="I84" s="19">
        <f t="shared" ref="I84:I87" si="9">H84*G84</f>
        <v>0</v>
      </c>
    </row>
    <row r="85" spans="2:13" s="22" customFormat="1" ht="13.8" x14ac:dyDescent="0.25">
      <c r="B85" s="45" t="s">
        <v>205</v>
      </c>
      <c r="C85" s="17"/>
      <c r="D85" s="17" t="s">
        <v>35</v>
      </c>
      <c r="E85" s="18" t="s">
        <v>17</v>
      </c>
      <c r="F85" s="18">
        <f>F14</f>
        <v>398</v>
      </c>
      <c r="G85" s="18"/>
      <c r="H85" s="19">
        <v>0</v>
      </c>
      <c r="I85" s="19">
        <f t="shared" si="9"/>
        <v>0</v>
      </c>
    </row>
    <row r="86" spans="2:13" s="22" customFormat="1" ht="13.8" x14ac:dyDescent="0.25">
      <c r="B86" s="45" t="s">
        <v>204</v>
      </c>
      <c r="C86" s="17"/>
      <c r="D86" s="17" t="s">
        <v>20</v>
      </c>
      <c r="E86" s="18" t="s">
        <v>19</v>
      </c>
      <c r="F86" s="18">
        <f>F84+F85*10</f>
        <v>4779</v>
      </c>
      <c r="G86" s="18"/>
      <c r="H86" s="19">
        <v>0</v>
      </c>
      <c r="I86" s="19">
        <f t="shared" si="9"/>
        <v>0</v>
      </c>
    </row>
    <row r="87" spans="2:13" s="22" customFormat="1" ht="13.8" x14ac:dyDescent="0.25">
      <c r="B87" s="17"/>
      <c r="C87" s="45" t="s">
        <v>174</v>
      </c>
      <c r="D87" s="17" t="s">
        <v>11</v>
      </c>
      <c r="E87" s="18" t="s">
        <v>17</v>
      </c>
      <c r="F87" s="18">
        <f>F84+F85</f>
        <v>1197</v>
      </c>
      <c r="G87" s="18"/>
      <c r="H87" s="19">
        <v>0</v>
      </c>
      <c r="I87" s="19">
        <f t="shared" si="9"/>
        <v>0</v>
      </c>
    </row>
    <row r="88" spans="2:13" s="22" customFormat="1" ht="13.8" x14ac:dyDescent="0.25">
      <c r="B88" s="20"/>
      <c r="C88" s="20"/>
      <c r="D88" s="20"/>
      <c r="E88" s="18"/>
      <c r="F88" s="18"/>
      <c r="G88" s="18"/>
      <c r="H88" s="19"/>
      <c r="I88" s="23">
        <f>SUM(I84:I87)</f>
        <v>0</v>
      </c>
    </row>
    <row r="89" spans="2:13" ht="13.8" x14ac:dyDescent="0.3">
      <c r="B89" s="11"/>
      <c r="C89" s="11"/>
      <c r="D89" s="11" t="s">
        <v>57</v>
      </c>
      <c r="E89" s="12"/>
      <c r="F89" s="12"/>
      <c r="G89" s="12"/>
      <c r="H89" s="13"/>
      <c r="I89" s="13"/>
    </row>
    <row r="90" spans="2:13" ht="33.6" customHeight="1" x14ac:dyDescent="0.25">
      <c r="B90" s="53"/>
      <c r="C90" s="53"/>
      <c r="D90" s="67" t="s">
        <v>58</v>
      </c>
      <c r="E90" s="68"/>
      <c r="F90" s="68"/>
      <c r="G90" s="68"/>
      <c r="H90" s="68"/>
      <c r="I90" s="69"/>
    </row>
    <row r="91" spans="2:13" s="22" customFormat="1" ht="27.6" x14ac:dyDescent="0.25">
      <c r="B91" s="45" t="s">
        <v>242</v>
      </c>
      <c r="C91" s="17"/>
      <c r="D91" s="17" t="s">
        <v>241</v>
      </c>
      <c r="E91" s="18" t="s">
        <v>17</v>
      </c>
      <c r="F91" s="18">
        <v>60</v>
      </c>
      <c r="G91" s="18"/>
      <c r="H91" s="19">
        <v>0</v>
      </c>
      <c r="I91" s="19">
        <f t="shared" ref="I91" si="10">H91*G91</f>
        <v>0</v>
      </c>
    </row>
    <row r="92" spans="2:13" s="22" customFormat="1" ht="13.8" x14ac:dyDescent="0.25">
      <c r="B92" s="17"/>
      <c r="C92" s="17"/>
      <c r="D92" s="17"/>
      <c r="E92" s="18"/>
      <c r="F92" s="18"/>
      <c r="G92" s="18"/>
      <c r="H92" s="19"/>
      <c r="I92" s="23">
        <f>SUM(I91:I91)</f>
        <v>0</v>
      </c>
    </row>
    <row r="93" spans="2:13" s="22" customFormat="1" ht="13.8" x14ac:dyDescent="0.25">
      <c r="B93" s="20"/>
      <c r="C93" s="20"/>
      <c r="D93" s="20"/>
      <c r="E93" s="18"/>
      <c r="F93" s="18"/>
      <c r="G93" s="18"/>
      <c r="H93" s="19"/>
      <c r="I93" s="23"/>
    </row>
    <row r="94" spans="2:13" s="22" customFormat="1" ht="13.8" x14ac:dyDescent="0.25">
      <c r="B94" s="79" t="s">
        <v>209</v>
      </c>
      <c r="C94" s="80"/>
      <c r="D94" s="80"/>
      <c r="E94" s="80"/>
      <c r="F94" s="80"/>
      <c r="G94" s="80"/>
      <c r="H94" s="81"/>
      <c r="I94" s="24">
        <f>SUM(I27:I93)/2</f>
        <v>0</v>
      </c>
      <c r="K94" s="30"/>
      <c r="M94" s="30"/>
    </row>
  </sheetData>
  <mergeCells count="2">
    <mergeCell ref="D90:I90"/>
    <mergeCell ref="B94:H94"/>
  </mergeCells>
  <printOptions horizontalCentered="1"/>
  <pageMargins left="0.70866141732283472" right="0.70866141732283472" top="1.0629921259842521" bottom="0.74803149606299213" header="0.31496062992125984" footer="0.31496062992125984"/>
  <pageSetup paperSize="9" scale="67" fitToHeight="2" orientation="portrait" r:id="rId1"/>
  <headerFooter>
    <oddHeader>&amp;L&amp;G&amp;C&amp;12&amp;F</oddHeader>
    <oddFooter>Page &amp;P de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204AB-0EFE-4DA4-BC7F-31FA589E8AE6}">
  <sheetPr>
    <pageSetUpPr fitToPage="1"/>
  </sheetPr>
  <dimension ref="B1:I57"/>
  <sheetViews>
    <sheetView topLeftCell="A44" workbookViewId="0">
      <selection activeCell="J10" sqref="J10"/>
    </sheetView>
  </sheetViews>
  <sheetFormatPr baseColWidth="10" defaultRowHeight="13.2" x14ac:dyDescent="0.25"/>
  <cols>
    <col min="2" max="3" width="10.77734375" style="66" customWidth="1"/>
    <col min="4" max="4" width="60.77734375" customWidth="1"/>
    <col min="5" max="5" width="8.6640625" style="3" customWidth="1"/>
    <col min="6" max="7" width="11.5546875" style="3"/>
    <col min="8" max="8" width="14.33203125" customWidth="1"/>
    <col min="9" max="9" width="15.6640625" customWidth="1"/>
  </cols>
  <sheetData>
    <row r="1" spans="2:9" s="36" customFormat="1" ht="13.8" x14ac:dyDescent="0.3">
      <c r="B1" s="63"/>
      <c r="C1" s="63"/>
      <c r="E1" s="37"/>
      <c r="F1" s="37"/>
      <c r="G1" s="37"/>
    </row>
    <row r="2" spans="2:9" s="2" customFormat="1" ht="27.6" x14ac:dyDescent="0.25">
      <c r="B2" s="43" t="s">
        <v>156</v>
      </c>
      <c r="C2" s="43"/>
      <c r="D2" s="44" t="s">
        <v>0</v>
      </c>
      <c r="E2" s="42" t="s">
        <v>13</v>
      </c>
      <c r="F2" s="42" t="s">
        <v>14</v>
      </c>
      <c r="G2" s="43" t="s">
        <v>147</v>
      </c>
      <c r="H2" s="42" t="s">
        <v>15</v>
      </c>
      <c r="I2" s="42" t="s">
        <v>16</v>
      </c>
    </row>
    <row r="3" spans="2:9" ht="13.8" x14ac:dyDescent="0.3">
      <c r="B3" s="64"/>
      <c r="C3" s="64"/>
      <c r="D3" s="4"/>
      <c r="E3" s="5"/>
      <c r="F3" s="5"/>
      <c r="G3" s="5"/>
      <c r="H3" s="4"/>
      <c r="I3" s="4"/>
    </row>
    <row r="4" spans="2:9" ht="13.8" x14ac:dyDescent="0.3">
      <c r="B4" s="65"/>
      <c r="C4" s="65"/>
      <c r="D4" s="11" t="s">
        <v>143</v>
      </c>
      <c r="E4" s="12"/>
      <c r="F4" s="12"/>
      <c r="G4" s="12"/>
      <c r="H4" s="13"/>
      <c r="I4" s="13"/>
    </row>
    <row r="5" spans="2:9" ht="13.8" x14ac:dyDescent="0.3">
      <c r="B5" s="49"/>
      <c r="C5" s="49"/>
      <c r="D5" s="6"/>
      <c r="E5" s="7"/>
      <c r="F5" s="7"/>
      <c r="G5" s="7"/>
      <c r="H5" s="8"/>
      <c r="I5" s="8"/>
    </row>
    <row r="6" spans="2:9" s="22" customFormat="1" ht="13.8" x14ac:dyDescent="0.25">
      <c r="B6" s="50"/>
      <c r="C6" s="50"/>
      <c r="D6" s="21" t="s">
        <v>140</v>
      </c>
      <c r="E6" s="18"/>
      <c r="F6" s="18"/>
      <c r="G6" s="18"/>
      <c r="H6" s="19"/>
      <c r="I6" s="19"/>
    </row>
    <row r="7" spans="2:9" s="22" customFormat="1" ht="27.6" x14ac:dyDescent="0.25">
      <c r="B7" s="45" t="s">
        <v>228</v>
      </c>
      <c r="C7" s="45"/>
      <c r="D7" s="17" t="s">
        <v>227</v>
      </c>
      <c r="E7" s="18" t="s">
        <v>17</v>
      </c>
      <c r="F7" s="18">
        <v>6</v>
      </c>
      <c r="G7" s="18"/>
      <c r="H7" s="19">
        <v>0</v>
      </c>
      <c r="I7" s="19">
        <f t="shared" ref="I7:I10" si="0">H7*G7</f>
        <v>0</v>
      </c>
    </row>
    <row r="8" spans="2:9" s="22" customFormat="1" ht="13.8" x14ac:dyDescent="0.25">
      <c r="B8" s="45" t="s">
        <v>230</v>
      </c>
      <c r="C8" s="45"/>
      <c r="D8" s="17" t="s">
        <v>141</v>
      </c>
      <c r="E8" s="18" t="s">
        <v>18</v>
      </c>
      <c r="F8" s="18">
        <v>1</v>
      </c>
      <c r="G8" s="18"/>
      <c r="H8" s="19">
        <v>0</v>
      </c>
      <c r="I8" s="19">
        <f t="shared" ref="I8" si="1">H8*G8</f>
        <v>0</v>
      </c>
    </row>
    <row r="9" spans="2:9" s="22" customFormat="1" ht="13.8" x14ac:dyDescent="0.25">
      <c r="B9" s="45" t="s">
        <v>230</v>
      </c>
      <c r="C9" s="45"/>
      <c r="D9" s="17" t="s">
        <v>142</v>
      </c>
      <c r="E9" s="18" t="s">
        <v>18</v>
      </c>
      <c r="F9" s="18">
        <v>1</v>
      </c>
      <c r="G9" s="18"/>
      <c r="H9" s="19">
        <v>0</v>
      </c>
      <c r="I9" s="19">
        <f t="shared" si="0"/>
        <v>0</v>
      </c>
    </row>
    <row r="10" spans="2:9" s="22" customFormat="1" ht="27.6" x14ac:dyDescent="0.25">
      <c r="B10" s="45" t="s">
        <v>234</v>
      </c>
      <c r="C10" s="45"/>
      <c r="D10" s="17" t="s">
        <v>136</v>
      </c>
      <c r="E10" s="18" t="s">
        <v>18</v>
      </c>
      <c r="F10" s="18">
        <v>1</v>
      </c>
      <c r="G10" s="18"/>
      <c r="H10" s="19">
        <v>0</v>
      </c>
      <c r="I10" s="19">
        <f t="shared" si="0"/>
        <v>0</v>
      </c>
    </row>
    <row r="11" spans="2:9" s="22" customFormat="1" ht="13.8" x14ac:dyDescent="0.25">
      <c r="B11" s="45" t="s">
        <v>217</v>
      </c>
      <c r="C11" s="45"/>
      <c r="D11" s="17" t="s">
        <v>216</v>
      </c>
      <c r="E11" s="18" t="s">
        <v>18</v>
      </c>
      <c r="F11" s="18">
        <v>1</v>
      </c>
      <c r="G11" s="18"/>
      <c r="H11" s="19">
        <v>0</v>
      </c>
      <c r="I11" s="19">
        <f t="shared" ref="I11" si="2">H11*G11</f>
        <v>0</v>
      </c>
    </row>
    <row r="12" spans="2:9" s="22" customFormat="1" ht="13.8" x14ac:dyDescent="0.25">
      <c r="B12" s="45" t="s">
        <v>218</v>
      </c>
      <c r="C12" s="45"/>
      <c r="D12" s="17" t="s">
        <v>219</v>
      </c>
      <c r="E12" s="18" t="s">
        <v>18</v>
      </c>
      <c r="F12" s="18">
        <v>1</v>
      </c>
      <c r="G12" s="18"/>
      <c r="H12" s="19">
        <v>0</v>
      </c>
      <c r="I12" s="19">
        <f t="shared" ref="I12" si="3">H12*G12</f>
        <v>0</v>
      </c>
    </row>
    <row r="13" spans="2:9" s="22" customFormat="1" ht="13.8" x14ac:dyDescent="0.25">
      <c r="B13" s="45"/>
      <c r="C13" s="45"/>
      <c r="D13" s="17"/>
      <c r="E13" s="18"/>
      <c r="F13" s="18"/>
      <c r="G13" s="18"/>
      <c r="H13" s="19"/>
      <c r="I13" s="23">
        <f>SUM(I7:I10)</f>
        <v>0</v>
      </c>
    </row>
    <row r="14" spans="2:9" s="22" customFormat="1" ht="13.8" x14ac:dyDescent="0.25">
      <c r="B14" s="50"/>
      <c r="C14" s="50"/>
      <c r="D14" s="21" t="s">
        <v>107</v>
      </c>
      <c r="E14" s="18"/>
      <c r="F14" s="18"/>
      <c r="G14" s="18"/>
      <c r="H14" s="19"/>
      <c r="I14" s="19"/>
    </row>
    <row r="15" spans="2:9" s="22" customFormat="1" ht="27.6" x14ac:dyDescent="0.25">
      <c r="B15" s="45" t="s">
        <v>231</v>
      </c>
      <c r="C15" s="45"/>
      <c r="D15" s="17" t="s">
        <v>81</v>
      </c>
      <c r="E15" s="18" t="s">
        <v>18</v>
      </c>
      <c r="F15" s="18">
        <v>1</v>
      </c>
      <c r="G15" s="18"/>
      <c r="H15" s="19">
        <v>0</v>
      </c>
      <c r="I15" s="19">
        <f t="shared" ref="I15:I20" si="4">H15*G15</f>
        <v>0</v>
      </c>
    </row>
    <row r="16" spans="2:9" s="22" customFormat="1" ht="27.6" x14ac:dyDescent="0.25">
      <c r="B16" s="45" t="s">
        <v>228</v>
      </c>
      <c r="C16" s="45"/>
      <c r="D16" s="17" t="s">
        <v>227</v>
      </c>
      <c r="E16" s="18" t="s">
        <v>17</v>
      </c>
      <c r="F16" s="18">
        <v>6</v>
      </c>
      <c r="G16" s="18"/>
      <c r="H16" s="19">
        <v>0</v>
      </c>
      <c r="I16" s="19">
        <f t="shared" si="4"/>
        <v>0</v>
      </c>
    </row>
    <row r="17" spans="2:9" s="22" customFormat="1" ht="13.8" x14ac:dyDescent="0.25">
      <c r="B17" s="45" t="s">
        <v>230</v>
      </c>
      <c r="C17" s="45"/>
      <c r="D17" s="17" t="s">
        <v>137</v>
      </c>
      <c r="E17" s="18" t="s">
        <v>18</v>
      </c>
      <c r="F17" s="18">
        <v>1</v>
      </c>
      <c r="G17" s="18"/>
      <c r="H17" s="19">
        <v>0</v>
      </c>
      <c r="I17" s="19">
        <f t="shared" si="4"/>
        <v>0</v>
      </c>
    </row>
    <row r="18" spans="2:9" s="22" customFormat="1" ht="27.6" x14ac:dyDescent="0.25">
      <c r="B18" s="45" t="s">
        <v>234</v>
      </c>
      <c r="C18" s="45"/>
      <c r="D18" s="17" t="s">
        <v>136</v>
      </c>
      <c r="E18" s="18" t="s">
        <v>18</v>
      </c>
      <c r="F18" s="18">
        <v>1</v>
      </c>
      <c r="G18" s="18"/>
      <c r="H18" s="19">
        <v>0</v>
      </c>
      <c r="I18" s="19">
        <f t="shared" si="4"/>
        <v>0</v>
      </c>
    </row>
    <row r="19" spans="2:9" s="22" customFormat="1" ht="13.8" x14ac:dyDescent="0.25">
      <c r="B19" s="45" t="s">
        <v>217</v>
      </c>
      <c r="C19" s="45"/>
      <c r="D19" s="17" t="s">
        <v>216</v>
      </c>
      <c r="E19" s="18" t="s">
        <v>18</v>
      </c>
      <c r="F19" s="18">
        <v>1</v>
      </c>
      <c r="G19" s="18"/>
      <c r="H19" s="19">
        <v>0</v>
      </c>
      <c r="I19" s="19">
        <f t="shared" si="4"/>
        <v>0</v>
      </c>
    </row>
    <row r="20" spans="2:9" s="22" customFormat="1" ht="13.8" x14ac:dyDescent="0.25">
      <c r="B20" s="45" t="s">
        <v>218</v>
      </c>
      <c r="C20" s="45"/>
      <c r="D20" s="17" t="s">
        <v>219</v>
      </c>
      <c r="E20" s="18" t="s">
        <v>18</v>
      </c>
      <c r="F20" s="18">
        <v>1</v>
      </c>
      <c r="G20" s="18"/>
      <c r="H20" s="19">
        <v>0</v>
      </c>
      <c r="I20" s="19">
        <f t="shared" si="4"/>
        <v>0</v>
      </c>
    </row>
    <row r="21" spans="2:9" s="22" customFormat="1" ht="13.8" x14ac:dyDescent="0.25">
      <c r="B21" s="45"/>
      <c r="C21" s="45"/>
      <c r="D21" s="17"/>
      <c r="E21" s="18"/>
      <c r="F21" s="18"/>
      <c r="G21" s="18"/>
      <c r="H21" s="19"/>
      <c r="I21" s="23">
        <f>SUM(I15:I18)</f>
        <v>0</v>
      </c>
    </row>
    <row r="22" spans="2:9" s="22" customFormat="1" ht="13.8" x14ac:dyDescent="0.25">
      <c r="B22" s="50"/>
      <c r="C22" s="50"/>
      <c r="D22" s="21" t="s">
        <v>108</v>
      </c>
      <c r="E22" s="18"/>
      <c r="F22" s="18"/>
      <c r="G22" s="18"/>
      <c r="H22" s="19"/>
      <c r="I22" s="19"/>
    </row>
    <row r="23" spans="2:9" s="22" customFormat="1" ht="27.6" x14ac:dyDescent="0.25">
      <c r="B23" s="45" t="s">
        <v>232</v>
      </c>
      <c r="C23" s="45"/>
      <c r="D23" s="17" t="s">
        <v>81</v>
      </c>
      <c r="E23" s="18" t="s">
        <v>18</v>
      </c>
      <c r="F23" s="18">
        <v>1</v>
      </c>
      <c r="G23" s="18"/>
      <c r="H23" s="19">
        <v>0</v>
      </c>
      <c r="I23" s="19">
        <f t="shared" ref="I23:I28" si="5">H23*G23</f>
        <v>0</v>
      </c>
    </row>
    <row r="24" spans="2:9" s="22" customFormat="1" ht="27.6" x14ac:dyDescent="0.25">
      <c r="B24" s="45" t="s">
        <v>228</v>
      </c>
      <c r="C24" s="45"/>
      <c r="D24" s="17" t="s">
        <v>227</v>
      </c>
      <c r="E24" s="18" t="s">
        <v>17</v>
      </c>
      <c r="F24" s="18">
        <v>2</v>
      </c>
      <c r="G24" s="18"/>
      <c r="H24" s="19">
        <v>0</v>
      </c>
      <c r="I24" s="19">
        <f t="shared" si="5"/>
        <v>0</v>
      </c>
    </row>
    <row r="25" spans="2:9" s="22" customFormat="1" ht="13.8" x14ac:dyDescent="0.25">
      <c r="B25" s="45" t="s">
        <v>230</v>
      </c>
      <c r="C25" s="45"/>
      <c r="D25" s="17" t="s">
        <v>137</v>
      </c>
      <c r="E25" s="18" t="s">
        <v>18</v>
      </c>
      <c r="F25" s="18">
        <v>1</v>
      </c>
      <c r="G25" s="18"/>
      <c r="H25" s="19">
        <v>0</v>
      </c>
      <c r="I25" s="19">
        <f t="shared" si="5"/>
        <v>0</v>
      </c>
    </row>
    <row r="26" spans="2:9" s="22" customFormat="1" ht="27.6" x14ac:dyDescent="0.25">
      <c r="B26" s="45" t="s">
        <v>234</v>
      </c>
      <c r="C26" s="45"/>
      <c r="D26" s="17" t="s">
        <v>136</v>
      </c>
      <c r="E26" s="18" t="s">
        <v>18</v>
      </c>
      <c r="F26" s="18">
        <v>1</v>
      </c>
      <c r="G26" s="18"/>
      <c r="H26" s="19">
        <v>0</v>
      </c>
      <c r="I26" s="19">
        <f t="shared" si="5"/>
        <v>0</v>
      </c>
    </row>
    <row r="27" spans="2:9" s="22" customFormat="1" ht="13.8" x14ac:dyDescent="0.25">
      <c r="B27" s="45" t="s">
        <v>217</v>
      </c>
      <c r="C27" s="45"/>
      <c r="D27" s="17" t="s">
        <v>216</v>
      </c>
      <c r="E27" s="18" t="s">
        <v>18</v>
      </c>
      <c r="F27" s="18">
        <v>1</v>
      </c>
      <c r="G27" s="18"/>
      <c r="H27" s="19">
        <v>0</v>
      </c>
      <c r="I27" s="19">
        <f t="shared" si="5"/>
        <v>0</v>
      </c>
    </row>
    <row r="28" spans="2:9" s="22" customFormat="1" ht="13.8" x14ac:dyDescent="0.25">
      <c r="B28" s="45" t="s">
        <v>218</v>
      </c>
      <c r="C28" s="45"/>
      <c r="D28" s="17" t="s">
        <v>219</v>
      </c>
      <c r="E28" s="18" t="s">
        <v>18</v>
      </c>
      <c r="F28" s="18">
        <v>1</v>
      </c>
      <c r="G28" s="18"/>
      <c r="H28" s="19">
        <v>0</v>
      </c>
      <c r="I28" s="19">
        <f t="shared" si="5"/>
        <v>0</v>
      </c>
    </row>
    <row r="29" spans="2:9" s="22" customFormat="1" ht="13.8" x14ac:dyDescent="0.25">
      <c r="B29" s="45"/>
      <c r="C29" s="45"/>
      <c r="D29" s="17"/>
      <c r="E29" s="18"/>
      <c r="F29" s="18"/>
      <c r="G29" s="18"/>
      <c r="H29" s="19"/>
      <c r="I29" s="23">
        <f>SUM(I23:I26)</f>
        <v>0</v>
      </c>
    </row>
    <row r="30" spans="2:9" s="22" customFormat="1" ht="13.8" x14ac:dyDescent="0.25">
      <c r="B30" s="50"/>
      <c r="C30" s="50"/>
      <c r="D30" s="21" t="s">
        <v>82</v>
      </c>
      <c r="E30" s="18"/>
      <c r="F30" s="18"/>
      <c r="G30" s="18"/>
      <c r="H30" s="19"/>
      <c r="I30" s="19"/>
    </row>
    <row r="31" spans="2:9" s="22" customFormat="1" ht="27.6" x14ac:dyDescent="0.25">
      <c r="B31" s="45" t="s">
        <v>233</v>
      </c>
      <c r="C31" s="45"/>
      <c r="D31" s="17" t="s">
        <v>81</v>
      </c>
      <c r="E31" s="18" t="s">
        <v>18</v>
      </c>
      <c r="F31" s="18">
        <v>1</v>
      </c>
      <c r="G31" s="18"/>
      <c r="H31" s="19">
        <v>0</v>
      </c>
      <c r="I31" s="19">
        <f t="shared" ref="I31:I36" si="6">H31*G31</f>
        <v>0</v>
      </c>
    </row>
    <row r="32" spans="2:9" s="22" customFormat="1" ht="27.6" x14ac:dyDescent="0.25">
      <c r="B32" s="45" t="s">
        <v>228</v>
      </c>
      <c r="C32" s="45"/>
      <c r="D32" s="17" t="s">
        <v>227</v>
      </c>
      <c r="E32" s="18" t="s">
        <v>17</v>
      </c>
      <c r="F32" s="18">
        <v>2</v>
      </c>
      <c r="G32" s="18"/>
      <c r="H32" s="19">
        <v>0</v>
      </c>
      <c r="I32" s="19">
        <f t="shared" si="6"/>
        <v>0</v>
      </c>
    </row>
    <row r="33" spans="2:9" s="22" customFormat="1" ht="13.8" x14ac:dyDescent="0.25">
      <c r="B33" s="45" t="s">
        <v>230</v>
      </c>
      <c r="C33" s="45"/>
      <c r="D33" s="17" t="s">
        <v>137</v>
      </c>
      <c r="E33" s="18" t="s">
        <v>18</v>
      </c>
      <c r="F33" s="18">
        <v>1</v>
      </c>
      <c r="G33" s="18"/>
      <c r="H33" s="19">
        <v>0</v>
      </c>
      <c r="I33" s="19">
        <f t="shared" si="6"/>
        <v>0</v>
      </c>
    </row>
    <row r="34" spans="2:9" s="22" customFormat="1" ht="27.6" x14ac:dyDescent="0.25">
      <c r="B34" s="45" t="s">
        <v>229</v>
      </c>
      <c r="C34" s="45"/>
      <c r="D34" s="17" t="s">
        <v>136</v>
      </c>
      <c r="E34" s="18" t="s">
        <v>18</v>
      </c>
      <c r="F34" s="18">
        <v>1</v>
      </c>
      <c r="G34" s="18"/>
      <c r="H34" s="19">
        <v>0</v>
      </c>
      <c r="I34" s="19">
        <f t="shared" si="6"/>
        <v>0</v>
      </c>
    </row>
    <row r="35" spans="2:9" s="22" customFormat="1" ht="13.8" x14ac:dyDescent="0.25">
      <c r="B35" s="45" t="s">
        <v>217</v>
      </c>
      <c r="C35" s="45"/>
      <c r="D35" s="17" t="s">
        <v>216</v>
      </c>
      <c r="E35" s="18" t="s">
        <v>18</v>
      </c>
      <c r="F35" s="18">
        <v>1</v>
      </c>
      <c r="G35" s="18"/>
      <c r="H35" s="19">
        <v>0</v>
      </c>
      <c r="I35" s="19">
        <f t="shared" si="6"/>
        <v>0</v>
      </c>
    </row>
    <row r="36" spans="2:9" s="22" customFormat="1" ht="13.8" x14ac:dyDescent="0.25">
      <c r="B36" s="45" t="s">
        <v>218</v>
      </c>
      <c r="C36" s="45"/>
      <c r="D36" s="17" t="s">
        <v>219</v>
      </c>
      <c r="E36" s="18" t="s">
        <v>18</v>
      </c>
      <c r="F36" s="18">
        <v>1</v>
      </c>
      <c r="G36" s="18"/>
      <c r="H36" s="19">
        <v>0</v>
      </c>
      <c r="I36" s="19">
        <f t="shared" si="6"/>
        <v>0</v>
      </c>
    </row>
    <row r="37" spans="2:9" s="22" customFormat="1" ht="13.8" x14ac:dyDescent="0.25">
      <c r="B37" s="45"/>
      <c r="C37" s="45"/>
      <c r="D37" s="17"/>
      <c r="E37" s="18"/>
      <c r="F37" s="18"/>
      <c r="G37" s="18"/>
      <c r="H37" s="19"/>
      <c r="I37" s="23">
        <f>SUM(I31:I34)</f>
        <v>0</v>
      </c>
    </row>
    <row r="38" spans="2:9" s="22" customFormat="1" ht="13.8" x14ac:dyDescent="0.25">
      <c r="B38" s="50"/>
      <c r="C38" s="50"/>
      <c r="D38" s="21" t="s">
        <v>144</v>
      </c>
      <c r="E38" s="18"/>
      <c r="F38" s="18"/>
      <c r="G38" s="18"/>
      <c r="H38" s="19"/>
      <c r="I38" s="19"/>
    </row>
    <row r="39" spans="2:9" s="22" customFormat="1" ht="41.4" x14ac:dyDescent="0.25">
      <c r="B39" s="45" t="s">
        <v>220</v>
      </c>
      <c r="C39" s="45"/>
      <c r="D39" s="17" t="s">
        <v>145</v>
      </c>
      <c r="E39" s="18" t="s">
        <v>18</v>
      </c>
      <c r="F39" s="18">
        <v>1</v>
      </c>
      <c r="G39" s="18"/>
      <c r="H39" s="19">
        <v>0</v>
      </c>
      <c r="I39" s="19">
        <f t="shared" ref="I39:I45" si="7">H39*G39</f>
        <v>0</v>
      </c>
    </row>
    <row r="40" spans="2:9" s="22" customFormat="1" ht="27.6" x14ac:dyDescent="0.25">
      <c r="B40" s="45" t="s">
        <v>221</v>
      </c>
      <c r="C40" s="45"/>
      <c r="D40" s="17" t="s">
        <v>83</v>
      </c>
      <c r="E40" s="18" t="s">
        <v>18</v>
      </c>
      <c r="F40" s="18">
        <v>4</v>
      </c>
      <c r="G40" s="18"/>
      <c r="H40" s="19">
        <v>0</v>
      </c>
      <c r="I40" s="19">
        <f t="shared" si="7"/>
        <v>0</v>
      </c>
    </row>
    <row r="41" spans="2:9" s="22" customFormat="1" ht="13.8" x14ac:dyDescent="0.25">
      <c r="B41" s="45" t="s">
        <v>222</v>
      </c>
      <c r="C41" s="45"/>
      <c r="D41" s="17" t="s">
        <v>84</v>
      </c>
      <c r="E41" s="18" t="s">
        <v>17</v>
      </c>
      <c r="F41" s="18">
        <v>33</v>
      </c>
      <c r="G41" s="18"/>
      <c r="H41" s="19">
        <v>0</v>
      </c>
      <c r="I41" s="19">
        <f t="shared" si="7"/>
        <v>0</v>
      </c>
    </row>
    <row r="42" spans="2:9" s="22" customFormat="1" ht="27.6" x14ac:dyDescent="0.25">
      <c r="B42" s="45" t="s">
        <v>222</v>
      </c>
      <c r="C42" s="45"/>
      <c r="D42" s="17" t="s">
        <v>226</v>
      </c>
      <c r="E42" s="18" t="s">
        <v>17</v>
      </c>
      <c r="F42" s="18">
        <v>207</v>
      </c>
      <c r="G42" s="18"/>
      <c r="H42" s="19">
        <v>0</v>
      </c>
      <c r="I42" s="19">
        <f t="shared" si="7"/>
        <v>0</v>
      </c>
    </row>
    <row r="43" spans="2:9" s="22" customFormat="1" ht="27.6" x14ac:dyDescent="0.25">
      <c r="B43" s="45" t="s">
        <v>221</v>
      </c>
      <c r="C43" s="45"/>
      <c r="D43" s="17" t="s">
        <v>48</v>
      </c>
      <c r="E43" s="18" t="s">
        <v>18</v>
      </c>
      <c r="F43" s="18">
        <v>6</v>
      </c>
      <c r="G43" s="18"/>
      <c r="H43" s="19">
        <v>0</v>
      </c>
      <c r="I43" s="19">
        <f t="shared" si="7"/>
        <v>0</v>
      </c>
    </row>
    <row r="44" spans="2:9" s="22" customFormat="1" ht="13.8" x14ac:dyDescent="0.25">
      <c r="B44" s="45" t="s">
        <v>223</v>
      </c>
      <c r="C44" s="45"/>
      <c r="D44" s="17" t="s">
        <v>49</v>
      </c>
      <c r="E44" s="18" t="s">
        <v>17</v>
      </c>
      <c r="F44" s="18">
        <v>6</v>
      </c>
      <c r="G44" s="18"/>
      <c r="H44" s="19">
        <v>0</v>
      </c>
      <c r="I44" s="19">
        <f t="shared" si="7"/>
        <v>0</v>
      </c>
    </row>
    <row r="45" spans="2:9" s="22" customFormat="1" ht="27.6" x14ac:dyDescent="0.25">
      <c r="B45" s="45" t="s">
        <v>224</v>
      </c>
      <c r="C45" s="45"/>
      <c r="D45" s="17" t="s">
        <v>225</v>
      </c>
      <c r="E45" s="18" t="s">
        <v>17</v>
      </c>
      <c r="F45" s="18">
        <v>24</v>
      </c>
      <c r="G45" s="18"/>
      <c r="H45" s="19">
        <v>0</v>
      </c>
      <c r="I45" s="19">
        <f t="shared" si="7"/>
        <v>0</v>
      </c>
    </row>
    <row r="46" spans="2:9" s="22" customFormat="1" ht="13.8" x14ac:dyDescent="0.25">
      <c r="B46" s="45"/>
      <c r="C46" s="45"/>
      <c r="D46" s="17"/>
      <c r="E46" s="18"/>
      <c r="F46" s="18"/>
      <c r="G46" s="18"/>
      <c r="H46" s="19"/>
      <c r="I46" s="23">
        <f>SUM(I39:I45)</f>
        <v>0</v>
      </c>
    </row>
    <row r="47" spans="2:9" s="22" customFormat="1" ht="13.8" x14ac:dyDescent="0.25">
      <c r="B47" s="50"/>
      <c r="C47" s="50"/>
      <c r="D47" s="21" t="s">
        <v>146</v>
      </c>
      <c r="E47" s="18"/>
      <c r="F47" s="18"/>
      <c r="G47" s="18"/>
      <c r="H47" s="19"/>
      <c r="I47" s="19"/>
    </row>
    <row r="48" spans="2:9" s="22" customFormat="1" ht="27.6" x14ac:dyDescent="0.25">
      <c r="B48" s="45" t="s">
        <v>221</v>
      </c>
      <c r="C48" s="45"/>
      <c r="D48" s="17" t="s">
        <v>48</v>
      </c>
      <c r="E48" s="18" t="s">
        <v>18</v>
      </c>
      <c r="F48" s="18">
        <v>11</v>
      </c>
      <c r="G48" s="18"/>
      <c r="H48" s="19">
        <v>0</v>
      </c>
      <c r="I48" s="19">
        <f t="shared" ref="I48:I50" si="8">H48*G48</f>
        <v>0</v>
      </c>
    </row>
    <row r="49" spans="2:9" s="22" customFormat="1" ht="13.8" x14ac:dyDescent="0.25">
      <c r="B49" s="45" t="s">
        <v>223</v>
      </c>
      <c r="C49" s="45"/>
      <c r="D49" s="17" t="s">
        <v>49</v>
      </c>
      <c r="E49" s="18" t="s">
        <v>17</v>
      </c>
      <c r="F49" s="18">
        <v>11</v>
      </c>
      <c r="G49" s="18"/>
      <c r="H49" s="19">
        <v>0</v>
      </c>
      <c r="I49" s="19">
        <f t="shared" si="8"/>
        <v>0</v>
      </c>
    </row>
    <row r="50" spans="2:9" s="22" customFormat="1" ht="27.6" x14ac:dyDescent="0.25">
      <c r="B50" s="45" t="s">
        <v>224</v>
      </c>
      <c r="C50" s="45"/>
      <c r="D50" s="17" t="s">
        <v>225</v>
      </c>
      <c r="E50" s="18" t="s">
        <v>17</v>
      </c>
      <c r="F50" s="18">
        <v>46</v>
      </c>
      <c r="G50" s="18"/>
      <c r="H50" s="19">
        <v>0</v>
      </c>
      <c r="I50" s="19">
        <f t="shared" si="8"/>
        <v>0</v>
      </c>
    </row>
    <row r="51" spans="2:9" s="22" customFormat="1" ht="13.8" x14ac:dyDescent="0.25">
      <c r="B51" s="45"/>
      <c r="C51" s="45"/>
      <c r="D51" s="17"/>
      <c r="E51" s="18"/>
      <c r="F51" s="18"/>
      <c r="G51" s="18"/>
      <c r="H51" s="19"/>
      <c r="I51" s="23">
        <f>SUM(I48:I50)</f>
        <v>0</v>
      </c>
    </row>
    <row r="52" spans="2:9" s="22" customFormat="1" ht="13.8" x14ac:dyDescent="0.25">
      <c r="B52" s="50"/>
      <c r="C52" s="50"/>
      <c r="D52" s="21" t="s">
        <v>54</v>
      </c>
      <c r="E52" s="18"/>
      <c r="F52" s="18"/>
      <c r="G52" s="18"/>
      <c r="H52" s="19"/>
      <c r="I52" s="19"/>
    </row>
    <row r="53" spans="2:9" s="22" customFormat="1" ht="13.8" x14ac:dyDescent="0.25">
      <c r="B53" s="45" t="s">
        <v>235</v>
      </c>
      <c r="C53" s="45"/>
      <c r="D53" s="17" t="s">
        <v>52</v>
      </c>
      <c r="E53" s="18" t="s">
        <v>18</v>
      </c>
      <c r="F53" s="18">
        <v>1</v>
      </c>
      <c r="G53" s="18"/>
      <c r="H53" s="19">
        <v>0</v>
      </c>
      <c r="I53" s="19">
        <f t="shared" ref="I53:I54" si="9">H53*G53</f>
        <v>0</v>
      </c>
    </row>
    <row r="54" spans="2:9" s="22" customFormat="1" ht="13.8" x14ac:dyDescent="0.25">
      <c r="B54" s="45" t="s">
        <v>235</v>
      </c>
      <c r="C54" s="45"/>
      <c r="D54" s="17" t="s">
        <v>53</v>
      </c>
      <c r="E54" s="18" t="s">
        <v>18</v>
      </c>
      <c r="F54" s="18">
        <v>1</v>
      </c>
      <c r="G54" s="18"/>
      <c r="H54" s="19">
        <v>0</v>
      </c>
      <c r="I54" s="19">
        <f t="shared" si="9"/>
        <v>0</v>
      </c>
    </row>
    <row r="55" spans="2:9" s="22" customFormat="1" ht="13.8" x14ac:dyDescent="0.25">
      <c r="B55" s="45"/>
      <c r="C55" s="45"/>
      <c r="D55" s="17"/>
      <c r="E55" s="18"/>
      <c r="F55" s="18"/>
      <c r="G55" s="18"/>
      <c r="H55" s="19"/>
      <c r="I55" s="23">
        <f>SUM(I53:I54)</f>
        <v>0</v>
      </c>
    </row>
    <row r="56" spans="2:9" s="22" customFormat="1" ht="13.8" x14ac:dyDescent="0.25">
      <c r="B56" s="45"/>
      <c r="C56" s="45"/>
      <c r="D56" s="17"/>
      <c r="E56" s="18"/>
      <c r="F56" s="18"/>
      <c r="G56" s="18"/>
      <c r="H56" s="19"/>
      <c r="I56" s="23"/>
    </row>
    <row r="57" spans="2:9" s="22" customFormat="1" ht="13.8" x14ac:dyDescent="0.25">
      <c r="B57" s="79" t="s">
        <v>178</v>
      </c>
      <c r="C57" s="80"/>
      <c r="D57" s="80"/>
      <c r="E57" s="80"/>
      <c r="F57" s="80"/>
      <c r="G57" s="80"/>
      <c r="H57" s="81"/>
      <c r="I57" s="24">
        <f>SUM(I7:I56)/2</f>
        <v>0</v>
      </c>
    </row>
  </sheetData>
  <mergeCells count="1">
    <mergeCell ref="B57:H57"/>
  </mergeCells>
  <phoneticPr fontId="12" type="noConversion"/>
  <printOptions horizontalCentered="1"/>
  <pageMargins left="0.70866141732283472" right="0.70866141732283472" top="1.0629921259842521" bottom="0.74803149606299213" header="0.31496062992125984" footer="0.31496062992125984"/>
  <pageSetup paperSize="9" scale="67" fitToHeight="2" orientation="portrait" r:id="rId1"/>
  <headerFooter>
    <oddHeader>&amp;L&amp;G&amp;C&amp;12&amp;F</oddHeader>
    <oddFooter>Page &amp;P de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I35"/>
  <sheetViews>
    <sheetView workbookViewId="0">
      <selection activeCell="H17" sqref="H17"/>
    </sheetView>
  </sheetViews>
  <sheetFormatPr baseColWidth="10" defaultRowHeight="13.2" x14ac:dyDescent="0.25"/>
  <cols>
    <col min="2" max="3" width="10.77734375" customWidth="1"/>
    <col min="4" max="4" width="51.6640625" customWidth="1"/>
    <col min="5" max="5" width="8.6640625" style="3" customWidth="1"/>
    <col min="6" max="6" width="12" style="3"/>
    <col min="7" max="7" width="11.5546875" style="3"/>
    <col min="8" max="8" width="14.33203125" customWidth="1"/>
    <col min="9" max="9" width="15.6640625" customWidth="1"/>
  </cols>
  <sheetData>
    <row r="1" spans="2:9" x14ac:dyDescent="0.25">
      <c r="B1" s="1"/>
      <c r="C1" s="1"/>
      <c r="D1" s="1"/>
    </row>
    <row r="2" spans="2:9" s="41" customFormat="1" ht="27.6" x14ac:dyDescent="0.3">
      <c r="B2" s="43" t="s">
        <v>156</v>
      </c>
      <c r="C2" s="38"/>
      <c r="D2" s="38" t="s">
        <v>0</v>
      </c>
      <c r="E2" s="39" t="s">
        <v>13</v>
      </c>
      <c r="F2" s="39" t="s">
        <v>14</v>
      </c>
      <c r="G2" s="39" t="s">
        <v>147</v>
      </c>
      <c r="H2" s="40" t="s">
        <v>15</v>
      </c>
      <c r="I2" s="40" t="s">
        <v>16</v>
      </c>
    </row>
    <row r="3" spans="2:9" s="2" customFormat="1" ht="13.8" x14ac:dyDescent="0.3">
      <c r="B3" s="4"/>
      <c r="C3" s="4"/>
      <c r="D3" s="4"/>
      <c r="E3" s="5"/>
      <c r="F3" s="5"/>
      <c r="G3" s="5"/>
      <c r="H3" s="4"/>
      <c r="I3" s="4"/>
    </row>
    <row r="4" spans="2:9" ht="13.8" x14ac:dyDescent="0.25">
      <c r="B4" s="82" t="s">
        <v>55</v>
      </c>
      <c r="C4" s="83"/>
      <c r="D4" s="83"/>
      <c r="E4" s="83"/>
      <c r="F4" s="83"/>
      <c r="G4" s="83"/>
      <c r="H4" s="83"/>
      <c r="I4" s="84"/>
    </row>
    <row r="5" spans="2:9" ht="13.8" x14ac:dyDescent="0.3">
      <c r="B5" s="6"/>
      <c r="C5" s="6"/>
      <c r="D5" s="6"/>
      <c r="E5" s="7"/>
      <c r="F5" s="7"/>
      <c r="G5" s="7"/>
      <c r="H5" s="8"/>
      <c r="I5" s="8"/>
    </row>
    <row r="6" spans="2:9" s="22" customFormat="1" ht="41.4" x14ac:dyDescent="0.25">
      <c r="B6" s="45" t="s">
        <v>235</v>
      </c>
      <c r="C6" s="17"/>
      <c r="D6" s="17" t="s">
        <v>80</v>
      </c>
      <c r="E6" s="18" t="s">
        <v>17</v>
      </c>
      <c r="F6" s="18">
        <f>'VDI AILE A'!F56+'VDI AILE B'!F66+'VDI AILE C'!F39</f>
        <v>225</v>
      </c>
      <c r="G6" s="18"/>
      <c r="H6" s="19">
        <v>0</v>
      </c>
      <c r="I6" s="19">
        <f t="shared" ref="I6:I12" si="0">H6*G6</f>
        <v>0</v>
      </c>
    </row>
    <row r="7" spans="2:9" s="22" customFormat="1" ht="13.8" x14ac:dyDescent="0.25">
      <c r="B7" s="45" t="s">
        <v>237</v>
      </c>
      <c r="C7" s="17"/>
      <c r="D7" s="17" t="s">
        <v>76</v>
      </c>
      <c r="E7" s="18" t="s">
        <v>18</v>
      </c>
      <c r="F7" s="18">
        <v>1</v>
      </c>
      <c r="G7" s="18"/>
      <c r="H7" s="19">
        <v>0</v>
      </c>
      <c r="I7" s="19">
        <f t="shared" si="0"/>
        <v>0</v>
      </c>
    </row>
    <row r="8" spans="2:9" s="22" customFormat="1" ht="13.8" x14ac:dyDescent="0.25">
      <c r="B8" s="45" t="s">
        <v>237</v>
      </c>
      <c r="C8" s="17"/>
      <c r="D8" s="17" t="s">
        <v>77</v>
      </c>
      <c r="E8" s="18" t="s">
        <v>18</v>
      </c>
      <c r="F8" s="18">
        <v>1</v>
      </c>
      <c r="G8" s="18"/>
      <c r="H8" s="19">
        <v>0</v>
      </c>
      <c r="I8" s="19">
        <f t="shared" si="0"/>
        <v>0</v>
      </c>
    </row>
    <row r="9" spans="2:9" s="22" customFormat="1" ht="13.8" x14ac:dyDescent="0.25">
      <c r="B9" s="45" t="s">
        <v>237</v>
      </c>
      <c r="C9" s="17"/>
      <c r="D9" s="17" t="s">
        <v>78</v>
      </c>
      <c r="E9" s="18" t="s">
        <v>18</v>
      </c>
      <c r="F9" s="18">
        <v>1</v>
      </c>
      <c r="G9" s="18"/>
      <c r="H9" s="19">
        <v>0</v>
      </c>
      <c r="I9" s="19">
        <f t="shared" si="0"/>
        <v>0</v>
      </c>
    </row>
    <row r="10" spans="2:9" s="22" customFormat="1" ht="41.4" x14ac:dyDescent="0.25">
      <c r="B10" s="45" t="s">
        <v>237</v>
      </c>
      <c r="C10" s="17"/>
      <c r="D10" s="17" t="s">
        <v>56</v>
      </c>
      <c r="E10" s="18" t="s">
        <v>18</v>
      </c>
      <c r="F10" s="18">
        <v>1</v>
      </c>
      <c r="G10" s="18"/>
      <c r="H10" s="19">
        <v>0</v>
      </c>
      <c r="I10" s="19">
        <f t="shared" si="0"/>
        <v>0</v>
      </c>
    </row>
    <row r="11" spans="2:9" s="22" customFormat="1" ht="13.8" x14ac:dyDescent="0.25">
      <c r="B11" s="45" t="s">
        <v>236</v>
      </c>
      <c r="C11" s="17"/>
      <c r="D11" s="17" t="s">
        <v>1</v>
      </c>
      <c r="E11" s="18" t="s">
        <v>17</v>
      </c>
      <c r="F11" s="18">
        <v>1</v>
      </c>
      <c r="G11" s="18"/>
      <c r="H11" s="19">
        <v>0</v>
      </c>
      <c r="I11" s="19">
        <f t="shared" si="0"/>
        <v>0</v>
      </c>
    </row>
    <row r="12" spans="2:9" s="22" customFormat="1" ht="41.4" x14ac:dyDescent="0.25">
      <c r="B12" s="45" t="s">
        <v>238</v>
      </c>
      <c r="C12" s="17"/>
      <c r="D12" s="17" t="s">
        <v>243</v>
      </c>
      <c r="E12" s="18" t="s">
        <v>18</v>
      </c>
      <c r="F12" s="18">
        <v>1</v>
      </c>
      <c r="G12" s="18"/>
      <c r="H12" s="19">
        <v>0</v>
      </c>
      <c r="I12" s="19">
        <f t="shared" si="0"/>
        <v>0</v>
      </c>
    </row>
    <row r="13" spans="2:9" s="22" customFormat="1" ht="13.8" x14ac:dyDescent="0.25">
      <c r="B13" s="21"/>
      <c r="C13" s="21"/>
      <c r="D13" s="21"/>
      <c r="E13" s="31"/>
      <c r="F13" s="31"/>
      <c r="G13" s="31"/>
      <c r="H13" s="23"/>
      <c r="I13" s="23"/>
    </row>
    <row r="14" spans="2:9" ht="13.8" x14ac:dyDescent="0.3">
      <c r="B14" s="85" t="s">
        <v>21</v>
      </c>
      <c r="C14" s="86"/>
      <c r="D14" s="86"/>
      <c r="E14" s="86"/>
      <c r="F14" s="86"/>
      <c r="G14" s="86"/>
      <c r="H14" s="87"/>
      <c r="I14" s="14">
        <f>SUM(I6:I13)</f>
        <v>0</v>
      </c>
    </row>
    <row r="16" spans="2:9" x14ac:dyDescent="0.25">
      <c r="B16" s="1"/>
      <c r="C16" s="1"/>
      <c r="D16" s="1"/>
    </row>
    <row r="17" spans="2:9" x14ac:dyDescent="0.25">
      <c r="B17" s="1"/>
      <c r="C17" s="1"/>
      <c r="D17" s="1"/>
    </row>
    <row r="18" spans="2:9" ht="13.8" x14ac:dyDescent="0.3">
      <c r="B18" s="1"/>
      <c r="C18" s="1"/>
      <c r="D18" s="85" t="s">
        <v>0</v>
      </c>
      <c r="E18" s="86"/>
      <c r="F18" s="86"/>
      <c r="G18" s="86"/>
      <c r="H18" s="87"/>
      <c r="I18" s="10" t="s">
        <v>16</v>
      </c>
    </row>
    <row r="19" spans="2:9" s="2" customFormat="1" ht="13.8" x14ac:dyDescent="0.3">
      <c r="B19" s="1"/>
      <c r="C19" s="1"/>
      <c r="D19" s="94"/>
      <c r="E19" s="95"/>
      <c r="F19" s="95"/>
      <c r="G19" s="95"/>
      <c r="H19" s="96"/>
      <c r="I19" s="4"/>
    </row>
    <row r="20" spans="2:9" ht="13.8" x14ac:dyDescent="0.3">
      <c r="B20" s="1"/>
      <c r="C20" s="1"/>
      <c r="D20" s="76" t="s">
        <v>26</v>
      </c>
      <c r="E20" s="77"/>
      <c r="F20" s="77"/>
      <c r="G20" s="77"/>
      <c r="H20" s="78"/>
      <c r="I20" s="13"/>
    </row>
    <row r="21" spans="2:9" ht="13.8" x14ac:dyDescent="0.3">
      <c r="B21" s="1"/>
      <c r="C21" s="1"/>
      <c r="D21" s="97"/>
      <c r="E21" s="98"/>
      <c r="F21" s="98"/>
      <c r="G21" s="98"/>
      <c r="H21" s="99"/>
      <c r="I21" s="8"/>
    </row>
    <row r="22" spans="2:9" ht="13.8" x14ac:dyDescent="0.3">
      <c r="B22" s="1"/>
      <c r="C22" s="1"/>
      <c r="D22" s="88" t="str">
        <f>'VDI AILE A'!B4</f>
        <v>DISTRIBUTION VDI AILE A</v>
      </c>
      <c r="E22" s="89"/>
      <c r="F22" s="89"/>
      <c r="G22" s="89"/>
      <c r="H22" s="90"/>
      <c r="I22" s="8">
        <f>'VDI AILE A'!I138</f>
        <v>0</v>
      </c>
    </row>
    <row r="23" spans="2:9" ht="13.8" x14ac:dyDescent="0.3">
      <c r="B23" s="1"/>
      <c r="C23" s="1"/>
      <c r="D23" s="88" t="str">
        <f>'VDI AILE B'!B4</f>
        <v>DISTRIBUTION VDI AILE B</v>
      </c>
      <c r="E23" s="89"/>
      <c r="F23" s="89"/>
      <c r="G23" s="89"/>
      <c r="H23" s="90"/>
      <c r="I23" s="8">
        <f>'VDI AILE B'!I139</f>
        <v>0</v>
      </c>
    </row>
    <row r="24" spans="2:9" ht="13.8" x14ac:dyDescent="0.3">
      <c r="B24" s="1"/>
      <c r="C24" s="1"/>
      <c r="D24" s="88" t="str">
        <f>'VDI AILE C'!D4</f>
        <v>DISTRIBUTION VDI AILE C</v>
      </c>
      <c r="E24" s="89"/>
      <c r="F24" s="89"/>
      <c r="G24" s="89"/>
      <c r="H24" s="90"/>
      <c r="I24" s="8">
        <f>'VDI AILE C'!I94</f>
        <v>0</v>
      </c>
    </row>
    <row r="25" spans="2:9" ht="13.8" x14ac:dyDescent="0.3">
      <c r="B25" s="1"/>
      <c r="C25" s="1"/>
      <c r="D25" s="88" t="str">
        <f>'CLIMATISATIONS ET  ECLAIRAGES'!D4</f>
        <v>DIVERS TRAVAUX CFO, CLIMATISATIONS, ECLAIRAGES</v>
      </c>
      <c r="E25" s="89"/>
      <c r="F25" s="89"/>
      <c r="G25" s="89"/>
      <c r="H25" s="90"/>
      <c r="I25" s="8">
        <f>'CLIMATISATIONS ET  ECLAIRAGES'!I57</f>
        <v>0</v>
      </c>
    </row>
    <row r="26" spans="2:9" ht="13.8" x14ac:dyDescent="0.3">
      <c r="B26" s="1"/>
      <c r="C26" s="1"/>
      <c r="D26" s="88" t="str">
        <f>B4</f>
        <v>DIVERS</v>
      </c>
      <c r="E26" s="89"/>
      <c r="F26" s="89"/>
      <c r="G26" s="89"/>
      <c r="H26" s="90"/>
      <c r="I26" s="8">
        <f>I14</f>
        <v>0</v>
      </c>
    </row>
    <row r="27" spans="2:9" ht="13.8" x14ac:dyDescent="0.3">
      <c r="B27" s="1"/>
      <c r="C27" s="1"/>
      <c r="D27" s="88"/>
      <c r="E27" s="89"/>
      <c r="F27" s="89"/>
      <c r="G27" s="89"/>
      <c r="H27" s="90"/>
      <c r="I27" s="8"/>
    </row>
    <row r="28" spans="2:9" ht="13.8" x14ac:dyDescent="0.3">
      <c r="B28" s="1"/>
      <c r="C28" s="1"/>
      <c r="D28" s="91"/>
      <c r="E28" s="92"/>
      <c r="F28" s="92"/>
      <c r="G28" s="92"/>
      <c r="H28" s="93"/>
      <c r="I28" s="9"/>
    </row>
    <row r="29" spans="2:9" ht="13.8" x14ac:dyDescent="0.3">
      <c r="B29" s="1"/>
      <c r="C29" s="1"/>
      <c r="D29" s="85" t="s">
        <v>27</v>
      </c>
      <c r="E29" s="86"/>
      <c r="F29" s="86"/>
      <c r="G29" s="86"/>
      <c r="H29" s="87"/>
      <c r="I29" s="14">
        <f>SUM(I22:I28)</f>
        <v>0</v>
      </c>
    </row>
    <row r="30" spans="2:9" ht="13.8" x14ac:dyDescent="0.3">
      <c r="B30" s="1"/>
      <c r="C30" s="1"/>
      <c r="D30" s="85" t="s">
        <v>28</v>
      </c>
      <c r="E30" s="86"/>
      <c r="F30" s="86"/>
      <c r="G30" s="86"/>
      <c r="H30" s="87"/>
      <c r="I30" s="14">
        <f>I29*0.2</f>
        <v>0</v>
      </c>
    </row>
    <row r="31" spans="2:9" ht="13.8" x14ac:dyDescent="0.3">
      <c r="B31" s="1"/>
      <c r="C31" s="1"/>
      <c r="D31" s="85" t="s">
        <v>40</v>
      </c>
      <c r="E31" s="86"/>
      <c r="F31" s="86"/>
      <c r="G31" s="86"/>
      <c r="H31" s="87"/>
      <c r="I31" s="14">
        <f>I30+I29</f>
        <v>0</v>
      </c>
    </row>
    <row r="32" spans="2:9" x14ac:dyDescent="0.25">
      <c r="B32" s="1"/>
      <c r="C32" s="1"/>
    </row>
    <row r="33" spans="2:3" x14ac:dyDescent="0.25">
      <c r="B33" s="1"/>
      <c r="C33" s="1"/>
    </row>
    <row r="34" spans="2:3" x14ac:dyDescent="0.25">
      <c r="B34" s="1"/>
      <c r="C34" s="1"/>
    </row>
    <row r="35" spans="2:3" x14ac:dyDescent="0.25">
      <c r="B35" s="1"/>
      <c r="C35" s="1"/>
    </row>
  </sheetData>
  <mergeCells count="16">
    <mergeCell ref="D29:H29"/>
    <mergeCell ref="D30:H30"/>
    <mergeCell ref="D31:H31"/>
    <mergeCell ref="D26:H26"/>
    <mergeCell ref="D18:H18"/>
    <mergeCell ref="D19:H19"/>
    <mergeCell ref="D20:H20"/>
    <mergeCell ref="D21:H21"/>
    <mergeCell ref="D22:H22"/>
    <mergeCell ref="D25:H25"/>
    <mergeCell ref="D23:H23"/>
    <mergeCell ref="B4:I4"/>
    <mergeCell ref="B14:H14"/>
    <mergeCell ref="D24:H24"/>
    <mergeCell ref="D27:H27"/>
    <mergeCell ref="D28:H28"/>
  </mergeCells>
  <phoneticPr fontId="0" type="noConversion"/>
  <printOptions horizontalCentered="1"/>
  <pageMargins left="0.70866141732283472" right="0.70866141732283472" top="1.0629921259842521" bottom="0.74803149606299213" header="0.31496062992125984" footer="0.31496062992125984"/>
  <pageSetup paperSize="9" scale="72" fitToHeight="2" orientation="portrait" r:id="rId1"/>
  <headerFooter>
    <oddHeader>&amp;L&amp;G&amp;C&amp;12&amp;F</oddHeader>
    <oddFooter>Page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10</vt:i4>
      </vt:variant>
    </vt:vector>
  </HeadingPairs>
  <TitlesOfParts>
    <vt:vector size="16" baseType="lpstr">
      <vt:lpstr>ENTETE</vt:lpstr>
      <vt:lpstr>VDI AILE A</vt:lpstr>
      <vt:lpstr>VDI AILE B</vt:lpstr>
      <vt:lpstr>VDI AILE C</vt:lpstr>
      <vt:lpstr>CLIMATISATIONS ET  ECLAIRAGES</vt:lpstr>
      <vt:lpstr>divers et récapitulatif</vt:lpstr>
      <vt:lpstr>'CLIMATISATIONS ET  ECLAIRAGES'!Impression_des_titres</vt:lpstr>
      <vt:lpstr>'VDI AILE A'!Impression_des_titres</vt:lpstr>
      <vt:lpstr>'VDI AILE B'!Impression_des_titres</vt:lpstr>
      <vt:lpstr>'VDI AILE C'!Impression_des_titres</vt:lpstr>
      <vt:lpstr>'CLIMATISATIONS ET  ECLAIRAGES'!Zone_d_impression</vt:lpstr>
      <vt:lpstr>'divers et récapitulatif'!Zone_d_impression</vt:lpstr>
      <vt:lpstr>ENTETE!Zone_d_impression</vt:lpstr>
      <vt:lpstr>'VDI AILE A'!Zone_d_impression</vt:lpstr>
      <vt:lpstr>'VDI AILE B'!Zone_d_impression</vt:lpstr>
      <vt:lpstr>'VDI AILE C'!Zone_d_impression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nicolas malley</cp:lastModifiedBy>
  <cp:lastPrinted>2024-10-24T13:04:35Z</cp:lastPrinted>
  <dcterms:created xsi:type="dcterms:W3CDTF">2001-01-08T14:13:37Z</dcterms:created>
  <dcterms:modified xsi:type="dcterms:W3CDTF">2024-12-05T13:25:58Z</dcterms:modified>
</cp:coreProperties>
</file>