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\\chu-lyon.fr\bureautique\INTERSITE\DA_DIBE\01_consultation\LAB\2024\01_E24_XXXX_AO Réactifs de Bactério\PREALABLE\"/>
    </mc:Choice>
  </mc:AlternateContent>
  <xr:revisionPtr revIDLastSave="0" documentId="13_ncr:1_{6E2A7850-994C-4492-B4EA-B1DA248F5A2B}" xr6:coauthVersionLast="36" xr6:coauthVersionMax="36" xr10:uidLastSave="{00000000-0000-0000-0000-000000000000}"/>
  <workbookProtection workbookAlgorithmName="SHA-512" workbookHashValue="VILsWFsntkB6te4BCv50HpR44CttGhjCcOLdQ7dHqPe2exjkw/kWDX439SySHKat5E4VIY56Pzwxc3xYTIYK0A==" workbookSaltValue="Wr9qiRx1uRsm/R8uOQm5Og==" workbookSpinCount="100000" lockStructure="1"/>
  <bookViews>
    <workbookView xWindow="-28920" yWindow="-1296" windowWidth="29040" windowHeight="16440" activeTab="1" xr2:uid="{00000000-000D-0000-FFFF-FFFF00000000}"/>
  </bookViews>
  <sheets>
    <sheet name="Lisez-moi - Fournisseurs" sheetId="6" r:id="rId1"/>
    <sheet name="Fournisseur " sheetId="5" r:id="rId2"/>
    <sheet name="Listes" sheetId="3" state="hidden" r:id="rId3"/>
  </sheets>
  <definedNames>
    <definedName name="_xlnm._FilterDatabase" localSheetId="2" hidden="1">Listes!$G$25:$M$61</definedName>
    <definedName name="_xlnm.Print_Area" localSheetId="1">'Fournisseur '!$A$1:$P$39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5" l="1"/>
  <c r="K21" i="5"/>
  <c r="K22" i="5"/>
  <c r="K23" i="5"/>
  <c r="C9" i="5"/>
  <c r="J23" i="5" l="1"/>
  <c r="L23" i="5" s="1"/>
  <c r="J21" i="5"/>
  <c r="L21" i="5" s="1"/>
  <c r="J22" i="5"/>
  <c r="L22" i="5" s="1"/>
  <c r="J20" i="5"/>
  <c r="L20" i="5" s="1"/>
  <c r="J18" i="5"/>
  <c r="J19" i="5"/>
  <c r="I34" i="5"/>
  <c r="I33" i="5"/>
  <c r="J34" i="5"/>
  <c r="J25" i="5" l="1"/>
  <c r="J33" i="5" l="1"/>
  <c r="J32" i="5"/>
  <c r="K19" i="5"/>
  <c r="L19" i="5" s="1"/>
  <c r="K18" i="5"/>
  <c r="L18" i="5" s="1"/>
  <c r="I60" i="3"/>
  <c r="J60" i="3" s="1"/>
  <c r="O49" i="3"/>
  <c r="O50" i="3"/>
  <c r="O51" i="3"/>
  <c r="O52" i="3"/>
  <c r="O53" i="3"/>
  <c r="O54" i="3"/>
  <c r="O55" i="3"/>
  <c r="O56" i="3"/>
  <c r="M27" i="3"/>
  <c r="M28" i="3"/>
  <c r="M29" i="3"/>
  <c r="M32" i="3"/>
  <c r="M33" i="3"/>
  <c r="M34" i="3"/>
  <c r="M35" i="3"/>
  <c r="M38" i="3"/>
  <c r="M39" i="3"/>
  <c r="M40" i="3"/>
  <c r="M41" i="3"/>
  <c r="M44" i="3"/>
  <c r="M45" i="3"/>
  <c r="M46" i="3"/>
  <c r="M47" i="3"/>
  <c r="I50" i="3"/>
  <c r="J50" i="3" s="1"/>
  <c r="I51" i="3"/>
  <c r="J51" i="3" s="1"/>
  <c r="I52" i="3"/>
  <c r="L52" i="3" s="1"/>
  <c r="I53" i="3"/>
  <c r="L53" i="3" s="1"/>
  <c r="I54" i="3"/>
  <c r="I55" i="3"/>
  <c r="J55" i="3" s="1"/>
  <c r="K55" i="3" s="1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57" i="3"/>
  <c r="O58" i="3"/>
  <c r="O59" i="3"/>
  <c r="O60" i="3"/>
  <c r="O61" i="3"/>
  <c r="I48" i="3"/>
  <c r="J48" i="3" s="1"/>
  <c r="I43" i="3"/>
  <c r="J43" i="3" s="1"/>
  <c r="K43" i="3" s="1"/>
  <c r="I42" i="3"/>
  <c r="J42" i="3" s="1"/>
  <c r="I36" i="3"/>
  <c r="J36" i="3" s="1"/>
  <c r="I30" i="3"/>
  <c r="J30" i="3" s="1"/>
  <c r="M26" i="3"/>
  <c r="K24" i="3"/>
  <c r="I56" i="3"/>
  <c r="J56" i="3" s="1"/>
  <c r="K56" i="3" s="1"/>
  <c r="I57" i="3"/>
  <c r="I58" i="3"/>
  <c r="J58" i="3" s="1"/>
  <c r="K58" i="3" s="1"/>
  <c r="I59" i="3"/>
  <c r="I61" i="3"/>
  <c r="J61" i="3" s="1"/>
  <c r="K61" i="3" s="1"/>
  <c r="I49" i="3"/>
  <c r="J49" i="3" s="1"/>
  <c r="K49" i="3" s="1"/>
  <c r="I37" i="3"/>
  <c r="J37" i="3" s="1"/>
  <c r="M9" i="3"/>
  <c r="L8" i="3"/>
  <c r="L7" i="3"/>
  <c r="L6" i="3"/>
  <c r="L5" i="3"/>
  <c r="I31" i="3"/>
  <c r="J31" i="3" s="1"/>
  <c r="K31" i="3" s="1"/>
  <c r="I24" i="3"/>
  <c r="J24" i="3"/>
  <c r="L24" i="3"/>
  <c r="O26" i="3"/>
  <c r="M6" i="3"/>
  <c r="M5" i="3"/>
  <c r="M8" i="3"/>
  <c r="M7" i="3"/>
  <c r="K7" i="3"/>
  <c r="J6" i="3"/>
  <c r="K6" i="3"/>
  <c r="K5" i="3"/>
  <c r="J5" i="3"/>
  <c r="I5" i="3"/>
  <c r="L25" i="5" l="1"/>
  <c r="N5" i="5" s="1"/>
  <c r="J53" i="3"/>
  <c r="K34" i="5"/>
  <c r="M61" i="3"/>
  <c r="P53" i="3"/>
  <c r="K19" i="3" s="1"/>
  <c r="P49" i="3"/>
  <c r="M18" i="3" s="1"/>
  <c r="M53" i="3"/>
  <c r="L30" i="3"/>
  <c r="M30" i="3" s="1"/>
  <c r="L36" i="3"/>
  <c r="M36" i="3" s="1"/>
  <c r="L51" i="3"/>
  <c r="M51" i="3" s="1"/>
  <c r="L42" i="3"/>
  <c r="P42" i="3" s="1"/>
  <c r="L17" i="3" s="1"/>
  <c r="M43" i="3"/>
  <c r="J52" i="3"/>
  <c r="M52" i="3" s="1"/>
  <c r="L48" i="3"/>
  <c r="P48" i="3" s="1"/>
  <c r="L18" i="3" s="1"/>
  <c r="M58" i="3"/>
  <c r="P56" i="3"/>
  <c r="H20" i="3" s="1"/>
  <c r="L50" i="3"/>
  <c r="P50" i="3" s="1"/>
  <c r="H19" i="3" s="1"/>
  <c r="M49" i="3"/>
  <c r="L54" i="3"/>
  <c r="M56" i="3"/>
  <c r="P55" i="3"/>
  <c r="M19" i="3" s="1"/>
  <c r="M55" i="3"/>
  <c r="M31" i="3"/>
  <c r="J54" i="3"/>
  <c r="K60" i="3"/>
  <c r="M60" i="3" s="1"/>
  <c r="P31" i="3"/>
  <c r="M15" i="3" s="1"/>
  <c r="P34" i="3"/>
  <c r="J16" i="3" s="1"/>
  <c r="P61" i="3"/>
  <c r="M20" i="3" s="1"/>
  <c r="P47" i="3"/>
  <c r="K18" i="3" s="1"/>
  <c r="P39" i="3"/>
  <c r="I17" i="3" s="1"/>
  <c r="P44" i="3"/>
  <c r="H18" i="3" s="1"/>
  <c r="P46" i="3"/>
  <c r="J18" i="3" s="1"/>
  <c r="P38" i="3"/>
  <c r="H17" i="3" s="1"/>
  <c r="P58" i="3"/>
  <c r="J20" i="3" s="1"/>
  <c r="P41" i="3"/>
  <c r="K17" i="3" s="1"/>
  <c r="P33" i="3"/>
  <c r="I16" i="3" s="1"/>
  <c r="P43" i="3"/>
  <c r="M17" i="3" s="1"/>
  <c r="P35" i="3"/>
  <c r="K16" i="3" s="1"/>
  <c r="P27" i="3"/>
  <c r="I15" i="3" s="1"/>
  <c r="P40" i="3"/>
  <c r="J17" i="3" s="1"/>
  <c r="P32" i="3"/>
  <c r="H16" i="3" s="1"/>
  <c r="P36" i="3"/>
  <c r="L16" i="3" s="1"/>
  <c r="P28" i="3"/>
  <c r="J15" i="3" s="1"/>
  <c r="P45" i="3"/>
  <c r="I18" i="3" s="1"/>
  <c r="P29" i="3"/>
  <c r="K15" i="3" s="1"/>
  <c r="J57" i="3"/>
  <c r="K57" i="3" s="1"/>
  <c r="J59" i="3"/>
  <c r="K37" i="3"/>
  <c r="M37" i="3" s="1"/>
  <c r="P26" i="3"/>
  <c r="H15" i="3" s="1"/>
  <c r="I32" i="5"/>
  <c r="K33" i="5"/>
  <c r="I36" i="5" l="1"/>
  <c r="P60" i="3"/>
  <c r="L20" i="3" s="1"/>
  <c r="M42" i="3"/>
  <c r="P30" i="3"/>
  <c r="L15" i="3" s="1"/>
  <c r="M48" i="3"/>
  <c r="P52" i="3"/>
  <c r="J19" i="3" s="1"/>
  <c r="P51" i="3"/>
  <c r="I19" i="3" s="1"/>
  <c r="K32" i="5"/>
  <c r="M50" i="3"/>
  <c r="P54" i="3"/>
  <c r="L19" i="3" s="1"/>
  <c r="M54" i="3"/>
  <c r="M57" i="3"/>
  <c r="P37" i="3"/>
  <c r="M16" i="3" s="1"/>
  <c r="P57" i="3"/>
  <c r="I20" i="3" s="1"/>
  <c r="K59" i="3"/>
  <c r="P59" i="3" s="1"/>
  <c r="K20" i="3" s="1"/>
  <c r="K36" i="5" l="1"/>
  <c r="N6" i="5" s="1"/>
  <c r="M59" i="3"/>
  <c r="N8" i="5" l="1"/>
</calcChain>
</file>

<file path=xl/sharedStrings.xml><?xml version="1.0" encoding="utf-8"?>
<sst xmlns="http://schemas.openxmlformats.org/spreadsheetml/2006/main" count="227" uniqueCount="97">
  <si>
    <t>Produit :</t>
  </si>
  <si>
    <t>grammes</t>
  </si>
  <si>
    <t>FE (kgCO2e/tonne.km)</t>
  </si>
  <si>
    <t>unités</t>
  </si>
  <si>
    <t>tonnes</t>
  </si>
  <si>
    <t>Poids total</t>
  </si>
  <si>
    <t>tonnes.km</t>
  </si>
  <si>
    <t>France</t>
  </si>
  <si>
    <t>Europe</t>
  </si>
  <si>
    <t>Asie</t>
  </si>
  <si>
    <t>Amérique</t>
  </si>
  <si>
    <t>Modes de transports personalisés</t>
  </si>
  <si>
    <t xml:space="preserve">Mode de transport </t>
  </si>
  <si>
    <t>Localisation (champ libre)</t>
  </si>
  <si>
    <t>% des unités</t>
  </si>
  <si>
    <t>Livraison</t>
  </si>
  <si>
    <t>kgCO2e/tonne.km</t>
  </si>
  <si>
    <t>Justificatifs transmis</t>
  </si>
  <si>
    <t>Choisir ici…</t>
  </si>
  <si>
    <t>gramme</t>
  </si>
  <si>
    <t>kg</t>
  </si>
  <si>
    <t>unité de masse du produit vendu</t>
  </si>
  <si>
    <t>Localisation de départ</t>
  </si>
  <si>
    <t>Localisation d'arrivée</t>
  </si>
  <si>
    <t>Grille fournisseur - Estimation du fret amont du produit vendu</t>
  </si>
  <si>
    <t xml:space="preserve">Poids unitaire </t>
  </si>
  <si>
    <t>Définition de l'unité</t>
  </si>
  <si>
    <t>Distance
(km)</t>
  </si>
  <si>
    <t>Localisation entrepôt</t>
  </si>
  <si>
    <t>Méthode de calcul - transport matières première</t>
  </si>
  <si>
    <t>Non précisé</t>
  </si>
  <si>
    <t>FE</t>
  </si>
  <si>
    <t>Avion cargo 1000-3500 km</t>
  </si>
  <si>
    <t>Avion cargo &gt;3500 km</t>
  </si>
  <si>
    <t>Camion &lt; 3,5 tonnes</t>
  </si>
  <si>
    <t>Camion 3,5-20 tonnes</t>
  </si>
  <si>
    <t>Camion &gt;20 tonnes</t>
  </si>
  <si>
    <t>Camion electrique (&lt;7,5t)</t>
  </si>
  <si>
    <t>Transport fluvial</t>
  </si>
  <si>
    <t>Bateau - porte conteneur - moyenne mondiale</t>
  </si>
  <si>
    <t>Train</t>
  </si>
  <si>
    <t>camion</t>
  </si>
  <si>
    <t>bateau</t>
  </si>
  <si>
    <t>avion</t>
  </si>
  <si>
    <t>train</t>
  </si>
  <si>
    <t>Afrique</t>
  </si>
  <si>
    <t>total</t>
  </si>
  <si>
    <t>Dans ce tableau, possibilité de compléter plusieurs lignes pour les différents modes de transport</t>
  </si>
  <si>
    <t>Total</t>
  </si>
  <si>
    <t>Hypothèses de calcul du FE moyen : parts modales</t>
  </si>
  <si>
    <t>Matières premières -&gt; usine - Méthode en ordre de grandeur</t>
  </si>
  <si>
    <t>1- Distancier</t>
  </si>
  <si>
    <t>2- FE moyen</t>
  </si>
  <si>
    <t>Cette grille a été conçue avec l'objectif d'être la plus simple possible à utiliser.</t>
  </si>
  <si>
    <t>Il incombe au fournisseur de compléter les cellules blanches, et de vérifier la cohérence des données saisies</t>
  </si>
  <si>
    <t>Si vous n'avez pas choisi de mode de transport, la valeur sera de 0. Il faudra alors le justifier.</t>
  </si>
  <si>
    <t>Notice d'utilisation de la grille "Fournisseurs"</t>
  </si>
  <si>
    <t>Le modèle simplifié de chaine logistique est le suivant. Les modalités de saisies sont décrites ci-après.</t>
  </si>
  <si>
    <t>Prériode d'observation</t>
  </si>
  <si>
    <t>Commentaires</t>
  </si>
  <si>
    <t>Port de Rotterdam</t>
  </si>
  <si>
    <t>Saint Etienne</t>
  </si>
  <si>
    <t>(NB : ces 3 colonnes sont informatives, ces champs ne sont pas utilisés dans le calcul</t>
  </si>
  <si>
    <t>Dans ce tableau, il faudra compléter plusieurs lignes pour les différents modes de transport</t>
  </si>
  <si>
    <t>En cas de flux logistique plus complexe (plusieurs usines, plusieurs entrepôts, etc), indiquer des valeurs moyennes permettant d'aboutir au même résultat</t>
  </si>
  <si>
    <t>Dans ce cas, fournir une explication du calcul, soit dans le champ "justificatifs transmis", soit en fournissant une note de calcul détaillée.</t>
  </si>
  <si>
    <t>Nous proposons ici 3 lignes pour les cas où vous auriez plusieurs entrepôts ou plusieurs types de véhicules</t>
  </si>
  <si>
    <t>Présentation de la grille</t>
  </si>
  <si>
    <t>En cas de valeur incohérente, les hypothèses les plus défavorables seront appliquées</t>
  </si>
  <si>
    <t>Incluant le conditionnement de transport</t>
  </si>
  <si>
    <t>Modes de transports - liste réduite</t>
  </si>
  <si>
    <t>kg CO2e</t>
  </si>
  <si>
    <t>TOTAL kg CO2e</t>
  </si>
  <si>
    <t>% des produits</t>
  </si>
  <si>
    <r>
      <t xml:space="preserve">Localisation de départ
</t>
    </r>
    <r>
      <rPr>
        <sz val="11"/>
        <color theme="1"/>
        <rFont val="Calibri"/>
        <family val="2"/>
        <scheme val="minor"/>
      </rPr>
      <t>(informatif)</t>
    </r>
  </si>
  <si>
    <r>
      <t xml:space="preserve">Localisation d'arrivée
</t>
    </r>
    <r>
      <rPr>
        <sz val="11"/>
        <color theme="1"/>
        <rFont val="Calibri"/>
        <family val="2"/>
        <scheme val="minor"/>
      </rPr>
      <t>(informatif)</t>
    </r>
  </si>
  <si>
    <r>
      <t xml:space="preserve">Commentaires
</t>
    </r>
    <r>
      <rPr>
        <sz val="11"/>
        <color theme="1"/>
        <rFont val="Calibri"/>
        <family val="2"/>
        <scheme val="minor"/>
      </rPr>
      <t>(informatif)</t>
    </r>
  </si>
  <si>
    <t>calcul auto</t>
  </si>
  <si>
    <r>
      <t xml:space="preserve">Par exemple, </t>
    </r>
    <r>
      <rPr>
        <b/>
        <sz val="11"/>
        <color theme="1"/>
        <rFont val="Calibri"/>
        <family val="2"/>
        <scheme val="minor"/>
      </rPr>
      <t>pour une usine située en Chine et un entrepôt à Saint Etienne</t>
    </r>
    <r>
      <rPr>
        <sz val="11"/>
        <color theme="1"/>
        <rFont val="Calibri"/>
        <family val="2"/>
        <scheme val="minor"/>
      </rPr>
      <t>, il faudra indiquer les 3 sous-tronçons :</t>
    </r>
  </si>
  <si>
    <t>Wuhan, Chine</t>
  </si>
  <si>
    <t>Port de Shangaï, Chine</t>
  </si>
  <si>
    <t>Informations générales</t>
  </si>
  <si>
    <t>Modélisation simplifiée de la chaîne logistique</t>
  </si>
  <si>
    <t>Les cellules vertes ont été préalablement renseignées par le service achat des HCL</t>
  </si>
  <si>
    <t>Dans cette partie, la seule information à saisir par le fournisseur et le poids unitaire (qui sert à calculer le poids total)</t>
  </si>
  <si>
    <t>En ordre de grandeur 
(compléter colonnes F et G)</t>
  </si>
  <si>
    <t>Personnalisée 
(compléter colonnes I à L)</t>
  </si>
  <si>
    <t xml:space="preserve">Nombre d'unités </t>
  </si>
  <si>
    <t>Set</t>
  </si>
  <si>
    <t>1- Entre sortie d'usine et entrepôts de stockage</t>
  </si>
  <si>
    <t>2 - Entre entrepôt et HCL (Hospimag, Pharmacie centrale, etc)</t>
  </si>
  <si>
    <t>1- Entre sortie d'usine et entrepôts</t>
  </si>
  <si>
    <t>1- Entre sortie d'usine et l'entrepôt de stockage final avant livraison aux HCL (Lyon)</t>
  </si>
  <si>
    <t>2 - Entre entrepôt en Europe et les HCL (Lyon)</t>
  </si>
  <si>
    <t>HCL (Lyon)</t>
  </si>
  <si>
    <t>2 - Entre entrepôt et les CARF-HCL (Lyon)</t>
  </si>
  <si>
    <t xml:space="preserve">1000 UNITES ECOUVILLONS COPAN POUR PVT VIRAUX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</si>
</sst>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sz val="11"/>
      <name val="Calibri"/>
      <family val="2"/>
      <scheme val="minor"/>
    </font>
    <font>
      <sz val="2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DD3C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4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4" borderId="1" xfId="0" applyFill="1" applyBorder="1"/>
    <xf numFmtId="0" fontId="3" fillId="0" borderId="0" xfId="0" applyFont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vertical="center"/>
    </xf>
    <xf numFmtId="0" fontId="0" fillId="4" borderId="1" xfId="0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 applyAlignment="1">
      <alignment vertical="center"/>
    </xf>
    <xf numFmtId="1" fontId="3" fillId="2" borderId="1" xfId="0" applyNumberFormat="1" applyFon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0" fontId="12" fillId="5" borderId="2" xfId="0" applyFont="1" applyFill="1" applyBorder="1" applyAlignment="1">
      <alignment vertical="center"/>
    </xf>
    <xf numFmtId="0" fontId="15" fillId="4" borderId="5" xfId="0" applyFont="1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3" fillId="4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2" fillId="2" borderId="0" xfId="0" applyFont="1" applyFill="1" applyAlignment="1">
      <alignment horizontal="center" vertical="center"/>
    </xf>
    <xf numFmtId="9" fontId="10" fillId="0" borderId="1" xfId="1" applyFont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 applyAlignment="1">
      <alignment horizontal="right"/>
    </xf>
    <xf numFmtId="9" fontId="0" fillId="0" borderId="0" xfId="0" applyNumberFormat="1"/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164" fontId="0" fillId="2" borderId="1" xfId="0" applyNumberForma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9" fontId="2" fillId="2" borderId="0" xfId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10" fillId="8" borderId="2" xfId="0" applyFont="1" applyFill="1" applyBorder="1" applyAlignment="1">
      <alignment vertical="center"/>
    </xf>
    <xf numFmtId="0" fontId="0" fillId="4" borderId="1" xfId="0" applyFill="1" applyBorder="1" applyAlignment="1">
      <alignment horizontal="center"/>
    </xf>
    <xf numFmtId="0" fontId="0" fillId="0" borderId="5" xfId="0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7" xfId="0" applyNumberFormat="1" applyBorder="1"/>
    <xf numFmtId="0" fontId="10" fillId="6" borderId="11" xfId="0" applyFont="1" applyFill="1" applyBorder="1"/>
    <xf numFmtId="0" fontId="10" fillId="6" borderId="12" xfId="0" applyFont="1" applyFill="1" applyBorder="1"/>
    <xf numFmtId="0" fontId="2" fillId="0" borderId="0" xfId="0" applyFont="1" applyAlignment="1">
      <alignment horizontal="left"/>
    </xf>
    <xf numFmtId="0" fontId="6" fillId="5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5" fillId="0" borderId="0" xfId="0" applyFont="1"/>
    <xf numFmtId="0" fontId="19" fillId="0" borderId="0" xfId="0" applyFont="1"/>
    <xf numFmtId="0" fontId="0" fillId="9" borderId="0" xfId="0" applyFill="1" applyAlignment="1">
      <alignment vertical="center"/>
    </xf>
    <xf numFmtId="0" fontId="0" fillId="4" borderId="7" xfId="0" applyFill="1" applyBorder="1" applyAlignment="1">
      <alignment vertical="center"/>
    </xf>
    <xf numFmtId="0" fontId="0" fillId="9" borderId="13" xfId="0" applyFill="1" applyBorder="1" applyAlignment="1">
      <alignment vertical="center"/>
    </xf>
    <xf numFmtId="0" fontId="2" fillId="9" borderId="13" xfId="0" applyFont="1" applyFill="1" applyBorder="1" applyAlignment="1">
      <alignment vertical="center"/>
    </xf>
    <xf numFmtId="0" fontId="4" fillId="9" borderId="13" xfId="0" applyFont="1" applyFill="1" applyBorder="1" applyAlignment="1">
      <alignment horizontal="center" vertical="center" wrapText="1"/>
    </xf>
    <xf numFmtId="0" fontId="0" fillId="9" borderId="15" xfId="0" applyFill="1" applyBorder="1" applyAlignment="1">
      <alignment vertical="center"/>
    </xf>
    <xf numFmtId="0" fontId="0" fillId="9" borderId="14" xfId="0" applyFill="1" applyBorder="1" applyAlignment="1">
      <alignment vertical="center"/>
    </xf>
    <xf numFmtId="0" fontId="2" fillId="9" borderId="14" xfId="0" applyFont="1" applyFill="1" applyBorder="1" applyAlignment="1">
      <alignment vertical="center"/>
    </xf>
    <xf numFmtId="0" fontId="0" fillId="9" borderId="17" xfId="0" applyFill="1" applyBorder="1" applyAlignment="1">
      <alignment vertical="center"/>
    </xf>
    <xf numFmtId="0" fontId="0" fillId="9" borderId="16" xfId="0" applyFill="1" applyBorder="1" applyAlignment="1">
      <alignment vertical="center"/>
    </xf>
    <xf numFmtId="0" fontId="4" fillId="9" borderId="16" xfId="0" applyFont="1" applyFill="1" applyBorder="1" applyAlignment="1">
      <alignment horizontal="center" vertical="center" wrapText="1"/>
    </xf>
    <xf numFmtId="0" fontId="0" fillId="9" borderId="16" xfId="0" applyFill="1" applyBorder="1" applyAlignment="1">
      <alignment horizontal="center" vertical="center" wrapText="1"/>
    </xf>
    <xf numFmtId="0" fontId="0" fillId="9" borderId="0" xfId="0" applyFill="1" applyAlignment="1">
      <alignment horizontal="center" vertical="center"/>
    </xf>
    <xf numFmtId="0" fontId="0" fillId="9" borderId="0" xfId="0" applyFill="1" applyAlignment="1">
      <alignment horizontal="center" vertical="center" wrapText="1"/>
    </xf>
    <xf numFmtId="0" fontId="3" fillId="9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0" fillId="9" borderId="0" xfId="0" applyFill="1" applyAlignment="1">
      <alignment vertical="center" wrapText="1"/>
    </xf>
    <xf numFmtId="0" fontId="2" fillId="9" borderId="0" xfId="0" applyFont="1" applyFill="1" applyAlignment="1">
      <alignment vertical="center" wrapText="1"/>
    </xf>
    <xf numFmtId="0" fontId="4" fillId="9" borderId="0" xfId="0" applyFont="1" applyFill="1" applyAlignment="1">
      <alignment horizontal="center" vertical="center" wrapText="1"/>
    </xf>
    <xf numFmtId="0" fontId="0" fillId="9" borderId="0" xfId="0" applyFill="1" applyAlignment="1">
      <alignment horizontal="left" vertical="center"/>
    </xf>
    <xf numFmtId="0" fontId="13" fillId="9" borderId="0" xfId="0" applyFont="1" applyFill="1" applyAlignment="1">
      <alignment horizontal="left" vertical="center"/>
    </xf>
    <xf numFmtId="0" fontId="4" fillId="9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0" fillId="0" borderId="19" xfId="0" applyBorder="1" applyAlignment="1">
      <alignment horizontal="right"/>
    </xf>
    <xf numFmtId="0" fontId="0" fillId="0" borderId="0" xfId="0" applyAlignment="1">
      <alignment horizontal="right"/>
    </xf>
    <xf numFmtId="0" fontId="18" fillId="0" borderId="0" xfId="0" applyFont="1" applyAlignment="1">
      <alignment horizontal="right"/>
    </xf>
    <xf numFmtId="0" fontId="4" fillId="10" borderId="0" xfId="0" applyFont="1" applyFill="1" applyAlignment="1">
      <alignment vertical="center"/>
    </xf>
    <xf numFmtId="0" fontId="9" fillId="10" borderId="0" xfId="0" applyFont="1" applyFill="1" applyAlignment="1">
      <alignment vertical="center"/>
    </xf>
    <xf numFmtId="0" fontId="2" fillId="3" borderId="8" xfId="0" applyFont="1" applyFill="1" applyBorder="1" applyAlignment="1">
      <alignment horizontal="center" vertical="center"/>
    </xf>
    <xf numFmtId="0" fontId="4" fillId="10" borderId="0" xfId="0" applyFont="1" applyFill="1" applyAlignment="1">
      <alignment horizontal="center" vertical="center"/>
    </xf>
    <xf numFmtId="0" fontId="2" fillId="0" borderId="1" xfId="0" applyFont="1" applyBorder="1"/>
    <xf numFmtId="165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9" fontId="16" fillId="0" borderId="1" xfId="1" applyFont="1" applyBorder="1" applyAlignment="1">
      <alignment horizontal="center"/>
    </xf>
    <xf numFmtId="3" fontId="0" fillId="9" borderId="0" xfId="0" applyNumberFormat="1" applyFill="1" applyAlignment="1">
      <alignment vertical="center"/>
    </xf>
    <xf numFmtId="3" fontId="0" fillId="4" borderId="6" xfId="0" applyNumberFormat="1" applyFill="1" applyBorder="1" applyAlignment="1">
      <alignment vertical="center"/>
    </xf>
    <xf numFmtId="3" fontId="0" fillId="9" borderId="0" xfId="0" applyNumberFormat="1" applyFill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3" fontId="2" fillId="9" borderId="0" xfId="0" applyNumberFormat="1" applyFont="1" applyFill="1" applyAlignment="1">
      <alignment horizontal="center" vertical="center"/>
    </xf>
    <xf numFmtId="3" fontId="0" fillId="9" borderId="0" xfId="0" applyNumberFormat="1" applyFill="1" applyAlignment="1">
      <alignment horizontal="center" vertical="center" wrapText="1"/>
    </xf>
    <xf numFmtId="3" fontId="3" fillId="9" borderId="0" xfId="0" applyNumberFormat="1" applyFont="1" applyFill="1" applyAlignment="1">
      <alignment horizontal="center" vertical="center"/>
    </xf>
    <xf numFmtId="3" fontId="0" fillId="9" borderId="16" xfId="0" applyNumberForma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" fontId="17" fillId="11" borderId="1" xfId="0" applyNumberFormat="1" applyFont="1" applyFill="1" applyBorder="1" applyAlignment="1">
      <alignment horizontal="center" vertical="center"/>
    </xf>
    <xf numFmtId="2" fontId="2" fillId="11" borderId="1" xfId="0" applyNumberFormat="1" applyFont="1" applyFill="1" applyBorder="1" applyAlignment="1">
      <alignment horizontal="center" vertical="center"/>
    </xf>
    <xf numFmtId="3" fontId="17" fillId="11" borderId="1" xfId="0" applyNumberFormat="1" applyFont="1" applyFill="1" applyBorder="1" applyAlignment="1">
      <alignment horizontal="center" vertical="center"/>
    </xf>
    <xf numFmtId="0" fontId="20" fillId="0" borderId="0" xfId="0" applyFont="1"/>
    <xf numFmtId="0" fontId="0" fillId="11" borderId="0" xfId="0" applyFill="1" applyAlignment="1">
      <alignment horizontal="center" vertical="center"/>
    </xf>
    <xf numFmtId="9" fontId="0" fillId="11" borderId="0" xfId="1" applyFont="1" applyFill="1" applyBorder="1" applyAlignment="1">
      <alignment vertical="center" wrapText="1"/>
    </xf>
    <xf numFmtId="0" fontId="0" fillId="11" borderId="0" xfId="0" applyFill="1" applyAlignment="1">
      <alignment horizontal="center" vertical="center" wrapText="1"/>
    </xf>
    <xf numFmtId="164" fontId="0" fillId="11" borderId="1" xfId="0" applyNumberFormat="1" applyFill="1" applyBorder="1" applyAlignment="1">
      <alignment horizontal="center" vertical="center"/>
    </xf>
    <xf numFmtId="165" fontId="0" fillId="11" borderId="1" xfId="0" applyNumberFormat="1" applyFill="1" applyBorder="1" applyAlignment="1">
      <alignment horizontal="center" vertical="center"/>
    </xf>
    <xf numFmtId="1" fontId="3" fillId="11" borderId="1" xfId="0" applyNumberFormat="1" applyFont="1" applyFill="1" applyBorder="1" applyAlignment="1">
      <alignment horizontal="center" vertical="center"/>
    </xf>
    <xf numFmtId="9" fontId="0" fillId="11" borderId="0" xfId="1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10" borderId="0" xfId="0" applyFill="1" applyAlignment="1">
      <alignment vertical="center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9" fontId="0" fillId="0" borderId="1" xfId="1" applyFont="1" applyBorder="1" applyAlignment="1" applyProtection="1">
      <alignment horizontal="center" vertical="center" wrapText="1"/>
      <protection locked="0"/>
    </xf>
    <xf numFmtId="9" fontId="0" fillId="0" borderId="1" xfId="1" applyFont="1" applyFill="1" applyBorder="1" applyAlignment="1" applyProtection="1">
      <alignment vertical="center" wrapText="1"/>
      <protection locked="0"/>
    </xf>
    <xf numFmtId="0" fontId="2" fillId="0" borderId="0" xfId="0" applyFont="1"/>
    <xf numFmtId="9" fontId="0" fillId="0" borderId="8" xfId="1" applyFont="1" applyBorder="1" applyAlignment="1" applyProtection="1">
      <alignment horizontal="center" vertical="center"/>
      <protection locked="0"/>
    </xf>
    <xf numFmtId="0" fontId="21" fillId="0" borderId="0" xfId="0" applyFont="1"/>
    <xf numFmtId="0" fontId="12" fillId="12" borderId="2" xfId="0" applyFont="1" applyFill="1" applyBorder="1" applyAlignment="1">
      <alignment vertical="center"/>
    </xf>
    <xf numFmtId="0" fontId="6" fillId="12" borderId="0" xfId="0" applyFont="1" applyFill="1" applyAlignment="1">
      <alignment vertical="center"/>
    </xf>
    <xf numFmtId="3" fontId="0" fillId="12" borderId="1" xfId="0" applyNumberFormat="1" applyFill="1" applyBorder="1" applyAlignment="1">
      <alignment horizontal="center" vertical="center"/>
    </xf>
    <xf numFmtId="0" fontId="22" fillId="9" borderId="0" xfId="0" applyFont="1" applyFill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5" borderId="8" xfId="0" applyFont="1" applyFill="1" applyBorder="1" applyAlignment="1">
      <alignment horizontal="left" vertical="center"/>
    </xf>
    <xf numFmtId="0" fontId="6" fillId="5" borderId="18" xfId="0" applyFont="1" applyFill="1" applyBorder="1" applyAlignment="1">
      <alignment horizontal="left" vertical="center"/>
    </xf>
    <xf numFmtId="0" fontId="6" fillId="5" borderId="9" xfId="0" applyFont="1" applyFill="1" applyBorder="1" applyAlignment="1">
      <alignment horizontal="left" vertical="center"/>
    </xf>
    <xf numFmtId="0" fontId="0" fillId="0" borderId="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0" fillId="6" borderId="8" xfId="0" applyFill="1" applyBorder="1" applyAlignment="1" applyProtection="1">
      <alignment horizontal="center" vertical="center"/>
      <protection locked="0"/>
    </xf>
    <xf numFmtId="0" fontId="0" fillId="6" borderId="9" xfId="0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9900CC"/>
      <color rgb="FF9DD3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0</xdr:row>
      <xdr:rowOff>83820</xdr:rowOff>
    </xdr:from>
    <xdr:to>
      <xdr:col>9</xdr:col>
      <xdr:colOff>144780</xdr:colOff>
      <xdr:row>3</xdr:row>
      <xdr:rowOff>266700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1C1B7A60-5720-4639-8147-1EE10E4ED433}"/>
            </a:ext>
          </a:extLst>
        </xdr:cNvPr>
        <xdr:cNvGrpSpPr/>
      </xdr:nvGrpSpPr>
      <xdr:grpSpPr>
        <a:xfrm>
          <a:off x="123825" y="85725"/>
          <a:ext cx="1647825" cy="723900"/>
          <a:chOff x="180975" y="0"/>
          <a:chExt cx="2934968" cy="1075548"/>
        </a:xfrm>
      </xdr:grpSpPr>
      <xdr:pic>
        <xdr:nvPicPr>
          <xdr:cNvPr id="5" name="Image 4" descr="Hospices Civils de Lyon - Centre Hospitalier Universitaire">
            <a:extLst>
              <a:ext uri="{FF2B5EF4-FFF2-40B4-BE49-F238E27FC236}">
                <a16:creationId xmlns:a16="http://schemas.microsoft.com/office/drawing/2014/main" id="{57D9E8B0-A5FE-6D42-D935-DB2588EA30D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>
            <a:fillRect/>
          </a:stretch>
        </xdr:blipFill>
        <xdr:spPr bwMode="auto">
          <a:xfrm>
            <a:off x="180975" y="0"/>
            <a:ext cx="1196340" cy="107554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Image 5" descr="Accueil - Climat Mundi">
            <a:extLst>
              <a:ext uri="{FF2B5EF4-FFF2-40B4-BE49-F238E27FC236}">
                <a16:creationId xmlns:a16="http://schemas.microsoft.com/office/drawing/2014/main" id="{06A04274-2699-BCAB-C077-58BB108FAD9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>
            <a:fillRect/>
          </a:stretch>
        </xdr:blipFill>
        <xdr:spPr bwMode="auto">
          <a:xfrm>
            <a:off x="1492704" y="163761"/>
            <a:ext cx="1623239" cy="53521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152400</xdr:colOff>
      <xdr:row>15</xdr:row>
      <xdr:rowOff>68580</xdr:rowOff>
    </xdr:from>
    <xdr:to>
      <xdr:col>32</xdr:col>
      <xdr:colOff>57570</xdr:colOff>
      <xdr:row>19</xdr:row>
      <xdr:rowOff>38161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236CFEB-D27D-599B-BCB3-5401AD4ABE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66800" y="3223260"/>
          <a:ext cx="4846740" cy="7011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  <pageSetUpPr fitToPage="1"/>
  </sheetPr>
  <dimension ref="B4:AT42"/>
  <sheetViews>
    <sheetView showGridLines="0" workbookViewId="0">
      <pane ySplit="4" topLeftCell="A29" activePane="bottomLeft" state="frozen"/>
      <selection pane="bottomLeft" activeCell="AQ15" sqref="AQ15"/>
    </sheetView>
  </sheetViews>
  <sheetFormatPr baseColWidth="10" defaultRowHeight="14.4" x14ac:dyDescent="0.3"/>
  <cols>
    <col min="1" max="53" width="2.6640625" customWidth="1"/>
  </cols>
  <sheetData>
    <row r="4" spans="2:7" ht="36.6" x14ac:dyDescent="0.7">
      <c r="C4" s="16"/>
      <c r="G4" s="51" t="s">
        <v>56</v>
      </c>
    </row>
    <row r="6" spans="2:7" ht="18" x14ac:dyDescent="0.35">
      <c r="B6" s="52" t="s">
        <v>67</v>
      </c>
    </row>
    <row r="7" spans="2:7" x14ac:dyDescent="0.3">
      <c r="B7" t="s">
        <v>53</v>
      </c>
    </row>
    <row r="9" spans="2:7" x14ac:dyDescent="0.3">
      <c r="B9" t="s">
        <v>54</v>
      </c>
    </row>
    <row r="10" spans="2:7" x14ac:dyDescent="0.3">
      <c r="C10" t="s">
        <v>55</v>
      </c>
    </row>
    <row r="11" spans="2:7" x14ac:dyDescent="0.3">
      <c r="C11" s="117" t="s">
        <v>68</v>
      </c>
    </row>
    <row r="13" spans="2:7" ht="21" x14ac:dyDescent="0.4">
      <c r="B13" s="119" t="s">
        <v>81</v>
      </c>
    </row>
    <row r="14" spans="2:7" x14ac:dyDescent="0.3">
      <c r="D14" t="s">
        <v>83</v>
      </c>
    </row>
    <row r="15" spans="2:7" x14ac:dyDescent="0.3">
      <c r="D15" s="117" t="s">
        <v>84</v>
      </c>
    </row>
    <row r="21" spans="2:46" ht="21" x14ac:dyDescent="0.4">
      <c r="B21" s="119" t="s">
        <v>82</v>
      </c>
    </row>
    <row r="22" spans="2:46" x14ac:dyDescent="0.3">
      <c r="B22" t="s">
        <v>57</v>
      </c>
    </row>
    <row r="23" spans="2:46" x14ac:dyDescent="0.3">
      <c r="C23" s="41" t="s">
        <v>91</v>
      </c>
    </row>
    <row r="24" spans="2:46" x14ac:dyDescent="0.3">
      <c r="C24" s="41" t="s">
        <v>90</v>
      </c>
    </row>
    <row r="27" spans="2:46" x14ac:dyDescent="0.3">
      <c r="C27" s="127" t="s">
        <v>89</v>
      </c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  <c r="AF27" s="128"/>
      <c r="AG27" s="128"/>
      <c r="AH27" s="128"/>
      <c r="AI27" s="128"/>
      <c r="AJ27" s="128"/>
      <c r="AK27" s="128"/>
      <c r="AL27" s="128"/>
      <c r="AM27" s="128"/>
      <c r="AN27" s="128"/>
      <c r="AO27" s="128"/>
      <c r="AP27" s="128"/>
      <c r="AQ27" s="128"/>
      <c r="AR27" s="128"/>
      <c r="AS27" s="128"/>
      <c r="AT27" s="129"/>
    </row>
    <row r="28" spans="2:46" x14ac:dyDescent="0.3">
      <c r="D28" t="s">
        <v>63</v>
      </c>
    </row>
    <row r="29" spans="2:46" x14ac:dyDescent="0.3">
      <c r="D29" t="s">
        <v>78</v>
      </c>
    </row>
    <row r="30" spans="2:46" x14ac:dyDescent="0.3">
      <c r="D30" s="124" t="s">
        <v>22</v>
      </c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 t="s">
        <v>23</v>
      </c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 t="s">
        <v>59</v>
      </c>
      <c r="AB30" s="124"/>
      <c r="AC30" s="124"/>
      <c r="AD30" s="124"/>
      <c r="AE30" s="124"/>
      <c r="AF30" s="124"/>
      <c r="AG30" s="124"/>
      <c r="AH30" s="124" t="s">
        <v>27</v>
      </c>
      <c r="AI30" s="124"/>
      <c r="AJ30" s="124"/>
      <c r="AK30" s="124"/>
      <c r="AL30" s="124"/>
      <c r="AM30" s="124" t="s">
        <v>12</v>
      </c>
      <c r="AN30" s="124"/>
      <c r="AO30" s="124"/>
      <c r="AP30" s="124"/>
      <c r="AQ30" s="124"/>
      <c r="AR30" s="124"/>
      <c r="AS30" s="124"/>
      <c r="AT30" s="124"/>
    </row>
    <row r="31" spans="2:46" x14ac:dyDescent="0.3">
      <c r="D31" s="125" t="s">
        <v>79</v>
      </c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6" t="s">
        <v>80</v>
      </c>
      <c r="P31" s="126"/>
      <c r="Q31" s="126"/>
      <c r="R31" s="126"/>
      <c r="S31" s="126"/>
      <c r="T31" s="126"/>
      <c r="U31" s="126"/>
      <c r="V31" s="126"/>
      <c r="W31" s="126"/>
      <c r="X31" s="126"/>
      <c r="Y31" s="126"/>
      <c r="Z31" s="126"/>
      <c r="AA31" s="126"/>
      <c r="AB31" s="126"/>
      <c r="AC31" s="126"/>
      <c r="AD31" s="126"/>
      <c r="AE31" s="126"/>
      <c r="AF31" s="126"/>
      <c r="AG31" s="126"/>
      <c r="AH31" s="125">
        <v>850</v>
      </c>
      <c r="AI31" s="125"/>
      <c r="AJ31" s="125"/>
      <c r="AK31" s="125"/>
      <c r="AL31" s="125"/>
      <c r="AM31" s="125" t="s">
        <v>36</v>
      </c>
      <c r="AN31" s="125"/>
      <c r="AO31" s="125"/>
      <c r="AP31" s="125"/>
      <c r="AQ31" s="125"/>
      <c r="AR31" s="125"/>
      <c r="AS31" s="125"/>
      <c r="AT31" s="125"/>
    </row>
    <row r="32" spans="2:46" x14ac:dyDescent="0.3">
      <c r="D32" s="125" t="s">
        <v>80</v>
      </c>
      <c r="E32" s="125"/>
      <c r="F32" s="125"/>
      <c r="G32" s="125"/>
      <c r="H32" s="125"/>
      <c r="I32" s="125"/>
      <c r="J32" s="125"/>
      <c r="K32" s="125"/>
      <c r="L32" s="125"/>
      <c r="M32" s="125"/>
      <c r="N32" s="125"/>
      <c r="O32" s="126" t="s">
        <v>60</v>
      </c>
      <c r="P32" s="126"/>
      <c r="Q32" s="126"/>
      <c r="R32" s="126"/>
      <c r="S32" s="126"/>
      <c r="T32" s="126"/>
      <c r="U32" s="126"/>
      <c r="V32" s="126"/>
      <c r="W32" s="126"/>
      <c r="X32" s="126"/>
      <c r="Y32" s="126"/>
      <c r="Z32" s="126"/>
      <c r="AA32" s="126"/>
      <c r="AB32" s="126"/>
      <c r="AC32" s="126"/>
      <c r="AD32" s="126"/>
      <c r="AE32" s="126"/>
      <c r="AF32" s="126"/>
      <c r="AG32" s="126"/>
      <c r="AH32" s="125">
        <v>19600</v>
      </c>
      <c r="AI32" s="125"/>
      <c r="AJ32" s="125"/>
      <c r="AK32" s="125"/>
      <c r="AL32" s="125"/>
      <c r="AM32" s="125" t="s">
        <v>39</v>
      </c>
      <c r="AN32" s="125"/>
      <c r="AO32" s="125"/>
      <c r="AP32" s="125"/>
      <c r="AQ32" s="125"/>
      <c r="AR32" s="125"/>
      <c r="AS32" s="125"/>
      <c r="AT32" s="125"/>
    </row>
    <row r="33" spans="3:46" x14ac:dyDescent="0.3">
      <c r="D33" s="125" t="s">
        <v>60</v>
      </c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6" t="s">
        <v>61</v>
      </c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5">
        <v>900</v>
      </c>
      <c r="AI33" s="125"/>
      <c r="AJ33" s="125"/>
      <c r="AK33" s="125"/>
      <c r="AL33" s="125"/>
      <c r="AM33" s="125" t="s">
        <v>36</v>
      </c>
      <c r="AN33" s="125"/>
      <c r="AO33" s="125"/>
      <c r="AP33" s="125"/>
      <c r="AQ33" s="125"/>
      <c r="AR33" s="125"/>
      <c r="AS33" s="125"/>
      <c r="AT33" s="125"/>
    </row>
    <row r="34" spans="3:46" ht="14.4" customHeight="1" x14ac:dyDescent="0.3">
      <c r="D34" s="130" t="s">
        <v>62</v>
      </c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2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</row>
    <row r="36" spans="3:46" x14ac:dyDescent="0.3">
      <c r="D36" t="s">
        <v>64</v>
      </c>
    </row>
    <row r="37" spans="3:46" x14ac:dyDescent="0.3">
      <c r="D37" t="s">
        <v>65</v>
      </c>
    </row>
    <row r="39" spans="3:46" x14ac:dyDescent="0.3">
      <c r="C39" s="127" t="s">
        <v>90</v>
      </c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8"/>
      <c r="AL39" s="128"/>
      <c r="AM39" s="128"/>
      <c r="AN39" s="128"/>
      <c r="AO39" s="128"/>
      <c r="AP39" s="128"/>
      <c r="AQ39" s="128"/>
      <c r="AR39" s="128"/>
      <c r="AS39" s="128"/>
      <c r="AT39" s="129"/>
    </row>
    <row r="40" spans="3:46" x14ac:dyDescent="0.3">
      <c r="D40" t="s">
        <v>66</v>
      </c>
    </row>
    <row r="42" spans="3:46" x14ac:dyDescent="0.3">
      <c r="C42" s="101"/>
    </row>
  </sheetData>
  <mergeCells count="25">
    <mergeCell ref="C39:AT39"/>
    <mergeCell ref="AH34:AL34"/>
    <mergeCell ref="AM34:AT34"/>
    <mergeCell ref="D34:AG34"/>
    <mergeCell ref="AA32:AG32"/>
    <mergeCell ref="AH32:AL32"/>
    <mergeCell ref="AM32:AT32"/>
    <mergeCell ref="D33:N33"/>
    <mergeCell ref="O33:Z33"/>
    <mergeCell ref="AA33:AG33"/>
    <mergeCell ref="AH33:AL33"/>
    <mergeCell ref="AM33:AT33"/>
    <mergeCell ref="D32:N32"/>
    <mergeCell ref="O32:Z32"/>
    <mergeCell ref="AM30:AT30"/>
    <mergeCell ref="AH31:AL31"/>
    <mergeCell ref="AA31:AG31"/>
    <mergeCell ref="AM31:AT31"/>
    <mergeCell ref="C27:AT27"/>
    <mergeCell ref="AA30:AG30"/>
    <mergeCell ref="AH30:AL30"/>
    <mergeCell ref="D30:N30"/>
    <mergeCell ref="O30:Z30"/>
    <mergeCell ref="O31:Z31"/>
    <mergeCell ref="D31:N31"/>
  </mergeCells>
  <pageMargins left="0.7" right="0.7" top="0.75" bottom="0.75" header="0.3" footer="0.3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Listes!$C$18:$C$27</xm:f>
          </x14:formula1>
          <xm:sqref>AM31:AM34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  <pageSetUpPr fitToPage="1"/>
  </sheetPr>
  <dimension ref="A1:AC40"/>
  <sheetViews>
    <sheetView showGridLines="0" tabSelected="1" zoomScale="60" zoomScaleNormal="60" workbookViewId="0">
      <pane ySplit="9" topLeftCell="A34" activePane="bottomLeft" state="frozen"/>
      <selection pane="bottomLeft" activeCell="C23" sqref="C23:D23"/>
    </sheetView>
  </sheetViews>
  <sheetFormatPr baseColWidth="10" defaultColWidth="8.88671875" defaultRowHeight="14.4" x14ac:dyDescent="0.3"/>
  <cols>
    <col min="1" max="1" width="5.33203125" style="2" customWidth="1"/>
    <col min="2" max="2" width="25.5546875" style="2" customWidth="1"/>
    <col min="3" max="3" width="18.88671875" style="2" customWidth="1"/>
    <col min="4" max="4" width="17.5546875" style="2" customWidth="1"/>
    <col min="5" max="5" width="26.6640625" style="2" customWidth="1"/>
    <col min="6" max="6" width="24.109375" style="2" customWidth="1"/>
    <col min="7" max="7" width="27.6640625" style="2" customWidth="1"/>
    <col min="8" max="8" width="13.109375" style="2" customWidth="1"/>
    <col min="9" max="9" width="20.5546875" style="9" customWidth="1"/>
    <col min="10" max="10" width="12.33203125" style="9" customWidth="1"/>
    <col min="11" max="11" width="15.6640625" style="9" customWidth="1"/>
    <col min="12" max="12" width="13.33203125" style="9" customWidth="1"/>
    <col min="13" max="13" width="8.109375" style="9" customWidth="1"/>
    <col min="14" max="14" width="23.33203125" style="96" customWidth="1"/>
    <col min="15" max="15" width="11.33203125" style="9" customWidth="1"/>
    <col min="16" max="16" width="5.44140625" style="2" customWidth="1"/>
    <col min="17" max="17" width="2.33203125" style="2" hidden="1" customWidth="1"/>
    <col min="18" max="18" width="15.33203125" style="2" hidden="1" customWidth="1"/>
    <col min="19" max="19" width="11.5546875" style="2" hidden="1" customWidth="1"/>
    <col min="20" max="20" width="17.88671875" style="2" hidden="1" customWidth="1"/>
    <col min="21" max="21" width="15.33203125" style="2" hidden="1" customWidth="1"/>
    <col min="22" max="22" width="5.5546875" style="2" hidden="1" customWidth="1"/>
    <col min="23" max="23" width="2.33203125" style="2" hidden="1" customWidth="1"/>
    <col min="24" max="27" width="13.33203125" style="2" hidden="1" customWidth="1"/>
    <col min="28" max="28" width="17.109375" style="2" hidden="1" customWidth="1"/>
    <col min="29" max="29" width="3.33203125" style="2" hidden="1" customWidth="1"/>
    <col min="30" max="33" width="0" style="2" hidden="1" customWidth="1"/>
    <col min="34" max="16384" width="8.88671875" style="2"/>
  </cols>
  <sheetData>
    <row r="1" spans="1:29" ht="15" thickBot="1" x14ac:dyDescent="0.3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88"/>
      <c r="O1" s="53"/>
      <c r="P1" s="53"/>
    </row>
    <row r="2" spans="1:29" ht="37.200000000000003" thickBot="1" x14ac:dyDescent="0.35">
      <c r="A2" s="55"/>
      <c r="B2" s="22" t="s">
        <v>24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89"/>
      <c r="O2" s="54"/>
      <c r="P2" s="59"/>
    </row>
    <row r="3" spans="1:29" x14ac:dyDescent="0.3">
      <c r="A3" s="55"/>
      <c r="B3" s="53"/>
      <c r="C3" s="53"/>
      <c r="D3" s="53"/>
      <c r="E3" s="53"/>
      <c r="F3" s="53"/>
      <c r="G3" s="53"/>
      <c r="H3" s="53"/>
      <c r="I3" s="65"/>
      <c r="J3" s="65"/>
      <c r="K3" s="65"/>
      <c r="L3" s="65"/>
      <c r="M3" s="65"/>
      <c r="N3" s="90"/>
      <c r="O3" s="65"/>
      <c r="P3" s="59"/>
    </row>
    <row r="4" spans="1:29" ht="21" customHeight="1" x14ac:dyDescent="0.3">
      <c r="A4" s="55"/>
      <c r="B4" s="75" t="s">
        <v>0</v>
      </c>
      <c r="C4" s="80" t="s">
        <v>96</v>
      </c>
      <c r="D4" s="80"/>
      <c r="E4" s="79"/>
      <c r="F4" s="79"/>
      <c r="G4" s="112"/>
      <c r="H4" s="53"/>
      <c r="I4" s="120"/>
      <c r="J4" s="121"/>
      <c r="K4" s="121"/>
      <c r="L4" s="121"/>
      <c r="M4" s="121"/>
      <c r="N4" s="122"/>
      <c r="O4" s="72" t="s">
        <v>71</v>
      </c>
      <c r="P4" s="59"/>
    </row>
    <row r="5" spans="1:29" ht="21" customHeight="1" x14ac:dyDescent="0.3">
      <c r="A5" s="74"/>
      <c r="B5" s="74"/>
      <c r="C5" s="74"/>
      <c r="D5" s="74"/>
      <c r="E5" s="74"/>
      <c r="F5" s="74"/>
      <c r="G5" s="53"/>
      <c r="H5" s="53"/>
      <c r="I5" s="21" t="s">
        <v>91</v>
      </c>
      <c r="J5" s="49"/>
      <c r="K5" s="49"/>
      <c r="L5" s="49"/>
      <c r="M5" s="49"/>
      <c r="N5" s="91">
        <f>L25</f>
        <v>0</v>
      </c>
      <c r="O5" s="72" t="s">
        <v>71</v>
      </c>
      <c r="P5" s="59"/>
    </row>
    <row r="6" spans="1:29" ht="21" customHeight="1" x14ac:dyDescent="0.3">
      <c r="A6" s="55"/>
      <c r="B6" s="24" t="s">
        <v>26</v>
      </c>
      <c r="C6" s="82" t="s">
        <v>88</v>
      </c>
      <c r="D6" s="74"/>
      <c r="E6" s="53"/>
      <c r="F6" s="74"/>
      <c r="G6" s="53"/>
      <c r="H6" s="53"/>
      <c r="I6" s="21" t="s">
        <v>95</v>
      </c>
      <c r="J6" s="49"/>
      <c r="K6" s="49"/>
      <c r="L6" s="49"/>
      <c r="M6" s="49"/>
      <c r="N6" s="91">
        <f>K36</f>
        <v>0</v>
      </c>
      <c r="O6" s="72" t="s">
        <v>71</v>
      </c>
      <c r="P6" s="59"/>
    </row>
    <row r="7" spans="1:29" x14ac:dyDescent="0.3">
      <c r="A7" s="55"/>
      <c r="B7" s="24" t="s">
        <v>87</v>
      </c>
      <c r="C7" s="82">
        <v>1000</v>
      </c>
      <c r="D7" s="50" t="s">
        <v>3</v>
      </c>
      <c r="E7" s="53"/>
      <c r="F7" s="74"/>
      <c r="G7" s="53"/>
      <c r="H7" s="53"/>
      <c r="I7" s="65"/>
      <c r="J7" s="65"/>
      <c r="K7" s="65"/>
      <c r="L7" s="65"/>
      <c r="M7" s="65"/>
      <c r="N7" s="90"/>
      <c r="O7" s="65"/>
      <c r="P7" s="59"/>
    </row>
    <row r="8" spans="1:29" ht="28.8" customHeight="1" x14ac:dyDescent="0.3">
      <c r="A8" s="55"/>
      <c r="B8" s="24" t="s">
        <v>25</v>
      </c>
      <c r="C8" s="113"/>
      <c r="D8" s="114" t="s">
        <v>1</v>
      </c>
      <c r="E8" s="79" t="s">
        <v>69</v>
      </c>
      <c r="F8" s="74"/>
      <c r="G8" s="53"/>
      <c r="H8" s="53"/>
      <c r="I8" s="141" t="s">
        <v>72</v>
      </c>
      <c r="J8" s="142"/>
      <c r="K8" s="142"/>
      <c r="L8" s="142"/>
      <c r="M8" s="143"/>
      <c r="N8" s="100">
        <f>SUM(N4:N7)</f>
        <v>0</v>
      </c>
      <c r="O8" s="73" t="s">
        <v>71</v>
      </c>
      <c r="P8" s="59"/>
    </row>
    <row r="9" spans="1:29" x14ac:dyDescent="0.3">
      <c r="A9" s="55"/>
      <c r="B9" s="24" t="s">
        <v>5</v>
      </c>
      <c r="C9" s="97">
        <f>IF(D8="grammes",C7*C8/(1000*1000),IF(D8="kg",C8*C7/1000,"unit ?"))</f>
        <v>0</v>
      </c>
      <c r="D9" s="50" t="s">
        <v>4</v>
      </c>
      <c r="E9" s="53"/>
      <c r="F9" s="74"/>
      <c r="G9" s="74"/>
      <c r="H9" s="53"/>
      <c r="I9" s="65"/>
      <c r="J9" s="65"/>
      <c r="K9" s="65"/>
      <c r="L9" s="65"/>
      <c r="M9" s="65"/>
      <c r="N9" s="90"/>
      <c r="O9" s="65"/>
      <c r="P9" s="59"/>
    </row>
    <row r="10" spans="1:29" hidden="1" x14ac:dyDescent="0.3">
      <c r="A10" s="55"/>
      <c r="B10" s="24" t="s">
        <v>58</v>
      </c>
      <c r="C10" s="82">
        <v>0</v>
      </c>
      <c r="D10" s="74"/>
      <c r="E10" s="53"/>
      <c r="F10" s="74"/>
      <c r="G10" s="74"/>
      <c r="H10" s="53"/>
      <c r="I10" s="65"/>
      <c r="J10" s="65"/>
      <c r="K10" s="65"/>
      <c r="L10" s="65"/>
      <c r="M10" s="65"/>
      <c r="N10" s="90"/>
      <c r="O10" s="65"/>
      <c r="P10" s="59"/>
    </row>
    <row r="11" spans="1:29" x14ac:dyDescent="0.3">
      <c r="A11" s="55"/>
      <c r="B11" s="53"/>
      <c r="C11" s="74"/>
      <c r="D11" s="74"/>
      <c r="E11" s="74"/>
      <c r="F11" s="74"/>
      <c r="G11" s="74"/>
      <c r="H11" s="53"/>
      <c r="I11" s="65"/>
      <c r="J11" s="65"/>
      <c r="K11" s="65"/>
      <c r="L11" s="65"/>
      <c r="M11" s="65"/>
      <c r="N11" s="90"/>
      <c r="O11" s="65"/>
      <c r="P11" s="59"/>
    </row>
    <row r="12" spans="1:29" x14ac:dyDescent="0.3">
      <c r="A12" s="55"/>
      <c r="B12" s="53"/>
      <c r="C12" s="74"/>
      <c r="D12" s="74"/>
      <c r="E12" s="74"/>
      <c r="F12" s="74"/>
      <c r="G12" s="74"/>
      <c r="H12" s="53"/>
      <c r="I12" s="65"/>
      <c r="J12" s="65"/>
      <c r="K12" s="65"/>
      <c r="L12" s="65"/>
      <c r="M12" s="65"/>
      <c r="N12" s="90"/>
      <c r="O12" s="65"/>
      <c r="P12" s="59"/>
      <c r="Q12" s="18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32.4" customHeight="1" x14ac:dyDescent="0.3">
      <c r="A13" s="55"/>
      <c r="B13" s="53"/>
      <c r="C13" s="53"/>
      <c r="D13" s="53"/>
      <c r="E13" s="53"/>
      <c r="F13" s="53"/>
      <c r="G13" s="71"/>
      <c r="H13" s="53"/>
      <c r="I13" s="65"/>
      <c r="J13" s="65"/>
      <c r="K13" s="65"/>
      <c r="L13" s="65"/>
      <c r="M13" s="65"/>
      <c r="N13" s="90"/>
      <c r="O13" s="65"/>
      <c r="P13" s="59"/>
    </row>
    <row r="14" spans="1:29" ht="25.8" x14ac:dyDescent="0.3">
      <c r="A14" s="55"/>
      <c r="B14" s="11" t="s">
        <v>92</v>
      </c>
      <c r="C14" s="49"/>
      <c r="D14" s="49"/>
      <c r="E14" s="49"/>
      <c r="F14" s="49"/>
      <c r="G14" s="49"/>
      <c r="H14" s="49"/>
      <c r="I14" s="65"/>
      <c r="J14" s="65"/>
      <c r="K14" s="65"/>
      <c r="L14" s="65"/>
      <c r="M14" s="65"/>
      <c r="N14" s="90"/>
      <c r="O14" s="65"/>
      <c r="P14" s="59"/>
    </row>
    <row r="15" spans="1:29" x14ac:dyDescent="0.3">
      <c r="A15" s="55"/>
      <c r="B15" s="53"/>
      <c r="C15" s="53"/>
      <c r="D15" s="53"/>
      <c r="E15" s="53"/>
      <c r="F15" s="53"/>
      <c r="G15" s="71"/>
      <c r="H15" s="53"/>
      <c r="I15" s="65"/>
      <c r="J15" s="65"/>
      <c r="K15" s="65"/>
      <c r="L15" s="65"/>
      <c r="M15" s="65"/>
      <c r="N15" s="90"/>
      <c r="O15" s="65"/>
      <c r="P15" s="59"/>
    </row>
    <row r="16" spans="1:29" ht="28.2" customHeight="1" x14ac:dyDescent="0.3">
      <c r="A16" s="55"/>
      <c r="B16" s="123" t="s">
        <v>47</v>
      </c>
      <c r="C16" s="53"/>
      <c r="D16" s="53"/>
      <c r="E16" s="53"/>
      <c r="F16" s="53"/>
      <c r="G16" s="71"/>
      <c r="H16" s="53"/>
      <c r="I16" s="65"/>
      <c r="J16" s="65"/>
      <c r="K16" s="65"/>
      <c r="L16" s="65"/>
      <c r="M16" s="65"/>
      <c r="N16" s="90"/>
      <c r="O16" s="65"/>
      <c r="P16" s="59"/>
    </row>
    <row r="17" spans="1:16" ht="43.2" x14ac:dyDescent="0.3">
      <c r="A17" s="55"/>
      <c r="B17" s="14" t="s">
        <v>74</v>
      </c>
      <c r="C17" s="140" t="s">
        <v>75</v>
      </c>
      <c r="D17" s="137"/>
      <c r="E17" s="81" t="s">
        <v>73</v>
      </c>
      <c r="F17" s="14" t="s">
        <v>76</v>
      </c>
      <c r="G17" s="10" t="s">
        <v>12</v>
      </c>
      <c r="H17" s="14" t="s">
        <v>27</v>
      </c>
      <c r="I17" s="65"/>
      <c r="J17" s="12" t="s">
        <v>6</v>
      </c>
      <c r="K17" s="12" t="s">
        <v>2</v>
      </c>
      <c r="L17" s="13" t="s">
        <v>71</v>
      </c>
      <c r="M17" s="65"/>
      <c r="N17" s="90"/>
      <c r="O17" s="65"/>
      <c r="P17" s="59"/>
    </row>
    <row r="18" spans="1:16" ht="21" x14ac:dyDescent="0.3">
      <c r="A18" s="55"/>
      <c r="B18" s="111"/>
      <c r="C18" s="134"/>
      <c r="D18" s="135"/>
      <c r="E18" s="118">
        <v>1</v>
      </c>
      <c r="F18" s="116"/>
      <c r="G18" s="109" t="s">
        <v>18</v>
      </c>
      <c r="H18" s="110"/>
      <c r="I18" s="65"/>
      <c r="J18" s="37">
        <f>$C$9*H18*E18</f>
        <v>0</v>
      </c>
      <c r="K18" s="20" t="str">
        <f>VLOOKUP(G18,Listes!$C$18:$D$28,2,FALSE)</f>
        <v>calcul auto</v>
      </c>
      <c r="L18" s="19" t="str">
        <f>IFERROR(K18*J18,"")</f>
        <v/>
      </c>
      <c r="M18" s="65"/>
      <c r="N18" s="90"/>
      <c r="O18" s="65"/>
      <c r="P18" s="59"/>
    </row>
    <row r="19" spans="1:16" ht="21" x14ac:dyDescent="0.3">
      <c r="A19" s="55"/>
      <c r="B19" s="111"/>
      <c r="C19" s="134"/>
      <c r="D19" s="135"/>
      <c r="E19" s="118">
        <v>1</v>
      </c>
      <c r="F19" s="116"/>
      <c r="G19" s="109" t="s">
        <v>18</v>
      </c>
      <c r="H19" s="110"/>
      <c r="I19" s="65"/>
      <c r="J19" s="37">
        <f t="shared" ref="J19" si="0">$C$9*H19*E19</f>
        <v>0</v>
      </c>
      <c r="K19" s="20" t="str">
        <f>VLOOKUP(G19,Listes!$C$18:$D$28,2,FALSE)</f>
        <v>calcul auto</v>
      </c>
      <c r="L19" s="19" t="str">
        <f t="shared" ref="L19:L23" si="1">IFERROR(K19*J19,"")</f>
        <v/>
      </c>
      <c r="M19" s="65"/>
      <c r="N19" s="90"/>
      <c r="O19" s="65"/>
      <c r="P19" s="59"/>
    </row>
    <row r="20" spans="1:16" ht="21" x14ac:dyDescent="0.3">
      <c r="A20" s="55"/>
      <c r="B20" s="111"/>
      <c r="C20" s="134"/>
      <c r="D20" s="135"/>
      <c r="E20" s="118">
        <v>1</v>
      </c>
      <c r="F20" s="116"/>
      <c r="G20" s="109" t="s">
        <v>18</v>
      </c>
      <c r="H20" s="110"/>
      <c r="I20" s="65"/>
      <c r="J20" s="37">
        <f t="shared" ref="J20:J23" si="2">$C$9*H20*E20</f>
        <v>0</v>
      </c>
      <c r="K20" s="20" t="str">
        <f>VLOOKUP(G20,Listes!$C$18:$D$28,2,FALSE)</f>
        <v>calcul auto</v>
      </c>
      <c r="L20" s="19" t="str">
        <f t="shared" si="1"/>
        <v/>
      </c>
      <c r="M20" s="65"/>
      <c r="N20" s="90"/>
      <c r="O20" s="65"/>
      <c r="P20" s="59"/>
    </row>
    <row r="21" spans="1:16" ht="21" x14ac:dyDescent="0.3">
      <c r="A21" s="55"/>
      <c r="B21" s="111"/>
      <c r="C21" s="134"/>
      <c r="D21" s="135"/>
      <c r="E21" s="118">
        <v>1</v>
      </c>
      <c r="F21" s="116"/>
      <c r="G21" s="109" t="s">
        <v>18</v>
      </c>
      <c r="H21" s="110"/>
      <c r="I21" s="65"/>
      <c r="J21" s="37">
        <f t="shared" si="2"/>
        <v>0</v>
      </c>
      <c r="K21" s="20" t="str">
        <f>VLOOKUP(G21,Listes!$C$18:$D$28,2,FALSE)</f>
        <v>calcul auto</v>
      </c>
      <c r="L21" s="19" t="str">
        <f t="shared" si="1"/>
        <v/>
      </c>
      <c r="M21" s="65"/>
      <c r="N21" s="90"/>
      <c r="O21" s="65"/>
      <c r="P21" s="59"/>
    </row>
    <row r="22" spans="1:16" ht="21" x14ac:dyDescent="0.3">
      <c r="A22" s="55"/>
      <c r="B22" s="111"/>
      <c r="C22" s="134"/>
      <c r="D22" s="135"/>
      <c r="E22" s="118">
        <v>1</v>
      </c>
      <c r="F22" s="116"/>
      <c r="G22" s="109" t="s">
        <v>18</v>
      </c>
      <c r="H22" s="110"/>
      <c r="I22" s="65"/>
      <c r="J22" s="37">
        <f t="shared" si="2"/>
        <v>0</v>
      </c>
      <c r="K22" s="20" t="str">
        <f>VLOOKUP(G22,Listes!$C$18:$D$28,2,FALSE)</f>
        <v>calcul auto</v>
      </c>
      <c r="L22" s="19" t="str">
        <f t="shared" si="1"/>
        <v/>
      </c>
      <c r="M22" s="65"/>
      <c r="N22" s="90"/>
      <c r="O22" s="65"/>
      <c r="P22" s="59"/>
    </row>
    <row r="23" spans="1:16" ht="21" x14ac:dyDescent="0.3">
      <c r="A23" s="55"/>
      <c r="B23" s="111"/>
      <c r="C23" s="134"/>
      <c r="D23" s="135"/>
      <c r="E23" s="118">
        <v>1</v>
      </c>
      <c r="F23" s="116"/>
      <c r="G23" s="109" t="s">
        <v>18</v>
      </c>
      <c r="H23" s="110"/>
      <c r="I23" s="65"/>
      <c r="J23" s="37">
        <f t="shared" si="2"/>
        <v>0</v>
      </c>
      <c r="K23" s="20" t="str">
        <f>VLOOKUP(G23,Listes!$C$18:$D$28,2,FALSE)</f>
        <v>calcul auto</v>
      </c>
      <c r="L23" s="19" t="str">
        <f t="shared" si="1"/>
        <v/>
      </c>
      <c r="M23" s="65"/>
      <c r="N23" s="90"/>
      <c r="O23" s="65"/>
      <c r="P23" s="59"/>
    </row>
    <row r="24" spans="1:16" ht="12.6" customHeight="1" x14ac:dyDescent="0.3">
      <c r="A24" s="55"/>
      <c r="B24" s="102"/>
      <c r="C24" s="102"/>
      <c r="D24" s="102"/>
      <c r="E24" s="102"/>
      <c r="F24" s="103"/>
      <c r="G24" s="104"/>
      <c r="H24" s="104"/>
      <c r="I24" s="65"/>
      <c r="J24" s="105"/>
      <c r="K24" s="106"/>
      <c r="L24" s="107"/>
      <c r="M24" s="65"/>
      <c r="N24" s="90"/>
      <c r="O24" s="65"/>
      <c r="P24" s="59"/>
    </row>
    <row r="25" spans="1:16" s="38" customFormat="1" ht="21" x14ac:dyDescent="0.3">
      <c r="A25" s="56"/>
      <c r="B25" s="65"/>
      <c r="C25" s="65"/>
      <c r="D25" s="65"/>
      <c r="E25" s="65"/>
      <c r="F25" s="65"/>
      <c r="G25" s="65"/>
      <c r="H25" s="65"/>
      <c r="I25" s="65"/>
      <c r="J25" s="100">
        <f>SUM(J18:J24)</f>
        <v>0</v>
      </c>
      <c r="K25" s="99"/>
      <c r="L25" s="100">
        <f>SUM(L18:L24)</f>
        <v>0</v>
      </c>
      <c r="M25" s="68"/>
      <c r="N25" s="92"/>
      <c r="O25" s="68"/>
      <c r="P25" s="60"/>
    </row>
    <row r="26" spans="1:16" x14ac:dyDescent="0.3">
      <c r="A26" s="55"/>
      <c r="B26" s="53"/>
      <c r="C26" s="53"/>
      <c r="D26" s="53"/>
      <c r="E26" s="69"/>
      <c r="F26" s="69"/>
      <c r="G26" s="69"/>
      <c r="H26" s="69"/>
      <c r="I26" s="65"/>
      <c r="J26" s="65"/>
      <c r="K26" s="65"/>
      <c r="L26" s="65"/>
      <c r="M26" s="65"/>
      <c r="N26" s="90"/>
      <c r="O26" s="65"/>
      <c r="P26" s="59"/>
    </row>
    <row r="27" spans="1:16" ht="32.4" customHeight="1" x14ac:dyDescent="0.3">
      <c r="A27" s="55"/>
      <c r="B27" s="26" t="s">
        <v>17</v>
      </c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65"/>
      <c r="P27" s="59"/>
    </row>
    <row r="28" spans="1:16" ht="16.95" customHeight="1" x14ac:dyDescent="0.3">
      <c r="A28" s="55"/>
      <c r="B28" s="53"/>
      <c r="C28" s="53"/>
      <c r="D28" s="53"/>
      <c r="E28" s="53"/>
      <c r="F28" s="53"/>
      <c r="G28" s="71"/>
      <c r="H28" s="53"/>
      <c r="I28" s="66"/>
      <c r="J28" s="66"/>
      <c r="K28" s="66"/>
      <c r="L28" s="66"/>
      <c r="M28" s="66"/>
      <c r="N28" s="93"/>
      <c r="O28" s="66"/>
      <c r="P28" s="59"/>
    </row>
    <row r="29" spans="1:16" ht="25.8" x14ac:dyDescent="0.3">
      <c r="A29" s="55"/>
      <c r="B29" s="11" t="s">
        <v>93</v>
      </c>
      <c r="C29" s="49"/>
      <c r="D29" s="49"/>
      <c r="E29" s="49"/>
      <c r="F29" s="49"/>
      <c r="G29" s="11"/>
      <c r="H29" s="69"/>
      <c r="I29" s="65"/>
      <c r="J29" s="65"/>
      <c r="K29" s="65"/>
      <c r="L29" s="65"/>
      <c r="M29" s="67"/>
      <c r="N29" s="94"/>
      <c r="O29" s="67"/>
      <c r="P29" s="59"/>
    </row>
    <row r="30" spans="1:16" ht="21" x14ac:dyDescent="0.3">
      <c r="A30" s="57"/>
      <c r="B30" s="71"/>
      <c r="C30" s="71"/>
      <c r="D30" s="71"/>
      <c r="E30" s="71"/>
      <c r="F30" s="71"/>
      <c r="G30" s="71"/>
      <c r="H30" s="69"/>
      <c r="I30" s="65"/>
      <c r="J30" s="65"/>
      <c r="K30" s="65"/>
      <c r="L30" s="65"/>
      <c r="M30" s="67"/>
      <c r="N30" s="94"/>
      <c r="O30" s="67"/>
      <c r="P30" s="59"/>
    </row>
    <row r="31" spans="1:16" ht="52.8" customHeight="1" x14ac:dyDescent="0.3">
      <c r="A31" s="55"/>
      <c r="B31" s="3" t="s">
        <v>28</v>
      </c>
      <c r="C31" s="136" t="s">
        <v>15</v>
      </c>
      <c r="D31" s="137"/>
      <c r="E31" s="10" t="s">
        <v>14</v>
      </c>
      <c r="F31" s="14" t="s">
        <v>27</v>
      </c>
      <c r="G31" s="10" t="s">
        <v>12</v>
      </c>
      <c r="H31" s="53"/>
      <c r="I31" s="12" t="s">
        <v>6</v>
      </c>
      <c r="J31" s="12" t="s">
        <v>2</v>
      </c>
      <c r="K31" s="12" t="s">
        <v>71</v>
      </c>
      <c r="L31" s="65"/>
      <c r="M31" s="65"/>
      <c r="N31" s="94"/>
      <c r="O31" s="67"/>
      <c r="P31" s="59"/>
    </row>
    <row r="32" spans="1:16" ht="21" x14ac:dyDescent="0.3">
      <c r="A32" s="55"/>
      <c r="B32" s="111" t="s">
        <v>13</v>
      </c>
      <c r="C32" s="138" t="s">
        <v>94</v>
      </c>
      <c r="D32" s="139"/>
      <c r="E32" s="115">
        <v>1</v>
      </c>
      <c r="F32" s="109"/>
      <c r="G32" s="109" t="s">
        <v>18</v>
      </c>
      <c r="H32" s="69"/>
      <c r="I32" s="37">
        <f>E32*$C$9*F32</f>
        <v>0</v>
      </c>
      <c r="J32" s="20" t="str">
        <f>VLOOKUP(G32,Listes!$C$18:$D$33,2,FALSE)</f>
        <v>calcul auto</v>
      </c>
      <c r="K32" s="19" t="str">
        <f>IFERROR(J32*I32,"")</f>
        <v/>
      </c>
      <c r="L32" s="65"/>
      <c r="M32" s="65"/>
      <c r="N32" s="94"/>
      <c r="O32" s="67"/>
      <c r="P32" s="59"/>
    </row>
    <row r="33" spans="1:16" ht="21" x14ac:dyDescent="0.3">
      <c r="A33" s="55"/>
      <c r="B33" s="111" t="s">
        <v>13</v>
      </c>
      <c r="C33" s="138" t="s">
        <v>94</v>
      </c>
      <c r="D33" s="139"/>
      <c r="E33" s="115">
        <v>1</v>
      </c>
      <c r="F33" s="109"/>
      <c r="G33" s="109" t="s">
        <v>40</v>
      </c>
      <c r="H33" s="53"/>
      <c r="I33" s="37">
        <f t="shared" ref="I33:I34" si="3">E33*$C$9*F33</f>
        <v>0</v>
      </c>
      <c r="J33" s="20">
        <f>VLOOKUP(G33,Listes!$C$18:$D$33,2,FALSE)</f>
        <v>9.5899999999999996E-3</v>
      </c>
      <c r="K33" s="19">
        <f t="shared" ref="K33:K34" si="4">IFERROR(J33*I33,"")</f>
        <v>0</v>
      </c>
      <c r="L33" s="65"/>
      <c r="M33" s="65"/>
      <c r="N33" s="94"/>
      <c r="O33" s="67"/>
      <c r="P33" s="59"/>
    </row>
    <row r="34" spans="1:16" ht="21" x14ac:dyDescent="0.3">
      <c r="A34" s="55"/>
      <c r="B34" s="111" t="s">
        <v>13</v>
      </c>
      <c r="C34" s="138" t="s">
        <v>94</v>
      </c>
      <c r="D34" s="139"/>
      <c r="E34" s="115">
        <v>1</v>
      </c>
      <c r="F34" s="109"/>
      <c r="G34" s="109" t="s">
        <v>18</v>
      </c>
      <c r="H34" s="53"/>
      <c r="I34" s="37">
        <f t="shared" si="3"/>
        <v>0</v>
      </c>
      <c r="J34" s="20" t="str">
        <f>VLOOKUP(G34,Listes!$C$18:$D$33,2,FALSE)</f>
        <v>calcul auto</v>
      </c>
      <c r="K34" s="19" t="str">
        <f t="shared" si="4"/>
        <v/>
      </c>
      <c r="L34" s="65"/>
      <c r="M34" s="65"/>
      <c r="N34" s="94"/>
      <c r="O34" s="67"/>
      <c r="P34" s="59"/>
    </row>
    <row r="35" spans="1:16" ht="9.6" customHeight="1" x14ac:dyDescent="0.3">
      <c r="A35" s="55"/>
      <c r="B35" s="102"/>
      <c r="C35" s="102"/>
      <c r="D35" s="102"/>
      <c r="E35" s="108"/>
      <c r="F35" s="104"/>
      <c r="G35" s="104"/>
      <c r="H35" s="53"/>
      <c r="I35" s="105"/>
      <c r="J35" s="105"/>
      <c r="K35" s="107"/>
      <c r="L35" s="65"/>
      <c r="M35" s="65"/>
      <c r="N35" s="94"/>
      <c r="O35" s="67"/>
      <c r="P35" s="59"/>
    </row>
    <row r="36" spans="1:16" s="38" customFormat="1" ht="21" x14ac:dyDescent="0.3">
      <c r="A36" s="56"/>
      <c r="B36" s="28" t="s">
        <v>48</v>
      </c>
      <c r="C36" s="28"/>
      <c r="D36" s="28"/>
      <c r="E36" s="39"/>
      <c r="F36" s="40"/>
      <c r="G36" s="40"/>
      <c r="H36" s="70"/>
      <c r="I36" s="98">
        <f>SUM(I32:I35)</f>
        <v>0</v>
      </c>
      <c r="J36" s="99"/>
      <c r="K36" s="98">
        <f>SUM(K32:K35)</f>
        <v>0</v>
      </c>
      <c r="L36" s="68"/>
      <c r="M36" s="68"/>
      <c r="N36" s="92"/>
      <c r="O36" s="68"/>
      <c r="P36" s="60"/>
    </row>
    <row r="37" spans="1:16" x14ac:dyDescent="0.3">
      <c r="A37" s="55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65"/>
      <c r="M37" s="65"/>
      <c r="N37" s="90"/>
      <c r="O37" s="65"/>
      <c r="P37" s="59"/>
    </row>
    <row r="38" spans="1:16" ht="32.4" customHeight="1" x14ac:dyDescent="0.3">
      <c r="A38" s="55"/>
      <c r="B38" s="26" t="s">
        <v>17</v>
      </c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65"/>
      <c r="P38" s="59"/>
    </row>
    <row r="39" spans="1:16" ht="32.4" customHeight="1" thickBot="1" x14ac:dyDescent="0.35">
      <c r="A39" s="58"/>
      <c r="B39" s="62"/>
      <c r="C39" s="62"/>
      <c r="D39" s="62"/>
      <c r="E39" s="62"/>
      <c r="F39" s="62"/>
      <c r="G39" s="63"/>
      <c r="H39" s="62"/>
      <c r="I39" s="64"/>
      <c r="J39" s="64"/>
      <c r="K39" s="64"/>
      <c r="L39" s="64"/>
      <c r="M39" s="64"/>
      <c r="N39" s="95"/>
      <c r="O39" s="64"/>
      <c r="P39" s="61"/>
    </row>
    <row r="40" spans="1:16" x14ac:dyDescent="0.3">
      <c r="I40" s="2"/>
      <c r="J40" s="2"/>
      <c r="K40" s="2"/>
    </row>
  </sheetData>
  <mergeCells count="14">
    <mergeCell ref="C17:D17"/>
    <mergeCell ref="C18:D18"/>
    <mergeCell ref="C23:D23"/>
    <mergeCell ref="I8:M8"/>
    <mergeCell ref="C27:N27"/>
    <mergeCell ref="C38:N38"/>
    <mergeCell ref="C19:D19"/>
    <mergeCell ref="C31:D31"/>
    <mergeCell ref="C32:D32"/>
    <mergeCell ref="C33:D33"/>
    <mergeCell ref="C34:D34"/>
    <mergeCell ref="C20:D20"/>
    <mergeCell ref="C21:D21"/>
    <mergeCell ref="C22:D22"/>
  </mergeCells>
  <phoneticPr fontId="7" type="noConversion"/>
  <pageMargins left="0.7" right="0.7" top="0.75" bottom="0.75" header="0.3" footer="0.3"/>
  <pageSetup paperSize="9" scale="4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1000000}">
          <x14:formula1>
            <xm:f>Listes!$C$10:$C$11</xm:f>
          </x14:formula1>
          <xm:sqref>D8</xm:sqref>
        </x14:dataValidation>
        <x14:dataValidation type="list" allowBlank="1" showInputMessage="1" showErrorMessage="1" xr:uid="{00000000-0002-0000-0100-000002000000}">
          <x14:formula1>
            <xm:f>Listes!$C$18:$C$27</xm:f>
          </x14:formula1>
          <xm:sqref>G18:G24</xm:sqref>
        </x14:dataValidation>
        <x14:dataValidation type="list" allowBlank="1" showInputMessage="1" showErrorMessage="1" xr:uid="{00000000-0002-0000-0100-000006000000}">
          <x14:formula1>
            <xm:f>Listes!$C$31:$C$35</xm:f>
          </x14:formula1>
          <xm:sqref>G32:G35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P61"/>
  <sheetViews>
    <sheetView showGridLines="0" topLeftCell="A10" zoomScale="90" zoomScaleNormal="90" workbookViewId="0">
      <selection activeCell="Q10" sqref="Q10"/>
    </sheetView>
  </sheetViews>
  <sheetFormatPr baseColWidth="10" defaultRowHeight="14.4" x14ac:dyDescent="0.3"/>
  <cols>
    <col min="2" max="2" width="5.6640625" customWidth="1"/>
    <col min="3" max="3" width="61" bestFit="1" customWidth="1"/>
    <col min="4" max="4" width="17.6640625" customWidth="1"/>
    <col min="6" max="6" width="8" style="17" customWidth="1"/>
    <col min="7" max="7" width="14" style="17" customWidth="1"/>
    <col min="8" max="9" width="11.6640625" style="17" customWidth="1"/>
    <col min="10" max="12" width="11.6640625" customWidth="1"/>
    <col min="14" max="14" width="3" customWidth="1"/>
    <col min="15" max="15" width="14.6640625" customWidth="1"/>
  </cols>
  <sheetData>
    <row r="2" spans="2:13" ht="21" x14ac:dyDescent="0.3">
      <c r="G2" s="6" t="s">
        <v>50</v>
      </c>
      <c r="J2" s="17"/>
      <c r="K2" s="17"/>
      <c r="L2" s="17"/>
    </row>
    <row r="3" spans="2:13" ht="21" x14ac:dyDescent="0.3">
      <c r="C3" s="25" t="s">
        <v>29</v>
      </c>
      <c r="G3" s="78" t="s">
        <v>51</v>
      </c>
      <c r="J3" s="17"/>
      <c r="K3" s="17"/>
      <c r="L3" s="17"/>
    </row>
    <row r="4" spans="2:13" ht="28.8" x14ac:dyDescent="0.3">
      <c r="C4" s="15" t="s">
        <v>85</v>
      </c>
      <c r="G4"/>
      <c r="H4" s="30" t="s">
        <v>7</v>
      </c>
      <c r="I4" s="30" t="s">
        <v>8</v>
      </c>
      <c r="J4" s="30" t="s">
        <v>9</v>
      </c>
      <c r="K4" s="30" t="s">
        <v>10</v>
      </c>
      <c r="L4" s="30" t="s">
        <v>45</v>
      </c>
      <c r="M4" s="31" t="s">
        <v>30</v>
      </c>
    </row>
    <row r="5" spans="2:13" ht="28.8" x14ac:dyDescent="0.3">
      <c r="C5" s="27" t="s">
        <v>86</v>
      </c>
      <c r="G5" s="34" t="s">
        <v>7</v>
      </c>
      <c r="H5" s="8">
        <v>700</v>
      </c>
      <c r="I5" s="33">
        <f>H6</f>
        <v>3000</v>
      </c>
      <c r="J5" s="33">
        <f>H7</f>
        <v>15000</v>
      </c>
      <c r="K5" s="33">
        <f>H8</f>
        <v>10000</v>
      </c>
      <c r="L5" s="33">
        <f>H9</f>
        <v>10000</v>
      </c>
      <c r="M5" s="33">
        <f>H10</f>
        <v>20000</v>
      </c>
    </row>
    <row r="6" spans="2:13" x14ac:dyDescent="0.3">
      <c r="G6" s="4" t="s">
        <v>8</v>
      </c>
      <c r="H6" s="8">
        <v>3000</v>
      </c>
      <c r="I6" s="8">
        <v>3000</v>
      </c>
      <c r="J6" s="33">
        <f>I7</f>
        <v>10000</v>
      </c>
      <c r="K6" s="33">
        <f>I8</f>
        <v>15000</v>
      </c>
      <c r="L6" s="33">
        <f>I9</f>
        <v>15000</v>
      </c>
      <c r="M6" s="33">
        <f>I10</f>
        <v>20000</v>
      </c>
    </row>
    <row r="7" spans="2:13" x14ac:dyDescent="0.3">
      <c r="G7" s="4" t="s">
        <v>9</v>
      </c>
      <c r="H7" s="8">
        <v>15000</v>
      </c>
      <c r="I7" s="8">
        <v>10000</v>
      </c>
      <c r="J7" s="8">
        <v>5000</v>
      </c>
      <c r="K7" s="33">
        <f>J8</f>
        <v>15000</v>
      </c>
      <c r="L7" s="33">
        <f>J9</f>
        <v>15000</v>
      </c>
      <c r="M7" s="33">
        <f>J10</f>
        <v>20000</v>
      </c>
    </row>
    <row r="8" spans="2:13" x14ac:dyDescent="0.3">
      <c r="G8" s="4" t="s">
        <v>10</v>
      </c>
      <c r="H8" s="8">
        <v>10000</v>
      </c>
      <c r="I8" s="8">
        <v>15000</v>
      </c>
      <c r="J8" s="8">
        <v>15000</v>
      </c>
      <c r="K8" s="8">
        <v>3000</v>
      </c>
      <c r="L8" s="8">
        <f>K9</f>
        <v>15000</v>
      </c>
      <c r="M8" s="33">
        <f>K10</f>
        <v>20000</v>
      </c>
    </row>
    <row r="9" spans="2:13" ht="21" x14ac:dyDescent="0.3">
      <c r="C9" s="25" t="s">
        <v>21</v>
      </c>
      <c r="G9" s="7" t="s">
        <v>45</v>
      </c>
      <c r="H9" s="8">
        <v>10000</v>
      </c>
      <c r="I9" s="8">
        <v>15000</v>
      </c>
      <c r="J9" s="8">
        <v>15000</v>
      </c>
      <c r="K9" s="8">
        <v>15000</v>
      </c>
      <c r="L9" s="8">
        <v>5000</v>
      </c>
      <c r="M9" s="33">
        <f>L10</f>
        <v>20000</v>
      </c>
    </row>
    <row r="10" spans="2:13" x14ac:dyDescent="0.3">
      <c r="C10" s="7" t="s">
        <v>19</v>
      </c>
      <c r="G10" s="4" t="s">
        <v>30</v>
      </c>
      <c r="H10" s="8">
        <v>20000</v>
      </c>
      <c r="I10" s="8">
        <v>20000</v>
      </c>
      <c r="J10" s="8">
        <v>20000</v>
      </c>
      <c r="K10" s="8">
        <v>20000</v>
      </c>
      <c r="L10" s="8">
        <v>20000</v>
      </c>
      <c r="M10" s="8">
        <v>20000</v>
      </c>
    </row>
    <row r="11" spans="2:13" x14ac:dyDescent="0.3">
      <c r="C11" s="7" t="s">
        <v>20</v>
      </c>
      <c r="G11" s="76" t="s">
        <v>18</v>
      </c>
      <c r="J11" s="17"/>
      <c r="K11" s="17"/>
      <c r="L11" s="17"/>
    </row>
    <row r="12" spans="2:13" x14ac:dyDescent="0.3">
      <c r="C12" s="17"/>
      <c r="G12" s="77"/>
      <c r="J12" s="17"/>
      <c r="K12" s="17"/>
      <c r="L12" s="17"/>
    </row>
    <row r="13" spans="2:13" x14ac:dyDescent="0.3">
      <c r="G13" s="78" t="s">
        <v>52</v>
      </c>
      <c r="J13" s="17"/>
      <c r="K13" s="17"/>
      <c r="L13" s="17"/>
    </row>
    <row r="14" spans="2:13" x14ac:dyDescent="0.3">
      <c r="G14"/>
      <c r="H14" s="30" t="s">
        <v>7</v>
      </c>
      <c r="I14" s="30" t="s">
        <v>8</v>
      </c>
      <c r="J14" s="30" t="s">
        <v>9</v>
      </c>
      <c r="K14" s="30" t="s">
        <v>10</v>
      </c>
      <c r="L14" s="30" t="s">
        <v>45</v>
      </c>
      <c r="M14" s="31" t="s">
        <v>30</v>
      </c>
    </row>
    <row r="15" spans="2:13" x14ac:dyDescent="0.3">
      <c r="G15" s="42" t="s">
        <v>7</v>
      </c>
      <c r="H15" s="35">
        <f t="shared" ref="H15:M20" si="0">VLOOKUP($G15&amp;"-"&amp;H$14,$O$26:$P$61,2,FALSE)</f>
        <v>8.8050000000000003E-2</v>
      </c>
      <c r="I15" s="35">
        <f t="shared" si="0"/>
        <v>8.8050000000000003E-2</v>
      </c>
      <c r="J15" s="35">
        <f t="shared" si="0"/>
        <v>2.8889999999999999E-2</v>
      </c>
      <c r="K15" s="35">
        <f t="shared" si="0"/>
        <v>2.8889999999999999E-2</v>
      </c>
      <c r="L15" s="35">
        <f t="shared" si="0"/>
        <v>3.7246666666666664E-2</v>
      </c>
      <c r="M15" s="35">
        <f t="shared" si="0"/>
        <v>0.61404999999999998</v>
      </c>
    </row>
    <row r="16" spans="2:13" ht="21" x14ac:dyDescent="0.3">
      <c r="B16" s="6" t="s">
        <v>11</v>
      </c>
      <c r="G16" s="42" t="s">
        <v>8</v>
      </c>
      <c r="H16" s="35">
        <f t="shared" si="0"/>
        <v>8.8050000000000003E-2</v>
      </c>
      <c r="I16" s="35">
        <f t="shared" si="0"/>
        <v>7.2358000000000006E-2</v>
      </c>
      <c r="J16" s="35">
        <f t="shared" si="0"/>
        <v>2.8889999999999999E-2</v>
      </c>
      <c r="K16" s="35">
        <f t="shared" si="0"/>
        <v>5.1075000000000002E-2</v>
      </c>
      <c r="L16" s="35">
        <f t="shared" si="0"/>
        <v>3.7246666666666664E-2</v>
      </c>
      <c r="M16" s="35">
        <f t="shared" si="0"/>
        <v>0.61404999999999998</v>
      </c>
    </row>
    <row r="17" spans="2:16" x14ac:dyDescent="0.3">
      <c r="C17" s="5"/>
      <c r="D17" s="5" t="s">
        <v>16</v>
      </c>
      <c r="G17" s="42" t="s">
        <v>9</v>
      </c>
      <c r="H17" s="35">
        <f t="shared" si="0"/>
        <v>2.8889999999999999E-2</v>
      </c>
      <c r="I17" s="35">
        <f t="shared" si="0"/>
        <v>2.8889999999999999E-2</v>
      </c>
      <c r="J17" s="35">
        <f t="shared" si="0"/>
        <v>5.1075000000000002E-2</v>
      </c>
      <c r="K17" s="35">
        <f t="shared" si="0"/>
        <v>5.1075000000000002E-2</v>
      </c>
      <c r="L17" s="35">
        <f t="shared" si="0"/>
        <v>3.7246666666666664E-2</v>
      </c>
      <c r="M17" s="35">
        <f t="shared" si="0"/>
        <v>0.61404999999999998</v>
      </c>
    </row>
    <row r="18" spans="2:16" x14ac:dyDescent="0.3">
      <c r="C18" s="36" t="s">
        <v>18</v>
      </c>
      <c r="D18" s="35" t="s">
        <v>77</v>
      </c>
      <c r="G18" s="42" t="s">
        <v>10</v>
      </c>
      <c r="H18" s="35">
        <f t="shared" si="0"/>
        <v>5.1075000000000002E-2</v>
      </c>
      <c r="I18" s="35">
        <f t="shared" si="0"/>
        <v>5.1075000000000002E-2</v>
      </c>
      <c r="J18" s="35">
        <f t="shared" si="0"/>
        <v>5.1075000000000002E-2</v>
      </c>
      <c r="K18" s="35">
        <f t="shared" si="0"/>
        <v>8.8050000000000003E-2</v>
      </c>
      <c r="L18" s="35">
        <f t="shared" si="0"/>
        <v>3.7246666666666664E-2</v>
      </c>
      <c r="M18" s="35">
        <f t="shared" si="0"/>
        <v>0.61404999999999998</v>
      </c>
    </row>
    <row r="19" spans="2:16" x14ac:dyDescent="0.3">
      <c r="C19" s="1" t="s">
        <v>32</v>
      </c>
      <c r="D19" s="35">
        <v>1.74</v>
      </c>
      <c r="G19" s="42" t="s">
        <v>45</v>
      </c>
      <c r="H19" s="35">
        <f t="shared" si="0"/>
        <v>3.7246666666666664E-2</v>
      </c>
      <c r="I19" s="35">
        <f t="shared" si="0"/>
        <v>3.7246666666666664E-2</v>
      </c>
      <c r="J19" s="35">
        <f t="shared" si="0"/>
        <v>3.7246666666666664E-2</v>
      </c>
      <c r="K19" s="35">
        <f t="shared" si="0"/>
        <v>3.7246666666666664E-2</v>
      </c>
      <c r="L19" s="35">
        <f t="shared" si="0"/>
        <v>3.7246666666666664E-2</v>
      </c>
      <c r="M19" s="35">
        <f t="shared" si="0"/>
        <v>0.61404999999999998</v>
      </c>
    </row>
    <row r="20" spans="2:16" x14ac:dyDescent="0.3">
      <c r="C20" s="1" t="s">
        <v>33</v>
      </c>
      <c r="D20" s="35">
        <v>1.08</v>
      </c>
      <c r="G20" s="42" t="s">
        <v>30</v>
      </c>
      <c r="H20" s="35">
        <f t="shared" si="0"/>
        <v>0.61404999999999998</v>
      </c>
      <c r="I20" s="35">
        <f t="shared" si="0"/>
        <v>0.61404999999999998</v>
      </c>
      <c r="J20" s="35">
        <f t="shared" si="0"/>
        <v>0.61404999999999998</v>
      </c>
      <c r="K20" s="35">
        <f t="shared" si="0"/>
        <v>0.61404999999999998</v>
      </c>
      <c r="L20" s="35">
        <f t="shared" si="0"/>
        <v>0.61404999999999998</v>
      </c>
      <c r="M20" s="35">
        <f t="shared" si="0"/>
        <v>0.61404999999999998</v>
      </c>
    </row>
    <row r="21" spans="2:16" x14ac:dyDescent="0.3">
      <c r="C21" s="1" t="s">
        <v>34</v>
      </c>
      <c r="D21" s="35">
        <v>0.82599999999999996</v>
      </c>
      <c r="G21"/>
      <c r="J21" s="17"/>
      <c r="K21" s="17"/>
      <c r="L21" s="17"/>
    </row>
    <row r="22" spans="2:16" x14ac:dyDescent="0.3">
      <c r="C22" s="1" t="s">
        <v>35</v>
      </c>
      <c r="D22" s="35">
        <v>0.25966666666666666</v>
      </c>
    </row>
    <row r="23" spans="2:16" ht="15" thickBot="1" x14ac:dyDescent="0.35">
      <c r="C23" s="1" t="s">
        <v>36</v>
      </c>
      <c r="D23" s="35">
        <v>8.8050000000000003E-2</v>
      </c>
      <c r="G23" s="48" t="s">
        <v>49</v>
      </c>
    </row>
    <row r="24" spans="2:16" ht="15" thickBot="1" x14ac:dyDescent="0.35">
      <c r="C24" s="1" t="s">
        <v>37</v>
      </c>
      <c r="D24" s="35">
        <v>5.8000000000000003E-2</v>
      </c>
      <c r="H24" s="43" t="s">
        <v>31</v>
      </c>
      <c r="I24" s="44">
        <f>D23</f>
        <v>8.8050000000000003E-2</v>
      </c>
      <c r="J24" s="44">
        <f>D26</f>
        <v>1.41E-2</v>
      </c>
      <c r="K24" s="44">
        <f>D19</f>
        <v>1.74</v>
      </c>
      <c r="L24" s="45">
        <f>D27</f>
        <v>9.5899999999999996E-3</v>
      </c>
    </row>
    <row r="25" spans="2:16" x14ac:dyDescent="0.3">
      <c r="C25" s="1" t="s">
        <v>38</v>
      </c>
      <c r="D25" s="35">
        <v>2.58E-2</v>
      </c>
      <c r="I25" s="46" t="s">
        <v>41</v>
      </c>
      <c r="J25" s="46" t="s">
        <v>42</v>
      </c>
      <c r="K25" s="46" t="s">
        <v>43</v>
      </c>
      <c r="L25" s="46" t="s">
        <v>44</v>
      </c>
      <c r="M25" s="47" t="s">
        <v>46</v>
      </c>
    </row>
    <row r="26" spans="2:16" x14ac:dyDescent="0.3">
      <c r="C26" s="1" t="s">
        <v>39</v>
      </c>
      <c r="D26" s="35">
        <v>1.41E-2</v>
      </c>
      <c r="G26" s="4" t="s">
        <v>7</v>
      </c>
      <c r="H26" s="7" t="s">
        <v>7</v>
      </c>
      <c r="I26" s="29">
        <v>1</v>
      </c>
      <c r="J26" s="29"/>
      <c r="K26" s="29"/>
      <c r="L26" s="29"/>
      <c r="M26" s="32">
        <f>SUM(I26:L26)</f>
        <v>1</v>
      </c>
      <c r="O26" t="str">
        <f>G26&amp;"-"&amp;H26</f>
        <v>France-France</v>
      </c>
      <c r="P26">
        <f t="shared" ref="P26:P61" si="1">SUMPRODUCT($I$24:$L$24,I26:L26)</f>
        <v>8.8050000000000003E-2</v>
      </c>
    </row>
    <row r="27" spans="2:16" x14ac:dyDescent="0.3">
      <c r="C27" s="1" t="s">
        <v>40</v>
      </c>
      <c r="D27" s="35">
        <v>9.5899999999999996E-3</v>
      </c>
      <c r="G27" s="4" t="s">
        <v>7</v>
      </c>
      <c r="H27" s="7" t="s">
        <v>8</v>
      </c>
      <c r="I27" s="29">
        <v>1</v>
      </c>
      <c r="J27" s="29"/>
      <c r="K27" s="29"/>
      <c r="L27" s="29"/>
      <c r="M27" s="32">
        <f t="shared" ref="M27:M61" si="2">SUM(I27:L27)</f>
        <v>1</v>
      </c>
      <c r="O27" t="str">
        <f t="shared" ref="O27:O61" si="3">G27&amp;"-"&amp;H27</f>
        <v>France-Europe</v>
      </c>
      <c r="P27">
        <f t="shared" si="1"/>
        <v>8.8050000000000003E-2</v>
      </c>
    </row>
    <row r="28" spans="2:16" x14ac:dyDescent="0.3">
      <c r="G28" s="4" t="s">
        <v>7</v>
      </c>
      <c r="H28" s="7" t="s">
        <v>9</v>
      </c>
      <c r="I28" s="29">
        <v>0.2</v>
      </c>
      <c r="J28" s="29">
        <v>0.8</v>
      </c>
      <c r="K28" s="29"/>
      <c r="L28" s="29"/>
      <c r="M28" s="32">
        <f t="shared" si="2"/>
        <v>1</v>
      </c>
      <c r="O28" t="str">
        <f t="shared" si="3"/>
        <v>France-Asie</v>
      </c>
      <c r="P28">
        <f t="shared" si="1"/>
        <v>2.8889999999999999E-2</v>
      </c>
    </row>
    <row r="29" spans="2:16" ht="21" x14ac:dyDescent="0.3">
      <c r="B29" s="6" t="s">
        <v>70</v>
      </c>
      <c r="G29" s="4" t="s">
        <v>7</v>
      </c>
      <c r="H29" s="7" t="s">
        <v>10</v>
      </c>
      <c r="I29" s="29">
        <v>0.2</v>
      </c>
      <c r="J29" s="29">
        <v>0.8</v>
      </c>
      <c r="K29" s="29"/>
      <c r="L29" s="29"/>
      <c r="M29" s="32">
        <f t="shared" si="2"/>
        <v>1</v>
      </c>
      <c r="O29" t="str">
        <f t="shared" si="3"/>
        <v>France-Amérique</v>
      </c>
      <c r="P29">
        <f t="shared" si="1"/>
        <v>2.8889999999999999E-2</v>
      </c>
    </row>
    <row r="30" spans="2:16" x14ac:dyDescent="0.3">
      <c r="C30" s="5"/>
      <c r="D30" s="5" t="s">
        <v>16</v>
      </c>
      <c r="G30" s="4" t="s">
        <v>7</v>
      </c>
      <c r="H30" s="17" t="s">
        <v>45</v>
      </c>
      <c r="I30" s="29">
        <f>1/3</f>
        <v>0.33333333333333331</v>
      </c>
      <c r="J30" s="29">
        <f>I30</f>
        <v>0.33333333333333331</v>
      </c>
      <c r="K30" s="29"/>
      <c r="L30" s="29">
        <f>I30</f>
        <v>0.33333333333333331</v>
      </c>
      <c r="M30" s="32">
        <f t="shared" si="2"/>
        <v>1</v>
      </c>
      <c r="O30" t="str">
        <f t="shared" si="3"/>
        <v>France-Afrique</v>
      </c>
      <c r="P30">
        <f t="shared" si="1"/>
        <v>3.7246666666666664E-2</v>
      </c>
    </row>
    <row r="31" spans="2:16" x14ac:dyDescent="0.3">
      <c r="C31" s="36" t="s">
        <v>18</v>
      </c>
      <c r="D31" s="35" t="s">
        <v>77</v>
      </c>
      <c r="G31" s="4" t="s">
        <v>7</v>
      </c>
      <c r="H31" s="4" t="s">
        <v>30</v>
      </c>
      <c r="I31" s="29">
        <f>1/3</f>
        <v>0.33333333333333331</v>
      </c>
      <c r="J31" s="29">
        <f>I31</f>
        <v>0.33333333333333331</v>
      </c>
      <c r="K31" s="29">
        <f>J31</f>
        <v>0.33333333333333331</v>
      </c>
      <c r="L31" s="29"/>
      <c r="M31" s="32">
        <f t="shared" si="2"/>
        <v>1</v>
      </c>
      <c r="O31" t="str">
        <f t="shared" si="3"/>
        <v>France-Non précisé</v>
      </c>
      <c r="P31">
        <f t="shared" si="1"/>
        <v>0.61404999999999998</v>
      </c>
    </row>
    <row r="32" spans="2:16" x14ac:dyDescent="0.3">
      <c r="C32" s="83" t="s">
        <v>33</v>
      </c>
      <c r="D32" s="84">
        <v>1.08</v>
      </c>
      <c r="G32" s="4" t="s">
        <v>8</v>
      </c>
      <c r="H32" s="7" t="s">
        <v>7</v>
      </c>
      <c r="I32" s="29">
        <v>1</v>
      </c>
      <c r="J32" s="29"/>
      <c r="K32" s="29"/>
      <c r="L32" s="29"/>
      <c r="M32" s="32">
        <f t="shared" si="2"/>
        <v>1</v>
      </c>
      <c r="O32" t="str">
        <f t="shared" si="3"/>
        <v>Europe-France</v>
      </c>
      <c r="P32">
        <f t="shared" si="1"/>
        <v>8.8050000000000003E-2</v>
      </c>
    </row>
    <row r="33" spans="3:16" x14ac:dyDescent="0.3">
      <c r="C33" s="83" t="s">
        <v>36</v>
      </c>
      <c r="D33" s="84">
        <v>8.8050000000000003E-2</v>
      </c>
      <c r="G33" s="4" t="s">
        <v>8</v>
      </c>
      <c r="H33" s="7" t="s">
        <v>8</v>
      </c>
      <c r="I33" s="29">
        <v>0.8</v>
      </c>
      <c r="J33" s="29"/>
      <c r="K33" s="29"/>
      <c r="L33" s="29">
        <v>0.2</v>
      </c>
      <c r="M33" s="32">
        <f t="shared" si="2"/>
        <v>1</v>
      </c>
      <c r="O33" t="str">
        <f t="shared" si="3"/>
        <v>Europe-Europe</v>
      </c>
      <c r="P33">
        <f t="shared" si="1"/>
        <v>7.2358000000000006E-2</v>
      </c>
    </row>
    <row r="34" spans="3:16" x14ac:dyDescent="0.3">
      <c r="C34" s="83" t="s">
        <v>39</v>
      </c>
      <c r="D34" s="84">
        <v>1.41E-2</v>
      </c>
      <c r="G34" s="4" t="s">
        <v>8</v>
      </c>
      <c r="H34" s="7" t="s">
        <v>9</v>
      </c>
      <c r="I34" s="29">
        <v>0.2</v>
      </c>
      <c r="J34" s="29">
        <v>0.8</v>
      </c>
      <c r="K34" s="29"/>
      <c r="L34" s="29"/>
      <c r="M34" s="32">
        <f t="shared" si="2"/>
        <v>1</v>
      </c>
      <c r="O34" t="str">
        <f t="shared" si="3"/>
        <v>Europe-Asie</v>
      </c>
      <c r="P34">
        <f t="shared" si="1"/>
        <v>2.8889999999999999E-2</v>
      </c>
    </row>
    <row r="35" spans="3:16" x14ac:dyDescent="0.3">
      <c r="C35" s="83" t="s">
        <v>40</v>
      </c>
      <c r="D35" s="84">
        <v>9.5899999999999996E-3</v>
      </c>
      <c r="G35" s="4" t="s">
        <v>8</v>
      </c>
      <c r="H35" s="7" t="s">
        <v>10</v>
      </c>
      <c r="I35" s="29">
        <v>0.5</v>
      </c>
      <c r="J35" s="29">
        <v>0.5</v>
      </c>
      <c r="K35" s="29"/>
      <c r="L35" s="29"/>
      <c r="M35" s="32">
        <f t="shared" si="2"/>
        <v>1</v>
      </c>
      <c r="O35" t="str">
        <f t="shared" si="3"/>
        <v>Europe-Amérique</v>
      </c>
      <c r="P35">
        <f t="shared" si="1"/>
        <v>5.1075000000000002E-2</v>
      </c>
    </row>
    <row r="36" spans="3:16" x14ac:dyDescent="0.3">
      <c r="C36" s="1"/>
      <c r="D36" s="7"/>
      <c r="G36" s="4" t="s">
        <v>8</v>
      </c>
      <c r="H36" s="17" t="s">
        <v>45</v>
      </c>
      <c r="I36" s="29">
        <f>1/3</f>
        <v>0.33333333333333331</v>
      </c>
      <c r="J36" s="29">
        <f>I36</f>
        <v>0.33333333333333331</v>
      </c>
      <c r="K36" s="29"/>
      <c r="L36" s="29">
        <f>I36</f>
        <v>0.33333333333333331</v>
      </c>
      <c r="M36" s="32">
        <f t="shared" si="2"/>
        <v>1</v>
      </c>
      <c r="O36" t="str">
        <f t="shared" si="3"/>
        <v>Europe-Afrique</v>
      </c>
      <c r="P36">
        <f t="shared" si="1"/>
        <v>3.7246666666666664E-2</v>
      </c>
    </row>
    <row r="37" spans="3:16" x14ac:dyDescent="0.3">
      <c r="G37" s="4" t="s">
        <v>8</v>
      </c>
      <c r="H37" s="4" t="s">
        <v>30</v>
      </c>
      <c r="I37" s="29">
        <f>1/3</f>
        <v>0.33333333333333331</v>
      </c>
      <c r="J37" s="29">
        <f>I37</f>
        <v>0.33333333333333331</v>
      </c>
      <c r="K37" s="29">
        <f>J37</f>
        <v>0.33333333333333331</v>
      </c>
      <c r="L37" s="29"/>
      <c r="M37" s="32">
        <f t="shared" si="2"/>
        <v>1</v>
      </c>
      <c r="O37" t="str">
        <f t="shared" si="3"/>
        <v>Europe-Non précisé</v>
      </c>
      <c r="P37">
        <f t="shared" si="1"/>
        <v>0.61404999999999998</v>
      </c>
    </row>
    <row r="38" spans="3:16" x14ac:dyDescent="0.3">
      <c r="G38" s="85" t="s">
        <v>9</v>
      </c>
      <c r="H38" s="86" t="s">
        <v>7</v>
      </c>
      <c r="I38" s="87">
        <v>0.2</v>
      </c>
      <c r="J38" s="87">
        <v>0.8</v>
      </c>
      <c r="K38" s="29"/>
      <c r="L38" s="29"/>
      <c r="M38" s="32">
        <f t="shared" si="2"/>
        <v>1</v>
      </c>
      <c r="O38" t="str">
        <f t="shared" si="3"/>
        <v>Asie-France</v>
      </c>
      <c r="P38">
        <f t="shared" si="1"/>
        <v>2.8889999999999999E-2</v>
      </c>
    </row>
    <row r="39" spans="3:16" x14ac:dyDescent="0.3">
      <c r="G39" s="4" t="s">
        <v>9</v>
      </c>
      <c r="H39" s="7" t="s">
        <v>8</v>
      </c>
      <c r="I39" s="29">
        <v>0.2</v>
      </c>
      <c r="J39" s="29">
        <v>0.8</v>
      </c>
      <c r="K39" s="29"/>
      <c r="L39" s="29"/>
      <c r="M39" s="32">
        <f t="shared" si="2"/>
        <v>1</v>
      </c>
      <c r="O39" t="str">
        <f t="shared" si="3"/>
        <v>Asie-Europe</v>
      </c>
      <c r="P39">
        <f t="shared" si="1"/>
        <v>2.8889999999999999E-2</v>
      </c>
    </row>
    <row r="40" spans="3:16" x14ac:dyDescent="0.3">
      <c r="G40" s="4" t="s">
        <v>9</v>
      </c>
      <c r="H40" s="7" t="s">
        <v>9</v>
      </c>
      <c r="I40" s="29">
        <v>0.5</v>
      </c>
      <c r="J40" s="29">
        <v>0.5</v>
      </c>
      <c r="K40" s="29"/>
      <c r="L40" s="29"/>
      <c r="M40" s="32">
        <f t="shared" si="2"/>
        <v>1</v>
      </c>
      <c r="O40" t="str">
        <f t="shared" si="3"/>
        <v>Asie-Asie</v>
      </c>
      <c r="P40">
        <f t="shared" si="1"/>
        <v>5.1075000000000002E-2</v>
      </c>
    </row>
    <row r="41" spans="3:16" x14ac:dyDescent="0.3">
      <c r="G41" s="4" t="s">
        <v>9</v>
      </c>
      <c r="H41" s="7" t="s">
        <v>10</v>
      </c>
      <c r="I41" s="29">
        <v>0.5</v>
      </c>
      <c r="J41" s="29">
        <v>0.5</v>
      </c>
      <c r="K41" s="29"/>
      <c r="L41" s="29"/>
      <c r="M41" s="32">
        <f t="shared" si="2"/>
        <v>1</v>
      </c>
      <c r="O41" t="str">
        <f t="shared" si="3"/>
        <v>Asie-Amérique</v>
      </c>
      <c r="P41">
        <f t="shared" si="1"/>
        <v>5.1075000000000002E-2</v>
      </c>
    </row>
    <row r="42" spans="3:16" x14ac:dyDescent="0.3">
      <c r="G42" s="4" t="s">
        <v>9</v>
      </c>
      <c r="H42" s="17" t="s">
        <v>45</v>
      </c>
      <c r="I42" s="29">
        <f>1/3</f>
        <v>0.33333333333333331</v>
      </c>
      <c r="J42" s="29">
        <f>I42</f>
        <v>0.33333333333333331</v>
      </c>
      <c r="K42" s="29"/>
      <c r="L42" s="29">
        <f>I42</f>
        <v>0.33333333333333331</v>
      </c>
      <c r="M42" s="32">
        <f t="shared" si="2"/>
        <v>1</v>
      </c>
      <c r="O42" t="str">
        <f t="shared" si="3"/>
        <v>Asie-Afrique</v>
      </c>
      <c r="P42">
        <f t="shared" si="1"/>
        <v>3.7246666666666664E-2</v>
      </c>
    </row>
    <row r="43" spans="3:16" x14ac:dyDescent="0.3">
      <c r="G43" s="4" t="s">
        <v>9</v>
      </c>
      <c r="H43" s="4" t="s">
        <v>30</v>
      </c>
      <c r="I43" s="29">
        <f>1/3</f>
        <v>0.33333333333333331</v>
      </c>
      <c r="J43" s="29">
        <f>I43</f>
        <v>0.33333333333333331</v>
      </c>
      <c r="K43" s="29">
        <f>J43</f>
        <v>0.33333333333333331</v>
      </c>
      <c r="L43" s="29"/>
      <c r="M43" s="32">
        <f t="shared" si="2"/>
        <v>1</v>
      </c>
      <c r="O43" t="str">
        <f t="shared" si="3"/>
        <v>Asie-Non précisé</v>
      </c>
      <c r="P43">
        <f t="shared" si="1"/>
        <v>0.61404999999999998</v>
      </c>
    </row>
    <row r="44" spans="3:16" x14ac:dyDescent="0.3">
      <c r="G44" s="4" t="s">
        <v>10</v>
      </c>
      <c r="H44" s="7" t="s">
        <v>7</v>
      </c>
      <c r="I44" s="29">
        <v>0.5</v>
      </c>
      <c r="J44" s="29">
        <v>0.5</v>
      </c>
      <c r="K44" s="29"/>
      <c r="L44" s="29"/>
      <c r="M44" s="32">
        <f t="shared" si="2"/>
        <v>1</v>
      </c>
      <c r="O44" t="str">
        <f t="shared" si="3"/>
        <v>Amérique-France</v>
      </c>
      <c r="P44">
        <f t="shared" si="1"/>
        <v>5.1075000000000002E-2</v>
      </c>
    </row>
    <row r="45" spans="3:16" x14ac:dyDescent="0.3">
      <c r="G45" s="4" t="s">
        <v>10</v>
      </c>
      <c r="H45" s="7" t="s">
        <v>8</v>
      </c>
      <c r="I45" s="29">
        <v>0.5</v>
      </c>
      <c r="J45" s="29">
        <v>0.5</v>
      </c>
      <c r="K45" s="29"/>
      <c r="L45" s="29"/>
      <c r="M45" s="32">
        <f t="shared" si="2"/>
        <v>1</v>
      </c>
      <c r="O45" t="str">
        <f t="shared" si="3"/>
        <v>Amérique-Europe</v>
      </c>
      <c r="P45">
        <f t="shared" si="1"/>
        <v>5.1075000000000002E-2</v>
      </c>
    </row>
    <row r="46" spans="3:16" x14ac:dyDescent="0.3">
      <c r="G46" s="4" t="s">
        <v>10</v>
      </c>
      <c r="H46" s="7" t="s">
        <v>9</v>
      </c>
      <c r="I46" s="29">
        <v>0.5</v>
      </c>
      <c r="J46" s="29">
        <v>0.5</v>
      </c>
      <c r="K46" s="29"/>
      <c r="L46" s="29"/>
      <c r="M46" s="32">
        <f t="shared" si="2"/>
        <v>1</v>
      </c>
      <c r="O46" t="str">
        <f t="shared" si="3"/>
        <v>Amérique-Asie</v>
      </c>
      <c r="P46">
        <f t="shared" si="1"/>
        <v>5.1075000000000002E-2</v>
      </c>
    </row>
    <row r="47" spans="3:16" x14ac:dyDescent="0.3">
      <c r="G47" s="4" t="s">
        <v>10</v>
      </c>
      <c r="H47" s="7" t="s">
        <v>10</v>
      </c>
      <c r="I47" s="29">
        <v>1</v>
      </c>
      <c r="J47" s="29"/>
      <c r="K47" s="29"/>
      <c r="L47" s="29"/>
      <c r="M47" s="32">
        <f t="shared" si="2"/>
        <v>1</v>
      </c>
      <c r="O47" t="str">
        <f t="shared" si="3"/>
        <v>Amérique-Amérique</v>
      </c>
      <c r="P47">
        <f t="shared" si="1"/>
        <v>8.8050000000000003E-2</v>
      </c>
    </row>
    <row r="48" spans="3:16" x14ac:dyDescent="0.3">
      <c r="G48" s="4" t="s">
        <v>10</v>
      </c>
      <c r="H48" s="17" t="s">
        <v>45</v>
      </c>
      <c r="I48" s="29">
        <f>1/3</f>
        <v>0.33333333333333331</v>
      </c>
      <c r="J48" s="29">
        <f>I48</f>
        <v>0.33333333333333331</v>
      </c>
      <c r="K48" s="29"/>
      <c r="L48" s="29">
        <f>I48</f>
        <v>0.33333333333333331</v>
      </c>
      <c r="M48" s="32">
        <f t="shared" si="2"/>
        <v>1</v>
      </c>
      <c r="O48" t="str">
        <f t="shared" si="3"/>
        <v>Amérique-Afrique</v>
      </c>
      <c r="P48">
        <f t="shared" si="1"/>
        <v>3.7246666666666664E-2</v>
      </c>
    </row>
    <row r="49" spans="7:16" x14ac:dyDescent="0.3">
      <c r="G49" s="4" t="s">
        <v>10</v>
      </c>
      <c r="H49" s="4" t="s">
        <v>30</v>
      </c>
      <c r="I49" s="29">
        <f>1/3</f>
        <v>0.33333333333333331</v>
      </c>
      <c r="J49" s="29">
        <f>I49</f>
        <v>0.33333333333333331</v>
      </c>
      <c r="K49" s="29">
        <f>J49</f>
        <v>0.33333333333333331</v>
      </c>
      <c r="L49" s="29"/>
      <c r="M49" s="32">
        <f t="shared" si="2"/>
        <v>1</v>
      </c>
      <c r="O49" t="str">
        <f t="shared" ref="O49:O56" si="4">G49&amp;"-"&amp;H49</f>
        <v>Amérique-Non précisé</v>
      </c>
      <c r="P49">
        <f t="shared" si="1"/>
        <v>0.61404999999999998</v>
      </c>
    </row>
    <row r="50" spans="7:16" x14ac:dyDescent="0.3">
      <c r="G50" s="4" t="s">
        <v>45</v>
      </c>
      <c r="H50" s="7" t="s">
        <v>7</v>
      </c>
      <c r="I50" s="29">
        <f t="shared" ref="I50:I55" si="5">1/3</f>
        <v>0.33333333333333331</v>
      </c>
      <c r="J50" s="29">
        <f t="shared" ref="J50" si="6">I50</f>
        <v>0.33333333333333331</v>
      </c>
      <c r="K50" s="29"/>
      <c r="L50" s="29">
        <f t="shared" ref="L50:L54" si="7">I50</f>
        <v>0.33333333333333331</v>
      </c>
      <c r="M50" s="32">
        <f t="shared" si="2"/>
        <v>1</v>
      </c>
      <c r="O50" t="str">
        <f t="shared" si="4"/>
        <v>Afrique-France</v>
      </c>
      <c r="P50">
        <f t="shared" si="1"/>
        <v>3.7246666666666664E-2</v>
      </c>
    </row>
    <row r="51" spans="7:16" x14ac:dyDescent="0.3">
      <c r="G51" s="4" t="s">
        <v>45</v>
      </c>
      <c r="H51" s="7" t="s">
        <v>8</v>
      </c>
      <c r="I51" s="29">
        <f t="shared" si="5"/>
        <v>0.33333333333333331</v>
      </c>
      <c r="J51" s="29">
        <f t="shared" ref="J51" si="8">I51</f>
        <v>0.33333333333333331</v>
      </c>
      <c r="K51" s="29"/>
      <c r="L51" s="29">
        <f t="shared" si="7"/>
        <v>0.33333333333333331</v>
      </c>
      <c r="M51" s="32">
        <f t="shared" si="2"/>
        <v>1</v>
      </c>
      <c r="O51" t="str">
        <f t="shared" si="4"/>
        <v>Afrique-Europe</v>
      </c>
      <c r="P51">
        <f t="shared" si="1"/>
        <v>3.7246666666666664E-2</v>
      </c>
    </row>
    <row r="52" spans="7:16" x14ac:dyDescent="0.3">
      <c r="G52" s="4" t="s">
        <v>45</v>
      </c>
      <c r="H52" s="7" t="s">
        <v>9</v>
      </c>
      <c r="I52" s="29">
        <f t="shared" si="5"/>
        <v>0.33333333333333331</v>
      </c>
      <c r="J52" s="29">
        <f t="shared" ref="J52" si="9">I52</f>
        <v>0.33333333333333331</v>
      </c>
      <c r="K52" s="29"/>
      <c r="L52" s="29">
        <f t="shared" si="7"/>
        <v>0.33333333333333331</v>
      </c>
      <c r="M52" s="32">
        <f t="shared" si="2"/>
        <v>1</v>
      </c>
      <c r="O52" t="str">
        <f t="shared" si="4"/>
        <v>Afrique-Asie</v>
      </c>
      <c r="P52">
        <f t="shared" si="1"/>
        <v>3.7246666666666664E-2</v>
      </c>
    </row>
    <row r="53" spans="7:16" x14ac:dyDescent="0.3">
      <c r="G53" s="4" t="s">
        <v>45</v>
      </c>
      <c r="H53" s="7" t="s">
        <v>10</v>
      </c>
      <c r="I53" s="29">
        <f t="shared" si="5"/>
        <v>0.33333333333333331</v>
      </c>
      <c r="J53" s="29">
        <f t="shared" ref="J53" si="10">I53</f>
        <v>0.33333333333333331</v>
      </c>
      <c r="K53" s="29"/>
      <c r="L53" s="29">
        <f t="shared" si="7"/>
        <v>0.33333333333333331</v>
      </c>
      <c r="M53" s="32">
        <f t="shared" si="2"/>
        <v>1</v>
      </c>
      <c r="O53" t="str">
        <f t="shared" si="4"/>
        <v>Afrique-Amérique</v>
      </c>
      <c r="P53">
        <f t="shared" si="1"/>
        <v>3.7246666666666664E-2</v>
      </c>
    </row>
    <row r="54" spans="7:16" x14ac:dyDescent="0.3">
      <c r="G54" s="4" t="s">
        <v>45</v>
      </c>
      <c r="H54" s="17" t="s">
        <v>45</v>
      </c>
      <c r="I54" s="29">
        <f t="shared" si="5"/>
        <v>0.33333333333333331</v>
      </c>
      <c r="J54" s="29">
        <f t="shared" ref="J54" si="11">I54</f>
        <v>0.33333333333333331</v>
      </c>
      <c r="K54" s="29"/>
      <c r="L54" s="29">
        <f t="shared" si="7"/>
        <v>0.33333333333333331</v>
      </c>
      <c r="M54" s="32">
        <f t="shared" si="2"/>
        <v>1</v>
      </c>
      <c r="O54" t="str">
        <f t="shared" si="4"/>
        <v>Afrique-Afrique</v>
      </c>
      <c r="P54">
        <f t="shared" si="1"/>
        <v>3.7246666666666664E-2</v>
      </c>
    </row>
    <row r="55" spans="7:16" x14ac:dyDescent="0.3">
      <c r="G55" s="4" t="s">
        <v>45</v>
      </c>
      <c r="H55" s="4" t="s">
        <v>30</v>
      </c>
      <c r="I55" s="29">
        <f t="shared" si="5"/>
        <v>0.33333333333333331</v>
      </c>
      <c r="J55" s="29">
        <f t="shared" ref="J55" si="12">I55</f>
        <v>0.33333333333333331</v>
      </c>
      <c r="K55" s="29">
        <f t="shared" ref="J55:K56" si="13">J55</f>
        <v>0.33333333333333331</v>
      </c>
      <c r="L55" s="29"/>
      <c r="M55" s="32">
        <f t="shared" si="2"/>
        <v>1</v>
      </c>
      <c r="O55" t="str">
        <f t="shared" si="4"/>
        <v>Afrique-Non précisé</v>
      </c>
      <c r="P55">
        <f t="shared" si="1"/>
        <v>0.61404999999999998</v>
      </c>
    </row>
    <row r="56" spans="7:16" x14ac:dyDescent="0.3">
      <c r="G56" s="4" t="s">
        <v>30</v>
      </c>
      <c r="H56" s="7" t="s">
        <v>7</v>
      </c>
      <c r="I56" s="29">
        <f t="shared" ref="I56:I59" si="14">1/3</f>
        <v>0.33333333333333331</v>
      </c>
      <c r="J56" s="29">
        <f t="shared" si="13"/>
        <v>0.33333333333333331</v>
      </c>
      <c r="K56" s="29">
        <f t="shared" si="13"/>
        <v>0.33333333333333331</v>
      </c>
      <c r="L56" s="29"/>
      <c r="M56" s="32">
        <f t="shared" si="2"/>
        <v>1</v>
      </c>
      <c r="O56" t="str">
        <f t="shared" si="4"/>
        <v>Non précisé-France</v>
      </c>
      <c r="P56">
        <f t="shared" si="1"/>
        <v>0.61404999999999998</v>
      </c>
    </row>
    <row r="57" spans="7:16" x14ac:dyDescent="0.3">
      <c r="G57" s="4" t="s">
        <v>30</v>
      </c>
      <c r="H57" s="7" t="s">
        <v>8</v>
      </c>
      <c r="I57" s="29">
        <f t="shared" si="14"/>
        <v>0.33333333333333331</v>
      </c>
      <c r="J57" s="29">
        <f t="shared" ref="J57:K57" si="15">I57</f>
        <v>0.33333333333333331</v>
      </c>
      <c r="K57" s="29">
        <f t="shared" si="15"/>
        <v>0.33333333333333331</v>
      </c>
      <c r="L57" s="29"/>
      <c r="M57" s="32">
        <f t="shared" si="2"/>
        <v>1</v>
      </c>
      <c r="O57" t="str">
        <f t="shared" si="3"/>
        <v>Non précisé-Europe</v>
      </c>
      <c r="P57">
        <f t="shared" si="1"/>
        <v>0.61404999999999998</v>
      </c>
    </row>
    <row r="58" spans="7:16" x14ac:dyDescent="0.3">
      <c r="G58" s="4" t="s">
        <v>30</v>
      </c>
      <c r="H58" s="7" t="s">
        <v>9</v>
      </c>
      <c r="I58" s="29">
        <f t="shared" si="14"/>
        <v>0.33333333333333331</v>
      </c>
      <c r="J58" s="29">
        <f t="shared" ref="J58:K58" si="16">I58</f>
        <v>0.33333333333333331</v>
      </c>
      <c r="K58" s="29">
        <f t="shared" si="16"/>
        <v>0.33333333333333331</v>
      </c>
      <c r="L58" s="29"/>
      <c r="M58" s="32">
        <f t="shared" si="2"/>
        <v>1</v>
      </c>
      <c r="O58" t="str">
        <f t="shared" si="3"/>
        <v>Non précisé-Asie</v>
      </c>
      <c r="P58">
        <f t="shared" si="1"/>
        <v>0.61404999999999998</v>
      </c>
    </row>
    <row r="59" spans="7:16" x14ac:dyDescent="0.3">
      <c r="G59" s="4" t="s">
        <v>30</v>
      </c>
      <c r="H59" s="7" t="s">
        <v>10</v>
      </c>
      <c r="I59" s="29">
        <f t="shared" si="14"/>
        <v>0.33333333333333331</v>
      </c>
      <c r="J59" s="29">
        <f t="shared" ref="J59:K59" si="17">I59</f>
        <v>0.33333333333333331</v>
      </c>
      <c r="K59" s="29">
        <f t="shared" si="17"/>
        <v>0.33333333333333331</v>
      </c>
      <c r="L59" s="29"/>
      <c r="M59" s="32">
        <f t="shared" si="2"/>
        <v>1</v>
      </c>
      <c r="O59" t="str">
        <f t="shared" si="3"/>
        <v>Non précisé-Amérique</v>
      </c>
      <c r="P59">
        <f t="shared" si="1"/>
        <v>0.61404999999999998</v>
      </c>
    </row>
    <row r="60" spans="7:16" x14ac:dyDescent="0.3">
      <c r="G60" s="4" t="s">
        <v>30</v>
      </c>
      <c r="H60" s="17" t="s">
        <v>45</v>
      </c>
      <c r="I60" s="29">
        <f>1/3</f>
        <v>0.33333333333333331</v>
      </c>
      <c r="J60" s="29">
        <f>I60</f>
        <v>0.33333333333333331</v>
      </c>
      <c r="K60" s="29">
        <f>J60</f>
        <v>0.33333333333333331</v>
      </c>
      <c r="L60" s="29"/>
      <c r="M60" s="32">
        <f t="shared" si="2"/>
        <v>1</v>
      </c>
      <c r="O60" t="str">
        <f t="shared" si="3"/>
        <v>Non précisé-Afrique</v>
      </c>
      <c r="P60">
        <f t="shared" si="1"/>
        <v>0.61404999999999998</v>
      </c>
    </row>
    <row r="61" spans="7:16" x14ac:dyDescent="0.3">
      <c r="G61" s="4" t="s">
        <v>30</v>
      </c>
      <c r="H61" s="4" t="s">
        <v>30</v>
      </c>
      <c r="I61" s="29">
        <f>1/3</f>
        <v>0.33333333333333331</v>
      </c>
      <c r="J61" s="29">
        <f>I61</f>
        <v>0.33333333333333331</v>
      </c>
      <c r="K61" s="29">
        <f>J61</f>
        <v>0.33333333333333331</v>
      </c>
      <c r="L61" s="29"/>
      <c r="M61" s="32">
        <f t="shared" si="2"/>
        <v>1</v>
      </c>
      <c r="O61" t="str">
        <f t="shared" si="3"/>
        <v>Non précisé-Non précisé</v>
      </c>
      <c r="P61">
        <f t="shared" si="1"/>
        <v>0.61404999999999998</v>
      </c>
    </row>
  </sheetData>
  <sheetProtection algorithmName="SHA-512" hashValue="ulWo0qW50t3a6pbybAUvIgrL09YdeqSg0TqpdNPYNaofaFy+54t/gVSuRyVYLEnC+r3deJsZ7/Fh24O6F+TDKg==" saltValue="ZQlNVnSv+iDx74psi56FwQ==" spinCount="100000" sheet="1" objects="1" scenarios="1"/>
  <autoFilter ref="G25:M61" xr:uid="{00000000-0009-0000-0000-000002000000}"/>
  <phoneticPr fontId="7" type="noConversion"/>
  <conditionalFormatting sqref="D19:D27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2:D35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5:M10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5:M2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4:L24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26:P61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4b36fe-288f-4fb1-a3f0-da19b65e430b">
      <Terms xmlns="http://schemas.microsoft.com/office/infopath/2007/PartnerControls"/>
    </lcf76f155ced4ddcb4097134ff3c332f>
    <TaxCatchAll xmlns="2e6c69d2-f8cb-4f2a-8299-98fc4bb7e0d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18F37B1F73CA4DB11DE6927932D92A" ma:contentTypeVersion="15" ma:contentTypeDescription="Crée un document." ma:contentTypeScope="" ma:versionID="e5db1a510b41b7d9756aec17127a8964">
  <xsd:schema xmlns:xsd="http://www.w3.org/2001/XMLSchema" xmlns:xs="http://www.w3.org/2001/XMLSchema" xmlns:p="http://schemas.microsoft.com/office/2006/metadata/properties" xmlns:ns2="364b36fe-288f-4fb1-a3f0-da19b65e430b" xmlns:ns3="2e6c69d2-f8cb-4f2a-8299-98fc4bb7e0d7" targetNamespace="http://schemas.microsoft.com/office/2006/metadata/properties" ma:root="true" ma:fieldsID="51134f523899fef5eaedd31efc3c09da" ns2:_="" ns3:_="">
    <xsd:import namespace="364b36fe-288f-4fb1-a3f0-da19b65e430b"/>
    <xsd:import namespace="2e6c69d2-f8cb-4f2a-8299-98fc4bb7e0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4b36fe-288f-4fb1-a3f0-da19b65e43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dccb2330-a8b3-450d-8dbc-62708b547c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6c69d2-f8cb-4f2a-8299-98fc4bb7e0d7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f45c5b81-e44a-4e23-b72c-3d8142072767}" ma:internalName="TaxCatchAll" ma:showField="CatchAllData" ma:web="2e6c69d2-f8cb-4f2a-8299-98fc4bb7e0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3212D66-30B7-496B-AB27-4FB46609F8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95A967-9080-4778-A83C-3E15867B3BC5}">
  <ds:schemaRefs>
    <ds:schemaRef ds:uri="http://purl.org/dc/terms/"/>
    <ds:schemaRef ds:uri="2e6c69d2-f8cb-4f2a-8299-98fc4bb7e0d7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364b36fe-288f-4fb1-a3f0-da19b65e430b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477CC70-81CA-4547-AF81-BB51F31D00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4b36fe-288f-4fb1-a3f0-da19b65e430b"/>
    <ds:schemaRef ds:uri="2e6c69d2-f8cb-4f2a-8299-98fc4bb7e0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Lisez-moi - Fournisseurs</vt:lpstr>
      <vt:lpstr>Fournisseur </vt:lpstr>
      <vt:lpstr>Listes</vt:lpstr>
      <vt:lpstr>'Fournisseur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PROVOT</dc:creator>
  <cp:lastModifiedBy>CRONENBERGER, Silene</cp:lastModifiedBy>
  <cp:lastPrinted>2024-08-22T13:46:01Z</cp:lastPrinted>
  <dcterms:created xsi:type="dcterms:W3CDTF">2015-06-05T18:19:34Z</dcterms:created>
  <dcterms:modified xsi:type="dcterms:W3CDTF">2024-10-07T11:22:41Z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0x010100D218F37B1F73CA4DB11DE6927932D92A</vt:lpwstr>
  </property>
  <property fmtid="{D5CDD505-2E9C-101B-9397-08002B2CF9AE}" pid="3" name="MediaServiceImageTags">
    <vt:lpwstr/>
  </property>
</Properties>
</file>