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Z:\T05 - Affaires\T2107_MA-Tulle\1.2 Etudes-DCE\6_DCE\6_LIVRABLES T&amp;C\DCE V5 250516 DPGF\"/>
    </mc:Choice>
  </mc:AlternateContent>
  <xr:revisionPtr revIDLastSave="0" documentId="13_ncr:1_{FFB4459E-6640-4123-A55C-C874A3C40A2C}" xr6:coauthVersionLast="47" xr6:coauthVersionMax="47" xr10:uidLastSave="{00000000-0000-0000-0000-000000000000}"/>
  <bookViews>
    <workbookView xWindow="-120" yWindow="-120" windowWidth="38640" windowHeight="21120" tabRatio="888" activeTab="3" xr2:uid="{00000000-000D-0000-FFFF-FFFF00000000}"/>
  </bookViews>
  <sheets>
    <sheet name="Lot N°04 ETAN" sheetId="2" r:id="rId1"/>
    <sheet name="Lot N°05 MEX" sheetId="3" r:id="rId2"/>
    <sheet name="Lot N°06 BARD" sheetId="4" r:id="rId3"/>
    <sheet name="Lot N°07 SERR" sheetId="5" r:id="rId4"/>
    <sheet name="Lot N°08 PLA" sheetId="6" r:id="rId5"/>
    <sheet name="Lot N°09 MIN" sheetId="7" r:id="rId6"/>
    <sheet name="Lot N°10 SOLd" sheetId="8" r:id="rId7"/>
    <sheet name="Lot N°11 SOLs &amp;PEIN" sheetId="9" r:id="rId8"/>
    <sheet name="Lot N°12 ASC" sheetId="10" r:id="rId9"/>
  </sheets>
  <definedNames>
    <definedName name="_xlnm.Print_Titles" localSheetId="0">'Lot N°04 ETAN'!$7:$9</definedName>
    <definedName name="_xlnm.Print_Titles" localSheetId="1">'Lot N°05 MEX'!$8:$9</definedName>
    <definedName name="_xlnm.Print_Titles" localSheetId="2">'Lot N°06 BARD'!$8:$9</definedName>
    <definedName name="_xlnm.Print_Titles" localSheetId="3">'Lot N°07 SERR'!$8:$9</definedName>
    <definedName name="_xlnm.Print_Titles" localSheetId="4">'Lot N°08 PLA'!$8:$9</definedName>
    <definedName name="_xlnm.Print_Titles" localSheetId="5">'Lot N°09 MIN'!$1:$9</definedName>
    <definedName name="_xlnm.Print_Titles" localSheetId="6">'Lot N°10 SOLd'!$8:$9</definedName>
    <definedName name="_xlnm.Print_Titles" localSheetId="7">'Lot N°11 SOLs &amp;PEIN'!$8:$9</definedName>
    <definedName name="_xlnm.Print_Titles" localSheetId="8">'Lot N°12 ASC'!$8:$9</definedName>
    <definedName name="_xlnm.Print_Area" localSheetId="0">'Lot N°04 ETAN'!$A$1:$W$80</definedName>
    <definedName name="_xlnm.Print_Area" localSheetId="1">'Lot N°05 MEX'!$A$1:$W$76</definedName>
    <definedName name="_xlnm.Print_Area" localSheetId="2">'Lot N°06 BARD'!$A$1:$W$65</definedName>
    <definedName name="_xlnm.Print_Area" localSheetId="3">'Lot N°07 SERR'!$A$1:$V$195</definedName>
    <definedName name="_xlnm.Print_Area" localSheetId="4">'Lot N°08 PLA'!$A$1:$V$121</definedName>
    <definedName name="_xlnm.Print_Area" localSheetId="5">'Lot N°09 MIN'!$A$1:$V$201</definedName>
    <definedName name="_xlnm.Print_Area" localSheetId="6">'Lot N°10 SOLd'!$A$1:$V$86</definedName>
    <definedName name="_xlnm.Print_Area" localSheetId="7">'Lot N°11 SOLs &amp;PEIN'!$A$1:$V$131</definedName>
    <definedName name="_xlnm.Print_Area" localSheetId="8">'Lot N°12 ASC'!$A$1:$V$42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9" i="5" l="1"/>
  <c r="G179" i="5"/>
  <c r="S144" i="5"/>
  <c r="S143" i="5"/>
  <c r="S142" i="5"/>
  <c r="S141" i="5"/>
  <c r="S140" i="5"/>
  <c r="S139" i="5"/>
  <c r="S138" i="5"/>
  <c r="S137" i="5"/>
  <c r="S136" i="5"/>
  <c r="S135" i="5"/>
  <c r="S134" i="5"/>
  <c r="S133" i="5"/>
  <c r="S132" i="5"/>
  <c r="S131" i="5"/>
  <c r="S130" i="5"/>
  <c r="S129" i="5"/>
  <c r="S128" i="5"/>
  <c r="S127" i="5"/>
  <c r="V121" i="5"/>
  <c r="V120" i="5"/>
  <c r="V174" i="5"/>
  <c r="V173" i="5"/>
  <c r="V172" i="5"/>
  <c r="V171" i="5"/>
  <c r="V167" i="5"/>
  <c r="V166" i="5"/>
  <c r="V165" i="5"/>
  <c r="V164" i="5"/>
  <c r="V163" i="5"/>
  <c r="V162" i="5"/>
  <c r="V161" i="5"/>
  <c r="V158" i="5"/>
  <c r="V157" i="5"/>
  <c r="V156" i="5"/>
  <c r="V153" i="5"/>
  <c r="V152" i="5"/>
  <c r="V151" i="5"/>
  <c r="V150" i="5"/>
  <c r="V149" i="5"/>
  <c r="V148" i="5"/>
  <c r="V144" i="5"/>
  <c r="V143" i="5"/>
  <c r="V142" i="5"/>
  <c r="V141" i="5"/>
  <c r="V140" i="5"/>
  <c r="V139" i="5"/>
  <c r="V138" i="5"/>
  <c r="V137" i="5"/>
  <c r="V136" i="5"/>
  <c r="V135" i="5"/>
  <c r="V134" i="5"/>
  <c r="V133" i="5"/>
  <c r="V132" i="5"/>
  <c r="V131" i="5"/>
  <c r="V130" i="5"/>
  <c r="V129" i="5"/>
  <c r="V128" i="5"/>
  <c r="V127" i="5"/>
  <c r="V126" i="5"/>
  <c r="V125" i="5"/>
  <c r="V124" i="5"/>
  <c r="V123" i="5"/>
  <c r="V122" i="5"/>
  <c r="V119" i="5"/>
  <c r="V118" i="5"/>
  <c r="V117" i="5"/>
  <c r="V116" i="5"/>
  <c r="V115" i="5"/>
  <c r="V114" i="5"/>
  <c r="V113" i="5"/>
  <c r="V112" i="5"/>
  <c r="V111" i="5"/>
  <c r="V110" i="5"/>
  <c r="V109" i="5"/>
  <c r="V108" i="5"/>
  <c r="V107" i="5"/>
  <c r="V106" i="5"/>
  <c r="V105" i="5"/>
  <c r="V104" i="5"/>
  <c r="V103" i="5"/>
  <c r="V102" i="5"/>
  <c r="V101" i="5"/>
  <c r="V100" i="5"/>
  <c r="V99" i="5"/>
  <c r="V98" i="5"/>
  <c r="V96" i="5"/>
  <c r="V95" i="5"/>
  <c r="V94" i="5"/>
  <c r="V90" i="5"/>
  <c r="V89" i="5"/>
  <c r="V88" i="5"/>
  <c r="V85" i="5"/>
  <c r="V84" i="5"/>
  <c r="V83" i="5"/>
  <c r="V82" i="5"/>
  <c r="V78" i="5"/>
  <c r="V77" i="5"/>
  <c r="V76" i="5"/>
  <c r="V75" i="5"/>
  <c r="V74" i="5"/>
  <c r="V73" i="5"/>
  <c r="V72" i="5"/>
  <c r="V71" i="5"/>
  <c r="V70" i="5"/>
  <c r="V69" i="5"/>
  <c r="V68" i="5"/>
  <c r="V67" i="5"/>
  <c r="V66" i="5"/>
  <c r="V65" i="5"/>
  <c r="V64" i="5"/>
  <c r="V63" i="5"/>
  <c r="V62" i="5"/>
  <c r="V61" i="5"/>
  <c r="V60" i="5"/>
  <c r="V59" i="5"/>
  <c r="V58" i="5"/>
  <c r="L96" i="5"/>
  <c r="L94" i="5"/>
  <c r="L93" i="5"/>
  <c r="L91" i="5"/>
  <c r="L89" i="5"/>
  <c r="L88" i="5"/>
  <c r="L86" i="5"/>
  <c r="L82" i="5"/>
  <c r="L79" i="5"/>
  <c r="L68" i="5"/>
  <c r="L66" i="5"/>
  <c r="L58" i="5"/>
  <c r="L57" i="5"/>
  <c r="L56" i="5"/>
  <c r="L52" i="5"/>
  <c r="L51" i="5"/>
  <c r="L50" i="5"/>
  <c r="L49" i="5"/>
  <c r="L48" i="5"/>
  <c r="L45" i="5"/>
  <c r="L44" i="5"/>
  <c r="L43" i="5"/>
  <c r="L42" i="5"/>
  <c r="L41" i="5"/>
  <c r="L40" i="5"/>
  <c r="L39" i="5"/>
  <c r="L38" i="5"/>
  <c r="L37" i="5"/>
  <c r="L36" i="5"/>
  <c r="L35" i="5"/>
  <c r="L34" i="5"/>
  <c r="L33" i="5"/>
  <c r="L32" i="5"/>
  <c r="L31" i="5"/>
  <c r="L30" i="5"/>
  <c r="L29" i="5"/>
  <c r="L28" i="5"/>
  <c r="Q45" i="5"/>
  <c r="Q44" i="5"/>
  <c r="Q43" i="5"/>
  <c r="Q42" i="5"/>
  <c r="Q41" i="5"/>
  <c r="Q40" i="5"/>
  <c r="Q39" i="5"/>
  <c r="Q38" i="5"/>
  <c r="Q37" i="5"/>
  <c r="Q36" i="5"/>
  <c r="Q35" i="5"/>
  <c r="Q34" i="5"/>
  <c r="Q33" i="5"/>
  <c r="Q32" i="5"/>
  <c r="Q31" i="5"/>
  <c r="Q30" i="5"/>
  <c r="Q29" i="5"/>
  <c r="Q28" i="5"/>
  <c r="Q27" i="5"/>
  <c r="V53" i="5"/>
  <c r="V52" i="5"/>
  <c r="V51" i="5"/>
  <c r="V50" i="5"/>
  <c r="V46" i="5"/>
  <c r="V38" i="5"/>
  <c r="D44" i="6"/>
  <c r="B119" i="6"/>
  <c r="B115" i="6"/>
  <c r="T105" i="6"/>
  <c r="S105" i="6"/>
  <c r="P105" i="6"/>
  <c r="Q105" i="6" s="1"/>
  <c r="Q107" i="6" s="1"/>
  <c r="Q114" i="6" s="1"/>
  <c r="K105" i="6"/>
  <c r="L105" i="6" s="1"/>
  <c r="L107" i="6" s="1"/>
  <c r="L114" i="6" s="1"/>
  <c r="F105" i="6"/>
  <c r="G105" i="6" s="1"/>
  <c r="S100" i="7"/>
  <c r="V105" i="6" l="1"/>
  <c r="V107" i="6" s="1"/>
  <c r="V114" i="6" s="1"/>
  <c r="G107" i="6"/>
  <c r="G114" i="6" s="1"/>
  <c r="B191" i="5"/>
  <c r="A187" i="5"/>
  <c r="B187" i="5" s="1"/>
  <c r="A183" i="5"/>
  <c r="B183" i="5" s="1"/>
  <c r="N36" i="8"/>
  <c r="S68" i="5" l="1"/>
  <c r="T31" i="5"/>
  <c r="S31" i="5"/>
  <c r="V31" i="5" s="1"/>
  <c r="G31" i="5"/>
  <c r="T30" i="5"/>
  <c r="S30" i="5"/>
  <c r="V30" i="5" s="1"/>
  <c r="G30" i="5"/>
  <c r="I37" i="5"/>
  <c r="N37" i="5"/>
  <c r="S35" i="5"/>
  <c r="V35" i="5" s="1"/>
  <c r="D131" i="5"/>
  <c r="D129" i="5"/>
  <c r="D130" i="5"/>
  <c r="D133" i="5"/>
  <c r="D128" i="5"/>
  <c r="T132" i="5"/>
  <c r="D132" i="5"/>
  <c r="T153" i="5"/>
  <c r="T152" i="5"/>
  <c r="T151" i="5"/>
  <c r="T150" i="5"/>
  <c r="S153" i="5"/>
  <c r="S152" i="5"/>
  <c r="S150" i="5"/>
  <c r="T162" i="5"/>
  <c r="S162" i="5"/>
  <c r="Q162" i="5"/>
  <c r="Q169" i="5" s="1"/>
  <c r="Q182" i="5" s="1"/>
  <c r="Q183" i="5" s="1"/>
  <c r="L162" i="5"/>
  <c r="L169" i="5" s="1"/>
  <c r="L182" i="5" s="1"/>
  <c r="L183" i="5" s="1"/>
  <c r="G162" i="5"/>
  <c r="T144" i="5"/>
  <c r="T143" i="5"/>
  <c r="T141" i="5"/>
  <c r="T140" i="5"/>
  <c r="T139" i="5"/>
  <c r="T138" i="5"/>
  <c r="T137" i="5"/>
  <c r="T136" i="5"/>
  <c r="T135" i="5"/>
  <c r="T134" i="5"/>
  <c r="T127" i="5"/>
  <c r="T126" i="5"/>
  <c r="T125" i="5"/>
  <c r="T124" i="5"/>
  <c r="T123" i="5"/>
  <c r="T121" i="5"/>
  <c r="T120" i="5"/>
  <c r="T118" i="5"/>
  <c r="T117" i="5"/>
  <c r="T116" i="5"/>
  <c r="T115" i="5"/>
  <c r="T114" i="5"/>
  <c r="T113" i="5"/>
  <c r="T112" i="5"/>
  <c r="T111" i="5"/>
  <c r="T110" i="5"/>
  <c r="T109" i="5"/>
  <c r="T108" i="5"/>
  <c r="T107" i="5"/>
  <c r="T106" i="5"/>
  <c r="T105" i="5"/>
  <c r="T104" i="5"/>
  <c r="T103" i="5"/>
  <c r="T102" i="5"/>
  <c r="T101" i="5"/>
  <c r="D121" i="5"/>
  <c r="S121" i="5" s="1"/>
  <c r="D120" i="5"/>
  <c r="S120" i="5" s="1"/>
  <c r="D134" i="5"/>
  <c r="D135" i="5"/>
  <c r="D110" i="5"/>
  <c r="S110" i="5" s="1"/>
  <c r="D118" i="5"/>
  <c r="S118" i="5" s="1"/>
  <c r="D117" i="5"/>
  <c r="S117" i="5" s="1"/>
  <c r="D116" i="5"/>
  <c r="S116" i="5" s="1"/>
  <c r="D115" i="5"/>
  <c r="S115" i="5" s="1"/>
  <c r="D114" i="5"/>
  <c r="S114" i="5" s="1"/>
  <c r="D113" i="5"/>
  <c r="S113" i="5" s="1"/>
  <c r="D112" i="5"/>
  <c r="S112" i="5" s="1"/>
  <c r="D111" i="5"/>
  <c r="S111" i="5" s="1"/>
  <c r="D109" i="5"/>
  <c r="S109" i="5" s="1"/>
  <c r="D108" i="5"/>
  <c r="S108" i="5" s="1"/>
  <c r="D107" i="5"/>
  <c r="S107" i="5" s="1"/>
  <c r="D106" i="5"/>
  <c r="S106" i="5" s="1"/>
  <c r="D105" i="5"/>
  <c r="S105" i="5" s="1"/>
  <c r="D104" i="5"/>
  <c r="S104" i="5" s="1"/>
  <c r="D103" i="5"/>
  <c r="S103" i="5" s="1"/>
  <c r="D102" i="5"/>
  <c r="S102" i="5" s="1"/>
  <c r="D101" i="5"/>
  <c r="S101" i="5" s="1"/>
  <c r="S123" i="5"/>
  <c r="D141" i="5"/>
  <c r="D140" i="5"/>
  <c r="D139" i="5"/>
  <c r="D138" i="5"/>
  <c r="D137" i="5"/>
  <c r="D136" i="5"/>
  <c r="D127" i="5"/>
  <c r="D126" i="5"/>
  <c r="S126" i="5" s="1"/>
  <c r="D125" i="5"/>
  <c r="S125" i="5" s="1"/>
  <c r="D124" i="5"/>
  <c r="S124" i="5" s="1"/>
  <c r="T33" i="10"/>
  <c r="S33" i="10"/>
  <c r="T28" i="10"/>
  <c r="S28" i="10"/>
  <c r="T27" i="10"/>
  <c r="S27" i="10"/>
  <c r="T22" i="10"/>
  <c r="S22" i="10"/>
  <c r="T21" i="10"/>
  <c r="S21" i="10"/>
  <c r="T20" i="10"/>
  <c r="S20" i="10"/>
  <c r="T19" i="10"/>
  <c r="S19" i="10"/>
  <c r="T18" i="10"/>
  <c r="S18" i="10"/>
  <c r="T17" i="10"/>
  <c r="S17" i="10"/>
  <c r="T16" i="10"/>
  <c r="S16" i="10"/>
  <c r="T15" i="10"/>
  <c r="S15" i="10"/>
  <c r="T14" i="10"/>
  <c r="S14" i="10"/>
  <c r="T13" i="10"/>
  <c r="S13" i="10"/>
  <c r="V122" i="9"/>
  <c r="T122" i="9"/>
  <c r="S122" i="9"/>
  <c r="V121" i="9"/>
  <c r="T121" i="9"/>
  <c r="S121" i="9"/>
  <c r="V120" i="9"/>
  <c r="T120" i="9"/>
  <c r="S120" i="9"/>
  <c r="V119" i="9"/>
  <c r="T119" i="9"/>
  <c r="S119" i="9"/>
  <c r="V114" i="9"/>
  <c r="T114" i="9"/>
  <c r="S114" i="9"/>
  <c r="V109" i="9"/>
  <c r="T109" i="9"/>
  <c r="S109" i="9"/>
  <c r="V108" i="9"/>
  <c r="T108" i="9"/>
  <c r="S108" i="9"/>
  <c r="V107" i="9"/>
  <c r="T107" i="9"/>
  <c r="S107" i="9"/>
  <c r="V102" i="9"/>
  <c r="T102" i="9"/>
  <c r="S102" i="9"/>
  <c r="V101" i="9"/>
  <c r="T101" i="9"/>
  <c r="S101" i="9"/>
  <c r="V100" i="9"/>
  <c r="T100" i="9"/>
  <c r="S100" i="9"/>
  <c r="V95" i="9"/>
  <c r="T95" i="9"/>
  <c r="S95" i="9"/>
  <c r="V94" i="9"/>
  <c r="T94" i="9"/>
  <c r="S94" i="9"/>
  <c r="V93" i="9"/>
  <c r="T93" i="9"/>
  <c r="S93" i="9"/>
  <c r="V92" i="9"/>
  <c r="T92" i="9"/>
  <c r="S92" i="9"/>
  <c r="V91" i="9"/>
  <c r="T91" i="9"/>
  <c r="S91" i="9"/>
  <c r="V90" i="9"/>
  <c r="T90" i="9"/>
  <c r="S90" i="9"/>
  <c r="V89" i="9"/>
  <c r="T89" i="9"/>
  <c r="S89" i="9"/>
  <c r="V88" i="9"/>
  <c r="T88" i="9"/>
  <c r="S88" i="9"/>
  <c r="V83" i="9"/>
  <c r="T83" i="9"/>
  <c r="S83" i="9"/>
  <c r="V82" i="9"/>
  <c r="T82" i="9"/>
  <c r="S82" i="9"/>
  <c r="V81" i="9"/>
  <c r="T81" i="9"/>
  <c r="S81" i="9"/>
  <c r="V80" i="9"/>
  <c r="T80" i="9"/>
  <c r="S80" i="9"/>
  <c r="V79" i="9"/>
  <c r="T79" i="9"/>
  <c r="S79" i="9"/>
  <c r="V74" i="9"/>
  <c r="T74" i="9"/>
  <c r="S74" i="9"/>
  <c r="V70" i="9"/>
  <c r="T70" i="9"/>
  <c r="S70" i="9"/>
  <c r="V69" i="9"/>
  <c r="T69" i="9"/>
  <c r="S69" i="9"/>
  <c r="V64" i="9"/>
  <c r="T64" i="9"/>
  <c r="S64" i="9"/>
  <c r="V63" i="9"/>
  <c r="T63" i="9"/>
  <c r="S63" i="9"/>
  <c r="V62" i="9"/>
  <c r="T62" i="9"/>
  <c r="S62" i="9"/>
  <c r="V61" i="9"/>
  <c r="T61" i="9"/>
  <c r="S61" i="9"/>
  <c r="V60" i="9"/>
  <c r="T60" i="9"/>
  <c r="S60" i="9"/>
  <c r="V59" i="9"/>
  <c r="T59" i="9"/>
  <c r="S59" i="9"/>
  <c r="V58" i="9"/>
  <c r="T58" i="9"/>
  <c r="S58" i="9"/>
  <c r="V57" i="9"/>
  <c r="T57" i="9"/>
  <c r="S57" i="9"/>
  <c r="V55" i="9"/>
  <c r="T55" i="9"/>
  <c r="S55" i="9"/>
  <c r="V54" i="9"/>
  <c r="T54" i="9"/>
  <c r="S54" i="9"/>
  <c r="V53" i="9"/>
  <c r="T53" i="9"/>
  <c r="S53" i="9"/>
  <c r="V48" i="9"/>
  <c r="T48" i="9"/>
  <c r="S48" i="9"/>
  <c r="V47" i="9"/>
  <c r="T47" i="9"/>
  <c r="S47" i="9"/>
  <c r="V46" i="9"/>
  <c r="T46" i="9"/>
  <c r="S46" i="9"/>
  <c r="V45" i="9"/>
  <c r="T45" i="9"/>
  <c r="S45" i="9"/>
  <c r="V40" i="9"/>
  <c r="T40" i="9"/>
  <c r="S40" i="9"/>
  <c r="V35" i="9"/>
  <c r="T35" i="9"/>
  <c r="S35" i="9"/>
  <c r="V34" i="9"/>
  <c r="T34" i="9"/>
  <c r="S34" i="9"/>
  <c r="V33" i="9"/>
  <c r="T33" i="9"/>
  <c r="S33" i="9"/>
  <c r="V28" i="9"/>
  <c r="T28" i="9"/>
  <c r="S28" i="9"/>
  <c r="V27" i="9"/>
  <c r="T27" i="9"/>
  <c r="S27" i="9"/>
  <c r="V22" i="9"/>
  <c r="T22" i="9"/>
  <c r="S22" i="9"/>
  <c r="V21" i="9"/>
  <c r="T21" i="9"/>
  <c r="S21" i="9"/>
  <c r="V20" i="9"/>
  <c r="T20" i="9"/>
  <c r="S20" i="9"/>
  <c r="V19" i="9"/>
  <c r="T19" i="9"/>
  <c r="S19" i="9"/>
  <c r="V18" i="9"/>
  <c r="T18" i="9"/>
  <c r="S18" i="9"/>
  <c r="V17" i="9"/>
  <c r="T17" i="9"/>
  <c r="S17" i="9"/>
  <c r="V16" i="9"/>
  <c r="T16" i="9"/>
  <c r="S16" i="9"/>
  <c r="V15" i="9"/>
  <c r="T15" i="9"/>
  <c r="S15" i="9"/>
  <c r="V14" i="9"/>
  <c r="T14" i="9"/>
  <c r="S14" i="9"/>
  <c r="V13" i="9"/>
  <c r="T13" i="9"/>
  <c r="S13" i="9"/>
  <c r="V12" i="9"/>
  <c r="T12" i="9"/>
  <c r="S12" i="9"/>
  <c r="D92" i="9"/>
  <c r="D91" i="9"/>
  <c r="D90" i="9"/>
  <c r="D88" i="9"/>
  <c r="T77" i="8"/>
  <c r="S77" i="8"/>
  <c r="T76" i="8"/>
  <c r="S76" i="8"/>
  <c r="T75" i="8"/>
  <c r="S75" i="8"/>
  <c r="T74" i="8"/>
  <c r="S74" i="8"/>
  <c r="T73" i="8"/>
  <c r="S73" i="8"/>
  <c r="T72" i="8"/>
  <c r="S72" i="8"/>
  <c r="T67" i="8"/>
  <c r="S67" i="8"/>
  <c r="T66" i="8"/>
  <c r="S66" i="8"/>
  <c r="T61" i="8"/>
  <c r="S61" i="8"/>
  <c r="T60" i="8"/>
  <c r="S60" i="8"/>
  <c r="T55" i="8"/>
  <c r="S55" i="8"/>
  <c r="T54" i="8"/>
  <c r="S54" i="8"/>
  <c r="T53" i="8"/>
  <c r="T52" i="8"/>
  <c r="T47" i="8"/>
  <c r="S47" i="8"/>
  <c r="T46" i="8"/>
  <c r="S46" i="8"/>
  <c r="T45" i="8"/>
  <c r="T44" i="8"/>
  <c r="S44" i="8"/>
  <c r="T43" i="8"/>
  <c r="S43" i="8"/>
  <c r="T42" i="8"/>
  <c r="S42" i="8"/>
  <c r="T41" i="8"/>
  <c r="S41" i="8"/>
  <c r="T36" i="8"/>
  <c r="S36" i="8"/>
  <c r="T35" i="8"/>
  <c r="S35" i="8"/>
  <c r="T34" i="8"/>
  <c r="S34" i="8"/>
  <c r="T33" i="8"/>
  <c r="S33" i="8"/>
  <c r="T32" i="8"/>
  <c r="S32" i="8"/>
  <c r="T31" i="8"/>
  <c r="S31" i="8"/>
  <c r="T28" i="8"/>
  <c r="S28" i="8"/>
  <c r="T27" i="8"/>
  <c r="S27" i="8"/>
  <c r="T26" i="8"/>
  <c r="S26" i="8"/>
  <c r="T21" i="8"/>
  <c r="S21" i="8"/>
  <c r="T20" i="8"/>
  <c r="S20" i="8"/>
  <c r="T19" i="8"/>
  <c r="S19" i="8"/>
  <c r="T18" i="8"/>
  <c r="S18" i="8"/>
  <c r="T17" i="8"/>
  <c r="S17" i="8"/>
  <c r="T16" i="8"/>
  <c r="S16" i="8"/>
  <c r="T15" i="8"/>
  <c r="S15" i="8"/>
  <c r="T14" i="8"/>
  <c r="S14" i="8"/>
  <c r="T13" i="8"/>
  <c r="S13" i="8"/>
  <c r="T12" i="8"/>
  <c r="S12" i="8"/>
  <c r="S53" i="8"/>
  <c r="S52" i="8"/>
  <c r="S45" i="8"/>
  <c r="T191" i="7"/>
  <c r="S191" i="7"/>
  <c r="T190" i="7"/>
  <c r="S190" i="7"/>
  <c r="T189" i="7"/>
  <c r="S189" i="7"/>
  <c r="T188" i="7"/>
  <c r="S188" i="7"/>
  <c r="T187" i="7"/>
  <c r="S187" i="7"/>
  <c r="T186" i="7"/>
  <c r="S186" i="7"/>
  <c r="T185" i="7"/>
  <c r="S185" i="7"/>
  <c r="T180" i="7"/>
  <c r="S180" i="7"/>
  <c r="T179" i="7"/>
  <c r="S179" i="7"/>
  <c r="T178" i="7"/>
  <c r="S178" i="7"/>
  <c r="T177" i="7"/>
  <c r="S177" i="7"/>
  <c r="T172" i="7"/>
  <c r="S172" i="7"/>
  <c r="T171" i="7"/>
  <c r="S171" i="7"/>
  <c r="T170" i="7"/>
  <c r="S170" i="7"/>
  <c r="T169" i="7"/>
  <c r="S169" i="7"/>
  <c r="T168" i="7"/>
  <c r="S168" i="7"/>
  <c r="T167" i="7"/>
  <c r="S167" i="7"/>
  <c r="T162" i="7"/>
  <c r="S162" i="7"/>
  <c r="T157" i="7"/>
  <c r="S157" i="7"/>
  <c r="T156" i="7"/>
  <c r="S156" i="7"/>
  <c r="T155" i="7"/>
  <c r="S155" i="7"/>
  <c r="T154" i="7"/>
  <c r="S154" i="7"/>
  <c r="T153" i="7"/>
  <c r="S153" i="7"/>
  <c r="T152" i="7"/>
  <c r="S152" i="7"/>
  <c r="T147" i="7"/>
  <c r="S147" i="7"/>
  <c r="T146" i="7"/>
  <c r="S146" i="7"/>
  <c r="T145" i="7"/>
  <c r="S145" i="7"/>
  <c r="T144" i="7"/>
  <c r="S144" i="7"/>
  <c r="T143" i="7"/>
  <c r="S143" i="7"/>
  <c r="T142" i="7"/>
  <c r="S142" i="7"/>
  <c r="T141" i="7"/>
  <c r="S141" i="7"/>
  <c r="T140" i="7"/>
  <c r="S140" i="7"/>
  <c r="T139" i="7"/>
  <c r="S139" i="7"/>
  <c r="T138" i="7"/>
  <c r="S138" i="7"/>
  <c r="T137" i="7"/>
  <c r="S137" i="7"/>
  <c r="T132" i="7"/>
  <c r="S132" i="7"/>
  <c r="T131" i="7"/>
  <c r="S131" i="7"/>
  <c r="T130" i="7"/>
  <c r="S130" i="7"/>
  <c r="T125" i="7"/>
  <c r="S125" i="7"/>
  <c r="T124" i="7"/>
  <c r="S124" i="7"/>
  <c r="T123" i="7"/>
  <c r="S123" i="7"/>
  <c r="T122" i="7"/>
  <c r="S122" i="7"/>
  <c r="T121" i="7"/>
  <c r="S121" i="7"/>
  <c r="T120" i="7"/>
  <c r="S120" i="7"/>
  <c r="T119" i="7"/>
  <c r="S119" i="7"/>
  <c r="T114" i="7"/>
  <c r="S114" i="7"/>
  <c r="T113" i="7"/>
  <c r="S113" i="7"/>
  <c r="T112" i="7"/>
  <c r="S112" i="7"/>
  <c r="T106" i="7"/>
  <c r="S106" i="7"/>
  <c r="T105" i="7"/>
  <c r="S105" i="7"/>
  <c r="T104" i="7"/>
  <c r="S104" i="7"/>
  <c r="T103" i="7"/>
  <c r="S103" i="7"/>
  <c r="T102" i="7"/>
  <c r="S102" i="7"/>
  <c r="T100" i="7"/>
  <c r="T99" i="7"/>
  <c r="S99" i="7"/>
  <c r="T98" i="7"/>
  <c r="S98" i="7"/>
  <c r="T97" i="7"/>
  <c r="S97" i="7"/>
  <c r="T96" i="7"/>
  <c r="S96" i="7"/>
  <c r="T95" i="7"/>
  <c r="S95" i="7"/>
  <c r="T94" i="7"/>
  <c r="S94" i="7"/>
  <c r="T93" i="7"/>
  <c r="S93" i="7"/>
  <c r="T92" i="7"/>
  <c r="S92" i="7"/>
  <c r="T91" i="7"/>
  <c r="S91" i="7"/>
  <c r="T90" i="7"/>
  <c r="S90" i="7"/>
  <c r="T89" i="7"/>
  <c r="S89" i="7"/>
  <c r="T88" i="7"/>
  <c r="S88" i="7"/>
  <c r="T87" i="7"/>
  <c r="S87" i="7"/>
  <c r="T86" i="7"/>
  <c r="S86" i="7"/>
  <c r="T85" i="7"/>
  <c r="S85" i="7"/>
  <c r="T84" i="7"/>
  <c r="S84" i="7"/>
  <c r="T83" i="7"/>
  <c r="S83" i="7"/>
  <c r="T82" i="7"/>
  <c r="S82" i="7"/>
  <c r="T81" i="7"/>
  <c r="S81" i="7"/>
  <c r="T80" i="7"/>
  <c r="S80" i="7"/>
  <c r="T79" i="7"/>
  <c r="S79" i="7"/>
  <c r="T78" i="7"/>
  <c r="S78" i="7"/>
  <c r="T77" i="7"/>
  <c r="S77" i="7"/>
  <c r="T76" i="7"/>
  <c r="S76" i="7"/>
  <c r="T75" i="7"/>
  <c r="S75" i="7"/>
  <c r="T74" i="7"/>
  <c r="S74" i="7"/>
  <c r="T73" i="7"/>
  <c r="S73" i="7"/>
  <c r="T72" i="7"/>
  <c r="S72" i="7"/>
  <c r="T71" i="7"/>
  <c r="S71" i="7"/>
  <c r="T70" i="7"/>
  <c r="S70" i="7"/>
  <c r="T69" i="7"/>
  <c r="S69" i="7"/>
  <c r="T68" i="7"/>
  <c r="S68" i="7"/>
  <c r="T67" i="7"/>
  <c r="S67" i="7"/>
  <c r="T66" i="7"/>
  <c r="S66" i="7"/>
  <c r="T65" i="7"/>
  <c r="S65" i="7"/>
  <c r="T64" i="7"/>
  <c r="S64" i="7"/>
  <c r="T63" i="7"/>
  <c r="S63" i="7"/>
  <c r="T62" i="7"/>
  <c r="S62" i="7"/>
  <c r="T61" i="7"/>
  <c r="S61" i="7"/>
  <c r="T60" i="7"/>
  <c r="S60" i="7"/>
  <c r="T59" i="7"/>
  <c r="S59" i="7"/>
  <c r="T58" i="7"/>
  <c r="S58" i="7"/>
  <c r="T57" i="7"/>
  <c r="S57" i="7"/>
  <c r="T56" i="7"/>
  <c r="S56" i="7"/>
  <c r="T55" i="7"/>
  <c r="S55" i="7"/>
  <c r="T54" i="7"/>
  <c r="S54" i="7"/>
  <c r="T53" i="7"/>
  <c r="S53" i="7"/>
  <c r="T52" i="7"/>
  <c r="S52" i="7"/>
  <c r="T51" i="7"/>
  <c r="S51" i="7"/>
  <c r="T50" i="7"/>
  <c r="S50" i="7"/>
  <c r="T49" i="7"/>
  <c r="S49" i="7"/>
  <c r="T48" i="7"/>
  <c r="S48" i="7"/>
  <c r="T47" i="7"/>
  <c r="S47" i="7"/>
  <c r="T46" i="7"/>
  <c r="S46" i="7"/>
  <c r="T45" i="7"/>
  <c r="S45" i="7"/>
  <c r="T44" i="7"/>
  <c r="S44" i="7"/>
  <c r="T43" i="7"/>
  <c r="S43" i="7"/>
  <c r="T42" i="7"/>
  <c r="S42" i="7"/>
  <c r="T41" i="7"/>
  <c r="S41" i="7"/>
  <c r="T36" i="7"/>
  <c r="S36" i="7"/>
  <c r="T35" i="7"/>
  <c r="S35" i="7"/>
  <c r="T34" i="7"/>
  <c r="S34" i="7"/>
  <c r="T33" i="7"/>
  <c r="S33" i="7"/>
  <c r="T32" i="7"/>
  <c r="S32" i="7"/>
  <c r="T31" i="7"/>
  <c r="S31" i="7"/>
  <c r="T30" i="7"/>
  <c r="S30" i="7"/>
  <c r="T29" i="7"/>
  <c r="S29" i="7"/>
  <c r="T28" i="7"/>
  <c r="S28" i="7"/>
  <c r="T27" i="7"/>
  <c r="S27" i="7"/>
  <c r="T26" i="7"/>
  <c r="S26" i="7"/>
  <c r="T21" i="7"/>
  <c r="S21" i="7"/>
  <c r="T20" i="7"/>
  <c r="S20" i="7"/>
  <c r="T19" i="7"/>
  <c r="S19" i="7"/>
  <c r="T18" i="7"/>
  <c r="S18" i="7"/>
  <c r="T17" i="7"/>
  <c r="S17" i="7"/>
  <c r="T16" i="7"/>
  <c r="S16" i="7"/>
  <c r="T15" i="7"/>
  <c r="S15" i="7"/>
  <c r="T14" i="7"/>
  <c r="S14" i="7"/>
  <c r="T13" i="7"/>
  <c r="S13" i="7"/>
  <c r="T12" i="7"/>
  <c r="S12" i="7"/>
  <c r="T100" i="6"/>
  <c r="S100" i="6"/>
  <c r="T99" i="6"/>
  <c r="S99" i="6"/>
  <c r="T98" i="6"/>
  <c r="S98" i="6"/>
  <c r="T97" i="6"/>
  <c r="S97" i="6"/>
  <c r="T96" i="6"/>
  <c r="S96" i="6"/>
  <c r="T95" i="6"/>
  <c r="S95" i="6"/>
  <c r="T94" i="6"/>
  <c r="S94" i="6"/>
  <c r="T93" i="6"/>
  <c r="S93" i="6"/>
  <c r="T92" i="6"/>
  <c r="S92" i="6"/>
  <c r="T91" i="6"/>
  <c r="S91" i="6"/>
  <c r="T90" i="6"/>
  <c r="S90" i="6"/>
  <c r="T89" i="6"/>
  <c r="S89" i="6"/>
  <c r="T84" i="6"/>
  <c r="S84" i="6"/>
  <c r="T79" i="6"/>
  <c r="S79" i="6"/>
  <c r="T78" i="6"/>
  <c r="S78" i="6"/>
  <c r="T77" i="6"/>
  <c r="S77" i="6"/>
  <c r="T72" i="6"/>
  <c r="S72" i="6"/>
  <c r="T71" i="6"/>
  <c r="S71" i="6"/>
  <c r="T70" i="6"/>
  <c r="S70" i="6"/>
  <c r="T69" i="6"/>
  <c r="T68" i="6"/>
  <c r="S68" i="6"/>
  <c r="T67" i="6"/>
  <c r="S67" i="6"/>
  <c r="T62" i="6"/>
  <c r="S62" i="6"/>
  <c r="T61" i="6"/>
  <c r="S61" i="6"/>
  <c r="T60" i="6"/>
  <c r="S60" i="6"/>
  <c r="T59" i="6"/>
  <c r="S59" i="6"/>
  <c r="T54" i="6"/>
  <c r="S54" i="6"/>
  <c r="T53" i="6"/>
  <c r="S53" i="6"/>
  <c r="T52" i="6"/>
  <c r="S52" i="6"/>
  <c r="T51" i="6"/>
  <c r="S51" i="6"/>
  <c r="T46" i="6"/>
  <c r="S46" i="6"/>
  <c r="T45" i="6"/>
  <c r="S45" i="6"/>
  <c r="T44" i="6"/>
  <c r="S44" i="6"/>
  <c r="T39" i="6"/>
  <c r="S39" i="6"/>
  <c r="T38" i="6"/>
  <c r="S38" i="6"/>
  <c r="T37" i="6"/>
  <c r="S37" i="6"/>
  <c r="T36" i="6"/>
  <c r="S36" i="6"/>
  <c r="T35" i="6"/>
  <c r="S35" i="6"/>
  <c r="T34" i="6"/>
  <c r="S34" i="6"/>
  <c r="T33" i="6"/>
  <c r="S33" i="6"/>
  <c r="T28" i="6"/>
  <c r="S28" i="6"/>
  <c r="T23" i="6"/>
  <c r="S23" i="6"/>
  <c r="T22" i="6"/>
  <c r="S22" i="6"/>
  <c r="T21" i="6"/>
  <c r="S21" i="6"/>
  <c r="T20" i="6"/>
  <c r="S20" i="6"/>
  <c r="T19" i="6"/>
  <c r="S19" i="6"/>
  <c r="T18" i="6"/>
  <c r="S18" i="6"/>
  <c r="T17" i="6"/>
  <c r="S17" i="6"/>
  <c r="T16" i="6"/>
  <c r="S16" i="6"/>
  <c r="T15" i="6"/>
  <c r="S15" i="6"/>
  <c r="T14" i="6"/>
  <c r="S14" i="6"/>
  <c r="T13" i="6"/>
  <c r="S13" i="6"/>
  <c r="I69" i="6"/>
  <c r="S69" i="6" s="1"/>
  <c r="T157" i="5"/>
  <c r="S157" i="5"/>
  <c r="T173" i="5"/>
  <c r="S173" i="5"/>
  <c r="T149" i="5"/>
  <c r="S149" i="5"/>
  <c r="T95" i="5"/>
  <c r="S95" i="5"/>
  <c r="T90" i="5"/>
  <c r="S90" i="5"/>
  <c r="T85" i="5"/>
  <c r="S85" i="5"/>
  <c r="T84" i="5"/>
  <c r="S84" i="5"/>
  <c r="T83" i="5"/>
  <c r="S83" i="5"/>
  <c r="T78" i="5"/>
  <c r="S78" i="5"/>
  <c r="T77" i="5"/>
  <c r="S77" i="5"/>
  <c r="T76" i="5"/>
  <c r="T75" i="5"/>
  <c r="S75" i="5"/>
  <c r="T74" i="5"/>
  <c r="S74" i="5"/>
  <c r="T73" i="5"/>
  <c r="S73" i="5"/>
  <c r="T72" i="5"/>
  <c r="S72" i="5"/>
  <c r="T32" i="5"/>
  <c r="S32" i="5"/>
  <c r="V32" i="5" s="1"/>
  <c r="T71" i="5"/>
  <c r="S71" i="5"/>
  <c r="T70" i="5"/>
  <c r="S70" i="5"/>
  <c r="T69" i="5"/>
  <c r="S69" i="5"/>
  <c r="T67" i="5"/>
  <c r="S67" i="5"/>
  <c r="T66" i="5"/>
  <c r="S66" i="5"/>
  <c r="T65" i="5"/>
  <c r="S65" i="5"/>
  <c r="T64" i="5"/>
  <c r="S64" i="5"/>
  <c r="T63" i="5"/>
  <c r="S63" i="5"/>
  <c r="T62" i="5"/>
  <c r="S62" i="5"/>
  <c r="T61" i="5"/>
  <c r="S61" i="5"/>
  <c r="T60" i="5"/>
  <c r="S60" i="5"/>
  <c r="T59" i="5"/>
  <c r="S59" i="5"/>
  <c r="T58" i="5"/>
  <c r="S58" i="5"/>
  <c r="T52" i="5"/>
  <c r="S52" i="5"/>
  <c r="T51" i="5"/>
  <c r="S51" i="5"/>
  <c r="T50" i="5"/>
  <c r="S50" i="5"/>
  <c r="T45" i="5"/>
  <c r="S45" i="5"/>
  <c r="V45" i="5" s="1"/>
  <c r="T44" i="5"/>
  <c r="S44" i="5"/>
  <c r="V44" i="5" s="1"/>
  <c r="T43" i="5"/>
  <c r="S43" i="5"/>
  <c r="V43" i="5" s="1"/>
  <c r="T42" i="5"/>
  <c r="S42" i="5"/>
  <c r="V42" i="5" s="1"/>
  <c r="T41" i="5"/>
  <c r="S41" i="5"/>
  <c r="V41" i="5" s="1"/>
  <c r="T40" i="5"/>
  <c r="S40" i="5"/>
  <c r="V40" i="5" s="1"/>
  <c r="T39" i="5"/>
  <c r="S39" i="5"/>
  <c r="V39" i="5" s="1"/>
  <c r="T37" i="5"/>
  <c r="T36" i="5"/>
  <c r="S36" i="5"/>
  <c r="V36" i="5" s="1"/>
  <c r="T34" i="5"/>
  <c r="S34" i="5"/>
  <c r="V34" i="5" s="1"/>
  <c r="T33" i="5"/>
  <c r="S33" i="5"/>
  <c r="V33" i="5" s="1"/>
  <c r="T29" i="5"/>
  <c r="S29" i="5"/>
  <c r="V29" i="5" s="1"/>
  <c r="T28" i="5"/>
  <c r="S28" i="5"/>
  <c r="V28" i="5" s="1"/>
  <c r="T27" i="5"/>
  <c r="S27" i="5"/>
  <c r="V27" i="5" s="1"/>
  <c r="T22" i="5"/>
  <c r="S22" i="5"/>
  <c r="T21" i="5"/>
  <c r="S21" i="5"/>
  <c r="T20" i="5"/>
  <c r="S20" i="5"/>
  <c r="T19" i="5"/>
  <c r="S19" i="5"/>
  <c r="T18" i="5"/>
  <c r="S18" i="5"/>
  <c r="T17" i="5"/>
  <c r="S17" i="5"/>
  <c r="T16" i="5"/>
  <c r="S16" i="5"/>
  <c r="T15" i="5"/>
  <c r="S15" i="5"/>
  <c r="T14" i="5"/>
  <c r="S14" i="5"/>
  <c r="T13" i="5"/>
  <c r="S13" i="5"/>
  <c r="T12" i="5"/>
  <c r="S12" i="5"/>
  <c r="D76" i="5"/>
  <c r="S76" i="5" s="1"/>
  <c r="S56" i="4"/>
  <c r="S51" i="4"/>
  <c r="S50" i="4"/>
  <c r="S49" i="4"/>
  <c r="S48" i="4"/>
  <c r="S47" i="4"/>
  <c r="S46" i="4"/>
  <c r="S45" i="4"/>
  <c r="S44" i="4"/>
  <c r="S39" i="4"/>
  <c r="S38" i="4"/>
  <c r="S37" i="4"/>
  <c r="S36" i="4"/>
  <c r="S35" i="4"/>
  <c r="S34" i="4"/>
  <c r="S33" i="4"/>
  <c r="S28" i="4"/>
  <c r="S23" i="4"/>
  <c r="S22" i="4"/>
  <c r="S21" i="4"/>
  <c r="S20" i="4"/>
  <c r="S19" i="4"/>
  <c r="S18" i="4"/>
  <c r="S17" i="4"/>
  <c r="S16" i="4"/>
  <c r="S15" i="4"/>
  <c r="S14" i="4"/>
  <c r="S13" i="4"/>
  <c r="S12" i="4"/>
  <c r="G20" i="3"/>
  <c r="S19" i="3"/>
  <c r="S67" i="3"/>
  <c r="S62" i="3"/>
  <c r="S61" i="3"/>
  <c r="S60" i="3"/>
  <c r="S55" i="3"/>
  <c r="S54" i="3"/>
  <c r="S53" i="3"/>
  <c r="S52" i="3"/>
  <c r="S51" i="3"/>
  <c r="S50" i="3"/>
  <c r="S49" i="3"/>
  <c r="S48" i="3"/>
  <c r="S47" i="3"/>
  <c r="S46" i="3"/>
  <c r="S45" i="3"/>
  <c r="S44" i="3"/>
  <c r="S43" i="3"/>
  <c r="S41" i="3"/>
  <c r="S40" i="3"/>
  <c r="S39" i="3"/>
  <c r="S38" i="3"/>
  <c r="S37" i="3"/>
  <c r="S36" i="3"/>
  <c r="S35" i="3"/>
  <c r="S34" i="3"/>
  <c r="S33" i="3"/>
  <c r="S32" i="3"/>
  <c r="S31" i="3"/>
  <c r="S30" i="3"/>
  <c r="S29" i="3"/>
  <c r="S28" i="3"/>
  <c r="S23" i="3"/>
  <c r="S22" i="3"/>
  <c r="S21" i="3"/>
  <c r="S20" i="3"/>
  <c r="S18" i="3"/>
  <c r="S17" i="3"/>
  <c r="S16" i="3"/>
  <c r="S15" i="3"/>
  <c r="S14" i="3"/>
  <c r="S13" i="3"/>
  <c r="T19" i="3"/>
  <c r="S71" i="2"/>
  <c r="S70" i="2"/>
  <c r="S65" i="2"/>
  <c r="S60" i="2"/>
  <c r="S59" i="2"/>
  <c r="S54" i="2"/>
  <c r="S53" i="2"/>
  <c r="S52" i="2"/>
  <c r="S51" i="2"/>
  <c r="S50" i="2"/>
  <c r="S49" i="2"/>
  <c r="S44" i="2"/>
  <c r="S43" i="2"/>
  <c r="S38" i="2"/>
  <c r="S37" i="2"/>
  <c r="S36" i="2"/>
  <c r="S35" i="2"/>
  <c r="S34" i="2"/>
  <c r="S33" i="2"/>
  <c r="S28" i="2"/>
  <c r="S23" i="2"/>
  <c r="S22" i="2"/>
  <c r="S21" i="2"/>
  <c r="S20" i="2"/>
  <c r="S19" i="2"/>
  <c r="S18" i="2"/>
  <c r="S17" i="2"/>
  <c r="S16" i="2"/>
  <c r="S15" i="2"/>
  <c r="S14" i="2"/>
  <c r="S13" i="2"/>
  <c r="S12" i="2"/>
  <c r="Q184" i="5" l="1"/>
  <c r="S37" i="5"/>
  <c r="V37" i="5" s="1"/>
  <c r="L184" i="5"/>
  <c r="V169" i="5"/>
  <c r="V182" i="5" s="1"/>
  <c r="G169" i="5"/>
  <c r="G182" i="5" s="1"/>
  <c r="G183" i="5" s="1"/>
  <c r="G184" i="5" s="1"/>
  <c r="T56" i="4"/>
  <c r="T51" i="4"/>
  <c r="T50" i="4"/>
  <c r="T49" i="4"/>
  <c r="T48" i="4"/>
  <c r="T47" i="4"/>
  <c r="T46" i="4"/>
  <c r="T45" i="4"/>
  <c r="T44" i="4"/>
  <c r="T39" i="4"/>
  <c r="T38" i="4"/>
  <c r="T37" i="4"/>
  <c r="T36" i="4"/>
  <c r="T35" i="4"/>
  <c r="T34" i="4"/>
  <c r="T33" i="4"/>
  <c r="T28" i="4"/>
  <c r="T23" i="4"/>
  <c r="T22" i="4"/>
  <c r="T21" i="4"/>
  <c r="T20" i="4"/>
  <c r="T19" i="4"/>
  <c r="T18" i="4"/>
  <c r="T17" i="4"/>
  <c r="T16" i="4"/>
  <c r="T15" i="4"/>
  <c r="T14" i="4"/>
  <c r="T13" i="4"/>
  <c r="T12" i="4"/>
  <c r="V183" i="5" l="1"/>
  <c r="V184" i="5" s="1"/>
  <c r="T71" i="2"/>
  <c r="T70" i="2"/>
  <c r="T65" i="2"/>
  <c r="T60" i="2"/>
  <c r="T59" i="2"/>
  <c r="T54" i="2"/>
  <c r="T53" i="2"/>
  <c r="T52" i="2"/>
  <c r="T51" i="2"/>
  <c r="T50" i="2"/>
  <c r="T49" i="2"/>
  <c r="T44" i="2"/>
  <c r="T43" i="2"/>
  <c r="T38" i="2"/>
  <c r="T37" i="2"/>
  <c r="T36" i="2"/>
  <c r="T35" i="2"/>
  <c r="T34" i="2"/>
  <c r="T33" i="2"/>
  <c r="T28" i="2"/>
  <c r="T23" i="2"/>
  <c r="T22" i="2"/>
  <c r="T21" i="2"/>
  <c r="T20" i="2"/>
  <c r="T19" i="2"/>
  <c r="T18" i="2"/>
  <c r="T17" i="2"/>
  <c r="T16" i="2"/>
  <c r="T15" i="2"/>
  <c r="T14" i="2"/>
  <c r="T13" i="2"/>
  <c r="T12" i="2"/>
  <c r="T67" i="3" l="1"/>
  <c r="T62" i="3"/>
  <c r="T61" i="3"/>
  <c r="T55" i="3"/>
  <c r="T54" i="3"/>
  <c r="T53" i="3"/>
  <c r="T52" i="3"/>
  <c r="T51" i="3"/>
  <c r="T50" i="3"/>
  <c r="T49" i="3"/>
  <c r="T48" i="3"/>
  <c r="T47" i="3"/>
  <c r="T46" i="3"/>
  <c r="T45" i="3"/>
  <c r="T44" i="3"/>
  <c r="T43" i="3"/>
  <c r="T41" i="3"/>
  <c r="T40" i="3"/>
  <c r="T39" i="3"/>
  <c r="T38" i="3"/>
  <c r="T37" i="3"/>
  <c r="T36" i="3"/>
  <c r="T35" i="3"/>
  <c r="T34" i="3"/>
  <c r="T33" i="3"/>
  <c r="T32" i="3"/>
  <c r="T31" i="3"/>
  <c r="T30" i="3"/>
  <c r="T29" i="3"/>
  <c r="T28" i="3"/>
  <c r="T23" i="3"/>
  <c r="T22" i="3"/>
  <c r="T21" i="3"/>
  <c r="T20" i="3"/>
  <c r="T18" i="3"/>
  <c r="T17" i="3"/>
  <c r="T16" i="3"/>
  <c r="T15" i="3"/>
  <c r="T14" i="3"/>
  <c r="T13" i="3"/>
  <c r="G53" i="3"/>
  <c r="Q53" i="3" l="1"/>
  <c r="L53" i="3"/>
  <c r="V53" i="3" s="1"/>
  <c r="F12" i="2" l="1"/>
  <c r="G12" i="2" s="1"/>
  <c r="K12" i="2"/>
  <c r="L12" i="2" s="1"/>
  <c r="P12" i="2"/>
  <c r="Q12" i="2" s="1"/>
  <c r="F13" i="2"/>
  <c r="G13" i="2" s="1"/>
  <c r="K13" i="2"/>
  <c r="L13" i="2" s="1"/>
  <c r="P13" i="2"/>
  <c r="Q13" i="2" s="1"/>
  <c r="F14" i="2"/>
  <c r="G14" i="2" s="1"/>
  <c r="K14" i="2"/>
  <c r="L14" i="2" s="1"/>
  <c r="P14" i="2"/>
  <c r="Q14" i="2" s="1"/>
  <c r="F15" i="2"/>
  <c r="G15" i="2" s="1"/>
  <c r="K15" i="2"/>
  <c r="L15" i="2" s="1"/>
  <c r="P15" i="2"/>
  <c r="Q15" i="2" s="1"/>
  <c r="F16" i="2"/>
  <c r="G16" i="2"/>
  <c r="K16" i="2"/>
  <c r="L16" i="2" s="1"/>
  <c r="P16" i="2"/>
  <c r="Q16" i="2" s="1"/>
  <c r="F17" i="2"/>
  <c r="G17" i="2" s="1"/>
  <c r="K17" i="2"/>
  <c r="L17" i="2" s="1"/>
  <c r="Q17" i="2"/>
  <c r="V17" i="2" s="1"/>
  <c r="G18" i="2"/>
  <c r="K18" i="2"/>
  <c r="L18" i="2" s="1"/>
  <c r="Q18" i="2"/>
  <c r="G19" i="2"/>
  <c r="L19" i="2"/>
  <c r="Q19" i="2"/>
  <c r="G20" i="2"/>
  <c r="L20" i="2"/>
  <c r="Q20" i="2"/>
  <c r="G21" i="2"/>
  <c r="L21" i="2"/>
  <c r="Q21" i="2"/>
  <c r="G22" i="2"/>
  <c r="L22" i="2"/>
  <c r="Q22" i="2"/>
  <c r="G23" i="2"/>
  <c r="L23" i="2"/>
  <c r="Q23" i="2"/>
  <c r="F28" i="2"/>
  <c r="G28" i="2" s="1"/>
  <c r="K28" i="2"/>
  <c r="L28" i="2" s="1"/>
  <c r="P28" i="2"/>
  <c r="Q28" i="2" s="1"/>
  <c r="Q30" i="2" s="1"/>
  <c r="F33" i="2"/>
  <c r="G33" i="2" s="1"/>
  <c r="K33" i="2"/>
  <c r="L33" i="2" s="1"/>
  <c r="P33" i="2"/>
  <c r="Q33" i="2" s="1"/>
  <c r="F34" i="2"/>
  <c r="G34" i="2" s="1"/>
  <c r="K34" i="2"/>
  <c r="L34" i="2" s="1"/>
  <c r="P34" i="2"/>
  <c r="Q34" i="2" s="1"/>
  <c r="F35" i="2"/>
  <c r="G35" i="2" s="1"/>
  <c r="K35" i="2"/>
  <c r="L35" i="2" s="1"/>
  <c r="P35" i="2"/>
  <c r="Q35" i="2" s="1"/>
  <c r="F36" i="2"/>
  <c r="G36" i="2" s="1"/>
  <c r="K36" i="2"/>
  <c r="L36" i="2" s="1"/>
  <c r="P36" i="2"/>
  <c r="Q36" i="2" s="1"/>
  <c r="F37" i="2"/>
  <c r="G37" i="2" s="1"/>
  <c r="K37" i="2"/>
  <c r="L37" i="2"/>
  <c r="P37" i="2"/>
  <c r="Q37" i="2" s="1"/>
  <c r="F38" i="2"/>
  <c r="G38" i="2"/>
  <c r="K38" i="2"/>
  <c r="L38" i="2" s="1"/>
  <c r="P38" i="2"/>
  <c r="Q38" i="2" s="1"/>
  <c r="F43" i="2"/>
  <c r="G43" i="2" s="1"/>
  <c r="K43" i="2"/>
  <c r="L43" i="2" s="1"/>
  <c r="P43" i="2"/>
  <c r="Q43" i="2" s="1"/>
  <c r="F44" i="2"/>
  <c r="G44" i="2" s="1"/>
  <c r="K44" i="2"/>
  <c r="L44" i="2" s="1"/>
  <c r="P44" i="2"/>
  <c r="Q44" i="2" s="1"/>
  <c r="F49" i="2"/>
  <c r="G49" i="2" s="1"/>
  <c r="K49" i="2"/>
  <c r="L49" i="2" s="1"/>
  <c r="P49" i="2"/>
  <c r="Q49" i="2" s="1"/>
  <c r="F50" i="2"/>
  <c r="G50" i="2" s="1"/>
  <c r="K50" i="2"/>
  <c r="L50" i="2" s="1"/>
  <c r="P50" i="2"/>
  <c r="Q50" i="2" s="1"/>
  <c r="F51" i="2"/>
  <c r="G51" i="2" s="1"/>
  <c r="K51" i="2"/>
  <c r="L51" i="2" s="1"/>
  <c r="P51" i="2"/>
  <c r="Q51" i="2" s="1"/>
  <c r="F52" i="2"/>
  <c r="G52" i="2" s="1"/>
  <c r="K52" i="2"/>
  <c r="L52" i="2"/>
  <c r="P52" i="2"/>
  <c r="Q52" i="2" s="1"/>
  <c r="F53" i="2"/>
  <c r="G53" i="2" s="1"/>
  <c r="K53" i="2"/>
  <c r="L53" i="2" s="1"/>
  <c r="P53" i="2"/>
  <c r="Q53" i="2" s="1"/>
  <c r="F54" i="2"/>
  <c r="G54" i="2" s="1"/>
  <c r="K54" i="2"/>
  <c r="L54" i="2" s="1"/>
  <c r="P54" i="2"/>
  <c r="Q54" i="2" s="1"/>
  <c r="F59" i="2"/>
  <c r="G59" i="2" s="1"/>
  <c r="K59" i="2"/>
  <c r="L59" i="2" s="1"/>
  <c r="P59" i="2"/>
  <c r="Q59" i="2" s="1"/>
  <c r="F60" i="2"/>
  <c r="G60" i="2"/>
  <c r="K60" i="2"/>
  <c r="L60" i="2" s="1"/>
  <c r="P60" i="2"/>
  <c r="Q60" i="2"/>
  <c r="F65" i="2"/>
  <c r="G65" i="2" s="1"/>
  <c r="K65" i="2"/>
  <c r="L65" i="2" s="1"/>
  <c r="L67" i="2" s="1"/>
  <c r="P65" i="2"/>
  <c r="Q65" i="2" s="1"/>
  <c r="Q67" i="2" s="1"/>
  <c r="F70" i="2"/>
  <c r="G70" i="2" s="1"/>
  <c r="K70" i="2"/>
  <c r="L70" i="2"/>
  <c r="P70" i="2"/>
  <c r="Q70" i="2" s="1"/>
  <c r="F71" i="2"/>
  <c r="G71" i="2" s="1"/>
  <c r="K71" i="2"/>
  <c r="L71" i="2" s="1"/>
  <c r="P71" i="2"/>
  <c r="Q71" i="2" s="1"/>
  <c r="A78" i="2"/>
  <c r="B78" i="2" s="1"/>
  <c r="F13" i="3"/>
  <c r="G13" i="3" s="1"/>
  <c r="K13" i="3"/>
  <c r="L13" i="3" s="1"/>
  <c r="P13" i="3"/>
  <c r="Q13" i="3" s="1"/>
  <c r="F14" i="3"/>
  <c r="G14" i="3" s="1"/>
  <c r="K14" i="3"/>
  <c r="L14" i="3" s="1"/>
  <c r="Q14" i="3"/>
  <c r="F15" i="3"/>
  <c r="G15" i="3" s="1"/>
  <c r="K15" i="3"/>
  <c r="L15" i="3" s="1"/>
  <c r="Q15" i="3"/>
  <c r="F16" i="3"/>
  <c r="G16" i="3" s="1"/>
  <c r="L16" i="3"/>
  <c r="Q16" i="3"/>
  <c r="F17" i="3"/>
  <c r="G17" i="3" s="1"/>
  <c r="L17" i="3"/>
  <c r="Q17" i="3"/>
  <c r="G18" i="3"/>
  <c r="L18" i="3"/>
  <c r="Q18" i="3"/>
  <c r="G19" i="3"/>
  <c r="L19" i="3"/>
  <c r="Q19" i="3"/>
  <c r="L20" i="3"/>
  <c r="Q20" i="3"/>
  <c r="G21" i="3"/>
  <c r="L21" i="3"/>
  <c r="Q21" i="3"/>
  <c r="G22" i="3"/>
  <c r="L22" i="3"/>
  <c r="Q22" i="3"/>
  <c r="G23" i="3"/>
  <c r="L23" i="3"/>
  <c r="Q23" i="3"/>
  <c r="F28" i="3"/>
  <c r="G28" i="3" s="1"/>
  <c r="L28" i="3"/>
  <c r="Q28" i="3"/>
  <c r="G29" i="3"/>
  <c r="L29" i="3"/>
  <c r="Q29" i="3"/>
  <c r="G30" i="3"/>
  <c r="L30" i="3"/>
  <c r="Q30" i="3"/>
  <c r="G31" i="3"/>
  <c r="L31" i="3"/>
  <c r="Q31" i="3"/>
  <c r="G32" i="3"/>
  <c r="L32" i="3"/>
  <c r="Q32" i="3"/>
  <c r="G33" i="3"/>
  <c r="L33" i="3"/>
  <c r="Q33" i="3"/>
  <c r="G34" i="3"/>
  <c r="L34" i="3"/>
  <c r="Q34" i="3"/>
  <c r="G35" i="3"/>
  <c r="L35" i="3"/>
  <c r="Q35" i="3"/>
  <c r="G36" i="3"/>
  <c r="L36" i="3"/>
  <c r="Q36" i="3"/>
  <c r="G37" i="3"/>
  <c r="L37" i="3"/>
  <c r="Q37" i="3"/>
  <c r="G38" i="3"/>
  <c r="L38" i="3"/>
  <c r="Q38" i="3"/>
  <c r="G39" i="3"/>
  <c r="L39" i="3"/>
  <c r="Q39" i="3"/>
  <c r="G40" i="3"/>
  <c r="L40" i="3"/>
  <c r="Q40" i="3"/>
  <c r="G41" i="3"/>
  <c r="L41" i="3"/>
  <c r="Q41" i="3"/>
  <c r="G43" i="3"/>
  <c r="L43" i="3"/>
  <c r="Q43" i="3"/>
  <c r="G44" i="3"/>
  <c r="L44" i="3"/>
  <c r="Q44" i="3"/>
  <c r="G45" i="3"/>
  <c r="L45" i="3"/>
  <c r="Q45" i="3"/>
  <c r="G46" i="3"/>
  <c r="L46" i="3"/>
  <c r="Q46" i="3"/>
  <c r="L47" i="3"/>
  <c r="Q47" i="3"/>
  <c r="G49" i="3"/>
  <c r="L49" i="3"/>
  <c r="Q49" i="3"/>
  <c r="G50" i="3"/>
  <c r="L50" i="3"/>
  <c r="Q50" i="3"/>
  <c r="G54" i="3"/>
  <c r="L54" i="3"/>
  <c r="Q54" i="3"/>
  <c r="G51" i="3"/>
  <c r="L51" i="3"/>
  <c r="Q51" i="3"/>
  <c r="G52" i="3"/>
  <c r="L52" i="3"/>
  <c r="Q52" i="3"/>
  <c r="G55" i="3"/>
  <c r="L55" i="3"/>
  <c r="Q55" i="3"/>
  <c r="G60" i="3"/>
  <c r="L60" i="3"/>
  <c r="Q60" i="3"/>
  <c r="G61" i="3"/>
  <c r="L61" i="3"/>
  <c r="Q61" i="3"/>
  <c r="G62" i="3"/>
  <c r="L62" i="3"/>
  <c r="Q62" i="3"/>
  <c r="F67" i="3"/>
  <c r="G67" i="3" s="1"/>
  <c r="K67" i="3"/>
  <c r="L67" i="3" s="1"/>
  <c r="L69" i="3" s="1"/>
  <c r="P67" i="3"/>
  <c r="Q67" i="3" s="1"/>
  <c r="Q69" i="3" s="1"/>
  <c r="A74" i="3"/>
  <c r="B74" i="3" s="1"/>
  <c r="F12" i="4"/>
  <c r="G12" i="4" s="1"/>
  <c r="K12" i="4"/>
  <c r="L12" i="4" s="1"/>
  <c r="P12" i="4"/>
  <c r="Q12" i="4" s="1"/>
  <c r="F13" i="4"/>
  <c r="G13" i="4" s="1"/>
  <c r="K13" i="4"/>
  <c r="L13" i="4" s="1"/>
  <c r="P13" i="4"/>
  <c r="Q13" i="4" s="1"/>
  <c r="F14" i="4"/>
  <c r="G14" i="4" s="1"/>
  <c r="K14" i="4"/>
  <c r="L14" i="4" s="1"/>
  <c r="P14" i="4"/>
  <c r="Q14" i="4" s="1"/>
  <c r="F15" i="4"/>
  <c r="G15" i="4" s="1"/>
  <c r="K15" i="4"/>
  <c r="L15" i="4" s="1"/>
  <c r="P15" i="4"/>
  <c r="Q15" i="4" s="1"/>
  <c r="F16" i="4"/>
  <c r="G16" i="4" s="1"/>
  <c r="K16" i="4"/>
  <c r="L16" i="4" s="1"/>
  <c r="P16" i="4"/>
  <c r="Q16" i="4" s="1"/>
  <c r="F17" i="4"/>
  <c r="G17" i="4" s="1"/>
  <c r="K17" i="4"/>
  <c r="L17" i="4" s="1"/>
  <c r="P17" i="4"/>
  <c r="Q17" i="4" s="1"/>
  <c r="F18" i="4"/>
  <c r="G18" i="4" s="1"/>
  <c r="K18" i="4"/>
  <c r="L18" i="4" s="1"/>
  <c r="P18" i="4"/>
  <c r="Q18" i="4" s="1"/>
  <c r="F19" i="4"/>
  <c r="G19" i="4" s="1"/>
  <c r="K19" i="4"/>
  <c r="L19" i="4" s="1"/>
  <c r="P19" i="4"/>
  <c r="Q19" i="4" s="1"/>
  <c r="F20" i="4"/>
  <c r="G20" i="4" s="1"/>
  <c r="K20" i="4"/>
  <c r="L20" i="4" s="1"/>
  <c r="P20" i="4"/>
  <c r="Q20" i="4" s="1"/>
  <c r="F21" i="4"/>
  <c r="G21" i="4" s="1"/>
  <c r="K21" i="4"/>
  <c r="L21" i="4" s="1"/>
  <c r="P21" i="4"/>
  <c r="Q21" i="4" s="1"/>
  <c r="F22" i="4"/>
  <c r="G22" i="4" s="1"/>
  <c r="K22" i="4"/>
  <c r="L22" i="4" s="1"/>
  <c r="P22" i="4"/>
  <c r="Q22" i="4" s="1"/>
  <c r="F23" i="4"/>
  <c r="G23" i="4" s="1"/>
  <c r="K23" i="4"/>
  <c r="L23" i="4" s="1"/>
  <c r="P23" i="4"/>
  <c r="Q23" i="4" s="1"/>
  <c r="F28" i="4"/>
  <c r="G28" i="4" s="1"/>
  <c r="K28" i="4"/>
  <c r="L28" i="4" s="1"/>
  <c r="P28" i="4"/>
  <c r="Q28" i="4" s="1"/>
  <c r="Q30" i="4" s="1"/>
  <c r="F33" i="4"/>
  <c r="G33" i="4" s="1"/>
  <c r="K33" i="4"/>
  <c r="L33" i="4" s="1"/>
  <c r="P33" i="4"/>
  <c r="Q33" i="4"/>
  <c r="F34" i="4"/>
  <c r="G34" i="4" s="1"/>
  <c r="K34" i="4"/>
  <c r="L34" i="4" s="1"/>
  <c r="P34" i="4"/>
  <c r="Q34" i="4" s="1"/>
  <c r="F35" i="4"/>
  <c r="G35" i="4" s="1"/>
  <c r="K35" i="4"/>
  <c r="L35" i="4" s="1"/>
  <c r="P35" i="4"/>
  <c r="Q35" i="4" s="1"/>
  <c r="F36" i="4"/>
  <c r="G36" i="4" s="1"/>
  <c r="K36" i="4"/>
  <c r="L36" i="4" s="1"/>
  <c r="P36" i="4"/>
  <c r="Q36" i="4" s="1"/>
  <c r="F37" i="4"/>
  <c r="G37" i="4" s="1"/>
  <c r="K37" i="4"/>
  <c r="L37" i="4" s="1"/>
  <c r="P37" i="4"/>
  <c r="Q37" i="4" s="1"/>
  <c r="F38" i="4"/>
  <c r="G38" i="4" s="1"/>
  <c r="K38" i="4"/>
  <c r="L38" i="4" s="1"/>
  <c r="P38" i="4"/>
  <c r="Q38" i="4" s="1"/>
  <c r="F39" i="4"/>
  <c r="G39" i="4" s="1"/>
  <c r="K39" i="4"/>
  <c r="L39" i="4" s="1"/>
  <c r="P39" i="4"/>
  <c r="Q39" i="4" s="1"/>
  <c r="F44" i="4"/>
  <c r="G44" i="4" s="1"/>
  <c r="K44" i="4"/>
  <c r="L44" i="4" s="1"/>
  <c r="P44" i="4"/>
  <c r="Q44" i="4" s="1"/>
  <c r="F45" i="4"/>
  <c r="G45" i="4" s="1"/>
  <c r="K45" i="4"/>
  <c r="L45" i="4" s="1"/>
  <c r="P45" i="4"/>
  <c r="Q45" i="4" s="1"/>
  <c r="F46" i="4"/>
  <c r="G46" i="4" s="1"/>
  <c r="K46" i="4"/>
  <c r="L46" i="4" s="1"/>
  <c r="P46" i="4"/>
  <c r="Q46" i="4" s="1"/>
  <c r="F47" i="4"/>
  <c r="G47" i="4" s="1"/>
  <c r="K47" i="4"/>
  <c r="L47" i="4" s="1"/>
  <c r="P47" i="4"/>
  <c r="Q47" i="4" s="1"/>
  <c r="F48" i="4"/>
  <c r="G48" i="4" s="1"/>
  <c r="K48" i="4"/>
  <c r="L48" i="4" s="1"/>
  <c r="P48" i="4"/>
  <c r="Q48" i="4" s="1"/>
  <c r="F49" i="4"/>
  <c r="G49" i="4" s="1"/>
  <c r="K49" i="4"/>
  <c r="L49" i="4" s="1"/>
  <c r="P49" i="4"/>
  <c r="Q49" i="4" s="1"/>
  <c r="F50" i="4"/>
  <c r="G50" i="4" s="1"/>
  <c r="K50" i="4"/>
  <c r="L50" i="4" s="1"/>
  <c r="P50" i="4"/>
  <c r="Q50" i="4" s="1"/>
  <c r="F51" i="4"/>
  <c r="G51" i="4" s="1"/>
  <c r="K51" i="4"/>
  <c r="L51" i="4" s="1"/>
  <c r="P51" i="4"/>
  <c r="Q51" i="4" s="1"/>
  <c r="F56" i="4"/>
  <c r="G56" i="4" s="1"/>
  <c r="K56" i="4"/>
  <c r="L56" i="4" s="1"/>
  <c r="L58" i="4" s="1"/>
  <c r="P56" i="4"/>
  <c r="Q56" i="4" s="1"/>
  <c r="Q58" i="4" s="1"/>
  <c r="A63" i="4"/>
  <c r="B63" i="4" s="1"/>
  <c r="G12" i="5"/>
  <c r="L12" i="5"/>
  <c r="Q12" i="5"/>
  <c r="G13" i="5"/>
  <c r="L13" i="5"/>
  <c r="Q13" i="5"/>
  <c r="G14" i="5"/>
  <c r="L14" i="5"/>
  <c r="Q14" i="5"/>
  <c r="G15" i="5"/>
  <c r="L15" i="5"/>
  <c r="Q15" i="5"/>
  <c r="G16" i="5"/>
  <c r="L16" i="5"/>
  <c r="Q16" i="5"/>
  <c r="G17" i="5"/>
  <c r="L17" i="5"/>
  <c r="Q17" i="5"/>
  <c r="G18" i="5"/>
  <c r="L18" i="5"/>
  <c r="Q18" i="5"/>
  <c r="G19" i="5"/>
  <c r="L19" i="5"/>
  <c r="Q19" i="5"/>
  <c r="G20" i="5"/>
  <c r="L20" i="5"/>
  <c r="Q20" i="5"/>
  <c r="G21" i="5"/>
  <c r="L21" i="5"/>
  <c r="Q21" i="5"/>
  <c r="G22" i="5"/>
  <c r="L22" i="5"/>
  <c r="Q22" i="5"/>
  <c r="G27" i="5"/>
  <c r="L27" i="5"/>
  <c r="G28" i="5"/>
  <c r="G29" i="5"/>
  <c r="G33" i="5"/>
  <c r="G34" i="5"/>
  <c r="G36" i="5"/>
  <c r="G37" i="5"/>
  <c r="G39" i="5"/>
  <c r="G40" i="5"/>
  <c r="G41" i="5"/>
  <c r="G42" i="5"/>
  <c r="G43" i="5"/>
  <c r="G44" i="5"/>
  <c r="G45" i="5"/>
  <c r="G50" i="5"/>
  <c r="Q50" i="5"/>
  <c r="G51" i="5"/>
  <c r="Q51" i="5"/>
  <c r="G52" i="5"/>
  <c r="Q52" i="5"/>
  <c r="G58" i="5"/>
  <c r="Q58" i="5"/>
  <c r="G59" i="5"/>
  <c r="L59" i="5"/>
  <c r="Q59" i="5"/>
  <c r="G60" i="5"/>
  <c r="L60" i="5"/>
  <c r="Q60" i="5"/>
  <c r="G61" i="5"/>
  <c r="L61" i="5"/>
  <c r="Q61" i="5"/>
  <c r="G62" i="5"/>
  <c r="L62" i="5"/>
  <c r="Q62" i="5"/>
  <c r="G63" i="5"/>
  <c r="L63" i="5"/>
  <c r="Q63" i="5"/>
  <c r="G64" i="5"/>
  <c r="L64" i="5"/>
  <c r="Q64" i="5"/>
  <c r="G65" i="5"/>
  <c r="L65" i="5"/>
  <c r="Q65" i="5"/>
  <c r="G66" i="5"/>
  <c r="Q66" i="5"/>
  <c r="G67" i="5"/>
  <c r="L67" i="5"/>
  <c r="Q67" i="5"/>
  <c r="G69" i="5"/>
  <c r="L69" i="5"/>
  <c r="Q69" i="5"/>
  <c r="G70" i="5"/>
  <c r="L70" i="5"/>
  <c r="Q70" i="5"/>
  <c r="G71" i="5"/>
  <c r="L71" i="5"/>
  <c r="Q71" i="5"/>
  <c r="G32" i="5"/>
  <c r="G72" i="5"/>
  <c r="L72" i="5"/>
  <c r="Q72" i="5"/>
  <c r="G73" i="5"/>
  <c r="L73" i="5"/>
  <c r="Q73" i="5"/>
  <c r="G74" i="5"/>
  <c r="L74" i="5"/>
  <c r="Q74" i="5"/>
  <c r="G75" i="5"/>
  <c r="L75" i="5"/>
  <c r="Q75" i="5"/>
  <c r="G76" i="5"/>
  <c r="L76" i="5"/>
  <c r="Q76" i="5"/>
  <c r="G77" i="5"/>
  <c r="L77" i="5"/>
  <c r="Q77" i="5"/>
  <c r="G78" i="5"/>
  <c r="L78" i="5"/>
  <c r="Q78" i="5"/>
  <c r="G83" i="5"/>
  <c r="L83" i="5"/>
  <c r="Q83" i="5"/>
  <c r="G84" i="5"/>
  <c r="L84" i="5"/>
  <c r="Q84" i="5"/>
  <c r="G85" i="5"/>
  <c r="L85" i="5"/>
  <c r="Q85" i="5"/>
  <c r="G90" i="5"/>
  <c r="Q90" i="5"/>
  <c r="G95" i="5"/>
  <c r="Q95" i="5"/>
  <c r="G100" i="5"/>
  <c r="L100" i="5"/>
  <c r="Q100" i="5"/>
  <c r="G119" i="5"/>
  <c r="L119" i="5"/>
  <c r="Q119" i="5"/>
  <c r="G122" i="5"/>
  <c r="L122" i="5"/>
  <c r="Q122" i="5"/>
  <c r="G143" i="5"/>
  <c r="L143" i="5"/>
  <c r="Q143" i="5"/>
  <c r="G144" i="5"/>
  <c r="L144" i="5"/>
  <c r="Q144" i="5"/>
  <c r="G149" i="5"/>
  <c r="L149" i="5"/>
  <c r="Q149" i="5"/>
  <c r="G173" i="5"/>
  <c r="G175" i="5" s="1"/>
  <c r="G186" i="5" s="1"/>
  <c r="L173" i="5"/>
  <c r="L175" i="5" s="1"/>
  <c r="L186" i="5" s="1"/>
  <c r="L187" i="5" s="1"/>
  <c r="L188" i="5" s="1"/>
  <c r="P173" i="5"/>
  <c r="Q173" i="5" s="1"/>
  <c r="Q175" i="5" s="1"/>
  <c r="Q186" i="5" s="1"/>
  <c r="Q187" i="5" s="1"/>
  <c r="Q188" i="5" s="1"/>
  <c r="G157" i="5"/>
  <c r="L157" i="5"/>
  <c r="Q157" i="5"/>
  <c r="Q159" i="5" s="1"/>
  <c r="A179" i="5"/>
  <c r="F13" i="6"/>
  <c r="G13" i="6" s="1"/>
  <c r="K13" i="6"/>
  <c r="L13" i="6" s="1"/>
  <c r="P13" i="6"/>
  <c r="Q13" i="6" s="1"/>
  <c r="F14" i="6"/>
  <c r="G14" i="6" s="1"/>
  <c r="K14" i="6"/>
  <c r="L14" i="6" s="1"/>
  <c r="P14" i="6"/>
  <c r="Q14" i="6" s="1"/>
  <c r="F15" i="6"/>
  <c r="G15" i="6" s="1"/>
  <c r="K15" i="6"/>
  <c r="L15" i="6" s="1"/>
  <c r="P15" i="6"/>
  <c r="Q15" i="6" s="1"/>
  <c r="F16" i="6"/>
  <c r="G16" i="6" s="1"/>
  <c r="K16" i="6"/>
  <c r="L16" i="6"/>
  <c r="P16" i="6"/>
  <c r="Q16" i="6" s="1"/>
  <c r="F17" i="6"/>
  <c r="G17" i="6" s="1"/>
  <c r="K17" i="6"/>
  <c r="L17" i="6" s="1"/>
  <c r="P17" i="6"/>
  <c r="Q17" i="6" s="1"/>
  <c r="F18" i="6"/>
  <c r="G18" i="6" s="1"/>
  <c r="K18" i="6"/>
  <c r="L18" i="6" s="1"/>
  <c r="P18" i="6"/>
  <c r="Q18" i="6" s="1"/>
  <c r="F19" i="6"/>
  <c r="G19" i="6" s="1"/>
  <c r="K19" i="6"/>
  <c r="L19" i="6" s="1"/>
  <c r="P19" i="6"/>
  <c r="Q19" i="6" s="1"/>
  <c r="F20" i="6"/>
  <c r="G20" i="6" s="1"/>
  <c r="K20" i="6"/>
  <c r="L20" i="6" s="1"/>
  <c r="P20" i="6"/>
  <c r="Q20" i="6" s="1"/>
  <c r="F21" i="6"/>
  <c r="G21" i="6" s="1"/>
  <c r="K21" i="6"/>
  <c r="L21" i="6" s="1"/>
  <c r="P21" i="6"/>
  <c r="Q21" i="6" s="1"/>
  <c r="F22" i="6"/>
  <c r="G22" i="6" s="1"/>
  <c r="K22" i="6"/>
  <c r="L22" i="6" s="1"/>
  <c r="P22" i="6"/>
  <c r="Q22" i="6" s="1"/>
  <c r="F23" i="6"/>
  <c r="G23" i="6" s="1"/>
  <c r="K23" i="6"/>
  <c r="L23" i="6" s="1"/>
  <c r="P23" i="6"/>
  <c r="Q23" i="6" s="1"/>
  <c r="F28" i="6"/>
  <c r="G28" i="6" s="1"/>
  <c r="K28" i="6"/>
  <c r="L28" i="6" s="1"/>
  <c r="L30" i="6" s="1"/>
  <c r="P28" i="6"/>
  <c r="Q28" i="6" s="1"/>
  <c r="Q30" i="6" s="1"/>
  <c r="F33" i="6"/>
  <c r="G33" i="6" s="1"/>
  <c r="K33" i="6"/>
  <c r="L33" i="6" s="1"/>
  <c r="P33" i="6"/>
  <c r="Q33" i="6" s="1"/>
  <c r="F34" i="6"/>
  <c r="G34" i="6" s="1"/>
  <c r="K34" i="6"/>
  <c r="L34" i="6" s="1"/>
  <c r="P34" i="6"/>
  <c r="Q34" i="6" s="1"/>
  <c r="F35" i="6"/>
  <c r="G35" i="6" s="1"/>
  <c r="K35" i="6"/>
  <c r="L35" i="6" s="1"/>
  <c r="P35" i="6"/>
  <c r="Q35" i="6" s="1"/>
  <c r="F36" i="6"/>
  <c r="G36" i="6" s="1"/>
  <c r="K36" i="6"/>
  <c r="L36" i="6" s="1"/>
  <c r="P36" i="6"/>
  <c r="Q36" i="6" s="1"/>
  <c r="F37" i="6"/>
  <c r="G37" i="6" s="1"/>
  <c r="K37" i="6"/>
  <c r="L37" i="6" s="1"/>
  <c r="P37" i="6"/>
  <c r="Q37" i="6" s="1"/>
  <c r="F38" i="6"/>
  <c r="G38" i="6" s="1"/>
  <c r="K38" i="6"/>
  <c r="L38" i="6" s="1"/>
  <c r="P38" i="6"/>
  <c r="Q38" i="6" s="1"/>
  <c r="F39" i="6"/>
  <c r="G39" i="6" s="1"/>
  <c r="K39" i="6"/>
  <c r="L39" i="6" s="1"/>
  <c r="P39" i="6"/>
  <c r="Q39" i="6" s="1"/>
  <c r="F44" i="6"/>
  <c r="G44" i="6" s="1"/>
  <c r="K44" i="6"/>
  <c r="L44" i="6" s="1"/>
  <c r="P44" i="6"/>
  <c r="Q44" i="6" s="1"/>
  <c r="F45" i="6"/>
  <c r="G45" i="6" s="1"/>
  <c r="K45" i="6"/>
  <c r="L45" i="6" s="1"/>
  <c r="P45" i="6"/>
  <c r="Q45" i="6" s="1"/>
  <c r="F46" i="6"/>
  <c r="G46" i="6" s="1"/>
  <c r="K46" i="6"/>
  <c r="L46" i="6" s="1"/>
  <c r="P46" i="6"/>
  <c r="Q46" i="6" s="1"/>
  <c r="F51" i="6"/>
  <c r="G51" i="6" s="1"/>
  <c r="K51" i="6"/>
  <c r="L51" i="6" s="1"/>
  <c r="P51" i="6"/>
  <c r="Q51" i="6" s="1"/>
  <c r="F52" i="6"/>
  <c r="G52" i="6" s="1"/>
  <c r="K52" i="6"/>
  <c r="L52" i="6" s="1"/>
  <c r="P52" i="6"/>
  <c r="Q52" i="6" s="1"/>
  <c r="F53" i="6"/>
  <c r="G53" i="6" s="1"/>
  <c r="K53" i="6"/>
  <c r="L53" i="6" s="1"/>
  <c r="P53" i="6"/>
  <c r="Q53" i="6" s="1"/>
  <c r="F54" i="6"/>
  <c r="G54" i="6" s="1"/>
  <c r="K54" i="6"/>
  <c r="L54" i="6" s="1"/>
  <c r="P54" i="6"/>
  <c r="Q54" i="6" s="1"/>
  <c r="F59" i="6"/>
  <c r="G59" i="6" s="1"/>
  <c r="K59" i="6"/>
  <c r="L59" i="6" s="1"/>
  <c r="P59" i="6"/>
  <c r="Q59" i="6" s="1"/>
  <c r="F60" i="6"/>
  <c r="G60" i="6" s="1"/>
  <c r="K60" i="6"/>
  <c r="L60" i="6" s="1"/>
  <c r="P60" i="6"/>
  <c r="Q60" i="6" s="1"/>
  <c r="F61" i="6"/>
  <c r="G61" i="6" s="1"/>
  <c r="K61" i="6"/>
  <c r="L61" i="6" s="1"/>
  <c r="P61" i="6"/>
  <c r="Q61" i="6" s="1"/>
  <c r="F62" i="6"/>
  <c r="G62" i="6" s="1"/>
  <c r="K62" i="6"/>
  <c r="L62" i="6" s="1"/>
  <c r="P62" i="6"/>
  <c r="Q62" i="6" s="1"/>
  <c r="F67" i="6"/>
  <c r="G67" i="6" s="1"/>
  <c r="K67" i="6"/>
  <c r="L67" i="6" s="1"/>
  <c r="P67" i="6"/>
  <c r="Q67" i="6" s="1"/>
  <c r="F68" i="6"/>
  <c r="G68" i="6" s="1"/>
  <c r="K68" i="6"/>
  <c r="L68" i="6" s="1"/>
  <c r="P68" i="6"/>
  <c r="Q68" i="6" s="1"/>
  <c r="F69" i="6"/>
  <c r="G69" i="6" s="1"/>
  <c r="K69" i="6"/>
  <c r="L69" i="6" s="1"/>
  <c r="P69" i="6"/>
  <c r="Q69" i="6" s="1"/>
  <c r="F70" i="6"/>
  <c r="G70" i="6" s="1"/>
  <c r="K70" i="6"/>
  <c r="L70" i="6" s="1"/>
  <c r="P70" i="6"/>
  <c r="Q70" i="6" s="1"/>
  <c r="F71" i="6"/>
  <c r="G71" i="6" s="1"/>
  <c r="K71" i="6"/>
  <c r="L71" i="6" s="1"/>
  <c r="P71" i="6"/>
  <c r="Q71" i="6" s="1"/>
  <c r="F72" i="6"/>
  <c r="G72" i="6" s="1"/>
  <c r="K72" i="6"/>
  <c r="L72" i="6" s="1"/>
  <c r="P72" i="6"/>
  <c r="Q72" i="6" s="1"/>
  <c r="F77" i="6"/>
  <c r="G77" i="6" s="1"/>
  <c r="K77" i="6"/>
  <c r="L77" i="6" s="1"/>
  <c r="P77" i="6"/>
  <c r="Q77" i="6" s="1"/>
  <c r="F78" i="6"/>
  <c r="G78" i="6" s="1"/>
  <c r="K78" i="6"/>
  <c r="L78" i="6" s="1"/>
  <c r="P78" i="6"/>
  <c r="Q78" i="6" s="1"/>
  <c r="F79" i="6"/>
  <c r="G79" i="6" s="1"/>
  <c r="K79" i="6"/>
  <c r="L79" i="6" s="1"/>
  <c r="P79" i="6"/>
  <c r="Q79" i="6" s="1"/>
  <c r="F84" i="6"/>
  <c r="G84" i="6" s="1"/>
  <c r="G86" i="6" s="1"/>
  <c r="K84" i="6"/>
  <c r="L84" i="6" s="1"/>
  <c r="L86" i="6" s="1"/>
  <c r="P84" i="6"/>
  <c r="Q84" i="6" s="1"/>
  <c r="F89" i="6"/>
  <c r="G89" i="6" s="1"/>
  <c r="K89" i="6"/>
  <c r="L89" i="6" s="1"/>
  <c r="P89" i="6"/>
  <c r="Q89" i="6" s="1"/>
  <c r="F90" i="6"/>
  <c r="G90" i="6" s="1"/>
  <c r="K90" i="6"/>
  <c r="L90" i="6" s="1"/>
  <c r="P90" i="6"/>
  <c r="Q90" i="6" s="1"/>
  <c r="F91" i="6"/>
  <c r="G91" i="6" s="1"/>
  <c r="K91" i="6"/>
  <c r="L91" i="6"/>
  <c r="P91" i="6"/>
  <c r="Q91" i="6" s="1"/>
  <c r="F92" i="6"/>
  <c r="G92" i="6" s="1"/>
  <c r="K92" i="6"/>
  <c r="L92" i="6" s="1"/>
  <c r="P92" i="6"/>
  <c r="Q92" i="6" s="1"/>
  <c r="F93" i="6"/>
  <c r="G93" i="6" s="1"/>
  <c r="K93" i="6"/>
  <c r="L93" i="6" s="1"/>
  <c r="P93" i="6"/>
  <c r="Q93" i="6" s="1"/>
  <c r="F94" i="6"/>
  <c r="G94" i="6" s="1"/>
  <c r="K94" i="6"/>
  <c r="L94" i="6" s="1"/>
  <c r="P94" i="6"/>
  <c r="Q94" i="6" s="1"/>
  <c r="V94" i="6" s="1"/>
  <c r="F95" i="6"/>
  <c r="G95" i="6" s="1"/>
  <c r="K95" i="6"/>
  <c r="L95" i="6" s="1"/>
  <c r="P95" i="6"/>
  <c r="Q95" i="6" s="1"/>
  <c r="F96" i="6"/>
  <c r="G96" i="6" s="1"/>
  <c r="K96" i="6"/>
  <c r="L96" i="6" s="1"/>
  <c r="P96" i="6"/>
  <c r="Q96" i="6" s="1"/>
  <c r="F97" i="6"/>
  <c r="G97" i="6" s="1"/>
  <c r="K97" i="6"/>
  <c r="L97" i="6" s="1"/>
  <c r="P97" i="6"/>
  <c r="Q97" i="6" s="1"/>
  <c r="F98" i="6"/>
  <c r="G98" i="6" s="1"/>
  <c r="K98" i="6"/>
  <c r="L98" i="6" s="1"/>
  <c r="P98" i="6"/>
  <c r="Q98" i="6" s="1"/>
  <c r="F99" i="6"/>
  <c r="G99" i="6" s="1"/>
  <c r="K99" i="6"/>
  <c r="L99" i="6" s="1"/>
  <c r="P99" i="6"/>
  <c r="Q99" i="6" s="1"/>
  <c r="F100" i="6"/>
  <c r="G100" i="6" s="1"/>
  <c r="K100" i="6"/>
  <c r="L100" i="6" s="1"/>
  <c r="P100" i="6"/>
  <c r="Q100" i="6" s="1"/>
  <c r="A111" i="6"/>
  <c r="B111" i="6" s="1"/>
  <c r="F12" i="7"/>
  <c r="G12" i="7" s="1"/>
  <c r="K12" i="7"/>
  <c r="L12" i="7" s="1"/>
  <c r="P12" i="7"/>
  <c r="Q12" i="7" s="1"/>
  <c r="F13" i="7"/>
  <c r="G13" i="7" s="1"/>
  <c r="K13" i="7"/>
  <c r="L13" i="7" s="1"/>
  <c r="P13" i="7"/>
  <c r="Q13" i="7" s="1"/>
  <c r="F14" i="7"/>
  <c r="G14" i="7" s="1"/>
  <c r="K14" i="7"/>
  <c r="L14" i="7" s="1"/>
  <c r="P14" i="7"/>
  <c r="Q14" i="7" s="1"/>
  <c r="F15" i="7"/>
  <c r="G15" i="7" s="1"/>
  <c r="K15" i="7"/>
  <c r="L15" i="7" s="1"/>
  <c r="P15" i="7"/>
  <c r="Q15" i="7" s="1"/>
  <c r="F16" i="7"/>
  <c r="G16" i="7" s="1"/>
  <c r="K16" i="7"/>
  <c r="L16" i="7" s="1"/>
  <c r="P16" i="7"/>
  <c r="Q16" i="7" s="1"/>
  <c r="F17" i="7"/>
  <c r="G17" i="7" s="1"/>
  <c r="K17" i="7"/>
  <c r="L17" i="7" s="1"/>
  <c r="P17" i="7"/>
  <c r="Q17" i="7" s="1"/>
  <c r="F18" i="7"/>
  <c r="G18" i="7"/>
  <c r="K18" i="7"/>
  <c r="L18" i="7" s="1"/>
  <c r="P18" i="7"/>
  <c r="Q18" i="7" s="1"/>
  <c r="F19" i="7"/>
  <c r="G19" i="7" s="1"/>
  <c r="K19" i="7"/>
  <c r="L19" i="7" s="1"/>
  <c r="P19" i="7"/>
  <c r="Q19" i="7" s="1"/>
  <c r="F20" i="7"/>
  <c r="G20" i="7" s="1"/>
  <c r="K20" i="7"/>
  <c r="L20" i="7" s="1"/>
  <c r="P20" i="7"/>
  <c r="Q20" i="7" s="1"/>
  <c r="F21" i="7"/>
  <c r="G21" i="7" s="1"/>
  <c r="K21" i="7"/>
  <c r="L21" i="7" s="1"/>
  <c r="P21" i="7"/>
  <c r="Q21" i="7" s="1"/>
  <c r="F26" i="7"/>
  <c r="G26" i="7" s="1"/>
  <c r="K26" i="7"/>
  <c r="L26" i="7" s="1"/>
  <c r="P26" i="7"/>
  <c r="Q26" i="7" s="1"/>
  <c r="F27" i="7"/>
  <c r="G27" i="7" s="1"/>
  <c r="K27" i="7"/>
  <c r="L27" i="7" s="1"/>
  <c r="P27" i="7"/>
  <c r="Q27" i="7" s="1"/>
  <c r="F28" i="7"/>
  <c r="G28" i="7" s="1"/>
  <c r="K28" i="7"/>
  <c r="L28" i="7" s="1"/>
  <c r="P28" i="7"/>
  <c r="Q28" i="7" s="1"/>
  <c r="F29" i="7"/>
  <c r="G29" i="7" s="1"/>
  <c r="K29" i="7"/>
  <c r="L29" i="7" s="1"/>
  <c r="P29" i="7"/>
  <c r="Q29" i="7" s="1"/>
  <c r="F30" i="7"/>
  <c r="G30" i="7" s="1"/>
  <c r="K30" i="7"/>
  <c r="L30" i="7" s="1"/>
  <c r="P30" i="7"/>
  <c r="Q30" i="7" s="1"/>
  <c r="F31" i="7"/>
  <c r="G31" i="7" s="1"/>
  <c r="K31" i="7"/>
  <c r="L31" i="7" s="1"/>
  <c r="P31" i="7"/>
  <c r="Q31" i="7" s="1"/>
  <c r="F32" i="7"/>
  <c r="G32" i="7" s="1"/>
  <c r="K32" i="7"/>
  <c r="L32" i="7" s="1"/>
  <c r="P32" i="7"/>
  <c r="Q32" i="7" s="1"/>
  <c r="F33" i="7"/>
  <c r="G33" i="7" s="1"/>
  <c r="K33" i="7"/>
  <c r="L33" i="7" s="1"/>
  <c r="P33" i="7"/>
  <c r="Q33" i="7" s="1"/>
  <c r="F34" i="7"/>
  <c r="G34" i="7" s="1"/>
  <c r="K34" i="7"/>
  <c r="L34" i="7" s="1"/>
  <c r="P34" i="7"/>
  <c r="Q34" i="7" s="1"/>
  <c r="F35" i="7"/>
  <c r="G35" i="7" s="1"/>
  <c r="K35" i="7"/>
  <c r="L35" i="7" s="1"/>
  <c r="P35" i="7"/>
  <c r="Q35" i="7" s="1"/>
  <c r="F36" i="7"/>
  <c r="G36" i="7" s="1"/>
  <c r="K36" i="7"/>
  <c r="L36" i="7" s="1"/>
  <c r="P36" i="7"/>
  <c r="Q36" i="7" s="1"/>
  <c r="F41" i="7"/>
  <c r="G41" i="7" s="1"/>
  <c r="K41" i="7"/>
  <c r="L41" i="7" s="1"/>
  <c r="P41" i="7"/>
  <c r="Q41" i="7" s="1"/>
  <c r="F42" i="7"/>
  <c r="G42" i="7" s="1"/>
  <c r="K42" i="7"/>
  <c r="L42" i="7" s="1"/>
  <c r="P42" i="7"/>
  <c r="Q42" i="7" s="1"/>
  <c r="F43" i="7"/>
  <c r="G43" i="7" s="1"/>
  <c r="K43" i="7"/>
  <c r="L43" i="7" s="1"/>
  <c r="P43" i="7"/>
  <c r="Q43" i="7" s="1"/>
  <c r="F44" i="7"/>
  <c r="G44" i="7" s="1"/>
  <c r="K44" i="7"/>
  <c r="L44" i="7" s="1"/>
  <c r="P44" i="7"/>
  <c r="Q44" i="7" s="1"/>
  <c r="F45" i="7"/>
  <c r="G45" i="7" s="1"/>
  <c r="K45" i="7"/>
  <c r="L45" i="7" s="1"/>
  <c r="P45" i="7"/>
  <c r="Q45" i="7" s="1"/>
  <c r="F46" i="7"/>
  <c r="G46" i="7" s="1"/>
  <c r="K46" i="7"/>
  <c r="L46" i="7" s="1"/>
  <c r="P46" i="7"/>
  <c r="Q46" i="7" s="1"/>
  <c r="F47" i="7"/>
  <c r="G47" i="7" s="1"/>
  <c r="K47" i="7"/>
  <c r="L47" i="7" s="1"/>
  <c r="P47" i="7"/>
  <c r="Q47" i="7" s="1"/>
  <c r="F48" i="7"/>
  <c r="G48" i="7" s="1"/>
  <c r="K48" i="7"/>
  <c r="L48" i="7" s="1"/>
  <c r="P48" i="7"/>
  <c r="Q48" i="7" s="1"/>
  <c r="F49" i="7"/>
  <c r="G49" i="7" s="1"/>
  <c r="K49" i="7"/>
  <c r="L49" i="7" s="1"/>
  <c r="P49" i="7"/>
  <c r="Q49" i="7" s="1"/>
  <c r="F50" i="7"/>
  <c r="G50" i="7" s="1"/>
  <c r="K50" i="7"/>
  <c r="L50" i="7" s="1"/>
  <c r="P50" i="7"/>
  <c r="Q50" i="7" s="1"/>
  <c r="F51" i="7"/>
  <c r="G51" i="7" s="1"/>
  <c r="K51" i="7"/>
  <c r="L51" i="7" s="1"/>
  <c r="P51" i="7"/>
  <c r="Q51" i="7" s="1"/>
  <c r="F52" i="7"/>
  <c r="G52" i="7" s="1"/>
  <c r="K52" i="7"/>
  <c r="L52" i="7" s="1"/>
  <c r="P52" i="7"/>
  <c r="Q52" i="7" s="1"/>
  <c r="F53" i="7"/>
  <c r="G53" i="7" s="1"/>
  <c r="K53" i="7"/>
  <c r="L53" i="7" s="1"/>
  <c r="P53" i="7"/>
  <c r="Q53" i="7" s="1"/>
  <c r="F54" i="7"/>
  <c r="G54" i="7" s="1"/>
  <c r="K54" i="7"/>
  <c r="L54" i="7" s="1"/>
  <c r="P54" i="7"/>
  <c r="Q54" i="7" s="1"/>
  <c r="F55" i="7"/>
  <c r="G55" i="7" s="1"/>
  <c r="K55" i="7"/>
  <c r="L55" i="7" s="1"/>
  <c r="P55" i="7"/>
  <c r="Q55" i="7" s="1"/>
  <c r="F56" i="7"/>
  <c r="G56" i="7" s="1"/>
  <c r="K56" i="7"/>
  <c r="L56" i="7" s="1"/>
  <c r="P56" i="7"/>
  <c r="Q56" i="7"/>
  <c r="F57" i="7"/>
  <c r="G57" i="7" s="1"/>
  <c r="K57" i="7"/>
  <c r="L57" i="7" s="1"/>
  <c r="P57" i="7"/>
  <c r="Q57" i="7" s="1"/>
  <c r="F58" i="7"/>
  <c r="G58" i="7" s="1"/>
  <c r="K58" i="7"/>
  <c r="L58" i="7" s="1"/>
  <c r="P58" i="7"/>
  <c r="Q58" i="7" s="1"/>
  <c r="F59" i="7"/>
  <c r="G59" i="7" s="1"/>
  <c r="K59" i="7"/>
  <c r="L59" i="7" s="1"/>
  <c r="P59" i="7"/>
  <c r="Q59" i="7" s="1"/>
  <c r="F60" i="7"/>
  <c r="G60" i="7" s="1"/>
  <c r="K60" i="7"/>
  <c r="L60" i="7" s="1"/>
  <c r="P60" i="7"/>
  <c r="Q60" i="7" s="1"/>
  <c r="F61" i="7"/>
  <c r="G61" i="7" s="1"/>
  <c r="K61" i="7"/>
  <c r="L61" i="7" s="1"/>
  <c r="P61" i="7"/>
  <c r="Q61" i="7" s="1"/>
  <c r="F62" i="7"/>
  <c r="G62" i="7" s="1"/>
  <c r="K62" i="7"/>
  <c r="L62" i="7" s="1"/>
  <c r="P62" i="7"/>
  <c r="Q62" i="7" s="1"/>
  <c r="F63" i="7"/>
  <c r="G63" i="7" s="1"/>
  <c r="K63" i="7"/>
  <c r="L63" i="7" s="1"/>
  <c r="P63" i="7"/>
  <c r="Q63" i="7" s="1"/>
  <c r="F64" i="7"/>
  <c r="G64" i="7" s="1"/>
  <c r="K64" i="7"/>
  <c r="L64" i="7" s="1"/>
  <c r="P64" i="7"/>
  <c r="Q64" i="7" s="1"/>
  <c r="F65" i="7"/>
  <c r="G65" i="7" s="1"/>
  <c r="K65" i="7"/>
  <c r="L65" i="7" s="1"/>
  <c r="P65" i="7"/>
  <c r="Q65" i="7" s="1"/>
  <c r="F66" i="7"/>
  <c r="G66" i="7" s="1"/>
  <c r="K66" i="7"/>
  <c r="L66" i="7" s="1"/>
  <c r="P66" i="7"/>
  <c r="Q66" i="7" s="1"/>
  <c r="F67" i="7"/>
  <c r="G67" i="7" s="1"/>
  <c r="K67" i="7"/>
  <c r="L67" i="7" s="1"/>
  <c r="P67" i="7"/>
  <c r="Q67" i="7" s="1"/>
  <c r="F68" i="7"/>
  <c r="G68" i="7" s="1"/>
  <c r="K68" i="7"/>
  <c r="L68" i="7" s="1"/>
  <c r="P68" i="7"/>
  <c r="Q68" i="7" s="1"/>
  <c r="F69" i="7"/>
  <c r="G69" i="7" s="1"/>
  <c r="K69" i="7"/>
  <c r="L69" i="7" s="1"/>
  <c r="P69" i="7"/>
  <c r="Q69" i="7" s="1"/>
  <c r="F70" i="7"/>
  <c r="G70" i="7" s="1"/>
  <c r="K70" i="7"/>
  <c r="L70" i="7" s="1"/>
  <c r="P70" i="7"/>
  <c r="Q70" i="7" s="1"/>
  <c r="F71" i="7"/>
  <c r="G71" i="7" s="1"/>
  <c r="K71" i="7"/>
  <c r="L71" i="7" s="1"/>
  <c r="P71" i="7"/>
  <c r="Q71" i="7" s="1"/>
  <c r="F72" i="7"/>
  <c r="G72" i="7" s="1"/>
  <c r="K72" i="7"/>
  <c r="L72" i="7" s="1"/>
  <c r="P72" i="7"/>
  <c r="Q72" i="7" s="1"/>
  <c r="F73" i="7"/>
  <c r="G73" i="7" s="1"/>
  <c r="K73" i="7"/>
  <c r="L73" i="7" s="1"/>
  <c r="P73" i="7"/>
  <c r="Q73" i="7" s="1"/>
  <c r="F74" i="7"/>
  <c r="G74" i="7" s="1"/>
  <c r="L74" i="7"/>
  <c r="P74" i="7"/>
  <c r="Q74" i="7" s="1"/>
  <c r="F75" i="7"/>
  <c r="G75" i="7" s="1"/>
  <c r="L75" i="7"/>
  <c r="P75" i="7"/>
  <c r="Q75" i="7" s="1"/>
  <c r="F76" i="7"/>
  <c r="G76" i="7" s="1"/>
  <c r="L76" i="7"/>
  <c r="P76" i="7"/>
  <c r="Q76" i="7" s="1"/>
  <c r="F77" i="7"/>
  <c r="G77" i="7" s="1"/>
  <c r="L77" i="7"/>
  <c r="P77" i="7"/>
  <c r="Q77" i="7" s="1"/>
  <c r="F78" i="7"/>
  <c r="G78" i="7" s="1"/>
  <c r="L78" i="7"/>
  <c r="P78" i="7"/>
  <c r="Q78" i="7" s="1"/>
  <c r="F79" i="7"/>
  <c r="G79" i="7" s="1"/>
  <c r="L79" i="7"/>
  <c r="P79" i="7"/>
  <c r="Q79" i="7" s="1"/>
  <c r="F80" i="7"/>
  <c r="G80" i="7" s="1"/>
  <c r="L80" i="7"/>
  <c r="P80" i="7"/>
  <c r="Q80" i="7" s="1"/>
  <c r="F81" i="7"/>
  <c r="G81" i="7" s="1"/>
  <c r="L81" i="7"/>
  <c r="P81" i="7"/>
  <c r="Q81" i="7" s="1"/>
  <c r="F82" i="7"/>
  <c r="G82" i="7" s="1"/>
  <c r="L82" i="7"/>
  <c r="P82" i="7"/>
  <c r="Q82" i="7" s="1"/>
  <c r="F83" i="7"/>
  <c r="G83" i="7" s="1"/>
  <c r="L83" i="7"/>
  <c r="P83" i="7"/>
  <c r="Q83" i="7" s="1"/>
  <c r="F84" i="7"/>
  <c r="G84" i="7" s="1"/>
  <c r="L84" i="7"/>
  <c r="P84" i="7"/>
  <c r="Q84" i="7" s="1"/>
  <c r="F85" i="7"/>
  <c r="G85" i="7" s="1"/>
  <c r="L85" i="7"/>
  <c r="P85" i="7"/>
  <c r="Q85" i="7" s="1"/>
  <c r="F86" i="7"/>
  <c r="G86" i="7" s="1"/>
  <c r="L86" i="7"/>
  <c r="P86" i="7"/>
  <c r="Q86" i="7" s="1"/>
  <c r="F87" i="7"/>
  <c r="G87" i="7" s="1"/>
  <c r="L87" i="7"/>
  <c r="P87" i="7"/>
  <c r="Q87" i="7" s="1"/>
  <c r="F88" i="7"/>
  <c r="G88" i="7" s="1"/>
  <c r="L88" i="7"/>
  <c r="P88" i="7"/>
  <c r="Q88" i="7" s="1"/>
  <c r="F89" i="7"/>
  <c r="G89" i="7" s="1"/>
  <c r="L89" i="7"/>
  <c r="P89" i="7"/>
  <c r="Q89" i="7" s="1"/>
  <c r="F90" i="7"/>
  <c r="G90" i="7" s="1"/>
  <c r="L90" i="7"/>
  <c r="P90" i="7"/>
  <c r="Q90" i="7" s="1"/>
  <c r="F91" i="7"/>
  <c r="G91" i="7" s="1"/>
  <c r="L91" i="7"/>
  <c r="P91" i="7"/>
  <c r="Q91" i="7" s="1"/>
  <c r="F92" i="7"/>
  <c r="G92" i="7" s="1"/>
  <c r="L92" i="7"/>
  <c r="P92" i="7"/>
  <c r="Q92" i="7" s="1"/>
  <c r="F93" i="7"/>
  <c r="G93" i="7" s="1"/>
  <c r="L93" i="7"/>
  <c r="P93" i="7"/>
  <c r="Q93" i="7" s="1"/>
  <c r="F94" i="7"/>
  <c r="G94" i="7" s="1"/>
  <c r="L94" i="7"/>
  <c r="P94" i="7"/>
  <c r="Q94" i="7" s="1"/>
  <c r="F95" i="7"/>
  <c r="G95" i="7" s="1"/>
  <c r="L95" i="7"/>
  <c r="P95" i="7"/>
  <c r="Q95" i="7" s="1"/>
  <c r="F96" i="7"/>
  <c r="G96" i="7" s="1"/>
  <c r="L96" i="7"/>
  <c r="P96" i="7"/>
  <c r="Q96" i="7" s="1"/>
  <c r="F97" i="7"/>
  <c r="G97" i="7" s="1"/>
  <c r="L97" i="7"/>
  <c r="P97" i="7"/>
  <c r="Q97" i="7" s="1"/>
  <c r="F98" i="7"/>
  <c r="G98" i="7" s="1"/>
  <c r="L98" i="7"/>
  <c r="P98" i="7"/>
  <c r="Q98" i="7" s="1"/>
  <c r="F99" i="7"/>
  <c r="G99" i="7" s="1"/>
  <c r="L99" i="7"/>
  <c r="P99" i="7"/>
  <c r="Q99" i="7" s="1"/>
  <c r="F100" i="7"/>
  <c r="G100" i="7" s="1"/>
  <c r="L100" i="7"/>
  <c r="P100" i="7"/>
  <c r="Q100" i="7" s="1"/>
  <c r="F102" i="7"/>
  <c r="G102" i="7" s="1"/>
  <c r="L102" i="7"/>
  <c r="P102" i="7"/>
  <c r="Q102" i="7" s="1"/>
  <c r="F103" i="7"/>
  <c r="G103" i="7" s="1"/>
  <c r="L103" i="7"/>
  <c r="P103" i="7"/>
  <c r="Q103" i="7" s="1"/>
  <c r="F104" i="7"/>
  <c r="G104" i="7" s="1"/>
  <c r="L104" i="7"/>
  <c r="P104" i="7"/>
  <c r="Q104" i="7" s="1"/>
  <c r="F105" i="7"/>
  <c r="G105" i="7" s="1"/>
  <c r="K105" i="7"/>
  <c r="L105" i="7" s="1"/>
  <c r="P105" i="7"/>
  <c r="Q105" i="7" s="1"/>
  <c r="F106" i="7"/>
  <c r="G106" i="7" s="1"/>
  <c r="K106" i="7"/>
  <c r="L106" i="7" s="1"/>
  <c r="P106" i="7"/>
  <c r="Q106" i="7" s="1"/>
  <c r="F112" i="7"/>
  <c r="G112" i="7" s="1"/>
  <c r="K112" i="7"/>
  <c r="L112" i="7" s="1"/>
  <c r="P112" i="7"/>
  <c r="Q112" i="7" s="1"/>
  <c r="F113" i="7"/>
  <c r="G113" i="7" s="1"/>
  <c r="K113" i="7"/>
  <c r="L113" i="7" s="1"/>
  <c r="P113" i="7"/>
  <c r="Q113" i="7" s="1"/>
  <c r="F114" i="7"/>
  <c r="G114" i="7" s="1"/>
  <c r="K114" i="7"/>
  <c r="L114" i="7" s="1"/>
  <c r="P114" i="7"/>
  <c r="Q114" i="7" s="1"/>
  <c r="F119" i="7"/>
  <c r="G119" i="7" s="1"/>
  <c r="K119" i="7"/>
  <c r="L119" i="7" s="1"/>
  <c r="P119" i="7"/>
  <c r="Q119" i="7" s="1"/>
  <c r="F120" i="7"/>
  <c r="G120" i="7" s="1"/>
  <c r="K120" i="7"/>
  <c r="L120" i="7" s="1"/>
  <c r="P120" i="7"/>
  <c r="Q120" i="7" s="1"/>
  <c r="F121" i="7"/>
  <c r="G121" i="7" s="1"/>
  <c r="K121" i="7"/>
  <c r="L121" i="7" s="1"/>
  <c r="P121" i="7"/>
  <c r="Q121" i="7" s="1"/>
  <c r="F122" i="7"/>
  <c r="G122" i="7" s="1"/>
  <c r="K122" i="7"/>
  <c r="L122" i="7" s="1"/>
  <c r="P122" i="7"/>
  <c r="Q122" i="7" s="1"/>
  <c r="F123" i="7"/>
  <c r="G123" i="7" s="1"/>
  <c r="K123" i="7"/>
  <c r="L123" i="7" s="1"/>
  <c r="P123" i="7"/>
  <c r="Q123" i="7" s="1"/>
  <c r="F124" i="7"/>
  <c r="G124" i="7" s="1"/>
  <c r="K124" i="7"/>
  <c r="L124" i="7" s="1"/>
  <c r="P124" i="7"/>
  <c r="Q124" i="7" s="1"/>
  <c r="F125" i="7"/>
  <c r="G125" i="7" s="1"/>
  <c r="K125" i="7"/>
  <c r="L125" i="7" s="1"/>
  <c r="P125" i="7"/>
  <c r="Q125" i="7" s="1"/>
  <c r="F130" i="7"/>
  <c r="G130" i="7" s="1"/>
  <c r="K130" i="7"/>
  <c r="L130" i="7" s="1"/>
  <c r="P130" i="7"/>
  <c r="Q130" i="7" s="1"/>
  <c r="F131" i="7"/>
  <c r="G131" i="7" s="1"/>
  <c r="K131" i="7"/>
  <c r="L131" i="7" s="1"/>
  <c r="P131" i="7"/>
  <c r="Q131" i="7" s="1"/>
  <c r="F132" i="7"/>
  <c r="G132" i="7" s="1"/>
  <c r="K132" i="7"/>
  <c r="L132" i="7" s="1"/>
  <c r="P132" i="7"/>
  <c r="Q132" i="7" s="1"/>
  <c r="F137" i="7"/>
  <c r="G137" i="7" s="1"/>
  <c r="K137" i="7"/>
  <c r="L137" i="7" s="1"/>
  <c r="P137" i="7"/>
  <c r="Q137" i="7" s="1"/>
  <c r="F138" i="7"/>
  <c r="G138" i="7" s="1"/>
  <c r="K138" i="7"/>
  <c r="L138" i="7" s="1"/>
  <c r="P138" i="7"/>
  <c r="Q138" i="7" s="1"/>
  <c r="F139" i="7"/>
  <c r="G139" i="7" s="1"/>
  <c r="K139" i="7"/>
  <c r="L139" i="7" s="1"/>
  <c r="P139" i="7"/>
  <c r="Q139" i="7" s="1"/>
  <c r="F140" i="7"/>
  <c r="G140" i="7" s="1"/>
  <c r="K140" i="7"/>
  <c r="L140" i="7" s="1"/>
  <c r="P140" i="7"/>
  <c r="Q140" i="7" s="1"/>
  <c r="F141" i="7"/>
  <c r="G141" i="7" s="1"/>
  <c r="K141" i="7"/>
  <c r="L141" i="7" s="1"/>
  <c r="P141" i="7"/>
  <c r="Q141" i="7" s="1"/>
  <c r="F142" i="7"/>
  <c r="G142" i="7" s="1"/>
  <c r="K142" i="7"/>
  <c r="L142" i="7" s="1"/>
  <c r="P142" i="7"/>
  <c r="Q142" i="7" s="1"/>
  <c r="F143" i="7"/>
  <c r="G143" i="7" s="1"/>
  <c r="K143" i="7"/>
  <c r="L143" i="7" s="1"/>
  <c r="P143" i="7"/>
  <c r="Q143" i="7" s="1"/>
  <c r="F144" i="7"/>
  <c r="G144" i="7" s="1"/>
  <c r="K144" i="7"/>
  <c r="L144" i="7" s="1"/>
  <c r="P144" i="7"/>
  <c r="Q144" i="7" s="1"/>
  <c r="F145" i="7"/>
  <c r="G145" i="7" s="1"/>
  <c r="K145" i="7"/>
  <c r="L145" i="7" s="1"/>
  <c r="P145" i="7"/>
  <c r="Q145" i="7" s="1"/>
  <c r="F146" i="7"/>
  <c r="G146" i="7" s="1"/>
  <c r="K146" i="7"/>
  <c r="L146" i="7" s="1"/>
  <c r="P146" i="7"/>
  <c r="Q146" i="7" s="1"/>
  <c r="F147" i="7"/>
  <c r="G147" i="7" s="1"/>
  <c r="K147" i="7"/>
  <c r="L147" i="7" s="1"/>
  <c r="P147" i="7"/>
  <c r="Q147" i="7" s="1"/>
  <c r="F152" i="7"/>
  <c r="G152" i="7" s="1"/>
  <c r="K152" i="7"/>
  <c r="L152" i="7" s="1"/>
  <c r="P152" i="7"/>
  <c r="Q152" i="7" s="1"/>
  <c r="F153" i="7"/>
  <c r="G153" i="7" s="1"/>
  <c r="K153" i="7"/>
  <c r="L153" i="7" s="1"/>
  <c r="P153" i="7"/>
  <c r="Q153" i="7" s="1"/>
  <c r="F154" i="7"/>
  <c r="G154" i="7" s="1"/>
  <c r="K154" i="7"/>
  <c r="L154" i="7" s="1"/>
  <c r="P154" i="7"/>
  <c r="Q154" i="7" s="1"/>
  <c r="F155" i="7"/>
  <c r="G155" i="7" s="1"/>
  <c r="K155" i="7"/>
  <c r="L155" i="7" s="1"/>
  <c r="P155" i="7"/>
  <c r="Q155" i="7" s="1"/>
  <c r="F156" i="7"/>
  <c r="G156" i="7" s="1"/>
  <c r="K156" i="7"/>
  <c r="L156" i="7" s="1"/>
  <c r="P156" i="7"/>
  <c r="Q156" i="7" s="1"/>
  <c r="F157" i="7"/>
  <c r="G157" i="7" s="1"/>
  <c r="K157" i="7"/>
  <c r="L157" i="7" s="1"/>
  <c r="P157" i="7"/>
  <c r="Q157" i="7" s="1"/>
  <c r="F162" i="7"/>
  <c r="G162" i="7" s="1"/>
  <c r="K162" i="7"/>
  <c r="L162" i="7"/>
  <c r="L164" i="7" s="1"/>
  <c r="P162" i="7"/>
  <c r="Q162" i="7" s="1"/>
  <c r="Q164" i="7" s="1"/>
  <c r="F167" i="7"/>
  <c r="G167" i="7" s="1"/>
  <c r="K167" i="7"/>
  <c r="L167" i="7" s="1"/>
  <c r="P167" i="7"/>
  <c r="Q167" i="7" s="1"/>
  <c r="F168" i="7"/>
  <c r="G168" i="7" s="1"/>
  <c r="K168" i="7"/>
  <c r="L168" i="7" s="1"/>
  <c r="P168" i="7"/>
  <c r="Q168" i="7" s="1"/>
  <c r="F169" i="7"/>
  <c r="G169" i="7" s="1"/>
  <c r="K169" i="7"/>
  <c r="L169" i="7" s="1"/>
  <c r="P169" i="7"/>
  <c r="Q169" i="7" s="1"/>
  <c r="F170" i="7"/>
  <c r="G170" i="7" s="1"/>
  <c r="K170" i="7"/>
  <c r="L170" i="7" s="1"/>
  <c r="P170" i="7"/>
  <c r="Q170" i="7" s="1"/>
  <c r="F171" i="7"/>
  <c r="G171" i="7" s="1"/>
  <c r="K171" i="7"/>
  <c r="L171" i="7" s="1"/>
  <c r="P171" i="7"/>
  <c r="Q171" i="7" s="1"/>
  <c r="F172" i="7"/>
  <c r="G172" i="7" s="1"/>
  <c r="K172" i="7"/>
  <c r="L172" i="7" s="1"/>
  <c r="P172" i="7"/>
  <c r="Q172" i="7" s="1"/>
  <c r="F177" i="7"/>
  <c r="G177" i="7" s="1"/>
  <c r="K177" i="7"/>
  <c r="L177" i="7" s="1"/>
  <c r="P177" i="7"/>
  <c r="Q177" i="7" s="1"/>
  <c r="F178" i="7"/>
  <c r="G178" i="7" s="1"/>
  <c r="K178" i="7"/>
  <c r="L178" i="7" s="1"/>
  <c r="P178" i="7"/>
  <c r="Q178" i="7" s="1"/>
  <c r="F179" i="7"/>
  <c r="G179" i="7" s="1"/>
  <c r="K179" i="7"/>
  <c r="L179" i="7" s="1"/>
  <c r="P179" i="7"/>
  <c r="Q179" i="7" s="1"/>
  <c r="F180" i="7"/>
  <c r="G180" i="7" s="1"/>
  <c r="K180" i="7"/>
  <c r="L180" i="7" s="1"/>
  <c r="P180" i="7"/>
  <c r="Q180" i="7" s="1"/>
  <c r="F185" i="7"/>
  <c r="G185" i="7" s="1"/>
  <c r="K185" i="7"/>
  <c r="L185" i="7" s="1"/>
  <c r="P185" i="7"/>
  <c r="Q185" i="7" s="1"/>
  <c r="F186" i="7"/>
  <c r="G186" i="7" s="1"/>
  <c r="K186" i="7"/>
  <c r="L186" i="7" s="1"/>
  <c r="P186" i="7"/>
  <c r="Q186" i="7" s="1"/>
  <c r="F187" i="7"/>
  <c r="G187" i="7" s="1"/>
  <c r="K187" i="7"/>
  <c r="L187" i="7" s="1"/>
  <c r="P187" i="7"/>
  <c r="Q187" i="7" s="1"/>
  <c r="F188" i="7"/>
  <c r="G188" i="7" s="1"/>
  <c r="K188" i="7"/>
  <c r="L188" i="7" s="1"/>
  <c r="P188" i="7"/>
  <c r="Q188" i="7" s="1"/>
  <c r="F189" i="7"/>
  <c r="G189" i="7" s="1"/>
  <c r="K189" i="7"/>
  <c r="L189" i="7" s="1"/>
  <c r="P189" i="7"/>
  <c r="Q189" i="7" s="1"/>
  <c r="F190" i="7"/>
  <c r="G190" i="7" s="1"/>
  <c r="K190" i="7"/>
  <c r="L190" i="7" s="1"/>
  <c r="P190" i="7"/>
  <c r="Q190" i="7" s="1"/>
  <c r="F191" i="7"/>
  <c r="G191" i="7" s="1"/>
  <c r="K191" i="7"/>
  <c r="L191" i="7" s="1"/>
  <c r="P191" i="7"/>
  <c r="Q191" i="7" s="1"/>
  <c r="A199" i="7"/>
  <c r="B199" i="7" s="1"/>
  <c r="F12" i="8"/>
  <c r="G12" i="8" s="1"/>
  <c r="K12" i="8"/>
  <c r="L12" i="8" s="1"/>
  <c r="P12" i="8"/>
  <c r="Q12" i="8" s="1"/>
  <c r="F13" i="8"/>
  <c r="G13" i="8" s="1"/>
  <c r="K13" i="8"/>
  <c r="L13" i="8" s="1"/>
  <c r="P13" i="8"/>
  <c r="Q13" i="8" s="1"/>
  <c r="F14" i="8"/>
  <c r="G14" i="8" s="1"/>
  <c r="K14" i="8"/>
  <c r="L14" i="8" s="1"/>
  <c r="P14" i="8"/>
  <c r="Q14" i="8" s="1"/>
  <c r="F15" i="8"/>
  <c r="G15" i="8" s="1"/>
  <c r="V15" i="8" s="1"/>
  <c r="K15" i="8"/>
  <c r="L15" i="8" s="1"/>
  <c r="P15" i="8"/>
  <c r="Q15" i="8" s="1"/>
  <c r="F16" i="8"/>
  <c r="G16" i="8" s="1"/>
  <c r="K16" i="8"/>
  <c r="L16" i="8" s="1"/>
  <c r="P16" i="8"/>
  <c r="Q16" i="8" s="1"/>
  <c r="F17" i="8"/>
  <c r="G17" i="8" s="1"/>
  <c r="K17" i="8"/>
  <c r="L17" i="8" s="1"/>
  <c r="P17" i="8"/>
  <c r="Q17" i="8" s="1"/>
  <c r="F18" i="8"/>
  <c r="G18" i="8" s="1"/>
  <c r="V18" i="8" s="1"/>
  <c r="K18" i="8"/>
  <c r="L18" i="8" s="1"/>
  <c r="P18" i="8"/>
  <c r="Q18" i="8" s="1"/>
  <c r="F19" i="8"/>
  <c r="G19" i="8" s="1"/>
  <c r="K19" i="8"/>
  <c r="L19" i="8" s="1"/>
  <c r="P19" i="8"/>
  <c r="Q19" i="8" s="1"/>
  <c r="F20" i="8"/>
  <c r="G20" i="8" s="1"/>
  <c r="K20" i="8"/>
  <c r="L20" i="8" s="1"/>
  <c r="P20" i="8"/>
  <c r="Q20" i="8" s="1"/>
  <c r="F21" i="8"/>
  <c r="G21" i="8" s="1"/>
  <c r="K21" i="8"/>
  <c r="L21" i="8" s="1"/>
  <c r="P21" i="8"/>
  <c r="Q21" i="8" s="1"/>
  <c r="F26" i="8"/>
  <c r="G26" i="8" s="1"/>
  <c r="K26" i="8"/>
  <c r="L26" i="8" s="1"/>
  <c r="P26" i="8"/>
  <c r="Q26" i="8" s="1"/>
  <c r="F27" i="8"/>
  <c r="G27" i="8" s="1"/>
  <c r="K27" i="8"/>
  <c r="L27" i="8" s="1"/>
  <c r="P27" i="8"/>
  <c r="Q27" i="8" s="1"/>
  <c r="F28" i="8"/>
  <c r="G28" i="8" s="1"/>
  <c r="K28" i="8"/>
  <c r="L28" i="8" s="1"/>
  <c r="P28" i="8"/>
  <c r="Q28" i="8" s="1"/>
  <c r="F31" i="8"/>
  <c r="G31" i="8" s="1"/>
  <c r="K31" i="8"/>
  <c r="L31" i="8" s="1"/>
  <c r="P31" i="8"/>
  <c r="Q31" i="8" s="1"/>
  <c r="F32" i="8"/>
  <c r="G32" i="8" s="1"/>
  <c r="V32" i="8" s="1"/>
  <c r="K32" i="8"/>
  <c r="L32" i="8" s="1"/>
  <c r="P32" i="8"/>
  <c r="Q32" i="8" s="1"/>
  <c r="F33" i="8"/>
  <c r="G33" i="8" s="1"/>
  <c r="K33" i="8"/>
  <c r="L33" i="8" s="1"/>
  <c r="P33" i="8"/>
  <c r="Q33" i="8" s="1"/>
  <c r="F34" i="8"/>
  <c r="G34" i="8" s="1"/>
  <c r="K34" i="8"/>
  <c r="L34" i="8" s="1"/>
  <c r="P34" i="8"/>
  <c r="Q34" i="8" s="1"/>
  <c r="F35" i="8"/>
  <c r="G35" i="8" s="1"/>
  <c r="K35" i="8"/>
  <c r="L35" i="8" s="1"/>
  <c r="P35" i="8"/>
  <c r="Q35" i="8" s="1"/>
  <c r="F36" i="8"/>
  <c r="G36" i="8" s="1"/>
  <c r="K36" i="8"/>
  <c r="L36" i="8" s="1"/>
  <c r="P36" i="8"/>
  <c r="Q36" i="8" s="1"/>
  <c r="F41" i="8"/>
  <c r="G41" i="8" s="1"/>
  <c r="K41" i="8"/>
  <c r="L41" i="8" s="1"/>
  <c r="P41" i="8"/>
  <c r="Q41" i="8" s="1"/>
  <c r="F42" i="8"/>
  <c r="G42" i="8" s="1"/>
  <c r="K42" i="8"/>
  <c r="L42" i="8" s="1"/>
  <c r="P42" i="8"/>
  <c r="Q42" i="8" s="1"/>
  <c r="G43" i="8"/>
  <c r="L43" i="8"/>
  <c r="Q43" i="8"/>
  <c r="F44" i="8"/>
  <c r="G44" i="8" s="1"/>
  <c r="K44" i="8"/>
  <c r="L44" i="8" s="1"/>
  <c r="P44" i="8"/>
  <c r="Q44" i="8" s="1"/>
  <c r="F45" i="8"/>
  <c r="G45" i="8" s="1"/>
  <c r="K45" i="8"/>
  <c r="L45" i="8" s="1"/>
  <c r="P45" i="8"/>
  <c r="Q45" i="8" s="1"/>
  <c r="F46" i="8"/>
  <c r="G46" i="8"/>
  <c r="K46" i="8"/>
  <c r="L46" i="8" s="1"/>
  <c r="P46" i="8"/>
  <c r="Q46" i="8" s="1"/>
  <c r="F47" i="8"/>
  <c r="G47" i="8" s="1"/>
  <c r="K47" i="8"/>
  <c r="L47" i="8" s="1"/>
  <c r="P47" i="8"/>
  <c r="Q47" i="8" s="1"/>
  <c r="F52" i="8"/>
  <c r="G52" i="8" s="1"/>
  <c r="K52" i="8"/>
  <c r="L52" i="8" s="1"/>
  <c r="P52" i="8"/>
  <c r="Q52" i="8" s="1"/>
  <c r="F53" i="8"/>
  <c r="G53" i="8" s="1"/>
  <c r="K53" i="8"/>
  <c r="L53" i="8" s="1"/>
  <c r="P53" i="8"/>
  <c r="Q53" i="8" s="1"/>
  <c r="F54" i="8"/>
  <c r="G54" i="8" s="1"/>
  <c r="K54" i="8"/>
  <c r="L54" i="8" s="1"/>
  <c r="P54" i="8"/>
  <c r="Q54" i="8" s="1"/>
  <c r="F55" i="8"/>
  <c r="G55" i="8" s="1"/>
  <c r="K55" i="8"/>
  <c r="L55" i="8" s="1"/>
  <c r="P55" i="8"/>
  <c r="Q55" i="8" s="1"/>
  <c r="F60" i="8"/>
  <c r="G60" i="8" s="1"/>
  <c r="V60" i="8" s="1"/>
  <c r="K60" i="8"/>
  <c r="L60" i="8" s="1"/>
  <c r="P60" i="8"/>
  <c r="Q60" i="8" s="1"/>
  <c r="F61" i="8"/>
  <c r="G61" i="8" s="1"/>
  <c r="K61" i="8"/>
  <c r="L61" i="8" s="1"/>
  <c r="P61" i="8"/>
  <c r="Q61" i="8" s="1"/>
  <c r="F66" i="8"/>
  <c r="G66" i="8" s="1"/>
  <c r="K66" i="8"/>
  <c r="L66" i="8" s="1"/>
  <c r="P66" i="8"/>
  <c r="Q66" i="8" s="1"/>
  <c r="F67" i="8"/>
  <c r="G67" i="8" s="1"/>
  <c r="K67" i="8"/>
  <c r="L67" i="8" s="1"/>
  <c r="P67" i="8"/>
  <c r="Q67" i="8" s="1"/>
  <c r="F72" i="8"/>
  <c r="G72" i="8" s="1"/>
  <c r="K72" i="8"/>
  <c r="L72" i="8" s="1"/>
  <c r="P72" i="8"/>
  <c r="Q72" i="8" s="1"/>
  <c r="F73" i="8"/>
  <c r="G73" i="8" s="1"/>
  <c r="K73" i="8"/>
  <c r="L73" i="8" s="1"/>
  <c r="P73" i="8"/>
  <c r="Q73" i="8" s="1"/>
  <c r="F74" i="8"/>
  <c r="G74" i="8" s="1"/>
  <c r="K74" i="8"/>
  <c r="L74" i="8" s="1"/>
  <c r="P74" i="8"/>
  <c r="Q74" i="8" s="1"/>
  <c r="F75" i="8"/>
  <c r="G75" i="8" s="1"/>
  <c r="K75" i="8"/>
  <c r="L75" i="8" s="1"/>
  <c r="P75" i="8"/>
  <c r="Q75" i="8" s="1"/>
  <c r="F76" i="8"/>
  <c r="G76" i="8" s="1"/>
  <c r="K76" i="8"/>
  <c r="L76" i="8" s="1"/>
  <c r="P76" i="8"/>
  <c r="Q76" i="8" s="1"/>
  <c r="F77" i="8"/>
  <c r="G77" i="8" s="1"/>
  <c r="K77" i="8"/>
  <c r="L77" i="8" s="1"/>
  <c r="P77" i="8"/>
  <c r="Q77" i="8" s="1"/>
  <c r="A84" i="8"/>
  <c r="B84" i="8" s="1"/>
  <c r="F12" i="9"/>
  <c r="G12" i="9" s="1"/>
  <c r="K12" i="9"/>
  <c r="L12" i="9" s="1"/>
  <c r="P12" i="9"/>
  <c r="Q12" i="9" s="1"/>
  <c r="F13" i="9"/>
  <c r="G13" i="9" s="1"/>
  <c r="K13" i="9"/>
  <c r="L13" i="9" s="1"/>
  <c r="P13" i="9"/>
  <c r="Q13" i="9" s="1"/>
  <c r="F14" i="9"/>
  <c r="G14" i="9" s="1"/>
  <c r="K14" i="9"/>
  <c r="L14" i="9" s="1"/>
  <c r="P14" i="9"/>
  <c r="Q14" i="9" s="1"/>
  <c r="F15" i="9"/>
  <c r="G15" i="9" s="1"/>
  <c r="K15" i="9"/>
  <c r="L15" i="9" s="1"/>
  <c r="P15" i="9"/>
  <c r="Q15" i="9" s="1"/>
  <c r="F16" i="9"/>
  <c r="G16" i="9" s="1"/>
  <c r="K16" i="9"/>
  <c r="L16" i="9" s="1"/>
  <c r="P16" i="9"/>
  <c r="Q16" i="9" s="1"/>
  <c r="F17" i="9"/>
  <c r="G17" i="9" s="1"/>
  <c r="K17" i="9"/>
  <c r="L17" i="9" s="1"/>
  <c r="P17" i="9"/>
  <c r="Q17" i="9" s="1"/>
  <c r="F18" i="9"/>
  <c r="G18" i="9" s="1"/>
  <c r="K18" i="9"/>
  <c r="L18" i="9" s="1"/>
  <c r="P18" i="9"/>
  <c r="Q18" i="9" s="1"/>
  <c r="F19" i="9"/>
  <c r="G19" i="9" s="1"/>
  <c r="K19" i="9"/>
  <c r="L19" i="9" s="1"/>
  <c r="P19" i="9"/>
  <c r="Q19" i="9" s="1"/>
  <c r="F20" i="9"/>
  <c r="G20" i="9" s="1"/>
  <c r="K20" i="9"/>
  <c r="L20" i="9" s="1"/>
  <c r="P20" i="9"/>
  <c r="Q20" i="9" s="1"/>
  <c r="F21" i="9"/>
  <c r="G21" i="9" s="1"/>
  <c r="K21" i="9"/>
  <c r="L21" i="9" s="1"/>
  <c r="P21" i="9"/>
  <c r="Q21" i="9" s="1"/>
  <c r="F22" i="9"/>
  <c r="G22" i="9" s="1"/>
  <c r="K22" i="9"/>
  <c r="L22" i="9" s="1"/>
  <c r="P22" i="9"/>
  <c r="Q22" i="9" s="1"/>
  <c r="F27" i="9"/>
  <c r="G27" i="9" s="1"/>
  <c r="K27" i="9"/>
  <c r="L27" i="9" s="1"/>
  <c r="P27" i="9"/>
  <c r="Q27" i="9" s="1"/>
  <c r="F28" i="9"/>
  <c r="G28" i="9" s="1"/>
  <c r="K28" i="9"/>
  <c r="L28" i="9" s="1"/>
  <c r="P28" i="9"/>
  <c r="Q28" i="9" s="1"/>
  <c r="F33" i="9"/>
  <c r="G33" i="9" s="1"/>
  <c r="K33" i="9"/>
  <c r="L33" i="9" s="1"/>
  <c r="P33" i="9"/>
  <c r="Q33" i="9" s="1"/>
  <c r="F34" i="9"/>
  <c r="G34" i="9" s="1"/>
  <c r="K34" i="9"/>
  <c r="L34" i="9" s="1"/>
  <c r="P34" i="9"/>
  <c r="Q34" i="9" s="1"/>
  <c r="F35" i="9"/>
  <c r="G35" i="9"/>
  <c r="K35" i="9"/>
  <c r="L35" i="9" s="1"/>
  <c r="P35" i="9"/>
  <c r="Q35" i="9" s="1"/>
  <c r="F40" i="9"/>
  <c r="G40" i="9" s="1"/>
  <c r="K40" i="9"/>
  <c r="L40" i="9" s="1"/>
  <c r="L42" i="9" s="1"/>
  <c r="P40" i="9"/>
  <c r="Q40" i="9" s="1"/>
  <c r="Q42" i="9" s="1"/>
  <c r="F45" i="9"/>
  <c r="G45" i="9" s="1"/>
  <c r="K45" i="9"/>
  <c r="L45" i="9" s="1"/>
  <c r="P45" i="9"/>
  <c r="Q45" i="9" s="1"/>
  <c r="F46" i="9"/>
  <c r="G46" i="9" s="1"/>
  <c r="K46" i="9"/>
  <c r="L46" i="9" s="1"/>
  <c r="P46" i="9"/>
  <c r="Q46" i="9" s="1"/>
  <c r="F47" i="9"/>
  <c r="G47" i="9" s="1"/>
  <c r="K47" i="9"/>
  <c r="L47" i="9" s="1"/>
  <c r="P47" i="9"/>
  <c r="Q47" i="9" s="1"/>
  <c r="F48" i="9"/>
  <c r="G48" i="9" s="1"/>
  <c r="K48" i="9"/>
  <c r="L48" i="9" s="1"/>
  <c r="P48" i="9"/>
  <c r="Q48" i="9" s="1"/>
  <c r="F53" i="9"/>
  <c r="G53" i="9" s="1"/>
  <c r="K53" i="9"/>
  <c r="L53" i="9" s="1"/>
  <c r="P53" i="9"/>
  <c r="Q53" i="9" s="1"/>
  <c r="F54" i="9"/>
  <c r="G54" i="9" s="1"/>
  <c r="K54" i="9"/>
  <c r="L54" i="9" s="1"/>
  <c r="P54" i="9"/>
  <c r="Q54" i="9" s="1"/>
  <c r="F55" i="9"/>
  <c r="G55" i="9" s="1"/>
  <c r="K55" i="9"/>
  <c r="L55" i="9" s="1"/>
  <c r="P55" i="9"/>
  <c r="Q55" i="9" s="1"/>
  <c r="F57" i="9"/>
  <c r="G57" i="9" s="1"/>
  <c r="K57" i="9"/>
  <c r="L57" i="9" s="1"/>
  <c r="P57" i="9"/>
  <c r="Q57" i="9" s="1"/>
  <c r="F58" i="9"/>
  <c r="G58" i="9" s="1"/>
  <c r="K58" i="9"/>
  <c r="L58" i="9" s="1"/>
  <c r="P58" i="9"/>
  <c r="Q58" i="9" s="1"/>
  <c r="F59" i="9"/>
  <c r="G59" i="9" s="1"/>
  <c r="K59" i="9"/>
  <c r="L59" i="9" s="1"/>
  <c r="P59" i="9"/>
  <c r="Q59" i="9"/>
  <c r="F60" i="9"/>
  <c r="G60" i="9" s="1"/>
  <c r="K60" i="9"/>
  <c r="L60" i="9" s="1"/>
  <c r="P60" i="9"/>
  <c r="Q60" i="9" s="1"/>
  <c r="F61" i="9"/>
  <c r="G61" i="9" s="1"/>
  <c r="K61" i="9"/>
  <c r="L61" i="9" s="1"/>
  <c r="P61" i="9"/>
  <c r="Q61" i="9" s="1"/>
  <c r="F62" i="9"/>
  <c r="G62" i="9" s="1"/>
  <c r="K62" i="9"/>
  <c r="L62" i="9" s="1"/>
  <c r="P62" i="9"/>
  <c r="Q62" i="9" s="1"/>
  <c r="F63" i="9"/>
  <c r="G63" i="9" s="1"/>
  <c r="K63" i="9"/>
  <c r="L63" i="9"/>
  <c r="P63" i="9"/>
  <c r="Q63" i="9"/>
  <c r="F64" i="9"/>
  <c r="G64" i="9" s="1"/>
  <c r="K64" i="9"/>
  <c r="L64" i="9" s="1"/>
  <c r="P64" i="9"/>
  <c r="Q64" i="9" s="1"/>
  <c r="F69" i="9"/>
  <c r="G69" i="9" s="1"/>
  <c r="K69" i="9"/>
  <c r="L69" i="9" s="1"/>
  <c r="P69" i="9"/>
  <c r="Q69" i="9" s="1"/>
  <c r="F70" i="9"/>
  <c r="G70" i="9" s="1"/>
  <c r="K70" i="9"/>
  <c r="L70" i="9" s="1"/>
  <c r="P70" i="9"/>
  <c r="Q70" i="9" s="1"/>
  <c r="F74" i="9"/>
  <c r="G74" i="9" s="1"/>
  <c r="K74" i="9"/>
  <c r="L74" i="9" s="1"/>
  <c r="P74" i="9"/>
  <c r="Q74" i="9" s="1"/>
  <c r="F79" i="9"/>
  <c r="G79" i="9" s="1"/>
  <c r="K79" i="9"/>
  <c r="L79" i="9" s="1"/>
  <c r="P79" i="9"/>
  <c r="Q79" i="9" s="1"/>
  <c r="F80" i="9"/>
  <c r="G80" i="9" s="1"/>
  <c r="K80" i="9"/>
  <c r="L80" i="9" s="1"/>
  <c r="P80" i="9"/>
  <c r="Q80" i="9" s="1"/>
  <c r="F81" i="9"/>
  <c r="G81" i="9" s="1"/>
  <c r="K81" i="9"/>
  <c r="L81" i="9" s="1"/>
  <c r="P81" i="9"/>
  <c r="Q81" i="9" s="1"/>
  <c r="F82" i="9"/>
  <c r="G82" i="9" s="1"/>
  <c r="K82" i="9"/>
  <c r="L82" i="9" s="1"/>
  <c r="P82" i="9"/>
  <c r="Q82" i="9" s="1"/>
  <c r="F83" i="9"/>
  <c r="G83" i="9" s="1"/>
  <c r="K83" i="9"/>
  <c r="L83" i="9" s="1"/>
  <c r="P83" i="9"/>
  <c r="Q83" i="9" s="1"/>
  <c r="F88" i="9"/>
  <c r="G88" i="9" s="1"/>
  <c r="K88" i="9"/>
  <c r="L88" i="9" s="1"/>
  <c r="P88" i="9"/>
  <c r="Q88" i="9" s="1"/>
  <c r="F89" i="9"/>
  <c r="G89" i="9" s="1"/>
  <c r="K89" i="9"/>
  <c r="L89" i="9" s="1"/>
  <c r="P89" i="9"/>
  <c r="Q89" i="9" s="1"/>
  <c r="F90" i="9"/>
  <c r="G90" i="9" s="1"/>
  <c r="K90" i="9"/>
  <c r="L90" i="9" s="1"/>
  <c r="P90" i="9"/>
  <c r="Q90" i="9" s="1"/>
  <c r="F91" i="9"/>
  <c r="G91" i="9" s="1"/>
  <c r="K91" i="9"/>
  <c r="L91" i="9" s="1"/>
  <c r="P91" i="9"/>
  <c r="Q91" i="9" s="1"/>
  <c r="F92" i="9"/>
  <c r="G92" i="9" s="1"/>
  <c r="K92" i="9"/>
  <c r="L92" i="9" s="1"/>
  <c r="P92" i="9"/>
  <c r="Q92" i="9" s="1"/>
  <c r="F93" i="9"/>
  <c r="G93" i="9" s="1"/>
  <c r="K93" i="9"/>
  <c r="L93" i="9" s="1"/>
  <c r="P93" i="9"/>
  <c r="Q93" i="9" s="1"/>
  <c r="F94" i="9"/>
  <c r="G94" i="9" s="1"/>
  <c r="K94" i="9"/>
  <c r="L94" i="9" s="1"/>
  <c r="P94" i="9"/>
  <c r="Q94" i="9" s="1"/>
  <c r="F95" i="9"/>
  <c r="G95" i="9" s="1"/>
  <c r="K95" i="9"/>
  <c r="L95" i="9" s="1"/>
  <c r="P95" i="9"/>
  <c r="Q95" i="9" s="1"/>
  <c r="F100" i="9"/>
  <c r="G100" i="9" s="1"/>
  <c r="K100" i="9"/>
  <c r="L100" i="9" s="1"/>
  <c r="P100" i="9"/>
  <c r="Q100" i="9" s="1"/>
  <c r="F101" i="9"/>
  <c r="G101" i="9" s="1"/>
  <c r="K101" i="9"/>
  <c r="L101" i="9" s="1"/>
  <c r="P101" i="9"/>
  <c r="Q101" i="9" s="1"/>
  <c r="F102" i="9"/>
  <c r="G102" i="9" s="1"/>
  <c r="K102" i="9"/>
  <c r="L102" i="9"/>
  <c r="P102" i="9"/>
  <c r="Q102" i="9" s="1"/>
  <c r="F107" i="9"/>
  <c r="G107" i="9" s="1"/>
  <c r="K107" i="9"/>
  <c r="L107" i="9" s="1"/>
  <c r="P107" i="9"/>
  <c r="Q107" i="9" s="1"/>
  <c r="F108" i="9"/>
  <c r="G108" i="9" s="1"/>
  <c r="K108" i="9"/>
  <c r="L108" i="9"/>
  <c r="P108" i="9"/>
  <c r="Q108" i="9" s="1"/>
  <c r="F109" i="9"/>
  <c r="G109" i="9" s="1"/>
  <c r="K109" i="9"/>
  <c r="L109" i="9" s="1"/>
  <c r="P109" i="9"/>
  <c r="Q109" i="9" s="1"/>
  <c r="F114" i="9"/>
  <c r="G114" i="9" s="1"/>
  <c r="G116" i="9" s="1"/>
  <c r="K114" i="9"/>
  <c r="L114" i="9" s="1"/>
  <c r="L116" i="9" s="1"/>
  <c r="P114" i="9"/>
  <c r="Q114" i="9" s="1"/>
  <c r="Q116" i="9" s="1"/>
  <c r="F119" i="9"/>
  <c r="G119" i="9" s="1"/>
  <c r="K119" i="9"/>
  <c r="L119" i="9" s="1"/>
  <c r="P119" i="9"/>
  <c r="Q119" i="9" s="1"/>
  <c r="F120" i="9"/>
  <c r="G120" i="9" s="1"/>
  <c r="K120" i="9"/>
  <c r="L120" i="9" s="1"/>
  <c r="P120" i="9"/>
  <c r="Q120" i="9" s="1"/>
  <c r="F121" i="9"/>
  <c r="G121" i="9"/>
  <c r="K121" i="9"/>
  <c r="L121" i="9" s="1"/>
  <c r="P121" i="9"/>
  <c r="Q121" i="9"/>
  <c r="F122" i="9"/>
  <c r="G122" i="9" s="1"/>
  <c r="K122" i="9"/>
  <c r="L122" i="9" s="1"/>
  <c r="P122" i="9"/>
  <c r="Q122" i="9" s="1"/>
  <c r="A129" i="9"/>
  <c r="B129" i="9" s="1"/>
  <c r="F13" i="10"/>
  <c r="G13" i="10" s="1"/>
  <c r="V13" i="10" s="1"/>
  <c r="K13" i="10"/>
  <c r="L13" i="10" s="1"/>
  <c r="P13" i="10"/>
  <c r="Q13" i="10" s="1"/>
  <c r="F14" i="10"/>
  <c r="G14" i="10" s="1"/>
  <c r="K14" i="10"/>
  <c r="L14" i="10" s="1"/>
  <c r="P14" i="10"/>
  <c r="Q14" i="10" s="1"/>
  <c r="F15" i="10"/>
  <c r="G15" i="10" s="1"/>
  <c r="K15" i="10"/>
  <c r="L15" i="10" s="1"/>
  <c r="P15" i="10"/>
  <c r="Q15" i="10" s="1"/>
  <c r="F16" i="10"/>
  <c r="G16" i="10" s="1"/>
  <c r="K16" i="10"/>
  <c r="L16" i="10" s="1"/>
  <c r="P16" i="10"/>
  <c r="Q16" i="10" s="1"/>
  <c r="F17" i="10"/>
  <c r="G17" i="10" s="1"/>
  <c r="K17" i="10"/>
  <c r="L17" i="10" s="1"/>
  <c r="P17" i="10"/>
  <c r="Q17" i="10" s="1"/>
  <c r="F18" i="10"/>
  <c r="G18" i="10" s="1"/>
  <c r="K18" i="10"/>
  <c r="L18" i="10" s="1"/>
  <c r="P18" i="10"/>
  <c r="Q18" i="10" s="1"/>
  <c r="F19" i="10"/>
  <c r="G19" i="10" s="1"/>
  <c r="K19" i="10"/>
  <c r="L19" i="10" s="1"/>
  <c r="P19" i="10"/>
  <c r="Q19" i="10" s="1"/>
  <c r="F20" i="10"/>
  <c r="G20" i="10" s="1"/>
  <c r="K20" i="10"/>
  <c r="L20" i="10"/>
  <c r="P20" i="10"/>
  <c r="Q20" i="10" s="1"/>
  <c r="F21" i="10"/>
  <c r="G21" i="10" s="1"/>
  <c r="K21" i="10"/>
  <c r="L21" i="10" s="1"/>
  <c r="P21" i="10"/>
  <c r="Q21" i="10"/>
  <c r="F22" i="10"/>
  <c r="G22" i="10" s="1"/>
  <c r="K22" i="10"/>
  <c r="L22" i="10" s="1"/>
  <c r="P22" i="10"/>
  <c r="Q22" i="10" s="1"/>
  <c r="F27" i="10"/>
  <c r="G27" i="10" s="1"/>
  <c r="K27" i="10"/>
  <c r="L27" i="10"/>
  <c r="P27" i="10"/>
  <c r="Q27" i="10" s="1"/>
  <c r="F28" i="10"/>
  <c r="G28" i="10" s="1"/>
  <c r="K28" i="10"/>
  <c r="L28" i="10" s="1"/>
  <c r="P28" i="10"/>
  <c r="Q28" i="10" s="1"/>
  <c r="F33" i="10"/>
  <c r="G33" i="10" s="1"/>
  <c r="K33" i="10"/>
  <c r="L33" i="10" s="1"/>
  <c r="P33" i="10"/>
  <c r="Q33" i="10" s="1"/>
  <c r="Q35" i="10" s="1"/>
  <c r="A40" i="10"/>
  <c r="B40" i="10" s="1"/>
  <c r="L95" i="5" l="1"/>
  <c r="L97" i="5" s="1"/>
  <c r="L90" i="5"/>
  <c r="L92" i="5" s="1"/>
  <c r="V79" i="6"/>
  <c r="V99" i="6"/>
  <c r="V69" i="6"/>
  <c r="V61" i="6"/>
  <c r="V70" i="6"/>
  <c r="V93" i="6"/>
  <c r="V39" i="6"/>
  <c r="Q115" i="6"/>
  <c r="Q116" i="6" s="1"/>
  <c r="V51" i="6"/>
  <c r="L115" i="6"/>
  <c r="L116" i="6" s="1"/>
  <c r="V59" i="6"/>
  <c r="G115" i="6"/>
  <c r="G116" i="6" s="1"/>
  <c r="V92" i="6"/>
  <c r="V77" i="6"/>
  <c r="V33" i="6"/>
  <c r="V22" i="6"/>
  <c r="V78" i="6"/>
  <c r="V44" i="6"/>
  <c r="V100" i="6"/>
  <c r="V95" i="6"/>
  <c r="V46" i="6"/>
  <c r="V23" i="6"/>
  <c r="V18" i="6"/>
  <c r="V14" i="6"/>
  <c r="V71" i="6"/>
  <c r="V62" i="6"/>
  <c r="V53" i="6"/>
  <c r="V37" i="6"/>
  <c r="V16" i="6"/>
  <c r="V60" i="6"/>
  <c r="V97" i="6"/>
  <c r="V90" i="6"/>
  <c r="V68" i="6"/>
  <c r="V35" i="6"/>
  <c r="V20" i="6"/>
  <c r="V17" i="6"/>
  <c r="V13" i="6"/>
  <c r="V96" i="6"/>
  <c r="V89" i="6"/>
  <c r="V36" i="6"/>
  <c r="V34" i="6"/>
  <c r="V28" i="6"/>
  <c r="V30" i="6" s="1"/>
  <c r="V19" i="6"/>
  <c r="V15" i="6"/>
  <c r="V98" i="6"/>
  <c r="V91" i="6"/>
  <c r="V72" i="6"/>
  <c r="V67" i="6"/>
  <c r="V54" i="6"/>
  <c r="V45" i="6"/>
  <c r="V38" i="6"/>
  <c r="V21" i="6"/>
  <c r="V52" i="6"/>
  <c r="V123" i="7"/>
  <c r="V68" i="7"/>
  <c r="V60" i="7"/>
  <c r="V47" i="7"/>
  <c r="V30" i="7"/>
  <c r="V168" i="7"/>
  <c r="V155" i="7"/>
  <c r="V146" i="7"/>
  <c r="V94" i="7"/>
  <c r="V86" i="7"/>
  <c r="V81" i="7"/>
  <c r="V73" i="7"/>
  <c r="V13" i="7"/>
  <c r="V106" i="7"/>
  <c r="V122" i="7"/>
  <c r="V170" i="7"/>
  <c r="V105" i="7"/>
  <c r="V16" i="7"/>
  <c r="V34" i="7"/>
  <c r="V26" i="7"/>
  <c r="V55" i="7"/>
  <c r="V189" i="7"/>
  <c r="V177" i="7"/>
  <c r="V167" i="7"/>
  <c r="V154" i="7"/>
  <c r="V145" i="7"/>
  <c r="V93" i="7"/>
  <c r="V85" i="7"/>
  <c r="V64" i="7"/>
  <c r="V51" i="7"/>
  <c r="V43" i="7"/>
  <c r="V188" i="7"/>
  <c r="V172" i="7"/>
  <c r="V98" i="7"/>
  <c r="V90" i="7"/>
  <c r="V77" i="7"/>
  <c r="V69" i="7"/>
  <c r="G187" i="5"/>
  <c r="G188" i="5" s="1"/>
  <c r="V185" i="7"/>
  <c r="V137" i="7"/>
  <c r="V178" i="7"/>
  <c r="V156" i="7"/>
  <c r="V95" i="7"/>
  <c r="V74" i="7"/>
  <c r="V36" i="7"/>
  <c r="V31" i="7"/>
  <c r="V187" i="7"/>
  <c r="V171" i="7"/>
  <c r="V144" i="7"/>
  <c r="V139" i="7"/>
  <c r="V121" i="7"/>
  <c r="V100" i="7"/>
  <c r="V92" i="7"/>
  <c r="V79" i="7"/>
  <c r="V71" i="7"/>
  <c r="V66" i="7"/>
  <c r="V58" i="7"/>
  <c r="V53" i="7"/>
  <c r="V45" i="7"/>
  <c r="V28" i="7"/>
  <c r="V17" i="7"/>
  <c r="V15" i="7"/>
  <c r="V180" i="7"/>
  <c r="G164" i="7"/>
  <c r="V162" i="7"/>
  <c r="V164" i="7" s="1"/>
  <c r="V153" i="7"/>
  <c r="V141" i="7"/>
  <c r="V130" i="7"/>
  <c r="V114" i="7"/>
  <c r="V104" i="7"/>
  <c r="V97" i="7"/>
  <c r="V89" i="7"/>
  <c r="V84" i="7"/>
  <c r="V76" i="7"/>
  <c r="V63" i="7"/>
  <c r="V50" i="7"/>
  <c r="V42" i="7"/>
  <c r="V33" i="7"/>
  <c r="V21" i="7"/>
  <c r="V12" i="7"/>
  <c r="V142" i="7"/>
  <c r="V190" i="7"/>
  <c r="V169" i="7"/>
  <c r="V102" i="7"/>
  <c r="V56" i="7"/>
  <c r="V19" i="7"/>
  <c r="V132" i="7"/>
  <c r="V131" i="7"/>
  <c r="V147" i="7"/>
  <c r="V112" i="7"/>
  <c r="V82" i="7"/>
  <c r="V186" i="7"/>
  <c r="V143" i="7"/>
  <c r="V138" i="7"/>
  <c r="V120" i="7"/>
  <c r="V99" i="7"/>
  <c r="V91" i="7"/>
  <c r="V78" i="7"/>
  <c r="V70" i="7"/>
  <c r="V65" i="7"/>
  <c r="V57" i="7"/>
  <c r="V52" i="7"/>
  <c r="V44" i="7"/>
  <c r="V35" i="7"/>
  <c r="V27" i="7"/>
  <c r="V18" i="7"/>
  <c r="V14" i="7"/>
  <c r="V119" i="7"/>
  <c r="V124" i="7"/>
  <c r="V87" i="7"/>
  <c r="V61" i="7"/>
  <c r="V48" i="7"/>
  <c r="V191" i="7"/>
  <c r="V179" i="7"/>
  <c r="V157" i="7"/>
  <c r="V152" i="7"/>
  <c r="V140" i="7"/>
  <c r="V125" i="7"/>
  <c r="V113" i="7"/>
  <c r="V103" i="7"/>
  <c r="V96" i="7"/>
  <c r="V88" i="7"/>
  <c r="V83" i="7"/>
  <c r="V75" i="7"/>
  <c r="V62" i="7"/>
  <c r="V49" i="7"/>
  <c r="V41" i="7"/>
  <c r="V32" i="7"/>
  <c r="V20" i="7"/>
  <c r="V80" i="7"/>
  <c r="V72" i="7"/>
  <c r="V67" i="7"/>
  <c r="V59" i="7"/>
  <c r="V54" i="7"/>
  <c r="V46" i="7"/>
  <c r="V29" i="7"/>
  <c r="V73" i="8"/>
  <c r="V46" i="8"/>
  <c r="V27" i="8"/>
  <c r="V52" i="8"/>
  <c r="V43" i="8"/>
  <c r="V66" i="8"/>
  <c r="V28" i="8"/>
  <c r="V16" i="8"/>
  <c r="V41" i="8"/>
  <c r="V75" i="8"/>
  <c r="V34" i="8"/>
  <c r="V20" i="8"/>
  <c r="V61" i="8"/>
  <c r="V36" i="8"/>
  <c r="V31" i="8"/>
  <c r="V54" i="8"/>
  <c r="V45" i="8"/>
  <c r="V26" i="8"/>
  <c r="V14" i="8"/>
  <c r="V74" i="8"/>
  <c r="V17" i="8"/>
  <c r="V76" i="8"/>
  <c r="V67" i="8"/>
  <c r="V69" i="8" s="1"/>
  <c r="V47" i="8"/>
  <c r="V42" i="8"/>
  <c r="V33" i="8"/>
  <c r="V19" i="8"/>
  <c r="V72" i="8"/>
  <c r="V53" i="8"/>
  <c r="V44" i="8"/>
  <c r="V35" i="8"/>
  <c r="V21" i="8"/>
  <c r="V13" i="8"/>
  <c r="V55" i="8"/>
  <c r="V77" i="8"/>
  <c r="V12" i="8"/>
  <c r="V20" i="5"/>
  <c r="V17" i="5"/>
  <c r="V12" i="5"/>
  <c r="V22" i="5"/>
  <c r="V14" i="5"/>
  <c r="V19" i="5"/>
  <c r="V16" i="5"/>
  <c r="V21" i="5"/>
  <c r="V13" i="5"/>
  <c r="G159" i="5"/>
  <c r="V159" i="5"/>
  <c r="V18" i="5"/>
  <c r="V175" i="5"/>
  <c r="V186" i="5" s="1"/>
  <c r="V15" i="5"/>
  <c r="Q86" i="6"/>
  <c r="V84" i="6"/>
  <c r="V86" i="6" s="1"/>
  <c r="V18" i="10"/>
  <c r="G35" i="10"/>
  <c r="V33" i="10"/>
  <c r="V22" i="10"/>
  <c r="V20" i="10"/>
  <c r="V15" i="10"/>
  <c r="V28" i="10"/>
  <c r="V17" i="10"/>
  <c r="V19" i="10"/>
  <c r="V14" i="10"/>
  <c r="V21" i="10"/>
  <c r="V16" i="10"/>
  <c r="V27" i="10"/>
  <c r="L30" i="10"/>
  <c r="G104" i="9"/>
  <c r="L30" i="9"/>
  <c r="Q30" i="9"/>
  <c r="G69" i="8"/>
  <c r="L69" i="8"/>
  <c r="Q116" i="7"/>
  <c r="Q92" i="5"/>
  <c r="V92" i="5"/>
  <c r="Q97" i="5"/>
  <c r="V97" i="5"/>
  <c r="V12" i="4"/>
  <c r="V56" i="4"/>
  <c r="V47" i="4"/>
  <c r="V14" i="4"/>
  <c r="V13" i="4"/>
  <c r="V23" i="3"/>
  <c r="V21" i="3"/>
  <c r="V54" i="3"/>
  <c r="V38" i="3"/>
  <c r="V30" i="3"/>
  <c r="V40" i="3"/>
  <c r="V46" i="3"/>
  <c r="V37" i="3"/>
  <c r="V60" i="3"/>
  <c r="V34" i="3"/>
  <c r="V19" i="3"/>
  <c r="V51" i="3"/>
  <c r="V39" i="3"/>
  <c r="V31" i="3"/>
  <c r="V16" i="3"/>
  <c r="V61" i="3"/>
  <c r="V15" i="3"/>
  <c r="V52" i="3"/>
  <c r="V32" i="3"/>
  <c r="V50" i="3"/>
  <c r="V29" i="3"/>
  <c r="V43" i="3"/>
  <c r="V62" i="3"/>
  <c r="V49" i="3"/>
  <c r="V45" i="3"/>
  <c r="V36" i="3"/>
  <c r="V28" i="3"/>
  <c r="V44" i="3"/>
  <c r="V35" i="3"/>
  <c r="V20" i="3"/>
  <c r="V67" i="3"/>
  <c r="V69" i="3" s="1"/>
  <c r="V22" i="3"/>
  <c r="V14" i="3"/>
  <c r="V55" i="3"/>
  <c r="V41" i="3"/>
  <c r="V33" i="3"/>
  <c r="V18" i="3"/>
  <c r="V13" i="3"/>
  <c r="V19" i="2"/>
  <c r="V44" i="4"/>
  <c r="V36" i="4"/>
  <c r="V23" i="4"/>
  <c r="V19" i="4"/>
  <c r="V49" i="4"/>
  <c r="V16" i="4"/>
  <c r="V51" i="4"/>
  <c r="V46" i="4"/>
  <c r="V37" i="4"/>
  <c r="V33" i="4"/>
  <c r="V21" i="4"/>
  <c r="V39" i="4"/>
  <c r="V35" i="4"/>
  <c r="V22" i="4"/>
  <c r="V18" i="4"/>
  <c r="V48" i="4"/>
  <c r="V15" i="4"/>
  <c r="V45" i="4"/>
  <c r="G30" i="4"/>
  <c r="V28" i="4"/>
  <c r="V30" i="4" s="1"/>
  <c r="V20" i="4"/>
  <c r="V50" i="4"/>
  <c r="V38" i="4"/>
  <c r="V34" i="4"/>
  <c r="V17" i="4"/>
  <c r="V14" i="2"/>
  <c r="V13" i="2"/>
  <c r="V15" i="2"/>
  <c r="V34" i="2"/>
  <c r="V52" i="2"/>
  <c r="Q62" i="2"/>
  <c r="V12" i="2"/>
  <c r="V16" i="2"/>
  <c r="V70" i="2"/>
  <c r="V38" i="2"/>
  <c r="V51" i="2"/>
  <c r="V53" i="2"/>
  <c r="V54" i="2"/>
  <c r="V49" i="2"/>
  <c r="V60" i="2"/>
  <c r="V36" i="2"/>
  <c r="V33" i="2"/>
  <c r="V44" i="2"/>
  <c r="V65" i="2"/>
  <c r="V67" i="2" s="1"/>
  <c r="V35" i="2"/>
  <c r="V71" i="2"/>
  <c r="V59" i="2"/>
  <c r="V50" i="2"/>
  <c r="G30" i="2"/>
  <c r="V28" i="2"/>
  <c r="G46" i="2"/>
  <c r="V43" i="2"/>
  <c r="V46" i="2" s="1"/>
  <c r="V37" i="2"/>
  <c r="V18" i="2"/>
  <c r="V22" i="2"/>
  <c r="V20" i="2"/>
  <c r="V23" i="2"/>
  <c r="V21" i="2"/>
  <c r="L62" i="2"/>
  <c r="V17" i="3"/>
  <c r="G47" i="3"/>
  <c r="V47" i="3" s="1"/>
  <c r="Q64" i="3"/>
  <c r="G57" i="8"/>
  <c r="Q69" i="8"/>
  <c r="Q79" i="8"/>
  <c r="Q111" i="9"/>
  <c r="L72" i="9"/>
  <c r="G66" i="9"/>
  <c r="G174" i="7"/>
  <c r="G134" i="7"/>
  <c r="L159" i="7"/>
  <c r="Q127" i="7"/>
  <c r="G25" i="3"/>
  <c r="L47" i="5"/>
  <c r="L146" i="5"/>
  <c r="L97" i="9"/>
  <c r="Q66" i="9"/>
  <c r="Q57" i="8"/>
  <c r="L182" i="7"/>
  <c r="L111" i="9"/>
  <c r="Q124" i="9"/>
  <c r="G111" i="9"/>
  <c r="Q97" i="9"/>
  <c r="G24" i="10"/>
  <c r="G24" i="9"/>
  <c r="G124" i="9"/>
  <c r="Q104" i="9"/>
  <c r="L37" i="9"/>
  <c r="V30" i="9"/>
  <c r="Q134" i="7"/>
  <c r="Q30" i="10"/>
  <c r="G97" i="9"/>
  <c r="L66" i="9"/>
  <c r="V42" i="9"/>
  <c r="G194" i="7"/>
  <c r="V35" i="10"/>
  <c r="L127" i="7"/>
  <c r="Q72" i="9"/>
  <c r="G38" i="8"/>
  <c r="L35" i="10"/>
  <c r="G159" i="7"/>
  <c r="Q159" i="7"/>
  <c r="Q85" i="9"/>
  <c r="G30" i="9"/>
  <c r="L24" i="10"/>
  <c r="Q37" i="9"/>
  <c r="G81" i="6"/>
  <c r="Q23" i="7"/>
  <c r="Q102" i="6"/>
  <c r="Q64" i="6"/>
  <c r="L48" i="6"/>
  <c r="L154" i="5"/>
  <c r="Q154" i="5"/>
  <c r="Q53" i="4"/>
  <c r="L24" i="5"/>
  <c r="L56" i="6"/>
  <c r="L73" i="2"/>
  <c r="Q46" i="2"/>
  <c r="Q73" i="2"/>
  <c r="G50" i="9"/>
  <c r="Q38" i="8"/>
  <c r="L79" i="8"/>
  <c r="V116" i="9"/>
  <c r="G85" i="9"/>
  <c r="Q50" i="9"/>
  <c r="G72" i="9"/>
  <c r="L49" i="8"/>
  <c r="G30" i="10"/>
  <c r="L104" i="9"/>
  <c r="L50" i="9"/>
  <c r="G37" i="9"/>
  <c r="L23" i="8"/>
  <c r="Q149" i="7"/>
  <c r="Q174" i="7"/>
  <c r="G108" i="7"/>
  <c r="G109" i="7" s="1"/>
  <c r="Q81" i="6"/>
  <c r="Q146" i="5"/>
  <c r="Q80" i="5"/>
  <c r="L85" i="9"/>
  <c r="G42" i="9"/>
  <c r="L24" i="9"/>
  <c r="Q63" i="8"/>
  <c r="Q23" i="8"/>
  <c r="Q182" i="7"/>
  <c r="L41" i="6"/>
  <c r="G30" i="6"/>
  <c r="Q25" i="3"/>
  <c r="G49" i="8"/>
  <c r="L124" i="9"/>
  <c r="Q49" i="8"/>
  <c r="L174" i="7"/>
  <c r="L149" i="7"/>
  <c r="G38" i="7"/>
  <c r="L81" i="6"/>
  <c r="L74" i="6"/>
  <c r="Q24" i="10"/>
  <c r="G127" i="7"/>
  <c r="Q24" i="5"/>
  <c r="Q24" i="9"/>
  <c r="L63" i="8"/>
  <c r="L57" i="8"/>
  <c r="L134" i="7"/>
  <c r="G116" i="7"/>
  <c r="Q108" i="7"/>
  <c r="Q109" i="7" s="1"/>
  <c r="G154" i="5"/>
  <c r="G87" i="5"/>
  <c r="G92" i="5"/>
  <c r="G63" i="8"/>
  <c r="L194" i="7"/>
  <c r="G182" i="7"/>
  <c r="G48" i="6"/>
  <c r="G79" i="8"/>
  <c r="L108" i="7"/>
  <c r="L109" i="7" s="1"/>
  <c r="G23" i="7"/>
  <c r="G56" i="6"/>
  <c r="G25" i="6"/>
  <c r="G149" i="7"/>
  <c r="Q74" i="6"/>
  <c r="L87" i="5"/>
  <c r="G67" i="2"/>
  <c r="G23" i="8"/>
  <c r="L116" i="7"/>
  <c r="Q38" i="7"/>
  <c r="G74" i="6"/>
  <c r="Q54" i="5"/>
  <c r="G25" i="4"/>
  <c r="Q25" i="4"/>
  <c r="Q56" i="6"/>
  <c r="G24" i="5"/>
  <c r="L38" i="8"/>
  <c r="Q194" i="7"/>
  <c r="L23" i="7"/>
  <c r="G102" i="6"/>
  <c r="L64" i="6"/>
  <c r="L25" i="6"/>
  <c r="G146" i="5"/>
  <c r="G47" i="5"/>
  <c r="G41" i="6"/>
  <c r="G80" i="5"/>
  <c r="L53" i="4"/>
  <c r="L38" i="7"/>
  <c r="Q48" i="6"/>
  <c r="Q87" i="5"/>
  <c r="Q41" i="4"/>
  <c r="L25" i="4"/>
  <c r="L54" i="5"/>
  <c r="L57" i="3"/>
  <c r="L102" i="6"/>
  <c r="G64" i="6"/>
  <c r="Q41" i="6"/>
  <c r="Q25" i="6"/>
  <c r="L80" i="5"/>
  <c r="G54" i="5"/>
  <c r="G41" i="4"/>
  <c r="L159" i="5"/>
  <c r="G97" i="5"/>
  <c r="L30" i="4"/>
  <c r="G53" i="4"/>
  <c r="Q25" i="2"/>
  <c r="V58" i="4"/>
  <c r="Q47" i="5"/>
  <c r="G58" i="4"/>
  <c r="L64" i="3"/>
  <c r="G40" i="2"/>
  <c r="L30" i="2"/>
  <c r="V30" i="2"/>
  <c r="L41" i="4"/>
  <c r="G56" i="2"/>
  <c r="L46" i="2"/>
  <c r="L25" i="2"/>
  <c r="L25" i="3"/>
  <c r="G73" i="2"/>
  <c r="G62" i="2"/>
  <c r="G25" i="2"/>
  <c r="G64" i="3"/>
  <c r="Q40" i="2"/>
  <c r="Q56" i="2"/>
  <c r="L40" i="2"/>
  <c r="G69" i="3"/>
  <c r="L56" i="2"/>
  <c r="G110" i="6" l="1"/>
  <c r="G118" i="6" s="1"/>
  <c r="G119" i="6" s="1"/>
  <c r="G120" i="6" s="1"/>
  <c r="Q110" i="6"/>
  <c r="Q118" i="6" s="1"/>
  <c r="Q119" i="6" s="1"/>
  <c r="Q120" i="6" s="1"/>
  <c r="L110" i="6"/>
  <c r="L118" i="6" s="1"/>
  <c r="L119" i="6" s="1"/>
  <c r="L120" i="6" s="1"/>
  <c r="V115" i="6"/>
  <c r="V116" i="6" s="1"/>
  <c r="V187" i="5"/>
  <c r="V188" i="5" s="1"/>
  <c r="G83" i="8"/>
  <c r="L39" i="10"/>
  <c r="Q39" i="10"/>
  <c r="L76" i="9"/>
  <c r="V124" i="9"/>
  <c r="V111" i="9"/>
  <c r="V97" i="9"/>
  <c r="V73" i="2"/>
  <c r="Q62" i="4"/>
  <c r="G48" i="3"/>
  <c r="Q76" i="9"/>
  <c r="Q128" i="9" s="1"/>
  <c r="G76" i="9"/>
  <c r="G128" i="9" s="1"/>
  <c r="V37" i="9"/>
  <c r="V182" i="7"/>
  <c r="V174" i="7"/>
  <c r="L55" i="5"/>
  <c r="L178" i="5" s="1"/>
  <c r="L190" i="5" s="1"/>
  <c r="Q198" i="7"/>
  <c r="V159" i="7"/>
  <c r="V72" i="9"/>
  <c r="V76" i="9" s="1"/>
  <c r="V116" i="7"/>
  <c r="V25" i="3"/>
  <c r="V41" i="4"/>
  <c r="V63" i="8"/>
  <c r="V85" i="9"/>
  <c r="L128" i="9"/>
  <c r="V87" i="5"/>
  <c r="L83" i="8"/>
  <c r="V104" i="9"/>
  <c r="G55" i="5"/>
  <c r="V79" i="8"/>
  <c r="V108" i="7"/>
  <c r="V109" i="7" s="1"/>
  <c r="L198" i="7"/>
  <c r="Q83" i="8"/>
  <c r="V64" i="6"/>
  <c r="V38" i="8"/>
  <c r="V66" i="9"/>
  <c r="G39" i="10"/>
  <c r="V30" i="10"/>
  <c r="V54" i="5"/>
  <c r="V194" i="7"/>
  <c r="V53" i="4"/>
  <c r="V49" i="8"/>
  <c r="V64" i="3"/>
  <c r="V154" i="5"/>
  <c r="G62" i="4"/>
  <c r="V24" i="9"/>
  <c r="V24" i="10"/>
  <c r="V62" i="2"/>
  <c r="Q77" i="2"/>
  <c r="L77" i="2"/>
  <c r="V56" i="2"/>
  <c r="G77" i="2"/>
  <c r="Q40" i="10"/>
  <c r="Q41" i="10" s="1"/>
  <c r="V25" i="4"/>
  <c r="L62" i="4"/>
  <c r="V81" i="6"/>
  <c r="V74" i="6"/>
  <c r="L73" i="3"/>
  <c r="V146" i="5"/>
  <c r="G198" i="7"/>
  <c r="V102" i="6"/>
  <c r="V38" i="7"/>
  <c r="V47" i="5"/>
  <c r="V23" i="8"/>
  <c r="V23" i="7"/>
  <c r="V134" i="7"/>
  <c r="V80" i="5"/>
  <c r="V149" i="7"/>
  <c r="V56" i="6"/>
  <c r="Q55" i="5"/>
  <c r="V25" i="6"/>
  <c r="V57" i="8"/>
  <c r="V48" i="6"/>
  <c r="V41" i="6"/>
  <c r="L40" i="10"/>
  <c r="L41" i="10" s="1"/>
  <c r="V50" i="9"/>
  <c r="V25" i="2"/>
  <c r="V40" i="2"/>
  <c r="V24" i="5"/>
  <c r="V127" i="7"/>
  <c r="V110" i="6" l="1"/>
  <c r="V118" i="6" s="1"/>
  <c r="V119" i="6" s="1"/>
  <c r="V120" i="6" s="1"/>
  <c r="L191" i="5"/>
  <c r="L192" i="5" s="1"/>
  <c r="Q178" i="5"/>
  <c r="Q190" i="5" s="1"/>
  <c r="Q191" i="5" s="1"/>
  <c r="Q192" i="5" s="1"/>
  <c r="G178" i="5"/>
  <c r="G190" i="5" s="1"/>
  <c r="G191" i="5" s="1"/>
  <c r="G192" i="5" s="1"/>
  <c r="V39" i="10"/>
  <c r="G40" i="10"/>
  <c r="L84" i="8"/>
  <c r="L85" i="8" s="1"/>
  <c r="L199" i="7"/>
  <c r="L200" i="7" s="1"/>
  <c r="Q199" i="7"/>
  <c r="Q200" i="7" s="1"/>
  <c r="G111" i="6"/>
  <c r="G112" i="6" s="1"/>
  <c r="L179" i="5"/>
  <c r="L180" i="5" s="1"/>
  <c r="Q63" i="4"/>
  <c r="Q64" i="4" s="1"/>
  <c r="G63" i="4"/>
  <c r="G64" i="4" s="1"/>
  <c r="L78" i="2"/>
  <c r="Q78" i="2"/>
  <c r="Q79" i="2" s="1"/>
  <c r="G57" i="3"/>
  <c r="G73" i="3" s="1"/>
  <c r="G74" i="3" s="1"/>
  <c r="G75" i="3" s="1"/>
  <c r="Q48" i="3"/>
  <c r="V48" i="3" s="1"/>
  <c r="G84" i="8"/>
  <c r="G85" i="8" s="1"/>
  <c r="L111" i="6"/>
  <c r="L112" i="6" s="1"/>
  <c r="L129" i="9"/>
  <c r="L130" i="9" s="1"/>
  <c r="Q129" i="9"/>
  <c r="Q130" i="9" s="1"/>
  <c r="G129" i="9"/>
  <c r="G130" i="9" s="1"/>
  <c r="Q84" i="8"/>
  <c r="Q85" i="8" s="1"/>
  <c r="V55" i="5"/>
  <c r="V178" i="5" s="1"/>
  <c r="V190" i="5" s="1"/>
  <c r="V62" i="4"/>
  <c r="V198" i="7"/>
  <c r="Q111" i="6"/>
  <c r="Q112" i="6" s="1"/>
  <c r="V128" i="9"/>
  <c r="V129" i="9" s="1"/>
  <c r="V130" i="9" s="1"/>
  <c r="V83" i="8"/>
  <c r="G41" i="10"/>
  <c r="L79" i="2"/>
  <c r="G78" i="2"/>
  <c r="G79" i="2" s="1"/>
  <c r="V77" i="2"/>
  <c r="L63" i="4"/>
  <c r="L64" i="4" s="1"/>
  <c r="G199" i="7"/>
  <c r="G200" i="7" s="1"/>
  <c r="L74" i="3"/>
  <c r="L75" i="3" s="1"/>
  <c r="Q179" i="5" l="1"/>
  <c r="Q180" i="5" s="1"/>
  <c r="V191" i="5"/>
  <c r="V192" i="5" s="1"/>
  <c r="G180" i="5"/>
  <c r="V40" i="10"/>
  <c r="V41" i="10" s="1"/>
  <c r="V63" i="4"/>
  <c r="V64" i="4" s="1"/>
  <c r="Q57" i="3"/>
  <c r="Q73" i="3" s="1"/>
  <c r="V199" i="7"/>
  <c r="V200" i="7" s="1"/>
  <c r="V111" i="6"/>
  <c r="V112" i="6" s="1"/>
  <c r="V84" i="8"/>
  <c r="V85" i="8" s="1"/>
  <c r="V179" i="5"/>
  <c r="V180" i="5" s="1"/>
  <c r="V78" i="2"/>
  <c r="V79" i="2" s="1"/>
  <c r="Q74" i="3" l="1"/>
  <c r="Q75" i="3" s="1"/>
  <c r="V57" i="3"/>
  <c r="V73" i="3" s="1"/>
  <c r="V74" i="3" l="1"/>
  <c r="V75" i="3" s="1"/>
</calcChain>
</file>

<file path=xl/sharedStrings.xml><?xml version="1.0" encoding="utf-8"?>
<sst xmlns="http://schemas.openxmlformats.org/spreadsheetml/2006/main" count="3018" uniqueCount="2816">
  <si>
    <t>TVA</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</si>
  <si>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</si>
  <si>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</si>
  <si>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</si>
  <si>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</si>
  <si>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</si>
  <si>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</si>
  <si>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</si>
  <si>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</si>
  <si>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</si>
  <si>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</si>
  <si>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</si>
  <si>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</si>
  <si>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</si>
  <si>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N°04 ETANCHEITE - COUVERTURE</t>
  </si>
  <si>
    <t>04.0</t>
  </si>
  <si>
    <t>SPECIFICATIONS GENERALES</t>
  </si>
  <si>
    <t>CH3</t>
  </si>
  <si>
    <t xml:space="preserve">04.0.1 </t>
  </si>
  <si>
    <t>OBJET DU MARCHE</t>
  </si>
  <si>
    <t>compr</t>
  </si>
  <si>
    <t>ART</t>
  </si>
  <si>
    <t>000-T817</t>
  </si>
  <si>
    <t xml:space="preserve">04.0.2 </t>
  </si>
  <si>
    <t>NORMES - DTU - REGLEMENTATIONS</t>
  </si>
  <si>
    <t>compr</t>
  </si>
  <si>
    <t>ART</t>
  </si>
  <si>
    <t>000-T819</t>
  </si>
  <si>
    <t xml:space="preserve">04.0.3 </t>
  </si>
  <si>
    <t>PRESCRIPTIONS TECHNIQUES D'ETANCHEITE</t>
  </si>
  <si>
    <t>compr</t>
  </si>
  <si>
    <t>ART</t>
  </si>
  <si>
    <t>000-E554</t>
  </si>
  <si>
    <t xml:space="preserve">04.0.4 </t>
  </si>
  <si>
    <t>PRESCRIPTIONS TECHNIQUES COUVERTURE EN TÔLES</t>
  </si>
  <si>
    <t>compr</t>
  </si>
  <si>
    <t>ART</t>
  </si>
  <si>
    <t>010-B434</t>
  </si>
  <si>
    <t xml:space="preserve">04.0.5 </t>
  </si>
  <si>
    <t>CONTROLES ET ESSAIS</t>
  </si>
  <si>
    <t>compr</t>
  </si>
  <si>
    <t>ART</t>
  </si>
  <si>
    <t>000-T821</t>
  </si>
  <si>
    <t xml:space="preserve">04.0.6 </t>
  </si>
  <si>
    <t>PRESCRIPTIONS COMMUNES A TOUS LES CORPS D'ETAT</t>
  </si>
  <si>
    <t>compr</t>
  </si>
  <si>
    <t>ART</t>
  </si>
  <si>
    <t>000-T822</t>
  </si>
  <si>
    <t xml:space="preserve">04.0.7 </t>
  </si>
  <si>
    <t>EXIGENCES THERMIQUES ET ENVIRONNEMENTALES</t>
  </si>
  <si>
    <t>compr</t>
  </si>
  <si>
    <t>ART</t>
  </si>
  <si>
    <t>000-T823</t>
  </si>
  <si>
    <t xml:space="preserve">04.0.8 </t>
  </si>
  <si>
    <t>P.G.C.S.P.S</t>
  </si>
  <si>
    <t>Ft</t>
  </si>
  <si>
    <t>ART</t>
  </si>
  <si>
    <t>000-T824</t>
  </si>
  <si>
    <t xml:space="preserve">04.0.9 </t>
  </si>
  <si>
    <t>DOSSIER D'EXECUTION</t>
  </si>
  <si>
    <t>Ft</t>
  </si>
  <si>
    <t>ART</t>
  </si>
  <si>
    <t>000-T825</t>
  </si>
  <si>
    <t xml:space="preserve">04.0.10 </t>
  </si>
  <si>
    <t>DOSSIER DES OUVRAGES EXECUTES</t>
  </si>
  <si>
    <t>Ft</t>
  </si>
  <si>
    <t>ART</t>
  </si>
  <si>
    <t>000-T826</t>
  </si>
  <si>
    <t>DPGF</t>
  </si>
  <si>
    <t>compr</t>
  </si>
  <si>
    <t>ART</t>
  </si>
  <si>
    <t>000-T828</t>
  </si>
  <si>
    <t>PRORATA</t>
  </si>
  <si>
    <t>Ft</t>
  </si>
  <si>
    <t>ART</t>
  </si>
  <si>
    <t>000-T829</t>
  </si>
  <si>
    <t>Total SPECIFICATIONS GENERALES</t>
  </si>
  <si>
    <t>STOT</t>
  </si>
  <si>
    <t>04.1</t>
  </si>
  <si>
    <t>INSTALLATION DE CHANTIER</t>
  </si>
  <si>
    <t>CH3</t>
  </si>
  <si>
    <t xml:space="preserve">04.1.1 </t>
  </si>
  <si>
    <t>Protection provisoire de chantier et accès</t>
  </si>
  <si>
    <t>Ens</t>
  </si>
  <si>
    <t>ART</t>
  </si>
  <si>
    <t>000-T763</t>
  </si>
  <si>
    <t>Total INSTALLATION DE CHANTIER</t>
  </si>
  <si>
    <t>STOT</t>
  </si>
  <si>
    <t>04.2</t>
  </si>
  <si>
    <t>ETANCHEITE MULTICOUCHE BITUMINEUSE AUTOPROTEGEE SUR SUPPORT ACIER</t>
  </si>
  <si>
    <t>CH3</t>
  </si>
  <si>
    <t xml:space="preserve">04.2.1 </t>
  </si>
  <si>
    <t>Support bac acier</t>
  </si>
  <si>
    <t>m²</t>
  </si>
  <si>
    <t>ART</t>
  </si>
  <si>
    <t>000-V880</t>
  </si>
  <si>
    <t xml:space="preserve">04.2.2 </t>
  </si>
  <si>
    <t>Costière métallique</t>
  </si>
  <si>
    <t>ml</t>
  </si>
  <si>
    <t>ART</t>
  </si>
  <si>
    <t>000-V875</t>
  </si>
  <si>
    <t xml:space="preserve">04.2.3 </t>
  </si>
  <si>
    <t>Étanchéité en partie courante</t>
  </si>
  <si>
    <t>m²</t>
  </si>
  <si>
    <t>ART</t>
  </si>
  <si>
    <t>000-V876</t>
  </si>
  <si>
    <t xml:space="preserve">04.2.4 </t>
  </si>
  <si>
    <t>Isolation thermique en laine de roche épaisseur 200 mm</t>
  </si>
  <si>
    <t>m²</t>
  </si>
  <si>
    <t>ART</t>
  </si>
  <si>
    <t>000-V877</t>
  </si>
  <si>
    <t xml:space="preserve">04.2.5 </t>
  </si>
  <si>
    <t>Étanchéité en relevé</t>
  </si>
  <si>
    <t>ml</t>
  </si>
  <si>
    <t>ART</t>
  </si>
  <si>
    <t>000-V878</t>
  </si>
  <si>
    <t xml:space="preserve">04.2.6 </t>
  </si>
  <si>
    <t>Bande solin</t>
  </si>
  <si>
    <t>ml</t>
  </si>
  <si>
    <t>ART</t>
  </si>
  <si>
    <t>000-V879</t>
  </si>
  <si>
    <t>Total ETANCHEITE MULTICOUCHE BITUMINEUSE AUTOPROTEGEE SUR SUPPORT ACIER</t>
  </si>
  <si>
    <t>STOT</t>
  </si>
  <si>
    <t>04.3</t>
  </si>
  <si>
    <t>TRAITEMENT JOINTS DE DILATATION</t>
  </si>
  <si>
    <t>CH3</t>
  </si>
  <si>
    <t xml:space="preserve">04.3.1 </t>
  </si>
  <si>
    <t>Traitement joint de dilatation sur simple costière béton</t>
  </si>
  <si>
    <t>ml</t>
  </si>
  <si>
    <t>ART</t>
  </si>
  <si>
    <t>000-V873</t>
  </si>
  <si>
    <t xml:space="preserve">04.3.2 </t>
  </si>
  <si>
    <t>Traitement joint de dilatation sur double costière béton</t>
  </si>
  <si>
    <t>ml</t>
  </si>
  <si>
    <t>ART</t>
  </si>
  <si>
    <t>000-W116</t>
  </si>
  <si>
    <t>Total TRAITEMENT JOINTS DE DILATATION</t>
  </si>
  <si>
    <t>STOT</t>
  </si>
  <si>
    <t>04.4</t>
  </si>
  <si>
    <t>TRAITEMENT DES EAUX PLUVIALES</t>
  </si>
  <si>
    <t>CH3</t>
  </si>
  <si>
    <t xml:space="preserve">04.4.1 </t>
  </si>
  <si>
    <t>Entrée eaux pluviales</t>
  </si>
  <si>
    <t>U</t>
  </si>
  <si>
    <t>ART</t>
  </si>
  <si>
    <t>000-V868</t>
  </si>
  <si>
    <t xml:space="preserve">04.4.2 </t>
  </si>
  <si>
    <t>Déversoir eaux pluviales</t>
  </si>
  <si>
    <t>U</t>
  </si>
  <si>
    <t>ART</t>
  </si>
  <si>
    <t>000-V869</t>
  </si>
  <si>
    <t xml:space="preserve">04.4.3 </t>
  </si>
  <si>
    <t>Trop plein</t>
  </si>
  <si>
    <t>U</t>
  </si>
  <si>
    <t>ART</t>
  </si>
  <si>
    <t>000-V871</t>
  </si>
  <si>
    <t xml:space="preserve">04.4.4 </t>
  </si>
  <si>
    <t>Descente extérieure eaux pluviales en acier galvanisé</t>
  </si>
  <si>
    <t>ml</t>
  </si>
  <si>
    <t>ART</t>
  </si>
  <si>
    <t>000-V870</t>
  </si>
  <si>
    <t xml:space="preserve">04.4.5 </t>
  </si>
  <si>
    <t>Boite eaux pluviales en acier galvanisé</t>
  </si>
  <si>
    <t>U</t>
  </si>
  <si>
    <t>ART</t>
  </si>
  <si>
    <t>000-V872</t>
  </si>
  <si>
    <t xml:space="preserve">04.4.6 </t>
  </si>
  <si>
    <t>Ajustement descentes existantes</t>
  </si>
  <si>
    <t>Ens</t>
  </si>
  <si>
    <t>ART</t>
  </si>
  <si>
    <t>000-S646</t>
  </si>
  <si>
    <t>Total TRAITEMENT DES EAUX PLUVIALES</t>
  </si>
  <si>
    <t>STOT</t>
  </si>
  <si>
    <t>04.5</t>
  </si>
  <si>
    <t>SORTIES - CROSSES</t>
  </si>
  <si>
    <t>CH3</t>
  </si>
  <si>
    <t xml:space="preserve">04.5.1 </t>
  </si>
  <si>
    <t>Sorties de toit</t>
  </si>
  <si>
    <t>Ens</t>
  </si>
  <si>
    <t>ART</t>
  </si>
  <si>
    <t>000-C887</t>
  </si>
  <si>
    <t xml:space="preserve">04.5.2 </t>
  </si>
  <si>
    <t>Crosse d'électricien</t>
  </si>
  <si>
    <t>U</t>
  </si>
  <si>
    <t>ART</t>
  </si>
  <si>
    <t>000-B899</t>
  </si>
  <si>
    <t>Total SORTIES - CROSSES</t>
  </si>
  <si>
    <t>STOT</t>
  </si>
  <si>
    <t>04.6</t>
  </si>
  <si>
    <t>SECURITE EN TOITURE</t>
  </si>
  <si>
    <t>CH3</t>
  </si>
  <si>
    <t xml:space="preserve">04.6.1 </t>
  </si>
  <si>
    <t>Point d'ancrage avec anneau sur toiture</t>
  </si>
  <si>
    <t>U</t>
  </si>
  <si>
    <t>ART</t>
  </si>
  <si>
    <t>000-V864</t>
  </si>
  <si>
    <t>Total SECURITE EN TOITURE</t>
  </si>
  <si>
    <t>STOT</t>
  </si>
  <si>
    <t>04.7</t>
  </si>
  <si>
    <t>DIVERS</t>
  </si>
  <si>
    <t>CH3</t>
  </si>
  <si>
    <t xml:space="preserve">04.7.1 </t>
  </si>
  <si>
    <t>Couvertine en aluminium thermolaqué</t>
  </si>
  <si>
    <t>ml</t>
  </si>
  <si>
    <t>ART</t>
  </si>
  <si>
    <t>000-V862</t>
  </si>
  <si>
    <t xml:space="preserve">04.7.2 </t>
  </si>
  <si>
    <t>Contrôle des ouvrages exécutés</t>
  </si>
  <si>
    <t>Ens</t>
  </si>
  <si>
    <t>ART</t>
  </si>
  <si>
    <t>000-V861</t>
  </si>
  <si>
    <t>Total DIVERS</t>
  </si>
  <si>
    <t>STOT</t>
  </si>
  <si>
    <t>Montant HT du Lot N°04 ETANCHEITE - COUVERTURE</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</si>
  <si>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</si>
  <si>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</si>
  <si>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</si>
  <si>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</si>
  <si>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</si>
  <si>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</si>
  <si>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</si>
  <si>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</si>
  <si>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</si>
  <si>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</si>
  <si>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</si>
  <si>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</si>
  <si>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</si>
  <si>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</si>
  <si>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</si>
  <si>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</si>
  <si>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</si>
  <si>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N°05 MENUISERIES EXTERIEURES ALUMINIUM - OCCULTATIONS</t>
  </si>
  <si>
    <t>CH2</t>
  </si>
  <si>
    <t>MEXT</t>
  </si>
  <si>
    <t>05.0</t>
  </si>
  <si>
    <t>SPECIFICATIONS GENERALES</t>
  </si>
  <si>
    <t>CH3</t>
  </si>
  <si>
    <t xml:space="preserve">05.0.1 </t>
  </si>
  <si>
    <t>OBJET DU MARCHE</t>
  </si>
  <si>
    <t>compr</t>
  </si>
  <si>
    <t>ART</t>
  </si>
  <si>
    <t>000-T830</t>
  </si>
  <si>
    <t xml:space="preserve">05.0.2 </t>
  </si>
  <si>
    <t>NORMES - DTU - REGLEMENTATIONS</t>
  </si>
  <si>
    <t>compr</t>
  </si>
  <si>
    <t>ART</t>
  </si>
  <si>
    <t>000-T831</t>
  </si>
  <si>
    <t xml:space="preserve">05.0.3 </t>
  </si>
  <si>
    <t>PRESCRIPTIONS TECHNIQUES</t>
  </si>
  <si>
    <t>compr</t>
  </si>
  <si>
    <t>ART</t>
  </si>
  <si>
    <t>001-B839</t>
  </si>
  <si>
    <t xml:space="preserve">05.0.4 </t>
  </si>
  <si>
    <t>CHARGE A PRENDRE EN COMPTE</t>
  </si>
  <si>
    <t>compr</t>
  </si>
  <si>
    <t>ART</t>
  </si>
  <si>
    <t>001-B842</t>
  </si>
  <si>
    <t xml:space="preserve">05.0.5 </t>
  </si>
  <si>
    <t>PRESCRIPTIONS COMMUNES A TOUS LES CORPS D'ETAT</t>
  </si>
  <si>
    <t>compr</t>
  </si>
  <si>
    <t>ART</t>
  </si>
  <si>
    <t>000-T833</t>
  </si>
  <si>
    <t xml:space="preserve">05.0.6 </t>
  </si>
  <si>
    <t>EXIGENCES THERMIQUES ET ENVIRONNEMENTALES</t>
  </si>
  <si>
    <t>compr</t>
  </si>
  <si>
    <t>ART</t>
  </si>
  <si>
    <t>000-T834</t>
  </si>
  <si>
    <t xml:space="preserve">05.0.7 </t>
  </si>
  <si>
    <t>P.G.C.S.P.S</t>
  </si>
  <si>
    <t>Ft</t>
  </si>
  <si>
    <t>ART</t>
  </si>
  <si>
    <t>000-T835</t>
  </si>
  <si>
    <t xml:space="preserve">05.0.8 </t>
  </si>
  <si>
    <t>DOSSIER D'EXECUTION</t>
  </si>
  <si>
    <t>Ft</t>
  </si>
  <si>
    <t>ART</t>
  </si>
  <si>
    <t>000-T836</t>
  </si>
  <si>
    <t xml:space="preserve">05.0.9 </t>
  </si>
  <si>
    <t>DOSSIER DES OUVRAGES EXECUTES</t>
  </si>
  <si>
    <t>Ft</t>
  </si>
  <si>
    <t>ART</t>
  </si>
  <si>
    <t>000-T837</t>
  </si>
  <si>
    <t xml:space="preserve">05.0.10 </t>
  </si>
  <si>
    <t>DPGF</t>
  </si>
  <si>
    <t>compr</t>
  </si>
  <si>
    <t>ART</t>
  </si>
  <si>
    <t>000-T839</t>
  </si>
  <si>
    <t xml:space="preserve">05.0.11 </t>
  </si>
  <si>
    <t>PRORATA</t>
  </si>
  <si>
    <t>Ft</t>
  </si>
  <si>
    <t>ART</t>
  </si>
  <si>
    <t>000-T840</t>
  </si>
  <si>
    <t>Total SPECIFICATIONS GENERALES</t>
  </si>
  <si>
    <t>STOT</t>
  </si>
  <si>
    <t>05.1</t>
  </si>
  <si>
    <t>MENUISERIES EXTERIEURES ALUMINIUM</t>
  </si>
  <si>
    <t>CH3</t>
  </si>
  <si>
    <t xml:space="preserve">05.1.1 </t>
  </si>
  <si>
    <t>Description générale des fenêtres fixes en aluminium thermolaqué</t>
  </si>
  <si>
    <t>pm</t>
  </si>
  <si>
    <t>ART</t>
  </si>
  <si>
    <t>000-W124</t>
  </si>
  <si>
    <t>M2 - MEN ALU fixe vitrées 95 x 326</t>
  </si>
  <si>
    <t>U</t>
  </si>
  <si>
    <t>ART</t>
  </si>
  <si>
    <t>000-W129</t>
  </si>
  <si>
    <t>M7 - MEN ALU  fixe 97 x 221</t>
  </si>
  <si>
    <t>U</t>
  </si>
  <si>
    <t>ART</t>
  </si>
  <si>
    <t>000-W133</t>
  </si>
  <si>
    <t>M8 - MEN ALU 4 modules fixes - 343 x 200</t>
  </si>
  <si>
    <t>U</t>
  </si>
  <si>
    <t>ART</t>
  </si>
  <si>
    <t>000-W134</t>
  </si>
  <si>
    <t>M9 - MEN ALU 4 modules fixes - 339 x 200</t>
  </si>
  <si>
    <t>U</t>
  </si>
  <si>
    <t>ART</t>
  </si>
  <si>
    <t>000-W135</t>
  </si>
  <si>
    <t>M10 - MEN ALU 2 modules fixes - 222 x 200</t>
  </si>
  <si>
    <t>U</t>
  </si>
  <si>
    <t>ART</t>
  </si>
  <si>
    <t>000-W136</t>
  </si>
  <si>
    <t>U</t>
  </si>
  <si>
    <t>ART</t>
  </si>
  <si>
    <t>000-W143</t>
  </si>
  <si>
    <t>U</t>
  </si>
  <si>
    <t>ART</t>
  </si>
  <si>
    <t>000-W144</t>
  </si>
  <si>
    <t>U</t>
  </si>
  <si>
    <t>ART</t>
  </si>
  <si>
    <t>000-W145</t>
  </si>
  <si>
    <t>U</t>
  </si>
  <si>
    <t>ART</t>
  </si>
  <si>
    <t>000-W146</t>
  </si>
  <si>
    <t>U</t>
  </si>
  <si>
    <t>ART</t>
  </si>
  <si>
    <t>000-W148</t>
  </si>
  <si>
    <t>U</t>
  </si>
  <si>
    <t>ART</t>
  </si>
  <si>
    <t>000-W150</t>
  </si>
  <si>
    <t>U</t>
  </si>
  <si>
    <t>ART</t>
  </si>
  <si>
    <t>000-W151</t>
  </si>
  <si>
    <t>U</t>
  </si>
  <si>
    <t>ART</t>
  </si>
  <si>
    <t>000-W152</t>
  </si>
  <si>
    <t xml:space="preserve">05.1.2 </t>
  </si>
  <si>
    <t>pm</t>
  </si>
  <si>
    <t>ART</t>
  </si>
  <si>
    <t>000-W125</t>
  </si>
  <si>
    <t>M1 - MEN ALU  à soufflet + imposte et allège vitrées 95 x 326</t>
  </si>
  <si>
    <t>U</t>
  </si>
  <si>
    <t>ART</t>
  </si>
  <si>
    <t>000-W128</t>
  </si>
  <si>
    <t>M3 - MEN ALU  à soufflet + imposte et allège vitrées 95 x 326</t>
  </si>
  <si>
    <t>U</t>
  </si>
  <si>
    <t>ART</t>
  </si>
  <si>
    <t>000-W131</t>
  </si>
  <si>
    <t>M4 - MEN ALU  à soufflet + imposte et allège vitrées 95 x 326</t>
  </si>
  <si>
    <t>U</t>
  </si>
  <si>
    <t>ART</t>
  </si>
  <si>
    <t>000-W132</t>
  </si>
  <si>
    <t>M5 - MEN ALU  à soufflet + imposte et allège vitrées 95 x 326</t>
  </si>
  <si>
    <t>U</t>
  </si>
  <si>
    <t>ART</t>
  </si>
  <si>
    <t>000-W130</t>
  </si>
  <si>
    <t xml:space="preserve">05.1.3 </t>
  </si>
  <si>
    <t>Description générale des fenêtres coulissantes en aluminium thermolaqué</t>
  </si>
  <si>
    <t>pm</t>
  </si>
  <si>
    <t>ART</t>
  </si>
  <si>
    <t>000-W127</t>
  </si>
  <si>
    <t>3-D-75 - MEN ALU - Porte fenêtre 108 x 211</t>
  </si>
  <si>
    <t>U</t>
  </si>
  <si>
    <t>ART</t>
  </si>
  <si>
    <t>000-W290</t>
  </si>
  <si>
    <t>U</t>
  </si>
  <si>
    <t>ART</t>
  </si>
  <si>
    <t>000-W137</t>
  </si>
  <si>
    <t>U</t>
  </si>
  <si>
    <t>ART</t>
  </si>
  <si>
    <t>000-W141</t>
  </si>
  <si>
    <t>U</t>
  </si>
  <si>
    <t>ART</t>
  </si>
  <si>
    <t>000-W142</t>
  </si>
  <si>
    <t>Grilles d'entrée d'air plates</t>
  </si>
  <si>
    <t>U</t>
  </si>
  <si>
    <t>ART</t>
  </si>
  <si>
    <t>000-W126</t>
  </si>
  <si>
    <t>Total MENUISERIES EXTERIEURES ALUMINIUM</t>
  </si>
  <si>
    <t>STOT</t>
  </si>
  <si>
    <t>05.2</t>
  </si>
  <si>
    <t>TRAITEMENT TABLEAU / LINTEAU</t>
  </si>
  <si>
    <t>CH3</t>
  </si>
  <si>
    <t xml:space="preserve">05.2.1 </t>
  </si>
  <si>
    <t>Tableau / Linteau en acier thermolaqué</t>
  </si>
  <si>
    <t>ml</t>
  </si>
  <si>
    <t>ART</t>
  </si>
  <si>
    <t>000-W121</t>
  </si>
  <si>
    <t xml:space="preserve">05.2.2 </t>
  </si>
  <si>
    <t>Appui en acier thermolaqué</t>
  </si>
  <si>
    <t>ml</t>
  </si>
  <si>
    <t>ART</t>
  </si>
  <si>
    <t>000-W120</t>
  </si>
  <si>
    <t xml:space="preserve">05.2.3 </t>
  </si>
  <si>
    <t>Habillage métallique des meneaux</t>
  </si>
  <si>
    <t>Ens</t>
  </si>
  <si>
    <t>ART</t>
  </si>
  <si>
    <t>000-W191</t>
  </si>
  <si>
    <t>Total TRAITEMENT TABLEAU / LINTEAU</t>
  </si>
  <si>
    <t>STOT</t>
  </si>
  <si>
    <t>05.3</t>
  </si>
  <si>
    <t>NOMENCLATURE DES MENUISERIES EXTERIEURES ET SERRURERIE</t>
  </si>
  <si>
    <t>CH3</t>
  </si>
  <si>
    <t xml:space="preserve">05.3.1 </t>
  </si>
  <si>
    <t>Nomenclature des menuiseries extérieures et serrurerie</t>
  </si>
  <si>
    <t>pm</t>
  </si>
  <si>
    <t>ART</t>
  </si>
  <si>
    <t>000-S607</t>
  </si>
  <si>
    <t>Total NOMENCLATURE DES MENUISERIES EXTERIEURES ET SERRURERIE</t>
  </si>
  <si>
    <t>STOT</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</si>
  <si>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</si>
  <si>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</si>
  <si>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</si>
  <si>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</si>
  <si>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</si>
  <si>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</si>
  <si>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</si>
  <si>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</si>
  <si>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</si>
  <si>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</si>
  <si>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</si>
  <si>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</si>
  <si>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</si>
  <si>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</si>
  <si>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</si>
  <si>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</si>
  <si>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</si>
  <si>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N°06 BARDAGE METALLIQUE</t>
  </si>
  <si>
    <t>CH2</t>
  </si>
  <si>
    <t>FAC</t>
  </si>
  <si>
    <t>06.0</t>
  </si>
  <si>
    <t>SPECIFICATIONS GENERALES</t>
  </si>
  <si>
    <t>CH3</t>
  </si>
  <si>
    <t xml:space="preserve">06.0.1 </t>
  </si>
  <si>
    <t>OBJET DU MARCHE</t>
  </si>
  <si>
    <t>compr</t>
  </si>
  <si>
    <t>ART</t>
  </si>
  <si>
    <t>000-V962</t>
  </si>
  <si>
    <t xml:space="preserve">06.0.2 </t>
  </si>
  <si>
    <t>NORMES - DTU - REGLEMENTATIONS</t>
  </si>
  <si>
    <t>compr</t>
  </si>
  <si>
    <t>ART</t>
  </si>
  <si>
    <t>000-V963</t>
  </si>
  <si>
    <t xml:space="preserve">06.0.3 </t>
  </si>
  <si>
    <t>PRESCRIPTIONS TECHNIQUES</t>
  </si>
  <si>
    <t>compr</t>
  </si>
  <si>
    <t>ART</t>
  </si>
  <si>
    <t>000-V964</t>
  </si>
  <si>
    <t xml:space="preserve">06.0.4 </t>
  </si>
  <si>
    <t>compr</t>
  </si>
  <si>
    <t>ART</t>
  </si>
  <si>
    <t>000-W160</t>
  </si>
  <si>
    <t xml:space="preserve">06.0.5 </t>
  </si>
  <si>
    <t>CONTROLES ET ESSAIS</t>
  </si>
  <si>
    <t>compr</t>
  </si>
  <si>
    <t>ART</t>
  </si>
  <si>
    <t>000-V965</t>
  </si>
  <si>
    <t xml:space="preserve">06.0.6 </t>
  </si>
  <si>
    <t>PRESCRIPTIONS COMMUNES A TOUS LES CORPS D'ETAT</t>
  </si>
  <si>
    <t>compr</t>
  </si>
  <si>
    <t>ART</t>
  </si>
  <si>
    <t>000-V966</t>
  </si>
  <si>
    <t xml:space="preserve">06.0.7 </t>
  </si>
  <si>
    <t>EXIGENCES THERMIQUES ET ENVIRONNEMENTALES</t>
  </si>
  <si>
    <t>compr</t>
  </si>
  <si>
    <t>ART</t>
  </si>
  <si>
    <t>000-V967</t>
  </si>
  <si>
    <t xml:space="preserve">06.0.8 </t>
  </si>
  <si>
    <t>P.G.C.S.P.S</t>
  </si>
  <si>
    <t>Ft</t>
  </si>
  <si>
    <t>ART</t>
  </si>
  <si>
    <t>000-V968</t>
  </si>
  <si>
    <t xml:space="preserve">06.0.9 </t>
  </si>
  <si>
    <t>DOSSIER D'EXECUTION</t>
  </si>
  <si>
    <t>ft</t>
  </si>
  <si>
    <t>ART</t>
  </si>
  <si>
    <t>000-V969</t>
  </si>
  <si>
    <t xml:space="preserve">06.0.10 </t>
  </si>
  <si>
    <t>DOSSIER DES OUVRAGES EXECUTES</t>
  </si>
  <si>
    <t>Ft</t>
  </si>
  <si>
    <t>ART</t>
  </si>
  <si>
    <t>000-V970</t>
  </si>
  <si>
    <t>DPGF</t>
  </si>
  <si>
    <t>compr</t>
  </si>
  <si>
    <t>ART</t>
  </si>
  <si>
    <t>000-V972</t>
  </si>
  <si>
    <t>PRORATA</t>
  </si>
  <si>
    <t>Ft</t>
  </si>
  <si>
    <t>ART</t>
  </si>
  <si>
    <t>000-V973</t>
  </si>
  <si>
    <t>Total SPECIFICATIONS GENERALES</t>
  </si>
  <si>
    <t>STOT</t>
  </si>
  <si>
    <t>06.1</t>
  </si>
  <si>
    <t>INSTALLATION DE CHANTIER</t>
  </si>
  <si>
    <t>CH3</t>
  </si>
  <si>
    <t xml:space="preserve">06.1.1 </t>
  </si>
  <si>
    <t>Échafaudage - Nacelle - Protections</t>
  </si>
  <si>
    <t>m²</t>
  </si>
  <si>
    <t>ART</t>
  </si>
  <si>
    <t>000-W176</t>
  </si>
  <si>
    <t>Total INSTALLATION DE CHANTIER</t>
  </si>
  <si>
    <t>STOT</t>
  </si>
  <si>
    <t>06.2</t>
  </si>
  <si>
    <t>BARDAGE SIMPLE PEAU</t>
  </si>
  <si>
    <t>CH3</t>
  </si>
  <si>
    <t xml:space="preserve">06.2.1 </t>
  </si>
  <si>
    <t>Ossature pour bardage métallique</t>
  </si>
  <si>
    <t>m²</t>
  </si>
  <si>
    <t>ART</t>
  </si>
  <si>
    <t>000-V975</t>
  </si>
  <si>
    <t xml:space="preserve">06.2.2 </t>
  </si>
  <si>
    <t>Bardage métallique simple peau carré</t>
  </si>
  <si>
    <t>m²</t>
  </si>
  <si>
    <t>ART</t>
  </si>
  <si>
    <t>000-V977</t>
  </si>
  <si>
    <t xml:space="preserve">06.2.3 </t>
  </si>
  <si>
    <t>Profilé de jonction bardage / tête d'acrotère en acier thermolaqué</t>
  </si>
  <si>
    <t>ml</t>
  </si>
  <si>
    <t>ART</t>
  </si>
  <si>
    <t>000-V978</t>
  </si>
  <si>
    <t xml:space="preserve">06.2.4 </t>
  </si>
  <si>
    <t>Accessoires divers de finition</t>
  </si>
  <si>
    <t>Ens</t>
  </si>
  <si>
    <t>ART</t>
  </si>
  <si>
    <t>000-V979</t>
  </si>
  <si>
    <t>Profilé pied de bardage</t>
  </si>
  <si>
    <t>ml</t>
  </si>
  <si>
    <t>ART</t>
  </si>
  <si>
    <t>000-W161</t>
  </si>
  <si>
    <t>Angle entrant et sortant en acier thermolaqué</t>
  </si>
  <si>
    <t>ml</t>
  </si>
  <si>
    <t>ART</t>
  </si>
  <si>
    <t>000-W162</t>
  </si>
  <si>
    <t>Encadrement des ouverture</t>
  </si>
  <si>
    <t>ml</t>
  </si>
  <si>
    <t>ART</t>
  </si>
  <si>
    <t>000-W163</t>
  </si>
  <si>
    <t>Total BARDAGE SIMPLE PEAU</t>
  </si>
  <si>
    <t>STOT</t>
  </si>
  <si>
    <t>06.3</t>
  </si>
  <si>
    <t>BARDAGE METALLIQUE DOUBLE PEAU</t>
  </si>
  <si>
    <t>CH3</t>
  </si>
  <si>
    <t xml:space="preserve">06.3.1 </t>
  </si>
  <si>
    <t>Ossature secondaire pour bardage métallique</t>
  </si>
  <si>
    <t>m²</t>
  </si>
  <si>
    <t>ART</t>
  </si>
  <si>
    <t>000-W164</t>
  </si>
  <si>
    <t xml:space="preserve">06.3.2 </t>
  </si>
  <si>
    <t>Plateau plein</t>
  </si>
  <si>
    <t>m²</t>
  </si>
  <si>
    <t>ART</t>
  </si>
  <si>
    <t>000-W165</t>
  </si>
  <si>
    <t xml:space="preserve">06.3.3 </t>
  </si>
  <si>
    <t>Isolation thermique en laine de roche en bardage (120 mm)</t>
  </si>
  <si>
    <t>m²</t>
  </si>
  <si>
    <t>ART</t>
  </si>
  <si>
    <t>000-W166</t>
  </si>
  <si>
    <t xml:space="preserve">06.3.4 </t>
  </si>
  <si>
    <t>Bardage métallique</t>
  </si>
  <si>
    <t>m²</t>
  </si>
  <si>
    <t>ART</t>
  </si>
  <si>
    <t>000-W167</t>
  </si>
  <si>
    <t xml:space="preserve">06.3.5 </t>
  </si>
  <si>
    <t>Profilé pied de bardage</t>
  </si>
  <si>
    <t>ml</t>
  </si>
  <si>
    <t>ART</t>
  </si>
  <si>
    <t>000-W168</t>
  </si>
  <si>
    <t xml:space="preserve">06.3.6 </t>
  </si>
  <si>
    <t>Angle entrant et sortant en acier thermolaqué</t>
  </si>
  <si>
    <t>ml</t>
  </si>
  <si>
    <t>ART</t>
  </si>
  <si>
    <t>000-M722</t>
  </si>
  <si>
    <t xml:space="preserve">06.3.7 </t>
  </si>
  <si>
    <t>Profilé de jonction bardage / couverture en acier thermolaqué</t>
  </si>
  <si>
    <t>ml</t>
  </si>
  <si>
    <t>ART</t>
  </si>
  <si>
    <t>000-M723</t>
  </si>
  <si>
    <t xml:space="preserve">06.3.8 </t>
  </si>
  <si>
    <t>Accessoires divers de finition</t>
  </si>
  <si>
    <t>Ens</t>
  </si>
  <si>
    <t>ART</t>
  </si>
  <si>
    <t>000-W169</t>
  </si>
  <si>
    <t>Total BARDAGE METALLIQUE DOUBLE PEAU</t>
  </si>
  <si>
    <t>STOT</t>
  </si>
  <si>
    <t>06.4</t>
  </si>
  <si>
    <t>OUVRAGES DIVERS</t>
  </si>
  <si>
    <t>CH3</t>
  </si>
  <si>
    <t xml:space="preserve">06.4.1 </t>
  </si>
  <si>
    <t>Couvre joint de construction en façade</t>
  </si>
  <si>
    <t>ml</t>
  </si>
  <si>
    <t>ART</t>
  </si>
  <si>
    <t>000-W175</t>
  </si>
  <si>
    <t>Total OUVRAGES DIVERS</t>
  </si>
  <si>
    <t>STOT</t>
  </si>
  <si>
    <t>Montant HT du Lot N°06 BARDAGE METALLIQUE</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</si>
  <si>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</si>
  <si>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</si>
  <si>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</si>
  <si>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</si>
  <si>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</si>
  <si>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</si>
  <si>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</si>
  <si>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</si>
  <si>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</si>
  <si>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</si>
  <si>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</si>
  <si>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</si>
  <si>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</si>
  <si>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</si>
  <si>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</si>
  <si>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</si>
  <si>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</si>
  <si>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N°07 METALLERIE - SERRURERIE</t>
  </si>
  <si>
    <t>07.0</t>
  </si>
  <si>
    <t>SPECIFICATIONS GENERALES</t>
  </si>
  <si>
    <t>CH3</t>
  </si>
  <si>
    <t xml:space="preserve">07.0.1 </t>
  </si>
  <si>
    <t>OBJET DU MARCHE</t>
  </si>
  <si>
    <t>compr</t>
  </si>
  <si>
    <t>ART</t>
  </si>
  <si>
    <t>001-B931</t>
  </si>
  <si>
    <t xml:space="preserve">07.0.2 </t>
  </si>
  <si>
    <t>NORMES - DTU - REGLEMENTATIONS</t>
  </si>
  <si>
    <t>compr</t>
  </si>
  <si>
    <t>ART</t>
  </si>
  <si>
    <t>001-B932</t>
  </si>
  <si>
    <t xml:space="preserve">07.0.3 </t>
  </si>
  <si>
    <t>PRESCRIPTIONS TECHNIQUES</t>
  </si>
  <si>
    <t>compr</t>
  </si>
  <si>
    <t>ART</t>
  </si>
  <si>
    <t>001-B940</t>
  </si>
  <si>
    <t xml:space="preserve">07.0.4 </t>
  </si>
  <si>
    <t>CHARGE A PRENDRE EN COMPTE</t>
  </si>
  <si>
    <t>ART</t>
  </si>
  <si>
    <t>001-B941</t>
  </si>
  <si>
    <t xml:space="preserve">07.0.5 </t>
  </si>
  <si>
    <t>PRESCRIPTIONS COMMUNES A TOUS LES CORPS D'ETAT</t>
  </si>
  <si>
    <t>compr</t>
  </si>
  <si>
    <t>ART</t>
  </si>
  <si>
    <t>001-B934</t>
  </si>
  <si>
    <t xml:space="preserve">07.0.6 </t>
  </si>
  <si>
    <t>EXIGENCES THERMIQUES ET ENVIRONNEMENTALES</t>
  </si>
  <si>
    <t>compr</t>
  </si>
  <si>
    <t>ART</t>
  </si>
  <si>
    <t>010-G122</t>
  </si>
  <si>
    <t xml:space="preserve">07.0.7 </t>
  </si>
  <si>
    <t>P.G.C.S.P.S</t>
  </si>
  <si>
    <t>Ft</t>
  </si>
  <si>
    <t>ART</t>
  </si>
  <si>
    <t>001-B936</t>
  </si>
  <si>
    <t xml:space="preserve">07.0.8 </t>
  </si>
  <si>
    <t>DOSSIER D'EXECUTION</t>
  </si>
  <si>
    <t>ft</t>
  </si>
  <si>
    <t>ART</t>
  </si>
  <si>
    <t>001-B942</t>
  </si>
  <si>
    <t xml:space="preserve">07.0.9 </t>
  </si>
  <si>
    <t>DOSSIER DES OUVRAGES EXECUTES</t>
  </si>
  <si>
    <t>Ft</t>
  </si>
  <si>
    <t>ART</t>
  </si>
  <si>
    <t>001-B937</t>
  </si>
  <si>
    <t xml:space="preserve">07.0.10 </t>
  </si>
  <si>
    <t>DPGF</t>
  </si>
  <si>
    <t>compr</t>
  </si>
  <si>
    <t>ART</t>
  </si>
  <si>
    <t>001-B939</t>
  </si>
  <si>
    <t xml:space="preserve">07.0.11 </t>
  </si>
  <si>
    <t>PRORATA</t>
  </si>
  <si>
    <t>Ft</t>
  </si>
  <si>
    <t>ART</t>
  </si>
  <si>
    <t>000-T814</t>
  </si>
  <si>
    <t>Total SPECIFICATIONS GENERALES</t>
  </si>
  <si>
    <t>STOT</t>
  </si>
  <si>
    <t>07.1</t>
  </si>
  <si>
    <t>TRAVAUX DANS EXISTANT EN SITE OCCUPE</t>
  </si>
  <si>
    <t>CH3</t>
  </si>
  <si>
    <t xml:space="preserve">07.1.1 </t>
  </si>
  <si>
    <t>Description générale des portes intérieures métalliques E / EI</t>
  </si>
  <si>
    <t>pm</t>
  </si>
  <si>
    <t>ART</t>
  </si>
  <si>
    <t>000-V987</t>
  </si>
  <si>
    <t>3.G-89_Porte pleine int -930 x 2040_EI30  CLASS CR4</t>
  </si>
  <si>
    <t>U</t>
  </si>
  <si>
    <t>ART</t>
  </si>
  <si>
    <t>000-W291</t>
  </si>
  <si>
    <t>3.G-87_Porte pleine int -930 x 2040_EI30  CLASS CR4</t>
  </si>
  <si>
    <t>U</t>
  </si>
  <si>
    <t>ART</t>
  </si>
  <si>
    <t>000-W292</t>
  </si>
  <si>
    <t>Plus-value pour oculus rectangulaire</t>
  </si>
  <si>
    <t>ART</t>
  </si>
  <si>
    <t>000-V990</t>
  </si>
  <si>
    <t>U</t>
  </si>
  <si>
    <t>ART</t>
  </si>
  <si>
    <t>000-W401</t>
  </si>
  <si>
    <t>Trappes d'accès</t>
  </si>
  <si>
    <t>U</t>
  </si>
  <si>
    <t>ART</t>
  </si>
  <si>
    <t>000-W015</t>
  </si>
  <si>
    <t>Protection des descentes</t>
  </si>
  <si>
    <t>ART</t>
  </si>
  <si>
    <t>000-W014</t>
  </si>
  <si>
    <t>07.1.6</t>
  </si>
  <si>
    <t>CREATION ASCENSEUR EXISTANT</t>
  </si>
  <si>
    <t>CH4</t>
  </si>
  <si>
    <t xml:space="preserve">07.1.6.1 </t>
  </si>
  <si>
    <t>Protection ascenseur à lisses horizontales en acier thermolaqué</t>
  </si>
  <si>
    <t>ml</t>
  </si>
  <si>
    <t>ART</t>
  </si>
  <si>
    <t>000-V993</t>
  </si>
  <si>
    <t xml:space="preserve">07.1.6.2 </t>
  </si>
  <si>
    <t>Dépose et adaptation garde-corps existant</t>
  </si>
  <si>
    <t>Ens</t>
  </si>
  <si>
    <t>ART</t>
  </si>
  <si>
    <t>000-W204</t>
  </si>
  <si>
    <t xml:space="preserve">07.1.6.3 </t>
  </si>
  <si>
    <t>Protection grillagée horizontale</t>
  </si>
  <si>
    <t>m²</t>
  </si>
  <si>
    <t>ART</t>
  </si>
  <si>
    <t>000-W012</t>
  </si>
  <si>
    <t xml:space="preserve">07.1.6.4 </t>
  </si>
  <si>
    <t>Caillebotis plancher</t>
  </si>
  <si>
    <t>m²</t>
  </si>
  <si>
    <t>ART</t>
  </si>
  <si>
    <t>000-W010</t>
  </si>
  <si>
    <t xml:space="preserve">07.1.6.5 </t>
  </si>
  <si>
    <t>Garde-corps intérieur à barreaudage - hauteur existante</t>
  </si>
  <si>
    <t>ml</t>
  </si>
  <si>
    <t>ART</t>
  </si>
  <si>
    <t>000-V994</t>
  </si>
  <si>
    <t xml:space="preserve">07.1.6.6 </t>
  </si>
  <si>
    <t>Garde-corps intérieur à remplissage perforé - hauteur 2,5m</t>
  </si>
  <si>
    <t>ml</t>
  </si>
  <si>
    <t>ART</t>
  </si>
  <si>
    <t>000-W407</t>
  </si>
  <si>
    <t xml:space="preserve">07.1.6.7 </t>
  </si>
  <si>
    <t>Chasse roue</t>
  </si>
  <si>
    <t>ml</t>
  </si>
  <si>
    <t>ART</t>
  </si>
  <si>
    <t>000-W200</t>
  </si>
  <si>
    <t>Total CREATION ASCENSEUR EXISTANT</t>
  </si>
  <si>
    <t>STOT</t>
  </si>
  <si>
    <t>07.1.7</t>
  </si>
  <si>
    <t>GRILLES / CAILLEBOTIS</t>
  </si>
  <si>
    <t>CH4</t>
  </si>
  <si>
    <t xml:space="preserve">07.1.7.1 </t>
  </si>
  <si>
    <t>Grilles de ventilations persiennées thermolaqué</t>
  </si>
  <si>
    <t>U</t>
  </si>
  <si>
    <t>ART</t>
  </si>
  <si>
    <t>000-W008</t>
  </si>
  <si>
    <t xml:space="preserve">07.1.7.2 </t>
  </si>
  <si>
    <t>Grilles de protection caillebotis</t>
  </si>
  <si>
    <t>m²</t>
  </si>
  <si>
    <t>ART</t>
  </si>
  <si>
    <t>000-W009</t>
  </si>
  <si>
    <t>Dépose de grille</t>
  </si>
  <si>
    <t>U</t>
  </si>
  <si>
    <t>ART</t>
  </si>
  <si>
    <t>000-W011</t>
  </si>
  <si>
    <t>Total GRILLES / CAILLEBOTIS</t>
  </si>
  <si>
    <t>STOT</t>
  </si>
  <si>
    <t>Total TRAVAUX DANS EXISTANT EN SITE OCCUPE</t>
  </si>
  <si>
    <t>STOT</t>
  </si>
  <si>
    <t>07.2</t>
  </si>
  <si>
    <t>PORTES METALLIQUES</t>
  </si>
  <si>
    <t>CH3</t>
  </si>
  <si>
    <t xml:space="preserve">07.2.1 </t>
  </si>
  <si>
    <t>Description générale des portes intérieures métalliques pleine</t>
  </si>
  <si>
    <t>pm</t>
  </si>
  <si>
    <t>ART</t>
  </si>
  <si>
    <t>000-V985</t>
  </si>
  <si>
    <t>U</t>
  </si>
  <si>
    <t>ART</t>
  </si>
  <si>
    <t>000-W206</t>
  </si>
  <si>
    <t>U</t>
  </si>
  <si>
    <t>ART</t>
  </si>
  <si>
    <t>000-W207</t>
  </si>
  <si>
    <t>1.D-42 - Porte pleine int - 93 x 204 _E30</t>
  </si>
  <si>
    <t>U</t>
  </si>
  <si>
    <t>ART</t>
  </si>
  <si>
    <t>000-W241</t>
  </si>
  <si>
    <t>1.G-49 Porte pleine int -930 x 2040_EI60</t>
  </si>
  <si>
    <t>U</t>
  </si>
  <si>
    <t>ART</t>
  </si>
  <si>
    <t>000-W247</t>
  </si>
  <si>
    <t>1.D-77 - Porte pleine ac Vitrage - 93 x 204</t>
  </si>
  <si>
    <t>U</t>
  </si>
  <si>
    <t>ART</t>
  </si>
  <si>
    <t>000-W349</t>
  </si>
  <si>
    <t>1-D-90_Porte pleine int. - 930 x 2040 CR4</t>
  </si>
  <si>
    <t>U</t>
  </si>
  <si>
    <t>ART</t>
  </si>
  <si>
    <t>000-W259</t>
  </si>
  <si>
    <t>2-D-74_ Porte pleine int -930 x 2040_EI60</t>
  </si>
  <si>
    <t>U</t>
  </si>
  <si>
    <t>ART</t>
  </si>
  <si>
    <t>000-W281</t>
  </si>
  <si>
    <t xml:space="preserve">07.2.2 </t>
  </si>
  <si>
    <t>Description générale des portes intérieures métalliques à barreaudage</t>
  </si>
  <si>
    <t>pm</t>
  </si>
  <si>
    <t>ART</t>
  </si>
  <si>
    <t>000-W193</t>
  </si>
  <si>
    <t>U</t>
  </si>
  <si>
    <t>ART</t>
  </si>
  <si>
    <t>000-W194</t>
  </si>
  <si>
    <t>U</t>
  </si>
  <si>
    <t>ART</t>
  </si>
  <si>
    <t>000-W380</t>
  </si>
  <si>
    <t>U</t>
  </si>
  <si>
    <t>ART</t>
  </si>
  <si>
    <t>000-W262</t>
  </si>
  <si>
    <t>U</t>
  </si>
  <si>
    <t>ART</t>
  </si>
  <si>
    <t>000-W263</t>
  </si>
  <si>
    <t>2-D-76_Porte barreaudée int. - 930 x 2040 CR4 + fix 700 x 2040 + imposte</t>
  </si>
  <si>
    <t>U</t>
  </si>
  <si>
    <t>ART</t>
  </si>
  <si>
    <t>000-W385</t>
  </si>
  <si>
    <t xml:space="preserve">07.2.3 </t>
  </si>
  <si>
    <t>Description générale des portes extérieures métalliques</t>
  </si>
  <si>
    <t>pm</t>
  </si>
  <si>
    <t>ART</t>
  </si>
  <si>
    <t>000-V986</t>
  </si>
  <si>
    <t>1.G-48 - Porte pleine d'intervention ext - 104 x 200_ CLASS CR4</t>
  </si>
  <si>
    <t>U</t>
  </si>
  <si>
    <t>ART</t>
  </si>
  <si>
    <t>000-W386</t>
  </si>
  <si>
    <t>1-D-26 - Porte pleine d'intervention ext - 104 x 200_ CLASS CR4</t>
  </si>
  <si>
    <t>U</t>
  </si>
  <si>
    <t>ART</t>
  </si>
  <si>
    <t>000-W154</t>
  </si>
  <si>
    <t>1-G-91 - Porte pleine ext - 108 x 336_CLASS CR4 avec avec oculus et imposte plein</t>
  </si>
  <si>
    <t>U</t>
  </si>
  <si>
    <t>ART</t>
  </si>
  <si>
    <t>000-W153</t>
  </si>
  <si>
    <t xml:space="preserve">07.2.4 </t>
  </si>
  <si>
    <t>Plus-value tôle larmée</t>
  </si>
  <si>
    <t>ml</t>
  </si>
  <si>
    <t>ART</t>
  </si>
  <si>
    <t>000-U101</t>
  </si>
  <si>
    <t xml:space="preserve">07.2.5 </t>
  </si>
  <si>
    <t>Plus-value plexiglass</t>
  </si>
  <si>
    <t>m²</t>
  </si>
  <si>
    <t>ART</t>
  </si>
  <si>
    <t>000-W381</t>
  </si>
  <si>
    <t xml:space="preserve">07.2.6 </t>
  </si>
  <si>
    <t>Plus-value pour oculus rectangulaire</t>
  </si>
  <si>
    <t>U</t>
  </si>
  <si>
    <t>ART</t>
  </si>
  <si>
    <t>000-V988</t>
  </si>
  <si>
    <t>Total PORTES METALLIQUES</t>
  </si>
  <si>
    <t>STOT</t>
  </si>
  <si>
    <t>07.3</t>
  </si>
  <si>
    <t>GARDES-CORPS</t>
  </si>
  <si>
    <t>CH3</t>
  </si>
  <si>
    <t xml:space="preserve">07.3.1 </t>
  </si>
  <si>
    <t>Garde-corps extérieur avec tôle en acier thermolaqué</t>
  </si>
  <si>
    <t>ml</t>
  </si>
  <si>
    <t>ART</t>
  </si>
  <si>
    <t>000-V995</t>
  </si>
  <si>
    <t xml:space="preserve">07.3.2 </t>
  </si>
  <si>
    <t>Garde-corps remplissage caillebotis en acier thermolaqué</t>
  </si>
  <si>
    <t>ml</t>
  </si>
  <si>
    <t>ART</t>
  </si>
  <si>
    <t>000-W366</t>
  </si>
  <si>
    <t xml:space="preserve">07.3.3 </t>
  </si>
  <si>
    <t>Tôle en applique</t>
  </si>
  <si>
    <t>ml</t>
  </si>
  <si>
    <t>ART</t>
  </si>
  <si>
    <t>000-W201</t>
  </si>
  <si>
    <t>Total GARDES-CORPS</t>
  </si>
  <si>
    <t>STOT</t>
  </si>
  <si>
    <t>07.4</t>
  </si>
  <si>
    <t>MAINS COURANTES</t>
  </si>
  <si>
    <t>CH3</t>
  </si>
  <si>
    <t xml:space="preserve">07.4.1 </t>
  </si>
  <si>
    <t>Mains courantes sur écuyers en acier thermolaqué</t>
  </si>
  <si>
    <t>ml</t>
  </si>
  <si>
    <t>ART</t>
  </si>
  <si>
    <t>000-V996</t>
  </si>
  <si>
    <t>Total MAINS COURANTES</t>
  </si>
  <si>
    <t>STOT</t>
  </si>
  <si>
    <t>07.5</t>
  </si>
  <si>
    <t>ESCALIERS - EMMARCHEMENTS</t>
  </si>
  <si>
    <t>CH3</t>
  </si>
  <si>
    <t xml:space="preserve">07.5.1 </t>
  </si>
  <si>
    <t>Escalier métallique 1 volée en acier galvanisé - ESCALIER COUR</t>
  </si>
  <si>
    <t>U</t>
  </si>
  <si>
    <t>ART</t>
  </si>
  <si>
    <t>000-W118</t>
  </si>
  <si>
    <t>Total ESCALIERS - EMMARCHEMENTS</t>
  </si>
  <si>
    <t>STOT</t>
  </si>
  <si>
    <t>07.6</t>
  </si>
  <si>
    <t xml:space="preserve">07.6.1 </t>
  </si>
  <si>
    <t xml:space="preserve">07.6.4 </t>
  </si>
  <si>
    <t>07.7</t>
  </si>
  <si>
    <t>GRILLES / CAILLEBOTIS</t>
  </si>
  <si>
    <t>CH3</t>
  </si>
  <si>
    <t>Grilles à barreaudage anti-évasion</t>
  </si>
  <si>
    <t>ART</t>
  </si>
  <si>
    <t>000-W001</t>
  </si>
  <si>
    <t>ART</t>
  </si>
  <si>
    <t>000-W002</t>
  </si>
  <si>
    <t>Grilles de protection caillebotis</t>
  </si>
  <si>
    <t>ART</t>
  </si>
  <si>
    <t>000-W003</t>
  </si>
  <si>
    <t>m²</t>
  </si>
  <si>
    <t>ART</t>
  </si>
  <si>
    <t>000-W117</t>
  </si>
  <si>
    <t>U</t>
  </si>
  <si>
    <t>ART</t>
  </si>
  <si>
    <t>000-W155</t>
  </si>
  <si>
    <t>Total GRILLES / CAILLEBOTIS</t>
  </si>
  <si>
    <t>STOT</t>
  </si>
  <si>
    <t>07.8</t>
  </si>
  <si>
    <t>OUVRAGES DIVERS</t>
  </si>
  <si>
    <t>CH3</t>
  </si>
  <si>
    <t>Concertina fil barbelé</t>
  </si>
  <si>
    <t>ART</t>
  </si>
  <si>
    <t>000-W365</t>
  </si>
  <si>
    <t>ART</t>
  </si>
  <si>
    <t>000-W185</t>
  </si>
  <si>
    <t>ART</t>
  </si>
  <si>
    <t>000-W013</t>
  </si>
  <si>
    <t>Total OUVRAGES DIVERS</t>
  </si>
  <si>
    <t>STOT</t>
  </si>
  <si>
    <t>NOMENCLATURE DES MENUISERIES EXTERIEURES ET SERRURERIE</t>
  </si>
  <si>
    <t>CH3</t>
  </si>
  <si>
    <t>Nomenclature des menuiseries extérieures et serrureries</t>
  </si>
  <si>
    <t>pm</t>
  </si>
  <si>
    <t>ART</t>
  </si>
  <si>
    <t>000-W016</t>
  </si>
  <si>
    <t>STOT</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</si>
  <si>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</si>
  <si>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</si>
  <si>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</si>
  <si>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</si>
  <si>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</si>
  <si>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</si>
  <si>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</si>
  <si>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</si>
  <si>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</si>
  <si>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</si>
  <si>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</si>
  <si>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</si>
  <si>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</si>
  <si>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</si>
  <si>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</si>
  <si>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</si>
  <si>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</si>
  <si>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N°08 DOUBLAGE - CLOISONS - PLATRERIE - PLAFONDS</t>
  </si>
  <si>
    <t>CH2</t>
  </si>
  <si>
    <t>PLA</t>
  </si>
  <si>
    <t>08.0</t>
  </si>
  <si>
    <t>SPECIFICATIONS GENERALES</t>
  </si>
  <si>
    <t>CH3</t>
  </si>
  <si>
    <t xml:space="preserve">08.0.1 </t>
  </si>
  <si>
    <t>OBJET DU MARCHE</t>
  </si>
  <si>
    <t>compr</t>
  </si>
  <si>
    <t>ART</t>
  </si>
  <si>
    <t>000-T844</t>
  </si>
  <si>
    <t xml:space="preserve">08.0.2 </t>
  </si>
  <si>
    <t>NORMES - DTU - REGLEMENTATIONS</t>
  </si>
  <si>
    <t>compr</t>
  </si>
  <si>
    <t>ART</t>
  </si>
  <si>
    <t>000-T845</t>
  </si>
  <si>
    <t xml:space="preserve">08.0.3 </t>
  </si>
  <si>
    <t>PRESCRIPTIONS TECHNIQUES POUR LES  CLOISONS SECHES - ISOLATION</t>
  </si>
  <si>
    <t>compr</t>
  </si>
  <si>
    <t>ART</t>
  </si>
  <si>
    <t>001-A554</t>
  </si>
  <si>
    <t xml:space="preserve">08.0.4 </t>
  </si>
  <si>
    <t>PRESCRIPTIONS TECHNIQUES POUR LES FAUX PLAFONDS</t>
  </si>
  <si>
    <t>compr</t>
  </si>
  <si>
    <t>ART</t>
  </si>
  <si>
    <t>001-B709</t>
  </si>
  <si>
    <t xml:space="preserve">08.0.5 </t>
  </si>
  <si>
    <t>PRESCRIPTIONS COMMUNES A TOUS LES CORPS D'ETAT</t>
  </si>
  <si>
    <t>compr</t>
  </si>
  <si>
    <t>ART</t>
  </si>
  <si>
    <t>000-T847</t>
  </si>
  <si>
    <t xml:space="preserve">08.0.6 </t>
  </si>
  <si>
    <t>EXIGENCES THERMIQUES ET ENVIRONNEMENTALES</t>
  </si>
  <si>
    <t>compr</t>
  </si>
  <si>
    <t>ART</t>
  </si>
  <si>
    <t>000-T848</t>
  </si>
  <si>
    <t xml:space="preserve">08.0.7 </t>
  </si>
  <si>
    <t>P.G.C.S.P.S</t>
  </si>
  <si>
    <t>Ft</t>
  </si>
  <si>
    <t>ART</t>
  </si>
  <si>
    <t>000-T849</t>
  </si>
  <si>
    <t xml:space="preserve">08.0.8 </t>
  </si>
  <si>
    <t>DOSSIER D'EXECUTION</t>
  </si>
  <si>
    <t>Ft</t>
  </si>
  <si>
    <t>ART</t>
  </si>
  <si>
    <t>000-T850</t>
  </si>
  <si>
    <t xml:space="preserve">08.0.9 </t>
  </si>
  <si>
    <t>DOSSIER DES OUVRAGES EXECUTES</t>
  </si>
  <si>
    <t>Ft</t>
  </si>
  <si>
    <t>ART</t>
  </si>
  <si>
    <t>000-T851</t>
  </si>
  <si>
    <t xml:space="preserve">08.0.10 </t>
  </si>
  <si>
    <t>DPGF</t>
  </si>
  <si>
    <t>compr</t>
  </si>
  <si>
    <t>ART</t>
  </si>
  <si>
    <t>000-T853</t>
  </si>
  <si>
    <t xml:space="preserve">08.0.11 </t>
  </si>
  <si>
    <t>PRORATA</t>
  </si>
  <si>
    <t>Ft</t>
  </si>
  <si>
    <t>ART</t>
  </si>
  <si>
    <t>000-T854</t>
  </si>
  <si>
    <t>Total SPECIFICATIONS GENERALES</t>
  </si>
  <si>
    <t>STOT</t>
  </si>
  <si>
    <t>08.1</t>
  </si>
  <si>
    <t>NATURE DES PAREMENTS ET PRESCRIPTION DE MISE EN OEUVRE</t>
  </si>
  <si>
    <t>CH3</t>
  </si>
  <si>
    <t xml:space="preserve">08.1.1 </t>
  </si>
  <si>
    <t>Nature des parements et prescription de mise en œuvre</t>
  </si>
  <si>
    <t>pm</t>
  </si>
  <si>
    <t>ART</t>
  </si>
  <si>
    <t>000-V924</t>
  </si>
  <si>
    <t>Total NATURE DES PAREMENTS ET PRESCRIPTION DE MISE EN OEUVRE</t>
  </si>
  <si>
    <t>STOT</t>
  </si>
  <si>
    <t>08.2</t>
  </si>
  <si>
    <t>TRAVAUX DANS EXISTANTS</t>
  </si>
  <si>
    <t>CH3</t>
  </si>
  <si>
    <t xml:space="preserve">08.2.1 </t>
  </si>
  <si>
    <t>Ossature primaire</t>
  </si>
  <si>
    <t>m²</t>
  </si>
  <si>
    <t>ART</t>
  </si>
  <si>
    <t>000-W396</t>
  </si>
  <si>
    <t xml:space="preserve">08.2.2 </t>
  </si>
  <si>
    <t>Dépose de plafonds</t>
  </si>
  <si>
    <t>m²</t>
  </si>
  <si>
    <t>ART</t>
  </si>
  <si>
    <t>000-V925</t>
  </si>
  <si>
    <t xml:space="preserve">08.2.3 </t>
  </si>
  <si>
    <t>Plafond en plaque de plâtre EI60  (CF 1h)</t>
  </si>
  <si>
    <t>m²</t>
  </si>
  <si>
    <t>ART</t>
  </si>
  <si>
    <t>000-W397</t>
  </si>
  <si>
    <t xml:space="preserve">08.2.4 </t>
  </si>
  <si>
    <t>Plafond en plaque de plâtre BA18 Haute Dureté</t>
  </si>
  <si>
    <t>m²</t>
  </si>
  <si>
    <t>ART</t>
  </si>
  <si>
    <t>000-W403</t>
  </si>
  <si>
    <t xml:space="preserve">08.2.5 </t>
  </si>
  <si>
    <t>Plafond en plaque de plâtre EI60 (CF 1h) en milieu très humide sous plancher béton</t>
  </si>
  <si>
    <t>m²</t>
  </si>
  <si>
    <t>ART</t>
  </si>
  <si>
    <t>000-V939</t>
  </si>
  <si>
    <t xml:space="preserve">08.2.6 </t>
  </si>
  <si>
    <t>Dressage /rebouchage au plâtre</t>
  </si>
  <si>
    <t>Ens</t>
  </si>
  <si>
    <t>ART</t>
  </si>
  <si>
    <t>000-R540</t>
  </si>
  <si>
    <t xml:space="preserve">08.2.7 </t>
  </si>
  <si>
    <t>Travaux de reprise de plâtrerie</t>
  </si>
  <si>
    <t>Ens</t>
  </si>
  <si>
    <t>ART</t>
  </si>
  <si>
    <t>000-V926</t>
  </si>
  <si>
    <t>Total TRAVAUX DANS EXISTANTS</t>
  </si>
  <si>
    <t>STOT</t>
  </si>
  <si>
    <t>08.3</t>
  </si>
  <si>
    <t>DOUBLAGES</t>
  </si>
  <si>
    <t>CH3</t>
  </si>
  <si>
    <t xml:space="preserve">08.3.1 </t>
  </si>
  <si>
    <t>Doublage : 100 mm laine + 2 plaques plâtre BA13 dont parement très haute dureté</t>
  </si>
  <si>
    <t>m²</t>
  </si>
  <si>
    <t>ART</t>
  </si>
  <si>
    <t>000-V928</t>
  </si>
  <si>
    <t xml:space="preserve">08.3.2 </t>
  </si>
  <si>
    <t>Doublage : 100mm laine + 1 plaque de plâtre BA13 très haute dureté</t>
  </si>
  <si>
    <t>m²</t>
  </si>
  <si>
    <t>ART</t>
  </si>
  <si>
    <t>000-V929</t>
  </si>
  <si>
    <t xml:space="preserve">08.3.4 </t>
  </si>
  <si>
    <t>m²</t>
  </si>
  <si>
    <t>ART</t>
  </si>
  <si>
    <t>000-W181</t>
  </si>
  <si>
    <t>Total DOUBLAGES</t>
  </si>
  <si>
    <t>STOT</t>
  </si>
  <si>
    <t>08.4</t>
  </si>
  <si>
    <t>CONTRE CLOISON et CLOISONS DE DISTRIBUTION</t>
  </si>
  <si>
    <t>CH3</t>
  </si>
  <si>
    <t xml:space="preserve">08.4.1 </t>
  </si>
  <si>
    <t>Cloison distribution 98/48 - dont parement BA13 très haute dureté</t>
  </si>
  <si>
    <t>m²</t>
  </si>
  <si>
    <t>ART</t>
  </si>
  <si>
    <t>000-V960</t>
  </si>
  <si>
    <t xml:space="preserve">08.4.2 </t>
  </si>
  <si>
    <t>Cloison séparative SAA 160</t>
  </si>
  <si>
    <t>m²</t>
  </si>
  <si>
    <t>ART</t>
  </si>
  <si>
    <t>000-V961</t>
  </si>
  <si>
    <t>Contre cloison : deux plaques plâtre BA13 dont parement très haute dureté</t>
  </si>
  <si>
    <t>m²</t>
  </si>
  <si>
    <t>ART</t>
  </si>
  <si>
    <t>000-W190</t>
  </si>
  <si>
    <t>m²</t>
  </si>
  <si>
    <t>ART</t>
  </si>
  <si>
    <t>000-W179</t>
  </si>
  <si>
    <t>Total CONTRE CLOISON et CLOISONS DE DISTRIBUTION</t>
  </si>
  <si>
    <t>STOT</t>
  </si>
  <si>
    <t>08.5</t>
  </si>
  <si>
    <t>GAINES TECHNIQUES / ENCOFFREMENTS</t>
  </si>
  <si>
    <t>CH3</t>
  </si>
  <si>
    <t xml:space="preserve">08.5.1 </t>
  </si>
  <si>
    <t>Gaines techniques verticales, horizontales EI 60 (CF 1h) - 35dB</t>
  </si>
  <si>
    <t>m²</t>
  </si>
  <si>
    <t>ART</t>
  </si>
  <si>
    <t>000-V932</t>
  </si>
  <si>
    <t xml:space="preserve">08.5.2 </t>
  </si>
  <si>
    <t>Encoffrement chute EP - EI 60 (CF 1h) - 39dB</t>
  </si>
  <si>
    <t>m²</t>
  </si>
  <si>
    <t>ART</t>
  </si>
  <si>
    <t>000-V934</t>
  </si>
  <si>
    <t xml:space="preserve">08.5.3 </t>
  </si>
  <si>
    <t>Conduits EI120 (CF 2h)</t>
  </si>
  <si>
    <t>m²</t>
  </si>
  <si>
    <t>ART</t>
  </si>
  <si>
    <t>000-V935</t>
  </si>
  <si>
    <t xml:space="preserve">08.5.4 </t>
  </si>
  <si>
    <t>m²</t>
  </si>
  <si>
    <t>ART</t>
  </si>
  <si>
    <t>000-W180</t>
  </si>
  <si>
    <t>Total GAINES TECHNIQUES / ENCOFFREMENTS</t>
  </si>
  <si>
    <t>STOT</t>
  </si>
  <si>
    <t>08.6</t>
  </si>
  <si>
    <t>PLAFONDS</t>
  </si>
  <si>
    <t>CH3</t>
  </si>
  <si>
    <t xml:space="preserve">08.6.1 </t>
  </si>
  <si>
    <t>Ossature primaire</t>
  </si>
  <si>
    <t>m²</t>
  </si>
  <si>
    <t>ART</t>
  </si>
  <si>
    <t>000-W018</t>
  </si>
  <si>
    <t xml:space="preserve">08.6.2 </t>
  </si>
  <si>
    <t>Plafond en plaque de plâtre BA13 perforé sous rampant</t>
  </si>
  <si>
    <t>m²</t>
  </si>
  <si>
    <t>ART</t>
  </si>
  <si>
    <t>000-T555</t>
  </si>
  <si>
    <t xml:space="preserve">08.6.3 </t>
  </si>
  <si>
    <t>Plafond en plaque de plâtre BA18 Haute Dureté</t>
  </si>
  <si>
    <t>m²</t>
  </si>
  <si>
    <t>ART</t>
  </si>
  <si>
    <t>000-V937</t>
  </si>
  <si>
    <t xml:space="preserve">08.6.4 </t>
  </si>
  <si>
    <t>Plafond en plaque de plâtre BA18 Haute Dureté Hydro</t>
  </si>
  <si>
    <t>m²</t>
  </si>
  <si>
    <t>ART</t>
  </si>
  <si>
    <t>000-V938</t>
  </si>
  <si>
    <t xml:space="preserve">08.6.5 </t>
  </si>
  <si>
    <t>Plafond en plaque de plâtre EI60  (CF 1h)</t>
  </si>
  <si>
    <t>m²</t>
  </si>
  <si>
    <t>ART</t>
  </si>
  <si>
    <t>000-C193</t>
  </si>
  <si>
    <t xml:space="preserve">08.6.6 </t>
  </si>
  <si>
    <t>m²</t>
  </si>
  <si>
    <t>ART</t>
  </si>
  <si>
    <t>000-V956</t>
  </si>
  <si>
    <t>Total PLAFONDS</t>
  </si>
  <si>
    <t>STOT</t>
  </si>
  <si>
    <t>08.7</t>
  </si>
  <si>
    <t>PLAFONDS SUSPENDUS</t>
  </si>
  <si>
    <t>CH3</t>
  </si>
  <si>
    <t xml:space="preserve">08.7.1 </t>
  </si>
  <si>
    <t>Ossature primaire</t>
  </si>
  <si>
    <t>m²</t>
  </si>
  <si>
    <t>ART</t>
  </si>
  <si>
    <t>000-U199</t>
  </si>
  <si>
    <t xml:space="preserve">08.7.2 </t>
  </si>
  <si>
    <t>Plafonds suspendus  laine de roche - 1200 x 600 mm</t>
  </si>
  <si>
    <t>m²</t>
  </si>
  <si>
    <t>ART</t>
  </si>
  <si>
    <t>000-V941</t>
  </si>
  <si>
    <t xml:space="preserve">08.7.3 </t>
  </si>
  <si>
    <t>Plafonds suspendus  laine de roche hygiène - 600 x 600 mm</t>
  </si>
  <si>
    <t>m²</t>
  </si>
  <si>
    <t>ART</t>
  </si>
  <si>
    <t>000-W355</t>
  </si>
  <si>
    <t>Total PLAFONDS SUSPENDUS</t>
  </si>
  <si>
    <t>STOT</t>
  </si>
  <si>
    <t>08.8</t>
  </si>
  <si>
    <t>RETOMBEES - RELEVES DE PLAFONDS</t>
  </si>
  <si>
    <t>CH3</t>
  </si>
  <si>
    <t xml:space="preserve">08.8.1 </t>
  </si>
  <si>
    <t>Retombées - Relevés en plaque de plâtre</t>
  </si>
  <si>
    <t>ml</t>
  </si>
  <si>
    <t>ART</t>
  </si>
  <si>
    <t>000-V943</t>
  </si>
  <si>
    <t>Total RETOMBEES - RELEVES DE PLAFONDS</t>
  </si>
  <si>
    <t>STOT</t>
  </si>
  <si>
    <t>08.9</t>
  </si>
  <si>
    <t>OUVRAGES DIVERS</t>
  </si>
  <si>
    <t>CH3</t>
  </si>
  <si>
    <t xml:space="preserve">08.9.1 </t>
  </si>
  <si>
    <t>Trappes d'accès en plafond</t>
  </si>
  <si>
    <t>U</t>
  </si>
  <si>
    <t>ART</t>
  </si>
  <si>
    <t>000-V947</t>
  </si>
  <si>
    <t xml:space="preserve">08.9.2 </t>
  </si>
  <si>
    <t>Trappes d'accès en plafond - EI30</t>
  </si>
  <si>
    <t>U</t>
  </si>
  <si>
    <t>ART</t>
  </si>
  <si>
    <t>000-V948</t>
  </si>
  <si>
    <t xml:space="preserve">08.9.3 </t>
  </si>
  <si>
    <t>Bandes</t>
  </si>
  <si>
    <t>Ens</t>
  </si>
  <si>
    <t>ART</t>
  </si>
  <si>
    <t>000-V949</t>
  </si>
  <si>
    <t xml:space="preserve">08.9.4 </t>
  </si>
  <si>
    <t>Bande de rive armée</t>
  </si>
  <si>
    <t>Ens</t>
  </si>
  <si>
    <t>ART</t>
  </si>
  <si>
    <t>000-V950</t>
  </si>
  <si>
    <t xml:space="preserve">08.9.5 </t>
  </si>
  <si>
    <t>Joints acryliques</t>
  </si>
  <si>
    <t>Ens</t>
  </si>
  <si>
    <t>ART</t>
  </si>
  <si>
    <t>000-V951</t>
  </si>
  <si>
    <t xml:space="preserve">08.9.6 </t>
  </si>
  <si>
    <t>Joints de dilatation</t>
  </si>
  <si>
    <t>Ens</t>
  </si>
  <si>
    <t>ART</t>
  </si>
  <si>
    <t>000-V952</t>
  </si>
  <si>
    <t xml:space="preserve">08.9.7 </t>
  </si>
  <si>
    <t>Calfeutrement</t>
  </si>
  <si>
    <t>Ens</t>
  </si>
  <si>
    <t>ART</t>
  </si>
  <si>
    <t>000-V953</t>
  </si>
  <si>
    <t xml:space="preserve">08.9.8 </t>
  </si>
  <si>
    <t>Pose des huisseries de portes, de trappes, de châssis vitrés,...</t>
  </si>
  <si>
    <t>U</t>
  </si>
  <si>
    <t>ART</t>
  </si>
  <si>
    <t>000-V954</t>
  </si>
  <si>
    <t xml:space="preserve">08.9.9 </t>
  </si>
  <si>
    <t>Renforts dans cloisons, gaines, doublages, plafonds,...</t>
  </si>
  <si>
    <t>Ens</t>
  </si>
  <si>
    <t>ART</t>
  </si>
  <si>
    <t>000-V955</t>
  </si>
  <si>
    <t xml:space="preserve">08.9.10 </t>
  </si>
  <si>
    <t>Sujétions particulières</t>
  </si>
  <si>
    <t>Ens</t>
  </si>
  <si>
    <t>ART</t>
  </si>
  <si>
    <t>000-V957</t>
  </si>
  <si>
    <t xml:space="preserve">08.9.11 </t>
  </si>
  <si>
    <t>Réservations - Intégrations</t>
  </si>
  <si>
    <t>Ens</t>
  </si>
  <si>
    <t>ART</t>
  </si>
  <si>
    <t>000-V958</t>
  </si>
  <si>
    <t xml:space="preserve">08.9.12 </t>
  </si>
  <si>
    <t>Nettoyage de chantier</t>
  </si>
  <si>
    <t>Ens</t>
  </si>
  <si>
    <t>ART</t>
  </si>
  <si>
    <t>000-V959</t>
  </si>
  <si>
    <t>Total OUVRAGES DIVERS</t>
  </si>
  <si>
    <t>STOT</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</si>
  <si>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</si>
  <si>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</si>
  <si>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</si>
  <si>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</si>
  <si>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</si>
  <si>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</si>
  <si>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</si>
  <si>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</si>
  <si>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</si>
  <si>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</si>
  <si>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</si>
  <si>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</si>
  <si>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</si>
  <si>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</si>
  <si>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</si>
  <si>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</si>
  <si>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</si>
  <si>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N°09 MENUISERIES INTERIEURES BOIS</t>
  </si>
  <si>
    <t>09.0</t>
  </si>
  <si>
    <t>SPECIFICATIONS GENERALES</t>
  </si>
  <si>
    <t>CH3</t>
  </si>
  <si>
    <t xml:space="preserve">09.0.1 </t>
  </si>
  <si>
    <t>OBJET DU MARCHE</t>
  </si>
  <si>
    <t>compr</t>
  </si>
  <si>
    <t>ART</t>
  </si>
  <si>
    <t>000-V788</t>
  </si>
  <si>
    <t xml:space="preserve">09.0.2 </t>
  </si>
  <si>
    <t>NORMES - DTU - REGLEMENTATIONS</t>
  </si>
  <si>
    <t>compr</t>
  </si>
  <si>
    <t>ART</t>
  </si>
  <si>
    <t>000-V789</t>
  </si>
  <si>
    <t xml:space="preserve">09.0.3 </t>
  </si>
  <si>
    <t>PRESCRIPTIONS TECHNIQUES POUR LES MENUISERIES BOIS</t>
  </si>
  <si>
    <t>compr</t>
  </si>
  <si>
    <t>ART</t>
  </si>
  <si>
    <t>000-C662</t>
  </si>
  <si>
    <t xml:space="preserve">09.0.4 </t>
  </si>
  <si>
    <t>PRESCRIPTIONS COMMUNES A TOUS LES CORPS D'ETAT</t>
  </si>
  <si>
    <t>compr</t>
  </si>
  <si>
    <t>ART</t>
  </si>
  <si>
    <t>000-V792</t>
  </si>
  <si>
    <t xml:space="preserve">09.0.5 </t>
  </si>
  <si>
    <t>EXIGENCES THERMIQUES ET ENVIRONNEMENTALES</t>
  </si>
  <si>
    <t>compr</t>
  </si>
  <si>
    <t>ART</t>
  </si>
  <si>
    <t>000-V793</t>
  </si>
  <si>
    <t xml:space="preserve">09.0.6 </t>
  </si>
  <si>
    <t>P.G.C.S.P.S</t>
  </si>
  <si>
    <t>Ft</t>
  </si>
  <si>
    <t>ART</t>
  </si>
  <si>
    <t>000-V794</t>
  </si>
  <si>
    <t xml:space="preserve">09.0.7 </t>
  </si>
  <si>
    <t>DOSSIER D'EXECUTION</t>
  </si>
  <si>
    <t>Ft</t>
  </si>
  <si>
    <t>ART</t>
  </si>
  <si>
    <t>000-V795</t>
  </si>
  <si>
    <t xml:space="preserve">09.0.8 </t>
  </si>
  <si>
    <t>DOSSIER DES OUVRAGES EXECUTES</t>
  </si>
  <si>
    <t>Ft</t>
  </si>
  <si>
    <t>ART</t>
  </si>
  <si>
    <t>000-V796</t>
  </si>
  <si>
    <t xml:space="preserve">09.0.9 </t>
  </si>
  <si>
    <t>DPGF</t>
  </si>
  <si>
    <t>compr</t>
  </si>
  <si>
    <t>ART</t>
  </si>
  <si>
    <t>000-V798</t>
  </si>
  <si>
    <t xml:space="preserve">09.0.10 </t>
  </si>
  <si>
    <t>PRORATA</t>
  </si>
  <si>
    <t>Ft</t>
  </si>
  <si>
    <t>ART</t>
  </si>
  <si>
    <t>000-V799</t>
  </si>
  <si>
    <t>Total SPECIFICATIONS GENERALES</t>
  </si>
  <si>
    <t>STOT</t>
  </si>
  <si>
    <t>09.1</t>
  </si>
  <si>
    <t>TRAVAUX DANS EXISTANT</t>
  </si>
  <si>
    <t>CH3</t>
  </si>
  <si>
    <t xml:space="preserve">09.1.1 </t>
  </si>
  <si>
    <t>Description générale des blocs-portes intérieurs E (Pare-Flamme) / EI (Coupe-Feu) / Acoustique</t>
  </si>
  <si>
    <t>pm</t>
  </si>
  <si>
    <t>ART</t>
  </si>
  <si>
    <t>000-W294</t>
  </si>
  <si>
    <t>3.G-83_Porte bois âme pleine_930 x 2040_E30</t>
  </si>
  <si>
    <t>U</t>
  </si>
  <si>
    <t>ART</t>
  </si>
  <si>
    <t>000-W295</t>
  </si>
  <si>
    <t>3.G-77_Porte bois âme pleine_930 x 2040_E30</t>
  </si>
  <si>
    <t>U</t>
  </si>
  <si>
    <t>ART</t>
  </si>
  <si>
    <t>000-W296</t>
  </si>
  <si>
    <t xml:space="preserve">09.1.2 </t>
  </si>
  <si>
    <t>Description générale des blocs-portes intérieurs cellules</t>
  </si>
  <si>
    <t>U</t>
  </si>
  <si>
    <t>ART</t>
  </si>
  <si>
    <t>000-V884</t>
  </si>
  <si>
    <t>1-D-51_Porte bois âme pleine_930 x 2040_E30</t>
  </si>
  <si>
    <t>U</t>
  </si>
  <si>
    <t>ART</t>
  </si>
  <si>
    <t>000-W254</t>
  </si>
  <si>
    <t>1-D-53_Porte bois âme pleine_930 x 2040_E30</t>
  </si>
  <si>
    <t>U</t>
  </si>
  <si>
    <t>ART</t>
  </si>
  <si>
    <t>000-W255</t>
  </si>
  <si>
    <t>1-D-52_Porte bois âme pleine_930 x 2040_E30</t>
  </si>
  <si>
    <t>U</t>
  </si>
  <si>
    <t>ART</t>
  </si>
  <si>
    <t>000-W258</t>
  </si>
  <si>
    <t>2-G-84_Porte bois âme pleine_930 x 2040_E30</t>
  </si>
  <si>
    <t>U</t>
  </si>
  <si>
    <t>ART</t>
  </si>
  <si>
    <t>000-W284</t>
  </si>
  <si>
    <t>2-D-87_Porte bois âme pleine_830 x 2040_E30</t>
  </si>
  <si>
    <t>U</t>
  </si>
  <si>
    <t>ART</t>
  </si>
  <si>
    <t>000-W404</t>
  </si>
  <si>
    <t>2-G-85_Porte bois âme pleine_930 x 2040_E30</t>
  </si>
  <si>
    <t>U</t>
  </si>
  <si>
    <t>ART</t>
  </si>
  <si>
    <t>000-W285</t>
  </si>
  <si>
    <t>2-G-86_Porte bois âme pleine_930 x 2040_E30</t>
  </si>
  <si>
    <t>U</t>
  </si>
  <si>
    <t>ART</t>
  </si>
  <si>
    <t>000-W286</t>
  </si>
  <si>
    <t>Total TRAVAUX DANS EXISTANT</t>
  </si>
  <si>
    <t>STOT</t>
  </si>
  <si>
    <t>09.2</t>
  </si>
  <si>
    <t>BLOCS-PORTES INTERIEURS</t>
  </si>
  <si>
    <t>CH3</t>
  </si>
  <si>
    <t xml:space="preserve">09.2.1 </t>
  </si>
  <si>
    <t>Description générale des blocs-portes intérieurs</t>
  </si>
  <si>
    <t>pm</t>
  </si>
  <si>
    <t>ART</t>
  </si>
  <si>
    <t>000-V882</t>
  </si>
  <si>
    <t>1-D-3_Porte bois âme pleine_930 x 2040</t>
  </si>
  <si>
    <t>U</t>
  </si>
  <si>
    <t>ART</t>
  </si>
  <si>
    <t>000-W230</t>
  </si>
  <si>
    <t>1-G-5_Porte bois âme pleine_930 x 2040</t>
  </si>
  <si>
    <t>U</t>
  </si>
  <si>
    <t>ART</t>
  </si>
  <si>
    <t>000-W233</t>
  </si>
  <si>
    <t>1-G-7_Porte bois âme pleine_930 x 2040</t>
  </si>
  <si>
    <t>U</t>
  </si>
  <si>
    <t>ART</t>
  </si>
  <si>
    <t>000-W192</t>
  </si>
  <si>
    <t>1-G-11_Porte bois âme pleine_930 x 2040</t>
  </si>
  <si>
    <t>U</t>
  </si>
  <si>
    <t>ART</t>
  </si>
  <si>
    <t>000-W209</t>
  </si>
  <si>
    <t>1-G-21_Porte bois âme pleine_930 x 2040</t>
  </si>
  <si>
    <t>U</t>
  </si>
  <si>
    <t>ART</t>
  </si>
  <si>
    <t>000-W210</t>
  </si>
  <si>
    <t>1-D-13_Porte bois âme pleine_930 x 2040</t>
  </si>
  <si>
    <t>U</t>
  </si>
  <si>
    <t>ART</t>
  </si>
  <si>
    <t>000-W239</t>
  </si>
  <si>
    <t>2.D-15_Porte bois âme pleine_930 x 2040</t>
  </si>
  <si>
    <t>U</t>
  </si>
  <si>
    <t>ART</t>
  </si>
  <si>
    <t>000-W277</t>
  </si>
  <si>
    <t>2.G-19_Porte bois âme pleine_930 x 2040</t>
  </si>
  <si>
    <t>U</t>
  </si>
  <si>
    <t>ART</t>
  </si>
  <si>
    <t>000-W276</t>
  </si>
  <si>
    <t xml:space="preserve">09.2.2 </t>
  </si>
  <si>
    <t>Description générale des blocs-portes intérieurs E (Pare-Flamme) / EI (Coupe-Feu) / Acoustique</t>
  </si>
  <si>
    <t>pm</t>
  </si>
  <si>
    <t>ART</t>
  </si>
  <si>
    <t>000-V883</t>
  </si>
  <si>
    <t>1-D-4_Porte bois âme pleine_930 x 2040_E30</t>
  </si>
  <si>
    <t>U</t>
  </si>
  <si>
    <t>ART</t>
  </si>
  <si>
    <t>000-W228</t>
  </si>
  <si>
    <t>1-G-6_Porte bois âme pleine_1030 x 2040_EI30</t>
  </si>
  <si>
    <t>U</t>
  </si>
  <si>
    <t>ART</t>
  </si>
  <si>
    <t>000-W195</t>
  </si>
  <si>
    <t>1-D-8_Porte bois âme pleine_930 x 2040_EI30</t>
  </si>
  <si>
    <t>U</t>
  </si>
  <si>
    <t>ART</t>
  </si>
  <si>
    <t>000-W208</t>
  </si>
  <si>
    <t>1-G-9_Porte bois âme pleine_930 x 2040_E30</t>
  </si>
  <si>
    <t>U</t>
  </si>
  <si>
    <t>ART</t>
  </si>
  <si>
    <t>000-W229</t>
  </si>
  <si>
    <t>1.G-10_Porte bois âme pleine_930 x 2040_EI60</t>
  </si>
  <si>
    <t>U</t>
  </si>
  <si>
    <t>ART</t>
  </si>
  <si>
    <t>000-W231</t>
  </si>
  <si>
    <t xml:space="preserve">09.2.3 </t>
  </si>
  <si>
    <t>1-D-12_Porte bois âme pleine_930 x 2040_EI30</t>
  </si>
  <si>
    <t>U</t>
  </si>
  <si>
    <t>ART</t>
  </si>
  <si>
    <t>000-W223</t>
  </si>
  <si>
    <t>1-G-20_Porte bois âme pleine_930 x 2040_E30</t>
  </si>
  <si>
    <t>U</t>
  </si>
  <si>
    <t>ART</t>
  </si>
  <si>
    <t>000-W236</t>
  </si>
  <si>
    <t>1-G-27_Porte bois âme pleine_930 x 2040_E30</t>
  </si>
  <si>
    <t>U</t>
  </si>
  <si>
    <t>ART</t>
  </si>
  <si>
    <t>000-W242</t>
  </si>
  <si>
    <t>1-D-28_Porte bois âme pleine_930 x 2040_E30</t>
  </si>
  <si>
    <t>U</t>
  </si>
  <si>
    <t>ART</t>
  </si>
  <si>
    <t>000-W217</t>
  </si>
  <si>
    <t>1-G-29_Porte bois âme pleine_930 x 2040_E30</t>
  </si>
  <si>
    <t>U</t>
  </si>
  <si>
    <t>ART</t>
  </si>
  <si>
    <t>000-W214</t>
  </si>
  <si>
    <t>1-G-30_Porte bois âme pleine_930 x 2040_E30</t>
  </si>
  <si>
    <t>U</t>
  </si>
  <si>
    <t>ART</t>
  </si>
  <si>
    <t>000-W212</t>
  </si>
  <si>
    <t>1.D-31_Porte bois âme pleine_930 x 2040_EI60</t>
  </si>
  <si>
    <t>U</t>
  </si>
  <si>
    <t>ART</t>
  </si>
  <si>
    <t>000-W225</t>
  </si>
  <si>
    <t>1.D-32_Porte bois âme pleine_930 x 2040_E30</t>
  </si>
  <si>
    <t>U</t>
  </si>
  <si>
    <t>ART</t>
  </si>
  <si>
    <t>000-W221</t>
  </si>
  <si>
    <t>1-D-33_Porte bois âme pleine_930 x 2040_E30</t>
  </si>
  <si>
    <t>U</t>
  </si>
  <si>
    <t>ART</t>
  </si>
  <si>
    <t>000-W219</t>
  </si>
  <si>
    <t>1.D-34_Porte bois âme pleine_930 x 2040_E30</t>
  </si>
  <si>
    <t>U</t>
  </si>
  <si>
    <t>ART</t>
  </si>
  <si>
    <t>000-W227</t>
  </si>
  <si>
    <t>1.D-35_Porte bois âme pleine_930 x 2040_E30</t>
  </si>
  <si>
    <t>U</t>
  </si>
  <si>
    <t>ART</t>
  </si>
  <si>
    <t>000-W232</t>
  </si>
  <si>
    <t>1.D-36_Porte bois âme pleine_930 x 2040_E30</t>
  </si>
  <si>
    <t>U</t>
  </si>
  <si>
    <t>ART</t>
  </si>
  <si>
    <t>000-W218</t>
  </si>
  <si>
    <t>1-D-37_Porte bois âme pleine_930 x 2040_E30</t>
  </si>
  <si>
    <t>U</t>
  </si>
  <si>
    <t>ART</t>
  </si>
  <si>
    <t>000-W220</t>
  </si>
  <si>
    <t>1.D-38_Porte bois âme pleine_930 x 2040_E30</t>
  </si>
  <si>
    <t>U</t>
  </si>
  <si>
    <t>ART</t>
  </si>
  <si>
    <t>000-W213</t>
  </si>
  <si>
    <t>1.G-39_Porte bois âme pleine_930 x 2040_E30</t>
  </si>
  <si>
    <t>U</t>
  </si>
  <si>
    <t>ART</t>
  </si>
  <si>
    <t>000-W215</t>
  </si>
  <si>
    <t>1-G-40_Porte bois âme pleine_930 x 2040_E30</t>
  </si>
  <si>
    <t>U</t>
  </si>
  <si>
    <t>ART</t>
  </si>
  <si>
    <t>000-W211</t>
  </si>
  <si>
    <t>1-G-41_Porte bois âme pleine_930 x 2040_E30</t>
  </si>
  <si>
    <t>U</t>
  </si>
  <si>
    <t>ART</t>
  </si>
  <si>
    <t>000-W240</t>
  </si>
  <si>
    <t>1.D-43_Porte bois âme pleine_930 x 2040_EI60</t>
  </si>
  <si>
    <t>U</t>
  </si>
  <si>
    <t>ART</t>
  </si>
  <si>
    <t>000-W237</t>
  </si>
  <si>
    <t>1-G-44_Porte bois âme pleine_930 x 2040_E30</t>
  </si>
  <si>
    <t>U</t>
  </si>
  <si>
    <t>ART</t>
  </si>
  <si>
    <t>000-W224</t>
  </si>
  <si>
    <t>1-D-45_Porte bois âme pleine_930 x 2040_E30</t>
  </si>
  <si>
    <t>U</t>
  </si>
  <si>
    <t>ART</t>
  </si>
  <si>
    <t>000-W234</t>
  </si>
  <si>
    <t>1-D-46_Porte bois âme pleine_930 x 2040_E30</t>
  </si>
  <si>
    <t>U</t>
  </si>
  <si>
    <t>ART</t>
  </si>
  <si>
    <t>000-W238</t>
  </si>
  <si>
    <t>1-D-50_Porte bois âme pleine_930 x 2040_E30</t>
  </si>
  <si>
    <t>U</t>
  </si>
  <si>
    <t>ART</t>
  </si>
  <si>
    <t>000-W253</t>
  </si>
  <si>
    <t>1-D-54_Porte bois âme pleine_930 x 2040_E30</t>
  </si>
  <si>
    <t>U</t>
  </si>
  <si>
    <t>ART</t>
  </si>
  <si>
    <t>000-W250</t>
  </si>
  <si>
    <t>1-G-55_Porte bois âme pleine_930 x 2040_E30</t>
  </si>
  <si>
    <t>U</t>
  </si>
  <si>
    <t>ART</t>
  </si>
  <si>
    <t>000-W249</t>
  </si>
  <si>
    <t>1-G-56_Porte bois âme pleine_930 x 2040_EI30</t>
  </si>
  <si>
    <t>U</t>
  </si>
  <si>
    <t>ART</t>
  </si>
  <si>
    <t>000-W248</t>
  </si>
  <si>
    <t>1-D-57_Porte bois âme pleine_930 x 2040_E30</t>
  </si>
  <si>
    <t>U</t>
  </si>
  <si>
    <t>ART</t>
  </si>
  <si>
    <t>000-W256</t>
  </si>
  <si>
    <t>1-G-59_Porte bois âme pleine_930 x 2040_E30</t>
  </si>
  <si>
    <t>U</t>
  </si>
  <si>
    <t>ART</t>
  </si>
  <si>
    <t>000-W252</t>
  </si>
  <si>
    <t>1-G-85_Porte bois âme pleine_930 x 2040_E30</t>
  </si>
  <si>
    <t>U</t>
  </si>
  <si>
    <t>ART</t>
  </si>
  <si>
    <t>000-W260</t>
  </si>
  <si>
    <t>2-D-16_Porte bois âme pleine_930 x 2040_E30</t>
  </si>
  <si>
    <t>U</t>
  </si>
  <si>
    <t>ART</t>
  </si>
  <si>
    <t>000-W264</t>
  </si>
  <si>
    <t>2-G-14_Porte bois âme pleine_930 x 2040_EI30</t>
  </si>
  <si>
    <t>U</t>
  </si>
  <si>
    <t>ART</t>
  </si>
  <si>
    <t>000-W279</t>
  </si>
  <si>
    <t>2-G-18_Porte bois âme pleine_930 x 2040_EI30</t>
  </si>
  <si>
    <t>U</t>
  </si>
  <si>
    <t>ART</t>
  </si>
  <si>
    <t>000-W267</t>
  </si>
  <si>
    <t>2.D-60_Porte bois âme pleine_930 x 2040_EI30</t>
  </si>
  <si>
    <t>U</t>
  </si>
  <si>
    <t>ART</t>
  </si>
  <si>
    <t>000-W271</t>
  </si>
  <si>
    <t>2.G-61_Porte bois âme pleine_930 x 2040_E30</t>
  </si>
  <si>
    <t>U</t>
  </si>
  <si>
    <t>ART</t>
  </si>
  <si>
    <t>000-W270</t>
  </si>
  <si>
    <t>2.D-62_Porte bois âme pleine_930 x 2040_E30</t>
  </si>
  <si>
    <t>U</t>
  </si>
  <si>
    <t>ART</t>
  </si>
  <si>
    <t>000-W269</t>
  </si>
  <si>
    <t>2.G-63_Porte bois âme pleine_930 x 2040_E30</t>
  </si>
  <si>
    <t>U</t>
  </si>
  <si>
    <t>ART</t>
  </si>
  <si>
    <t>000-W272</t>
  </si>
  <si>
    <t>2-G-64_Porte bois âme pleine_930 x 2040_EI30</t>
  </si>
  <si>
    <t>U</t>
  </si>
  <si>
    <t>ART</t>
  </si>
  <si>
    <t>000-W266</t>
  </si>
  <si>
    <t>2.D-65_Porte bois âme pleine_930 x 2040_E30</t>
  </si>
  <si>
    <t>U</t>
  </si>
  <si>
    <t>ART</t>
  </si>
  <si>
    <t>000-W274</t>
  </si>
  <si>
    <t>2-D-66_Porte bois âme pleine_930 x 2040_E30</t>
  </si>
  <si>
    <t>U</t>
  </si>
  <si>
    <t>ART</t>
  </si>
  <si>
    <t>000-W273</t>
  </si>
  <si>
    <t>2.D-67_Porte bois âme pleine_930 x 2040_E30</t>
  </si>
  <si>
    <t>U</t>
  </si>
  <si>
    <t>ART</t>
  </si>
  <si>
    <t>000-W275</t>
  </si>
  <si>
    <t>2-D-71_Porte bois âme pleine_930 x 2040_E30</t>
  </si>
  <si>
    <t>U</t>
  </si>
  <si>
    <t>ART</t>
  </si>
  <si>
    <t>000-W265</t>
  </si>
  <si>
    <t>2.G-92_Porte bois âme pleine_930 x 2040_E30</t>
  </si>
  <si>
    <t>U</t>
  </si>
  <si>
    <t>ART</t>
  </si>
  <si>
    <t>000-W282</t>
  </si>
  <si>
    <t>2.G-93_Porte bois âme pleine_930 x 2040_E30</t>
  </si>
  <si>
    <t>U</t>
  </si>
  <si>
    <t>ART</t>
  </si>
  <si>
    <t>000-W283</t>
  </si>
  <si>
    <t>2.G-97_Porte bois âme pleine_930 x 2040_EI30</t>
  </si>
  <si>
    <t>U</t>
  </si>
  <si>
    <t>ART</t>
  </si>
  <si>
    <t>000-W280</t>
  </si>
  <si>
    <t>Description générale des blocs-portes intérieurs pour lieu humide</t>
  </si>
  <si>
    <t>U</t>
  </si>
  <si>
    <t>ART</t>
  </si>
  <si>
    <t>000-W364</t>
  </si>
  <si>
    <t>Blocs-portes intérieurs pour lieu humide _2.G-81 930x2040_E30</t>
  </si>
  <si>
    <t>U</t>
  </si>
  <si>
    <t>ART</t>
  </si>
  <si>
    <t>000-R511</t>
  </si>
  <si>
    <t>Ouvrages complémentaires</t>
  </si>
  <si>
    <t>CH4</t>
  </si>
  <si>
    <t>Plus-value pour oculus rectangulaire</t>
  </si>
  <si>
    <t>U</t>
  </si>
  <si>
    <t>ART</t>
  </si>
  <si>
    <t>000-V885</t>
  </si>
  <si>
    <t>U</t>
  </si>
  <si>
    <t>ART</t>
  </si>
  <si>
    <t>000-W268</t>
  </si>
  <si>
    <t>Barre tirage PMR</t>
  </si>
  <si>
    <t>U</t>
  </si>
  <si>
    <t>ART</t>
  </si>
  <si>
    <t>000-W352</t>
  </si>
  <si>
    <t>Signalétique de sanitaire</t>
  </si>
  <si>
    <t>U</t>
  </si>
  <si>
    <t>ART</t>
  </si>
  <si>
    <t>000-W353</t>
  </si>
  <si>
    <t>Détalonnage et recoupage des bas de portes</t>
  </si>
  <si>
    <t>Ens</t>
  </si>
  <si>
    <t>ART</t>
  </si>
  <si>
    <t>000-V887</t>
  </si>
  <si>
    <t>Total Ouvrages complémentaires</t>
  </si>
  <si>
    <t>STOT</t>
  </si>
  <si>
    <t>Total BLOCS-PORTES INTERIEURS</t>
  </si>
  <si>
    <t>STOT</t>
  </si>
  <si>
    <t>09.3</t>
  </si>
  <si>
    <t>ORGANIGRAMME</t>
  </si>
  <si>
    <t>CH3</t>
  </si>
  <si>
    <t xml:space="preserve">09.3.1 </t>
  </si>
  <si>
    <t>Cylindres et organigramme des clés</t>
  </si>
  <si>
    <t>Ft</t>
  </si>
  <si>
    <t>ART</t>
  </si>
  <si>
    <t>000-V888</t>
  </si>
  <si>
    <t xml:space="preserve">09.3.2 </t>
  </si>
  <si>
    <t>Serrure électrique horizontale renforcée 2 points - en applique</t>
  </si>
  <si>
    <t>U</t>
  </si>
  <si>
    <t>ART</t>
  </si>
  <si>
    <t>000-W226</t>
  </si>
  <si>
    <t xml:space="preserve">09.3.3 </t>
  </si>
  <si>
    <t>Serrure mécanique horizontale renforcée 1 point - en applique</t>
  </si>
  <si>
    <t>U</t>
  </si>
  <si>
    <t>ART</t>
  </si>
  <si>
    <t>000-W375</t>
  </si>
  <si>
    <t>Total ORGANIGRAMME</t>
  </si>
  <si>
    <t>STOT</t>
  </si>
  <si>
    <t>09.4</t>
  </si>
  <si>
    <t>FACADES DE GAINES TECHNIQUES</t>
  </si>
  <si>
    <t>CH3</t>
  </si>
  <si>
    <t xml:space="preserve">09.4.1 </t>
  </si>
  <si>
    <t>Façades de gaines techniques</t>
  </si>
  <si>
    <t>U</t>
  </si>
  <si>
    <t>ART</t>
  </si>
  <si>
    <t>000-V891</t>
  </si>
  <si>
    <t>1.D-22</t>
  </si>
  <si>
    <t>m²</t>
  </si>
  <si>
    <t>ART</t>
  </si>
  <si>
    <t>000-W243</t>
  </si>
  <si>
    <t>1.G-23</t>
  </si>
  <si>
    <t>m²</t>
  </si>
  <si>
    <t>ART</t>
  </si>
  <si>
    <t>000-W244</t>
  </si>
  <si>
    <t>1.D-24</t>
  </si>
  <si>
    <t>m²</t>
  </si>
  <si>
    <t>ART</t>
  </si>
  <si>
    <t>000-W245</t>
  </si>
  <si>
    <t>1.D-25</t>
  </si>
  <si>
    <t>m²</t>
  </si>
  <si>
    <t>ART</t>
  </si>
  <si>
    <t>000-W246</t>
  </si>
  <si>
    <t>2.G-17</t>
  </si>
  <si>
    <t>m²</t>
  </si>
  <si>
    <t>ART</t>
  </si>
  <si>
    <t>000-W288</t>
  </si>
  <si>
    <t>2.G-68</t>
  </si>
  <si>
    <t>m²</t>
  </si>
  <si>
    <t>ART</t>
  </si>
  <si>
    <t>000-W289</t>
  </si>
  <si>
    <t>Total FACADES DE GAINES TECHNIQUES</t>
  </si>
  <si>
    <t>STOT</t>
  </si>
  <si>
    <t>09.5</t>
  </si>
  <si>
    <t>TRAPPES TECHNIQUES</t>
  </si>
  <si>
    <t>CH3</t>
  </si>
  <si>
    <t xml:space="preserve">09.5.1 </t>
  </si>
  <si>
    <t>Trappe de gaine technique</t>
  </si>
  <si>
    <t>U</t>
  </si>
  <si>
    <t>ART</t>
  </si>
  <si>
    <t>000-V892</t>
  </si>
  <si>
    <t xml:space="preserve">09.5.2 </t>
  </si>
  <si>
    <t>Trappe de gaine technique - EI30 (CF 1/2h) - 35 dB</t>
  </si>
  <si>
    <t>U</t>
  </si>
  <si>
    <t>ART</t>
  </si>
  <si>
    <t>000-V893</t>
  </si>
  <si>
    <t xml:space="preserve">09.5.3 </t>
  </si>
  <si>
    <t>Trappe en plafonds</t>
  </si>
  <si>
    <t>U</t>
  </si>
  <si>
    <t>ART</t>
  </si>
  <si>
    <t>000-V894</t>
  </si>
  <si>
    <t>Total TRAPPES TECHNIQUES</t>
  </si>
  <si>
    <t>STOT</t>
  </si>
  <si>
    <t>09.6</t>
  </si>
  <si>
    <t>CHASSIS VITRES INTERIEURS</t>
  </si>
  <si>
    <t>CH3</t>
  </si>
  <si>
    <t xml:space="preserve">09.6.1 </t>
  </si>
  <si>
    <t>Description générale d'ensemble menuiser intérieurs bois avec châssis vitrés EI30</t>
  </si>
  <si>
    <t>pm</t>
  </si>
  <si>
    <t>ART</t>
  </si>
  <si>
    <t>000-V895</t>
  </si>
  <si>
    <t>Châssis fixes CF1/2H - i1 - 1260 x 1030 vitré</t>
  </si>
  <si>
    <t>m²</t>
  </si>
  <si>
    <t>ART</t>
  </si>
  <si>
    <t>000-V896</t>
  </si>
  <si>
    <t>Châssis fixes CF1/2H - i2 - 3 x 920 x 930 vitré</t>
  </si>
  <si>
    <t>m²</t>
  </si>
  <si>
    <t>ART</t>
  </si>
  <si>
    <t>000-V902</t>
  </si>
  <si>
    <t>Châssis fixes  CF1/2H - i3 - 1190 x 930 vitré</t>
  </si>
  <si>
    <t>m²</t>
  </si>
  <si>
    <t>ART</t>
  </si>
  <si>
    <t>000-V897</t>
  </si>
  <si>
    <t>Châssis fixes CF1/2H - i4 - 2 x 810 x 740 vitré</t>
  </si>
  <si>
    <t>m²</t>
  </si>
  <si>
    <t>ART</t>
  </si>
  <si>
    <t>000-V904</t>
  </si>
  <si>
    <t>Châssis fixes CF1/2H - i5 - 2 x 1050 x 740</t>
  </si>
  <si>
    <t>m²</t>
  </si>
  <si>
    <t>ART</t>
  </si>
  <si>
    <t>000-V905</t>
  </si>
  <si>
    <t>Châssis fixes CF1/2H - i6 - 800 x 930 + 770 x 930 + 800 x 930 vitré</t>
  </si>
  <si>
    <t>m²</t>
  </si>
  <si>
    <t>ART</t>
  </si>
  <si>
    <t>000-V903</t>
  </si>
  <si>
    <t>Châssis fixes CF1/2H - i7 - 350 x 930 vitré</t>
  </si>
  <si>
    <t>m²</t>
  </si>
  <si>
    <t>ART</t>
  </si>
  <si>
    <t>000-V907</t>
  </si>
  <si>
    <t>Châssis fixes CF1/2H - i8  - 4 x1030 x 930 vitré</t>
  </si>
  <si>
    <t>m²</t>
  </si>
  <si>
    <t>ART</t>
  </si>
  <si>
    <t>000-V909</t>
  </si>
  <si>
    <t>Châssis fixes CF1/2H - i9 - 350 x 930 vitré</t>
  </si>
  <si>
    <t>m²</t>
  </si>
  <si>
    <t>ART</t>
  </si>
  <si>
    <t>000-V910</t>
  </si>
  <si>
    <t>Châssis fixes CF1/2H - i10 - 1220 x 930 vitré</t>
  </si>
  <si>
    <t>m²</t>
  </si>
  <si>
    <t>ART</t>
  </si>
  <si>
    <t>000-V911</t>
  </si>
  <si>
    <t>Total CHASSIS VITRES INTERIEURS</t>
  </si>
  <si>
    <t>STOT</t>
  </si>
  <si>
    <t>09.7</t>
  </si>
  <si>
    <t>RANGEMENT - MEUBLE</t>
  </si>
  <si>
    <t>CH3</t>
  </si>
  <si>
    <t xml:space="preserve">09.7.1 </t>
  </si>
  <si>
    <t>ml</t>
  </si>
  <si>
    <t>ART</t>
  </si>
  <si>
    <t>000-V899</t>
  </si>
  <si>
    <t xml:space="preserve">09.7.2 </t>
  </si>
  <si>
    <t>Plan de travail - Surveillant sport</t>
  </si>
  <si>
    <t>U</t>
  </si>
  <si>
    <t>ART</t>
  </si>
  <si>
    <t>000-W359</t>
  </si>
  <si>
    <t xml:space="preserve">09.7.3 </t>
  </si>
  <si>
    <t>Rayonnage pour surveillant de sport</t>
  </si>
  <si>
    <t>U</t>
  </si>
  <si>
    <t>ART</t>
  </si>
  <si>
    <t>000-W360</t>
  </si>
  <si>
    <t xml:space="preserve">09.7.4 </t>
  </si>
  <si>
    <t>Étagère murale</t>
  </si>
  <si>
    <t>ml</t>
  </si>
  <si>
    <t>ART</t>
  </si>
  <si>
    <t>000-V898</t>
  </si>
  <si>
    <t xml:space="preserve">09.7.5 </t>
  </si>
  <si>
    <t>Paillasse avec rangements bas - Médecin</t>
  </si>
  <si>
    <t>U</t>
  </si>
  <si>
    <t>ART</t>
  </si>
  <si>
    <t>000-U965</t>
  </si>
  <si>
    <t xml:space="preserve">09.7.6 </t>
  </si>
  <si>
    <t>Meuble évier</t>
  </si>
  <si>
    <t>U</t>
  </si>
  <si>
    <t>ART</t>
  </si>
  <si>
    <t>000-W156</t>
  </si>
  <si>
    <t>Total RANGEMENT - MEUBLE</t>
  </si>
  <si>
    <t>STOT</t>
  </si>
  <si>
    <t>09.8</t>
  </si>
  <si>
    <t>NOMENCLATURE DES MENUISERIES INTERIEURES</t>
  </si>
  <si>
    <t>CH3</t>
  </si>
  <si>
    <t xml:space="preserve">09.8.1 </t>
  </si>
  <si>
    <t>Nomenclature des menuiseries intérieures</t>
  </si>
  <si>
    <t>pm</t>
  </si>
  <si>
    <t>ART</t>
  </si>
  <si>
    <t>000-V912</t>
  </si>
  <si>
    <t>Total NOMENCLATURE DES MENUISERIES INTERIEURES</t>
  </si>
  <si>
    <t>STOT</t>
  </si>
  <si>
    <t>09.9</t>
  </si>
  <si>
    <t>EQUIPEMENTS SANITAIRES</t>
  </si>
  <si>
    <t>CH3</t>
  </si>
  <si>
    <t xml:space="preserve">09.9.1 </t>
  </si>
  <si>
    <t>Cloisons de cabine en panneau stratifié compact ép 13 mm</t>
  </si>
  <si>
    <t>m²</t>
  </si>
  <si>
    <t>ART</t>
  </si>
  <si>
    <t>000-V900</t>
  </si>
  <si>
    <t xml:space="preserve">09.9.2 </t>
  </si>
  <si>
    <t>Porte de cabine en panneau stratifié compact 1 vantail de 0.83 x 1.85m ht</t>
  </si>
  <si>
    <t>inc</t>
  </si>
  <si>
    <t>ART</t>
  </si>
  <si>
    <t>000-V901</t>
  </si>
  <si>
    <t xml:space="preserve">09.9.3 </t>
  </si>
  <si>
    <t>Miroirs des sanitaires</t>
  </si>
  <si>
    <t>m²</t>
  </si>
  <si>
    <t>ART</t>
  </si>
  <si>
    <t>000-V913</t>
  </si>
  <si>
    <t xml:space="preserve">09.9.4 </t>
  </si>
  <si>
    <t>Casiers</t>
  </si>
  <si>
    <t>U</t>
  </si>
  <si>
    <t>ART</t>
  </si>
  <si>
    <t>000-V042</t>
  </si>
  <si>
    <t xml:space="preserve">09.9.5 </t>
  </si>
  <si>
    <t>Patère simple</t>
  </si>
  <si>
    <t>U</t>
  </si>
  <si>
    <t>ART</t>
  </si>
  <si>
    <t>000-V914</t>
  </si>
  <si>
    <t xml:space="preserve">09.9.6 </t>
  </si>
  <si>
    <t>Banc en panneau stratifié</t>
  </si>
  <si>
    <t>ml</t>
  </si>
  <si>
    <t>ART</t>
  </si>
  <si>
    <t>000-V915</t>
  </si>
  <si>
    <t>Total EQUIPEMENTS SANITAIRES</t>
  </si>
  <si>
    <t>STOT</t>
  </si>
  <si>
    <t>09.10</t>
  </si>
  <si>
    <t>AFFICHAGE - SIGNALETIQUE</t>
  </si>
  <si>
    <t>CH3</t>
  </si>
  <si>
    <t xml:space="preserve">09.10.1 </t>
  </si>
  <si>
    <t>Panneaux de rangement des poignées</t>
  </si>
  <si>
    <t>U</t>
  </si>
  <si>
    <t>ART</t>
  </si>
  <si>
    <t>000-W383</t>
  </si>
  <si>
    <t xml:space="preserve">09.10.2 </t>
  </si>
  <si>
    <t>Plaque inox percée hygiaphone</t>
  </si>
  <si>
    <t>U</t>
  </si>
  <si>
    <t>ART</t>
  </si>
  <si>
    <t>000-W384</t>
  </si>
  <si>
    <t xml:space="preserve">09.10.3 </t>
  </si>
  <si>
    <t>Signalétique de hall / accueil</t>
  </si>
  <si>
    <t>U</t>
  </si>
  <si>
    <t>ART</t>
  </si>
  <si>
    <t>000-V916</t>
  </si>
  <si>
    <t xml:space="preserve">09.10.4 </t>
  </si>
  <si>
    <t>Panneau d'affichage intérieur métallique fermé</t>
  </si>
  <si>
    <t>U</t>
  </si>
  <si>
    <t>ART</t>
  </si>
  <si>
    <t>000-V917</t>
  </si>
  <si>
    <t>Total AFFICHAGE - SIGNALETIQUE</t>
  </si>
  <si>
    <t>STOT</t>
  </si>
  <si>
    <t>09.11</t>
  </si>
  <si>
    <t>OUVRAGES DIVERS</t>
  </si>
  <si>
    <t>CH3</t>
  </si>
  <si>
    <t xml:space="preserve">09.11.1 </t>
  </si>
  <si>
    <t>Plinthes droites sapin</t>
  </si>
  <si>
    <t>ml</t>
  </si>
  <si>
    <t>ART</t>
  </si>
  <si>
    <t>000-T630</t>
  </si>
  <si>
    <t xml:space="preserve">09.11.2 </t>
  </si>
  <si>
    <t>Rideau</t>
  </si>
  <si>
    <t>U</t>
  </si>
  <si>
    <t>ART</t>
  </si>
  <si>
    <t>000-W356</t>
  </si>
  <si>
    <t xml:space="preserve">09.11.3 </t>
  </si>
  <si>
    <t>Store</t>
  </si>
  <si>
    <t>m²</t>
  </si>
  <si>
    <t>ART</t>
  </si>
  <si>
    <t>000-W357</t>
  </si>
  <si>
    <t xml:space="preserve">09.11.4 </t>
  </si>
  <si>
    <t>Cornières de protection d'angles</t>
  </si>
  <si>
    <t>ml</t>
  </si>
  <si>
    <t>ART</t>
  </si>
  <si>
    <t>001-B685</t>
  </si>
  <si>
    <t xml:space="preserve">09.11.5 </t>
  </si>
  <si>
    <t>Tablette en stratifié</t>
  </si>
  <si>
    <t>ml</t>
  </si>
  <si>
    <t>ART</t>
  </si>
  <si>
    <t>000-V920</t>
  </si>
  <si>
    <t xml:space="preserve">09.11.6 </t>
  </si>
  <si>
    <t>Couvre-joint de dilatation</t>
  </si>
  <si>
    <t>ml</t>
  </si>
  <si>
    <t>ART</t>
  </si>
  <si>
    <t>000-V921</t>
  </si>
  <si>
    <t xml:space="preserve">09.11.7 </t>
  </si>
  <si>
    <t>Baguettes - Moulures - Champlats</t>
  </si>
  <si>
    <t>Ens</t>
  </si>
  <si>
    <t>ART</t>
  </si>
  <si>
    <t>000-V922</t>
  </si>
  <si>
    <t>Total OUVRAGES DIVERS</t>
  </si>
  <si>
    <t>STOT</t>
  </si>
  <si>
    <t>Montant HT du Lot N°09 MENUISERIES INTERIEURES BOIS</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</si>
  <si>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</si>
  <si>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</si>
  <si>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</si>
  <si>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</si>
  <si>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</si>
  <si>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</si>
  <si>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</si>
  <si>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</si>
  <si>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</si>
  <si>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</si>
  <si>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</si>
  <si>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</si>
  <si>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</si>
  <si>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</si>
  <si>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</si>
  <si>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</si>
  <si>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</si>
  <si>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Lot N°10 REVETEMENTS SOLS DURS - FAIENCES</t>
  </si>
  <si>
    <t>10.0</t>
  </si>
  <si>
    <t>SPECIFICATIONS GENERALES</t>
  </si>
  <si>
    <t>CH3</t>
  </si>
  <si>
    <t xml:space="preserve">10.0.1 </t>
  </si>
  <si>
    <t>OBJET DU MARCHE</t>
  </si>
  <si>
    <t>compr</t>
  </si>
  <si>
    <t>ART</t>
  </si>
  <si>
    <t>000-U831</t>
  </si>
  <si>
    <t xml:space="preserve">10.0.2 </t>
  </si>
  <si>
    <t>NORMES - DTU - REGLEMENTATIONS</t>
  </si>
  <si>
    <t>compr</t>
  </si>
  <si>
    <t>ART</t>
  </si>
  <si>
    <t>000-U832</t>
  </si>
  <si>
    <t xml:space="preserve">10.0.3 </t>
  </si>
  <si>
    <t>PRESCRIPTIONS COMMUNES A TOUS LES CORPS D'ETAT</t>
  </si>
  <si>
    <t>compr</t>
  </si>
  <si>
    <t>ART</t>
  </si>
  <si>
    <t>000-U834</t>
  </si>
  <si>
    <t xml:space="preserve">10.0.4 </t>
  </si>
  <si>
    <t>PRESCRIPTIONS TECHNIQUES</t>
  </si>
  <si>
    <t>compr</t>
  </si>
  <si>
    <t>ART</t>
  </si>
  <si>
    <t>010-A750</t>
  </si>
  <si>
    <t xml:space="preserve">10.0.5 </t>
  </si>
  <si>
    <t>EXIGENCES THERMIQUES ET ENVIRONNEMENTALES</t>
  </si>
  <si>
    <t>compr</t>
  </si>
  <si>
    <t>ART</t>
  </si>
  <si>
    <t>000-U835</t>
  </si>
  <si>
    <t xml:space="preserve">10.0.6 </t>
  </si>
  <si>
    <t>P.G.C.S.P.S</t>
  </si>
  <si>
    <t>Ft</t>
  </si>
  <si>
    <t>ART</t>
  </si>
  <si>
    <t>000-U836</t>
  </si>
  <si>
    <t xml:space="preserve">10.0.7 </t>
  </si>
  <si>
    <t>DOSSIER D'EXECUTION</t>
  </si>
  <si>
    <t>Ft</t>
  </si>
  <si>
    <t>ART</t>
  </si>
  <si>
    <t>000-U837</t>
  </si>
  <si>
    <t xml:space="preserve">10.0.8 </t>
  </si>
  <si>
    <t>DOSSIER DES OUVRAGES EXECUTES</t>
  </si>
  <si>
    <t>Ft</t>
  </si>
  <si>
    <t>ART</t>
  </si>
  <si>
    <t>000-U838</t>
  </si>
  <si>
    <t xml:space="preserve">10.0.9 </t>
  </si>
  <si>
    <t>DPGF</t>
  </si>
  <si>
    <t>compr</t>
  </si>
  <si>
    <t>ART</t>
  </si>
  <si>
    <t>000-U840</t>
  </si>
  <si>
    <t xml:space="preserve">10.0.10 </t>
  </si>
  <si>
    <t>PRORATA</t>
  </si>
  <si>
    <t>Ft</t>
  </si>
  <si>
    <t>ART</t>
  </si>
  <si>
    <t>000-U841</t>
  </si>
  <si>
    <t>Total SPECIFICATIONS GENERALES</t>
  </si>
  <si>
    <t>STOT</t>
  </si>
  <si>
    <t>10.1</t>
  </si>
  <si>
    <t>TRAVAUX DANS EXISTANT EN SITE OCCUPE</t>
  </si>
  <si>
    <t>CH3</t>
  </si>
  <si>
    <t xml:space="preserve">10.1.1 </t>
  </si>
  <si>
    <t>Travaux de reprise de sol</t>
  </si>
  <si>
    <t>m²</t>
  </si>
  <si>
    <t>ART</t>
  </si>
  <si>
    <t>000-V838</t>
  </si>
  <si>
    <t xml:space="preserve">10.1.2 </t>
  </si>
  <si>
    <t>Isolation acoustique sous carrelage</t>
  </si>
  <si>
    <t>m²</t>
  </si>
  <si>
    <t>ART</t>
  </si>
  <si>
    <t>000-W393</t>
  </si>
  <si>
    <t xml:space="preserve">10.1.3 </t>
  </si>
  <si>
    <t>Chape ciment</t>
  </si>
  <si>
    <t>m²</t>
  </si>
  <si>
    <t>ART</t>
  </si>
  <si>
    <t>000-W394</t>
  </si>
  <si>
    <t>Système d'étanchéité sous carrelage</t>
  </si>
  <si>
    <t>m²</t>
  </si>
  <si>
    <t>ART</t>
  </si>
  <si>
    <t>000-W398</t>
  </si>
  <si>
    <t>Sol carrelé dans cabine ascenseur</t>
  </si>
  <si>
    <t>U</t>
  </si>
  <si>
    <t>ART</t>
  </si>
  <si>
    <t>000-V845</t>
  </si>
  <si>
    <t>Carrelage intérieur grès cérame 20 x 20cm - R10 (PC 10) - U4 P4</t>
  </si>
  <si>
    <t>m²</t>
  </si>
  <si>
    <t>ART</t>
  </si>
  <si>
    <t>000-V848</t>
  </si>
  <si>
    <t>Plinthe droit grès cérame - 20 x 10 cm</t>
  </si>
  <si>
    <t>ml</t>
  </si>
  <si>
    <t>ART</t>
  </si>
  <si>
    <t>000-V846</t>
  </si>
  <si>
    <t>Système de protection à l'eau sous faïence</t>
  </si>
  <si>
    <t>m²</t>
  </si>
  <si>
    <t>ART</t>
  </si>
  <si>
    <t>000-W400</t>
  </si>
  <si>
    <t>Faïence 20 x 20 cm</t>
  </si>
  <si>
    <t>m²</t>
  </si>
  <si>
    <t>ART</t>
  </si>
  <si>
    <t>000-W399</t>
  </si>
  <si>
    <t>Total TRAVAUX DANS EXISTANT EN SITE OCCUPE</t>
  </si>
  <si>
    <t>STOT</t>
  </si>
  <si>
    <t>10.2</t>
  </si>
  <si>
    <t>CHAPES</t>
  </si>
  <si>
    <t>CH3</t>
  </si>
  <si>
    <t xml:space="preserve">10.2.1 </t>
  </si>
  <si>
    <t>Isolation thermo-acoustique sous chape - salle de sport</t>
  </si>
  <si>
    <t>m²</t>
  </si>
  <si>
    <t>ART</t>
  </si>
  <si>
    <t>000-W382</t>
  </si>
  <si>
    <t xml:space="preserve">10.2.2 </t>
  </si>
  <si>
    <t>Isolation thermo-acoustique sous chape</t>
  </si>
  <si>
    <t>m²</t>
  </si>
  <si>
    <t>ART</t>
  </si>
  <si>
    <t>000-T597</t>
  </si>
  <si>
    <t xml:space="preserve">10.2.3 </t>
  </si>
  <si>
    <t>Isolation acoustique sous carrelage</t>
  </si>
  <si>
    <t>m²</t>
  </si>
  <si>
    <t>ART</t>
  </si>
  <si>
    <t>000-V840</t>
  </si>
  <si>
    <t xml:space="preserve">10.2.4 </t>
  </si>
  <si>
    <t>Chape ravoirage</t>
  </si>
  <si>
    <t>m²</t>
  </si>
  <si>
    <t>ART</t>
  </si>
  <si>
    <t>000-W158</t>
  </si>
  <si>
    <t xml:space="preserve">10.2.5 </t>
  </si>
  <si>
    <t>Chape ciment</t>
  </si>
  <si>
    <t>m²</t>
  </si>
  <si>
    <t>ART</t>
  </si>
  <si>
    <t>000-Q773</t>
  </si>
  <si>
    <t xml:space="preserve">10.2.6 </t>
  </si>
  <si>
    <t>Chape forme de pente</t>
  </si>
  <si>
    <t>m²</t>
  </si>
  <si>
    <t>ART</t>
  </si>
  <si>
    <t>000-V839</t>
  </si>
  <si>
    <t xml:space="preserve">10.2.7 </t>
  </si>
  <si>
    <t>Système d'étanchéité sous carrelage</t>
  </si>
  <si>
    <t>m²</t>
  </si>
  <si>
    <t>ART</t>
  </si>
  <si>
    <t>000-S708</t>
  </si>
  <si>
    <t>Total CHAPES</t>
  </si>
  <si>
    <t>STOT</t>
  </si>
  <si>
    <t>10.3</t>
  </si>
  <si>
    <t>REVETEMENTS DE SOLS CARRELAGES</t>
  </si>
  <si>
    <t>CH3</t>
  </si>
  <si>
    <t xml:space="preserve">10.3.1 </t>
  </si>
  <si>
    <t>Carrelage intérieur grès cérame 20 x 20cm - R10 (PC 10) - U4 P4</t>
  </si>
  <si>
    <t>m²</t>
  </si>
  <si>
    <t>ART</t>
  </si>
  <si>
    <t>000-V847</t>
  </si>
  <si>
    <t xml:space="preserve">10.3.2 </t>
  </si>
  <si>
    <t>Plinthe droit grès cérame - 20 x 10 cm</t>
  </si>
  <si>
    <t>ml</t>
  </si>
  <si>
    <t>ART</t>
  </si>
  <si>
    <t>000-V841</t>
  </si>
  <si>
    <t xml:space="preserve">10.3.3 </t>
  </si>
  <si>
    <t>Plinthe à gorge grès cérame - 20 x 10 cm</t>
  </si>
  <si>
    <t>ml</t>
  </si>
  <si>
    <t>ART</t>
  </si>
  <si>
    <t>000-V842</t>
  </si>
  <si>
    <t xml:space="preserve">10.3.4 </t>
  </si>
  <si>
    <t>Sol carrelé dans cabine ascenseur</t>
  </si>
  <si>
    <t>U</t>
  </si>
  <si>
    <t>ART</t>
  </si>
  <si>
    <t>000-V843</t>
  </si>
  <si>
    <t>Total REVETEMENTS DE SOLS CARRELAGES</t>
  </si>
  <si>
    <t>STOT</t>
  </si>
  <si>
    <t>10.4</t>
  </si>
  <si>
    <t>FAIENCES MURALES</t>
  </si>
  <si>
    <t>CH3</t>
  </si>
  <si>
    <t xml:space="preserve">10.4.1 </t>
  </si>
  <si>
    <t>Système de protection à l'eau sous faïence</t>
  </si>
  <si>
    <t>m²</t>
  </si>
  <si>
    <t>ART</t>
  </si>
  <si>
    <t>000-V849</t>
  </si>
  <si>
    <t xml:space="preserve">10.4.2 </t>
  </si>
  <si>
    <t>Faïence 20 x 20 cm</t>
  </si>
  <si>
    <t>m²</t>
  </si>
  <si>
    <t>ART</t>
  </si>
  <si>
    <t>000-V850</t>
  </si>
  <si>
    <t>Total FAIENCES MURALES</t>
  </si>
  <si>
    <t>STOT</t>
  </si>
  <si>
    <t>10.5</t>
  </si>
  <si>
    <t>TAPIS &amp; SIPHON</t>
  </si>
  <si>
    <t>CH3</t>
  </si>
  <si>
    <t xml:space="preserve">10.5.1 </t>
  </si>
  <si>
    <t>Siphon de sol inox</t>
  </si>
  <si>
    <t>U</t>
  </si>
  <si>
    <t>ART</t>
  </si>
  <si>
    <t>000-V851</t>
  </si>
  <si>
    <t xml:space="preserve">10.5.2 </t>
  </si>
  <si>
    <t>Tapis de propreté encastré</t>
  </si>
  <si>
    <t>m²</t>
  </si>
  <si>
    <t>ART</t>
  </si>
  <si>
    <t>000-V852</t>
  </si>
  <si>
    <t>Total TAPIS &amp; SIPHON</t>
  </si>
  <si>
    <t>STOT</t>
  </si>
  <si>
    <t>10.6</t>
  </si>
  <si>
    <t>OUVRAGES DIVERS</t>
  </si>
  <si>
    <t>CH3</t>
  </si>
  <si>
    <t xml:space="preserve">10.6.1 </t>
  </si>
  <si>
    <t>Profilé des angles saillants</t>
  </si>
  <si>
    <t>ml</t>
  </si>
  <si>
    <t>ART</t>
  </si>
  <si>
    <t>000-C349</t>
  </si>
  <si>
    <t xml:space="preserve">10.6.2 </t>
  </si>
  <si>
    <t>Profilé de tête de faïence</t>
  </si>
  <si>
    <t>ml</t>
  </si>
  <si>
    <t>ART</t>
  </si>
  <si>
    <t>000-W115</t>
  </si>
  <si>
    <t xml:space="preserve">10.6.3 </t>
  </si>
  <si>
    <t>Couvre-joint de dilatation en aluminium</t>
  </si>
  <si>
    <t>ml</t>
  </si>
  <si>
    <t>ART</t>
  </si>
  <si>
    <t>000-V854</t>
  </si>
  <si>
    <t xml:space="preserve">10.6.4 </t>
  </si>
  <si>
    <t>Surbots carrelés</t>
  </si>
  <si>
    <t>U</t>
  </si>
  <si>
    <t>ART</t>
  </si>
  <si>
    <t>000-V855</t>
  </si>
  <si>
    <t xml:space="preserve">10.6.5 </t>
  </si>
  <si>
    <t>Fractionnement des revêtements de sols</t>
  </si>
  <si>
    <t>Ens</t>
  </si>
  <si>
    <t>ART</t>
  </si>
  <si>
    <t>000-V858</t>
  </si>
  <si>
    <t xml:space="preserve">10.6.6 </t>
  </si>
  <si>
    <t>Nettoyage</t>
  </si>
  <si>
    <t>Ens</t>
  </si>
  <si>
    <t>ART</t>
  </si>
  <si>
    <t>000-V857</t>
  </si>
  <si>
    <t>Total OUVRAGES DIVERS</t>
  </si>
  <si>
    <t>STOT</t>
  </si>
  <si>
    <t>Montant HT du Lot N°10 REVETEMENTS SOLS DURS - FAIENCES</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</si>
  <si>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</si>
  <si>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</si>
  <si>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</si>
  <si>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</si>
  <si>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</si>
  <si>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</si>
  <si>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</si>
  <si>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</si>
  <si>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</si>
  <si>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</si>
  <si>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</si>
  <si>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</si>
  <si>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</si>
  <si>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</si>
  <si>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</si>
  <si>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</si>
  <si>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</si>
  <si>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11.0</t>
  </si>
  <si>
    <t>SPECIFICATIONS GENERALES</t>
  </si>
  <si>
    <t>CH3</t>
  </si>
  <si>
    <t xml:space="preserve">11.0.1 </t>
  </si>
  <si>
    <t>OBJET DU MARCHE</t>
  </si>
  <si>
    <t>compr</t>
  </si>
  <si>
    <t>ART</t>
  </si>
  <si>
    <t>000-T858</t>
  </si>
  <si>
    <t xml:space="preserve">11.0.2 </t>
  </si>
  <si>
    <t>NORMES - DTU - REGLEMENTATIONS</t>
  </si>
  <si>
    <t>compr</t>
  </si>
  <si>
    <t>ART</t>
  </si>
  <si>
    <t>000-T859</t>
  </si>
  <si>
    <t xml:space="preserve">11.0.3 </t>
  </si>
  <si>
    <t>PRESCRIPTIONS TECHNIQUES PEINTURE</t>
  </si>
  <si>
    <t>compr</t>
  </si>
  <si>
    <t>ART</t>
  </si>
  <si>
    <t>000-U500</t>
  </si>
  <si>
    <t xml:space="preserve">11.0.4 </t>
  </si>
  <si>
    <t>PRESCRIPTIONS TECHNIQUES SOLS SOUPLES</t>
  </si>
  <si>
    <t>compr</t>
  </si>
  <si>
    <t>ART</t>
  </si>
  <si>
    <t>001-B486</t>
  </si>
  <si>
    <t xml:space="preserve">11.0.5 </t>
  </si>
  <si>
    <t>PRESCRIPTIONS COMMUNES A TOUS LES CORPS D'ETAT</t>
  </si>
  <si>
    <t>compr</t>
  </si>
  <si>
    <t>ART</t>
  </si>
  <si>
    <t>000-T861</t>
  </si>
  <si>
    <t xml:space="preserve">11.0.6 </t>
  </si>
  <si>
    <t>EXIGENCES THERMIQUES ET ENVIRONNEMENTALES</t>
  </si>
  <si>
    <t>compr</t>
  </si>
  <si>
    <t>ART</t>
  </si>
  <si>
    <t>000-T862</t>
  </si>
  <si>
    <t xml:space="preserve">11.0.7 </t>
  </si>
  <si>
    <t>P.G.C.S.P.S</t>
  </si>
  <si>
    <t>Ft</t>
  </si>
  <si>
    <t>ART</t>
  </si>
  <si>
    <t>000-T863</t>
  </si>
  <si>
    <t xml:space="preserve">11.0.8 </t>
  </si>
  <si>
    <t>DOSSIER D'EXECUTION</t>
  </si>
  <si>
    <t>Ft</t>
  </si>
  <si>
    <t>ART</t>
  </si>
  <si>
    <t>000-T864</t>
  </si>
  <si>
    <t xml:space="preserve">11.0.9 </t>
  </si>
  <si>
    <t>DOSSIER DES OUVRAGES EXECUTES</t>
  </si>
  <si>
    <t>Ft</t>
  </si>
  <si>
    <t>ART</t>
  </si>
  <si>
    <t>000-T865</t>
  </si>
  <si>
    <t xml:space="preserve">11.0.10 </t>
  </si>
  <si>
    <t>DPGF</t>
  </si>
  <si>
    <t>compr</t>
  </si>
  <si>
    <t>ART</t>
  </si>
  <si>
    <t>000-T867</t>
  </si>
  <si>
    <t xml:space="preserve">11.0.11 </t>
  </si>
  <si>
    <t>PRORATA</t>
  </si>
  <si>
    <t>Ft</t>
  </si>
  <si>
    <t>ART</t>
  </si>
  <si>
    <t>000-T868</t>
  </si>
  <si>
    <t>Total SPECIFICATIONS GENERALES</t>
  </si>
  <si>
    <t>STOT</t>
  </si>
  <si>
    <t>11.1</t>
  </si>
  <si>
    <t>INSTALLATION DE CHANTIER</t>
  </si>
  <si>
    <t>CH3</t>
  </si>
  <si>
    <t xml:space="preserve">11.1.1 </t>
  </si>
  <si>
    <t>Protection provisoire de chantier et accès</t>
  </si>
  <si>
    <t>Ens</t>
  </si>
  <si>
    <t>ART</t>
  </si>
  <si>
    <t>000-W017</t>
  </si>
  <si>
    <t xml:space="preserve">11.1.2 </t>
  </si>
  <si>
    <t>Échafaudage - Nacelle - Protections</t>
  </si>
  <si>
    <t>m²</t>
  </si>
  <si>
    <t>ART</t>
  </si>
  <si>
    <t>000-T766</t>
  </si>
  <si>
    <t>Total INSTALLATION DE CHANTIER</t>
  </si>
  <si>
    <t>STOT</t>
  </si>
  <si>
    <t>11.2</t>
  </si>
  <si>
    <t>PREPARATIONS DES SUPPORTS</t>
  </si>
  <si>
    <t>CH3</t>
  </si>
  <si>
    <t xml:space="preserve">11.2.1 </t>
  </si>
  <si>
    <t>Ragréage sur support béton ou chape</t>
  </si>
  <si>
    <t>m²</t>
  </si>
  <si>
    <t>ART</t>
  </si>
  <si>
    <t>000-V824</t>
  </si>
  <si>
    <t xml:space="preserve">11.2.2 </t>
  </si>
  <si>
    <t>Revêtements de sols PVC hétérogène acoustique lès - U4 P3</t>
  </si>
  <si>
    <t>m²</t>
  </si>
  <si>
    <t>ART</t>
  </si>
  <si>
    <t>000-V825</t>
  </si>
  <si>
    <t xml:space="preserve">11.2.3 </t>
  </si>
  <si>
    <t>Remontée en plinthes du sol PVC</t>
  </si>
  <si>
    <t>ml</t>
  </si>
  <si>
    <t>ART</t>
  </si>
  <si>
    <t>000-V826</t>
  </si>
  <si>
    <t>Total PREPARATIONS DES SUPPORTS</t>
  </si>
  <si>
    <t>STOT</t>
  </si>
  <si>
    <t>11.3</t>
  </si>
  <si>
    <t>REVETEMENTS DE SOLS</t>
  </si>
  <si>
    <t>CH3</t>
  </si>
  <si>
    <t xml:space="preserve">11.3.1 </t>
  </si>
  <si>
    <t>Revêtement de sol sportif en PVC - P1 - compris ragréage</t>
  </si>
  <si>
    <t>m²</t>
  </si>
  <si>
    <t>ART</t>
  </si>
  <si>
    <t>000-V827</t>
  </si>
  <si>
    <t>Total REVETEMENTS DE SOLS</t>
  </si>
  <si>
    <t>STOT</t>
  </si>
  <si>
    <t>11.4</t>
  </si>
  <si>
    <t>OUVRAGES DIVERS</t>
  </si>
  <si>
    <t>CH3</t>
  </si>
  <si>
    <t xml:space="preserve">11.4.1 </t>
  </si>
  <si>
    <t>Barre de seuil aluminium</t>
  </si>
  <si>
    <t>ml</t>
  </si>
  <si>
    <t>ART</t>
  </si>
  <si>
    <t>000-V828</t>
  </si>
  <si>
    <t xml:space="preserve">11.4.2 </t>
  </si>
  <si>
    <t>Profilé de rattrapage de niveau en aluminium</t>
  </si>
  <si>
    <t>ml</t>
  </si>
  <si>
    <t>ART</t>
  </si>
  <si>
    <t>000-V829</t>
  </si>
  <si>
    <t xml:space="preserve">11.4.3 </t>
  </si>
  <si>
    <t>Couvre-joint de dilatation en aluminium</t>
  </si>
  <si>
    <t>ml</t>
  </si>
  <si>
    <t>ART</t>
  </si>
  <si>
    <t>000-V830</t>
  </si>
  <si>
    <t xml:space="preserve">11.4.4 </t>
  </si>
  <si>
    <t>Nettoyage</t>
  </si>
  <si>
    <t>Ens</t>
  </si>
  <si>
    <t>ART</t>
  </si>
  <si>
    <t>000-V836</t>
  </si>
  <si>
    <t>Total OUVRAGES DIVERS</t>
  </si>
  <si>
    <t>STOT</t>
  </si>
  <si>
    <t>11.5</t>
  </si>
  <si>
    <t>TRAVAUX DANS EXISTANT EN SITE OCCUPE</t>
  </si>
  <si>
    <t>CH3</t>
  </si>
  <si>
    <t xml:space="preserve">11.5.1 </t>
  </si>
  <si>
    <t>Travaux de reprise de peinture</t>
  </si>
  <si>
    <t>m²</t>
  </si>
  <si>
    <t>ART</t>
  </si>
  <si>
    <t>000-V804</t>
  </si>
  <si>
    <t xml:space="preserve">11.5.2 </t>
  </si>
  <si>
    <t>Travaux de reprise de peinture extérieure en façade</t>
  </si>
  <si>
    <t>m²</t>
  </si>
  <si>
    <t>ART</t>
  </si>
  <si>
    <t>000-V805</t>
  </si>
  <si>
    <t xml:space="preserve">11.5.3 </t>
  </si>
  <si>
    <t>Nettoyage de restitution</t>
  </si>
  <si>
    <t>Ens</t>
  </si>
  <si>
    <t>ART</t>
  </si>
  <si>
    <t>000-V806</t>
  </si>
  <si>
    <t>11.5.4</t>
  </si>
  <si>
    <t>PEINTURES - LASURES INTERIEURES</t>
  </si>
  <si>
    <t>CH4</t>
  </si>
  <si>
    <t xml:space="preserve">11.5.4.1 </t>
  </si>
  <si>
    <t>Peintures intérieures sur bois prépeints</t>
  </si>
  <si>
    <t>m²</t>
  </si>
  <si>
    <t>ART</t>
  </si>
  <si>
    <t>000-W297</t>
  </si>
  <si>
    <t xml:space="preserve">11.5.4.2 </t>
  </si>
  <si>
    <t>Peintures intérieures sur bois (ml)</t>
  </si>
  <si>
    <t>ml</t>
  </si>
  <si>
    <t>ART</t>
  </si>
  <si>
    <t>000-W298</t>
  </si>
  <si>
    <t xml:space="preserve">11.5.4.3 </t>
  </si>
  <si>
    <t>Peintures intérieures sur métaux</t>
  </si>
  <si>
    <t>m²</t>
  </si>
  <si>
    <t>ART</t>
  </si>
  <si>
    <t>000-W293</t>
  </si>
  <si>
    <t xml:space="preserve">11.5.4.4 </t>
  </si>
  <si>
    <t>Travaux préparatoires sur supports existants</t>
  </si>
  <si>
    <t>m²</t>
  </si>
  <si>
    <t>ART</t>
  </si>
  <si>
    <t>000-W389</t>
  </si>
  <si>
    <t xml:space="preserve">11.5.4.5 </t>
  </si>
  <si>
    <t>Travaux préparatoires sur plâtre cartonné</t>
  </si>
  <si>
    <t>m²</t>
  </si>
  <si>
    <t>ART</t>
  </si>
  <si>
    <t>000-W395</t>
  </si>
  <si>
    <t xml:space="preserve">11.5.4.6 </t>
  </si>
  <si>
    <t>Travaux préparatoires sur béton</t>
  </si>
  <si>
    <t>m²</t>
  </si>
  <si>
    <t>ART</t>
  </si>
  <si>
    <t>000-W402</t>
  </si>
  <si>
    <t xml:space="preserve">11.5.4.7 </t>
  </si>
  <si>
    <t>m²</t>
  </si>
  <si>
    <t>ART</t>
  </si>
  <si>
    <t>000-W391</t>
  </si>
  <si>
    <t xml:space="preserve">11.5.4.8 </t>
  </si>
  <si>
    <t>m²</t>
  </si>
  <si>
    <t>ART</t>
  </si>
  <si>
    <t>000-W392</t>
  </si>
  <si>
    <t>Total PEINTURES - LASURES INTERIEURES</t>
  </si>
  <si>
    <t>STOT</t>
  </si>
  <si>
    <t>11.5.5</t>
  </si>
  <si>
    <t>PEINTURE DE SOL</t>
  </si>
  <si>
    <t>CH4</t>
  </si>
  <si>
    <t xml:space="preserve">11.5.5.1 </t>
  </si>
  <si>
    <t>Ragréage fibré sur support béton existant</t>
  </si>
  <si>
    <t>Ens</t>
  </si>
  <si>
    <t>ART</t>
  </si>
  <si>
    <t>000-S551</t>
  </si>
  <si>
    <t xml:space="preserve">11.5.5.2 </t>
  </si>
  <si>
    <t>Peintures acrylique de sols anti-poussière</t>
  </si>
  <si>
    <t>Ens</t>
  </si>
  <si>
    <t>ART</t>
  </si>
  <si>
    <t>000-W205</t>
  </si>
  <si>
    <t>Total PEINTURE DE SOL</t>
  </si>
  <si>
    <t>STOT</t>
  </si>
  <si>
    <t xml:space="preserve">11.5.6 </t>
  </si>
  <si>
    <t>Nettoyage de réception et mise à disposition des zones travaux</t>
  </si>
  <si>
    <t>Ens</t>
  </si>
  <si>
    <t>ART</t>
  </si>
  <si>
    <t>000-W361</t>
  </si>
  <si>
    <t>Total TRAVAUX DANS EXISTANT EN SITE OCCUPE</t>
  </si>
  <si>
    <t>STOT</t>
  </si>
  <si>
    <t>11.6</t>
  </si>
  <si>
    <t>PEINTURES INTERIEURES SUR BOISERIES ET METALLERIE</t>
  </si>
  <si>
    <t>CH3</t>
  </si>
  <si>
    <t xml:space="preserve">11.6.1 </t>
  </si>
  <si>
    <t>Peintures intérieures sur bois prépeints</t>
  </si>
  <si>
    <t>m²</t>
  </si>
  <si>
    <t>ART</t>
  </si>
  <si>
    <t>000-V809</t>
  </si>
  <si>
    <t xml:space="preserve">11.6.2 </t>
  </si>
  <si>
    <t>Peintures intérieures sur bois (m²)</t>
  </si>
  <si>
    <t>m²</t>
  </si>
  <si>
    <t>ART</t>
  </si>
  <si>
    <t>000-S463</t>
  </si>
  <si>
    <t xml:space="preserve">11.6.3 </t>
  </si>
  <si>
    <t>Peintures intérieures sur bois (ml)</t>
  </si>
  <si>
    <t>ml</t>
  </si>
  <si>
    <t>ART</t>
  </si>
  <si>
    <t>000-T918</t>
  </si>
  <si>
    <t xml:space="preserve">11.6.4 </t>
  </si>
  <si>
    <t>Peintures intérieures sur métaux</t>
  </si>
  <si>
    <t>m²</t>
  </si>
  <si>
    <t>ART</t>
  </si>
  <si>
    <t>000-V810</t>
  </si>
  <si>
    <t xml:space="preserve">11.6.5 </t>
  </si>
  <si>
    <t>Peintures intérieures sur canalisations et tuyauteries</t>
  </si>
  <si>
    <t>Ens</t>
  </si>
  <si>
    <t>ART</t>
  </si>
  <si>
    <t>000-T900</t>
  </si>
  <si>
    <t>Total PEINTURES INTERIEURES SUR BOISERIES ET METALLERIE</t>
  </si>
  <si>
    <t>STOT</t>
  </si>
  <si>
    <t>11.7</t>
  </si>
  <si>
    <t>PEINTURES - LASURES INTERIEURES</t>
  </si>
  <si>
    <t>CH3</t>
  </si>
  <si>
    <t xml:space="preserve">11.7.1 </t>
  </si>
  <si>
    <t>Travaux préparatoires sur supports existants</t>
  </si>
  <si>
    <t>m²</t>
  </si>
  <si>
    <t>ART</t>
  </si>
  <si>
    <t>000-V812</t>
  </si>
  <si>
    <t xml:space="preserve">11.7.2 </t>
  </si>
  <si>
    <t>Travaux préparatoires sur béton</t>
  </si>
  <si>
    <t>m²</t>
  </si>
  <si>
    <t>ART</t>
  </si>
  <si>
    <t>010-D128</t>
  </si>
  <si>
    <t xml:space="preserve">11.7.3 </t>
  </si>
  <si>
    <t>Travaux préparatoires sur plâtre cartonné</t>
  </si>
  <si>
    <t>m²</t>
  </si>
  <si>
    <t>ART</t>
  </si>
  <si>
    <t>000-V811</t>
  </si>
  <si>
    <t xml:space="preserve">11.7.4 </t>
  </si>
  <si>
    <t>m²</t>
  </si>
  <si>
    <t>ART</t>
  </si>
  <si>
    <t>000-T586</t>
  </si>
  <si>
    <t xml:space="preserve">11.7.5 </t>
  </si>
  <si>
    <t>m²</t>
  </si>
  <si>
    <t>ART</t>
  </si>
  <si>
    <t>000-V813</t>
  </si>
  <si>
    <t xml:space="preserve">11.7.6 </t>
  </si>
  <si>
    <t>m²</t>
  </si>
  <si>
    <t>ART</t>
  </si>
  <si>
    <t>000-T588</t>
  </si>
  <si>
    <t xml:space="preserve">11.7.7 </t>
  </si>
  <si>
    <t>m²</t>
  </si>
  <si>
    <t>ART</t>
  </si>
  <si>
    <t>000-V815</t>
  </si>
  <si>
    <t xml:space="preserve">11.7.8 </t>
  </si>
  <si>
    <t>Lasures intérieures sur plafonds béton</t>
  </si>
  <si>
    <t>m²</t>
  </si>
  <si>
    <t>ART</t>
  </si>
  <si>
    <t>000-V816</t>
  </si>
  <si>
    <t>Total PEINTURES - LASURES INTERIEURES</t>
  </si>
  <si>
    <t>STOT</t>
  </si>
  <si>
    <t>11.8</t>
  </si>
  <si>
    <t>PEINTURE DE SOL</t>
  </si>
  <si>
    <t>CH3</t>
  </si>
  <si>
    <t xml:space="preserve">11.8.1 </t>
  </si>
  <si>
    <t>Peintures acrylique de sols anti-poussière</t>
  </si>
  <si>
    <t>m²</t>
  </si>
  <si>
    <t>ART</t>
  </si>
  <si>
    <t>000-U473</t>
  </si>
  <si>
    <t xml:space="preserve">11.8.2 </t>
  </si>
  <si>
    <t>Peintures de sols compris  marches et contremarches</t>
  </si>
  <si>
    <t>Ens</t>
  </si>
  <si>
    <t>ART</t>
  </si>
  <si>
    <t>000-T895</t>
  </si>
  <si>
    <t xml:space="preserve">11.8.3 </t>
  </si>
  <si>
    <t>Bande podotactile en résine</t>
  </si>
  <si>
    <t>ml</t>
  </si>
  <si>
    <t>ART</t>
  </si>
  <si>
    <t>000-S866</t>
  </si>
  <si>
    <t>Total PEINTURE DE SOL</t>
  </si>
  <si>
    <t>STOT</t>
  </si>
  <si>
    <t>11.9</t>
  </si>
  <si>
    <t>SIGNALETIQUES</t>
  </si>
  <si>
    <t>CH3</t>
  </si>
  <si>
    <t xml:space="preserve">11.9.1 </t>
  </si>
  <si>
    <t>Signalétique de porte format A5</t>
  </si>
  <si>
    <t>U</t>
  </si>
  <si>
    <t>ART</t>
  </si>
  <si>
    <t>000-V817</t>
  </si>
  <si>
    <t xml:space="preserve">11.9.2 </t>
  </si>
  <si>
    <t>Signalétique d'étage format A3</t>
  </si>
  <si>
    <t>U</t>
  </si>
  <si>
    <t>ART</t>
  </si>
  <si>
    <t>000-V818</t>
  </si>
  <si>
    <t xml:space="preserve">11.9.3 </t>
  </si>
  <si>
    <t>Signalétique directionnelle format A4</t>
  </si>
  <si>
    <t>U</t>
  </si>
  <si>
    <t>ART</t>
  </si>
  <si>
    <t>000-V819</t>
  </si>
  <si>
    <t>Total SIGNALETIQUES</t>
  </si>
  <si>
    <t>STOT</t>
  </si>
  <si>
    <t>11.10</t>
  </si>
  <si>
    <t>NETTOYAGE</t>
  </si>
  <si>
    <t>CH3</t>
  </si>
  <si>
    <t xml:space="preserve">11.10.1 </t>
  </si>
  <si>
    <t>Nettoyage de réception et mise en service bâtiment</t>
  </si>
  <si>
    <t>Ens</t>
  </si>
  <si>
    <t>ART</t>
  </si>
  <si>
    <t>000-V807</t>
  </si>
  <si>
    <t>Total NETTOYAGE</t>
  </si>
  <si>
    <t>STOT</t>
  </si>
  <si>
    <t>11.11</t>
  </si>
  <si>
    <t>OUVRAGES DIVERS</t>
  </si>
  <si>
    <t>CH3</t>
  </si>
  <si>
    <t xml:space="preserve">11.11.1 </t>
  </si>
  <si>
    <t>Travaux préliminaires - Travaux préparatoires</t>
  </si>
  <si>
    <t>Ens</t>
  </si>
  <si>
    <t>ART</t>
  </si>
  <si>
    <t>000-V822</t>
  </si>
  <si>
    <t xml:space="preserve">11.11.2 </t>
  </si>
  <si>
    <t>Signalétiques provisoires</t>
  </si>
  <si>
    <t>Ens</t>
  </si>
  <si>
    <t>ART</t>
  </si>
  <si>
    <t>000-V821</t>
  </si>
  <si>
    <t xml:space="preserve">11.11.3 </t>
  </si>
  <si>
    <t>Joints acryliques</t>
  </si>
  <si>
    <t>Ens</t>
  </si>
  <si>
    <t>ART</t>
  </si>
  <si>
    <t>010-H103</t>
  </si>
  <si>
    <t xml:space="preserve">11.11.4 </t>
  </si>
  <si>
    <t>Raccords</t>
  </si>
  <si>
    <t>Ens</t>
  </si>
  <si>
    <t>ART</t>
  </si>
  <si>
    <t>000-V823</t>
  </si>
  <si>
    <t>Total OUVRAGES DIVERS</t>
  </si>
  <si>
    <t>STOT</t>
  </si>
  <si>
    <t>Montant HT du Lot N°11 REVETEMENTS SOLS SOUPLES</t>
  </si>
  <si>
    <t>TOTHT</t>
  </si>
  <si>
    <t>TVA</t>
  </si>
  <si>
    <t>Montant TTC</t>
  </si>
  <si>
    <t>TOTTTC</t>
  </si>
  <si>
    <t>Extension</t>
  </si>
  <si>
    <t>ADAP</t>
  </si>
  <si>
    <t>Reste du projet (existant)</t>
  </si>
  <si>
    <t>Cumul des classeurs</t>
  </si>
  <si>
    <t>U</t>
  </si>
  <si>
    <t>Prix Unitaire HT en €</t>
  </si>
  <si>
    <t>Montant HT en €</t>
  </si>
  <si>
    <t>Prix Unitaire HT en €</t>
  </si>
  <si>
    <t>Montant HT en €</t>
  </si>
  <si>
    <t>Prix Unitaire HT en €</t>
  </si>
  <si>
    <t>Montant HT en €</t>
  </si>
  <si>
    <t>Prix Unitaire HT en €</t>
  </si>
  <si>
    <t>Montant HT en €</t>
  </si>
  <si>
    <t>CH2</t>
  </si>
  <si>
    <t>ASC</t>
  </si>
  <si>
    <t>12.0</t>
  </si>
  <si>
    <t>SPECIFICATIONS GENERALES</t>
  </si>
  <si>
    <t>CH3</t>
  </si>
  <si>
    <t xml:space="preserve">12.0.1 </t>
  </si>
  <si>
    <t>OBJET DU MARCHE</t>
  </si>
  <si>
    <t>compr</t>
  </si>
  <si>
    <t>ART</t>
  </si>
  <si>
    <t>000-S408</t>
  </si>
  <si>
    <t xml:space="preserve">12.0.2 </t>
  </si>
  <si>
    <t>NORMES - DTU - REGLEMENTATIONS</t>
  </si>
  <si>
    <t>compr</t>
  </si>
  <si>
    <t>ART</t>
  </si>
  <si>
    <t>010-B262</t>
  </si>
  <si>
    <t xml:space="preserve">12.0.3 </t>
  </si>
  <si>
    <t>PRESCRIPTIONS TECHNIQUES</t>
  </si>
  <si>
    <t>compr</t>
  </si>
  <si>
    <t>ART</t>
  </si>
  <si>
    <t>000-L862</t>
  </si>
  <si>
    <t xml:space="preserve">12.0.4 </t>
  </si>
  <si>
    <t>PRESCRIPTIONS COMMUNES A TOUS LES CORPS D'ETAT</t>
  </si>
  <si>
    <t>compr</t>
  </si>
  <si>
    <t>ART</t>
  </si>
  <si>
    <t>000-U755</t>
  </si>
  <si>
    <t xml:space="preserve">12.0.5 </t>
  </si>
  <si>
    <t>P.G.C.S.P.S</t>
  </si>
  <si>
    <t>Ft</t>
  </si>
  <si>
    <t>ART</t>
  </si>
  <si>
    <t>000-U756</t>
  </si>
  <si>
    <t xml:space="preserve">12.0.6 </t>
  </si>
  <si>
    <t>EXIGENCES THERMIQUES ET ENVIRONNEMENTALES</t>
  </si>
  <si>
    <t>compr</t>
  </si>
  <si>
    <t>ART</t>
  </si>
  <si>
    <t>000-U762</t>
  </si>
  <si>
    <t xml:space="preserve">12.0.7 </t>
  </si>
  <si>
    <t>DOSSIER D'EXECUTION</t>
  </si>
  <si>
    <t>Ft</t>
  </si>
  <si>
    <t>ART</t>
  </si>
  <si>
    <t>000-U757</t>
  </si>
  <si>
    <t xml:space="preserve">12.0.8 </t>
  </si>
  <si>
    <t>D.O.E. et D.U.E.M.</t>
  </si>
  <si>
    <t>Ft</t>
  </si>
  <si>
    <t>ART</t>
  </si>
  <si>
    <t>000-U758</t>
  </si>
  <si>
    <t xml:space="preserve">12.0.9 </t>
  </si>
  <si>
    <t>DPGF</t>
  </si>
  <si>
    <t>compr</t>
  </si>
  <si>
    <t>ART</t>
  </si>
  <si>
    <t>000-U760</t>
  </si>
  <si>
    <t xml:space="preserve">12.0.10 </t>
  </si>
  <si>
    <t>PRORATA</t>
  </si>
  <si>
    <t>Ft</t>
  </si>
  <si>
    <t>ART</t>
  </si>
  <si>
    <t>000-U761</t>
  </si>
  <si>
    <t>Total SPECIFICATIONS GENERALES</t>
  </si>
  <si>
    <t>STOT</t>
  </si>
  <si>
    <t>12.1</t>
  </si>
  <si>
    <t>ASCENSEURS</t>
  </si>
  <si>
    <t>CH3</t>
  </si>
  <si>
    <t>ASC</t>
  </si>
  <si>
    <t xml:space="preserve">12.1.1 </t>
  </si>
  <si>
    <t>Ascenseur 630 kg - 2 niveaux simple face - EXTENSION</t>
  </si>
  <si>
    <t>U</t>
  </si>
  <si>
    <t>ART</t>
  </si>
  <si>
    <t>000-V801</t>
  </si>
  <si>
    <t xml:space="preserve">12.1.2 </t>
  </si>
  <si>
    <t>Ascenseur 500 kg et son pylône - 3 niveaux double face - EXISTANT</t>
  </si>
  <si>
    <t>U</t>
  </si>
  <si>
    <t>ART</t>
  </si>
  <si>
    <t>000-V802</t>
  </si>
  <si>
    <t>Total ASCENSEURS</t>
  </si>
  <si>
    <t>STOT</t>
  </si>
  <si>
    <t>12.2</t>
  </si>
  <si>
    <t>APPAREIL ELEVATEUR</t>
  </si>
  <si>
    <t>CH3</t>
  </si>
  <si>
    <t xml:space="preserve">12.2.1 </t>
  </si>
  <si>
    <t>Plateforme élévatrice PMR  - EXTENSION</t>
  </si>
  <si>
    <t>U</t>
  </si>
  <si>
    <t>ART</t>
  </si>
  <si>
    <t>000-W202</t>
  </si>
  <si>
    <t>Total APPAREIL ELEVATEUR</t>
  </si>
  <si>
    <t>STOT</t>
  </si>
  <si>
    <t>Montant HT du Lot N°12 ASCENSEURS</t>
  </si>
  <si>
    <t>TOTHT</t>
  </si>
  <si>
    <t>TVA</t>
  </si>
  <si>
    <t>Montant TTC</t>
  </si>
  <si>
    <t>TOTTTC</t>
  </si>
  <si>
    <t>DECOMPOSITION DU PRIX GLOBAL ET FORFAITAIRE</t>
  </si>
  <si>
    <t>NOM DE L'ENTREPRISE (à complèter) :</t>
  </si>
  <si>
    <r>
      <rPr>
        <b/>
        <sz val="16"/>
        <color theme="0" tint="-4.9989318521683403E-2"/>
        <rFont val="Arial"/>
        <family val="2"/>
      </rPr>
      <t>Restructuration et extension de la maison darrêt de TULLE</t>
    </r>
    <r>
      <rPr>
        <b/>
        <sz val="14"/>
        <color theme="0" tint="-4.9989318521683403E-2"/>
        <rFont val="Arial"/>
        <family val="2"/>
      </rPr>
      <t xml:space="preserve">
</t>
    </r>
    <r>
      <rPr>
        <b/>
        <sz val="12"/>
        <color theme="0" tint="-4.9989318521683403E-2"/>
        <rFont val="Arial"/>
        <family val="2"/>
      </rPr>
      <t>DISP - Direction Interrégionale des Services Pénitentiaires de Bordeaux</t>
    </r>
  </si>
  <si>
    <t>Lot N°11 REVETEMENTS SOLS SOUPLES</t>
  </si>
  <si>
    <t>Lot N°12 ASCENSEURS</t>
  </si>
  <si>
    <t>07.1.7.3</t>
  </si>
  <si>
    <t>05.1.5</t>
  </si>
  <si>
    <t xml:space="preserve">A verifier </t>
  </si>
  <si>
    <t>M14 - MEN ALU - 1 fixe 110 + 1 couliss 58 - 172 x 135</t>
  </si>
  <si>
    <t>M13 - MEN ALU - 1 fixe 110 + 1 couliss 58 - 172 x 135</t>
  </si>
  <si>
    <t>M12 - MEN ALU - 1 fixe 110 + 1 couliss 58 - 172 x 135</t>
  </si>
  <si>
    <t>M23 - MEN ALU - 2 modules fixes - 187 x 135</t>
  </si>
  <si>
    <t>M22 - MEN ALU - 3 modules fixes - 293 x 135</t>
  </si>
  <si>
    <t>M21 - MEN ALU - 3 modules fixes - 295 x 135</t>
  </si>
  <si>
    <t>M20 - MEN ALU - 3 modules fixes - 227 x 135</t>
  </si>
  <si>
    <t>M19 - MEN ALU - 4modules fixes - 362 x 135</t>
  </si>
  <si>
    <t>M18 - MEN ALU - 3 modules fixes - 297 x 135</t>
  </si>
  <si>
    <t>M17 - MEN ALU - 4 modules fixes - 322 x 135</t>
  </si>
  <si>
    <t>M16 - MEN ALU - 3 modules fixes - 297 x 135</t>
  </si>
  <si>
    <t>M15 - MEN ALU - 1modules fixes - 97 x 151</t>
  </si>
  <si>
    <t>Description générale des fenêtres avec ouvrant à soufflet ou à la française en aluminium thermolaqué</t>
  </si>
  <si>
    <t xml:space="preserve">3.D-75 - MEN ALU Porte fenetre vitrée 106 x 204 </t>
  </si>
  <si>
    <t>05.1.4</t>
  </si>
  <si>
    <t>Châssis coulissant et ouvrants pompiers</t>
  </si>
  <si>
    <t>Montant HT du Lot N°05 MENUISERIES EXTERIEURES ALUMINIUM - OCCULTATIONS</t>
  </si>
  <si>
    <t>Montant HT du Lot N°08 DOUBLAGE - CLOISONS - PLATRERIE - PLAFONDS</t>
  </si>
  <si>
    <t>04.0.11</t>
  </si>
  <si>
    <t>04.0.12</t>
  </si>
  <si>
    <t>Le présent quantitatif est le complément du CCTP et des plans du Projet. Toutes les prestations sont dues conformément aux prescriptions et définitions du descriptif et des plans. Il appartient à l'entrepreneur de compléter, s'il le juge utile, l'énumération des prestations afin de prévoir l'ensemble des travaux lui incombant, ainsi que toutes les sujétions et plus-values nécessaires à l'achèvement complet des ouvrages conformément aux règles de l'art. De part l'établissement de l'Acte d'Engagement, l'entrepreneur certifie avoir lu et approuvé le contenu du descriptif et du quantitatif sans aucune réserve. Les Quantité estimée MOEs indiquées sont des valeurs indicatives. 
En cas de postes non valorisés ou non complétés, ces prestations seront considérées comme incluses dans l'offre</t>
  </si>
  <si>
    <t>Qtt estimée MOE</t>
  </si>
  <si>
    <t>Le présent quantitatif est le complément du CCTP et des plans du Projet. Toutes les prestations sont dues conformément aux prescriptions et définitions du descriptif et des plans. Il appartient à l'entrepreneur de compléter, s'il le juge utile, l'énumération des prestations afin de prévoir l'ensemble des travaux lui incombant, ainsi que toutes les sujétions et plus-values nécessaires à l'achèvement complet des ouvrages conformément aux règles de l'art. De part l'établissement de l'Acte d'Engagement, l'entrepreneur certifie avoir lu et approuvé le contenu du descriptif et du quantitatif sans aucune réserve. Les Qtt estimée MOEs indiquées sont des valeurs indicatives. 
En cas de postes non valorisés ou non complétés, ces prestations seront considérées comme incluses dans l'offre</t>
  </si>
  <si>
    <t>Qtt entreprise</t>
  </si>
  <si>
    <t>Peintures acrylique sur parois ­ Finition B ­ Satin</t>
  </si>
  <si>
    <t>Peintures acrylique sur plafonds ­ Finition B ­ Satin</t>
  </si>
  <si>
    <t xml:space="preserve"> Peintures de propreté sur parois ­ Finition C</t>
  </si>
  <si>
    <t>Peintures de propreté sur plafond ­ Finition C</t>
  </si>
  <si>
    <t>PLAN REPERAGE DES BARDAGES</t>
  </si>
  <si>
    <t>06.0.11</t>
  </si>
  <si>
    <t>06.0.12</t>
  </si>
  <si>
    <t>06.2.5</t>
  </si>
  <si>
    <t>06.2.6</t>
  </si>
  <si>
    <t>06.2.7</t>
  </si>
  <si>
    <t>Cage de protection unité exterieure</t>
  </si>
  <si>
    <t>Ventilation du vide sanitaire extension</t>
  </si>
  <si>
    <t>Protection devant persienne M11</t>
  </si>
  <si>
    <t>Protection devant persienne M6</t>
  </si>
  <si>
    <t>M-1 (cf. tableau nomenclature des MEXT &amp; SERR)</t>
  </si>
  <si>
    <t>M-2 (cf. tableau nomenclature des MEXT &amp; SERR)</t>
  </si>
  <si>
    <t>M-3 (cf. tableau nomenclature des MEXT &amp; SERR)</t>
  </si>
  <si>
    <t>M-4 (cf. tableau nomenclature des MEXT &amp; SERR)</t>
  </si>
  <si>
    <t>M-5 (cf. tableau nomenclature des MEXT &amp; SERR)</t>
  </si>
  <si>
    <t>M-6 (cf. tableau nomenclature des MEXT &amp; SERR)</t>
  </si>
  <si>
    <t>M-7 (cf. tableau nomenclature des MEXT &amp; SERR)</t>
  </si>
  <si>
    <t>M-8 (cf. tableau nomenclature des MEXT &amp; SERR)</t>
  </si>
  <si>
    <t>Protection devant menuiserie M1</t>
  </si>
  <si>
    <t>Protection devant menuiserie M2</t>
  </si>
  <si>
    <t>Protection devant menuiserie M3</t>
  </si>
  <si>
    <t>Protection devant menuiserie M4</t>
  </si>
  <si>
    <t>Protection devant menuiserie M5</t>
  </si>
  <si>
    <t>Protection devant menuiserie M7</t>
  </si>
  <si>
    <t>Protection devant menuiserie M12</t>
  </si>
  <si>
    <t>Protection devant menuiserie M13</t>
  </si>
  <si>
    <t>Protection devant menuiserie M14</t>
  </si>
  <si>
    <t>Protection devant menuiserie M16</t>
  </si>
  <si>
    <t>Protection devant menuiserie M17</t>
  </si>
  <si>
    <t>Protection devant menuiserie M18</t>
  </si>
  <si>
    <t>Protection devant menuiserie M19</t>
  </si>
  <si>
    <t>Protection devant menuiserie M20</t>
  </si>
  <si>
    <t>Protection devant menuiserie M21</t>
  </si>
  <si>
    <t>Protection devant menuiserie M22</t>
  </si>
  <si>
    <t>Protection devant menuiserie M23</t>
  </si>
  <si>
    <t>Protection devant menuiserie M15</t>
  </si>
  <si>
    <t>Protection devant et derrière VB 3</t>
  </si>
  <si>
    <t>Protection devant et derrière VB 3.1</t>
  </si>
  <si>
    <t xml:space="preserve">M6 </t>
  </si>
  <si>
    <t>M11</t>
  </si>
  <si>
    <t xml:space="preserve">Grilles de ventilations persiennées thermolaqué </t>
  </si>
  <si>
    <t>07.10</t>
  </si>
  <si>
    <t>PRESTATIONS SUPPLEMENTAIRES EVENTUELLES 3</t>
  </si>
  <si>
    <t>PRESTATIONS SUPPLEMENTAIRES EVENTUELLES 1</t>
  </si>
  <si>
    <t xml:space="preserve">Remplacement de portes existantes </t>
  </si>
  <si>
    <t>A1</t>
  </si>
  <si>
    <t>A2</t>
  </si>
  <si>
    <t>A3</t>
  </si>
  <si>
    <t>A4</t>
  </si>
  <si>
    <t>A5</t>
  </si>
  <si>
    <t>07.10.1</t>
  </si>
  <si>
    <t>Bloc sanitaire standard avec douche</t>
  </si>
  <si>
    <t>Bloc sanitaire PMR – mutualisé</t>
  </si>
  <si>
    <t>07.1.5</t>
  </si>
  <si>
    <t>Ouvrant de désenfumage en façade</t>
  </si>
  <si>
    <t>VB 3</t>
  </si>
  <si>
    <t>VB3.1</t>
  </si>
  <si>
    <t>Protection VB 1 et VH1</t>
  </si>
  <si>
    <t>Protection VB 2 et VH2</t>
  </si>
  <si>
    <t>Protection VH3</t>
  </si>
  <si>
    <t>Protection VB 1.1 et VH1.1</t>
  </si>
  <si>
    <t>Protection VB 2.1 et VH2.1</t>
  </si>
  <si>
    <t>Total PRESTATIONS SUPPLEMENTAIRES EVENTUELLES 1</t>
  </si>
  <si>
    <t>Total PRESTATIONS SUPPLEMENTAIRES EVENTUELLES 3</t>
  </si>
  <si>
    <t>07.6.2</t>
  </si>
  <si>
    <t>07.6.3</t>
  </si>
  <si>
    <t xml:space="preserve">07.6.5 </t>
  </si>
  <si>
    <t>07.7.1</t>
  </si>
  <si>
    <t>07.7.2</t>
  </si>
  <si>
    <t>07.7.3</t>
  </si>
  <si>
    <t xml:space="preserve">07.8.1 </t>
  </si>
  <si>
    <t>07.09</t>
  </si>
  <si>
    <t>07.09.1</t>
  </si>
  <si>
    <t>Accès pompier sur grille de la M11</t>
  </si>
  <si>
    <t>Grille anti-rongeur</t>
  </si>
  <si>
    <t>-1.D-1 - Porte pleine int - 103 x 204_EI60</t>
  </si>
  <si>
    <t>-1.D-2 - Porte pleine int - 103 x 204_ EI60</t>
  </si>
  <si>
    <t>1.D-75 - Porte pleine int - 93 x 204 _E30</t>
  </si>
  <si>
    <t>07.1.3</t>
  </si>
  <si>
    <t>07.1.4</t>
  </si>
  <si>
    <t>07.1.2</t>
  </si>
  <si>
    <t>2.D-69_Porte barreaudée int. - 930 x 2040 CR4 + 2.G-70</t>
  </si>
  <si>
    <t>1.D-47_Porte barreaudée int. - 930 x 2040 CR4</t>
  </si>
  <si>
    <t>1.D-79_Porte barreaudée int. - 930 x 2040 CR4</t>
  </si>
  <si>
    <t>1.G-92_Porte barreaudée int. - 930 x 2040 CR4</t>
  </si>
  <si>
    <t>2.D-73_Porte barreaudée int. - 930 x 2040 CR4</t>
  </si>
  <si>
    <t>10.1.4</t>
  </si>
  <si>
    <t>10.1.5</t>
  </si>
  <si>
    <t>10.1.6</t>
  </si>
  <si>
    <t>10.1.7</t>
  </si>
  <si>
    <t>10.1.8</t>
  </si>
  <si>
    <t>10.1.9</t>
  </si>
  <si>
    <t>10.1.10</t>
  </si>
  <si>
    <t>10.1.11</t>
  </si>
  <si>
    <r>
      <t xml:space="preserve">Montant HT du Lot N°07 METALLERIE - SERRURERIE </t>
    </r>
    <r>
      <rPr>
        <b/>
        <sz val="11"/>
        <color rgb="FFFF0000"/>
        <rFont val="Calibri"/>
        <family val="2"/>
      </rPr>
      <t>BASE</t>
    </r>
  </si>
  <si>
    <r>
      <t xml:space="preserve">Montant HT du Lot N°07 METALLERIE - SERRURERIE </t>
    </r>
    <r>
      <rPr>
        <b/>
        <sz val="11"/>
        <color rgb="FFFF0000"/>
        <rFont val="Calibri"/>
        <family val="2"/>
      </rPr>
      <t>PSE 1</t>
    </r>
  </si>
  <si>
    <r>
      <t xml:space="preserve">Montant HT du Lot N°07 METALLERIE - SERRURERIE </t>
    </r>
    <r>
      <rPr>
        <b/>
        <sz val="11"/>
        <color rgb="FFFF0000"/>
        <rFont val="Calibri"/>
        <family val="2"/>
      </rPr>
      <t>PSE 3</t>
    </r>
  </si>
  <si>
    <r>
      <t xml:space="preserve">Montant HT du Lot N°07 METALLERIE - SERRURERIE </t>
    </r>
    <r>
      <rPr>
        <b/>
        <sz val="11"/>
        <color rgb="FFFF0000"/>
        <rFont val="Calibri"/>
        <family val="2"/>
      </rPr>
      <t>BASE + PSE1 + PSE3</t>
    </r>
  </si>
  <si>
    <t>Grille de protection du local compresseur au R+1 Medecin 2</t>
  </si>
  <si>
    <t>09.2.4</t>
  </si>
  <si>
    <t xml:space="preserve">09.2.4.1 </t>
  </si>
  <si>
    <t xml:space="preserve">09.2.4.2 </t>
  </si>
  <si>
    <t xml:space="preserve">09.2.4.3 </t>
  </si>
  <si>
    <t xml:space="preserve">09.2.4.4 </t>
  </si>
  <si>
    <t xml:space="preserve">09.2.4.6 </t>
  </si>
  <si>
    <t>Passe menotte</t>
  </si>
  <si>
    <t>Cage rangement salle de sport (remplissage métal déployé coquille dans CCTP)</t>
  </si>
  <si>
    <t>Placard avec aménagement</t>
  </si>
  <si>
    <t>08.10</t>
  </si>
  <si>
    <t>PRESTATIONS SUPPLEMENTAIRES EVENTUELLES 2</t>
  </si>
  <si>
    <t>Total PRESTATIONS SUPPLEMENTAIRES EVENTUELLES 2</t>
  </si>
  <si>
    <t xml:space="preserve">Dalle acoustique rapportée </t>
  </si>
  <si>
    <t>08.10.1</t>
  </si>
  <si>
    <r>
      <t xml:space="preserve">Montant HT du Lot N°07 METALLERIE - SERRURERIE </t>
    </r>
    <r>
      <rPr>
        <b/>
        <sz val="11"/>
        <color rgb="FFFF0000"/>
        <rFont val="Calibri"/>
        <family val="2"/>
      </rPr>
      <t>PSE 2</t>
    </r>
  </si>
  <si>
    <r>
      <t xml:space="preserve">Montant HT du Lot N°07 METALLERIE - SERRURERIE </t>
    </r>
    <r>
      <rPr>
        <b/>
        <sz val="11"/>
        <color rgb="FFFF0000"/>
        <rFont val="Calibri"/>
        <family val="2"/>
      </rPr>
      <t>BASE + PSE2</t>
    </r>
  </si>
  <si>
    <t>08.4.3</t>
  </si>
  <si>
    <t>08.4.4</t>
  </si>
  <si>
    <t>Traitement hydrofuge</t>
  </si>
  <si>
    <t>09.11.8</t>
  </si>
  <si>
    <t xml:space="preserve">Filet pare ballon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</si>
</sst>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0.00;\-#,##0.00;"/>
    <numFmt numFmtId="165" formatCode="#\ ##0;\-#,##0;"/>
    <numFmt numFmtId="166" formatCode="_-* #,##0.00\ [$€-40C]_-;\-* #,##0.00\ [$€-40C]_-;_-* &quot;-&quot;??\ [$€-40C]_-;_-@_-"/>
    <numFmt numFmtId="167" formatCode="#,##0;\-#,##0;"/>
    <numFmt numFmtId="168" formatCode="#,##0.0;\-#,##0.0;"/>
  </numFmts>
  <fonts count="36" x14ac:knownFonts="1">
    <font>
      <sz val="11"/>
      <color theme="1"/>
      <name val="Calibri"/>
      <family val="2"/>
      <scheme val="minor"/>
    </font>
    <font>
      <sz val="10"/>
      <color rgb="FF000000"/>
      <name val="Calibri Light"/>
      <family val="1"/>
    </font>
    <font>
      <b/>
      <sz val="11"/>
      <color rgb="FF000000"/>
      <name val="Arial"/>
      <family val="1"/>
    </font>
    <font>
      <i/>
      <sz val="10"/>
      <color rgb="FF5B5B5B"/>
      <name val="Arial"/>
      <family val="1"/>
    </font>
    <font>
      <sz val="11"/>
      <color rgb="FF5B5B5B"/>
      <name val="Arial"/>
      <family val="1"/>
    </font>
    <font>
      <sz val="20"/>
      <color rgb="FF00BFFF"/>
      <name val="Calibri Light"/>
      <family val="1"/>
    </font>
    <font>
      <sz val="10"/>
      <color rgb="FF000000"/>
      <name val="Arial"/>
      <family val="1"/>
    </font>
    <font>
      <sz val="16"/>
      <color rgb="FF00BFFF"/>
      <name val="Calibri Light"/>
      <family val="1"/>
    </font>
    <font>
      <sz val="14"/>
      <color rgb="FF000000"/>
      <name val="Calibri Light"/>
      <family val="1"/>
    </font>
    <font>
      <sz val="12"/>
      <color rgb="FF000000"/>
      <name val="Calibri Light"/>
      <family val="1"/>
    </font>
    <font>
      <sz val="10"/>
      <color rgb="FF000000"/>
      <name val="Calibri"/>
      <family val="1"/>
    </font>
    <font>
      <sz val="10"/>
      <color rgb="FFFF0000"/>
      <name val="Arial"/>
      <family val="1"/>
    </font>
    <font>
      <u/>
      <sz val="10"/>
      <color rgb="FF000000"/>
      <name val="Calibri Light"/>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
      <sz val="11"/>
      <color rgb="FFFF0000"/>
      <name val="Calibri"/>
      <family val="2"/>
      <scheme val="minor"/>
    </font>
    <font>
      <b/>
      <sz val="12"/>
      <name val="Arial"/>
      <family val="2"/>
    </font>
    <font>
      <b/>
      <sz val="14"/>
      <color theme="0" tint="-4.9989318521683403E-2"/>
      <name val="Arial"/>
      <family val="2"/>
    </font>
    <font>
      <b/>
      <sz val="16"/>
      <color theme="0" tint="-4.9989318521683403E-2"/>
      <name val="Arial"/>
      <family val="2"/>
    </font>
    <font>
      <b/>
      <sz val="16"/>
      <color rgb="FF637A86"/>
      <name val="Calibri Light"/>
      <family val="2"/>
    </font>
    <font>
      <b/>
      <sz val="20"/>
      <color rgb="FF637A86"/>
      <name val="Calibri Light"/>
      <family val="2"/>
    </font>
    <font>
      <b/>
      <sz val="14"/>
      <color rgb="FF637A86"/>
      <name val="Calibri"/>
      <family val="2"/>
      <scheme val="minor"/>
    </font>
    <font>
      <b/>
      <sz val="11"/>
      <color theme="1"/>
      <name val="Tahoma"/>
      <family val="2"/>
    </font>
    <font>
      <sz val="7"/>
      <color rgb="FF637A86"/>
      <name val="Arial"/>
      <family val="2"/>
    </font>
    <font>
      <sz val="8"/>
      <color rgb="FF637A86"/>
      <name val="Arial"/>
      <family val="2"/>
    </font>
    <font>
      <b/>
      <sz val="12"/>
      <color theme="0" tint="-4.9989318521683403E-2"/>
      <name val="Arial"/>
      <family val="2"/>
    </font>
    <font>
      <sz val="8"/>
      <name val="Calibri"/>
      <family val="2"/>
      <scheme val="minor"/>
    </font>
    <font>
      <sz val="11"/>
      <color theme="1"/>
      <name val="Calibri"/>
      <family val="2"/>
      <scheme val="minor"/>
    </font>
    <font>
      <sz val="10"/>
      <name val="Arial"/>
      <family val="2"/>
    </font>
    <font>
      <sz val="11"/>
      <name val="Calibri"/>
      <family val="2"/>
      <scheme val="minor"/>
    </font>
    <font>
      <b/>
      <sz val="11"/>
      <color rgb="FFFF0000"/>
      <name val="Calibri"/>
      <family val="2"/>
    </font>
  </fonts>
  <fills count="9">
    <fill>
      <patternFill patternType="none"/>
    </fill>
    <fill>
      <patternFill patternType="gray125"/>
    </fill>
    <fill>
      <patternFill patternType="solid">
        <fgColor rgb="FFE0E0E0"/>
        <bgColor indexed="64"/>
      </patternFill>
    </fill>
    <fill>
      <patternFill patternType="solid">
        <fgColor rgb="FFFFFFFF"/>
      </patternFill>
    </fill>
    <fill>
      <patternFill patternType="solid">
        <fgColor indexed="9"/>
        <bgColor indexed="64"/>
      </patternFill>
    </fill>
    <fill>
      <patternFill patternType="solid">
        <fgColor rgb="FF637A86"/>
        <bgColor indexed="64"/>
      </patternFill>
    </fill>
    <fill>
      <patternFill patternType="solid">
        <fgColor rgb="FFB4C1C8"/>
        <bgColor indexed="64"/>
      </patternFill>
    </fill>
    <fill>
      <patternFill patternType="solid">
        <fgColor theme="0" tint="-0.14999847407452621"/>
        <bgColor indexed="64"/>
      </patternFill>
    </fill>
    <fill>
      <patternFill patternType="solid">
        <fgColor rgb="FFFFFF00"/>
        <bgColor indexed="64"/>
      </patternFill>
    </fill>
  </fills>
  <borders count="37">
    <border>
      <left/>
      <right/>
      <top/>
      <bottom/>
      <diagonal/>
    </border>
    <border>
      <left style="hair">
        <color rgb="FF000000"/>
      </left>
      <right style="hair">
        <color rgb="FF000000"/>
      </right>
      <top/>
      <bottom/>
      <diagonal/>
    </border>
    <border>
      <left/>
      <right/>
      <top style="thin">
        <color rgb="FF000000"/>
      </top>
      <bottom/>
      <diagonal/>
    </border>
    <border>
      <left style="hair">
        <color rgb="FF000000"/>
      </left>
      <right style="thin">
        <color rgb="FF000000"/>
      </right>
      <top/>
      <bottom style="thin">
        <color rgb="FF000000"/>
      </bottom>
      <diagonal/>
    </border>
    <border>
      <left/>
      <right style="thin">
        <color rgb="FF000000"/>
      </right>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thin">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style="hair">
        <color rgb="FF000000"/>
      </right>
      <top/>
      <bottom/>
      <diagonal/>
    </border>
    <border>
      <left style="thin">
        <color rgb="FF000000"/>
      </left>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style="thin">
        <color rgb="FF000000"/>
      </right>
      <top/>
      <bottom/>
      <diagonal/>
    </border>
    <border>
      <left/>
      <right style="hair">
        <color rgb="FF000000"/>
      </right>
      <top/>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hair">
        <color rgb="FF000000"/>
      </left>
      <right style="thin">
        <color rgb="FF000000"/>
      </right>
      <top/>
      <bottom/>
      <diagonal/>
    </border>
    <border>
      <left style="hair">
        <color rgb="FF000000"/>
      </left>
      <right style="hair">
        <color rgb="FF000000"/>
      </right>
      <top style="thin">
        <color rgb="FF000000"/>
      </top>
      <bottom/>
      <diagonal/>
    </border>
    <border>
      <left style="thin">
        <color rgb="FF000000"/>
      </left>
      <right style="hair">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left style="hair">
        <color rgb="FF000000"/>
      </left>
      <right/>
      <top/>
      <bottom/>
      <diagonal/>
    </border>
  </borders>
  <cellStyleXfs count="50">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6" fillId="0" borderId="0" applyFill="0">
      <alignment horizontal="left" vertical="top" wrapText="1"/>
    </xf>
    <xf numFmtId="0" fontId="7" fillId="2" borderId="0">
      <alignment horizontal="left" vertical="top" wrapText="1"/>
    </xf>
    <xf numFmtId="0" fontId="1" fillId="0" borderId="0" applyFill="0">
      <alignment horizontal="left" vertical="top" wrapText="1"/>
    </xf>
    <xf numFmtId="0" fontId="1" fillId="0" borderId="0" applyFill="0">
      <alignment horizontal="left" vertical="top" wrapText="1"/>
    </xf>
    <xf numFmtId="0" fontId="7" fillId="2" borderId="0">
      <alignment horizontal="right" vertical="top" wrapText="1"/>
    </xf>
    <xf numFmtId="0" fontId="8"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8" fillId="0" borderId="0" applyFill="0">
      <alignment horizontal="righ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6"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6" fillId="0" borderId="0" applyFill="0">
      <alignment horizontal="left" vertical="top" wrapText="1"/>
    </xf>
    <xf numFmtId="0" fontId="10" fillId="0" borderId="0" applyFill="0">
      <alignment horizontal="left" vertical="top" wrapText="1"/>
    </xf>
    <xf numFmtId="0" fontId="1" fillId="0" borderId="0" applyFill="0">
      <alignment horizontal="left" vertical="top" wrapText="1"/>
    </xf>
    <xf numFmtId="0" fontId="1" fillId="0" borderId="0" applyFill="0">
      <alignment horizontal="left" vertical="top" wrapText="1" indent="2"/>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1" fillId="0" borderId="0" applyFill="0">
      <alignment horizontal="left" vertical="top" wrapText="1"/>
    </xf>
    <xf numFmtId="0" fontId="12" fillId="0" borderId="0" applyFill="0">
      <alignment horizontal="left" vertical="top" wrapText="1" indent="3"/>
    </xf>
    <xf numFmtId="0" fontId="13" fillId="0" borderId="0" applyFill="0">
      <alignment horizontal="left" vertical="top" wrapText="1" indent="3"/>
    </xf>
    <xf numFmtId="0" fontId="13" fillId="0" borderId="0" applyFill="0">
      <alignment horizontal="left" vertical="top" wrapText="1" indent="3"/>
    </xf>
    <xf numFmtId="0" fontId="1" fillId="0" borderId="0" applyFill="0">
      <alignment horizontal="left" vertical="top" wrapText="1" indent="3"/>
    </xf>
    <xf numFmtId="0" fontId="13" fillId="0" borderId="0" applyFill="0">
      <alignment horizontal="left" vertical="top" wrapText="1" indent="3"/>
    </xf>
    <xf numFmtId="0" fontId="13" fillId="0" borderId="0" applyFill="0">
      <alignment horizontal="left" vertical="top" wrapText="1" indent="3"/>
    </xf>
    <xf numFmtId="0" fontId="14" fillId="0" borderId="0" applyFill="0">
      <alignment horizontal="left" vertical="top" wrapText="1" inden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xf>
    <xf numFmtId="0" fontId="33" fillId="0" borderId="0"/>
    <xf numFmtId="0" fontId="33" fillId="0" borderId="0"/>
    <xf numFmtId="43" fontId="33" fillId="0" borderId="0" applyFont="0" applyFill="0" applyBorder="0" applyAlignment="0" applyProtection="0"/>
    <xf numFmtId="44" fontId="32" fillId="0" borderId="0" applyFont="0" applyFill="0" applyBorder="0" applyAlignment="0" applyProtection="0"/>
    <xf numFmtId="0" fontId="32" fillId="0" borderId="0"/>
  </cellStyleXfs>
  <cellXfs count="125">
    <xf numFmtId="0" fontId="0" fillId="0" borderId="0" xfId="0"/>
    <xf numFmtId="0" fontId="18" fillId="0" borderId="0" xfId="0" applyFont="1" applyAlignment="1">
      <alignment horizontal="left" vertical="top" wrapText="1"/>
    </xf>
    <xf numFmtId="0" fontId="0" fillId="0" borderId="24" xfId="0" applyBorder="1" applyAlignment="1">
      <alignment horizontal="left" vertical="top" wrapText="1"/>
    </xf>
    <xf numFmtId="0" fontId="0" fillId="0" borderId="26" xfId="0" applyBorder="1" applyAlignment="1">
      <alignment horizontal="left" vertical="top" wrapText="1"/>
    </xf>
    <xf numFmtId="0" fontId="0" fillId="0" borderId="23" xfId="0" applyBorder="1" applyAlignment="1">
      <alignment horizontal="left" vertical="top" wrapText="1"/>
    </xf>
    <xf numFmtId="0" fontId="0" fillId="0" borderId="25" xfId="0" applyBorder="1" applyAlignment="1">
      <alignment horizontal="left" vertical="top" wrapText="1"/>
    </xf>
    <xf numFmtId="0" fontId="18" fillId="0" borderId="22" xfId="0" applyFont="1" applyBorder="1" applyAlignment="1">
      <alignment horizontal="center" vertical="top" wrapText="1"/>
    </xf>
    <xf numFmtId="0" fontId="0" fillId="0" borderId="4" xfId="0" applyBorder="1" applyAlignment="1">
      <alignment horizontal="left" vertical="top" wrapText="1"/>
    </xf>
    <xf numFmtId="0" fontId="0" fillId="0" borderId="21" xfId="0" applyBorder="1" applyAlignment="1">
      <alignment horizontal="left" vertical="top" wrapText="1"/>
    </xf>
    <xf numFmtId="0" fontId="0" fillId="0" borderId="20" xfId="0" applyBorder="1" applyAlignment="1">
      <alignment horizontal="center" vertical="top" wrapText="1"/>
    </xf>
    <xf numFmtId="0" fontId="0" fillId="0" borderId="18" xfId="0" applyBorder="1" applyAlignment="1">
      <alignment horizontal="left" vertical="top" wrapText="1"/>
    </xf>
    <xf numFmtId="0" fontId="0" fillId="0" borderId="11" xfId="0" applyBorder="1" applyAlignment="1">
      <alignment horizontal="left" vertical="top" wrapText="1"/>
    </xf>
    <xf numFmtId="0" fontId="0" fillId="0" borderId="19" xfId="0" applyBorder="1" applyAlignment="1">
      <alignment horizontal="left" vertical="top" wrapText="1"/>
    </xf>
    <xf numFmtId="0" fontId="5" fillId="0" borderId="10" xfId="6" applyBorder="1">
      <alignment horizontal="left" vertical="top" wrapText="1"/>
    </xf>
    <xf numFmtId="0" fontId="5" fillId="0" borderId="14" xfId="6" applyBorder="1">
      <alignment horizontal="left" vertical="top" wrapText="1"/>
    </xf>
    <xf numFmtId="0" fontId="0" fillId="0" borderId="1" xfId="0" applyBorder="1" applyAlignment="1">
      <alignment horizontal="left" vertical="top" wrapText="1"/>
    </xf>
    <xf numFmtId="0" fontId="0" fillId="0" borderId="17"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7" fillId="2" borderId="10" xfId="10" applyBorder="1">
      <alignment horizontal="left" vertical="top" wrapText="1"/>
    </xf>
    <xf numFmtId="0" fontId="7" fillId="2" borderId="14" xfId="10" applyBorder="1">
      <alignment horizontal="left" vertical="top" wrapText="1"/>
    </xf>
    <xf numFmtId="0" fontId="1" fillId="0" borderId="10" xfId="27" applyBorder="1">
      <alignment horizontal="left" vertical="top" wrapText="1"/>
    </xf>
    <xf numFmtId="0" fontId="1" fillId="0" borderId="14" xfId="27" applyBorder="1">
      <alignment horizontal="left" vertical="top" wrapText="1"/>
    </xf>
    <xf numFmtId="0" fontId="0" fillId="0" borderId="1" xfId="0" applyBorder="1" applyAlignment="1" applyProtection="1">
      <alignment horizontal="center" vertical="top"/>
      <protection locked="0"/>
    </xf>
    <xf numFmtId="165" fontId="0" fillId="0" borderId="1" xfId="0" applyNumberForma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4" fontId="0" fillId="0" borderId="17" xfId="0" applyNumberFormat="1" applyBorder="1" applyAlignment="1" applyProtection="1">
      <alignment horizontal="center" vertical="top" wrapText="1"/>
      <protection locked="0"/>
    </xf>
    <xf numFmtId="165" fontId="0" fillId="0" borderId="9" xfId="0" applyNumberFormat="1" applyBorder="1" applyAlignment="1" applyProtection="1">
      <alignment horizontal="center" vertical="top" wrapText="1"/>
      <protection locked="0"/>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3" xfId="0" applyBorder="1" applyAlignment="1">
      <alignment horizontal="left" vertical="top" wrapText="1"/>
    </xf>
    <xf numFmtId="0" fontId="7" fillId="2" borderId="10" xfId="13" applyBorder="1" applyAlignment="1">
      <alignment horizontal="left" vertical="top" wrapText="1"/>
    </xf>
    <xf numFmtId="0" fontId="7" fillId="2" borderId="14" xfId="13" applyBorder="1">
      <alignment horizontal="right" vertical="top" wrapText="1"/>
    </xf>
    <xf numFmtId="0" fontId="0" fillId="0" borderId="13" xfId="0" applyBorder="1" applyAlignment="1">
      <alignment horizontal="left" vertical="top" wrapText="1"/>
    </xf>
    <xf numFmtId="0" fontId="0" fillId="0" borderId="16" xfId="0" applyBorder="1" applyAlignment="1">
      <alignment horizontal="left" vertical="top" wrapText="1"/>
    </xf>
    <xf numFmtId="164" fontId="0" fillId="0" borderId="9" xfId="0" applyNumberFormat="1" applyBorder="1" applyAlignment="1" applyProtection="1">
      <alignment horizontal="center" vertical="top" wrapText="1"/>
      <protection locked="0"/>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2" xfId="0" applyBorder="1" applyAlignment="1">
      <alignment horizontal="left" vertical="top" wrapText="1"/>
    </xf>
    <xf numFmtId="164" fontId="18" fillId="0" borderId="0" xfId="0" applyNumberFormat="1" applyFont="1" applyAlignment="1">
      <alignment horizontal="center" vertical="top" wrapText="1"/>
    </xf>
    <xf numFmtId="165" fontId="19" fillId="3" borderId="0" xfId="0" applyNumberFormat="1" applyFont="1" applyFill="1" applyAlignment="1">
      <alignment horizontal="left" vertical="top" wrapText="1"/>
    </xf>
    <xf numFmtId="0" fontId="1" fillId="0" borderId="6" xfId="27" applyBorder="1">
      <alignment horizontal="left" vertical="top" wrapText="1"/>
    </xf>
    <xf numFmtId="0" fontId="1" fillId="0" borderId="29" xfId="27" applyBorder="1">
      <alignment horizontal="left" vertical="top" wrapText="1"/>
    </xf>
    <xf numFmtId="0" fontId="8" fillId="0" borderId="27" xfId="14" applyBorder="1">
      <alignment horizontal="left" vertical="top" wrapText="1"/>
    </xf>
    <xf numFmtId="0" fontId="8" fillId="0" borderId="28" xfId="14" applyBorder="1">
      <alignment horizontal="left" vertical="top" wrapText="1"/>
    </xf>
    <xf numFmtId="0" fontId="1" fillId="0" borderId="21" xfId="27" applyBorder="1">
      <alignment horizontal="left" vertical="top" wrapText="1"/>
    </xf>
    <xf numFmtId="0" fontId="1" fillId="0" borderId="20" xfId="27" applyBorder="1">
      <alignment horizontal="left" vertical="top" wrapText="1"/>
    </xf>
    <xf numFmtId="0" fontId="0" fillId="0" borderId="29" xfId="0" applyBorder="1" applyAlignment="1">
      <alignment horizontal="left" vertical="top" wrapText="1"/>
    </xf>
    <xf numFmtId="0" fontId="8" fillId="0" borderId="27" xfId="17" applyBorder="1" applyAlignment="1">
      <alignment horizontal="left" vertical="top" wrapText="1"/>
    </xf>
    <xf numFmtId="0" fontId="8" fillId="0" borderId="28" xfId="17" applyBorder="1">
      <alignment horizontal="right" vertical="top" wrapText="1"/>
    </xf>
    <xf numFmtId="164" fontId="0" fillId="0" borderId="17" xfId="0" applyNumberFormat="1" applyBorder="1" applyAlignment="1">
      <alignment horizontal="center"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164" fontId="0" fillId="0" borderId="3" xfId="0" applyNumberFormat="1" applyBorder="1" applyAlignment="1">
      <alignment horizontal="center" vertical="top" wrapText="1"/>
    </xf>
    <xf numFmtId="0" fontId="7" fillId="2" borderId="21" xfId="13" applyBorder="1" applyAlignment="1">
      <alignment horizontal="left" vertical="top" wrapText="1"/>
    </xf>
    <xf numFmtId="0" fontId="7" fillId="2" borderId="20" xfId="13" applyBorder="1">
      <alignment horizontal="right" vertical="top" wrapText="1"/>
    </xf>
    <xf numFmtId="0" fontId="0" fillId="0" borderId="20" xfId="0" applyBorder="1" applyAlignment="1">
      <alignment horizontal="left" vertical="top" wrapText="1"/>
    </xf>
    <xf numFmtId="0" fontId="0" fillId="0" borderId="0" xfId="0" applyFill="1"/>
    <xf numFmtId="0" fontId="0" fillId="0" borderId="0" xfId="0" applyFill="1" applyAlignment="1" applyProtection="1">
      <alignment vertical="top"/>
      <protection locked="0"/>
    </xf>
    <xf numFmtId="0" fontId="0" fillId="0" borderId="0" xfId="0" applyAlignment="1" applyProtection="1">
      <alignment vertical="top"/>
      <protection locked="0"/>
    </xf>
    <xf numFmtId="0" fontId="22" fillId="5" borderId="0" xfId="0" applyFont="1" applyFill="1" applyAlignment="1" applyProtection="1">
      <alignment horizontal="centerContinuous" vertical="center" wrapText="1"/>
      <protection locked="0"/>
    </xf>
    <xf numFmtId="0" fontId="23" fillId="5" borderId="0" xfId="0" applyFont="1" applyFill="1" applyAlignment="1" applyProtection="1">
      <alignment horizontal="centerContinuous" vertical="center" wrapText="1"/>
      <protection locked="0"/>
    </xf>
    <xf numFmtId="166" fontId="23" fillId="5" borderId="0" xfId="0" applyNumberFormat="1" applyFont="1" applyFill="1" applyAlignment="1" applyProtection="1">
      <alignment horizontal="centerContinuous" vertical="center" wrapText="1"/>
      <protection locked="0"/>
    </xf>
    <xf numFmtId="0" fontId="24" fillId="0" borderId="0" xfId="6" applyFont="1" applyAlignment="1">
      <alignment horizontal="centerContinuous" vertical="top" wrapText="1"/>
    </xf>
    <xf numFmtId="0" fontId="25" fillId="0" borderId="0" xfId="6" applyFont="1" applyAlignment="1">
      <alignment horizontal="centerContinuous" vertical="top" wrapText="1"/>
    </xf>
    <xf numFmtId="166" fontId="25" fillId="0" borderId="0" xfId="6" applyNumberFormat="1" applyFont="1" applyAlignment="1">
      <alignment horizontal="centerContinuous" vertical="top" wrapText="1"/>
    </xf>
    <xf numFmtId="0" fontId="26" fillId="0" borderId="0" xfId="0" applyFont="1" applyFill="1" applyAlignment="1">
      <alignment vertical="top" wrapText="1"/>
    </xf>
    <xf numFmtId="0" fontId="26" fillId="0" borderId="30" xfId="0" applyFont="1" applyBorder="1" applyAlignment="1">
      <alignment horizontal="center" vertical="top" wrapText="1"/>
    </xf>
    <xf numFmtId="0" fontId="26" fillId="0" borderId="0" xfId="0" applyFont="1" applyAlignment="1">
      <alignment horizontal="center" vertical="top" wrapText="1"/>
    </xf>
    <xf numFmtId="0" fontId="26" fillId="0" borderId="0" xfId="0" applyFont="1" applyAlignment="1">
      <alignment vertical="top" wrapText="1"/>
    </xf>
    <xf numFmtId="0" fontId="0" fillId="0" borderId="0" xfId="0" applyFill="1" applyAlignment="1">
      <alignment horizontal="centerContinuous"/>
    </xf>
    <xf numFmtId="0" fontId="0" fillId="0" borderId="0" xfId="0" applyFill="1" applyAlignment="1" applyProtection="1">
      <alignment horizontal="centerContinuous" vertical="top"/>
      <protection locked="0"/>
    </xf>
    <xf numFmtId="0" fontId="0" fillId="5" borderId="0" xfId="0" applyFill="1" applyAlignment="1">
      <alignment horizontal="centerContinuous"/>
    </xf>
    <xf numFmtId="0" fontId="21" fillId="4" borderId="0" xfId="0" applyFont="1" applyFill="1" applyAlignment="1" applyProtection="1">
      <alignment horizontal="centerContinuous" vertical="center" wrapText="1"/>
      <protection locked="0"/>
    </xf>
    <xf numFmtId="0" fontId="26" fillId="0" borderId="0" xfId="0" applyFont="1" applyFill="1" applyAlignment="1">
      <alignment horizontal="centerContinuous" vertical="top" wrapText="1"/>
    </xf>
    <xf numFmtId="0" fontId="27" fillId="6" borderId="30" xfId="0" applyFont="1" applyFill="1" applyBorder="1" applyAlignment="1" applyProtection="1">
      <alignment vertical="center"/>
      <protection locked="0"/>
    </xf>
    <xf numFmtId="0" fontId="27" fillId="6" borderId="0" xfId="0" applyFont="1" applyFill="1" applyAlignment="1" applyProtection="1">
      <alignment vertical="center"/>
      <protection locked="0"/>
    </xf>
    <xf numFmtId="166" fontId="26" fillId="0" borderId="0" xfId="0" applyNumberFormat="1" applyFont="1" applyAlignment="1">
      <alignment vertical="top" wrapText="1"/>
    </xf>
    <xf numFmtId="0" fontId="7" fillId="7" borderId="10" xfId="13" applyFill="1" applyBorder="1" applyAlignment="1">
      <alignment horizontal="left" vertical="top" wrapText="1"/>
    </xf>
    <xf numFmtId="0" fontId="7" fillId="7" borderId="14" xfId="13" applyFill="1" applyBorder="1">
      <alignment horizontal="right" vertical="top" wrapText="1"/>
    </xf>
    <xf numFmtId="0" fontId="0" fillId="7" borderId="1" xfId="0" applyFill="1" applyBorder="1" applyAlignment="1">
      <alignment horizontal="left" vertical="top" wrapText="1"/>
    </xf>
    <xf numFmtId="164" fontId="0" fillId="7" borderId="15" xfId="0" applyNumberFormat="1" applyFill="1" applyBorder="1" applyAlignment="1">
      <alignment horizontal="center" vertical="top" wrapText="1"/>
    </xf>
    <xf numFmtId="0" fontId="0" fillId="7" borderId="9" xfId="0" applyFill="1" applyBorder="1" applyAlignment="1">
      <alignment horizontal="left" vertical="top" wrapText="1"/>
    </xf>
    <xf numFmtId="166" fontId="0" fillId="7" borderId="1" xfId="0" applyNumberFormat="1" applyFill="1" applyBorder="1" applyAlignment="1">
      <alignment horizontal="left" vertical="top" wrapText="1"/>
    </xf>
    <xf numFmtId="0" fontId="27" fillId="0" borderId="0" xfId="0" applyFont="1" applyFill="1" applyAlignment="1" applyProtection="1">
      <alignment vertical="center"/>
      <protection locked="0"/>
    </xf>
    <xf numFmtId="0" fontId="28" fillId="0" borderId="0" xfId="0" applyFont="1" applyFill="1" applyAlignment="1" applyProtection="1">
      <alignment vertical="center" wrapText="1"/>
      <protection locked="0"/>
    </xf>
    <xf numFmtId="0" fontId="1" fillId="0" borderId="14" xfId="27" applyBorder="1" applyAlignment="1">
      <alignment horizontal="left" vertical="top" wrapText="1" indent="2"/>
    </xf>
    <xf numFmtId="0" fontId="7" fillId="2" borderId="14" xfId="13" applyBorder="1" applyAlignment="1">
      <alignment horizontal="left" vertical="top" wrapText="1"/>
    </xf>
    <xf numFmtId="166" fontId="0" fillId="0" borderId="1" xfId="0" applyNumberFormat="1" applyBorder="1" applyAlignment="1">
      <alignment horizontal="left" vertical="top" wrapText="1"/>
    </xf>
    <xf numFmtId="166" fontId="0" fillId="0" borderId="36" xfId="0" applyNumberFormat="1" applyBorder="1" applyAlignment="1">
      <alignment horizontal="left" vertical="top" wrapText="1"/>
    </xf>
    <xf numFmtId="166" fontId="0" fillId="0" borderId="34" xfId="0" applyNumberFormat="1" applyBorder="1" applyAlignment="1">
      <alignment horizontal="center" vertical="top" wrapText="1"/>
    </xf>
    <xf numFmtId="166" fontId="0" fillId="0" borderId="4" xfId="0" applyNumberFormat="1" applyBorder="1" applyAlignment="1">
      <alignment horizontal="left" vertical="top" wrapText="1"/>
    </xf>
    <xf numFmtId="166" fontId="0" fillId="0" borderId="9" xfId="0" applyNumberFormat="1" applyBorder="1" applyAlignment="1">
      <alignment horizontal="left" vertical="top" wrapText="1"/>
    </xf>
    <xf numFmtId="165" fontId="20" fillId="0" borderId="1" xfId="0" applyNumberFormat="1" applyFont="1" applyBorder="1" applyAlignment="1" applyProtection="1">
      <alignment horizontal="center" vertical="top" wrapText="1"/>
      <protection locked="0"/>
    </xf>
    <xf numFmtId="0" fontId="0" fillId="8" borderId="0" xfId="0" applyFill="1"/>
    <xf numFmtId="0" fontId="1" fillId="0" borderId="16" xfId="27" applyBorder="1">
      <alignment horizontal="left" vertical="top" wrapText="1"/>
    </xf>
    <xf numFmtId="165" fontId="0" fillId="0" borderId="1" xfId="0" applyNumberFormat="1" applyFill="1" applyBorder="1" applyAlignment="1" applyProtection="1">
      <alignment horizontal="center" vertical="top" wrapText="1"/>
      <protection locked="0"/>
    </xf>
    <xf numFmtId="167" fontId="0" fillId="0" borderId="1" xfId="0" applyNumberFormat="1" applyFill="1" applyBorder="1" applyAlignment="1" applyProtection="1">
      <alignment horizontal="center" vertical="top" wrapText="1"/>
      <protection locked="0"/>
    </xf>
    <xf numFmtId="164" fontId="0" fillId="0" borderId="9" xfId="0" applyNumberFormat="1" applyFill="1" applyBorder="1" applyAlignment="1" applyProtection="1">
      <alignment horizontal="center" vertical="top" wrapText="1"/>
      <protection locked="0"/>
    </xf>
    <xf numFmtId="164" fontId="0" fillId="0" borderId="1" xfId="0" applyNumberFormat="1" applyFill="1" applyBorder="1" applyAlignment="1" applyProtection="1">
      <alignment horizontal="center" vertical="top" wrapText="1"/>
      <protection locked="0"/>
    </xf>
    <xf numFmtId="164" fontId="34" fillId="0" borderId="1" xfId="0" applyNumberFormat="1" applyFont="1" applyFill="1" applyBorder="1" applyAlignment="1" applyProtection="1">
      <alignment horizontal="center" vertical="top" wrapText="1"/>
      <protection locked="0"/>
    </xf>
    <xf numFmtId="165" fontId="34" fillId="0" borderId="1" xfId="0" applyNumberFormat="1" applyFont="1" applyBorder="1" applyAlignment="1" applyProtection="1">
      <alignment horizontal="center" vertical="top" wrapText="1"/>
      <protection locked="0"/>
    </xf>
    <xf numFmtId="165" fontId="34" fillId="0" borderId="1" xfId="0" applyNumberFormat="1" applyFont="1" applyFill="1" applyBorder="1" applyAlignment="1" applyProtection="1">
      <alignment horizontal="center" vertical="top" wrapText="1"/>
      <protection locked="0"/>
    </xf>
    <xf numFmtId="0" fontId="0" fillId="0" borderId="1" xfId="0" applyFill="1" applyBorder="1" applyAlignment="1">
      <alignment horizontal="left" vertical="top" wrapText="1"/>
    </xf>
    <xf numFmtId="168" fontId="0" fillId="0" borderId="1" xfId="0" applyNumberFormat="1" applyBorder="1" applyAlignment="1" applyProtection="1">
      <alignment horizontal="center" vertical="top" wrapText="1"/>
      <protection locked="0"/>
    </xf>
    <xf numFmtId="167" fontId="0" fillId="0" borderId="1" xfId="0" applyNumberFormat="1" applyBorder="1" applyAlignment="1" applyProtection="1">
      <alignment horizontal="center" vertical="top" wrapText="1"/>
      <protection locked="0"/>
    </xf>
    <xf numFmtId="167" fontId="0" fillId="0" borderId="1" xfId="0" applyNumberFormat="1" applyBorder="1" applyAlignment="1">
      <alignment horizontal="left" vertical="top" wrapText="1"/>
    </xf>
    <xf numFmtId="167" fontId="0" fillId="7" borderId="1" xfId="0" applyNumberFormat="1" applyFill="1" applyBorder="1" applyAlignment="1">
      <alignment horizontal="left" vertical="top" wrapText="1"/>
    </xf>
    <xf numFmtId="0" fontId="1" fillId="0" borderId="21" xfId="27" applyBorder="1" applyAlignment="1">
      <alignment horizontal="left" vertical="top" wrapText="1" indent="2"/>
    </xf>
    <xf numFmtId="0" fontId="1" fillId="0" borderId="20" xfId="27" applyBorder="1" applyAlignment="1">
      <alignment horizontal="left" vertical="top" wrapText="1" indent="2"/>
    </xf>
    <xf numFmtId="0" fontId="1" fillId="0" borderId="10" xfId="27" applyBorder="1" applyAlignment="1">
      <alignment horizontal="left" vertical="top" wrapText="1" indent="2"/>
    </xf>
    <xf numFmtId="0" fontId="1" fillId="0" borderId="14" xfId="27" quotePrefix="1" applyFill="1" applyBorder="1" applyAlignment="1">
      <alignment horizontal="left" vertical="top" wrapText="1" indent="2"/>
    </xf>
    <xf numFmtId="0" fontId="1" fillId="0" borderId="14" xfId="27" applyFill="1" applyBorder="1" applyAlignment="1">
      <alignment horizontal="left" vertical="top" wrapText="1" indent="2"/>
    </xf>
    <xf numFmtId="0" fontId="1" fillId="0" borderId="14" xfId="27" applyFill="1" applyBorder="1">
      <alignment horizontal="left" vertical="top" wrapText="1"/>
    </xf>
    <xf numFmtId="166" fontId="18" fillId="0" borderId="0" xfId="0" applyNumberFormat="1" applyFont="1" applyAlignment="1">
      <alignment horizontal="center" vertical="top" wrapText="1"/>
    </xf>
    <xf numFmtId="166" fontId="0" fillId="0" borderId="0" xfId="0" applyNumberFormat="1"/>
    <xf numFmtId="0" fontId="0" fillId="0" borderId="35" xfId="0" applyBorder="1" applyAlignment="1">
      <alignment horizontal="left" vertical="top" wrapText="1"/>
    </xf>
    <xf numFmtId="0" fontId="29" fillId="0" borderId="31" xfId="0" applyFont="1" applyFill="1" applyBorder="1" applyAlignment="1" applyProtection="1">
      <alignment horizontal="left" vertical="center" wrapText="1"/>
      <protection locked="0"/>
    </xf>
    <xf numFmtId="0" fontId="29" fillId="0" borderId="32" xfId="0" applyFont="1" applyFill="1" applyBorder="1" applyAlignment="1" applyProtection="1">
      <alignment horizontal="left" vertical="center" wrapText="1"/>
      <protection locked="0"/>
    </xf>
    <xf numFmtId="0" fontId="29" fillId="0" borderId="33" xfId="0" applyFont="1" applyFill="1" applyBorder="1" applyAlignment="1" applyProtection="1">
      <alignment horizontal="left" vertical="center" wrapText="1"/>
      <protection locked="0"/>
    </xf>
    <xf numFmtId="0" fontId="18" fillId="0" borderId="24" xfId="0" applyFont="1" applyBorder="1" applyAlignment="1">
      <alignment horizontal="center" vertical="top" wrapText="1"/>
    </xf>
    <xf numFmtId="0" fontId="18" fillId="0" borderId="26" xfId="0" applyFont="1" applyBorder="1" applyAlignment="1">
      <alignment horizontal="center" vertical="top" wrapText="1"/>
    </xf>
    <xf numFmtId="0" fontId="18" fillId="0" borderId="23" xfId="0" applyFont="1" applyBorder="1" applyAlignment="1">
      <alignment horizontal="center" vertical="top" wrapText="1"/>
    </xf>
  </cellXfs>
  <cellStyles count="50">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Milliers 3" xfId="47" xr:uid="{316B5A0F-A332-4C07-86F6-B21BA3124F30}"/>
    <cellStyle name="Monétaire 2" xfId="48" xr:uid="{060E8A0C-BE8D-4882-8DC4-D6338DCAAD73}"/>
    <cellStyle name="Normal" xfId="0" builtinId="0"/>
    <cellStyle name="Normal 2" xfId="45" xr:uid="{FAA5F7EC-CDB1-4EBD-BA31-C7B4AEB1433E}"/>
    <cellStyle name="Normal 3" xfId="46" xr:uid="{A916312F-60FA-4ECC-A6D9-DB8A6AB72E5B}"/>
    <cellStyle name="Normal 4" xfId="49" xr:uid="{9FFFA644-8F81-4B2A-8663-584D769358F4}"/>
    <cellStyle name="Numerotation" xfId="1" xr:uid="{00000000-0005-0000-0000-000001000000}"/>
  </cellStyles>
  <dxfs count="0"/>
  <tableStyles count="0" defaultTableStyle="TableStyleMedium2" defaultPivotStyle="PivotStyleLight16"/>
  <colors>
    <mruColors>
      <color rgb="FF637A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C9BEB-16EE-4188-8686-51A3985315C5}">
  <sheetPr>
    <tabColor rgb="FF00B050"/>
    <pageSetUpPr fitToPage="1"/>
  </sheetPr>
  <dimension ref="A1:ZZ81"/>
  <sheetViews>
    <sheetView showGridLines="0" view="pageBreakPreview" zoomScale="70" zoomScaleNormal="70" zoomScaleSheetLayoutView="70" workbookViewId="0">
      <pane xSplit="2" ySplit="9" topLeftCell="C24" activePane="bottomRight" state="frozen"/>
      <selection pane="topRight" activeCell="C1" sqref="C1"/>
      <selection pane="bottomLeft" activeCell="A4" sqref="A4"/>
      <selection pane="bottomRight" activeCell="B71" sqref="B71"/>
    </sheetView>
  </sheetViews>
  <sheetFormatPr baseColWidth="10" defaultColWidth="10.7109375" defaultRowHeight="15" x14ac:dyDescent="0.25"/>
  <cols>
    <col min="1" max="1" width="9.7109375" customWidth="1"/>
    <col min="2" max="2" width="64.5703125" customWidth="1"/>
    <col min="3" max="3" width="4.7109375" customWidth="1"/>
    <col min="4" max="4" width="10.7109375" customWidth="1"/>
    <col min="5" max="5" width="16.85546875" customWidth="1"/>
    <col min="6" max="6" width="12.28515625" customWidth="1"/>
    <col min="7" max="7" width="12.7109375" customWidth="1"/>
    <col min="8" max="8" width="1.7109375" customWidth="1"/>
    <col min="9" max="9" width="10.7109375" customWidth="1"/>
    <col min="10" max="10" width="16.85546875" customWidth="1"/>
    <col min="11" max="11" width="12.28515625" customWidth="1"/>
    <col min="12" max="12" width="12.7109375" customWidth="1"/>
    <col min="13" max="13" width="1.7109375" customWidth="1"/>
    <col min="14" max="14" width="10.7109375" customWidth="1"/>
    <col min="15" max="15" width="16.85546875" customWidth="1"/>
    <col min="16" max="16" width="12.28515625" customWidth="1"/>
    <col min="17" max="17" width="12.7109375" customWidth="1"/>
    <col min="18" max="18" width="1.7109375" customWidth="1"/>
    <col min="19" max="19" width="10.7109375" customWidth="1"/>
    <col min="20" max="20" width="13.85546875" customWidth="1"/>
    <col min="21" max="21" width="12.28515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14</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52.5" customHeight="1" x14ac:dyDescent="0.25">
      <c r="A6" s="119" t="s">
        <v>2688</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1</v>
      </c>
      <c r="F8" s="123"/>
      <c r="G8" s="124"/>
      <c r="H8" s="5"/>
      <c r="I8" s="40"/>
      <c r="J8" s="122" t="s">
        <v>2</v>
      </c>
      <c r="K8" s="123"/>
      <c r="L8" s="124"/>
      <c r="M8" s="5"/>
      <c r="N8" s="40"/>
      <c r="O8" s="122" t="s">
        <v>3</v>
      </c>
      <c r="P8" s="123"/>
      <c r="Q8" s="124"/>
      <c r="R8" s="5"/>
      <c r="S8" s="40"/>
      <c r="T8" s="122" t="s">
        <v>4</v>
      </c>
      <c r="U8" s="123"/>
      <c r="V8" s="124"/>
    </row>
    <row r="9" spans="1:702" ht="45" x14ac:dyDescent="0.25">
      <c r="A9" s="2"/>
      <c r="B9" s="4"/>
      <c r="C9" s="6" t="s">
        <v>5</v>
      </c>
      <c r="D9" s="6" t="s">
        <v>2689</v>
      </c>
      <c r="E9" s="6" t="s">
        <v>2691</v>
      </c>
      <c r="F9" s="6" t="s">
        <v>6</v>
      </c>
      <c r="G9" s="6" t="s">
        <v>7</v>
      </c>
      <c r="H9" s="7"/>
      <c r="I9" s="6" t="s">
        <v>2689</v>
      </c>
      <c r="J9" s="6" t="s">
        <v>2691</v>
      </c>
      <c r="K9" s="6" t="s">
        <v>8</v>
      </c>
      <c r="L9" s="6" t="s">
        <v>9</v>
      </c>
      <c r="M9" s="7"/>
      <c r="N9" s="6" t="s">
        <v>2689</v>
      </c>
      <c r="O9" s="6" t="s">
        <v>2691</v>
      </c>
      <c r="P9" s="6" t="s">
        <v>10</v>
      </c>
      <c r="Q9" s="6" t="s">
        <v>11</v>
      </c>
      <c r="R9" s="7"/>
      <c r="S9" s="6" t="s">
        <v>2689</v>
      </c>
      <c r="T9" s="6" t="s">
        <v>2691</v>
      </c>
      <c r="U9" s="6" t="s">
        <v>12</v>
      </c>
      <c r="V9" s="6" t="s">
        <v>13</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1" x14ac:dyDescent="0.25">
      <c r="A11" s="19" t="s">
        <v>15</v>
      </c>
      <c r="B11" s="20" t="s">
        <v>16</v>
      </c>
      <c r="C11" s="15"/>
      <c r="D11" s="15"/>
      <c r="E11" s="15"/>
      <c r="F11" s="15"/>
      <c r="G11" s="16"/>
      <c r="H11" s="7"/>
      <c r="I11" s="17"/>
      <c r="J11" s="17"/>
      <c r="K11" s="15"/>
      <c r="L11" s="16"/>
      <c r="M11" s="7"/>
      <c r="N11" s="17"/>
      <c r="O11" s="17"/>
      <c r="P11" s="15"/>
      <c r="Q11" s="16"/>
      <c r="R11" s="7"/>
      <c r="S11" s="17"/>
      <c r="T11" s="17"/>
      <c r="U11" s="15"/>
      <c r="V11" s="16"/>
      <c r="ZY11" t="s">
        <v>17</v>
      </c>
      <c r="ZZ11" s="18"/>
    </row>
    <row r="12" spans="1:702" x14ac:dyDescent="0.25">
      <c r="A12" s="21" t="s">
        <v>18</v>
      </c>
      <c r="B12" s="22" t="s">
        <v>19</v>
      </c>
      <c r="C12" s="23" t="s">
        <v>20</v>
      </c>
      <c r="D12" s="24"/>
      <c r="E12" s="24"/>
      <c r="F12" s="25">
        <f t="shared" ref="F12:F17" si="0">U12</f>
        <v>0</v>
      </c>
      <c r="G12" s="26">
        <f t="shared" ref="G12:G23" si="1">ROUND(E12*F12,2)</f>
        <v>0</v>
      </c>
      <c r="H12" s="7"/>
      <c r="I12" s="27"/>
      <c r="J12" s="27"/>
      <c r="K12" s="25">
        <f t="shared" ref="K12:K18" si="2">U12</f>
        <v>0</v>
      </c>
      <c r="L12" s="26">
        <f t="shared" ref="L12:L23" si="3">ROUND(J12*K12,2)</f>
        <v>0</v>
      </c>
      <c r="M12" s="7"/>
      <c r="N12" s="27"/>
      <c r="O12" s="27"/>
      <c r="P12" s="25">
        <f>U12</f>
        <v>0</v>
      </c>
      <c r="Q12" s="26">
        <f t="shared" ref="Q12:Q23" si="4">ROUND(O12*P12,2)</f>
        <v>0</v>
      </c>
      <c r="R12" s="7"/>
      <c r="S12" s="27">
        <f t="shared" ref="S12:S23" si="5">D12+I12+N12</f>
        <v>0</v>
      </c>
      <c r="T12" s="27">
        <f t="shared" ref="T12:T23" si="6">E12+J12+O12</f>
        <v>0</v>
      </c>
      <c r="U12" s="25">
        <v>0</v>
      </c>
      <c r="V12" s="26">
        <f t="shared" ref="V12:V23" si="7">G12+L12+Q12</f>
        <v>0</v>
      </c>
      <c r="ZY12" t="s">
        <v>21</v>
      </c>
      <c r="ZZ12" s="18" t="s">
        <v>22</v>
      </c>
    </row>
    <row r="13" spans="1:702" x14ac:dyDescent="0.25">
      <c r="A13" s="21" t="s">
        <v>23</v>
      </c>
      <c r="B13" s="22" t="s">
        <v>24</v>
      </c>
      <c r="C13" s="23" t="s">
        <v>25</v>
      </c>
      <c r="D13" s="24"/>
      <c r="E13" s="24"/>
      <c r="F13" s="25">
        <f t="shared" si="0"/>
        <v>0</v>
      </c>
      <c r="G13" s="26">
        <f t="shared" si="1"/>
        <v>0</v>
      </c>
      <c r="H13" s="7"/>
      <c r="I13" s="27"/>
      <c r="J13" s="27"/>
      <c r="K13" s="25">
        <f t="shared" si="2"/>
        <v>0</v>
      </c>
      <c r="L13" s="26">
        <f t="shared" si="3"/>
        <v>0</v>
      </c>
      <c r="M13" s="7"/>
      <c r="N13" s="27"/>
      <c r="O13" s="27"/>
      <c r="P13" s="25">
        <f>U13</f>
        <v>0</v>
      </c>
      <c r="Q13" s="26">
        <f t="shared" si="4"/>
        <v>0</v>
      </c>
      <c r="R13" s="7"/>
      <c r="S13" s="27">
        <f t="shared" si="5"/>
        <v>0</v>
      </c>
      <c r="T13" s="27">
        <f t="shared" si="6"/>
        <v>0</v>
      </c>
      <c r="U13" s="25">
        <v>0</v>
      </c>
      <c r="V13" s="26">
        <f t="shared" si="7"/>
        <v>0</v>
      </c>
      <c r="ZY13" t="s">
        <v>26</v>
      </c>
      <c r="ZZ13" s="18" t="s">
        <v>27</v>
      </c>
    </row>
    <row r="14" spans="1:702" x14ac:dyDescent="0.25">
      <c r="A14" s="21" t="s">
        <v>28</v>
      </c>
      <c r="B14" s="22" t="s">
        <v>29</v>
      </c>
      <c r="C14" s="23" t="s">
        <v>30</v>
      </c>
      <c r="D14" s="24"/>
      <c r="E14" s="24"/>
      <c r="F14" s="25">
        <f t="shared" si="0"/>
        <v>0</v>
      </c>
      <c r="G14" s="26">
        <f t="shared" si="1"/>
        <v>0</v>
      </c>
      <c r="H14" s="7"/>
      <c r="I14" s="27"/>
      <c r="J14" s="27"/>
      <c r="K14" s="25">
        <f t="shared" si="2"/>
        <v>0</v>
      </c>
      <c r="L14" s="26">
        <f t="shared" si="3"/>
        <v>0</v>
      </c>
      <c r="M14" s="7"/>
      <c r="N14" s="27"/>
      <c r="O14" s="27"/>
      <c r="P14" s="25">
        <f>U14</f>
        <v>0</v>
      </c>
      <c r="Q14" s="26">
        <f t="shared" si="4"/>
        <v>0</v>
      </c>
      <c r="R14" s="7"/>
      <c r="S14" s="27">
        <f t="shared" si="5"/>
        <v>0</v>
      </c>
      <c r="T14" s="27">
        <f t="shared" si="6"/>
        <v>0</v>
      </c>
      <c r="U14" s="25">
        <v>0</v>
      </c>
      <c r="V14" s="26">
        <f t="shared" si="7"/>
        <v>0</v>
      </c>
      <c r="ZY14" t="s">
        <v>31</v>
      </c>
      <c r="ZZ14" s="18" t="s">
        <v>32</v>
      </c>
    </row>
    <row r="15" spans="1:702" x14ac:dyDescent="0.25">
      <c r="A15" s="21" t="s">
        <v>33</v>
      </c>
      <c r="B15" s="22" t="s">
        <v>34</v>
      </c>
      <c r="C15" s="23" t="s">
        <v>35</v>
      </c>
      <c r="D15" s="24"/>
      <c r="E15" s="24"/>
      <c r="F15" s="25">
        <f t="shared" si="0"/>
        <v>0</v>
      </c>
      <c r="G15" s="26">
        <f t="shared" si="1"/>
        <v>0</v>
      </c>
      <c r="H15" s="7"/>
      <c r="I15" s="27"/>
      <c r="J15" s="27"/>
      <c r="K15" s="25">
        <f t="shared" si="2"/>
        <v>0</v>
      </c>
      <c r="L15" s="26">
        <f t="shared" si="3"/>
        <v>0</v>
      </c>
      <c r="M15" s="7"/>
      <c r="N15" s="27"/>
      <c r="O15" s="27"/>
      <c r="P15" s="25">
        <f>U15</f>
        <v>0</v>
      </c>
      <c r="Q15" s="26">
        <f t="shared" si="4"/>
        <v>0</v>
      </c>
      <c r="R15" s="7"/>
      <c r="S15" s="27">
        <f t="shared" si="5"/>
        <v>0</v>
      </c>
      <c r="T15" s="27">
        <f t="shared" si="6"/>
        <v>0</v>
      </c>
      <c r="U15" s="25">
        <v>0</v>
      </c>
      <c r="V15" s="26">
        <f t="shared" si="7"/>
        <v>0</v>
      </c>
      <c r="ZY15" t="s">
        <v>36</v>
      </c>
      <c r="ZZ15" s="18" t="s">
        <v>37</v>
      </c>
    </row>
    <row r="16" spans="1:702" x14ac:dyDescent="0.25">
      <c r="A16" s="21" t="s">
        <v>38</v>
      </c>
      <c r="B16" s="22" t="s">
        <v>39</v>
      </c>
      <c r="C16" s="23" t="s">
        <v>40</v>
      </c>
      <c r="D16" s="24"/>
      <c r="E16" s="24"/>
      <c r="F16" s="25">
        <f t="shared" si="0"/>
        <v>0</v>
      </c>
      <c r="G16" s="26">
        <f t="shared" si="1"/>
        <v>0</v>
      </c>
      <c r="H16" s="7"/>
      <c r="I16" s="27"/>
      <c r="J16" s="27"/>
      <c r="K16" s="25">
        <f t="shared" si="2"/>
        <v>0</v>
      </c>
      <c r="L16" s="26">
        <f t="shared" si="3"/>
        <v>0</v>
      </c>
      <c r="M16" s="7"/>
      <c r="N16" s="27"/>
      <c r="O16" s="27"/>
      <c r="P16" s="25">
        <f>U16</f>
        <v>0</v>
      </c>
      <c r="Q16" s="26">
        <f t="shared" si="4"/>
        <v>0</v>
      </c>
      <c r="R16" s="7"/>
      <c r="S16" s="27">
        <f t="shared" si="5"/>
        <v>0</v>
      </c>
      <c r="T16" s="27">
        <f t="shared" si="6"/>
        <v>0</v>
      </c>
      <c r="U16" s="25"/>
      <c r="V16" s="26">
        <f t="shared" si="7"/>
        <v>0</v>
      </c>
      <c r="ZY16" t="s">
        <v>41</v>
      </c>
      <c r="ZZ16" s="18" t="s">
        <v>42</v>
      </c>
    </row>
    <row r="17" spans="1:702" x14ac:dyDescent="0.25">
      <c r="A17" s="21" t="s">
        <v>43</v>
      </c>
      <c r="B17" s="22" t="s">
        <v>44</v>
      </c>
      <c r="C17" s="23" t="s">
        <v>45</v>
      </c>
      <c r="D17" s="24"/>
      <c r="E17" s="24"/>
      <c r="F17" s="25">
        <f t="shared" si="0"/>
        <v>0</v>
      </c>
      <c r="G17" s="26">
        <f t="shared" si="1"/>
        <v>0</v>
      </c>
      <c r="H17" s="7"/>
      <c r="I17" s="27"/>
      <c r="J17" s="27"/>
      <c r="K17" s="25">
        <f t="shared" si="2"/>
        <v>0</v>
      </c>
      <c r="L17" s="26">
        <f t="shared" si="3"/>
        <v>0</v>
      </c>
      <c r="M17" s="7"/>
      <c r="N17" s="27"/>
      <c r="O17" s="27"/>
      <c r="P17" s="25"/>
      <c r="Q17" s="26">
        <f t="shared" si="4"/>
        <v>0</v>
      </c>
      <c r="R17" s="7"/>
      <c r="S17" s="27">
        <f t="shared" si="5"/>
        <v>0</v>
      </c>
      <c r="T17" s="27">
        <f t="shared" si="6"/>
        <v>0</v>
      </c>
      <c r="U17" s="25"/>
      <c r="V17" s="26">
        <f t="shared" si="7"/>
        <v>0</v>
      </c>
      <c r="ZY17" t="s">
        <v>46</v>
      </c>
      <c r="ZZ17" s="18" t="s">
        <v>47</v>
      </c>
    </row>
    <row r="18" spans="1:702" x14ac:dyDescent="0.25">
      <c r="A18" s="21" t="s">
        <v>48</v>
      </c>
      <c r="B18" s="22" t="s">
        <v>49</v>
      </c>
      <c r="C18" s="23" t="s">
        <v>50</v>
      </c>
      <c r="D18" s="24"/>
      <c r="E18" s="24"/>
      <c r="F18" s="25"/>
      <c r="G18" s="26">
        <f t="shared" si="1"/>
        <v>0</v>
      </c>
      <c r="H18" s="7"/>
      <c r="I18" s="27"/>
      <c r="J18" s="27"/>
      <c r="K18" s="25">
        <f t="shared" si="2"/>
        <v>0</v>
      </c>
      <c r="L18" s="26">
        <f t="shared" si="3"/>
        <v>0</v>
      </c>
      <c r="M18" s="7"/>
      <c r="N18" s="27"/>
      <c r="O18" s="27"/>
      <c r="P18" s="25"/>
      <c r="Q18" s="26">
        <f t="shared" si="4"/>
        <v>0</v>
      </c>
      <c r="R18" s="7"/>
      <c r="S18" s="27">
        <f t="shared" si="5"/>
        <v>0</v>
      </c>
      <c r="T18" s="27">
        <f t="shared" si="6"/>
        <v>0</v>
      </c>
      <c r="U18" s="25"/>
      <c r="V18" s="26">
        <f t="shared" si="7"/>
        <v>0</v>
      </c>
      <c r="ZY18" t="s">
        <v>51</v>
      </c>
      <c r="ZZ18" s="18" t="s">
        <v>52</v>
      </c>
    </row>
    <row r="19" spans="1:702" x14ac:dyDescent="0.25">
      <c r="A19" s="21" t="s">
        <v>53</v>
      </c>
      <c r="B19" s="22" t="s">
        <v>54</v>
      </c>
      <c r="C19" s="23" t="s">
        <v>55</v>
      </c>
      <c r="D19" s="24">
        <v>1</v>
      </c>
      <c r="E19" s="24"/>
      <c r="F19" s="25"/>
      <c r="G19" s="26">
        <f t="shared" si="1"/>
        <v>0</v>
      </c>
      <c r="H19" s="7"/>
      <c r="I19" s="27"/>
      <c r="J19" s="27"/>
      <c r="K19" s="25"/>
      <c r="L19" s="26">
        <f t="shared" si="3"/>
        <v>0</v>
      </c>
      <c r="M19" s="7"/>
      <c r="N19" s="27"/>
      <c r="O19" s="27"/>
      <c r="P19" s="25"/>
      <c r="Q19" s="26">
        <f t="shared" si="4"/>
        <v>0</v>
      </c>
      <c r="R19" s="7"/>
      <c r="S19" s="27">
        <f t="shared" si="5"/>
        <v>1</v>
      </c>
      <c r="T19" s="27">
        <f t="shared" si="6"/>
        <v>0</v>
      </c>
      <c r="U19" s="25"/>
      <c r="V19" s="26">
        <f t="shared" si="7"/>
        <v>0</v>
      </c>
      <c r="ZY19" t="s">
        <v>56</v>
      </c>
      <c r="ZZ19" s="18" t="s">
        <v>57</v>
      </c>
    </row>
    <row r="20" spans="1:702" x14ac:dyDescent="0.25">
      <c r="A20" s="21" t="s">
        <v>58</v>
      </c>
      <c r="B20" s="22" t="s">
        <v>59</v>
      </c>
      <c r="C20" s="23" t="s">
        <v>60</v>
      </c>
      <c r="D20" s="24">
        <v>1</v>
      </c>
      <c r="E20" s="24"/>
      <c r="F20" s="25"/>
      <c r="G20" s="26">
        <f t="shared" si="1"/>
        <v>0</v>
      </c>
      <c r="H20" s="7"/>
      <c r="I20" s="27"/>
      <c r="J20" s="27"/>
      <c r="K20" s="25"/>
      <c r="L20" s="26">
        <f t="shared" si="3"/>
        <v>0</v>
      </c>
      <c r="M20" s="7"/>
      <c r="N20" s="27"/>
      <c r="O20" s="27"/>
      <c r="P20" s="25"/>
      <c r="Q20" s="26">
        <f t="shared" si="4"/>
        <v>0</v>
      </c>
      <c r="R20" s="7"/>
      <c r="S20" s="27">
        <f t="shared" si="5"/>
        <v>1</v>
      </c>
      <c r="T20" s="27">
        <f t="shared" si="6"/>
        <v>0</v>
      </c>
      <c r="U20" s="25"/>
      <c r="V20" s="26">
        <f t="shared" si="7"/>
        <v>0</v>
      </c>
      <c r="ZY20" t="s">
        <v>61</v>
      </c>
      <c r="ZZ20" s="18" t="s">
        <v>62</v>
      </c>
    </row>
    <row r="21" spans="1:702" x14ac:dyDescent="0.25">
      <c r="A21" s="21" t="s">
        <v>63</v>
      </c>
      <c r="B21" s="22" t="s">
        <v>64</v>
      </c>
      <c r="C21" s="23" t="s">
        <v>65</v>
      </c>
      <c r="D21" s="24">
        <v>1</v>
      </c>
      <c r="E21" s="24"/>
      <c r="F21" s="25"/>
      <c r="G21" s="26">
        <f t="shared" si="1"/>
        <v>0</v>
      </c>
      <c r="H21" s="7"/>
      <c r="I21" s="27"/>
      <c r="J21" s="27"/>
      <c r="K21" s="25"/>
      <c r="L21" s="26">
        <f t="shared" si="3"/>
        <v>0</v>
      </c>
      <c r="M21" s="7"/>
      <c r="N21" s="27"/>
      <c r="O21" s="27"/>
      <c r="P21" s="25"/>
      <c r="Q21" s="26">
        <f t="shared" si="4"/>
        <v>0</v>
      </c>
      <c r="R21" s="7"/>
      <c r="S21" s="27">
        <f t="shared" si="5"/>
        <v>1</v>
      </c>
      <c r="T21" s="27">
        <f t="shared" si="6"/>
        <v>0</v>
      </c>
      <c r="U21" s="25"/>
      <c r="V21" s="26">
        <f t="shared" si="7"/>
        <v>0</v>
      </c>
      <c r="ZY21" t="s">
        <v>66</v>
      </c>
      <c r="ZZ21" s="18" t="s">
        <v>67</v>
      </c>
    </row>
    <row r="22" spans="1:702" x14ac:dyDescent="0.25">
      <c r="A22" s="21" t="s">
        <v>2686</v>
      </c>
      <c r="B22" s="22" t="s">
        <v>68</v>
      </c>
      <c r="C22" s="23" t="s">
        <v>69</v>
      </c>
      <c r="D22" s="24"/>
      <c r="E22" s="24"/>
      <c r="F22" s="25"/>
      <c r="G22" s="26">
        <f t="shared" si="1"/>
        <v>0</v>
      </c>
      <c r="H22" s="7"/>
      <c r="I22" s="27"/>
      <c r="J22" s="27"/>
      <c r="K22" s="25"/>
      <c r="L22" s="26">
        <f t="shared" si="3"/>
        <v>0</v>
      </c>
      <c r="M22" s="7"/>
      <c r="N22" s="27"/>
      <c r="O22" s="27"/>
      <c r="P22" s="25"/>
      <c r="Q22" s="26">
        <f t="shared" si="4"/>
        <v>0</v>
      </c>
      <c r="R22" s="7"/>
      <c r="S22" s="27">
        <f t="shared" si="5"/>
        <v>0</v>
      </c>
      <c r="T22" s="27">
        <f t="shared" si="6"/>
        <v>0</v>
      </c>
      <c r="U22" s="25"/>
      <c r="V22" s="26">
        <f t="shared" si="7"/>
        <v>0</v>
      </c>
      <c r="ZY22" t="s">
        <v>70</v>
      </c>
      <c r="ZZ22" s="18" t="s">
        <v>71</v>
      </c>
    </row>
    <row r="23" spans="1:702" x14ac:dyDescent="0.25">
      <c r="A23" s="21" t="s">
        <v>2687</v>
      </c>
      <c r="B23" s="22" t="s">
        <v>72</v>
      </c>
      <c r="C23" s="23" t="s">
        <v>73</v>
      </c>
      <c r="D23" s="24">
        <v>1</v>
      </c>
      <c r="E23" s="24"/>
      <c r="F23" s="25"/>
      <c r="G23" s="26">
        <f t="shared" si="1"/>
        <v>0</v>
      </c>
      <c r="H23" s="7"/>
      <c r="I23" s="27"/>
      <c r="J23" s="27"/>
      <c r="K23" s="25"/>
      <c r="L23" s="26">
        <f t="shared" si="3"/>
        <v>0</v>
      </c>
      <c r="M23" s="7"/>
      <c r="N23" s="27"/>
      <c r="O23" s="27"/>
      <c r="P23" s="25"/>
      <c r="Q23" s="26">
        <f t="shared" si="4"/>
        <v>0</v>
      </c>
      <c r="R23" s="7"/>
      <c r="S23" s="27">
        <f t="shared" si="5"/>
        <v>1</v>
      </c>
      <c r="T23" s="27">
        <f t="shared" si="6"/>
        <v>0</v>
      </c>
      <c r="U23" s="25"/>
      <c r="V23" s="26">
        <f t="shared" si="7"/>
        <v>0</v>
      </c>
      <c r="ZY23" t="s">
        <v>74</v>
      </c>
      <c r="ZZ23" s="18" t="s">
        <v>75</v>
      </c>
    </row>
    <row r="24" spans="1:702" x14ac:dyDescent="0.25">
      <c r="A24" s="28"/>
      <c r="B24" s="29"/>
      <c r="C24" s="15"/>
      <c r="D24" s="15"/>
      <c r="E24" s="15"/>
      <c r="F24" s="15"/>
      <c r="G24" s="30"/>
      <c r="H24" s="7"/>
      <c r="I24" s="17"/>
      <c r="J24" s="17"/>
      <c r="K24" s="15"/>
      <c r="L24" s="30"/>
      <c r="M24" s="7"/>
      <c r="N24" s="17"/>
      <c r="O24" s="17"/>
      <c r="P24" s="15"/>
      <c r="Q24" s="30"/>
      <c r="R24" s="7"/>
      <c r="S24" s="17"/>
      <c r="T24" s="17"/>
      <c r="U24" s="15"/>
      <c r="V24" s="30"/>
    </row>
    <row r="25" spans="1:702" ht="21" x14ac:dyDescent="0.25">
      <c r="A25" s="80"/>
      <c r="B25" s="81" t="s">
        <v>76</v>
      </c>
      <c r="C25" s="82"/>
      <c r="D25" s="82"/>
      <c r="E25" s="82"/>
      <c r="F25" s="82"/>
      <c r="G25" s="85">
        <f>SUBTOTAL(109,G12:G24)</f>
        <v>0</v>
      </c>
      <c r="H25" s="33"/>
      <c r="I25" s="84"/>
      <c r="J25" s="84"/>
      <c r="K25" s="82"/>
      <c r="L25" s="85">
        <f>SUBTOTAL(109,L12:L24)</f>
        <v>0</v>
      </c>
      <c r="M25" s="33"/>
      <c r="N25" s="84"/>
      <c r="O25" s="84"/>
      <c r="P25" s="82"/>
      <c r="Q25" s="85">
        <f>SUBTOTAL(109,Q12:Q24)</f>
        <v>0</v>
      </c>
      <c r="R25" s="33"/>
      <c r="S25" s="84"/>
      <c r="T25" s="84"/>
      <c r="U25" s="82"/>
      <c r="V25" s="85">
        <f>SUBTOTAL(109,V12:V24)</f>
        <v>0</v>
      </c>
      <c r="W25" s="34"/>
      <c r="ZY25" t="s">
        <v>77</v>
      </c>
    </row>
    <row r="26" spans="1:702" x14ac:dyDescent="0.25">
      <c r="A26" s="28"/>
      <c r="B26" s="29"/>
      <c r="C26" s="15"/>
      <c r="D26" s="15"/>
      <c r="E26" s="15"/>
      <c r="F26" s="15"/>
      <c r="G26" s="11"/>
      <c r="H26" s="7"/>
      <c r="I26" s="17"/>
      <c r="J26" s="17"/>
      <c r="K26" s="15"/>
      <c r="L26" s="11"/>
      <c r="M26" s="7"/>
      <c r="N26" s="17"/>
      <c r="O26" s="17"/>
      <c r="P26" s="15"/>
      <c r="Q26" s="11"/>
      <c r="R26" s="7"/>
      <c r="S26" s="17"/>
      <c r="T26" s="17"/>
      <c r="U26" s="15"/>
      <c r="V26" s="11"/>
    </row>
    <row r="27" spans="1:702" ht="21" x14ac:dyDescent="0.25">
      <c r="A27" s="19" t="s">
        <v>78</v>
      </c>
      <c r="B27" s="20" t="s">
        <v>79</v>
      </c>
      <c r="C27" s="15"/>
      <c r="D27" s="15"/>
      <c r="E27" s="15"/>
      <c r="F27" s="15"/>
      <c r="G27" s="16"/>
      <c r="H27" s="7"/>
      <c r="I27" s="17"/>
      <c r="J27" s="17"/>
      <c r="K27" s="15"/>
      <c r="L27" s="16"/>
      <c r="M27" s="7"/>
      <c r="N27" s="17"/>
      <c r="O27" s="17"/>
      <c r="P27" s="15"/>
      <c r="Q27" s="16"/>
      <c r="R27" s="7"/>
      <c r="S27" s="17"/>
      <c r="T27" s="17"/>
      <c r="U27" s="15"/>
      <c r="V27" s="16"/>
      <c r="ZY27" t="s">
        <v>80</v>
      </c>
      <c r="ZZ27" s="18"/>
    </row>
    <row r="28" spans="1:702" x14ac:dyDescent="0.25">
      <c r="A28" s="21" t="s">
        <v>81</v>
      </c>
      <c r="B28" s="22" t="s">
        <v>82</v>
      </c>
      <c r="C28" s="23" t="s">
        <v>83</v>
      </c>
      <c r="D28" s="24">
        <v>1</v>
      </c>
      <c r="E28" s="24"/>
      <c r="F28" s="25">
        <f>U28</f>
        <v>0</v>
      </c>
      <c r="G28" s="26">
        <f>ROUND(E28*F28,2)</f>
        <v>0</v>
      </c>
      <c r="H28" s="7"/>
      <c r="I28" s="27"/>
      <c r="J28" s="27"/>
      <c r="K28" s="25">
        <f>U28</f>
        <v>0</v>
      </c>
      <c r="L28" s="26">
        <f>ROUND(J28*K28,2)</f>
        <v>0</v>
      </c>
      <c r="M28" s="7"/>
      <c r="N28" s="27"/>
      <c r="O28" s="27"/>
      <c r="P28" s="25">
        <f>U28</f>
        <v>0</v>
      </c>
      <c r="Q28" s="26">
        <f>ROUND(O28*P28,2)</f>
        <v>0</v>
      </c>
      <c r="R28" s="7"/>
      <c r="S28" s="27">
        <f>D28+I28+N28</f>
        <v>1</v>
      </c>
      <c r="T28" s="27">
        <f>E28+J28+O28</f>
        <v>0</v>
      </c>
      <c r="U28" s="25"/>
      <c r="V28" s="26">
        <f>G28+L28+Q28</f>
        <v>0</v>
      </c>
      <c r="ZY28" t="s">
        <v>84</v>
      </c>
      <c r="ZZ28" s="18" t="s">
        <v>85</v>
      </c>
    </row>
    <row r="29" spans="1:702" x14ac:dyDescent="0.25">
      <c r="A29" s="28"/>
      <c r="B29" s="29"/>
      <c r="C29" s="15"/>
      <c r="D29" s="15"/>
      <c r="E29" s="15"/>
      <c r="F29" s="15"/>
      <c r="G29" s="30"/>
      <c r="H29" s="7"/>
      <c r="I29" s="17"/>
      <c r="J29" s="17"/>
      <c r="K29" s="15"/>
      <c r="L29" s="30"/>
      <c r="M29" s="7"/>
      <c r="N29" s="17"/>
      <c r="O29" s="17"/>
      <c r="P29" s="15"/>
      <c r="Q29" s="30"/>
      <c r="R29" s="7"/>
      <c r="S29" s="17"/>
      <c r="T29" s="17"/>
      <c r="U29" s="15"/>
      <c r="V29" s="30"/>
    </row>
    <row r="30" spans="1:702" ht="21" x14ac:dyDescent="0.25">
      <c r="A30" s="31"/>
      <c r="B30" s="32" t="s">
        <v>86</v>
      </c>
      <c r="C30" s="82"/>
      <c r="D30" s="82"/>
      <c r="E30" s="82"/>
      <c r="F30" s="83"/>
      <c r="G30" s="85">
        <f>SUBTOTAL(109,G28:G29)</f>
        <v>0</v>
      </c>
      <c r="H30" s="33"/>
      <c r="I30" s="84"/>
      <c r="J30" s="84"/>
      <c r="K30" s="82"/>
      <c r="L30" s="85">
        <f>SUBTOTAL(109,L28:L29)</f>
        <v>0</v>
      </c>
      <c r="M30" s="33"/>
      <c r="N30" s="84"/>
      <c r="O30" s="84"/>
      <c r="P30" s="82"/>
      <c r="Q30" s="85">
        <f>SUBTOTAL(109,Q28:Q29)</f>
        <v>0</v>
      </c>
      <c r="R30" s="33"/>
      <c r="S30" s="84"/>
      <c r="T30" s="84"/>
      <c r="U30" s="82"/>
      <c r="V30" s="85">
        <f>SUBTOTAL(109,V28:V29)</f>
        <v>0</v>
      </c>
      <c r="W30" s="34"/>
      <c r="ZY30" t="s">
        <v>87</v>
      </c>
    </row>
    <row r="31" spans="1:702" x14ac:dyDescent="0.25">
      <c r="A31" s="28"/>
      <c r="B31" s="29"/>
      <c r="C31" s="15"/>
      <c r="D31" s="15"/>
      <c r="E31" s="15"/>
      <c r="F31" s="15"/>
      <c r="G31" s="11"/>
      <c r="H31" s="7"/>
      <c r="I31" s="17"/>
      <c r="J31" s="17"/>
      <c r="K31" s="15"/>
      <c r="L31" s="11"/>
      <c r="M31" s="7"/>
      <c r="N31" s="17"/>
      <c r="O31" s="17"/>
      <c r="P31" s="15"/>
      <c r="Q31" s="11"/>
      <c r="R31" s="7"/>
      <c r="S31" s="17"/>
      <c r="T31" s="17"/>
      <c r="U31" s="15"/>
      <c r="V31" s="11"/>
    </row>
    <row r="32" spans="1:702" ht="42" x14ac:dyDescent="0.25">
      <c r="A32" s="19" t="s">
        <v>88</v>
      </c>
      <c r="B32" s="20" t="s">
        <v>89</v>
      </c>
      <c r="C32" s="15"/>
      <c r="D32" s="15"/>
      <c r="E32" s="15"/>
      <c r="F32" s="15"/>
      <c r="G32" s="16"/>
      <c r="H32" s="7"/>
      <c r="I32" s="17"/>
      <c r="J32" s="17"/>
      <c r="K32" s="15"/>
      <c r="L32" s="16"/>
      <c r="M32" s="7"/>
      <c r="N32" s="17"/>
      <c r="O32" s="17"/>
      <c r="P32" s="15"/>
      <c r="Q32" s="16"/>
      <c r="R32" s="7"/>
      <c r="S32" s="17"/>
      <c r="T32" s="17"/>
      <c r="U32" s="15"/>
      <c r="V32" s="16"/>
      <c r="ZY32" t="s">
        <v>90</v>
      </c>
      <c r="ZZ32" s="18"/>
    </row>
    <row r="33" spans="1:702" x14ac:dyDescent="0.25">
      <c r="A33" s="21" t="s">
        <v>91</v>
      </c>
      <c r="B33" s="22" t="s">
        <v>92</v>
      </c>
      <c r="C33" s="23" t="s">
        <v>93</v>
      </c>
      <c r="D33" s="25">
        <v>318.45</v>
      </c>
      <c r="E33" s="25"/>
      <c r="F33" s="25">
        <f t="shared" ref="F33:F38" si="8">U33</f>
        <v>0</v>
      </c>
      <c r="G33" s="26">
        <f t="shared" ref="G33:G38" si="9">ROUND(E33*F33,2)</f>
        <v>0</v>
      </c>
      <c r="H33" s="7"/>
      <c r="I33" s="35"/>
      <c r="J33" s="35"/>
      <c r="K33" s="25">
        <f t="shared" ref="K33:K38" si="10">U33</f>
        <v>0</v>
      </c>
      <c r="L33" s="26">
        <f t="shared" ref="L33:L38" si="11">ROUND(J33*K33,2)</f>
        <v>0</v>
      </c>
      <c r="M33" s="7"/>
      <c r="N33" s="35"/>
      <c r="O33" s="35"/>
      <c r="P33" s="25">
        <f t="shared" ref="P33:P38" si="12">U33</f>
        <v>0</v>
      </c>
      <c r="Q33" s="26">
        <f t="shared" ref="Q33:Q38" si="13">ROUND(O33*P33,2)</f>
        <v>0</v>
      </c>
      <c r="R33" s="7"/>
      <c r="S33" s="35">
        <f t="shared" ref="S33:T38" si="14">D33+I33+N33</f>
        <v>318.45</v>
      </c>
      <c r="T33" s="35">
        <f t="shared" si="14"/>
        <v>0</v>
      </c>
      <c r="U33" s="25"/>
      <c r="V33" s="26">
        <f t="shared" ref="V33:V38" si="15">G33+L33+Q33</f>
        <v>0</v>
      </c>
      <c r="ZY33" t="s">
        <v>94</v>
      </c>
      <c r="ZZ33" s="18" t="s">
        <v>95</v>
      </c>
    </row>
    <row r="34" spans="1:702" x14ac:dyDescent="0.25">
      <c r="A34" s="21" t="s">
        <v>96</v>
      </c>
      <c r="B34" s="22" t="s">
        <v>97</v>
      </c>
      <c r="C34" s="23" t="s">
        <v>98</v>
      </c>
      <c r="D34" s="25">
        <v>38.090000000000003</v>
      </c>
      <c r="E34" s="25"/>
      <c r="F34" s="25">
        <f t="shared" si="8"/>
        <v>0</v>
      </c>
      <c r="G34" s="26">
        <f t="shared" si="9"/>
        <v>0</v>
      </c>
      <c r="H34" s="7"/>
      <c r="I34" s="35"/>
      <c r="J34" s="35"/>
      <c r="K34" s="25">
        <f t="shared" si="10"/>
        <v>0</v>
      </c>
      <c r="L34" s="26">
        <f t="shared" si="11"/>
        <v>0</v>
      </c>
      <c r="M34" s="7"/>
      <c r="N34" s="35"/>
      <c r="O34" s="35"/>
      <c r="P34" s="25">
        <f t="shared" si="12"/>
        <v>0</v>
      </c>
      <c r="Q34" s="26">
        <f t="shared" si="13"/>
        <v>0</v>
      </c>
      <c r="R34" s="7"/>
      <c r="S34" s="35">
        <f t="shared" si="14"/>
        <v>38.090000000000003</v>
      </c>
      <c r="T34" s="35">
        <f t="shared" si="14"/>
        <v>0</v>
      </c>
      <c r="U34" s="25"/>
      <c r="V34" s="26">
        <f t="shared" si="15"/>
        <v>0</v>
      </c>
      <c r="ZY34" t="s">
        <v>99</v>
      </c>
      <c r="ZZ34" s="18" t="s">
        <v>100</v>
      </c>
    </row>
    <row r="35" spans="1:702" x14ac:dyDescent="0.25">
      <c r="A35" s="21" t="s">
        <v>101</v>
      </c>
      <c r="B35" s="22" t="s">
        <v>102</v>
      </c>
      <c r="C35" s="23" t="s">
        <v>103</v>
      </c>
      <c r="D35" s="25">
        <v>318.45</v>
      </c>
      <c r="E35" s="25"/>
      <c r="F35" s="25">
        <f t="shared" si="8"/>
        <v>0</v>
      </c>
      <c r="G35" s="26">
        <f t="shared" si="9"/>
        <v>0</v>
      </c>
      <c r="H35" s="7"/>
      <c r="I35" s="35"/>
      <c r="J35" s="35"/>
      <c r="K35" s="25">
        <f t="shared" si="10"/>
        <v>0</v>
      </c>
      <c r="L35" s="26">
        <f t="shared" si="11"/>
        <v>0</v>
      </c>
      <c r="M35" s="7"/>
      <c r="N35" s="35"/>
      <c r="O35" s="35"/>
      <c r="P35" s="25">
        <f t="shared" si="12"/>
        <v>0</v>
      </c>
      <c r="Q35" s="26">
        <f t="shared" si="13"/>
        <v>0</v>
      </c>
      <c r="R35" s="7"/>
      <c r="S35" s="35">
        <f t="shared" si="14"/>
        <v>318.45</v>
      </c>
      <c r="T35" s="35">
        <f t="shared" si="14"/>
        <v>0</v>
      </c>
      <c r="U35" s="25"/>
      <c r="V35" s="26">
        <f t="shared" si="15"/>
        <v>0</v>
      </c>
      <c r="ZY35" t="s">
        <v>104</v>
      </c>
      <c r="ZZ35" s="18" t="s">
        <v>105</v>
      </c>
    </row>
    <row r="36" spans="1:702" x14ac:dyDescent="0.25">
      <c r="A36" s="21" t="s">
        <v>106</v>
      </c>
      <c r="B36" s="22" t="s">
        <v>107</v>
      </c>
      <c r="C36" s="23" t="s">
        <v>108</v>
      </c>
      <c r="D36" s="25">
        <v>318.45</v>
      </c>
      <c r="E36" s="25"/>
      <c r="F36" s="25">
        <f t="shared" si="8"/>
        <v>0</v>
      </c>
      <c r="G36" s="26">
        <f t="shared" si="9"/>
        <v>0</v>
      </c>
      <c r="H36" s="7"/>
      <c r="I36" s="35"/>
      <c r="J36" s="35"/>
      <c r="K36" s="25">
        <f t="shared" si="10"/>
        <v>0</v>
      </c>
      <c r="L36" s="26">
        <f t="shared" si="11"/>
        <v>0</v>
      </c>
      <c r="M36" s="7"/>
      <c r="N36" s="35"/>
      <c r="O36" s="35"/>
      <c r="P36" s="25">
        <f t="shared" si="12"/>
        <v>0</v>
      </c>
      <c r="Q36" s="26">
        <f t="shared" si="13"/>
        <v>0</v>
      </c>
      <c r="R36" s="7"/>
      <c r="S36" s="35">
        <f t="shared" si="14"/>
        <v>318.45</v>
      </c>
      <c r="T36" s="35">
        <f t="shared" si="14"/>
        <v>0</v>
      </c>
      <c r="U36" s="25"/>
      <c r="V36" s="26">
        <f t="shared" si="15"/>
        <v>0</v>
      </c>
      <c r="ZY36" t="s">
        <v>109</v>
      </c>
      <c r="ZZ36" s="18" t="s">
        <v>110</v>
      </c>
    </row>
    <row r="37" spans="1:702" x14ac:dyDescent="0.25">
      <c r="A37" s="21" t="s">
        <v>111</v>
      </c>
      <c r="B37" s="22" t="s">
        <v>112</v>
      </c>
      <c r="C37" s="23" t="s">
        <v>113</v>
      </c>
      <c r="D37" s="25">
        <v>108.33</v>
      </c>
      <c r="E37" s="25"/>
      <c r="F37" s="25">
        <f t="shared" si="8"/>
        <v>0</v>
      </c>
      <c r="G37" s="26">
        <f t="shared" si="9"/>
        <v>0</v>
      </c>
      <c r="H37" s="7"/>
      <c r="I37" s="35"/>
      <c r="J37" s="35"/>
      <c r="K37" s="25">
        <f t="shared" si="10"/>
        <v>0</v>
      </c>
      <c r="L37" s="26">
        <f t="shared" si="11"/>
        <v>0</v>
      </c>
      <c r="M37" s="7"/>
      <c r="N37" s="35"/>
      <c r="O37" s="35"/>
      <c r="P37" s="25">
        <f t="shared" si="12"/>
        <v>0</v>
      </c>
      <c r="Q37" s="26">
        <f t="shared" si="13"/>
        <v>0</v>
      </c>
      <c r="R37" s="7"/>
      <c r="S37" s="35">
        <f t="shared" si="14"/>
        <v>108.33</v>
      </c>
      <c r="T37" s="35">
        <f t="shared" si="14"/>
        <v>0</v>
      </c>
      <c r="U37" s="25"/>
      <c r="V37" s="26">
        <f t="shared" si="15"/>
        <v>0</v>
      </c>
      <c r="ZY37" t="s">
        <v>114</v>
      </c>
      <c r="ZZ37" s="18" t="s">
        <v>115</v>
      </c>
    </row>
    <row r="38" spans="1:702" x14ac:dyDescent="0.25">
      <c r="A38" s="21" t="s">
        <v>116</v>
      </c>
      <c r="B38" s="22" t="s">
        <v>117</v>
      </c>
      <c r="C38" s="23" t="s">
        <v>118</v>
      </c>
      <c r="D38" s="25">
        <v>9.77</v>
      </c>
      <c r="E38" s="25"/>
      <c r="F38" s="25">
        <f t="shared" si="8"/>
        <v>0</v>
      </c>
      <c r="G38" s="26">
        <f t="shared" si="9"/>
        <v>0</v>
      </c>
      <c r="H38" s="7"/>
      <c r="I38" s="35"/>
      <c r="J38" s="35"/>
      <c r="K38" s="25">
        <f t="shared" si="10"/>
        <v>0</v>
      </c>
      <c r="L38" s="26">
        <f t="shared" si="11"/>
        <v>0</v>
      </c>
      <c r="M38" s="7"/>
      <c r="N38" s="35"/>
      <c r="O38" s="35"/>
      <c r="P38" s="25">
        <f t="shared" si="12"/>
        <v>0</v>
      </c>
      <c r="Q38" s="26">
        <f t="shared" si="13"/>
        <v>0</v>
      </c>
      <c r="R38" s="7"/>
      <c r="S38" s="35">
        <f t="shared" si="14"/>
        <v>9.77</v>
      </c>
      <c r="T38" s="35">
        <f t="shared" si="14"/>
        <v>0</v>
      </c>
      <c r="U38" s="25"/>
      <c r="V38" s="26">
        <f t="shared" si="15"/>
        <v>0</v>
      </c>
      <c r="ZY38" t="s">
        <v>119</v>
      </c>
      <c r="ZZ38" s="18" t="s">
        <v>120</v>
      </c>
    </row>
    <row r="39" spans="1:702" x14ac:dyDescent="0.25">
      <c r="A39" s="28"/>
      <c r="B39" s="29"/>
      <c r="C39" s="15"/>
      <c r="D39" s="15"/>
      <c r="E39" s="15"/>
      <c r="F39" s="15"/>
      <c r="G39" s="30"/>
      <c r="H39" s="7"/>
      <c r="I39" s="17"/>
      <c r="J39" s="17"/>
      <c r="K39" s="15"/>
      <c r="L39" s="30"/>
      <c r="M39" s="7"/>
      <c r="N39" s="17"/>
      <c r="O39" s="17"/>
      <c r="P39" s="15"/>
      <c r="Q39" s="30"/>
      <c r="R39" s="7"/>
      <c r="S39" s="17"/>
      <c r="T39" s="17"/>
      <c r="U39" s="15"/>
      <c r="V39" s="30"/>
    </row>
    <row r="40" spans="1:702" ht="42" x14ac:dyDescent="0.25">
      <c r="A40" s="31"/>
      <c r="B40" s="32" t="s">
        <v>121</v>
      </c>
      <c r="C40" s="82"/>
      <c r="D40" s="82"/>
      <c r="E40" s="82"/>
      <c r="F40" s="83"/>
      <c r="G40" s="85">
        <f>SUBTOTAL(109,G33:G39)</f>
        <v>0</v>
      </c>
      <c r="H40" s="33"/>
      <c r="I40" s="84"/>
      <c r="J40" s="84"/>
      <c r="K40" s="82"/>
      <c r="L40" s="85">
        <f>SUBTOTAL(109,L33:L39)</f>
        <v>0</v>
      </c>
      <c r="M40" s="33"/>
      <c r="N40" s="84"/>
      <c r="O40" s="84"/>
      <c r="P40" s="82"/>
      <c r="Q40" s="85">
        <f>SUBTOTAL(109,Q33:Q39)</f>
        <v>0</v>
      </c>
      <c r="R40" s="33"/>
      <c r="S40" s="84"/>
      <c r="T40" s="84"/>
      <c r="U40" s="82"/>
      <c r="V40" s="85">
        <f>SUBTOTAL(109,V33:V39)</f>
        <v>0</v>
      </c>
      <c r="W40" s="34"/>
      <c r="ZY40" t="s">
        <v>122</v>
      </c>
    </row>
    <row r="41" spans="1:702" x14ac:dyDescent="0.25">
      <c r="A41" s="28"/>
      <c r="B41" s="29"/>
      <c r="C41" s="15"/>
      <c r="D41" s="15"/>
      <c r="E41" s="15"/>
      <c r="F41" s="15"/>
      <c r="G41" s="11"/>
      <c r="H41" s="7"/>
      <c r="I41" s="17"/>
      <c r="J41" s="17"/>
      <c r="K41" s="15"/>
      <c r="L41" s="11"/>
      <c r="M41" s="7"/>
      <c r="N41" s="17"/>
      <c r="O41" s="17"/>
      <c r="P41" s="15"/>
      <c r="Q41" s="11"/>
      <c r="R41" s="7"/>
      <c r="S41" s="17"/>
      <c r="T41" s="17"/>
      <c r="U41" s="15"/>
      <c r="V41" s="11"/>
    </row>
    <row r="42" spans="1:702" ht="21" x14ac:dyDescent="0.25">
      <c r="A42" s="19" t="s">
        <v>123</v>
      </c>
      <c r="B42" s="20" t="s">
        <v>124</v>
      </c>
      <c r="C42" s="15"/>
      <c r="D42" s="15"/>
      <c r="E42" s="15"/>
      <c r="F42" s="15"/>
      <c r="G42" s="16"/>
      <c r="H42" s="7"/>
      <c r="I42" s="17"/>
      <c r="J42" s="17"/>
      <c r="K42" s="15"/>
      <c r="L42" s="16"/>
      <c r="M42" s="7"/>
      <c r="N42" s="17"/>
      <c r="O42" s="17"/>
      <c r="P42" s="15"/>
      <c r="Q42" s="16"/>
      <c r="R42" s="7"/>
      <c r="S42" s="17"/>
      <c r="T42" s="17"/>
      <c r="U42" s="15"/>
      <c r="V42" s="16"/>
      <c r="ZY42" t="s">
        <v>125</v>
      </c>
      <c r="ZZ42" s="18"/>
    </row>
    <row r="43" spans="1:702" x14ac:dyDescent="0.25">
      <c r="A43" s="21" t="s">
        <v>126</v>
      </c>
      <c r="B43" s="22" t="s">
        <v>127</v>
      </c>
      <c r="C43" s="23" t="s">
        <v>128</v>
      </c>
      <c r="D43" s="25">
        <v>9.14</v>
      </c>
      <c r="E43" s="25"/>
      <c r="F43" s="25">
        <f>U43</f>
        <v>0</v>
      </c>
      <c r="G43" s="26">
        <f>ROUND(E43*F43,2)</f>
        <v>0</v>
      </c>
      <c r="H43" s="7"/>
      <c r="I43" s="35"/>
      <c r="J43" s="35"/>
      <c r="K43" s="25">
        <f>U43</f>
        <v>0</v>
      </c>
      <c r="L43" s="26">
        <f>ROUND(J43*K43,2)</f>
        <v>0</v>
      </c>
      <c r="M43" s="7"/>
      <c r="N43" s="35"/>
      <c r="O43" s="35"/>
      <c r="P43" s="25">
        <f>U43</f>
        <v>0</v>
      </c>
      <c r="Q43" s="26">
        <f>ROUND(O43*P43,2)</f>
        <v>0</v>
      </c>
      <c r="R43" s="7"/>
      <c r="S43" s="35">
        <f>D43+I43+N43</f>
        <v>9.14</v>
      </c>
      <c r="T43" s="35">
        <f>E43+J43+O43</f>
        <v>0</v>
      </c>
      <c r="U43" s="25"/>
      <c r="V43" s="26">
        <f>G43+L43+Q43</f>
        <v>0</v>
      </c>
      <c r="ZY43" t="s">
        <v>129</v>
      </c>
      <c r="ZZ43" s="18" t="s">
        <v>130</v>
      </c>
    </row>
    <row r="44" spans="1:702" x14ac:dyDescent="0.25">
      <c r="A44" s="21" t="s">
        <v>131</v>
      </c>
      <c r="B44" s="22" t="s">
        <v>132</v>
      </c>
      <c r="C44" s="23" t="s">
        <v>133</v>
      </c>
      <c r="D44" s="25">
        <v>4.83</v>
      </c>
      <c r="E44" s="25"/>
      <c r="F44" s="25">
        <f>U44</f>
        <v>0</v>
      </c>
      <c r="G44" s="26">
        <f>ROUND(E44*F44,2)</f>
        <v>0</v>
      </c>
      <c r="H44" s="7"/>
      <c r="I44" s="35"/>
      <c r="J44" s="35"/>
      <c r="K44" s="25">
        <f>U44</f>
        <v>0</v>
      </c>
      <c r="L44" s="26">
        <f>ROUND(J44*K44,2)</f>
        <v>0</v>
      </c>
      <c r="M44" s="7"/>
      <c r="N44" s="35"/>
      <c r="O44" s="35"/>
      <c r="P44" s="25">
        <f>U44</f>
        <v>0</v>
      </c>
      <c r="Q44" s="26">
        <f>ROUND(O44*P44,2)</f>
        <v>0</v>
      </c>
      <c r="R44" s="7"/>
      <c r="S44" s="35">
        <f>D44+I44+N44</f>
        <v>4.83</v>
      </c>
      <c r="T44" s="35">
        <f>E44+J44+O44</f>
        <v>0</v>
      </c>
      <c r="U44" s="25"/>
      <c r="V44" s="26">
        <f>G44+L44+Q44</f>
        <v>0</v>
      </c>
      <c r="ZY44" t="s">
        <v>134</v>
      </c>
      <c r="ZZ44" s="18" t="s">
        <v>135</v>
      </c>
    </row>
    <row r="45" spans="1:702" x14ac:dyDescent="0.25">
      <c r="A45" s="28"/>
      <c r="B45" s="29"/>
      <c r="C45" s="15"/>
      <c r="D45" s="15"/>
      <c r="E45" s="15"/>
      <c r="F45" s="15"/>
      <c r="G45" s="30"/>
      <c r="H45" s="7"/>
      <c r="I45" s="17"/>
      <c r="J45" s="17"/>
      <c r="K45" s="15"/>
      <c r="L45" s="30"/>
      <c r="M45" s="7"/>
      <c r="N45" s="17"/>
      <c r="O45" s="17"/>
      <c r="P45" s="15"/>
      <c r="Q45" s="30"/>
      <c r="R45" s="7"/>
      <c r="S45" s="17"/>
      <c r="T45" s="17"/>
      <c r="U45" s="15"/>
      <c r="V45" s="30"/>
    </row>
    <row r="46" spans="1:702" ht="21" x14ac:dyDescent="0.25">
      <c r="A46" s="31"/>
      <c r="B46" s="32" t="s">
        <v>136</v>
      </c>
      <c r="C46" s="82"/>
      <c r="D46" s="82"/>
      <c r="E46" s="82"/>
      <c r="F46" s="83"/>
      <c r="G46" s="85">
        <f>SUBTOTAL(109,G43:G45)</f>
        <v>0</v>
      </c>
      <c r="H46" s="33"/>
      <c r="I46" s="84"/>
      <c r="J46" s="84"/>
      <c r="K46" s="82"/>
      <c r="L46" s="85">
        <f>SUBTOTAL(109,L43:L45)</f>
        <v>0</v>
      </c>
      <c r="M46" s="33"/>
      <c r="N46" s="84"/>
      <c r="O46" s="84"/>
      <c r="P46" s="82"/>
      <c r="Q46" s="85">
        <f>SUBTOTAL(109,Q43:Q45)</f>
        <v>0</v>
      </c>
      <c r="R46" s="33"/>
      <c r="S46" s="84"/>
      <c r="T46" s="84"/>
      <c r="U46" s="82"/>
      <c r="V46" s="85">
        <f>SUBTOTAL(109,V43:V45)</f>
        <v>0</v>
      </c>
      <c r="W46" s="34"/>
      <c r="ZY46" t="s">
        <v>137</v>
      </c>
    </row>
    <row r="47" spans="1:702" x14ac:dyDescent="0.25">
      <c r="A47" s="28"/>
      <c r="B47" s="29"/>
      <c r="C47" s="15"/>
      <c r="D47" s="15"/>
      <c r="E47" s="15"/>
      <c r="F47" s="15"/>
      <c r="G47" s="11"/>
      <c r="H47" s="7"/>
      <c r="I47" s="17"/>
      <c r="J47" s="17"/>
      <c r="K47" s="15"/>
      <c r="L47" s="11"/>
      <c r="M47" s="7"/>
      <c r="N47" s="17"/>
      <c r="O47" s="17"/>
      <c r="P47" s="15"/>
      <c r="Q47" s="11"/>
      <c r="R47" s="7"/>
      <c r="S47" s="17"/>
      <c r="T47" s="17"/>
      <c r="U47" s="15"/>
      <c r="V47" s="11"/>
    </row>
    <row r="48" spans="1:702" ht="21" x14ac:dyDescent="0.25">
      <c r="A48" s="19" t="s">
        <v>138</v>
      </c>
      <c r="B48" s="20" t="s">
        <v>139</v>
      </c>
      <c r="C48" s="15"/>
      <c r="D48" s="15"/>
      <c r="E48" s="15"/>
      <c r="F48" s="15"/>
      <c r="G48" s="16"/>
      <c r="H48" s="7"/>
      <c r="I48" s="17"/>
      <c r="J48" s="17"/>
      <c r="K48" s="15"/>
      <c r="L48" s="16"/>
      <c r="M48" s="7"/>
      <c r="N48" s="17"/>
      <c r="O48" s="17"/>
      <c r="P48" s="15"/>
      <c r="Q48" s="16"/>
      <c r="R48" s="7"/>
      <c r="S48" s="17"/>
      <c r="T48" s="17"/>
      <c r="U48" s="15"/>
      <c r="V48" s="16"/>
      <c r="ZY48" t="s">
        <v>140</v>
      </c>
      <c r="ZZ48" s="18"/>
    </row>
    <row r="49" spans="1:702" x14ac:dyDescent="0.25">
      <c r="A49" s="21" t="s">
        <v>141</v>
      </c>
      <c r="B49" s="22" t="s">
        <v>142</v>
      </c>
      <c r="C49" s="23" t="s">
        <v>143</v>
      </c>
      <c r="D49" s="24">
        <v>2</v>
      </c>
      <c r="E49" s="24"/>
      <c r="F49" s="25">
        <f t="shared" ref="F49:F54" si="16">U49</f>
        <v>0</v>
      </c>
      <c r="G49" s="26">
        <f t="shared" ref="G49:G54" si="17">ROUND(E49*F49,2)</f>
        <v>0</v>
      </c>
      <c r="H49" s="7"/>
      <c r="I49" s="27"/>
      <c r="J49" s="27"/>
      <c r="K49" s="25">
        <f t="shared" ref="K49:K54" si="18">U49</f>
        <v>0</v>
      </c>
      <c r="L49" s="26">
        <f t="shared" ref="L49:L54" si="19">ROUND(J49*K49,2)</f>
        <v>0</v>
      </c>
      <c r="M49" s="7"/>
      <c r="N49" s="27"/>
      <c r="O49" s="27"/>
      <c r="P49" s="25">
        <f t="shared" ref="P49:P54" si="20">U49</f>
        <v>0</v>
      </c>
      <c r="Q49" s="26">
        <f t="shared" ref="Q49:Q54" si="21">ROUND(O49*P49,2)</f>
        <v>0</v>
      </c>
      <c r="R49" s="7"/>
      <c r="S49" s="27">
        <f t="shared" ref="S49:T54" si="22">D49+I49+N49</f>
        <v>2</v>
      </c>
      <c r="T49" s="27">
        <f t="shared" si="22"/>
        <v>0</v>
      </c>
      <c r="U49" s="25"/>
      <c r="V49" s="26">
        <f t="shared" ref="V49:V54" si="23">G49+L49+Q49</f>
        <v>0</v>
      </c>
      <c r="ZY49" t="s">
        <v>144</v>
      </c>
      <c r="ZZ49" s="18" t="s">
        <v>145</v>
      </c>
    </row>
    <row r="50" spans="1:702" x14ac:dyDescent="0.25">
      <c r="A50" s="21" t="s">
        <v>146</v>
      </c>
      <c r="B50" s="22" t="s">
        <v>147</v>
      </c>
      <c r="C50" s="23" t="s">
        <v>148</v>
      </c>
      <c r="D50" s="24">
        <v>3</v>
      </c>
      <c r="E50" s="24"/>
      <c r="F50" s="25">
        <f t="shared" si="16"/>
        <v>0</v>
      </c>
      <c r="G50" s="26">
        <f t="shared" si="17"/>
        <v>0</v>
      </c>
      <c r="H50" s="7"/>
      <c r="I50" s="27"/>
      <c r="J50" s="27"/>
      <c r="K50" s="25">
        <f t="shared" si="18"/>
        <v>0</v>
      </c>
      <c r="L50" s="26">
        <f t="shared" si="19"/>
        <v>0</v>
      </c>
      <c r="M50" s="7"/>
      <c r="N50" s="27"/>
      <c r="O50" s="27"/>
      <c r="P50" s="25">
        <f t="shared" si="20"/>
        <v>0</v>
      </c>
      <c r="Q50" s="26">
        <f t="shared" si="21"/>
        <v>0</v>
      </c>
      <c r="R50" s="7"/>
      <c r="S50" s="27">
        <f t="shared" si="22"/>
        <v>3</v>
      </c>
      <c r="T50" s="27">
        <f t="shared" si="22"/>
        <v>0</v>
      </c>
      <c r="U50" s="25"/>
      <c r="V50" s="26">
        <f t="shared" si="23"/>
        <v>0</v>
      </c>
      <c r="ZY50" t="s">
        <v>149</v>
      </c>
      <c r="ZZ50" s="18" t="s">
        <v>150</v>
      </c>
    </row>
    <row r="51" spans="1:702" x14ac:dyDescent="0.25">
      <c r="A51" s="21" t="s">
        <v>151</v>
      </c>
      <c r="B51" s="22" t="s">
        <v>152</v>
      </c>
      <c r="C51" s="23" t="s">
        <v>153</v>
      </c>
      <c r="D51" s="24">
        <v>1</v>
      </c>
      <c r="E51" s="24"/>
      <c r="F51" s="25">
        <f t="shared" si="16"/>
        <v>0</v>
      </c>
      <c r="G51" s="26">
        <f t="shared" si="17"/>
        <v>0</v>
      </c>
      <c r="H51" s="7"/>
      <c r="I51" s="27"/>
      <c r="J51" s="27"/>
      <c r="K51" s="25">
        <f t="shared" si="18"/>
        <v>0</v>
      </c>
      <c r="L51" s="26">
        <f t="shared" si="19"/>
        <v>0</v>
      </c>
      <c r="M51" s="7"/>
      <c r="N51" s="27"/>
      <c r="O51" s="27"/>
      <c r="P51" s="25">
        <f t="shared" si="20"/>
        <v>0</v>
      </c>
      <c r="Q51" s="26">
        <f t="shared" si="21"/>
        <v>0</v>
      </c>
      <c r="R51" s="7"/>
      <c r="S51" s="27">
        <f t="shared" si="22"/>
        <v>1</v>
      </c>
      <c r="T51" s="27">
        <f t="shared" si="22"/>
        <v>0</v>
      </c>
      <c r="U51" s="25"/>
      <c r="V51" s="26">
        <f t="shared" si="23"/>
        <v>0</v>
      </c>
      <c r="ZY51" t="s">
        <v>154</v>
      </c>
      <c r="ZZ51" s="18" t="s">
        <v>155</v>
      </c>
    </row>
    <row r="52" spans="1:702" x14ac:dyDescent="0.25">
      <c r="A52" s="21" t="s">
        <v>156</v>
      </c>
      <c r="B52" s="22" t="s">
        <v>157</v>
      </c>
      <c r="C52" s="23" t="s">
        <v>158</v>
      </c>
      <c r="D52" s="25">
        <v>22</v>
      </c>
      <c r="E52" s="25"/>
      <c r="F52" s="25">
        <f t="shared" si="16"/>
        <v>0</v>
      </c>
      <c r="G52" s="26">
        <f t="shared" si="17"/>
        <v>0</v>
      </c>
      <c r="H52" s="7"/>
      <c r="I52" s="35"/>
      <c r="J52" s="35"/>
      <c r="K52" s="25">
        <f t="shared" si="18"/>
        <v>0</v>
      </c>
      <c r="L52" s="26">
        <f t="shared" si="19"/>
        <v>0</v>
      </c>
      <c r="M52" s="7"/>
      <c r="N52" s="35"/>
      <c r="O52" s="35"/>
      <c r="P52" s="25">
        <f t="shared" si="20"/>
        <v>0</v>
      </c>
      <c r="Q52" s="26">
        <f t="shared" si="21"/>
        <v>0</v>
      </c>
      <c r="R52" s="7"/>
      <c r="S52" s="35">
        <f t="shared" si="22"/>
        <v>22</v>
      </c>
      <c r="T52" s="35">
        <f t="shared" si="22"/>
        <v>0</v>
      </c>
      <c r="U52" s="25"/>
      <c r="V52" s="26">
        <f t="shared" si="23"/>
        <v>0</v>
      </c>
      <c r="ZY52" t="s">
        <v>159</v>
      </c>
      <c r="ZZ52" s="18" t="s">
        <v>160</v>
      </c>
    </row>
    <row r="53" spans="1:702" x14ac:dyDescent="0.25">
      <c r="A53" s="21" t="s">
        <v>161</v>
      </c>
      <c r="B53" s="22" t="s">
        <v>162</v>
      </c>
      <c r="C53" s="23" t="s">
        <v>163</v>
      </c>
      <c r="D53" s="24">
        <v>3</v>
      </c>
      <c r="E53" s="24"/>
      <c r="F53" s="25">
        <f t="shared" si="16"/>
        <v>0</v>
      </c>
      <c r="G53" s="26">
        <f t="shared" si="17"/>
        <v>0</v>
      </c>
      <c r="H53" s="7"/>
      <c r="I53" s="27"/>
      <c r="J53" s="27"/>
      <c r="K53" s="25">
        <f t="shared" si="18"/>
        <v>0</v>
      </c>
      <c r="L53" s="26">
        <f t="shared" si="19"/>
        <v>0</v>
      </c>
      <c r="M53" s="7"/>
      <c r="N53" s="27"/>
      <c r="O53" s="27"/>
      <c r="P53" s="25">
        <f t="shared" si="20"/>
        <v>0</v>
      </c>
      <c r="Q53" s="26">
        <f t="shared" si="21"/>
        <v>0</v>
      </c>
      <c r="R53" s="7"/>
      <c r="S53" s="27">
        <f t="shared" si="22"/>
        <v>3</v>
      </c>
      <c r="T53" s="27">
        <f t="shared" si="22"/>
        <v>0</v>
      </c>
      <c r="U53" s="25"/>
      <c r="V53" s="26">
        <f t="shared" si="23"/>
        <v>0</v>
      </c>
      <c r="ZY53" t="s">
        <v>164</v>
      </c>
      <c r="ZZ53" s="18" t="s">
        <v>165</v>
      </c>
    </row>
    <row r="54" spans="1:702" x14ac:dyDescent="0.25">
      <c r="A54" s="21" t="s">
        <v>166</v>
      </c>
      <c r="B54" s="22" t="s">
        <v>167</v>
      </c>
      <c r="C54" s="23" t="s">
        <v>168</v>
      </c>
      <c r="D54" s="24">
        <v>1</v>
      </c>
      <c r="E54" s="24"/>
      <c r="F54" s="25">
        <f t="shared" si="16"/>
        <v>0</v>
      </c>
      <c r="G54" s="26">
        <f t="shared" si="17"/>
        <v>0</v>
      </c>
      <c r="H54" s="7"/>
      <c r="I54" s="27"/>
      <c r="J54" s="27"/>
      <c r="K54" s="25">
        <f t="shared" si="18"/>
        <v>0</v>
      </c>
      <c r="L54" s="26">
        <f t="shared" si="19"/>
        <v>0</v>
      </c>
      <c r="M54" s="7"/>
      <c r="N54" s="27"/>
      <c r="O54" s="27"/>
      <c r="P54" s="25">
        <f t="shared" si="20"/>
        <v>0</v>
      </c>
      <c r="Q54" s="26">
        <f t="shared" si="21"/>
        <v>0</v>
      </c>
      <c r="R54" s="7"/>
      <c r="S54" s="27">
        <f t="shared" si="22"/>
        <v>1</v>
      </c>
      <c r="T54" s="27">
        <f t="shared" si="22"/>
        <v>0</v>
      </c>
      <c r="U54" s="25"/>
      <c r="V54" s="26">
        <f t="shared" si="23"/>
        <v>0</v>
      </c>
      <c r="ZY54" t="s">
        <v>169</v>
      </c>
      <c r="ZZ54" s="18" t="s">
        <v>170</v>
      </c>
    </row>
    <row r="55" spans="1:702" x14ac:dyDescent="0.25">
      <c r="A55" s="28"/>
      <c r="B55" s="29"/>
      <c r="C55" s="15"/>
      <c r="D55" s="15"/>
      <c r="E55" s="15"/>
      <c r="F55" s="15"/>
      <c r="G55" s="30"/>
      <c r="H55" s="7"/>
      <c r="I55" s="17"/>
      <c r="J55" s="17"/>
      <c r="K55" s="15"/>
      <c r="L55" s="30"/>
      <c r="M55" s="7"/>
      <c r="N55" s="17"/>
      <c r="O55" s="17"/>
      <c r="P55" s="15"/>
      <c r="Q55" s="30"/>
      <c r="R55" s="7"/>
      <c r="S55" s="17"/>
      <c r="T55" s="17"/>
      <c r="U55" s="15"/>
      <c r="V55" s="30"/>
    </row>
    <row r="56" spans="1:702" ht="21" x14ac:dyDescent="0.25">
      <c r="A56" s="31"/>
      <c r="B56" s="32" t="s">
        <v>171</v>
      </c>
      <c r="C56" s="82"/>
      <c r="D56" s="82"/>
      <c r="E56" s="82"/>
      <c r="F56" s="83"/>
      <c r="G56" s="85">
        <f>SUBTOTAL(109,G49:G55)</f>
        <v>0</v>
      </c>
      <c r="H56" s="33"/>
      <c r="I56" s="84"/>
      <c r="J56" s="84"/>
      <c r="K56" s="82"/>
      <c r="L56" s="85">
        <f>SUBTOTAL(109,L49:L55)</f>
        <v>0</v>
      </c>
      <c r="M56" s="33"/>
      <c r="N56" s="84"/>
      <c r="O56" s="84"/>
      <c r="P56" s="82"/>
      <c r="Q56" s="85">
        <f>SUBTOTAL(109,Q49:Q55)</f>
        <v>0</v>
      </c>
      <c r="R56" s="33"/>
      <c r="S56" s="84"/>
      <c r="T56" s="84"/>
      <c r="U56" s="82"/>
      <c r="V56" s="85">
        <f>SUBTOTAL(109,V49:V55)</f>
        <v>0</v>
      </c>
      <c r="W56" s="34"/>
      <c r="ZY56" t="s">
        <v>172</v>
      </c>
    </row>
    <row r="57" spans="1:702" x14ac:dyDescent="0.25">
      <c r="A57" s="28"/>
      <c r="B57" s="29"/>
      <c r="C57" s="15"/>
      <c r="D57" s="15"/>
      <c r="E57" s="15"/>
      <c r="F57" s="15"/>
      <c r="G57" s="11"/>
      <c r="H57" s="7"/>
      <c r="I57" s="17"/>
      <c r="J57" s="17"/>
      <c r="K57" s="15"/>
      <c r="L57" s="11"/>
      <c r="M57" s="7"/>
      <c r="N57" s="17"/>
      <c r="O57" s="17"/>
      <c r="P57" s="15"/>
      <c r="Q57" s="11"/>
      <c r="R57" s="7"/>
      <c r="S57" s="17"/>
      <c r="T57" s="17"/>
      <c r="U57" s="15"/>
      <c r="V57" s="11"/>
    </row>
    <row r="58" spans="1:702" ht="21" x14ac:dyDescent="0.25">
      <c r="A58" s="19" t="s">
        <v>173</v>
      </c>
      <c r="B58" s="20" t="s">
        <v>174</v>
      </c>
      <c r="C58" s="15"/>
      <c r="D58" s="15"/>
      <c r="E58" s="15"/>
      <c r="F58" s="15"/>
      <c r="G58" s="16"/>
      <c r="H58" s="7"/>
      <c r="I58" s="17"/>
      <c r="J58" s="17"/>
      <c r="K58" s="15"/>
      <c r="L58" s="16"/>
      <c r="M58" s="7"/>
      <c r="N58" s="17"/>
      <c r="O58" s="17"/>
      <c r="P58" s="15"/>
      <c r="Q58" s="16"/>
      <c r="R58" s="7"/>
      <c r="S58" s="17"/>
      <c r="T58" s="17"/>
      <c r="U58" s="15"/>
      <c r="V58" s="16"/>
      <c r="ZY58" t="s">
        <v>175</v>
      </c>
      <c r="ZZ58" s="18"/>
    </row>
    <row r="59" spans="1:702" x14ac:dyDescent="0.25">
      <c r="A59" s="21" t="s">
        <v>176</v>
      </c>
      <c r="B59" s="22" t="s">
        <v>177</v>
      </c>
      <c r="C59" s="23" t="s">
        <v>178</v>
      </c>
      <c r="D59" s="24">
        <v>1</v>
      </c>
      <c r="E59" s="24"/>
      <c r="F59" s="25">
        <f>U59</f>
        <v>0</v>
      </c>
      <c r="G59" s="26">
        <f>ROUND(E59*F59,2)</f>
        <v>0</v>
      </c>
      <c r="H59" s="7"/>
      <c r="I59" s="27"/>
      <c r="J59" s="27"/>
      <c r="K59" s="25">
        <f>U59</f>
        <v>0</v>
      </c>
      <c r="L59" s="26">
        <f>ROUND(J59*K59,2)</f>
        <v>0</v>
      </c>
      <c r="M59" s="7"/>
      <c r="N59" s="27"/>
      <c r="O59" s="27"/>
      <c r="P59" s="25">
        <f>U59</f>
        <v>0</v>
      </c>
      <c r="Q59" s="26">
        <f>ROUND(O59*P59,2)</f>
        <v>0</v>
      </c>
      <c r="R59" s="7"/>
      <c r="S59" s="27">
        <f>D59+I59+N59</f>
        <v>1</v>
      </c>
      <c r="T59" s="27">
        <f>E59+J59+O59</f>
        <v>0</v>
      </c>
      <c r="U59" s="25"/>
      <c r="V59" s="26">
        <f>G59+L59+Q59</f>
        <v>0</v>
      </c>
      <c r="ZY59" t="s">
        <v>179</v>
      </c>
      <c r="ZZ59" s="18" t="s">
        <v>180</v>
      </c>
    </row>
    <row r="60" spans="1:702" x14ac:dyDescent="0.25">
      <c r="A60" s="21" t="s">
        <v>181</v>
      </c>
      <c r="B60" s="22" t="s">
        <v>182</v>
      </c>
      <c r="C60" s="23" t="s">
        <v>183</v>
      </c>
      <c r="D60" s="25">
        <v>3</v>
      </c>
      <c r="E60" s="25"/>
      <c r="F60" s="25">
        <f>U60</f>
        <v>0</v>
      </c>
      <c r="G60" s="26">
        <f>ROUND(E60*F60,2)</f>
        <v>0</v>
      </c>
      <c r="H60" s="7"/>
      <c r="I60" s="35"/>
      <c r="J60" s="35"/>
      <c r="K60" s="25">
        <f>U60</f>
        <v>0</v>
      </c>
      <c r="L60" s="26">
        <f>ROUND(J60*K60,2)</f>
        <v>0</v>
      </c>
      <c r="M60" s="7"/>
      <c r="N60" s="35"/>
      <c r="O60" s="35"/>
      <c r="P60" s="25">
        <f>U60</f>
        <v>0</v>
      </c>
      <c r="Q60" s="26">
        <f>ROUND(O60*P60,2)</f>
        <v>0</v>
      </c>
      <c r="R60" s="7"/>
      <c r="S60" s="35">
        <f>D60+I60+N60</f>
        <v>3</v>
      </c>
      <c r="T60" s="35">
        <f>E60+J60+O60</f>
        <v>0</v>
      </c>
      <c r="U60" s="25"/>
      <c r="V60" s="26">
        <f>G60+L60+Q60</f>
        <v>0</v>
      </c>
      <c r="ZY60" t="s">
        <v>184</v>
      </c>
      <c r="ZZ60" s="18" t="s">
        <v>185</v>
      </c>
    </row>
    <row r="61" spans="1:702" x14ac:dyDescent="0.25">
      <c r="A61" s="28"/>
      <c r="B61" s="29"/>
      <c r="C61" s="15"/>
      <c r="D61" s="15"/>
      <c r="E61" s="15"/>
      <c r="F61" s="15"/>
      <c r="G61" s="30"/>
      <c r="H61" s="7"/>
      <c r="I61" s="17"/>
      <c r="J61" s="17"/>
      <c r="K61" s="15"/>
      <c r="L61" s="30"/>
      <c r="M61" s="7"/>
      <c r="N61" s="17"/>
      <c r="O61" s="17"/>
      <c r="P61" s="15"/>
      <c r="Q61" s="30"/>
      <c r="R61" s="7"/>
      <c r="S61" s="17"/>
      <c r="T61" s="17"/>
      <c r="U61" s="15"/>
      <c r="V61" s="30"/>
    </row>
    <row r="62" spans="1:702" ht="21" x14ac:dyDescent="0.25">
      <c r="A62" s="31"/>
      <c r="B62" s="32" t="s">
        <v>186</v>
      </c>
      <c r="C62" s="82"/>
      <c r="D62" s="82"/>
      <c r="E62" s="82"/>
      <c r="F62" s="83"/>
      <c r="G62" s="85">
        <f>SUBTOTAL(109,G59:G61)</f>
        <v>0</v>
      </c>
      <c r="H62" s="33"/>
      <c r="I62" s="84"/>
      <c r="J62" s="84"/>
      <c r="K62" s="82"/>
      <c r="L62" s="85">
        <f>SUBTOTAL(109,L59:L61)</f>
        <v>0</v>
      </c>
      <c r="M62" s="33"/>
      <c r="N62" s="84"/>
      <c r="O62" s="84"/>
      <c r="P62" s="82"/>
      <c r="Q62" s="85">
        <f>SUBTOTAL(109,Q59:Q61)</f>
        <v>0</v>
      </c>
      <c r="R62" s="33"/>
      <c r="S62" s="84"/>
      <c r="T62" s="84"/>
      <c r="U62" s="82"/>
      <c r="V62" s="85">
        <f>SUBTOTAL(109,V59:V61)</f>
        <v>0</v>
      </c>
      <c r="W62" s="34"/>
      <c r="ZY62" t="s">
        <v>187</v>
      </c>
    </row>
    <row r="63" spans="1:702" x14ac:dyDescent="0.25">
      <c r="A63" s="28"/>
      <c r="B63" s="29"/>
      <c r="C63" s="15"/>
      <c r="D63" s="15"/>
      <c r="E63" s="15"/>
      <c r="F63" s="15"/>
      <c r="G63" s="11"/>
      <c r="H63" s="7"/>
      <c r="I63" s="17"/>
      <c r="J63" s="17"/>
      <c r="K63" s="15"/>
      <c r="L63" s="11"/>
      <c r="M63" s="7"/>
      <c r="N63" s="17"/>
      <c r="O63" s="17"/>
      <c r="P63" s="15"/>
      <c r="Q63" s="11"/>
      <c r="R63" s="7"/>
      <c r="S63" s="17"/>
      <c r="T63" s="17"/>
      <c r="U63" s="15"/>
      <c r="V63" s="11"/>
    </row>
    <row r="64" spans="1:702" ht="21" x14ac:dyDescent="0.25">
      <c r="A64" s="19" t="s">
        <v>188</v>
      </c>
      <c r="B64" s="20" t="s">
        <v>189</v>
      </c>
      <c r="C64" s="15"/>
      <c r="D64" s="15"/>
      <c r="E64" s="15"/>
      <c r="F64" s="15"/>
      <c r="G64" s="16"/>
      <c r="H64" s="7"/>
      <c r="I64" s="17"/>
      <c r="J64" s="17"/>
      <c r="K64" s="15"/>
      <c r="L64" s="16"/>
      <c r="M64" s="7"/>
      <c r="N64" s="17"/>
      <c r="O64" s="17"/>
      <c r="P64" s="15"/>
      <c r="Q64" s="16"/>
      <c r="R64" s="7"/>
      <c r="S64" s="17"/>
      <c r="T64" s="17"/>
      <c r="U64" s="15"/>
      <c r="V64" s="16"/>
      <c r="ZY64" t="s">
        <v>190</v>
      </c>
      <c r="ZZ64" s="18"/>
    </row>
    <row r="65" spans="1:702" x14ac:dyDescent="0.25">
      <c r="A65" s="21" t="s">
        <v>191</v>
      </c>
      <c r="B65" s="22" t="s">
        <v>192</v>
      </c>
      <c r="C65" s="23" t="s">
        <v>193</v>
      </c>
      <c r="D65" s="24">
        <v>10</v>
      </c>
      <c r="E65" s="24"/>
      <c r="F65" s="25">
        <f>U65</f>
        <v>0</v>
      </c>
      <c r="G65" s="26">
        <f>ROUND(E65*F65,2)</f>
        <v>0</v>
      </c>
      <c r="H65" s="7"/>
      <c r="I65" s="27"/>
      <c r="J65" s="27"/>
      <c r="K65" s="25">
        <f>U65</f>
        <v>0</v>
      </c>
      <c r="L65" s="26">
        <f>ROUND(J65*K65,2)</f>
        <v>0</v>
      </c>
      <c r="M65" s="7"/>
      <c r="N65" s="27"/>
      <c r="O65" s="27"/>
      <c r="P65" s="25">
        <f>U65</f>
        <v>0</v>
      </c>
      <c r="Q65" s="26">
        <f>ROUND(O65*P65,2)</f>
        <v>0</v>
      </c>
      <c r="R65" s="7"/>
      <c r="S65" s="27">
        <f>D65+I65+N65</f>
        <v>10</v>
      </c>
      <c r="T65" s="27">
        <f>E65+J65+O65</f>
        <v>0</v>
      </c>
      <c r="U65" s="25"/>
      <c r="V65" s="26">
        <f>G65+L65+Q65</f>
        <v>0</v>
      </c>
      <c r="ZY65" t="s">
        <v>194</v>
      </c>
      <c r="ZZ65" s="18" t="s">
        <v>195</v>
      </c>
    </row>
    <row r="66" spans="1:702" x14ac:dyDescent="0.25">
      <c r="A66" s="28"/>
      <c r="B66" s="29"/>
      <c r="C66" s="15"/>
      <c r="D66" s="15"/>
      <c r="E66" s="15"/>
      <c r="F66" s="15"/>
      <c r="G66" s="30"/>
      <c r="H66" s="7"/>
      <c r="I66" s="17"/>
      <c r="J66" s="17"/>
      <c r="K66" s="15"/>
      <c r="L66" s="30"/>
      <c r="M66" s="7"/>
      <c r="N66" s="17"/>
      <c r="O66" s="17"/>
      <c r="P66" s="15"/>
      <c r="Q66" s="30"/>
      <c r="R66" s="7"/>
      <c r="S66" s="17"/>
      <c r="T66" s="17"/>
      <c r="U66" s="15"/>
      <c r="V66" s="30"/>
    </row>
    <row r="67" spans="1:702" ht="21" x14ac:dyDescent="0.25">
      <c r="A67" s="31"/>
      <c r="B67" s="32" t="s">
        <v>196</v>
      </c>
      <c r="C67" s="82"/>
      <c r="D67" s="82"/>
      <c r="E67" s="82"/>
      <c r="F67" s="83"/>
      <c r="G67" s="85">
        <f>SUBTOTAL(109,G65:G66)</f>
        <v>0</v>
      </c>
      <c r="H67" s="33"/>
      <c r="I67" s="84"/>
      <c r="J67" s="84"/>
      <c r="K67" s="82"/>
      <c r="L67" s="85">
        <f>SUBTOTAL(109,L65:L66)</f>
        <v>0</v>
      </c>
      <c r="M67" s="33"/>
      <c r="N67" s="84"/>
      <c r="O67" s="84"/>
      <c r="P67" s="82"/>
      <c r="Q67" s="85">
        <f>SUBTOTAL(109,Q65:Q66)</f>
        <v>0</v>
      </c>
      <c r="R67" s="33"/>
      <c r="S67" s="84"/>
      <c r="T67" s="84"/>
      <c r="U67" s="82"/>
      <c r="V67" s="85">
        <f>SUBTOTAL(109,V65:V66)</f>
        <v>0</v>
      </c>
      <c r="W67" s="34"/>
      <c r="ZY67" t="s">
        <v>197</v>
      </c>
    </row>
    <row r="68" spans="1:702" x14ac:dyDescent="0.25">
      <c r="A68" s="28"/>
      <c r="B68" s="29"/>
      <c r="C68" s="15"/>
      <c r="D68" s="15"/>
      <c r="E68" s="15"/>
      <c r="F68" s="15"/>
      <c r="G68" s="11"/>
      <c r="H68" s="7"/>
      <c r="I68" s="17"/>
      <c r="J68" s="17"/>
      <c r="K68" s="15"/>
      <c r="L68" s="11"/>
      <c r="M68" s="7"/>
      <c r="N68" s="17"/>
      <c r="O68" s="17"/>
      <c r="P68" s="15"/>
      <c r="Q68" s="11"/>
      <c r="R68" s="7"/>
      <c r="S68" s="17"/>
      <c r="T68" s="17"/>
      <c r="U68" s="15"/>
      <c r="V68" s="11"/>
    </row>
    <row r="69" spans="1:702" ht="21" x14ac:dyDescent="0.25">
      <c r="A69" s="19" t="s">
        <v>198</v>
      </c>
      <c r="B69" s="20" t="s">
        <v>199</v>
      </c>
      <c r="C69" s="15"/>
      <c r="D69" s="15"/>
      <c r="E69" s="15"/>
      <c r="F69" s="15"/>
      <c r="G69" s="16"/>
      <c r="H69" s="7"/>
      <c r="I69" s="17"/>
      <c r="J69" s="17"/>
      <c r="K69" s="15"/>
      <c r="L69" s="16"/>
      <c r="M69" s="7"/>
      <c r="N69" s="17"/>
      <c r="O69" s="17"/>
      <c r="P69" s="15"/>
      <c r="Q69" s="16"/>
      <c r="R69" s="7"/>
      <c r="S69" s="17"/>
      <c r="T69" s="17"/>
      <c r="U69" s="15"/>
      <c r="V69" s="16"/>
      <c r="ZY69" t="s">
        <v>200</v>
      </c>
      <c r="ZZ69" s="18"/>
    </row>
    <row r="70" spans="1:702" x14ac:dyDescent="0.25">
      <c r="A70" s="21" t="s">
        <v>201</v>
      </c>
      <c r="B70" s="22" t="s">
        <v>202</v>
      </c>
      <c r="C70" s="23" t="s">
        <v>203</v>
      </c>
      <c r="D70" s="25">
        <v>99.39</v>
      </c>
      <c r="E70" s="25"/>
      <c r="F70" s="25">
        <f>U70</f>
        <v>0</v>
      </c>
      <c r="G70" s="26">
        <f>ROUND(E70*F70,2)</f>
        <v>0</v>
      </c>
      <c r="H70" s="7"/>
      <c r="I70" s="35"/>
      <c r="J70" s="35"/>
      <c r="K70" s="25">
        <f>U70</f>
        <v>0</v>
      </c>
      <c r="L70" s="26">
        <f>ROUND(J70*K70,2)</f>
        <v>0</v>
      </c>
      <c r="M70" s="7"/>
      <c r="N70" s="35"/>
      <c r="O70" s="35"/>
      <c r="P70" s="25">
        <f>U70</f>
        <v>0</v>
      </c>
      <c r="Q70" s="26">
        <f>ROUND(O70*P70,2)</f>
        <v>0</v>
      </c>
      <c r="R70" s="7"/>
      <c r="S70" s="35">
        <f>D70+I70+N70</f>
        <v>99.39</v>
      </c>
      <c r="T70" s="35">
        <f>E70+J70+O70</f>
        <v>0</v>
      </c>
      <c r="U70" s="25"/>
      <c r="V70" s="26">
        <f>G70+L70+Q70</f>
        <v>0</v>
      </c>
      <c r="ZY70" t="s">
        <v>204</v>
      </c>
      <c r="ZZ70" s="18" t="s">
        <v>205</v>
      </c>
    </row>
    <row r="71" spans="1:702" x14ac:dyDescent="0.25">
      <c r="A71" s="21" t="s">
        <v>206</v>
      </c>
      <c r="B71" s="22" t="s">
        <v>207</v>
      </c>
      <c r="C71" s="23" t="s">
        <v>208</v>
      </c>
      <c r="D71" s="24">
        <v>1</v>
      </c>
      <c r="E71" s="24"/>
      <c r="F71" s="25">
        <f>U71</f>
        <v>0</v>
      </c>
      <c r="G71" s="26">
        <f>ROUND(E71*F71,2)</f>
        <v>0</v>
      </c>
      <c r="H71" s="7"/>
      <c r="I71" s="27"/>
      <c r="J71" s="27"/>
      <c r="K71" s="25">
        <f>U71</f>
        <v>0</v>
      </c>
      <c r="L71" s="26">
        <f>ROUND(J71*K71,2)</f>
        <v>0</v>
      </c>
      <c r="M71" s="7"/>
      <c r="N71" s="27"/>
      <c r="O71" s="27"/>
      <c r="P71" s="25">
        <f>U71</f>
        <v>0</v>
      </c>
      <c r="Q71" s="26">
        <f>ROUND(O71*P71,2)</f>
        <v>0</v>
      </c>
      <c r="R71" s="7"/>
      <c r="S71" s="27">
        <f>D71+I71+N71</f>
        <v>1</v>
      </c>
      <c r="T71" s="27">
        <f>E71+J71+O71</f>
        <v>0</v>
      </c>
      <c r="U71" s="25"/>
      <c r="V71" s="26">
        <f>G71+L71+Q71</f>
        <v>0</v>
      </c>
      <c r="ZY71" t="s">
        <v>209</v>
      </c>
      <c r="ZZ71" s="18" t="s">
        <v>210</v>
      </c>
    </row>
    <row r="72" spans="1:702" x14ac:dyDescent="0.25">
      <c r="A72" s="28"/>
      <c r="B72" s="29"/>
      <c r="C72" s="15"/>
      <c r="D72" s="15"/>
      <c r="E72" s="15"/>
      <c r="F72" s="15"/>
      <c r="G72" s="30"/>
      <c r="H72" s="7"/>
      <c r="I72" s="17"/>
      <c r="J72" s="17"/>
      <c r="K72" s="15"/>
      <c r="L72" s="30"/>
      <c r="M72" s="7"/>
      <c r="N72" s="17"/>
      <c r="O72" s="17"/>
      <c r="P72" s="15"/>
      <c r="Q72" s="30"/>
      <c r="R72" s="7"/>
      <c r="S72" s="17"/>
      <c r="T72" s="17"/>
      <c r="U72" s="15"/>
      <c r="V72" s="30"/>
    </row>
    <row r="73" spans="1:702" ht="21" x14ac:dyDescent="0.25">
      <c r="A73" s="31"/>
      <c r="B73" s="32" t="s">
        <v>211</v>
      </c>
      <c r="C73" s="82"/>
      <c r="D73" s="82"/>
      <c r="E73" s="82"/>
      <c r="F73" s="83"/>
      <c r="G73" s="85">
        <f>SUBTOTAL(109,G70:G72)</f>
        <v>0</v>
      </c>
      <c r="H73" s="33"/>
      <c r="I73" s="84"/>
      <c r="J73" s="84"/>
      <c r="K73" s="82"/>
      <c r="L73" s="85">
        <f>SUBTOTAL(109,L70:L72)</f>
        <v>0</v>
      </c>
      <c r="M73" s="33"/>
      <c r="N73" s="84"/>
      <c r="O73" s="84"/>
      <c r="P73" s="82"/>
      <c r="Q73" s="85">
        <f>SUBTOTAL(109,Q70:Q72)</f>
        <v>0</v>
      </c>
      <c r="R73" s="33"/>
      <c r="S73" s="84"/>
      <c r="T73" s="84"/>
      <c r="U73" s="82"/>
      <c r="V73" s="85">
        <f>SUBTOTAL(109,V70:V72)</f>
        <v>0</v>
      </c>
      <c r="W73" s="34"/>
      <c r="ZY73" t="s">
        <v>212</v>
      </c>
    </row>
    <row r="74" spans="1:702" x14ac:dyDescent="0.25">
      <c r="A74" s="28"/>
      <c r="B74" s="29"/>
      <c r="C74" s="15"/>
      <c r="D74" s="15"/>
      <c r="E74" s="15"/>
      <c r="F74" s="15"/>
      <c r="G74" s="11"/>
      <c r="H74" s="7"/>
      <c r="I74" s="17"/>
      <c r="J74" s="17"/>
      <c r="K74" s="15"/>
      <c r="L74" s="11"/>
      <c r="M74" s="7"/>
      <c r="N74" s="17"/>
      <c r="O74" s="17"/>
      <c r="P74" s="15"/>
      <c r="Q74" s="11"/>
      <c r="R74" s="7"/>
      <c r="S74" s="17"/>
      <c r="T74" s="17"/>
      <c r="U74" s="15"/>
      <c r="V74" s="11"/>
    </row>
    <row r="75" spans="1:702" x14ac:dyDescent="0.25">
      <c r="A75" s="36"/>
      <c r="B75" s="37"/>
      <c r="C75" s="38"/>
      <c r="D75" s="38"/>
      <c r="E75" s="38"/>
      <c r="F75" s="38"/>
      <c r="G75" s="30"/>
      <c r="H75" s="7"/>
      <c r="I75" s="39"/>
      <c r="J75" s="39"/>
      <c r="K75" s="38"/>
      <c r="L75" s="30"/>
      <c r="M75" s="7"/>
      <c r="N75" s="39"/>
      <c r="O75" s="39"/>
      <c r="P75" s="38"/>
      <c r="Q75" s="30"/>
      <c r="R75" s="7"/>
      <c r="S75" s="39"/>
      <c r="T75" s="39"/>
      <c r="U75" s="38"/>
      <c r="V75" s="30"/>
    </row>
    <row r="76" spans="1:702" x14ac:dyDescent="0.25">
      <c r="A76" s="40"/>
      <c r="B76" s="40"/>
      <c r="C76" s="40"/>
      <c r="D76" s="40"/>
      <c r="E76" s="40"/>
      <c r="F76" s="40"/>
      <c r="G76" s="40"/>
      <c r="I76" s="40"/>
      <c r="J76" s="40"/>
      <c r="K76" s="40"/>
      <c r="L76" s="40"/>
      <c r="N76" s="40"/>
      <c r="O76" s="40"/>
      <c r="P76" s="40"/>
      <c r="Q76" s="40"/>
      <c r="S76" s="40"/>
      <c r="T76" s="40"/>
      <c r="U76" s="40"/>
      <c r="V76" s="40"/>
    </row>
    <row r="77" spans="1:702" x14ac:dyDescent="0.25">
      <c r="B77" s="1" t="s">
        <v>213</v>
      </c>
      <c r="G77" s="41">
        <f>SUBTOTAL(109,G11:G75)</f>
        <v>0</v>
      </c>
      <c r="L77" s="41">
        <f>SUBTOTAL(109,L11:L75)</f>
        <v>0</v>
      </c>
      <c r="Q77" s="41">
        <f>SUBTOTAL(109,Q11:Q75)</f>
        <v>0</v>
      </c>
      <c r="V77" s="41">
        <f>SUBTOTAL(109,V11:V75)</f>
        <v>0</v>
      </c>
      <c r="ZY77" t="s">
        <v>214</v>
      </c>
    </row>
    <row r="78" spans="1:702" x14ac:dyDescent="0.25">
      <c r="A78" s="42" t="e">
        <f>#REF!</f>
        <v>#REF!</v>
      </c>
      <c r="B78" s="1" t="e">
        <f>CONCATENATE("Montant TVA (",A78,"%)")</f>
        <v>#REF!</v>
      </c>
      <c r="G78" s="41" t="e">
        <f>(G77*A78)/100</f>
        <v>#REF!</v>
      </c>
      <c r="L78" s="41" t="e">
        <f>(L77*A78)/100</f>
        <v>#REF!</v>
      </c>
      <c r="Q78" s="41" t="e">
        <f>(Q77*A78)/100</f>
        <v>#REF!</v>
      </c>
      <c r="V78" s="41" t="e">
        <f>(V77*A78)/100</f>
        <v>#REF!</v>
      </c>
      <c r="ZY78" t="s">
        <v>215</v>
      </c>
    </row>
    <row r="79" spans="1:702" x14ac:dyDescent="0.25">
      <c r="B79" s="1" t="s">
        <v>216</v>
      </c>
      <c r="G79" s="41" t="e">
        <f>G77+G78</f>
        <v>#REF!</v>
      </c>
      <c r="L79" s="41" t="e">
        <f>L77+L78</f>
        <v>#REF!</v>
      </c>
      <c r="Q79" s="41" t="e">
        <f>Q77+Q78</f>
        <v>#REF!</v>
      </c>
      <c r="V79" s="41" t="e">
        <f>V77+V78</f>
        <v>#REF!</v>
      </c>
      <c r="ZY79" t="s">
        <v>217</v>
      </c>
    </row>
    <row r="80" spans="1:702" x14ac:dyDescent="0.25">
      <c r="G80" s="41"/>
      <c r="L80" s="41"/>
      <c r="Q80" s="41"/>
      <c r="V80" s="41"/>
    </row>
    <row r="81" spans="7:22" x14ac:dyDescent="0.25">
      <c r="G81" s="41"/>
      <c r="L81" s="41"/>
      <c r="Q81" s="41"/>
      <c r="V81" s="41"/>
    </row>
  </sheetData>
  <mergeCells count="6">
    <mergeCell ref="A7:V7"/>
    <mergeCell ref="A6:V6"/>
    <mergeCell ref="E8:G8"/>
    <mergeCell ref="J8:L8"/>
    <mergeCell ref="O8:Q8"/>
    <mergeCell ref="T8:V8"/>
  </mergeCells>
  <phoneticPr fontId="31" type="noConversion"/>
  <printOptions horizontalCentered="1"/>
  <pageMargins left="0.08" right="0.08" top="0.06" bottom="0.06" header="0.76" footer="0.76"/>
  <pageSetup paperSize="9" scale="3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8A3A4-77F0-4C63-AF7C-8574A44DF40F}">
  <sheetPr>
    <tabColor rgb="FF00B050"/>
    <pageSetUpPr fitToPage="1"/>
  </sheetPr>
  <dimension ref="A1:ZZ77"/>
  <sheetViews>
    <sheetView showGridLines="0" view="pageBreakPreview" zoomScale="40" zoomScaleNormal="55" zoomScaleSheetLayoutView="40" workbookViewId="0">
      <pane xSplit="2" ySplit="9" topLeftCell="K45" activePane="bottomRight" state="frozen"/>
      <selection activeCell="H9" sqref="H9"/>
      <selection pane="topRight" activeCell="H9" sqref="H9"/>
      <selection pane="bottomLeft" activeCell="H9" sqref="H9"/>
      <selection pane="bottomRight" activeCell="V60" sqref="V60"/>
    </sheetView>
  </sheetViews>
  <sheetFormatPr baseColWidth="10" defaultColWidth="10.7109375" defaultRowHeight="15" x14ac:dyDescent="0.25"/>
  <cols>
    <col min="1" max="1" width="9.7109375" customWidth="1"/>
    <col min="2" max="2" width="86.42578125" customWidth="1"/>
    <col min="3" max="3" width="6.7109375" customWidth="1"/>
    <col min="4" max="4" width="10.7109375" customWidth="1"/>
    <col min="5" max="5" width="13" customWidth="1"/>
    <col min="6" max="6" width="13.140625" customWidth="1"/>
    <col min="7" max="7" width="12.7109375" customWidth="1"/>
    <col min="8" max="8" width="1.7109375" customWidth="1"/>
    <col min="9" max="9" width="10.7109375" customWidth="1"/>
    <col min="10" max="10" width="13" customWidth="1"/>
    <col min="11" max="11" width="13.140625" customWidth="1"/>
    <col min="12" max="12" width="12.7109375" customWidth="1"/>
    <col min="13" max="13" width="1.7109375" customWidth="1"/>
    <col min="14" max="14" width="10.7109375" customWidth="1"/>
    <col min="15" max="15" width="13" customWidth="1"/>
    <col min="16" max="16" width="13.140625" customWidth="1"/>
    <col min="17" max="17" width="12.7109375" customWidth="1"/>
    <col min="18" max="18" width="1.7109375" customWidth="1"/>
    <col min="19" max="19" width="10.7109375" customWidth="1"/>
    <col min="20" max="20" width="13"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231</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6.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218</v>
      </c>
      <c r="F8" s="123"/>
      <c r="G8" s="124"/>
      <c r="H8" s="5"/>
      <c r="I8" s="40"/>
      <c r="J8" s="122" t="s">
        <v>219</v>
      </c>
      <c r="K8" s="123"/>
      <c r="L8" s="124"/>
      <c r="M8" s="5"/>
      <c r="N8" s="40"/>
      <c r="O8" s="122" t="s">
        <v>220</v>
      </c>
      <c r="P8" s="123"/>
      <c r="Q8" s="124"/>
      <c r="R8" s="5"/>
      <c r="S8" s="40"/>
      <c r="T8" s="122" t="s">
        <v>221</v>
      </c>
      <c r="U8" s="123"/>
      <c r="V8" s="124"/>
    </row>
    <row r="9" spans="1:702" ht="45" x14ac:dyDescent="0.25">
      <c r="A9" s="2"/>
      <c r="B9" s="4"/>
      <c r="C9" s="6" t="s">
        <v>222</v>
      </c>
      <c r="D9" s="6" t="s">
        <v>2689</v>
      </c>
      <c r="E9" s="6" t="s">
        <v>2691</v>
      </c>
      <c r="F9" s="6" t="s">
        <v>223</v>
      </c>
      <c r="G9" s="6" t="s">
        <v>224</v>
      </c>
      <c r="H9" s="7"/>
      <c r="I9" s="6" t="s">
        <v>2689</v>
      </c>
      <c r="J9" s="6" t="s">
        <v>2691</v>
      </c>
      <c r="K9" s="6" t="s">
        <v>225</v>
      </c>
      <c r="L9" s="6" t="s">
        <v>226</v>
      </c>
      <c r="M9" s="7"/>
      <c r="N9" s="6" t="s">
        <v>2689</v>
      </c>
      <c r="O9" s="6" t="s">
        <v>2691</v>
      </c>
      <c r="P9" s="6" t="s">
        <v>227</v>
      </c>
      <c r="Q9" s="6" t="s">
        <v>228</v>
      </c>
      <c r="R9" s="7"/>
      <c r="S9" s="6" t="s">
        <v>2689</v>
      </c>
      <c r="T9" s="6" t="s">
        <v>2691</v>
      </c>
      <c r="U9" s="6" t="s">
        <v>229</v>
      </c>
      <c r="V9" s="6" t="s">
        <v>230</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6.25" x14ac:dyDescent="0.25">
      <c r="A11" s="13"/>
      <c r="B11" s="14"/>
      <c r="C11" s="15"/>
      <c r="D11" s="15"/>
      <c r="E11" s="15"/>
      <c r="F11" s="15"/>
      <c r="G11" s="16"/>
      <c r="H11" s="7"/>
      <c r="I11" s="17"/>
      <c r="J11" s="17"/>
      <c r="K11" s="15"/>
      <c r="L11" s="16"/>
      <c r="M11" s="7"/>
      <c r="N11" s="17"/>
      <c r="O11" s="17"/>
      <c r="P11" s="15"/>
      <c r="Q11" s="16"/>
      <c r="R11" s="7"/>
      <c r="S11" s="17"/>
      <c r="T11" s="17"/>
      <c r="U11" s="15"/>
      <c r="V11" s="16"/>
      <c r="ZY11" t="s">
        <v>232</v>
      </c>
      <c r="ZZ11" s="18" t="s">
        <v>233</v>
      </c>
    </row>
    <row r="12" spans="1:702" ht="21" x14ac:dyDescent="0.25">
      <c r="A12" s="19" t="s">
        <v>234</v>
      </c>
      <c r="B12" s="20" t="s">
        <v>235</v>
      </c>
      <c r="C12" s="15"/>
      <c r="D12" s="15"/>
      <c r="E12" s="15"/>
      <c r="F12" s="15"/>
      <c r="G12" s="16"/>
      <c r="H12" s="7"/>
      <c r="I12" s="17"/>
      <c r="J12" s="17"/>
      <c r="K12" s="15"/>
      <c r="L12" s="16"/>
      <c r="M12" s="7"/>
      <c r="N12" s="17"/>
      <c r="O12" s="17"/>
      <c r="P12" s="15"/>
      <c r="Q12" s="16"/>
      <c r="R12" s="7"/>
      <c r="S12" s="17"/>
      <c r="T12" s="17"/>
      <c r="U12" s="15"/>
      <c r="V12" s="16"/>
      <c r="ZY12" t="s">
        <v>236</v>
      </c>
      <c r="ZZ12" s="18"/>
    </row>
    <row r="13" spans="1:702" x14ac:dyDescent="0.25">
      <c r="A13" s="21" t="s">
        <v>237</v>
      </c>
      <c r="B13" s="22" t="s">
        <v>238</v>
      </c>
      <c r="C13" s="23" t="s">
        <v>239</v>
      </c>
      <c r="D13" s="24"/>
      <c r="E13" s="24"/>
      <c r="F13" s="25">
        <f>U13</f>
        <v>0</v>
      </c>
      <c r="G13" s="26">
        <f t="shared" ref="G13:G23" si="0">ROUND(E13*F13,2)</f>
        <v>0</v>
      </c>
      <c r="H13" s="7"/>
      <c r="I13" s="27"/>
      <c r="J13" s="27"/>
      <c r="K13" s="25">
        <f t="shared" ref="K13:K15" si="1">U13</f>
        <v>0</v>
      </c>
      <c r="L13" s="26">
        <f t="shared" ref="L13:L23" si="2">ROUND(J13*K13,2)</f>
        <v>0</v>
      </c>
      <c r="M13" s="7"/>
      <c r="N13" s="27"/>
      <c r="O13" s="27"/>
      <c r="P13" s="25">
        <f>U13</f>
        <v>0</v>
      </c>
      <c r="Q13" s="26">
        <f t="shared" ref="Q13:Q23" si="3">ROUND(O13*P13,2)</f>
        <v>0</v>
      </c>
      <c r="R13" s="7"/>
      <c r="S13" s="27">
        <f t="shared" ref="S13:S23" si="4">D13+I13+N13</f>
        <v>0</v>
      </c>
      <c r="T13" s="27">
        <f t="shared" ref="T13:T23" si="5">E13+J13+O13</f>
        <v>0</v>
      </c>
      <c r="U13" s="25">
        <v>0</v>
      </c>
      <c r="V13" s="26">
        <f t="shared" ref="V13:V23" si="6">G13+L13+Q13</f>
        <v>0</v>
      </c>
      <c r="ZY13" t="s">
        <v>240</v>
      </c>
      <c r="ZZ13" s="18" t="s">
        <v>241</v>
      </c>
    </row>
    <row r="14" spans="1:702" x14ac:dyDescent="0.25">
      <c r="A14" s="21" t="s">
        <v>242</v>
      </c>
      <c r="B14" s="22" t="s">
        <v>243</v>
      </c>
      <c r="C14" s="23" t="s">
        <v>244</v>
      </c>
      <c r="D14" s="24"/>
      <c r="E14" s="24"/>
      <c r="F14" s="25">
        <f>U14</f>
        <v>0</v>
      </c>
      <c r="G14" s="26">
        <f t="shared" si="0"/>
        <v>0</v>
      </c>
      <c r="H14" s="7"/>
      <c r="I14" s="27"/>
      <c r="J14" s="27"/>
      <c r="K14" s="25">
        <f t="shared" si="1"/>
        <v>0</v>
      </c>
      <c r="L14" s="26">
        <f t="shared" si="2"/>
        <v>0</v>
      </c>
      <c r="M14" s="7"/>
      <c r="N14" s="27"/>
      <c r="O14" s="27"/>
      <c r="P14" s="25"/>
      <c r="Q14" s="26">
        <f t="shared" si="3"/>
        <v>0</v>
      </c>
      <c r="R14" s="7"/>
      <c r="S14" s="27">
        <f t="shared" si="4"/>
        <v>0</v>
      </c>
      <c r="T14" s="27">
        <f t="shared" si="5"/>
        <v>0</v>
      </c>
      <c r="U14" s="25">
        <v>0</v>
      </c>
      <c r="V14" s="26">
        <f t="shared" si="6"/>
        <v>0</v>
      </c>
      <c r="ZY14" t="s">
        <v>245</v>
      </c>
      <c r="ZZ14" s="18" t="s">
        <v>246</v>
      </c>
    </row>
    <row r="15" spans="1:702" x14ac:dyDescent="0.25">
      <c r="A15" s="21" t="s">
        <v>247</v>
      </c>
      <c r="B15" s="22" t="s">
        <v>248</v>
      </c>
      <c r="C15" s="23" t="s">
        <v>249</v>
      </c>
      <c r="D15" s="24"/>
      <c r="E15" s="24"/>
      <c r="F15" s="25">
        <f>U15</f>
        <v>0</v>
      </c>
      <c r="G15" s="26">
        <f t="shared" si="0"/>
        <v>0</v>
      </c>
      <c r="H15" s="7"/>
      <c r="I15" s="27"/>
      <c r="J15" s="27"/>
      <c r="K15" s="25">
        <f t="shared" si="1"/>
        <v>0</v>
      </c>
      <c r="L15" s="26">
        <f t="shared" si="2"/>
        <v>0</v>
      </c>
      <c r="M15" s="7"/>
      <c r="N15" s="27"/>
      <c r="O15" s="27"/>
      <c r="P15" s="25"/>
      <c r="Q15" s="26">
        <f t="shared" si="3"/>
        <v>0</v>
      </c>
      <c r="R15" s="7"/>
      <c r="S15" s="27">
        <f t="shared" si="4"/>
        <v>0</v>
      </c>
      <c r="T15" s="27">
        <f t="shared" si="5"/>
        <v>0</v>
      </c>
      <c r="U15" s="25">
        <v>0</v>
      </c>
      <c r="V15" s="26">
        <f t="shared" si="6"/>
        <v>0</v>
      </c>
      <c r="ZY15" t="s">
        <v>250</v>
      </c>
      <c r="ZZ15" s="18" t="s">
        <v>251</v>
      </c>
    </row>
    <row r="16" spans="1:702" x14ac:dyDescent="0.25">
      <c r="A16" s="21" t="s">
        <v>252</v>
      </c>
      <c r="B16" s="22" t="s">
        <v>253</v>
      </c>
      <c r="C16" s="23" t="s">
        <v>254</v>
      </c>
      <c r="D16" s="24"/>
      <c r="E16" s="24"/>
      <c r="F16" s="25">
        <f>U16</f>
        <v>0</v>
      </c>
      <c r="G16" s="26">
        <f t="shared" si="0"/>
        <v>0</v>
      </c>
      <c r="H16" s="7"/>
      <c r="I16" s="27"/>
      <c r="J16" s="27"/>
      <c r="K16" s="25"/>
      <c r="L16" s="26">
        <f t="shared" si="2"/>
        <v>0</v>
      </c>
      <c r="M16" s="7"/>
      <c r="N16" s="27"/>
      <c r="O16" s="27"/>
      <c r="P16" s="25"/>
      <c r="Q16" s="26">
        <f t="shared" si="3"/>
        <v>0</v>
      </c>
      <c r="R16" s="7"/>
      <c r="S16" s="27">
        <f t="shared" si="4"/>
        <v>0</v>
      </c>
      <c r="T16" s="27">
        <f t="shared" si="5"/>
        <v>0</v>
      </c>
      <c r="U16" s="25">
        <v>0</v>
      </c>
      <c r="V16" s="26">
        <f t="shared" si="6"/>
        <v>0</v>
      </c>
      <c r="ZY16" t="s">
        <v>255</v>
      </c>
      <c r="ZZ16" s="18" t="s">
        <v>256</v>
      </c>
    </row>
    <row r="17" spans="1:702" x14ac:dyDescent="0.25">
      <c r="A17" s="21" t="s">
        <v>257</v>
      </c>
      <c r="B17" s="22" t="s">
        <v>258</v>
      </c>
      <c r="C17" s="23" t="s">
        <v>259</v>
      </c>
      <c r="D17" s="24"/>
      <c r="E17" s="24"/>
      <c r="F17" s="25">
        <f>U17</f>
        <v>0</v>
      </c>
      <c r="G17" s="26">
        <f t="shared" si="0"/>
        <v>0</v>
      </c>
      <c r="H17" s="7"/>
      <c r="I17" s="27"/>
      <c r="J17" s="27"/>
      <c r="K17" s="25"/>
      <c r="L17" s="26">
        <f t="shared" si="2"/>
        <v>0</v>
      </c>
      <c r="M17" s="7"/>
      <c r="N17" s="27"/>
      <c r="O17" s="27"/>
      <c r="P17" s="25"/>
      <c r="Q17" s="26">
        <f t="shared" si="3"/>
        <v>0</v>
      </c>
      <c r="R17" s="7"/>
      <c r="S17" s="27">
        <f t="shared" si="4"/>
        <v>0</v>
      </c>
      <c r="T17" s="27">
        <f t="shared" si="5"/>
        <v>0</v>
      </c>
      <c r="U17" s="25"/>
      <c r="V17" s="26">
        <f t="shared" si="6"/>
        <v>0</v>
      </c>
      <c r="ZY17" t="s">
        <v>260</v>
      </c>
      <c r="ZZ17" s="18" t="s">
        <v>261</v>
      </c>
    </row>
    <row r="18" spans="1:702" x14ac:dyDescent="0.25">
      <c r="A18" s="21" t="s">
        <v>262</v>
      </c>
      <c r="B18" s="22" t="s">
        <v>263</v>
      </c>
      <c r="C18" s="23" t="s">
        <v>264</v>
      </c>
      <c r="D18" s="24"/>
      <c r="E18" s="24"/>
      <c r="F18" s="25"/>
      <c r="G18" s="26">
        <f t="shared" si="0"/>
        <v>0</v>
      </c>
      <c r="H18" s="7"/>
      <c r="I18" s="27"/>
      <c r="J18" s="27"/>
      <c r="K18" s="25"/>
      <c r="L18" s="26">
        <f t="shared" si="2"/>
        <v>0</v>
      </c>
      <c r="M18" s="7"/>
      <c r="N18" s="27"/>
      <c r="O18" s="27"/>
      <c r="P18" s="25"/>
      <c r="Q18" s="26">
        <f t="shared" si="3"/>
        <v>0</v>
      </c>
      <c r="R18" s="7"/>
      <c r="S18" s="27">
        <f t="shared" si="4"/>
        <v>0</v>
      </c>
      <c r="T18" s="27">
        <f t="shared" si="5"/>
        <v>0</v>
      </c>
      <c r="U18" s="25"/>
      <c r="V18" s="26">
        <f t="shared" si="6"/>
        <v>0</v>
      </c>
      <c r="ZY18" t="s">
        <v>265</v>
      </c>
      <c r="ZZ18" s="18" t="s">
        <v>266</v>
      </c>
    </row>
    <row r="19" spans="1:702" x14ac:dyDescent="0.25">
      <c r="A19" s="21" t="s">
        <v>267</v>
      </c>
      <c r="B19" s="22" t="s">
        <v>268</v>
      </c>
      <c r="C19" s="23" t="s">
        <v>269</v>
      </c>
      <c r="D19" s="24">
        <v>1</v>
      </c>
      <c r="E19" s="24"/>
      <c r="F19" s="25"/>
      <c r="G19" s="26">
        <f t="shared" si="0"/>
        <v>0</v>
      </c>
      <c r="H19" s="7"/>
      <c r="I19" s="27"/>
      <c r="J19" s="27"/>
      <c r="K19" s="25"/>
      <c r="L19" s="26">
        <f t="shared" si="2"/>
        <v>0</v>
      </c>
      <c r="M19" s="7"/>
      <c r="N19" s="27"/>
      <c r="O19" s="27"/>
      <c r="P19" s="25"/>
      <c r="Q19" s="26">
        <f t="shared" si="3"/>
        <v>0</v>
      </c>
      <c r="R19" s="7"/>
      <c r="S19" s="27">
        <f t="shared" si="4"/>
        <v>1</v>
      </c>
      <c r="T19" s="27">
        <f t="shared" si="5"/>
        <v>0</v>
      </c>
      <c r="U19" s="25"/>
      <c r="V19" s="26">
        <f t="shared" si="6"/>
        <v>0</v>
      </c>
      <c r="ZY19" t="s">
        <v>270</v>
      </c>
      <c r="ZZ19" s="18" t="s">
        <v>271</v>
      </c>
    </row>
    <row r="20" spans="1:702" x14ac:dyDescent="0.25">
      <c r="A20" s="21" t="s">
        <v>272</v>
      </c>
      <c r="B20" s="22" t="s">
        <v>273</v>
      </c>
      <c r="C20" s="23" t="s">
        <v>274</v>
      </c>
      <c r="D20" s="24">
        <v>1</v>
      </c>
      <c r="E20" s="24"/>
      <c r="F20" s="25"/>
      <c r="G20" s="26">
        <f>ROUND(E20*F20,2)</f>
        <v>0</v>
      </c>
      <c r="H20" s="7"/>
      <c r="I20" s="27"/>
      <c r="J20" s="27"/>
      <c r="K20" s="25"/>
      <c r="L20" s="26">
        <f t="shared" si="2"/>
        <v>0</v>
      </c>
      <c r="M20" s="7"/>
      <c r="N20" s="27"/>
      <c r="O20" s="27"/>
      <c r="P20" s="25"/>
      <c r="Q20" s="26">
        <f t="shared" si="3"/>
        <v>0</v>
      </c>
      <c r="R20" s="7"/>
      <c r="S20" s="27">
        <f t="shared" si="4"/>
        <v>1</v>
      </c>
      <c r="T20" s="27">
        <f t="shared" si="5"/>
        <v>0</v>
      </c>
      <c r="U20" s="25"/>
      <c r="V20" s="26">
        <f t="shared" si="6"/>
        <v>0</v>
      </c>
      <c r="ZY20" t="s">
        <v>275</v>
      </c>
      <c r="ZZ20" s="18" t="s">
        <v>276</v>
      </c>
    </row>
    <row r="21" spans="1:702" x14ac:dyDescent="0.25">
      <c r="A21" s="21" t="s">
        <v>277</v>
      </c>
      <c r="B21" s="22" t="s">
        <v>278</v>
      </c>
      <c r="C21" s="23" t="s">
        <v>279</v>
      </c>
      <c r="D21" s="24">
        <v>1</v>
      </c>
      <c r="E21" s="24"/>
      <c r="F21" s="25"/>
      <c r="G21" s="26">
        <f t="shared" si="0"/>
        <v>0</v>
      </c>
      <c r="H21" s="7"/>
      <c r="I21" s="27"/>
      <c r="J21" s="27"/>
      <c r="K21" s="25"/>
      <c r="L21" s="26">
        <f t="shared" si="2"/>
        <v>0</v>
      </c>
      <c r="M21" s="7"/>
      <c r="N21" s="27"/>
      <c r="O21" s="27"/>
      <c r="P21" s="25"/>
      <c r="Q21" s="26">
        <f t="shared" si="3"/>
        <v>0</v>
      </c>
      <c r="R21" s="7"/>
      <c r="S21" s="27">
        <f t="shared" si="4"/>
        <v>1</v>
      </c>
      <c r="T21" s="27">
        <f t="shared" si="5"/>
        <v>0</v>
      </c>
      <c r="U21" s="25"/>
      <c r="V21" s="26">
        <f t="shared" si="6"/>
        <v>0</v>
      </c>
      <c r="ZY21" t="s">
        <v>280</v>
      </c>
      <c r="ZZ21" s="18" t="s">
        <v>281</v>
      </c>
    </row>
    <row r="22" spans="1:702" x14ac:dyDescent="0.25">
      <c r="A22" s="21" t="s">
        <v>282</v>
      </c>
      <c r="B22" s="22" t="s">
        <v>283</v>
      </c>
      <c r="C22" s="23" t="s">
        <v>284</v>
      </c>
      <c r="D22" s="24"/>
      <c r="E22" s="24"/>
      <c r="F22" s="25"/>
      <c r="G22" s="26">
        <f t="shared" si="0"/>
        <v>0</v>
      </c>
      <c r="H22" s="7"/>
      <c r="I22" s="27"/>
      <c r="J22" s="27"/>
      <c r="K22" s="25"/>
      <c r="L22" s="26">
        <f t="shared" si="2"/>
        <v>0</v>
      </c>
      <c r="M22" s="7"/>
      <c r="N22" s="27"/>
      <c r="O22" s="27"/>
      <c r="P22" s="25"/>
      <c r="Q22" s="26">
        <f t="shared" si="3"/>
        <v>0</v>
      </c>
      <c r="R22" s="7"/>
      <c r="S22" s="27">
        <f t="shared" si="4"/>
        <v>0</v>
      </c>
      <c r="T22" s="27">
        <f t="shared" si="5"/>
        <v>0</v>
      </c>
      <c r="U22" s="25"/>
      <c r="V22" s="26">
        <f t="shared" si="6"/>
        <v>0</v>
      </c>
      <c r="ZY22" t="s">
        <v>285</v>
      </c>
      <c r="ZZ22" s="18" t="s">
        <v>286</v>
      </c>
    </row>
    <row r="23" spans="1:702" x14ac:dyDescent="0.25">
      <c r="A23" s="21" t="s">
        <v>287</v>
      </c>
      <c r="B23" s="22" t="s">
        <v>288</v>
      </c>
      <c r="C23" s="23" t="s">
        <v>289</v>
      </c>
      <c r="D23" s="24">
        <v>1</v>
      </c>
      <c r="E23" s="24"/>
      <c r="F23" s="25"/>
      <c r="G23" s="26">
        <f t="shared" si="0"/>
        <v>0</v>
      </c>
      <c r="H23" s="7"/>
      <c r="I23" s="27"/>
      <c r="J23" s="27"/>
      <c r="K23" s="25"/>
      <c r="L23" s="26">
        <f t="shared" si="2"/>
        <v>0</v>
      </c>
      <c r="M23" s="7"/>
      <c r="N23" s="27"/>
      <c r="O23" s="27"/>
      <c r="P23" s="25"/>
      <c r="Q23" s="26">
        <f t="shared" si="3"/>
        <v>0</v>
      </c>
      <c r="R23" s="7"/>
      <c r="S23" s="27">
        <f t="shared" si="4"/>
        <v>1</v>
      </c>
      <c r="T23" s="27">
        <f t="shared" si="5"/>
        <v>0</v>
      </c>
      <c r="U23" s="25"/>
      <c r="V23" s="26">
        <f t="shared" si="6"/>
        <v>0</v>
      </c>
      <c r="ZY23" t="s">
        <v>290</v>
      </c>
      <c r="ZZ23" s="18" t="s">
        <v>291</v>
      </c>
    </row>
    <row r="24" spans="1:702" x14ac:dyDescent="0.25">
      <c r="A24" s="28"/>
      <c r="B24" s="29"/>
      <c r="C24" s="15"/>
      <c r="D24" s="15"/>
      <c r="E24" s="15"/>
      <c r="F24" s="15"/>
      <c r="G24" s="30"/>
      <c r="H24" s="7"/>
      <c r="I24" s="17"/>
      <c r="J24" s="17"/>
      <c r="K24" s="15"/>
      <c r="L24" s="30"/>
      <c r="M24" s="7"/>
      <c r="N24" s="17"/>
      <c r="O24" s="17"/>
      <c r="P24" s="15"/>
      <c r="Q24" s="30"/>
      <c r="R24" s="7"/>
      <c r="S24" s="17"/>
      <c r="T24" s="17"/>
      <c r="U24" s="15"/>
      <c r="V24" s="30"/>
    </row>
    <row r="25" spans="1:702" ht="21" x14ac:dyDescent="0.25">
      <c r="A25" s="31"/>
      <c r="B25" s="32" t="s">
        <v>292</v>
      </c>
      <c r="C25" s="82"/>
      <c r="D25" s="82"/>
      <c r="E25" s="82"/>
      <c r="F25" s="82"/>
      <c r="G25" s="85">
        <f>SUBTOTAL(109,G13:G24)</f>
        <v>0</v>
      </c>
      <c r="H25" s="33"/>
      <c r="I25" s="84"/>
      <c r="J25" s="84"/>
      <c r="K25" s="82"/>
      <c r="L25" s="85">
        <f>SUBTOTAL(109,L13:L24)</f>
        <v>0</v>
      </c>
      <c r="M25" s="33"/>
      <c r="N25" s="84"/>
      <c r="O25" s="84"/>
      <c r="P25" s="82"/>
      <c r="Q25" s="85">
        <f>SUBTOTAL(109,Q13:Q24)</f>
        <v>0</v>
      </c>
      <c r="R25" s="33"/>
      <c r="S25" s="84"/>
      <c r="T25" s="84"/>
      <c r="U25" s="82"/>
      <c r="V25" s="85">
        <f>SUBTOTAL(109,V13:V24)</f>
        <v>0</v>
      </c>
      <c r="W25" s="34"/>
      <c r="ZY25" t="s">
        <v>293</v>
      </c>
    </row>
    <row r="26" spans="1:702" x14ac:dyDescent="0.25">
      <c r="A26" s="28"/>
      <c r="B26" s="29"/>
      <c r="C26" s="15"/>
      <c r="D26" s="15"/>
      <c r="E26" s="15"/>
      <c r="F26" s="15"/>
      <c r="G26" s="11"/>
      <c r="H26" s="7"/>
      <c r="I26" s="17"/>
      <c r="J26" s="17"/>
      <c r="K26" s="15"/>
      <c r="L26" s="11"/>
      <c r="M26" s="7"/>
      <c r="N26" s="17"/>
      <c r="O26" s="17"/>
      <c r="P26" s="15"/>
      <c r="Q26" s="11"/>
      <c r="R26" s="7"/>
      <c r="S26" s="17"/>
      <c r="T26" s="17"/>
      <c r="U26" s="15"/>
      <c r="V26" s="11"/>
    </row>
    <row r="27" spans="1:702" ht="21" x14ac:dyDescent="0.25">
      <c r="A27" s="19" t="s">
        <v>294</v>
      </c>
      <c r="B27" s="20" t="s">
        <v>295</v>
      </c>
      <c r="C27" s="15"/>
      <c r="D27" s="15"/>
      <c r="E27" s="15"/>
      <c r="F27" s="15"/>
      <c r="G27" s="16"/>
      <c r="H27" s="7"/>
      <c r="I27" s="17"/>
      <c r="J27" s="17"/>
      <c r="K27" s="15"/>
      <c r="L27" s="16"/>
      <c r="M27" s="7"/>
      <c r="N27" s="17"/>
      <c r="O27" s="17"/>
      <c r="P27" s="15"/>
      <c r="Q27" s="16"/>
      <c r="R27" s="7"/>
      <c r="S27" s="17"/>
      <c r="T27" s="17"/>
      <c r="U27" s="15"/>
      <c r="V27" s="16"/>
      <c r="ZY27" t="s">
        <v>296</v>
      </c>
      <c r="ZZ27" s="18"/>
    </row>
    <row r="28" spans="1:702" x14ac:dyDescent="0.25">
      <c r="A28" s="21" t="s">
        <v>297</v>
      </c>
      <c r="B28" s="22" t="s">
        <v>298</v>
      </c>
      <c r="C28" s="23" t="s">
        <v>299</v>
      </c>
      <c r="D28" s="24"/>
      <c r="E28" s="24"/>
      <c r="F28" s="25">
        <f>U28</f>
        <v>0</v>
      </c>
      <c r="G28" s="26">
        <f t="shared" ref="G28:G55" si="7">ROUND(E28*F28,2)</f>
        <v>0</v>
      </c>
      <c r="H28" s="7"/>
      <c r="I28" s="27"/>
      <c r="J28" s="27"/>
      <c r="K28" s="25"/>
      <c r="L28" s="26">
        <f t="shared" ref="L28:L55" si="8">ROUND(J28*K28,2)</f>
        <v>0</v>
      </c>
      <c r="M28" s="7"/>
      <c r="N28" s="27"/>
      <c r="O28" s="27"/>
      <c r="P28" s="25"/>
      <c r="Q28" s="26">
        <f t="shared" ref="Q28:Q55" si="9">ROUND(O28*P28,2)</f>
        <v>0</v>
      </c>
      <c r="R28" s="7"/>
      <c r="S28" s="27">
        <f t="shared" ref="S28:S41" si="10">D28+I28+N28</f>
        <v>0</v>
      </c>
      <c r="T28" s="27">
        <f t="shared" ref="T28:T41" si="11">E28+J28+O28</f>
        <v>0</v>
      </c>
      <c r="U28" s="25"/>
      <c r="V28" s="26">
        <f t="shared" ref="V28:V41" si="12">G28+L28+Q28</f>
        <v>0</v>
      </c>
      <c r="ZY28" t="s">
        <v>300</v>
      </c>
      <c r="ZZ28" s="18" t="s">
        <v>301</v>
      </c>
    </row>
    <row r="29" spans="1:702" x14ac:dyDescent="0.25">
      <c r="A29" s="21"/>
      <c r="B29" s="88" t="s">
        <v>302</v>
      </c>
      <c r="C29" s="23" t="s">
        <v>303</v>
      </c>
      <c r="D29" s="25">
        <v>1</v>
      </c>
      <c r="E29" s="25"/>
      <c r="F29" s="25"/>
      <c r="G29" s="26">
        <f t="shared" si="7"/>
        <v>0</v>
      </c>
      <c r="H29" s="7"/>
      <c r="I29" s="35"/>
      <c r="J29" s="35"/>
      <c r="K29" s="25"/>
      <c r="L29" s="26">
        <f t="shared" si="8"/>
        <v>0</v>
      </c>
      <c r="M29" s="7"/>
      <c r="N29" s="35"/>
      <c r="O29" s="35"/>
      <c r="P29" s="25"/>
      <c r="Q29" s="26">
        <f t="shared" si="9"/>
        <v>0</v>
      </c>
      <c r="R29" s="7"/>
      <c r="S29" s="35">
        <f t="shared" si="10"/>
        <v>1</v>
      </c>
      <c r="T29" s="35">
        <f t="shared" si="11"/>
        <v>0</v>
      </c>
      <c r="U29" s="25"/>
      <c r="V29" s="26">
        <f t="shared" si="12"/>
        <v>0</v>
      </c>
      <c r="ZY29" t="s">
        <v>304</v>
      </c>
      <c r="ZZ29" s="18" t="s">
        <v>305</v>
      </c>
    </row>
    <row r="30" spans="1:702" x14ac:dyDescent="0.25">
      <c r="A30" s="21"/>
      <c r="B30" s="88" t="s">
        <v>306</v>
      </c>
      <c r="C30" s="23" t="s">
        <v>307</v>
      </c>
      <c r="D30" s="25">
        <v>1</v>
      </c>
      <c r="E30" s="25"/>
      <c r="F30" s="25"/>
      <c r="G30" s="26">
        <f t="shared" si="7"/>
        <v>0</v>
      </c>
      <c r="H30" s="7"/>
      <c r="I30" s="35"/>
      <c r="J30" s="35"/>
      <c r="K30" s="25"/>
      <c r="L30" s="26">
        <f t="shared" si="8"/>
        <v>0</v>
      </c>
      <c r="M30" s="7"/>
      <c r="N30" s="35"/>
      <c r="O30" s="35"/>
      <c r="P30" s="25"/>
      <c r="Q30" s="26">
        <f t="shared" si="9"/>
        <v>0</v>
      </c>
      <c r="R30" s="7"/>
      <c r="S30" s="35">
        <f t="shared" si="10"/>
        <v>1</v>
      </c>
      <c r="T30" s="35">
        <f t="shared" si="11"/>
        <v>0</v>
      </c>
      <c r="U30" s="25"/>
      <c r="V30" s="26">
        <f t="shared" si="12"/>
        <v>0</v>
      </c>
      <c r="ZY30" t="s">
        <v>308</v>
      </c>
      <c r="ZZ30" s="18" t="s">
        <v>309</v>
      </c>
    </row>
    <row r="31" spans="1:702" x14ac:dyDescent="0.25">
      <c r="A31" s="21"/>
      <c r="B31" s="88" t="s">
        <v>310</v>
      </c>
      <c r="C31" s="23" t="s">
        <v>311</v>
      </c>
      <c r="D31" s="25">
        <v>1</v>
      </c>
      <c r="E31" s="25"/>
      <c r="F31" s="25"/>
      <c r="G31" s="26">
        <f t="shared" si="7"/>
        <v>0</v>
      </c>
      <c r="H31" s="7"/>
      <c r="I31" s="35"/>
      <c r="J31" s="35"/>
      <c r="K31" s="25"/>
      <c r="L31" s="26">
        <f t="shared" si="8"/>
        <v>0</v>
      </c>
      <c r="M31" s="7"/>
      <c r="N31" s="35"/>
      <c r="O31" s="35"/>
      <c r="P31" s="25"/>
      <c r="Q31" s="26">
        <f t="shared" si="9"/>
        <v>0</v>
      </c>
      <c r="R31" s="7"/>
      <c r="S31" s="35">
        <f t="shared" si="10"/>
        <v>1</v>
      </c>
      <c r="T31" s="35">
        <f t="shared" si="11"/>
        <v>0</v>
      </c>
      <c r="U31" s="25"/>
      <c r="V31" s="26">
        <f t="shared" si="12"/>
        <v>0</v>
      </c>
      <c r="ZY31" t="s">
        <v>312</v>
      </c>
      <c r="ZZ31" s="18" t="s">
        <v>313</v>
      </c>
    </row>
    <row r="32" spans="1:702" x14ac:dyDescent="0.25">
      <c r="A32" s="21"/>
      <c r="B32" s="88" t="s">
        <v>314</v>
      </c>
      <c r="C32" s="23" t="s">
        <v>315</v>
      </c>
      <c r="D32" s="25">
        <v>1</v>
      </c>
      <c r="E32" s="25"/>
      <c r="F32" s="25"/>
      <c r="G32" s="26">
        <f t="shared" si="7"/>
        <v>0</v>
      </c>
      <c r="H32" s="7"/>
      <c r="I32" s="35"/>
      <c r="J32" s="35"/>
      <c r="K32" s="25"/>
      <c r="L32" s="26">
        <f t="shared" si="8"/>
        <v>0</v>
      </c>
      <c r="M32" s="7"/>
      <c r="N32" s="35"/>
      <c r="O32" s="35"/>
      <c r="P32" s="25"/>
      <c r="Q32" s="26">
        <f t="shared" si="9"/>
        <v>0</v>
      </c>
      <c r="R32" s="7"/>
      <c r="S32" s="35">
        <f t="shared" si="10"/>
        <v>1</v>
      </c>
      <c r="T32" s="35">
        <f t="shared" si="11"/>
        <v>0</v>
      </c>
      <c r="U32" s="25"/>
      <c r="V32" s="26">
        <f t="shared" si="12"/>
        <v>0</v>
      </c>
      <c r="ZY32" t="s">
        <v>316</v>
      </c>
      <c r="ZZ32" s="18" t="s">
        <v>317</v>
      </c>
    </row>
    <row r="33" spans="1:702" x14ac:dyDescent="0.25">
      <c r="A33" s="21"/>
      <c r="B33" s="88" t="s">
        <v>318</v>
      </c>
      <c r="C33" s="23" t="s">
        <v>319</v>
      </c>
      <c r="D33" s="25">
        <v>1</v>
      </c>
      <c r="E33" s="25"/>
      <c r="F33" s="25"/>
      <c r="G33" s="26">
        <f t="shared" si="7"/>
        <v>0</v>
      </c>
      <c r="H33" s="7"/>
      <c r="I33" s="35"/>
      <c r="J33" s="35"/>
      <c r="K33" s="25"/>
      <c r="L33" s="26">
        <f t="shared" si="8"/>
        <v>0</v>
      </c>
      <c r="M33" s="7"/>
      <c r="N33" s="35"/>
      <c r="O33" s="35"/>
      <c r="P33" s="25"/>
      <c r="Q33" s="26">
        <f t="shared" si="9"/>
        <v>0</v>
      </c>
      <c r="R33" s="7"/>
      <c r="S33" s="35">
        <f t="shared" si="10"/>
        <v>1</v>
      </c>
      <c r="T33" s="35">
        <f t="shared" si="11"/>
        <v>0</v>
      </c>
      <c r="U33" s="25"/>
      <c r="V33" s="26">
        <f t="shared" si="12"/>
        <v>0</v>
      </c>
      <c r="ZY33" t="s">
        <v>320</v>
      </c>
      <c r="ZZ33" s="18" t="s">
        <v>321</v>
      </c>
    </row>
    <row r="34" spans="1:702" x14ac:dyDescent="0.25">
      <c r="A34" s="21"/>
      <c r="B34" s="88" t="s">
        <v>2679</v>
      </c>
      <c r="C34" s="23" t="s">
        <v>322</v>
      </c>
      <c r="D34" s="25">
        <v>1</v>
      </c>
      <c r="E34" s="25"/>
      <c r="F34" s="25"/>
      <c r="G34" s="26">
        <f t="shared" si="7"/>
        <v>0</v>
      </c>
      <c r="H34" s="7"/>
      <c r="I34" s="35"/>
      <c r="J34" s="35"/>
      <c r="K34" s="25"/>
      <c r="L34" s="26">
        <f t="shared" si="8"/>
        <v>0</v>
      </c>
      <c r="M34" s="7"/>
      <c r="N34" s="35"/>
      <c r="O34" s="35"/>
      <c r="P34" s="25"/>
      <c r="Q34" s="26">
        <f t="shared" si="9"/>
        <v>0</v>
      </c>
      <c r="R34" s="7"/>
      <c r="S34" s="35">
        <f t="shared" si="10"/>
        <v>1</v>
      </c>
      <c r="T34" s="35">
        <f t="shared" si="11"/>
        <v>0</v>
      </c>
      <c r="U34" s="25"/>
      <c r="V34" s="26">
        <f t="shared" si="12"/>
        <v>0</v>
      </c>
      <c r="ZY34" t="s">
        <v>323</v>
      </c>
      <c r="ZZ34" s="18" t="s">
        <v>324</v>
      </c>
    </row>
    <row r="35" spans="1:702" x14ac:dyDescent="0.25">
      <c r="A35" s="21"/>
      <c r="B35" s="88" t="s">
        <v>2678</v>
      </c>
      <c r="C35" s="23" t="s">
        <v>325</v>
      </c>
      <c r="D35" s="25">
        <v>1</v>
      </c>
      <c r="E35" s="25"/>
      <c r="F35" s="25"/>
      <c r="G35" s="26">
        <f t="shared" si="7"/>
        <v>0</v>
      </c>
      <c r="H35" s="7"/>
      <c r="I35" s="35"/>
      <c r="J35" s="35"/>
      <c r="K35" s="25"/>
      <c r="L35" s="26">
        <f t="shared" si="8"/>
        <v>0</v>
      </c>
      <c r="M35" s="7"/>
      <c r="N35" s="35"/>
      <c r="O35" s="35"/>
      <c r="P35" s="25"/>
      <c r="Q35" s="26">
        <f t="shared" si="9"/>
        <v>0</v>
      </c>
      <c r="R35" s="7"/>
      <c r="S35" s="35">
        <f t="shared" si="10"/>
        <v>1</v>
      </c>
      <c r="T35" s="35">
        <f t="shared" si="11"/>
        <v>0</v>
      </c>
      <c r="U35" s="25"/>
      <c r="V35" s="26">
        <f t="shared" si="12"/>
        <v>0</v>
      </c>
      <c r="ZY35" t="s">
        <v>326</v>
      </c>
      <c r="ZZ35" s="18" t="s">
        <v>327</v>
      </c>
    </row>
    <row r="36" spans="1:702" x14ac:dyDescent="0.25">
      <c r="A36" s="21"/>
      <c r="B36" s="88" t="s">
        <v>2677</v>
      </c>
      <c r="C36" s="23" t="s">
        <v>328</v>
      </c>
      <c r="D36" s="25">
        <v>1</v>
      </c>
      <c r="E36" s="25"/>
      <c r="F36" s="25"/>
      <c r="G36" s="26">
        <f t="shared" si="7"/>
        <v>0</v>
      </c>
      <c r="H36" s="7"/>
      <c r="I36" s="35"/>
      <c r="J36" s="35"/>
      <c r="K36" s="25"/>
      <c r="L36" s="26">
        <f t="shared" si="8"/>
        <v>0</v>
      </c>
      <c r="M36" s="7"/>
      <c r="N36" s="35"/>
      <c r="O36" s="35"/>
      <c r="P36" s="25"/>
      <c r="Q36" s="26">
        <f t="shared" si="9"/>
        <v>0</v>
      </c>
      <c r="R36" s="7"/>
      <c r="S36" s="35">
        <f t="shared" si="10"/>
        <v>1</v>
      </c>
      <c r="T36" s="35">
        <f t="shared" si="11"/>
        <v>0</v>
      </c>
      <c r="U36" s="25"/>
      <c r="V36" s="26">
        <f t="shared" si="12"/>
        <v>0</v>
      </c>
      <c r="ZY36" t="s">
        <v>329</v>
      </c>
      <c r="ZZ36" s="18" t="s">
        <v>330</v>
      </c>
    </row>
    <row r="37" spans="1:702" x14ac:dyDescent="0.25">
      <c r="A37" s="21"/>
      <c r="B37" s="88" t="s">
        <v>2676</v>
      </c>
      <c r="C37" s="23" t="s">
        <v>331</v>
      </c>
      <c r="D37" s="25">
        <v>1</v>
      </c>
      <c r="E37" s="25"/>
      <c r="F37" s="25"/>
      <c r="G37" s="26">
        <f t="shared" si="7"/>
        <v>0</v>
      </c>
      <c r="H37" s="7"/>
      <c r="I37" s="35"/>
      <c r="J37" s="35"/>
      <c r="K37" s="25"/>
      <c r="L37" s="26">
        <f t="shared" si="8"/>
        <v>0</v>
      </c>
      <c r="M37" s="7"/>
      <c r="N37" s="35"/>
      <c r="O37" s="35"/>
      <c r="P37" s="25"/>
      <c r="Q37" s="26">
        <f t="shared" si="9"/>
        <v>0</v>
      </c>
      <c r="R37" s="7"/>
      <c r="S37" s="35">
        <f t="shared" si="10"/>
        <v>1</v>
      </c>
      <c r="T37" s="35">
        <f t="shared" si="11"/>
        <v>0</v>
      </c>
      <c r="U37" s="25"/>
      <c r="V37" s="26">
        <f t="shared" si="12"/>
        <v>0</v>
      </c>
      <c r="ZY37" t="s">
        <v>332</v>
      </c>
      <c r="ZZ37" s="18" t="s">
        <v>333</v>
      </c>
    </row>
    <row r="38" spans="1:702" x14ac:dyDescent="0.25">
      <c r="A38" s="21"/>
      <c r="B38" s="88" t="s">
        <v>2675</v>
      </c>
      <c r="C38" s="23" t="s">
        <v>334</v>
      </c>
      <c r="D38" s="25">
        <v>1</v>
      </c>
      <c r="E38" s="25"/>
      <c r="F38" s="25"/>
      <c r="G38" s="26">
        <f t="shared" si="7"/>
        <v>0</v>
      </c>
      <c r="H38" s="7"/>
      <c r="I38" s="35"/>
      <c r="J38" s="35"/>
      <c r="K38" s="25"/>
      <c r="L38" s="26">
        <f t="shared" si="8"/>
        <v>0</v>
      </c>
      <c r="M38" s="7"/>
      <c r="N38" s="35"/>
      <c r="O38" s="35"/>
      <c r="P38" s="25"/>
      <c r="Q38" s="26">
        <f t="shared" si="9"/>
        <v>0</v>
      </c>
      <c r="R38" s="7"/>
      <c r="S38" s="35">
        <f t="shared" si="10"/>
        <v>1</v>
      </c>
      <c r="T38" s="35">
        <f t="shared" si="11"/>
        <v>0</v>
      </c>
      <c r="U38" s="25"/>
      <c r="V38" s="26">
        <f t="shared" si="12"/>
        <v>0</v>
      </c>
      <c r="ZY38" t="s">
        <v>335</v>
      </c>
      <c r="ZZ38" s="18" t="s">
        <v>336</v>
      </c>
    </row>
    <row r="39" spans="1:702" x14ac:dyDescent="0.25">
      <c r="A39" s="21"/>
      <c r="B39" s="88" t="s">
        <v>2674</v>
      </c>
      <c r="C39" s="23" t="s">
        <v>337</v>
      </c>
      <c r="D39" s="25">
        <v>1</v>
      </c>
      <c r="E39" s="25"/>
      <c r="F39" s="25"/>
      <c r="G39" s="26">
        <f t="shared" si="7"/>
        <v>0</v>
      </c>
      <c r="H39" s="7"/>
      <c r="I39" s="35"/>
      <c r="J39" s="35"/>
      <c r="K39" s="25"/>
      <c r="L39" s="26">
        <f t="shared" si="8"/>
        <v>0</v>
      </c>
      <c r="M39" s="7"/>
      <c r="N39" s="35"/>
      <c r="O39" s="35"/>
      <c r="P39" s="25"/>
      <c r="Q39" s="26">
        <f t="shared" si="9"/>
        <v>0</v>
      </c>
      <c r="R39" s="7"/>
      <c r="S39" s="35">
        <f t="shared" si="10"/>
        <v>1</v>
      </c>
      <c r="T39" s="35">
        <f t="shared" si="11"/>
        <v>0</v>
      </c>
      <c r="U39" s="25"/>
      <c r="V39" s="26">
        <f t="shared" si="12"/>
        <v>0</v>
      </c>
      <c r="ZY39" t="s">
        <v>338</v>
      </c>
      <c r="ZZ39" s="18" t="s">
        <v>339</v>
      </c>
    </row>
    <row r="40" spans="1:702" x14ac:dyDescent="0.25">
      <c r="A40" s="21"/>
      <c r="B40" s="88" t="s">
        <v>2673</v>
      </c>
      <c r="C40" s="23" t="s">
        <v>340</v>
      </c>
      <c r="D40" s="25">
        <v>1</v>
      </c>
      <c r="E40" s="25"/>
      <c r="F40" s="25"/>
      <c r="G40" s="26">
        <f t="shared" si="7"/>
        <v>0</v>
      </c>
      <c r="H40" s="7"/>
      <c r="I40" s="35"/>
      <c r="J40" s="35"/>
      <c r="K40" s="25"/>
      <c r="L40" s="26">
        <f t="shared" si="8"/>
        <v>0</v>
      </c>
      <c r="M40" s="7"/>
      <c r="N40" s="35"/>
      <c r="O40" s="35"/>
      <c r="P40" s="25"/>
      <c r="Q40" s="26">
        <f t="shared" si="9"/>
        <v>0</v>
      </c>
      <c r="R40" s="7"/>
      <c r="S40" s="35">
        <f t="shared" si="10"/>
        <v>1</v>
      </c>
      <c r="T40" s="35">
        <f t="shared" si="11"/>
        <v>0</v>
      </c>
      <c r="U40" s="25"/>
      <c r="V40" s="26">
        <f t="shared" si="12"/>
        <v>0</v>
      </c>
      <c r="ZY40" t="s">
        <v>341</v>
      </c>
      <c r="ZZ40" s="18" t="s">
        <v>342</v>
      </c>
    </row>
    <row r="41" spans="1:702" x14ac:dyDescent="0.25">
      <c r="A41" s="21"/>
      <c r="B41" s="88" t="s">
        <v>2672</v>
      </c>
      <c r="C41" s="23" t="s">
        <v>343</v>
      </c>
      <c r="D41" s="25">
        <v>1</v>
      </c>
      <c r="E41" s="25"/>
      <c r="F41" s="25"/>
      <c r="G41" s="26">
        <f t="shared" si="7"/>
        <v>0</v>
      </c>
      <c r="H41" s="7"/>
      <c r="I41" s="35"/>
      <c r="J41" s="35"/>
      <c r="K41" s="25"/>
      <c r="L41" s="26">
        <f t="shared" si="8"/>
        <v>0</v>
      </c>
      <c r="M41" s="7"/>
      <c r="N41" s="35"/>
      <c r="O41" s="35"/>
      <c r="P41" s="25"/>
      <c r="Q41" s="26">
        <f t="shared" si="9"/>
        <v>0</v>
      </c>
      <c r="R41" s="7"/>
      <c r="S41" s="35">
        <f t="shared" si="10"/>
        <v>1</v>
      </c>
      <c r="T41" s="35">
        <f t="shared" si="11"/>
        <v>0</v>
      </c>
      <c r="U41" s="25"/>
      <c r="V41" s="26">
        <f t="shared" si="12"/>
        <v>0</v>
      </c>
      <c r="ZY41" t="s">
        <v>344</v>
      </c>
      <c r="ZZ41" s="18" t="s">
        <v>345</v>
      </c>
    </row>
    <row r="42" spans="1:702" x14ac:dyDescent="0.25">
      <c r="A42" s="97"/>
      <c r="B42" s="88" t="s">
        <v>2671</v>
      </c>
      <c r="C42" s="23"/>
      <c r="D42" s="25"/>
      <c r="E42" s="25"/>
      <c r="F42" s="25"/>
      <c r="G42" s="26"/>
      <c r="H42" s="7"/>
      <c r="I42" s="35"/>
      <c r="J42" s="35"/>
      <c r="K42" s="25"/>
      <c r="L42" s="26"/>
      <c r="M42" s="7"/>
      <c r="N42" s="35"/>
      <c r="O42" s="35"/>
      <c r="P42" s="25"/>
      <c r="Q42" s="26"/>
      <c r="R42" s="7"/>
      <c r="S42" s="35"/>
      <c r="T42" s="35"/>
      <c r="U42" s="25"/>
      <c r="V42" s="26"/>
      <c r="ZZ42" s="18"/>
    </row>
    <row r="43" spans="1:702" x14ac:dyDescent="0.25">
      <c r="A43" s="21" t="s">
        <v>346</v>
      </c>
      <c r="B43" s="22" t="s">
        <v>2680</v>
      </c>
      <c r="C43" s="23" t="s">
        <v>347</v>
      </c>
      <c r="D43" s="24"/>
      <c r="E43" s="24"/>
      <c r="F43" s="25"/>
      <c r="G43" s="26">
        <f t="shared" si="7"/>
        <v>0</v>
      </c>
      <c r="H43" s="7"/>
      <c r="I43" s="27"/>
      <c r="J43" s="27"/>
      <c r="K43" s="25"/>
      <c r="L43" s="26">
        <f t="shared" si="8"/>
        <v>0</v>
      </c>
      <c r="M43" s="7"/>
      <c r="N43" s="27"/>
      <c r="O43" s="27"/>
      <c r="P43" s="25"/>
      <c r="Q43" s="26">
        <f t="shared" si="9"/>
        <v>0</v>
      </c>
      <c r="R43" s="7"/>
      <c r="S43" s="27">
        <f t="shared" ref="S43:S55" si="13">D43+I43+N43</f>
        <v>0</v>
      </c>
      <c r="T43" s="27">
        <f t="shared" ref="T43:T55" si="14">E43+J43+O43</f>
        <v>0</v>
      </c>
      <c r="U43" s="25"/>
      <c r="V43" s="26">
        <f t="shared" ref="V43:V55" si="15">G43+L43+Q43</f>
        <v>0</v>
      </c>
      <c r="ZY43" t="s">
        <v>348</v>
      </c>
      <c r="ZZ43" s="18" t="s">
        <v>349</v>
      </c>
    </row>
    <row r="44" spans="1:702" x14ac:dyDescent="0.25">
      <c r="A44" s="21"/>
      <c r="B44" s="88" t="s">
        <v>350</v>
      </c>
      <c r="C44" s="23" t="s">
        <v>351</v>
      </c>
      <c r="D44" s="25">
        <v>1</v>
      </c>
      <c r="E44" s="25"/>
      <c r="F44" s="25"/>
      <c r="G44" s="26">
        <f t="shared" si="7"/>
        <v>0</v>
      </c>
      <c r="H44" s="7"/>
      <c r="I44" s="35"/>
      <c r="J44" s="35"/>
      <c r="K44" s="25"/>
      <c r="L44" s="26">
        <f t="shared" si="8"/>
        <v>0</v>
      </c>
      <c r="M44" s="7"/>
      <c r="N44" s="35"/>
      <c r="O44" s="35"/>
      <c r="P44" s="25"/>
      <c r="Q44" s="26">
        <f t="shared" si="9"/>
        <v>0</v>
      </c>
      <c r="R44" s="7"/>
      <c r="S44" s="35">
        <f t="shared" si="13"/>
        <v>1</v>
      </c>
      <c r="T44" s="35">
        <f t="shared" si="14"/>
        <v>0</v>
      </c>
      <c r="U44" s="25"/>
      <c r="V44" s="26">
        <f t="shared" si="15"/>
        <v>0</v>
      </c>
      <c r="ZY44" t="s">
        <v>352</v>
      </c>
      <c r="ZZ44" s="18" t="s">
        <v>353</v>
      </c>
    </row>
    <row r="45" spans="1:702" x14ac:dyDescent="0.25">
      <c r="A45" s="21"/>
      <c r="B45" s="88" t="s">
        <v>354</v>
      </c>
      <c r="C45" s="23" t="s">
        <v>355</v>
      </c>
      <c r="D45" s="25">
        <v>1</v>
      </c>
      <c r="E45" s="25"/>
      <c r="F45" s="25"/>
      <c r="G45" s="26">
        <f t="shared" si="7"/>
        <v>0</v>
      </c>
      <c r="H45" s="7"/>
      <c r="I45" s="35"/>
      <c r="J45" s="35"/>
      <c r="K45" s="25"/>
      <c r="L45" s="26">
        <f t="shared" si="8"/>
        <v>0</v>
      </c>
      <c r="M45" s="7"/>
      <c r="N45" s="35"/>
      <c r="O45" s="35"/>
      <c r="P45" s="25"/>
      <c r="Q45" s="26">
        <f t="shared" si="9"/>
        <v>0</v>
      </c>
      <c r="R45" s="7"/>
      <c r="S45" s="35">
        <f t="shared" si="13"/>
        <v>1</v>
      </c>
      <c r="T45" s="35">
        <f t="shared" si="14"/>
        <v>0</v>
      </c>
      <c r="U45" s="25"/>
      <c r="V45" s="26">
        <f t="shared" si="15"/>
        <v>0</v>
      </c>
      <c r="ZY45" t="s">
        <v>356</v>
      </c>
      <c r="ZZ45" s="18" t="s">
        <v>357</v>
      </c>
    </row>
    <row r="46" spans="1:702" x14ac:dyDescent="0.25">
      <c r="A46" s="21"/>
      <c r="B46" s="88" t="s">
        <v>358</v>
      </c>
      <c r="C46" s="23" t="s">
        <v>359</v>
      </c>
      <c r="D46" s="25">
        <v>1</v>
      </c>
      <c r="E46" s="25"/>
      <c r="F46" s="25"/>
      <c r="G46" s="26">
        <f t="shared" si="7"/>
        <v>0</v>
      </c>
      <c r="H46" s="7"/>
      <c r="I46" s="35"/>
      <c r="J46" s="35"/>
      <c r="K46" s="25"/>
      <c r="L46" s="26">
        <f t="shared" si="8"/>
        <v>0</v>
      </c>
      <c r="M46" s="7"/>
      <c r="N46" s="35"/>
      <c r="O46" s="35"/>
      <c r="P46" s="25"/>
      <c r="Q46" s="26">
        <f t="shared" si="9"/>
        <v>0</v>
      </c>
      <c r="R46" s="7"/>
      <c r="S46" s="35">
        <f t="shared" si="13"/>
        <v>1</v>
      </c>
      <c r="T46" s="35">
        <f t="shared" si="14"/>
        <v>0</v>
      </c>
      <c r="U46" s="25"/>
      <c r="V46" s="26">
        <f t="shared" si="15"/>
        <v>0</v>
      </c>
      <c r="ZY46" t="s">
        <v>360</v>
      </c>
      <c r="ZZ46" s="18" t="s">
        <v>361</v>
      </c>
    </row>
    <row r="47" spans="1:702" x14ac:dyDescent="0.25">
      <c r="A47" s="21"/>
      <c r="B47" s="88" t="s">
        <v>362</v>
      </c>
      <c r="C47" s="23" t="s">
        <v>363</v>
      </c>
      <c r="D47" s="25">
        <v>1</v>
      </c>
      <c r="E47" s="25"/>
      <c r="F47" s="25"/>
      <c r="G47" s="26">
        <f t="shared" si="7"/>
        <v>0</v>
      </c>
      <c r="H47" s="7"/>
      <c r="I47" s="35"/>
      <c r="J47" s="35"/>
      <c r="K47" s="25"/>
      <c r="L47" s="26">
        <f t="shared" si="8"/>
        <v>0</v>
      </c>
      <c r="M47" s="7"/>
      <c r="N47" s="35"/>
      <c r="O47" s="35"/>
      <c r="P47" s="25"/>
      <c r="Q47" s="26">
        <f t="shared" si="9"/>
        <v>0</v>
      </c>
      <c r="R47" s="7"/>
      <c r="S47" s="35">
        <f t="shared" si="13"/>
        <v>1</v>
      </c>
      <c r="T47" s="35">
        <f t="shared" si="14"/>
        <v>0</v>
      </c>
      <c r="U47" s="25"/>
      <c r="V47" s="26">
        <f t="shared" si="15"/>
        <v>0</v>
      </c>
      <c r="ZY47" t="s">
        <v>364</v>
      </c>
      <c r="ZZ47" s="18" t="s">
        <v>365</v>
      </c>
    </row>
    <row r="48" spans="1:702" x14ac:dyDescent="0.25">
      <c r="A48" s="97"/>
      <c r="B48" s="88" t="s">
        <v>2681</v>
      </c>
      <c r="C48" s="23" t="s">
        <v>5</v>
      </c>
      <c r="D48" s="25">
        <v>1</v>
      </c>
      <c r="E48" s="25"/>
      <c r="F48" s="25"/>
      <c r="G48" s="26">
        <f t="shared" si="7"/>
        <v>0</v>
      </c>
      <c r="H48" s="7"/>
      <c r="I48" s="35"/>
      <c r="J48" s="35"/>
      <c r="K48" s="25"/>
      <c r="L48" s="26"/>
      <c r="M48" s="7"/>
      <c r="N48" s="35"/>
      <c r="O48" s="35"/>
      <c r="P48" s="25"/>
      <c r="Q48" s="26">
        <f t="shared" si="9"/>
        <v>0</v>
      </c>
      <c r="R48" s="7"/>
      <c r="S48" s="35">
        <f t="shared" si="13"/>
        <v>1</v>
      </c>
      <c r="T48" s="35">
        <f t="shared" si="14"/>
        <v>0</v>
      </c>
      <c r="U48" s="25"/>
      <c r="V48" s="26">
        <f t="shared" si="15"/>
        <v>0</v>
      </c>
      <c r="ZZ48" s="18"/>
    </row>
    <row r="49" spans="1:702" x14ac:dyDescent="0.25">
      <c r="A49" s="21" t="s">
        <v>366</v>
      </c>
      <c r="B49" s="22" t="s">
        <v>367</v>
      </c>
      <c r="C49" s="23" t="s">
        <v>368</v>
      </c>
      <c r="D49" s="24"/>
      <c r="E49" s="24"/>
      <c r="F49" s="25"/>
      <c r="G49" s="26">
        <f t="shared" si="7"/>
        <v>0</v>
      </c>
      <c r="H49" s="7"/>
      <c r="I49" s="27"/>
      <c r="J49" s="27"/>
      <c r="K49" s="25"/>
      <c r="L49" s="26">
        <f t="shared" si="8"/>
        <v>0</v>
      </c>
      <c r="M49" s="7"/>
      <c r="N49" s="27"/>
      <c r="O49" s="27"/>
      <c r="P49" s="25"/>
      <c r="Q49" s="26">
        <f t="shared" si="9"/>
        <v>0</v>
      </c>
      <c r="R49" s="7"/>
      <c r="S49" s="27">
        <f t="shared" si="13"/>
        <v>0</v>
      </c>
      <c r="T49" s="27">
        <f t="shared" si="14"/>
        <v>0</v>
      </c>
      <c r="U49" s="25"/>
      <c r="V49" s="26">
        <f t="shared" si="15"/>
        <v>0</v>
      </c>
      <c r="ZY49" t="s">
        <v>369</v>
      </c>
      <c r="ZZ49" s="18" t="s">
        <v>370</v>
      </c>
    </row>
    <row r="50" spans="1:702" x14ac:dyDescent="0.25">
      <c r="A50" s="21"/>
      <c r="B50" s="88" t="s">
        <v>371</v>
      </c>
      <c r="C50" s="23" t="s">
        <v>372</v>
      </c>
      <c r="D50" s="25">
        <v>1</v>
      </c>
      <c r="E50" s="25"/>
      <c r="F50" s="25"/>
      <c r="G50" s="26">
        <f t="shared" si="7"/>
        <v>0</v>
      </c>
      <c r="H50" s="7"/>
      <c r="I50" s="35"/>
      <c r="J50" s="35"/>
      <c r="K50" s="25"/>
      <c r="L50" s="26">
        <f t="shared" si="8"/>
        <v>0</v>
      </c>
      <c r="M50" s="7"/>
      <c r="N50" s="35"/>
      <c r="O50" s="35"/>
      <c r="P50" s="25"/>
      <c r="Q50" s="26">
        <f t="shared" si="9"/>
        <v>0</v>
      </c>
      <c r="R50" s="7"/>
      <c r="S50" s="35">
        <f t="shared" si="13"/>
        <v>1</v>
      </c>
      <c r="T50" s="35">
        <f t="shared" si="14"/>
        <v>0</v>
      </c>
      <c r="U50" s="25"/>
      <c r="V50" s="26">
        <f t="shared" si="15"/>
        <v>0</v>
      </c>
      <c r="ZY50" t="s">
        <v>373</v>
      </c>
      <c r="ZZ50" s="18" t="s">
        <v>374</v>
      </c>
    </row>
    <row r="51" spans="1:702" x14ac:dyDescent="0.25">
      <c r="A51" s="21"/>
      <c r="B51" s="88" t="s">
        <v>2669</v>
      </c>
      <c r="C51" s="23" t="s">
        <v>378</v>
      </c>
      <c r="D51" s="25">
        <v>1</v>
      </c>
      <c r="E51" s="25"/>
      <c r="F51" s="25"/>
      <c r="G51" s="26">
        <f t="shared" si="7"/>
        <v>0</v>
      </c>
      <c r="H51" s="7"/>
      <c r="I51" s="35"/>
      <c r="J51" s="35"/>
      <c r="K51" s="25"/>
      <c r="L51" s="26">
        <f t="shared" si="8"/>
        <v>0</v>
      </c>
      <c r="M51" s="7"/>
      <c r="N51" s="35"/>
      <c r="O51" s="35"/>
      <c r="P51" s="25"/>
      <c r="Q51" s="26">
        <f t="shared" si="9"/>
        <v>0</v>
      </c>
      <c r="R51" s="7"/>
      <c r="S51" s="35">
        <f t="shared" si="13"/>
        <v>1</v>
      </c>
      <c r="T51" s="35">
        <f t="shared" si="14"/>
        <v>0</v>
      </c>
      <c r="U51" s="25"/>
      <c r="V51" s="26">
        <f t="shared" si="15"/>
        <v>0</v>
      </c>
      <c r="ZY51" t="s">
        <v>379</v>
      </c>
      <c r="ZZ51" s="18" t="s">
        <v>380</v>
      </c>
    </row>
    <row r="52" spans="1:702" x14ac:dyDescent="0.25">
      <c r="A52" s="21"/>
      <c r="B52" s="88" t="s">
        <v>2668</v>
      </c>
      <c r="C52" s="23" t="s">
        <v>381</v>
      </c>
      <c r="D52" s="25">
        <v>1</v>
      </c>
      <c r="E52" s="25"/>
      <c r="F52" s="25"/>
      <c r="G52" s="26">
        <f t="shared" si="7"/>
        <v>0</v>
      </c>
      <c r="H52" s="7"/>
      <c r="I52" s="35"/>
      <c r="J52" s="35"/>
      <c r="K52" s="25"/>
      <c r="L52" s="26">
        <f t="shared" si="8"/>
        <v>0</v>
      </c>
      <c r="M52" s="7"/>
      <c r="N52" s="35"/>
      <c r="O52" s="35"/>
      <c r="P52" s="25"/>
      <c r="Q52" s="26">
        <f t="shared" si="9"/>
        <v>0</v>
      </c>
      <c r="R52" s="7"/>
      <c r="S52" s="35">
        <f t="shared" si="13"/>
        <v>1</v>
      </c>
      <c r="T52" s="35">
        <f t="shared" si="14"/>
        <v>0</v>
      </c>
      <c r="U52" s="25"/>
      <c r="V52" s="26">
        <f t="shared" si="15"/>
        <v>0</v>
      </c>
      <c r="ZY52" t="s">
        <v>382</v>
      </c>
      <c r="ZZ52" s="18" t="s">
        <v>383</v>
      </c>
    </row>
    <row r="53" spans="1:702" x14ac:dyDescent="0.25">
      <c r="A53" s="21" t="s">
        <v>2682</v>
      </c>
      <c r="B53" s="22" t="s">
        <v>2683</v>
      </c>
      <c r="C53" s="23" t="s">
        <v>299</v>
      </c>
      <c r="D53" s="24"/>
      <c r="E53" s="24"/>
      <c r="F53" s="25"/>
      <c r="G53" s="26">
        <f>ROUND(E53*F53,2)</f>
        <v>0</v>
      </c>
      <c r="H53" s="7"/>
      <c r="I53" s="27"/>
      <c r="J53" s="27"/>
      <c r="K53" s="25"/>
      <c r="L53" s="26">
        <f t="shared" ref="L53" si="16">ROUND(J53*K53,2)</f>
        <v>0</v>
      </c>
      <c r="M53" s="7"/>
      <c r="N53" s="27"/>
      <c r="O53" s="27"/>
      <c r="P53" s="25"/>
      <c r="Q53" s="26">
        <f t="shared" ref="Q53" si="17">ROUND(O53*P53,2)</f>
        <v>0</v>
      </c>
      <c r="R53" s="7"/>
      <c r="S53" s="27">
        <f t="shared" si="13"/>
        <v>0</v>
      </c>
      <c r="T53" s="27">
        <f t="shared" si="14"/>
        <v>0</v>
      </c>
      <c r="U53" s="25"/>
      <c r="V53" s="26">
        <f t="shared" si="15"/>
        <v>0</v>
      </c>
      <c r="ZY53" t="s">
        <v>929</v>
      </c>
      <c r="ZZ53" s="18" t="s">
        <v>930</v>
      </c>
    </row>
    <row r="54" spans="1:702" x14ac:dyDescent="0.25">
      <c r="A54" s="21"/>
      <c r="B54" s="88" t="s">
        <v>2670</v>
      </c>
      <c r="C54" s="23" t="s">
        <v>375</v>
      </c>
      <c r="D54" s="25">
        <v>1</v>
      </c>
      <c r="E54" s="25"/>
      <c r="F54" s="25"/>
      <c r="G54" s="26">
        <f>ROUND(E54*F54,2)</f>
        <v>0</v>
      </c>
      <c r="H54" s="7"/>
      <c r="I54" s="35"/>
      <c r="J54" s="35"/>
      <c r="K54" s="25"/>
      <c r="L54" s="26">
        <f>ROUND(J54*K54,2)</f>
        <v>0</v>
      </c>
      <c r="M54" s="7"/>
      <c r="N54" s="35"/>
      <c r="O54" s="35"/>
      <c r="P54" s="25"/>
      <c r="Q54" s="26">
        <f>ROUND(O54*P54,2)</f>
        <v>0</v>
      </c>
      <c r="R54" s="7"/>
      <c r="S54" s="35">
        <f t="shared" si="13"/>
        <v>1</v>
      </c>
      <c r="T54" s="35">
        <f t="shared" si="14"/>
        <v>0</v>
      </c>
      <c r="U54" s="25"/>
      <c r="V54" s="26">
        <f t="shared" si="15"/>
        <v>0</v>
      </c>
      <c r="ZY54" t="s">
        <v>376</v>
      </c>
      <c r="ZZ54" s="18" t="s">
        <v>377</v>
      </c>
    </row>
    <row r="55" spans="1:702" x14ac:dyDescent="0.25">
      <c r="A55" s="21" t="s">
        <v>2666</v>
      </c>
      <c r="B55" s="22" t="s">
        <v>384</v>
      </c>
      <c r="C55" s="23" t="s">
        <v>385</v>
      </c>
      <c r="D55" s="24">
        <v>5</v>
      </c>
      <c r="E55" s="24"/>
      <c r="F55" s="25"/>
      <c r="G55" s="26">
        <f t="shared" si="7"/>
        <v>0</v>
      </c>
      <c r="H55" s="7"/>
      <c r="I55" s="27"/>
      <c r="J55" s="27"/>
      <c r="K55" s="25"/>
      <c r="L55" s="26">
        <f t="shared" si="8"/>
        <v>0</v>
      </c>
      <c r="M55" s="7"/>
      <c r="N55" s="27"/>
      <c r="O55" s="27"/>
      <c r="P55" s="25"/>
      <c r="Q55" s="26">
        <f t="shared" si="9"/>
        <v>0</v>
      </c>
      <c r="R55" s="7"/>
      <c r="S55" s="27">
        <f t="shared" si="13"/>
        <v>5</v>
      </c>
      <c r="T55" s="27">
        <f t="shared" si="14"/>
        <v>0</v>
      </c>
      <c r="U55" s="25"/>
      <c r="V55" s="26">
        <f t="shared" si="15"/>
        <v>0</v>
      </c>
      <c r="ZY55" t="s">
        <v>386</v>
      </c>
      <c r="ZZ55" s="18" t="s">
        <v>387</v>
      </c>
    </row>
    <row r="56" spans="1:702" x14ac:dyDescent="0.25">
      <c r="A56" s="28"/>
      <c r="B56" s="29"/>
      <c r="C56" s="15"/>
      <c r="D56" s="15"/>
      <c r="E56" s="15"/>
      <c r="F56" s="15"/>
      <c r="G56" s="30"/>
      <c r="H56" s="7"/>
      <c r="I56" s="17"/>
      <c r="J56" s="17"/>
      <c r="K56" s="15"/>
      <c r="L56" s="30"/>
      <c r="M56" s="7"/>
      <c r="N56" s="17"/>
      <c r="O56" s="17"/>
      <c r="P56" s="15"/>
      <c r="Q56" s="30"/>
      <c r="R56" s="7"/>
      <c r="S56" s="17"/>
      <c r="T56" s="17"/>
      <c r="U56" s="15"/>
      <c r="V56" s="30"/>
    </row>
    <row r="57" spans="1:702" ht="21" x14ac:dyDescent="0.25">
      <c r="A57" s="31"/>
      <c r="B57" s="32" t="s">
        <v>388</v>
      </c>
      <c r="C57" s="82"/>
      <c r="D57" s="82"/>
      <c r="E57" s="82"/>
      <c r="F57" s="82"/>
      <c r="G57" s="85">
        <f>SUBTOTAL(109,G28:G56)</f>
        <v>0</v>
      </c>
      <c r="H57" s="33"/>
      <c r="I57" s="84"/>
      <c r="J57" s="84"/>
      <c r="K57" s="82"/>
      <c r="L57" s="85">
        <f>SUBTOTAL(109,L28:L56)</f>
        <v>0</v>
      </c>
      <c r="M57" s="33"/>
      <c r="N57" s="84"/>
      <c r="O57" s="84"/>
      <c r="P57" s="82"/>
      <c r="Q57" s="85">
        <f>SUBTOTAL(109,Q28:Q56)</f>
        <v>0</v>
      </c>
      <c r="R57" s="33"/>
      <c r="S57" s="84"/>
      <c r="T57" s="84"/>
      <c r="U57" s="82"/>
      <c r="V57" s="85">
        <f>SUBTOTAL(109,V28:V56)</f>
        <v>0</v>
      </c>
      <c r="W57" s="34"/>
      <c r="ZY57" t="s">
        <v>389</v>
      </c>
    </row>
    <row r="58" spans="1:702" x14ac:dyDescent="0.25">
      <c r="A58" s="28"/>
      <c r="B58" s="29"/>
      <c r="C58" s="15"/>
      <c r="D58" s="15"/>
      <c r="E58" s="15"/>
      <c r="F58" s="15"/>
      <c r="G58" s="11"/>
      <c r="H58" s="7"/>
      <c r="I58" s="17"/>
      <c r="J58" s="17"/>
      <c r="K58" s="15"/>
      <c r="L58" s="11"/>
      <c r="M58" s="7"/>
      <c r="N58" s="17"/>
      <c r="O58" s="17"/>
      <c r="P58" s="15"/>
      <c r="Q58" s="11"/>
      <c r="R58" s="7"/>
      <c r="S58" s="17"/>
      <c r="T58" s="17"/>
      <c r="U58" s="15"/>
      <c r="V58" s="11"/>
    </row>
    <row r="59" spans="1:702" ht="21" x14ac:dyDescent="0.25">
      <c r="A59" s="19" t="s">
        <v>390</v>
      </c>
      <c r="B59" s="20" t="s">
        <v>391</v>
      </c>
      <c r="C59" s="15"/>
      <c r="D59" s="15"/>
      <c r="E59" s="15"/>
      <c r="F59" s="15"/>
      <c r="G59" s="16"/>
      <c r="H59" s="7"/>
      <c r="I59" s="17"/>
      <c r="J59" s="17"/>
      <c r="K59" s="15"/>
      <c r="L59" s="16"/>
      <c r="M59" s="7"/>
      <c r="N59" s="17"/>
      <c r="O59" s="17"/>
      <c r="P59" s="15"/>
      <c r="Q59" s="16"/>
      <c r="R59" s="7"/>
      <c r="S59" s="17"/>
      <c r="T59" s="17"/>
      <c r="U59" s="15"/>
      <c r="V59" s="16"/>
      <c r="ZY59" t="s">
        <v>392</v>
      </c>
      <c r="ZZ59" s="18"/>
    </row>
    <row r="60" spans="1:702" x14ac:dyDescent="0.25">
      <c r="A60" s="21" t="s">
        <v>393</v>
      </c>
      <c r="B60" s="22" t="s">
        <v>394</v>
      </c>
      <c r="C60" s="23" t="s">
        <v>395</v>
      </c>
      <c r="D60" s="25">
        <v>148.79</v>
      </c>
      <c r="E60" s="25"/>
      <c r="F60" s="25"/>
      <c r="G60" s="26">
        <f>ROUND(E60*F60,2)</f>
        <v>0</v>
      </c>
      <c r="H60" s="7"/>
      <c r="I60" s="35"/>
      <c r="J60" s="35"/>
      <c r="K60" s="25"/>
      <c r="L60" s="26">
        <f>ROUND(J60*K60,2)</f>
        <v>0</v>
      </c>
      <c r="M60" s="7"/>
      <c r="N60" s="35">
        <v>8.8699999999999992</v>
      </c>
      <c r="O60" s="35"/>
      <c r="P60" s="25"/>
      <c r="Q60" s="26">
        <f>ROUND(O60*P60,2)</f>
        <v>0</v>
      </c>
      <c r="R60" s="7"/>
      <c r="S60" s="35">
        <f t="shared" ref="S60:T62" si="18">D60+I60+N60</f>
        <v>157.66</v>
      </c>
      <c r="T60" s="35"/>
      <c r="U60" s="25"/>
      <c r="V60" s="26">
        <f>G60+L60+Q60</f>
        <v>0</v>
      </c>
      <c r="ZY60" t="s">
        <v>396</v>
      </c>
      <c r="ZZ60" s="18" t="s">
        <v>397</v>
      </c>
    </row>
    <row r="61" spans="1:702" x14ac:dyDescent="0.25">
      <c r="A61" s="21" t="s">
        <v>398</v>
      </c>
      <c r="B61" s="22" t="s">
        <v>399</v>
      </c>
      <c r="C61" s="23" t="s">
        <v>400</v>
      </c>
      <c r="D61" s="25">
        <v>46.62</v>
      </c>
      <c r="E61" s="25"/>
      <c r="F61" s="25"/>
      <c r="G61" s="26">
        <f>ROUND(E61*F61,2)</f>
        <v>0</v>
      </c>
      <c r="H61" s="7"/>
      <c r="I61" s="35"/>
      <c r="J61" s="35"/>
      <c r="K61" s="25"/>
      <c r="L61" s="26">
        <f>ROUND(J61*K61,2)</f>
        <v>0</v>
      </c>
      <c r="M61" s="7"/>
      <c r="N61" s="35"/>
      <c r="O61" s="35"/>
      <c r="P61" s="25"/>
      <c r="Q61" s="26">
        <f>ROUND(O61*P61,2)</f>
        <v>0</v>
      </c>
      <c r="R61" s="7"/>
      <c r="S61" s="35">
        <f t="shared" si="18"/>
        <v>46.62</v>
      </c>
      <c r="T61" s="35">
        <f t="shared" si="18"/>
        <v>0</v>
      </c>
      <c r="U61" s="25"/>
      <c r="V61" s="26">
        <f>G61+L61+Q61</f>
        <v>0</v>
      </c>
      <c r="ZY61" t="s">
        <v>401</v>
      </c>
      <c r="ZZ61" s="18" t="s">
        <v>402</v>
      </c>
    </row>
    <row r="62" spans="1:702" x14ac:dyDescent="0.25">
      <c r="A62" s="21" t="s">
        <v>403</v>
      </c>
      <c r="B62" s="22" t="s">
        <v>404</v>
      </c>
      <c r="C62" s="23" t="s">
        <v>405</v>
      </c>
      <c r="D62" s="24">
        <v>1</v>
      </c>
      <c r="E62" s="24"/>
      <c r="F62" s="25"/>
      <c r="G62" s="26">
        <f>ROUND(E62*F62,2)</f>
        <v>0</v>
      </c>
      <c r="H62" s="7"/>
      <c r="I62" s="27"/>
      <c r="J62" s="27"/>
      <c r="K62" s="25"/>
      <c r="L62" s="26">
        <f>ROUND(J62*K62,2)</f>
        <v>0</v>
      </c>
      <c r="M62" s="7"/>
      <c r="N62" s="27"/>
      <c r="O62" s="27"/>
      <c r="P62" s="25"/>
      <c r="Q62" s="26">
        <f>ROUND(O62*P62,2)</f>
        <v>0</v>
      </c>
      <c r="R62" s="7"/>
      <c r="S62" s="27">
        <f t="shared" si="18"/>
        <v>1</v>
      </c>
      <c r="T62" s="27">
        <f t="shared" si="18"/>
        <v>0</v>
      </c>
      <c r="U62" s="25"/>
      <c r="V62" s="26">
        <f>G62+L62+Q62</f>
        <v>0</v>
      </c>
      <c r="ZY62" t="s">
        <v>406</v>
      </c>
      <c r="ZZ62" s="18" t="s">
        <v>407</v>
      </c>
    </row>
    <row r="63" spans="1:702" x14ac:dyDescent="0.25">
      <c r="A63" s="28"/>
      <c r="B63" s="29"/>
      <c r="C63" s="15"/>
      <c r="D63" s="15"/>
      <c r="E63" s="15"/>
      <c r="F63" s="15"/>
      <c r="G63" s="30"/>
      <c r="H63" s="7"/>
      <c r="I63" s="17"/>
      <c r="J63" s="17"/>
      <c r="K63" s="15"/>
      <c r="L63" s="30"/>
      <c r="M63" s="7"/>
      <c r="N63" s="17"/>
      <c r="O63" s="17"/>
      <c r="P63" s="15"/>
      <c r="Q63" s="30"/>
      <c r="R63" s="7"/>
      <c r="S63" s="17"/>
      <c r="T63" s="17"/>
      <c r="U63" s="15"/>
      <c r="V63" s="30"/>
    </row>
    <row r="64" spans="1:702" ht="21" x14ac:dyDescent="0.25">
      <c r="A64" s="31"/>
      <c r="B64" s="32" t="s">
        <v>408</v>
      </c>
      <c r="C64" s="82"/>
      <c r="D64" s="82"/>
      <c r="E64" s="82"/>
      <c r="F64" s="82"/>
      <c r="G64" s="85">
        <f>SUBTOTAL(109,G60:G63)</f>
        <v>0</v>
      </c>
      <c r="H64" s="33"/>
      <c r="I64" s="84"/>
      <c r="J64" s="84"/>
      <c r="K64" s="82"/>
      <c r="L64" s="85">
        <f>SUBTOTAL(109,L60:L63)</f>
        <v>0</v>
      </c>
      <c r="M64" s="33"/>
      <c r="N64" s="84"/>
      <c r="O64" s="84"/>
      <c r="P64" s="82"/>
      <c r="Q64" s="85">
        <f>SUBTOTAL(109,Q60:Q63)</f>
        <v>0</v>
      </c>
      <c r="R64" s="33"/>
      <c r="S64" s="84"/>
      <c r="T64" s="84"/>
      <c r="U64" s="82"/>
      <c r="V64" s="85">
        <f>SUBTOTAL(109,V60:V63)</f>
        <v>0</v>
      </c>
      <c r="W64" s="34"/>
      <c r="ZY64" t="s">
        <v>409</v>
      </c>
    </row>
    <row r="65" spans="1:702" x14ac:dyDescent="0.25">
      <c r="A65" s="28"/>
      <c r="B65" s="29"/>
      <c r="C65" s="15"/>
      <c r="D65" s="15"/>
      <c r="E65" s="15"/>
      <c r="F65" s="15"/>
      <c r="G65" s="11"/>
      <c r="H65" s="7"/>
      <c r="I65" s="17"/>
      <c r="J65" s="17"/>
      <c r="K65" s="15"/>
      <c r="L65" s="11"/>
      <c r="M65" s="7"/>
      <c r="N65" s="17"/>
      <c r="O65" s="17"/>
      <c r="P65" s="15"/>
      <c r="Q65" s="11"/>
      <c r="R65" s="7"/>
      <c r="S65" s="17"/>
      <c r="T65" s="17"/>
      <c r="U65" s="15"/>
      <c r="V65" s="11"/>
    </row>
    <row r="66" spans="1:702" ht="21" x14ac:dyDescent="0.25">
      <c r="A66" s="19" t="s">
        <v>410</v>
      </c>
      <c r="B66" s="20" t="s">
        <v>411</v>
      </c>
      <c r="C66" s="15"/>
      <c r="D66" s="15"/>
      <c r="E66" s="15"/>
      <c r="F66" s="15"/>
      <c r="G66" s="16"/>
      <c r="H66" s="7"/>
      <c r="I66" s="17"/>
      <c r="J66" s="17"/>
      <c r="K66" s="15"/>
      <c r="L66" s="16"/>
      <c r="M66" s="7"/>
      <c r="N66" s="17"/>
      <c r="O66" s="17"/>
      <c r="P66" s="15"/>
      <c r="Q66" s="16"/>
      <c r="R66" s="7"/>
      <c r="S66" s="17"/>
      <c r="T66" s="17"/>
      <c r="U66" s="15"/>
      <c r="V66" s="16"/>
      <c r="ZY66" t="s">
        <v>412</v>
      </c>
      <c r="ZZ66" s="18"/>
    </row>
    <row r="67" spans="1:702" x14ac:dyDescent="0.25">
      <c r="A67" s="21" t="s">
        <v>413</v>
      </c>
      <c r="B67" s="22" t="s">
        <v>414</v>
      </c>
      <c r="C67" s="23" t="s">
        <v>415</v>
      </c>
      <c r="D67" s="24"/>
      <c r="E67" s="24"/>
      <c r="F67" s="25">
        <f>U67</f>
        <v>0</v>
      </c>
      <c r="G67" s="26">
        <f>ROUND(E67*F67,2)</f>
        <v>0</v>
      </c>
      <c r="H67" s="7"/>
      <c r="I67" s="27"/>
      <c r="J67" s="27"/>
      <c r="K67" s="25">
        <f>U67</f>
        <v>0</v>
      </c>
      <c r="L67" s="26">
        <f>ROUND(J67*K67,2)</f>
        <v>0</v>
      </c>
      <c r="M67" s="7"/>
      <c r="N67" s="27"/>
      <c r="O67" s="27"/>
      <c r="P67" s="25">
        <f>U67</f>
        <v>0</v>
      </c>
      <c r="Q67" s="26">
        <f>ROUND(O67*P67,2)</f>
        <v>0</v>
      </c>
      <c r="R67" s="7"/>
      <c r="S67" s="27">
        <f>D67+I67+N67</f>
        <v>0</v>
      </c>
      <c r="T67" s="27">
        <f>E67+J67+O67</f>
        <v>0</v>
      </c>
      <c r="U67" s="25">
        <v>0</v>
      </c>
      <c r="V67" s="26">
        <f>G67+L67+Q67</f>
        <v>0</v>
      </c>
      <c r="ZY67" t="s">
        <v>416</v>
      </c>
      <c r="ZZ67" s="18" t="s">
        <v>417</v>
      </c>
    </row>
    <row r="68" spans="1:702" x14ac:dyDescent="0.25">
      <c r="A68" s="28"/>
      <c r="B68" s="29"/>
      <c r="C68" s="15"/>
      <c r="D68" s="15"/>
      <c r="E68" s="15"/>
      <c r="F68" s="15"/>
      <c r="G68" s="30"/>
      <c r="H68" s="7"/>
      <c r="I68" s="17"/>
      <c r="J68" s="17"/>
      <c r="K68" s="15"/>
      <c r="L68" s="30"/>
      <c r="M68" s="7"/>
      <c r="N68" s="17"/>
      <c r="O68" s="17"/>
      <c r="P68" s="15"/>
      <c r="Q68" s="30"/>
      <c r="R68" s="7"/>
      <c r="S68" s="17"/>
      <c r="T68" s="17"/>
      <c r="U68" s="15"/>
      <c r="V68" s="30"/>
    </row>
    <row r="69" spans="1:702" ht="42" x14ac:dyDescent="0.25">
      <c r="A69" s="31"/>
      <c r="B69" s="89" t="s">
        <v>418</v>
      </c>
      <c r="C69" s="82"/>
      <c r="D69" s="82"/>
      <c r="E69" s="82"/>
      <c r="F69" s="82"/>
      <c r="G69" s="85">
        <f>SUBTOTAL(109,G67:G68)</f>
        <v>0</v>
      </c>
      <c r="H69" s="33"/>
      <c r="I69" s="84"/>
      <c r="J69" s="84"/>
      <c r="K69" s="82"/>
      <c r="L69" s="85">
        <f>SUBTOTAL(109,L67:L68)</f>
        <v>0</v>
      </c>
      <c r="M69" s="33"/>
      <c r="N69" s="84"/>
      <c r="O69" s="84"/>
      <c r="P69" s="82"/>
      <c r="Q69" s="85">
        <f>SUBTOTAL(109,Q67:Q68)</f>
        <v>0</v>
      </c>
      <c r="R69" s="33"/>
      <c r="S69" s="84"/>
      <c r="T69" s="84"/>
      <c r="U69" s="82"/>
      <c r="V69" s="85">
        <f>SUBTOTAL(109,V67:V68)</f>
        <v>0</v>
      </c>
      <c r="W69" s="34"/>
      <c r="ZY69" t="s">
        <v>419</v>
      </c>
    </row>
    <row r="70" spans="1:702" x14ac:dyDescent="0.25">
      <c r="A70" s="28"/>
      <c r="B70" s="29"/>
      <c r="C70" s="15"/>
      <c r="D70" s="15"/>
      <c r="E70" s="15"/>
      <c r="F70" s="15"/>
      <c r="G70" s="11"/>
      <c r="H70" s="7"/>
      <c r="I70" s="17"/>
      <c r="J70" s="17"/>
      <c r="K70" s="15"/>
      <c r="L70" s="11"/>
      <c r="M70" s="7"/>
      <c r="N70" s="17"/>
      <c r="O70" s="17"/>
      <c r="P70" s="15"/>
      <c r="Q70" s="11"/>
      <c r="R70" s="7"/>
      <c r="S70" s="17"/>
      <c r="T70" s="17"/>
      <c r="U70" s="15"/>
      <c r="V70" s="11"/>
    </row>
    <row r="71" spans="1:702" x14ac:dyDescent="0.25">
      <c r="A71" s="36"/>
      <c r="B71" s="37"/>
      <c r="C71" s="38"/>
      <c r="D71" s="38"/>
      <c r="E71" s="38"/>
      <c r="F71" s="38"/>
      <c r="G71" s="30"/>
      <c r="H71" s="7"/>
      <c r="I71" s="39"/>
      <c r="J71" s="39"/>
      <c r="K71" s="38"/>
      <c r="L71" s="30"/>
      <c r="M71" s="7"/>
      <c r="N71" s="39"/>
      <c r="O71" s="39"/>
      <c r="P71" s="38"/>
      <c r="Q71" s="30"/>
      <c r="R71" s="7"/>
      <c r="S71" s="39"/>
      <c r="T71" s="39"/>
      <c r="U71" s="38"/>
      <c r="V71" s="30"/>
    </row>
    <row r="72" spans="1:702" x14ac:dyDescent="0.25">
      <c r="A72" s="40"/>
      <c r="B72" s="40"/>
      <c r="C72" s="40"/>
      <c r="D72" s="40"/>
      <c r="E72" s="40"/>
      <c r="F72" s="40"/>
      <c r="G72" s="40"/>
      <c r="I72" s="40"/>
      <c r="J72" s="40"/>
      <c r="K72" s="40"/>
      <c r="L72" s="40"/>
      <c r="N72" s="40"/>
      <c r="O72" s="40"/>
      <c r="P72" s="40"/>
      <c r="Q72" s="40"/>
      <c r="S72" s="40"/>
      <c r="T72" s="40"/>
      <c r="U72" s="40"/>
      <c r="V72" s="40"/>
    </row>
    <row r="73" spans="1:702" x14ac:dyDescent="0.25">
      <c r="B73" s="1" t="s">
        <v>2684</v>
      </c>
      <c r="G73" s="41">
        <f>SUBTOTAL(109,G11:G71)</f>
        <v>0</v>
      </c>
      <c r="L73" s="41">
        <f>SUBTOTAL(109,L11:L71)</f>
        <v>0</v>
      </c>
      <c r="Q73" s="41">
        <f>SUBTOTAL(109,Q11:Q71)</f>
        <v>0</v>
      </c>
      <c r="V73" s="41">
        <f>SUBTOTAL(109,V11:V71)</f>
        <v>0</v>
      </c>
      <c r="ZY73" t="s">
        <v>420</v>
      </c>
    </row>
    <row r="74" spans="1:702" x14ac:dyDescent="0.25">
      <c r="A74" s="42" t="e">
        <f>#REF!</f>
        <v>#REF!</v>
      </c>
      <c r="B74" s="1" t="e">
        <f>CONCATENATE("Montant TVA (",A74,"%)")</f>
        <v>#REF!</v>
      </c>
      <c r="G74" s="41" t="e">
        <f>(G73*A74)/100</f>
        <v>#REF!</v>
      </c>
      <c r="L74" s="41" t="e">
        <f>(L73*A74)/100</f>
        <v>#REF!</v>
      </c>
      <c r="Q74" s="41" t="e">
        <f>(Q73*A74)/100</f>
        <v>#REF!</v>
      </c>
      <c r="V74" s="41" t="e">
        <f>(V73*A74)/100</f>
        <v>#REF!</v>
      </c>
      <c r="ZY74" t="s">
        <v>421</v>
      </c>
    </row>
    <row r="75" spans="1:702" x14ac:dyDescent="0.25">
      <c r="B75" s="1" t="s">
        <v>422</v>
      </c>
      <c r="G75" s="41" t="e">
        <f>G73+G74</f>
        <v>#REF!</v>
      </c>
      <c r="L75" s="41" t="e">
        <f>L73+L74</f>
        <v>#REF!</v>
      </c>
      <c r="Q75" s="41" t="e">
        <f>Q73+Q74</f>
        <v>#REF!</v>
      </c>
      <c r="V75" s="41" t="e">
        <f>V73+V74</f>
        <v>#REF!</v>
      </c>
      <c r="ZY75" t="s">
        <v>423</v>
      </c>
    </row>
    <row r="76" spans="1:702" x14ac:dyDescent="0.25">
      <c r="G76" s="41"/>
      <c r="L76" s="41"/>
      <c r="Q76" s="41"/>
      <c r="V76" s="41"/>
    </row>
    <row r="77" spans="1:702" x14ac:dyDescent="0.25">
      <c r="G77" s="41"/>
      <c r="L77" s="41"/>
      <c r="Q77" s="41"/>
      <c r="V77" s="41"/>
    </row>
  </sheetData>
  <mergeCells count="6">
    <mergeCell ref="A6:V6"/>
    <mergeCell ref="A7:V7"/>
    <mergeCell ref="E8:G8"/>
    <mergeCell ref="J8:L8"/>
    <mergeCell ref="O8:Q8"/>
    <mergeCell ref="T8:V8"/>
  </mergeCells>
  <phoneticPr fontId="31" type="noConversion"/>
  <printOptions horizontalCentered="1"/>
  <pageMargins left="0.08" right="0.08" top="0.06" bottom="0.06" header="0.76" footer="0.76"/>
  <pageSetup paperSize="9"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48C87-FF40-47C2-AE3C-8C7EA50F235B}">
  <sheetPr>
    <tabColor rgb="FF00B050"/>
    <pageSetUpPr fitToPage="1"/>
  </sheetPr>
  <dimension ref="A1:ZZ66"/>
  <sheetViews>
    <sheetView showGridLines="0" view="pageBreakPreview" zoomScale="70" zoomScaleNormal="100" zoomScaleSheetLayoutView="70" workbookViewId="0">
      <pane xSplit="2" ySplit="9" topLeftCell="C10" activePane="bottomRight" state="frozen"/>
      <selection activeCell="H9" sqref="H9"/>
      <selection pane="topRight" activeCell="H9" sqref="H9"/>
      <selection pane="bottomLeft" activeCell="H9" sqref="H9"/>
      <selection pane="bottomRight" activeCell="B51" sqref="B51"/>
    </sheetView>
  </sheetViews>
  <sheetFormatPr baseColWidth="10" defaultColWidth="10.7109375" defaultRowHeight="15" x14ac:dyDescent="0.25"/>
  <cols>
    <col min="1" max="1" width="9.7109375" customWidth="1"/>
    <col min="2" max="2" width="62" customWidth="1"/>
    <col min="3" max="3" width="4.7109375" customWidth="1"/>
    <col min="4" max="5" width="10.7109375" customWidth="1"/>
    <col min="6" max="6" width="13.140625" customWidth="1"/>
    <col min="7" max="7" width="12.7109375" customWidth="1"/>
    <col min="8" max="8" width="1.7109375" customWidth="1"/>
    <col min="9" max="10" width="10.7109375" customWidth="1"/>
    <col min="11" max="11" width="13.140625" customWidth="1"/>
    <col min="12" max="12" width="12.7109375" customWidth="1"/>
    <col min="13" max="13" width="1.7109375" customWidth="1"/>
    <col min="14" max="15" width="10.7109375" customWidth="1"/>
    <col min="16" max="16" width="13.140625" customWidth="1"/>
    <col min="17" max="17" width="12.7109375" customWidth="1"/>
    <col min="18" max="18" width="1.7109375" customWidth="1"/>
    <col min="19" max="20" width="10.7109375"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437</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60"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424</v>
      </c>
      <c r="F8" s="123"/>
      <c r="G8" s="124"/>
      <c r="H8" s="5"/>
      <c r="I8" s="40"/>
      <c r="J8" s="122" t="s">
        <v>425</v>
      </c>
      <c r="K8" s="123"/>
      <c r="L8" s="124"/>
      <c r="M8" s="5"/>
      <c r="N8" s="40"/>
      <c r="O8" s="122" t="s">
        <v>426</v>
      </c>
      <c r="P8" s="123"/>
      <c r="Q8" s="124"/>
      <c r="R8" s="5"/>
      <c r="S8" s="40"/>
      <c r="T8" s="122" t="s">
        <v>427</v>
      </c>
      <c r="U8" s="123"/>
      <c r="V8" s="124"/>
    </row>
    <row r="9" spans="1:702" ht="45" x14ac:dyDescent="0.25">
      <c r="A9" s="2"/>
      <c r="B9" s="4"/>
      <c r="C9" s="6" t="s">
        <v>428</v>
      </c>
      <c r="D9" s="6" t="s">
        <v>2689</v>
      </c>
      <c r="E9" s="6" t="s">
        <v>2691</v>
      </c>
      <c r="F9" s="6" t="s">
        <v>429</v>
      </c>
      <c r="G9" s="6" t="s">
        <v>430</v>
      </c>
      <c r="H9" s="7"/>
      <c r="I9" s="6" t="s">
        <v>2689</v>
      </c>
      <c r="J9" s="6" t="s">
        <v>2691</v>
      </c>
      <c r="K9" s="6" t="s">
        <v>431</v>
      </c>
      <c r="L9" s="6" t="s">
        <v>432</v>
      </c>
      <c r="M9" s="7"/>
      <c r="N9" s="6" t="s">
        <v>2689</v>
      </c>
      <c r="O9" s="6" t="s">
        <v>2691</v>
      </c>
      <c r="P9" s="6" t="s">
        <v>433</v>
      </c>
      <c r="Q9" s="6" t="s">
        <v>434</v>
      </c>
      <c r="R9" s="7"/>
      <c r="S9" s="6" t="s">
        <v>2689</v>
      </c>
      <c r="T9" s="6" t="s">
        <v>2691</v>
      </c>
      <c r="U9" s="6" t="s">
        <v>435</v>
      </c>
      <c r="V9" s="6" t="s">
        <v>436</v>
      </c>
    </row>
    <row r="10" spans="1:702" ht="26.25" x14ac:dyDescent="0.25">
      <c r="A10" s="13"/>
      <c r="B10" s="14"/>
      <c r="C10" s="15"/>
      <c r="D10" s="15"/>
      <c r="E10" s="15"/>
      <c r="F10" s="15"/>
      <c r="G10" s="16"/>
      <c r="H10" s="7"/>
      <c r="I10" s="17"/>
      <c r="J10" s="17"/>
      <c r="K10" s="15"/>
      <c r="L10" s="16"/>
      <c r="M10" s="7"/>
      <c r="N10" s="17"/>
      <c r="O10" s="17"/>
      <c r="P10" s="15"/>
      <c r="Q10" s="16"/>
      <c r="R10" s="7"/>
      <c r="S10" s="17"/>
      <c r="T10" s="17"/>
      <c r="U10" s="15"/>
      <c r="V10" s="16"/>
      <c r="ZY10" t="s">
        <v>438</v>
      </c>
      <c r="ZZ10" s="18" t="s">
        <v>439</v>
      </c>
    </row>
    <row r="11" spans="1:702" ht="21" x14ac:dyDescent="0.25">
      <c r="A11" s="19" t="s">
        <v>440</v>
      </c>
      <c r="B11" s="20" t="s">
        <v>441</v>
      </c>
      <c r="C11" s="15"/>
      <c r="D11" s="15"/>
      <c r="E11" s="15"/>
      <c r="F11" s="15"/>
      <c r="G11" s="16"/>
      <c r="H11" s="7"/>
      <c r="I11" s="17"/>
      <c r="J11" s="17"/>
      <c r="K11" s="15"/>
      <c r="L11" s="16"/>
      <c r="M11" s="7"/>
      <c r="N11" s="17"/>
      <c r="O11" s="17"/>
      <c r="P11" s="15"/>
      <c r="Q11" s="16"/>
      <c r="R11" s="7"/>
      <c r="S11" s="17"/>
      <c r="T11" s="17"/>
      <c r="U11" s="15"/>
      <c r="V11" s="16"/>
      <c r="ZY11" t="s">
        <v>442</v>
      </c>
      <c r="ZZ11" s="18"/>
    </row>
    <row r="12" spans="1:702" x14ac:dyDescent="0.25">
      <c r="A12" s="21" t="s">
        <v>443</v>
      </c>
      <c r="B12" s="22" t="s">
        <v>444</v>
      </c>
      <c r="C12" s="23" t="s">
        <v>445</v>
      </c>
      <c r="D12" s="24"/>
      <c r="E12" s="24"/>
      <c r="F12" s="25">
        <f t="shared" ref="F12:F23" si="0">U12</f>
        <v>0</v>
      </c>
      <c r="G12" s="26">
        <f t="shared" ref="G12:G23" si="1">ROUND(E12*F12,2)</f>
        <v>0</v>
      </c>
      <c r="H12" s="7"/>
      <c r="I12" s="27"/>
      <c r="J12" s="27"/>
      <c r="K12" s="25">
        <f t="shared" ref="K12:K23" si="2">U12</f>
        <v>0</v>
      </c>
      <c r="L12" s="26">
        <f t="shared" ref="L12:L23" si="3">ROUND(J12*K12,2)</f>
        <v>0</v>
      </c>
      <c r="M12" s="7"/>
      <c r="N12" s="27"/>
      <c r="O12" s="27"/>
      <c r="P12" s="25">
        <f t="shared" ref="P12:P23" si="4">U12</f>
        <v>0</v>
      </c>
      <c r="Q12" s="26">
        <f t="shared" ref="Q12:Q23" si="5">ROUND(O12*P12,2)</f>
        <v>0</v>
      </c>
      <c r="R12" s="7"/>
      <c r="S12" s="27">
        <f t="shared" ref="S12:S23" si="6">D12+I12+N12</f>
        <v>0</v>
      </c>
      <c r="T12" s="27">
        <f t="shared" ref="T12:T23" si="7">E12+J12+O12</f>
        <v>0</v>
      </c>
      <c r="U12" s="25">
        <v>0</v>
      </c>
      <c r="V12" s="26">
        <f t="shared" ref="V12:V23" si="8">G12+L12+Q12</f>
        <v>0</v>
      </c>
      <c r="ZY12" t="s">
        <v>446</v>
      </c>
      <c r="ZZ12" s="18" t="s">
        <v>447</v>
      </c>
    </row>
    <row r="13" spans="1:702" x14ac:dyDescent="0.25">
      <c r="A13" s="21" t="s">
        <v>448</v>
      </c>
      <c r="B13" s="22" t="s">
        <v>449</v>
      </c>
      <c r="C13" s="23" t="s">
        <v>450</v>
      </c>
      <c r="D13" s="24"/>
      <c r="E13" s="24"/>
      <c r="F13" s="25">
        <f t="shared" si="0"/>
        <v>0</v>
      </c>
      <c r="G13" s="26">
        <f t="shared" si="1"/>
        <v>0</v>
      </c>
      <c r="H13" s="7"/>
      <c r="I13" s="27"/>
      <c r="J13" s="27"/>
      <c r="K13" s="25">
        <f t="shared" si="2"/>
        <v>0</v>
      </c>
      <c r="L13" s="26">
        <f t="shared" si="3"/>
        <v>0</v>
      </c>
      <c r="M13" s="7"/>
      <c r="N13" s="27"/>
      <c r="O13" s="27"/>
      <c r="P13" s="25">
        <f t="shared" si="4"/>
        <v>0</v>
      </c>
      <c r="Q13" s="26">
        <f t="shared" si="5"/>
        <v>0</v>
      </c>
      <c r="R13" s="7"/>
      <c r="S13" s="27">
        <f t="shared" si="6"/>
        <v>0</v>
      </c>
      <c r="T13" s="27">
        <f t="shared" si="7"/>
        <v>0</v>
      </c>
      <c r="U13" s="25">
        <v>0</v>
      </c>
      <c r="V13" s="26">
        <f t="shared" si="8"/>
        <v>0</v>
      </c>
      <c r="ZY13" t="s">
        <v>451</v>
      </c>
      <c r="ZZ13" s="18" t="s">
        <v>452</v>
      </c>
    </row>
    <row r="14" spans="1:702" x14ac:dyDescent="0.25">
      <c r="A14" s="21" t="s">
        <v>453</v>
      </c>
      <c r="B14" s="22" t="s">
        <v>454</v>
      </c>
      <c r="C14" s="23" t="s">
        <v>455</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456</v>
      </c>
      <c r="ZZ14" s="18" t="s">
        <v>457</v>
      </c>
    </row>
    <row r="15" spans="1:702" x14ac:dyDescent="0.25">
      <c r="A15" s="21" t="s">
        <v>458</v>
      </c>
      <c r="B15" s="22" t="s">
        <v>2696</v>
      </c>
      <c r="C15" s="23" t="s">
        <v>459</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460</v>
      </c>
      <c r="ZZ15" s="18" t="s">
        <v>461</v>
      </c>
    </row>
    <row r="16" spans="1:702" x14ac:dyDescent="0.25">
      <c r="A16" s="21" t="s">
        <v>462</v>
      </c>
      <c r="B16" s="22" t="s">
        <v>463</v>
      </c>
      <c r="C16" s="23" t="s">
        <v>464</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465</v>
      </c>
      <c r="ZZ16" s="18" t="s">
        <v>466</v>
      </c>
    </row>
    <row r="17" spans="1:702" x14ac:dyDescent="0.25">
      <c r="A17" s="21" t="s">
        <v>467</v>
      </c>
      <c r="B17" s="22" t="s">
        <v>468</v>
      </c>
      <c r="C17" s="23" t="s">
        <v>469</v>
      </c>
      <c r="D17" s="24"/>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0</v>
      </c>
      <c r="T17" s="27">
        <f t="shared" si="7"/>
        <v>0</v>
      </c>
      <c r="U17" s="25"/>
      <c r="V17" s="26">
        <f t="shared" si="8"/>
        <v>0</v>
      </c>
      <c r="ZY17" t="s">
        <v>470</v>
      </c>
      <c r="ZZ17" s="18" t="s">
        <v>471</v>
      </c>
    </row>
    <row r="18" spans="1:702" x14ac:dyDescent="0.25">
      <c r="A18" s="21" t="s">
        <v>472</v>
      </c>
      <c r="B18" s="22" t="s">
        <v>473</v>
      </c>
      <c r="C18" s="23" t="s">
        <v>474</v>
      </c>
      <c r="D18" s="24"/>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0</v>
      </c>
      <c r="T18" s="27">
        <f t="shared" si="7"/>
        <v>0</v>
      </c>
      <c r="U18" s="25"/>
      <c r="V18" s="26">
        <f t="shared" si="8"/>
        <v>0</v>
      </c>
      <c r="ZY18" t="s">
        <v>475</v>
      </c>
      <c r="ZZ18" s="18" t="s">
        <v>476</v>
      </c>
    </row>
    <row r="19" spans="1:702" x14ac:dyDescent="0.25">
      <c r="A19" s="21" t="s">
        <v>477</v>
      </c>
      <c r="B19" s="22" t="s">
        <v>478</v>
      </c>
      <c r="C19" s="23" t="s">
        <v>479</v>
      </c>
      <c r="D19" s="24">
        <v>1</v>
      </c>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1</v>
      </c>
      <c r="T19" s="27">
        <f t="shared" si="7"/>
        <v>0</v>
      </c>
      <c r="U19" s="25"/>
      <c r="V19" s="26">
        <f t="shared" si="8"/>
        <v>0</v>
      </c>
      <c r="ZY19" t="s">
        <v>480</v>
      </c>
      <c r="ZZ19" s="18" t="s">
        <v>481</v>
      </c>
    </row>
    <row r="20" spans="1:702" x14ac:dyDescent="0.25">
      <c r="A20" s="21" t="s">
        <v>482</v>
      </c>
      <c r="B20" s="22" t="s">
        <v>483</v>
      </c>
      <c r="C20" s="23" t="s">
        <v>484</v>
      </c>
      <c r="D20" s="24">
        <v>1</v>
      </c>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1</v>
      </c>
      <c r="T20" s="27">
        <f t="shared" si="7"/>
        <v>0</v>
      </c>
      <c r="U20" s="25"/>
      <c r="V20" s="26">
        <f t="shared" si="8"/>
        <v>0</v>
      </c>
      <c r="ZY20" t="s">
        <v>485</v>
      </c>
      <c r="ZZ20" s="18" t="s">
        <v>486</v>
      </c>
    </row>
    <row r="21" spans="1:702" x14ac:dyDescent="0.25">
      <c r="A21" s="21" t="s">
        <v>487</v>
      </c>
      <c r="B21" s="22" t="s">
        <v>488</v>
      </c>
      <c r="C21" s="23" t="s">
        <v>489</v>
      </c>
      <c r="D21" s="24">
        <v>1</v>
      </c>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1</v>
      </c>
      <c r="T21" s="27">
        <f t="shared" si="7"/>
        <v>0</v>
      </c>
      <c r="U21" s="25"/>
      <c r="V21" s="26">
        <f t="shared" si="8"/>
        <v>0</v>
      </c>
      <c r="ZY21" t="s">
        <v>490</v>
      </c>
      <c r="ZZ21" s="18" t="s">
        <v>491</v>
      </c>
    </row>
    <row r="22" spans="1:702" x14ac:dyDescent="0.25">
      <c r="A22" s="21" t="s">
        <v>2697</v>
      </c>
      <c r="B22" s="22" t="s">
        <v>492</v>
      </c>
      <c r="C22" s="23" t="s">
        <v>493</v>
      </c>
      <c r="D22" s="24"/>
      <c r="E22" s="24"/>
      <c r="F22" s="25">
        <f t="shared" si="0"/>
        <v>0</v>
      </c>
      <c r="G22" s="26">
        <f t="shared" si="1"/>
        <v>0</v>
      </c>
      <c r="H22" s="7"/>
      <c r="I22" s="27"/>
      <c r="J22" s="27"/>
      <c r="K22" s="25">
        <f t="shared" si="2"/>
        <v>0</v>
      </c>
      <c r="L22" s="26">
        <f t="shared" si="3"/>
        <v>0</v>
      </c>
      <c r="M22" s="7"/>
      <c r="N22" s="27"/>
      <c r="O22" s="27"/>
      <c r="P22" s="25">
        <f t="shared" si="4"/>
        <v>0</v>
      </c>
      <c r="Q22" s="26">
        <f t="shared" si="5"/>
        <v>0</v>
      </c>
      <c r="R22" s="7"/>
      <c r="S22" s="27">
        <f t="shared" si="6"/>
        <v>0</v>
      </c>
      <c r="T22" s="27">
        <f t="shared" si="7"/>
        <v>0</v>
      </c>
      <c r="U22" s="25"/>
      <c r="V22" s="26">
        <f t="shared" si="8"/>
        <v>0</v>
      </c>
      <c r="ZY22" t="s">
        <v>494</v>
      </c>
      <c r="ZZ22" s="18" t="s">
        <v>495</v>
      </c>
    </row>
    <row r="23" spans="1:702" x14ac:dyDescent="0.25">
      <c r="A23" s="21" t="s">
        <v>2698</v>
      </c>
      <c r="B23" s="22" t="s">
        <v>496</v>
      </c>
      <c r="C23" s="23" t="s">
        <v>497</v>
      </c>
      <c r="D23" s="24">
        <v>1</v>
      </c>
      <c r="E23" s="24"/>
      <c r="F23" s="25">
        <f t="shared" si="0"/>
        <v>0</v>
      </c>
      <c r="G23" s="26">
        <f t="shared" si="1"/>
        <v>0</v>
      </c>
      <c r="H23" s="7"/>
      <c r="I23" s="27"/>
      <c r="J23" s="27"/>
      <c r="K23" s="25">
        <f t="shared" si="2"/>
        <v>0</v>
      </c>
      <c r="L23" s="26">
        <f t="shared" si="3"/>
        <v>0</v>
      </c>
      <c r="M23" s="7"/>
      <c r="N23" s="27"/>
      <c r="O23" s="27"/>
      <c r="P23" s="25">
        <f t="shared" si="4"/>
        <v>0</v>
      </c>
      <c r="Q23" s="26">
        <f t="shared" si="5"/>
        <v>0</v>
      </c>
      <c r="R23" s="7"/>
      <c r="S23" s="27">
        <f t="shared" si="6"/>
        <v>1</v>
      </c>
      <c r="T23" s="27">
        <f t="shared" si="7"/>
        <v>0</v>
      </c>
      <c r="U23" s="25"/>
      <c r="V23" s="26">
        <f t="shared" si="8"/>
        <v>0</v>
      </c>
      <c r="ZY23" t="s">
        <v>498</v>
      </c>
      <c r="ZZ23" s="18" t="s">
        <v>499</v>
      </c>
    </row>
    <row r="24" spans="1:702" x14ac:dyDescent="0.25">
      <c r="A24" s="28"/>
      <c r="B24" s="29"/>
      <c r="C24" s="15"/>
      <c r="D24" s="15"/>
      <c r="E24" s="15"/>
      <c r="F24" s="15"/>
      <c r="G24" s="30"/>
      <c r="H24" s="7"/>
      <c r="I24" s="17"/>
      <c r="J24" s="17"/>
      <c r="K24" s="15"/>
      <c r="L24" s="30"/>
      <c r="M24" s="7"/>
      <c r="N24" s="17"/>
      <c r="O24" s="17"/>
      <c r="P24" s="15"/>
      <c r="Q24" s="30"/>
      <c r="R24" s="7"/>
      <c r="S24" s="17"/>
      <c r="T24" s="17"/>
      <c r="U24" s="15"/>
      <c r="V24" s="30"/>
    </row>
    <row r="25" spans="1:702" ht="21" x14ac:dyDescent="0.25">
      <c r="A25" s="31"/>
      <c r="B25" s="32" t="s">
        <v>500</v>
      </c>
      <c r="C25" s="82"/>
      <c r="D25" s="82"/>
      <c r="E25" s="82"/>
      <c r="F25" s="85"/>
      <c r="G25" s="85">
        <f>SUBTOTAL(109,G12:G24)</f>
        <v>0</v>
      </c>
      <c r="H25" s="33"/>
      <c r="I25" s="84"/>
      <c r="J25" s="84"/>
      <c r="K25" s="82"/>
      <c r="L25" s="85">
        <f>SUBTOTAL(109,L12:L24)</f>
        <v>0</v>
      </c>
      <c r="M25" s="33"/>
      <c r="N25" s="84"/>
      <c r="O25" s="84"/>
      <c r="P25" s="82"/>
      <c r="Q25" s="85">
        <f>SUBTOTAL(109,Q12:Q24)</f>
        <v>0</v>
      </c>
      <c r="R25" s="33"/>
      <c r="S25" s="84"/>
      <c r="T25" s="84"/>
      <c r="U25" s="82"/>
      <c r="V25" s="85">
        <f>SUBTOTAL(109,V12:V24)</f>
        <v>0</v>
      </c>
      <c r="W25" s="34"/>
      <c r="ZY25" t="s">
        <v>501</v>
      </c>
    </row>
    <row r="26" spans="1:702" x14ac:dyDescent="0.25">
      <c r="A26" s="28"/>
      <c r="B26" s="29"/>
      <c r="C26" s="15"/>
      <c r="D26" s="15"/>
      <c r="E26" s="15"/>
      <c r="F26" s="15"/>
      <c r="G26" s="11"/>
      <c r="H26" s="7"/>
      <c r="I26" s="17"/>
      <c r="J26" s="17"/>
      <c r="K26" s="15"/>
      <c r="L26" s="11"/>
      <c r="M26" s="7"/>
      <c r="N26" s="17"/>
      <c r="O26" s="17"/>
      <c r="P26" s="15"/>
      <c r="Q26" s="11"/>
      <c r="R26" s="7"/>
      <c r="S26" s="17"/>
      <c r="T26" s="17"/>
      <c r="U26" s="15"/>
      <c r="V26" s="11"/>
    </row>
    <row r="27" spans="1:702" ht="21" x14ac:dyDescent="0.25">
      <c r="A27" s="19" t="s">
        <v>502</v>
      </c>
      <c r="B27" s="20" t="s">
        <v>503</v>
      </c>
      <c r="C27" s="15"/>
      <c r="D27" s="15"/>
      <c r="E27" s="15"/>
      <c r="F27" s="15"/>
      <c r="G27" s="16"/>
      <c r="H27" s="7"/>
      <c r="I27" s="17"/>
      <c r="J27" s="17"/>
      <c r="K27" s="15"/>
      <c r="L27" s="16"/>
      <c r="M27" s="7"/>
      <c r="N27" s="17"/>
      <c r="O27" s="17"/>
      <c r="P27" s="15"/>
      <c r="Q27" s="16"/>
      <c r="R27" s="7"/>
      <c r="S27" s="17"/>
      <c r="T27" s="17"/>
      <c r="U27" s="15"/>
      <c r="V27" s="16"/>
      <c r="ZY27" t="s">
        <v>504</v>
      </c>
      <c r="ZZ27" s="18"/>
    </row>
    <row r="28" spans="1:702" x14ac:dyDescent="0.25">
      <c r="A28" s="21" t="s">
        <v>505</v>
      </c>
      <c r="B28" s="22" t="s">
        <v>506</v>
      </c>
      <c r="C28" s="23" t="s">
        <v>507</v>
      </c>
      <c r="D28" s="107">
        <v>348</v>
      </c>
      <c r="E28" s="25"/>
      <c r="F28" s="25">
        <f>U28</f>
        <v>0</v>
      </c>
      <c r="G28" s="26">
        <f>ROUND(E28*F28,2)</f>
        <v>0</v>
      </c>
      <c r="H28" s="7"/>
      <c r="I28" s="35"/>
      <c r="J28" s="35"/>
      <c r="K28" s="25">
        <f>U28</f>
        <v>0</v>
      </c>
      <c r="L28" s="26">
        <f>ROUND(J28*K28,2)</f>
        <v>0</v>
      </c>
      <c r="M28" s="7"/>
      <c r="N28" s="35"/>
      <c r="O28" s="35"/>
      <c r="P28" s="25">
        <f>U28</f>
        <v>0</v>
      </c>
      <c r="Q28" s="26">
        <f>ROUND(O28*P28,2)</f>
        <v>0</v>
      </c>
      <c r="R28" s="7"/>
      <c r="S28" s="35">
        <f>D28+I28+N28</f>
        <v>348</v>
      </c>
      <c r="T28" s="35">
        <f>E28+J28+O28</f>
        <v>0</v>
      </c>
      <c r="U28" s="25"/>
      <c r="V28" s="26">
        <f>G28+L28+Q28</f>
        <v>0</v>
      </c>
      <c r="ZY28" t="s">
        <v>508</v>
      </c>
      <c r="ZZ28" s="18" t="s">
        <v>509</v>
      </c>
    </row>
    <row r="29" spans="1:702" x14ac:dyDescent="0.25">
      <c r="A29" s="28"/>
      <c r="B29" s="29"/>
      <c r="C29" s="15"/>
      <c r="D29" s="108"/>
      <c r="E29" s="15"/>
      <c r="F29" s="15"/>
      <c r="G29" s="30"/>
      <c r="H29" s="7"/>
      <c r="I29" s="17"/>
      <c r="J29" s="17"/>
      <c r="K29" s="15"/>
      <c r="L29" s="30"/>
      <c r="M29" s="7"/>
      <c r="N29" s="17"/>
      <c r="O29" s="17"/>
      <c r="P29" s="15"/>
      <c r="Q29" s="30"/>
      <c r="R29" s="7"/>
      <c r="S29" s="17"/>
      <c r="T29" s="17"/>
      <c r="U29" s="15"/>
      <c r="V29" s="30"/>
    </row>
    <row r="30" spans="1:702" ht="21" x14ac:dyDescent="0.25">
      <c r="A30" s="31"/>
      <c r="B30" s="32" t="s">
        <v>510</v>
      </c>
      <c r="C30" s="82"/>
      <c r="D30" s="109"/>
      <c r="E30" s="82"/>
      <c r="F30" s="85"/>
      <c r="G30" s="85">
        <f>SUBTOTAL(109,G28:G29)</f>
        <v>0</v>
      </c>
      <c r="H30" s="33"/>
      <c r="I30" s="84"/>
      <c r="J30" s="84"/>
      <c r="K30" s="82"/>
      <c r="L30" s="85">
        <f>SUBTOTAL(109,L28:L29)</f>
        <v>0</v>
      </c>
      <c r="M30" s="33"/>
      <c r="N30" s="84"/>
      <c r="O30" s="84"/>
      <c r="P30" s="82"/>
      <c r="Q30" s="85">
        <f>SUBTOTAL(109,Q28:Q29)</f>
        <v>0</v>
      </c>
      <c r="R30" s="33"/>
      <c r="S30" s="84"/>
      <c r="T30" s="84"/>
      <c r="U30" s="82"/>
      <c r="V30" s="85">
        <f>SUBTOTAL(109,V28:V29)</f>
        <v>0</v>
      </c>
      <c r="W30" s="34"/>
      <c r="ZY30" t="s">
        <v>511</v>
      </c>
    </row>
    <row r="31" spans="1:702" x14ac:dyDescent="0.25">
      <c r="A31" s="28"/>
      <c r="B31" s="29"/>
      <c r="C31" s="15"/>
      <c r="D31" s="108"/>
      <c r="E31" s="15"/>
      <c r="F31" s="15"/>
      <c r="G31" s="11"/>
      <c r="H31" s="7"/>
      <c r="I31" s="17"/>
      <c r="J31" s="17"/>
      <c r="K31" s="15"/>
      <c r="L31" s="11"/>
      <c r="M31" s="7"/>
      <c r="N31" s="17"/>
      <c r="O31" s="17"/>
      <c r="P31" s="15"/>
      <c r="Q31" s="11"/>
      <c r="R31" s="7"/>
      <c r="S31" s="17"/>
      <c r="T31" s="17"/>
      <c r="U31" s="15"/>
      <c r="V31" s="11"/>
    </row>
    <row r="32" spans="1:702" ht="21" x14ac:dyDescent="0.25">
      <c r="A32" s="19" t="s">
        <v>512</v>
      </c>
      <c r="B32" s="20" t="s">
        <v>513</v>
      </c>
      <c r="C32" s="15"/>
      <c r="D32" s="108"/>
      <c r="E32" s="15"/>
      <c r="F32" s="15"/>
      <c r="G32" s="16"/>
      <c r="H32" s="7"/>
      <c r="I32" s="17"/>
      <c r="J32" s="17"/>
      <c r="K32" s="15"/>
      <c r="L32" s="16"/>
      <c r="M32" s="7"/>
      <c r="N32" s="17"/>
      <c r="O32" s="17"/>
      <c r="P32" s="15"/>
      <c r="Q32" s="16"/>
      <c r="R32" s="7"/>
      <c r="S32" s="17"/>
      <c r="T32" s="17"/>
      <c r="U32" s="15"/>
      <c r="V32" s="16"/>
      <c r="ZY32" t="s">
        <v>514</v>
      </c>
      <c r="ZZ32" s="18"/>
    </row>
    <row r="33" spans="1:702" x14ac:dyDescent="0.25">
      <c r="A33" s="21" t="s">
        <v>515</v>
      </c>
      <c r="B33" s="22" t="s">
        <v>516</v>
      </c>
      <c r="C33" s="23" t="s">
        <v>517</v>
      </c>
      <c r="D33" s="107">
        <v>136</v>
      </c>
      <c r="E33" s="25"/>
      <c r="F33" s="25">
        <f t="shared" ref="F33:F39" si="9">U33</f>
        <v>0</v>
      </c>
      <c r="G33" s="26">
        <f t="shared" ref="G33:G39" si="10">ROUND(E33*F33,2)</f>
        <v>0</v>
      </c>
      <c r="H33" s="7"/>
      <c r="I33" s="35"/>
      <c r="J33" s="35"/>
      <c r="K33" s="25">
        <f t="shared" ref="K33:K39" si="11">U33</f>
        <v>0</v>
      </c>
      <c r="L33" s="26">
        <f t="shared" ref="L33:L39" si="12">ROUND(J33*K33,2)</f>
        <v>0</v>
      </c>
      <c r="M33" s="7"/>
      <c r="N33" s="35"/>
      <c r="O33" s="35"/>
      <c r="P33" s="25">
        <f t="shared" ref="P33:P39" si="13">U33</f>
        <v>0</v>
      </c>
      <c r="Q33" s="26">
        <f t="shared" ref="Q33:Q39" si="14">ROUND(O33*P33,2)</f>
        <v>0</v>
      </c>
      <c r="R33" s="7"/>
      <c r="S33" s="35">
        <f t="shared" ref="S33:T39" si="15">D33+I33+N33</f>
        <v>136</v>
      </c>
      <c r="T33" s="35">
        <f t="shared" si="15"/>
        <v>0</v>
      </c>
      <c r="U33" s="25"/>
      <c r="V33" s="26">
        <f t="shared" ref="V33:V39" si="16">G33+L33+Q33</f>
        <v>0</v>
      </c>
      <c r="ZY33" t="s">
        <v>518</v>
      </c>
      <c r="ZZ33" s="18" t="s">
        <v>519</v>
      </c>
    </row>
    <row r="34" spans="1:702" x14ac:dyDescent="0.25">
      <c r="A34" s="21" t="s">
        <v>520</v>
      </c>
      <c r="B34" s="22" t="s">
        <v>521</v>
      </c>
      <c r="C34" s="23" t="s">
        <v>522</v>
      </c>
      <c r="D34" s="107">
        <v>136</v>
      </c>
      <c r="E34" s="25"/>
      <c r="F34" s="25">
        <f t="shared" si="9"/>
        <v>0</v>
      </c>
      <c r="G34" s="26">
        <f t="shared" si="10"/>
        <v>0</v>
      </c>
      <c r="H34" s="7"/>
      <c r="I34" s="35"/>
      <c r="J34" s="35"/>
      <c r="K34" s="25">
        <f t="shared" si="11"/>
        <v>0</v>
      </c>
      <c r="L34" s="26">
        <f t="shared" si="12"/>
        <v>0</v>
      </c>
      <c r="M34" s="7"/>
      <c r="N34" s="35"/>
      <c r="O34" s="35"/>
      <c r="P34" s="25">
        <f t="shared" si="13"/>
        <v>0</v>
      </c>
      <c r="Q34" s="26">
        <f t="shared" si="14"/>
        <v>0</v>
      </c>
      <c r="R34" s="7"/>
      <c r="S34" s="35">
        <f t="shared" si="15"/>
        <v>136</v>
      </c>
      <c r="T34" s="35">
        <f t="shared" si="15"/>
        <v>0</v>
      </c>
      <c r="U34" s="25"/>
      <c r="V34" s="26">
        <f t="shared" si="16"/>
        <v>0</v>
      </c>
      <c r="ZY34" t="s">
        <v>523</v>
      </c>
      <c r="ZZ34" s="18" t="s">
        <v>524</v>
      </c>
    </row>
    <row r="35" spans="1:702" x14ac:dyDescent="0.25">
      <c r="A35" s="21" t="s">
        <v>525</v>
      </c>
      <c r="B35" s="22" t="s">
        <v>526</v>
      </c>
      <c r="C35" s="23" t="s">
        <v>527</v>
      </c>
      <c r="D35" s="107">
        <v>31</v>
      </c>
      <c r="E35" s="25"/>
      <c r="F35" s="25">
        <f t="shared" si="9"/>
        <v>0</v>
      </c>
      <c r="G35" s="26">
        <f t="shared" si="10"/>
        <v>0</v>
      </c>
      <c r="H35" s="7"/>
      <c r="I35" s="35"/>
      <c r="J35" s="35"/>
      <c r="K35" s="25">
        <f t="shared" si="11"/>
        <v>0</v>
      </c>
      <c r="L35" s="26">
        <f t="shared" si="12"/>
        <v>0</v>
      </c>
      <c r="M35" s="7"/>
      <c r="N35" s="35"/>
      <c r="O35" s="35"/>
      <c r="P35" s="25">
        <f t="shared" si="13"/>
        <v>0</v>
      </c>
      <c r="Q35" s="26">
        <f t="shared" si="14"/>
        <v>0</v>
      </c>
      <c r="R35" s="7"/>
      <c r="S35" s="35">
        <f t="shared" si="15"/>
        <v>31</v>
      </c>
      <c r="T35" s="35">
        <f t="shared" si="15"/>
        <v>0</v>
      </c>
      <c r="U35" s="25"/>
      <c r="V35" s="26">
        <f t="shared" si="16"/>
        <v>0</v>
      </c>
      <c r="ZY35" t="s">
        <v>528</v>
      </c>
      <c r="ZZ35" s="18" t="s">
        <v>529</v>
      </c>
    </row>
    <row r="36" spans="1:702" x14ac:dyDescent="0.25">
      <c r="A36" s="21" t="s">
        <v>530</v>
      </c>
      <c r="B36" s="22" t="s">
        <v>531</v>
      </c>
      <c r="C36" s="23" t="s">
        <v>532</v>
      </c>
      <c r="D36" s="107">
        <v>1</v>
      </c>
      <c r="E36" s="24"/>
      <c r="F36" s="25">
        <f t="shared" si="9"/>
        <v>0</v>
      </c>
      <c r="G36" s="26">
        <f t="shared" si="10"/>
        <v>0</v>
      </c>
      <c r="H36" s="7"/>
      <c r="I36" s="27"/>
      <c r="J36" s="27"/>
      <c r="K36" s="25">
        <f t="shared" si="11"/>
        <v>0</v>
      </c>
      <c r="L36" s="26">
        <f t="shared" si="12"/>
        <v>0</v>
      </c>
      <c r="M36" s="7"/>
      <c r="N36" s="27"/>
      <c r="O36" s="27"/>
      <c r="P36" s="25">
        <f t="shared" si="13"/>
        <v>0</v>
      </c>
      <c r="Q36" s="26">
        <f t="shared" si="14"/>
        <v>0</v>
      </c>
      <c r="R36" s="7"/>
      <c r="S36" s="27">
        <f t="shared" si="15"/>
        <v>1</v>
      </c>
      <c r="T36" s="27">
        <f t="shared" si="15"/>
        <v>0</v>
      </c>
      <c r="U36" s="25"/>
      <c r="V36" s="26">
        <f t="shared" si="16"/>
        <v>0</v>
      </c>
      <c r="ZY36" t="s">
        <v>533</v>
      </c>
      <c r="ZZ36" s="18" t="s">
        <v>534</v>
      </c>
    </row>
    <row r="37" spans="1:702" x14ac:dyDescent="0.25">
      <c r="A37" s="21" t="s">
        <v>2699</v>
      </c>
      <c r="B37" s="22" t="s">
        <v>535</v>
      </c>
      <c r="C37" s="23" t="s">
        <v>536</v>
      </c>
      <c r="D37" s="107">
        <v>32</v>
      </c>
      <c r="E37" s="25"/>
      <c r="F37" s="25">
        <f t="shared" si="9"/>
        <v>0</v>
      </c>
      <c r="G37" s="26">
        <f t="shared" si="10"/>
        <v>0</v>
      </c>
      <c r="H37" s="7"/>
      <c r="I37" s="35"/>
      <c r="J37" s="35"/>
      <c r="K37" s="25">
        <f t="shared" si="11"/>
        <v>0</v>
      </c>
      <c r="L37" s="26">
        <f t="shared" si="12"/>
        <v>0</v>
      </c>
      <c r="M37" s="7"/>
      <c r="N37" s="35"/>
      <c r="O37" s="35"/>
      <c r="P37" s="25">
        <f t="shared" si="13"/>
        <v>0</v>
      </c>
      <c r="Q37" s="26">
        <f t="shared" si="14"/>
        <v>0</v>
      </c>
      <c r="R37" s="7"/>
      <c r="S37" s="35">
        <f t="shared" si="15"/>
        <v>32</v>
      </c>
      <c r="T37" s="35">
        <f t="shared" si="15"/>
        <v>0</v>
      </c>
      <c r="U37" s="25"/>
      <c r="V37" s="26">
        <f t="shared" si="16"/>
        <v>0</v>
      </c>
      <c r="ZY37" t="s">
        <v>537</v>
      </c>
      <c r="ZZ37" s="18" t="s">
        <v>538</v>
      </c>
    </row>
    <row r="38" spans="1:702" x14ac:dyDescent="0.25">
      <c r="A38" s="21" t="s">
        <v>2700</v>
      </c>
      <c r="B38" s="22" t="s">
        <v>539</v>
      </c>
      <c r="C38" s="23" t="s">
        <v>540</v>
      </c>
      <c r="D38" s="107">
        <v>22</v>
      </c>
      <c r="E38" s="25"/>
      <c r="F38" s="25">
        <f t="shared" si="9"/>
        <v>0</v>
      </c>
      <c r="G38" s="26">
        <f t="shared" si="10"/>
        <v>0</v>
      </c>
      <c r="H38" s="7"/>
      <c r="I38" s="35"/>
      <c r="J38" s="35"/>
      <c r="K38" s="25">
        <f t="shared" si="11"/>
        <v>0</v>
      </c>
      <c r="L38" s="26">
        <f t="shared" si="12"/>
        <v>0</v>
      </c>
      <c r="M38" s="7"/>
      <c r="N38" s="35"/>
      <c r="O38" s="35"/>
      <c r="P38" s="25">
        <f t="shared" si="13"/>
        <v>0</v>
      </c>
      <c r="Q38" s="26">
        <f t="shared" si="14"/>
        <v>0</v>
      </c>
      <c r="R38" s="7"/>
      <c r="S38" s="35">
        <f t="shared" si="15"/>
        <v>22</v>
      </c>
      <c r="T38" s="35">
        <f t="shared" si="15"/>
        <v>0</v>
      </c>
      <c r="U38" s="25"/>
      <c r="V38" s="26">
        <f t="shared" si="16"/>
        <v>0</v>
      </c>
      <c r="ZY38" t="s">
        <v>541</v>
      </c>
      <c r="ZZ38" s="18" t="s">
        <v>542</v>
      </c>
    </row>
    <row r="39" spans="1:702" x14ac:dyDescent="0.25">
      <c r="A39" s="21" t="s">
        <v>2701</v>
      </c>
      <c r="B39" s="22" t="s">
        <v>543</v>
      </c>
      <c r="C39" s="23" t="s">
        <v>544</v>
      </c>
      <c r="D39" s="107">
        <v>22.2</v>
      </c>
      <c r="E39" s="25"/>
      <c r="F39" s="25">
        <f t="shared" si="9"/>
        <v>0</v>
      </c>
      <c r="G39" s="26">
        <f t="shared" si="10"/>
        <v>0</v>
      </c>
      <c r="H39" s="7"/>
      <c r="I39" s="35"/>
      <c r="J39" s="35"/>
      <c r="K39" s="25">
        <f t="shared" si="11"/>
        <v>0</v>
      </c>
      <c r="L39" s="26">
        <f t="shared" si="12"/>
        <v>0</v>
      </c>
      <c r="M39" s="7"/>
      <c r="N39" s="35"/>
      <c r="O39" s="35"/>
      <c r="P39" s="25">
        <f t="shared" si="13"/>
        <v>0</v>
      </c>
      <c r="Q39" s="26">
        <f t="shared" si="14"/>
        <v>0</v>
      </c>
      <c r="R39" s="7"/>
      <c r="S39" s="35">
        <f t="shared" si="15"/>
        <v>22.2</v>
      </c>
      <c r="T39" s="35">
        <f t="shared" si="15"/>
        <v>0</v>
      </c>
      <c r="U39" s="25"/>
      <c r="V39" s="26">
        <f t="shared" si="16"/>
        <v>0</v>
      </c>
      <c r="ZY39" t="s">
        <v>545</v>
      </c>
      <c r="ZZ39" s="18" t="s">
        <v>546</v>
      </c>
    </row>
    <row r="40" spans="1:702" x14ac:dyDescent="0.25">
      <c r="A40" s="28"/>
      <c r="B40" s="29"/>
      <c r="C40" s="15"/>
      <c r="D40" s="15"/>
      <c r="E40" s="15"/>
      <c r="F40" s="15"/>
      <c r="G40" s="30"/>
      <c r="H40" s="7"/>
      <c r="I40" s="17"/>
      <c r="J40" s="17"/>
      <c r="K40" s="15"/>
      <c r="L40" s="30"/>
      <c r="M40" s="7"/>
      <c r="N40" s="17"/>
      <c r="O40" s="17"/>
      <c r="P40" s="15"/>
      <c r="Q40" s="30"/>
      <c r="R40" s="7"/>
      <c r="S40" s="17"/>
      <c r="T40" s="17"/>
      <c r="U40" s="15"/>
      <c r="V40" s="30"/>
    </row>
    <row r="41" spans="1:702" ht="21" x14ac:dyDescent="0.25">
      <c r="A41" s="31"/>
      <c r="B41" s="32" t="s">
        <v>547</v>
      </c>
      <c r="C41" s="82"/>
      <c r="D41" s="82"/>
      <c r="E41" s="82"/>
      <c r="F41" s="85"/>
      <c r="G41" s="85">
        <f>SUBTOTAL(109,G33:G40)</f>
        <v>0</v>
      </c>
      <c r="H41" s="33"/>
      <c r="I41" s="84"/>
      <c r="J41" s="84"/>
      <c r="K41" s="82"/>
      <c r="L41" s="85">
        <f>SUBTOTAL(109,L33:L40)</f>
        <v>0</v>
      </c>
      <c r="M41" s="33"/>
      <c r="N41" s="84"/>
      <c r="O41" s="84"/>
      <c r="P41" s="82"/>
      <c r="Q41" s="85">
        <f>SUBTOTAL(109,Q33:Q40)</f>
        <v>0</v>
      </c>
      <c r="R41" s="33"/>
      <c r="S41" s="84"/>
      <c r="T41" s="84"/>
      <c r="U41" s="82"/>
      <c r="V41" s="85">
        <f>SUBTOTAL(109,V33:V40)</f>
        <v>0</v>
      </c>
      <c r="W41" s="34"/>
      <c r="ZY41" t="s">
        <v>548</v>
      </c>
    </row>
    <row r="42" spans="1:702" x14ac:dyDescent="0.25">
      <c r="A42" s="28"/>
      <c r="B42" s="29"/>
      <c r="C42" s="15"/>
      <c r="D42" s="15"/>
      <c r="E42" s="15"/>
      <c r="F42" s="15"/>
      <c r="G42" s="11"/>
      <c r="H42" s="7"/>
      <c r="I42" s="17"/>
      <c r="J42" s="17"/>
      <c r="K42" s="15"/>
      <c r="L42" s="11"/>
      <c r="M42" s="7"/>
      <c r="N42" s="17"/>
      <c r="O42" s="17"/>
      <c r="P42" s="15"/>
      <c r="Q42" s="11"/>
      <c r="R42" s="7"/>
      <c r="S42" s="17"/>
      <c r="T42" s="17"/>
      <c r="U42" s="15"/>
      <c r="V42" s="11"/>
    </row>
    <row r="43" spans="1:702" ht="21" x14ac:dyDescent="0.25">
      <c r="A43" s="19" t="s">
        <v>549</v>
      </c>
      <c r="B43" s="20" t="s">
        <v>550</v>
      </c>
      <c r="C43" s="15"/>
      <c r="D43" s="15"/>
      <c r="E43" s="15"/>
      <c r="F43" s="15"/>
      <c r="G43" s="16"/>
      <c r="H43" s="7"/>
      <c r="I43" s="17"/>
      <c r="J43" s="17"/>
      <c r="K43" s="15"/>
      <c r="L43" s="16"/>
      <c r="M43" s="7"/>
      <c r="N43" s="17"/>
      <c r="O43" s="17"/>
      <c r="P43" s="15"/>
      <c r="Q43" s="16"/>
      <c r="R43" s="7"/>
      <c r="S43" s="17"/>
      <c r="T43" s="17"/>
      <c r="U43" s="15"/>
      <c r="V43" s="16"/>
      <c r="ZY43" t="s">
        <v>551</v>
      </c>
      <c r="ZZ43" s="18"/>
    </row>
    <row r="44" spans="1:702" x14ac:dyDescent="0.25">
      <c r="A44" s="21" t="s">
        <v>552</v>
      </c>
      <c r="B44" s="22" t="s">
        <v>553</v>
      </c>
      <c r="C44" s="23" t="s">
        <v>554</v>
      </c>
      <c r="D44" s="106">
        <v>26.85</v>
      </c>
      <c r="E44" s="25"/>
      <c r="F44" s="25">
        <f t="shared" ref="F44:F51" si="17">U44</f>
        <v>0</v>
      </c>
      <c r="G44" s="26">
        <f t="shared" ref="G44:G51" si="18">ROUND(E44*F44,2)</f>
        <v>0</v>
      </c>
      <c r="H44" s="7"/>
      <c r="I44" s="35"/>
      <c r="J44" s="35"/>
      <c r="K44" s="25">
        <f t="shared" ref="K44:K51" si="19">U44</f>
        <v>0</v>
      </c>
      <c r="L44" s="26">
        <f t="shared" ref="L44:L51" si="20">ROUND(J44*K44,2)</f>
        <v>0</v>
      </c>
      <c r="M44" s="7"/>
      <c r="N44" s="35"/>
      <c r="O44" s="35"/>
      <c r="P44" s="25">
        <f t="shared" ref="P44:P51" si="21">U44</f>
        <v>0</v>
      </c>
      <c r="Q44" s="26">
        <f t="shared" ref="Q44:Q51" si="22">ROUND(O44*P44,2)</f>
        <v>0</v>
      </c>
      <c r="R44" s="7"/>
      <c r="S44" s="35">
        <f t="shared" ref="S44:T51" si="23">D44+I44+N44</f>
        <v>26.85</v>
      </c>
      <c r="T44" s="35">
        <f t="shared" si="23"/>
        <v>0</v>
      </c>
      <c r="U44" s="25"/>
      <c r="V44" s="26">
        <f t="shared" ref="V44:V51" si="24">G44+L44+Q44</f>
        <v>0</v>
      </c>
      <c r="ZY44" t="s">
        <v>555</v>
      </c>
      <c r="ZZ44" s="18" t="s">
        <v>556</v>
      </c>
    </row>
    <row r="45" spans="1:702" x14ac:dyDescent="0.25">
      <c r="A45" s="21" t="s">
        <v>557</v>
      </c>
      <c r="B45" s="22" t="s">
        <v>558</v>
      </c>
      <c r="C45" s="23" t="s">
        <v>559</v>
      </c>
      <c r="D45" s="106">
        <v>26.85</v>
      </c>
      <c r="E45" s="25"/>
      <c r="F45" s="25">
        <f t="shared" si="17"/>
        <v>0</v>
      </c>
      <c r="G45" s="26">
        <f t="shared" si="18"/>
        <v>0</v>
      </c>
      <c r="H45" s="7"/>
      <c r="I45" s="35"/>
      <c r="J45" s="35"/>
      <c r="K45" s="25">
        <f t="shared" si="19"/>
        <v>0</v>
      </c>
      <c r="L45" s="26">
        <f t="shared" si="20"/>
        <v>0</v>
      </c>
      <c r="M45" s="7"/>
      <c r="N45" s="35"/>
      <c r="O45" s="35"/>
      <c r="P45" s="25">
        <f t="shared" si="21"/>
        <v>0</v>
      </c>
      <c r="Q45" s="26">
        <f t="shared" si="22"/>
        <v>0</v>
      </c>
      <c r="R45" s="7"/>
      <c r="S45" s="35">
        <f t="shared" si="23"/>
        <v>26.85</v>
      </c>
      <c r="T45" s="35">
        <f t="shared" si="23"/>
        <v>0</v>
      </c>
      <c r="U45" s="25"/>
      <c r="V45" s="26">
        <f t="shared" si="24"/>
        <v>0</v>
      </c>
      <c r="ZY45" t="s">
        <v>560</v>
      </c>
      <c r="ZZ45" s="18" t="s">
        <v>561</v>
      </c>
    </row>
    <row r="46" spans="1:702" x14ac:dyDescent="0.25">
      <c r="A46" s="21" t="s">
        <v>562</v>
      </c>
      <c r="B46" s="22" t="s">
        <v>563</v>
      </c>
      <c r="C46" s="23" t="s">
        <v>564</v>
      </c>
      <c r="D46" s="106">
        <v>26.85</v>
      </c>
      <c r="E46" s="25"/>
      <c r="F46" s="25">
        <f t="shared" si="17"/>
        <v>0</v>
      </c>
      <c r="G46" s="26">
        <f t="shared" si="18"/>
        <v>0</v>
      </c>
      <c r="H46" s="7"/>
      <c r="I46" s="35"/>
      <c r="J46" s="35"/>
      <c r="K46" s="25">
        <f t="shared" si="19"/>
        <v>0</v>
      </c>
      <c r="L46" s="26">
        <f t="shared" si="20"/>
        <v>0</v>
      </c>
      <c r="M46" s="7"/>
      <c r="N46" s="35"/>
      <c r="O46" s="35"/>
      <c r="P46" s="25">
        <f t="shared" si="21"/>
        <v>0</v>
      </c>
      <c r="Q46" s="26">
        <f t="shared" si="22"/>
        <v>0</v>
      </c>
      <c r="R46" s="7"/>
      <c r="S46" s="35">
        <f t="shared" si="23"/>
        <v>26.85</v>
      </c>
      <c r="T46" s="35">
        <f t="shared" si="23"/>
        <v>0</v>
      </c>
      <c r="U46" s="25"/>
      <c r="V46" s="26">
        <f t="shared" si="24"/>
        <v>0</v>
      </c>
      <c r="ZY46" t="s">
        <v>565</v>
      </c>
      <c r="ZZ46" s="18" t="s">
        <v>566</v>
      </c>
    </row>
    <row r="47" spans="1:702" x14ac:dyDescent="0.25">
      <c r="A47" s="21" t="s">
        <v>567</v>
      </c>
      <c r="B47" s="22" t="s">
        <v>568</v>
      </c>
      <c r="C47" s="23" t="s">
        <v>569</v>
      </c>
      <c r="D47" s="106">
        <v>26.85</v>
      </c>
      <c r="E47" s="25"/>
      <c r="F47" s="25">
        <f t="shared" si="17"/>
        <v>0</v>
      </c>
      <c r="G47" s="26">
        <f t="shared" si="18"/>
        <v>0</v>
      </c>
      <c r="H47" s="7"/>
      <c r="I47" s="35"/>
      <c r="J47" s="35"/>
      <c r="K47" s="25">
        <f t="shared" si="19"/>
        <v>0</v>
      </c>
      <c r="L47" s="26">
        <f t="shared" si="20"/>
        <v>0</v>
      </c>
      <c r="M47" s="7"/>
      <c r="N47" s="35"/>
      <c r="O47" s="35"/>
      <c r="P47" s="25">
        <f t="shared" si="21"/>
        <v>0</v>
      </c>
      <c r="Q47" s="26">
        <f t="shared" si="22"/>
        <v>0</v>
      </c>
      <c r="R47" s="7"/>
      <c r="S47" s="35">
        <f t="shared" si="23"/>
        <v>26.85</v>
      </c>
      <c r="T47" s="35">
        <f t="shared" si="23"/>
        <v>0</v>
      </c>
      <c r="U47" s="25"/>
      <c r="V47" s="26">
        <f t="shared" si="24"/>
        <v>0</v>
      </c>
      <c r="ZY47" t="s">
        <v>570</v>
      </c>
      <c r="ZZ47" s="18" t="s">
        <v>571</v>
      </c>
    </row>
    <row r="48" spans="1:702" x14ac:dyDescent="0.25">
      <c r="A48" s="21" t="s">
        <v>572</v>
      </c>
      <c r="B48" s="22" t="s">
        <v>573</v>
      </c>
      <c r="C48" s="23" t="s">
        <v>574</v>
      </c>
      <c r="D48" s="106">
        <v>8.23</v>
      </c>
      <c r="E48" s="25"/>
      <c r="F48" s="25">
        <f t="shared" si="17"/>
        <v>0</v>
      </c>
      <c r="G48" s="26">
        <f t="shared" si="18"/>
        <v>0</v>
      </c>
      <c r="H48" s="7"/>
      <c r="I48" s="35"/>
      <c r="J48" s="35"/>
      <c r="K48" s="25">
        <f t="shared" si="19"/>
        <v>0</v>
      </c>
      <c r="L48" s="26">
        <f t="shared" si="20"/>
        <v>0</v>
      </c>
      <c r="M48" s="7"/>
      <c r="N48" s="35"/>
      <c r="O48" s="35"/>
      <c r="P48" s="25">
        <f t="shared" si="21"/>
        <v>0</v>
      </c>
      <c r="Q48" s="26">
        <f t="shared" si="22"/>
        <v>0</v>
      </c>
      <c r="R48" s="7"/>
      <c r="S48" s="35">
        <f t="shared" si="23"/>
        <v>8.23</v>
      </c>
      <c r="T48" s="35">
        <f t="shared" si="23"/>
        <v>0</v>
      </c>
      <c r="U48" s="25"/>
      <c r="V48" s="26">
        <f t="shared" si="24"/>
        <v>0</v>
      </c>
      <c r="ZY48" t="s">
        <v>575</v>
      </c>
      <c r="ZZ48" s="18" t="s">
        <v>576</v>
      </c>
    </row>
    <row r="49" spans="1:702" x14ac:dyDescent="0.25">
      <c r="A49" s="21" t="s">
        <v>577</v>
      </c>
      <c r="B49" s="22" t="s">
        <v>578</v>
      </c>
      <c r="C49" s="23" t="s">
        <v>579</v>
      </c>
      <c r="D49" s="106">
        <v>12.74</v>
      </c>
      <c r="E49" s="25"/>
      <c r="F49" s="25">
        <f t="shared" si="17"/>
        <v>0</v>
      </c>
      <c r="G49" s="26">
        <f t="shared" si="18"/>
        <v>0</v>
      </c>
      <c r="H49" s="7"/>
      <c r="I49" s="35"/>
      <c r="J49" s="35"/>
      <c r="K49" s="25">
        <f t="shared" si="19"/>
        <v>0</v>
      </c>
      <c r="L49" s="26">
        <f t="shared" si="20"/>
        <v>0</v>
      </c>
      <c r="M49" s="7"/>
      <c r="N49" s="35"/>
      <c r="O49" s="35"/>
      <c r="P49" s="25">
        <f t="shared" si="21"/>
        <v>0</v>
      </c>
      <c r="Q49" s="26">
        <f t="shared" si="22"/>
        <v>0</v>
      </c>
      <c r="R49" s="7"/>
      <c r="S49" s="35">
        <f t="shared" si="23"/>
        <v>12.74</v>
      </c>
      <c r="T49" s="35">
        <f t="shared" si="23"/>
        <v>0</v>
      </c>
      <c r="U49" s="25"/>
      <c r="V49" s="26">
        <f t="shared" si="24"/>
        <v>0</v>
      </c>
      <c r="ZY49" t="s">
        <v>580</v>
      </c>
      <c r="ZZ49" s="18" t="s">
        <v>581</v>
      </c>
    </row>
    <row r="50" spans="1:702" x14ac:dyDescent="0.25">
      <c r="A50" s="21" t="s">
        <v>582</v>
      </c>
      <c r="B50" s="22" t="s">
        <v>583</v>
      </c>
      <c r="C50" s="23" t="s">
        <v>584</v>
      </c>
      <c r="D50" s="106">
        <v>6.9</v>
      </c>
      <c r="E50" s="25"/>
      <c r="F50" s="25">
        <f t="shared" si="17"/>
        <v>0</v>
      </c>
      <c r="G50" s="26">
        <f t="shared" si="18"/>
        <v>0</v>
      </c>
      <c r="H50" s="7"/>
      <c r="I50" s="35"/>
      <c r="J50" s="35"/>
      <c r="K50" s="25">
        <f t="shared" si="19"/>
        <v>0</v>
      </c>
      <c r="L50" s="26">
        <f t="shared" si="20"/>
        <v>0</v>
      </c>
      <c r="M50" s="7"/>
      <c r="N50" s="35"/>
      <c r="O50" s="35"/>
      <c r="P50" s="25">
        <f t="shared" si="21"/>
        <v>0</v>
      </c>
      <c r="Q50" s="26">
        <f t="shared" si="22"/>
        <v>0</v>
      </c>
      <c r="R50" s="7"/>
      <c r="S50" s="35">
        <f t="shared" si="23"/>
        <v>6.9</v>
      </c>
      <c r="T50" s="35">
        <f t="shared" si="23"/>
        <v>0</v>
      </c>
      <c r="U50" s="25"/>
      <c r="V50" s="26">
        <f t="shared" si="24"/>
        <v>0</v>
      </c>
      <c r="ZY50" t="s">
        <v>585</v>
      </c>
      <c r="ZZ50" s="18" t="s">
        <v>586</v>
      </c>
    </row>
    <row r="51" spans="1:702" x14ac:dyDescent="0.25">
      <c r="A51" s="21" t="s">
        <v>587</v>
      </c>
      <c r="B51" s="22" t="s">
        <v>588</v>
      </c>
      <c r="C51" s="23" t="s">
        <v>589</v>
      </c>
      <c r="D51" s="106">
        <v>1</v>
      </c>
      <c r="E51" s="25"/>
      <c r="F51" s="25">
        <f t="shared" si="17"/>
        <v>0</v>
      </c>
      <c r="G51" s="26">
        <f t="shared" si="18"/>
        <v>0</v>
      </c>
      <c r="H51" s="7"/>
      <c r="I51" s="35"/>
      <c r="J51" s="35"/>
      <c r="K51" s="25">
        <f t="shared" si="19"/>
        <v>0</v>
      </c>
      <c r="L51" s="26">
        <f t="shared" si="20"/>
        <v>0</v>
      </c>
      <c r="M51" s="7"/>
      <c r="N51" s="35"/>
      <c r="O51" s="35"/>
      <c r="P51" s="25">
        <f t="shared" si="21"/>
        <v>0</v>
      </c>
      <c r="Q51" s="26">
        <f t="shared" si="22"/>
        <v>0</v>
      </c>
      <c r="R51" s="7"/>
      <c r="S51" s="35">
        <f t="shared" si="23"/>
        <v>1</v>
      </c>
      <c r="T51" s="35">
        <f t="shared" si="23"/>
        <v>0</v>
      </c>
      <c r="U51" s="25"/>
      <c r="V51" s="26">
        <f t="shared" si="24"/>
        <v>0</v>
      </c>
      <c r="ZY51" t="s">
        <v>590</v>
      </c>
      <c r="ZZ51" s="18" t="s">
        <v>591</v>
      </c>
    </row>
    <row r="52" spans="1:702" x14ac:dyDescent="0.25">
      <c r="A52" s="28"/>
      <c r="B52" s="29"/>
      <c r="C52" s="15"/>
      <c r="D52" s="15"/>
      <c r="E52" s="15"/>
      <c r="F52" s="15"/>
      <c r="G52" s="30"/>
      <c r="H52" s="7"/>
      <c r="I52" s="17"/>
      <c r="J52" s="17"/>
      <c r="K52" s="15"/>
      <c r="L52" s="30"/>
      <c r="M52" s="7"/>
      <c r="N52" s="17"/>
      <c r="O52" s="17"/>
      <c r="P52" s="15"/>
      <c r="Q52" s="30"/>
      <c r="R52" s="7"/>
      <c r="S52" s="17"/>
      <c r="T52" s="17"/>
      <c r="U52" s="15"/>
      <c r="V52" s="30"/>
    </row>
    <row r="53" spans="1:702" ht="21" x14ac:dyDescent="0.25">
      <c r="A53" s="31"/>
      <c r="B53" s="32" t="s">
        <v>592</v>
      </c>
      <c r="C53" s="82"/>
      <c r="D53" s="82"/>
      <c r="E53" s="82"/>
      <c r="F53" s="85"/>
      <c r="G53" s="85">
        <f>SUBTOTAL(109,G44:G52)</f>
        <v>0</v>
      </c>
      <c r="H53" s="33"/>
      <c r="I53" s="84"/>
      <c r="J53" s="84"/>
      <c r="K53" s="82"/>
      <c r="L53" s="85">
        <f>SUBTOTAL(109,L44:L52)</f>
        <v>0</v>
      </c>
      <c r="M53" s="33"/>
      <c r="N53" s="84"/>
      <c r="O53" s="84"/>
      <c r="P53" s="82"/>
      <c r="Q53" s="85">
        <f>SUBTOTAL(109,Q44:Q52)</f>
        <v>0</v>
      </c>
      <c r="R53" s="33"/>
      <c r="S53" s="84"/>
      <c r="T53" s="84"/>
      <c r="U53" s="82"/>
      <c r="V53" s="85">
        <f>SUBTOTAL(109,V44:V52)</f>
        <v>0</v>
      </c>
      <c r="W53" s="34"/>
      <c r="ZY53" t="s">
        <v>593</v>
      </c>
    </row>
    <row r="54" spans="1:702" x14ac:dyDescent="0.25">
      <c r="A54" s="28"/>
      <c r="B54" s="29"/>
      <c r="C54" s="15"/>
      <c r="D54" s="15"/>
      <c r="E54" s="15"/>
      <c r="F54" s="15"/>
      <c r="G54" s="11"/>
      <c r="H54" s="7"/>
      <c r="I54" s="17"/>
      <c r="J54" s="17"/>
      <c r="K54" s="15"/>
      <c r="L54" s="11"/>
      <c r="M54" s="7"/>
      <c r="N54" s="17"/>
      <c r="O54" s="17"/>
      <c r="P54" s="15"/>
      <c r="Q54" s="11"/>
      <c r="R54" s="7"/>
      <c r="S54" s="17"/>
      <c r="T54" s="17"/>
      <c r="U54" s="15"/>
      <c r="V54" s="11"/>
    </row>
    <row r="55" spans="1:702" ht="21" x14ac:dyDescent="0.25">
      <c r="A55" s="19" t="s">
        <v>594</v>
      </c>
      <c r="B55" s="20" t="s">
        <v>595</v>
      </c>
      <c r="C55" s="15"/>
      <c r="D55" s="15"/>
      <c r="E55" s="15"/>
      <c r="F55" s="15"/>
      <c r="G55" s="16"/>
      <c r="H55" s="7"/>
      <c r="I55" s="17"/>
      <c r="J55" s="17"/>
      <c r="K55" s="15"/>
      <c r="L55" s="16"/>
      <c r="M55" s="7"/>
      <c r="N55" s="17"/>
      <c r="O55" s="17"/>
      <c r="P55" s="15"/>
      <c r="Q55" s="16"/>
      <c r="R55" s="7"/>
      <c r="S55" s="17"/>
      <c r="T55" s="17"/>
      <c r="U55" s="15"/>
      <c r="V55" s="16"/>
      <c r="ZY55" t="s">
        <v>596</v>
      </c>
      <c r="ZZ55" s="18"/>
    </row>
    <row r="56" spans="1:702" x14ac:dyDescent="0.25">
      <c r="A56" s="21" t="s">
        <v>597</v>
      </c>
      <c r="B56" s="22" t="s">
        <v>598</v>
      </c>
      <c r="C56" s="23" t="s">
        <v>599</v>
      </c>
      <c r="D56" s="25">
        <v>17</v>
      </c>
      <c r="E56" s="25"/>
      <c r="F56" s="25">
        <f>U56</f>
        <v>0</v>
      </c>
      <c r="G56" s="26">
        <f>ROUND(E56*F56,2)</f>
        <v>0</v>
      </c>
      <c r="H56" s="7"/>
      <c r="I56" s="35"/>
      <c r="J56" s="35"/>
      <c r="K56" s="25">
        <f>U56</f>
        <v>0</v>
      </c>
      <c r="L56" s="26">
        <f>ROUND(J56*K56,2)</f>
        <v>0</v>
      </c>
      <c r="M56" s="7"/>
      <c r="N56" s="35"/>
      <c r="O56" s="35"/>
      <c r="P56" s="25">
        <f>U56</f>
        <v>0</v>
      </c>
      <c r="Q56" s="26">
        <f>ROUND(O56*P56,2)</f>
        <v>0</v>
      </c>
      <c r="R56" s="7"/>
      <c r="S56" s="35">
        <f>D56+I56+N56</f>
        <v>17</v>
      </c>
      <c r="T56" s="35">
        <f>E56+J56+O56</f>
        <v>0</v>
      </c>
      <c r="U56" s="25"/>
      <c r="V56" s="26">
        <f>G56+L56+Q56</f>
        <v>0</v>
      </c>
      <c r="ZY56" t="s">
        <v>600</v>
      </c>
      <c r="ZZ56" s="18" t="s">
        <v>601</v>
      </c>
    </row>
    <row r="57" spans="1:702" x14ac:dyDescent="0.25">
      <c r="A57" s="28"/>
      <c r="B57" s="29"/>
      <c r="C57" s="15"/>
      <c r="D57" s="15"/>
      <c r="E57" s="15"/>
      <c r="F57" s="15"/>
      <c r="G57" s="30"/>
      <c r="H57" s="7"/>
      <c r="I57" s="17"/>
      <c r="J57" s="17"/>
      <c r="K57" s="15"/>
      <c r="L57" s="30"/>
      <c r="M57" s="7"/>
      <c r="N57" s="17"/>
      <c r="O57" s="17"/>
      <c r="P57" s="15"/>
      <c r="Q57" s="30"/>
      <c r="R57" s="7"/>
      <c r="S57" s="17"/>
      <c r="T57" s="17"/>
      <c r="U57" s="15"/>
      <c r="V57" s="30"/>
    </row>
    <row r="58" spans="1:702" ht="21" x14ac:dyDescent="0.25">
      <c r="A58" s="31"/>
      <c r="B58" s="32" t="s">
        <v>602</v>
      </c>
      <c r="C58" s="82"/>
      <c r="D58" s="82"/>
      <c r="E58" s="82"/>
      <c r="F58" s="85"/>
      <c r="G58" s="85">
        <f>SUBTOTAL(109,G56:G57)</f>
        <v>0</v>
      </c>
      <c r="H58" s="33"/>
      <c r="I58" s="84"/>
      <c r="J58" s="84"/>
      <c r="K58" s="82"/>
      <c r="L58" s="85">
        <f>SUBTOTAL(109,L56:L57)</f>
        <v>0</v>
      </c>
      <c r="M58" s="33"/>
      <c r="N58" s="84"/>
      <c r="O58" s="84"/>
      <c r="P58" s="82"/>
      <c r="Q58" s="85">
        <f>SUBTOTAL(109,Q56:Q57)</f>
        <v>0</v>
      </c>
      <c r="R58" s="33"/>
      <c r="S58" s="84"/>
      <c r="T58" s="84"/>
      <c r="U58" s="82"/>
      <c r="V58" s="85">
        <f>SUBTOTAL(109,V56:V57)</f>
        <v>0</v>
      </c>
      <c r="W58" s="34"/>
      <c r="ZY58" t="s">
        <v>603</v>
      </c>
    </row>
    <row r="59" spans="1:702" x14ac:dyDescent="0.25">
      <c r="A59" s="28"/>
      <c r="B59" s="29"/>
      <c r="C59" s="15"/>
      <c r="D59" s="15"/>
      <c r="E59" s="15"/>
      <c r="F59" s="15"/>
      <c r="G59" s="11"/>
      <c r="H59" s="7"/>
      <c r="I59" s="17"/>
      <c r="J59" s="17"/>
      <c r="K59" s="15"/>
      <c r="L59" s="11"/>
      <c r="M59" s="7"/>
      <c r="N59" s="17"/>
      <c r="O59" s="17"/>
      <c r="P59" s="15"/>
      <c r="Q59" s="11"/>
      <c r="R59" s="7"/>
      <c r="S59" s="17"/>
      <c r="T59" s="17"/>
      <c r="U59" s="15"/>
      <c r="V59" s="11"/>
    </row>
    <row r="60" spans="1:702" x14ac:dyDescent="0.25">
      <c r="A60" s="36"/>
      <c r="B60" s="37"/>
      <c r="C60" s="38"/>
      <c r="D60" s="38"/>
      <c r="E60" s="38"/>
      <c r="F60" s="38"/>
      <c r="G60" s="30"/>
      <c r="H60" s="7"/>
      <c r="I60" s="39"/>
      <c r="J60" s="39"/>
      <c r="K60" s="38"/>
      <c r="L60" s="30"/>
      <c r="M60" s="7"/>
      <c r="N60" s="39"/>
      <c r="O60" s="39"/>
      <c r="P60" s="38"/>
      <c r="Q60" s="30"/>
      <c r="R60" s="7"/>
      <c r="S60" s="39"/>
      <c r="T60" s="39"/>
      <c r="U60" s="38"/>
      <c r="V60" s="30"/>
    </row>
    <row r="61" spans="1:702" x14ac:dyDescent="0.25">
      <c r="A61" s="40"/>
      <c r="B61" s="40"/>
      <c r="C61" s="40"/>
      <c r="D61" s="40"/>
      <c r="E61" s="40"/>
      <c r="F61" s="40"/>
      <c r="G61" s="40"/>
      <c r="I61" s="40"/>
      <c r="J61" s="40"/>
      <c r="K61" s="40"/>
      <c r="L61" s="40"/>
      <c r="N61" s="40"/>
      <c r="O61" s="40"/>
      <c r="P61" s="40"/>
      <c r="Q61" s="40"/>
      <c r="S61" s="40"/>
      <c r="T61" s="40"/>
      <c r="U61" s="40"/>
      <c r="V61" s="40"/>
    </row>
    <row r="62" spans="1:702" x14ac:dyDescent="0.25">
      <c r="B62" s="1" t="s">
        <v>604</v>
      </c>
      <c r="G62" s="41">
        <f>SUBTOTAL(109,G10:G60)</f>
        <v>0</v>
      </c>
      <c r="L62" s="41">
        <f>SUBTOTAL(109,L10:L60)</f>
        <v>0</v>
      </c>
      <c r="Q62" s="41">
        <f>SUBTOTAL(109,Q10:Q60)</f>
        <v>0</v>
      </c>
      <c r="V62" s="41">
        <f>SUBTOTAL(109,V10:V60)</f>
        <v>0</v>
      </c>
      <c r="ZY62" t="s">
        <v>605</v>
      </c>
    </row>
    <row r="63" spans="1:702" x14ac:dyDescent="0.25">
      <c r="A63" s="42" t="e">
        <f>#REF!</f>
        <v>#REF!</v>
      </c>
      <c r="B63" s="1" t="e">
        <f>CONCATENATE("Montant TVA (",A63,"%)")</f>
        <v>#REF!</v>
      </c>
      <c r="G63" s="41" t="e">
        <f>(G62*A63)/100</f>
        <v>#REF!</v>
      </c>
      <c r="L63" s="41" t="e">
        <f>(L62*A63)/100</f>
        <v>#REF!</v>
      </c>
      <c r="Q63" s="41" t="e">
        <f>(Q62*A63)/100</f>
        <v>#REF!</v>
      </c>
      <c r="V63" s="41" t="e">
        <f>(V62*A63)/100</f>
        <v>#REF!</v>
      </c>
      <c r="ZY63" t="s">
        <v>606</v>
      </c>
    </row>
    <row r="64" spans="1:702" x14ac:dyDescent="0.25">
      <c r="B64" s="1" t="s">
        <v>607</v>
      </c>
      <c r="G64" s="41" t="e">
        <f>G62+G63</f>
        <v>#REF!</v>
      </c>
      <c r="L64" s="41" t="e">
        <f>L62+L63</f>
        <v>#REF!</v>
      </c>
      <c r="Q64" s="41" t="e">
        <f>Q62+Q63</f>
        <v>#REF!</v>
      </c>
      <c r="V64" s="41" t="e">
        <f>V62+V63</f>
        <v>#REF!</v>
      </c>
      <c r="ZY64" t="s">
        <v>608</v>
      </c>
    </row>
    <row r="65" spans="7:22" x14ac:dyDescent="0.25">
      <c r="G65" s="41"/>
      <c r="L65" s="41"/>
      <c r="Q65" s="41"/>
      <c r="V65" s="41"/>
    </row>
    <row r="66" spans="7:22" x14ac:dyDescent="0.25">
      <c r="G66" s="41"/>
      <c r="L66" s="41"/>
      <c r="Q66" s="41"/>
      <c r="V66" s="41"/>
    </row>
  </sheetData>
  <mergeCells count="6">
    <mergeCell ref="A6:V6"/>
    <mergeCell ref="A7:V7"/>
    <mergeCell ref="E8:G8"/>
    <mergeCell ref="J8:L8"/>
    <mergeCell ref="O8:Q8"/>
    <mergeCell ref="T8:V8"/>
  </mergeCells>
  <printOptions horizontalCentered="1"/>
  <pageMargins left="0.08" right="0.08" top="0.06" bottom="0.06" header="0.76" footer="0.76"/>
  <pageSetup paperSize="8"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75892-2847-405C-8F5D-1D4C4F1E425C}">
  <sheetPr>
    <tabColor rgb="FF00B050"/>
    <pageSetUpPr fitToPage="1"/>
  </sheetPr>
  <dimension ref="A1:ZZ193"/>
  <sheetViews>
    <sheetView showGridLines="0" tabSelected="1" view="pageBreakPreview" zoomScale="85" zoomScaleNormal="70" zoomScaleSheetLayoutView="85" workbookViewId="0">
      <pane xSplit="2" ySplit="9" topLeftCell="C10" activePane="bottomRight" state="frozen"/>
      <selection activeCell="H9" sqref="H9"/>
      <selection pane="topRight" activeCell="H9" sqref="H9"/>
      <selection pane="bottomLeft" activeCell="H9" sqref="H9"/>
      <selection pane="bottomRight" activeCell="B179" sqref="B179"/>
    </sheetView>
  </sheetViews>
  <sheetFormatPr baseColWidth="10" defaultColWidth="10.7109375" defaultRowHeight="15" x14ac:dyDescent="0.25"/>
  <cols>
    <col min="1" max="1" width="9.7109375" customWidth="1"/>
    <col min="2" max="2" width="81.140625" customWidth="1"/>
    <col min="3" max="3" width="4.7109375" customWidth="1"/>
    <col min="4" max="5" width="10.7109375" customWidth="1"/>
    <col min="6" max="6" width="13.140625" customWidth="1"/>
    <col min="7" max="7" width="12.7109375" customWidth="1"/>
    <col min="8" max="8" width="1.7109375" customWidth="1"/>
    <col min="9" max="10" width="10.7109375" customWidth="1"/>
    <col min="11" max="11" width="13.140625" customWidth="1"/>
    <col min="12" max="12" width="12.7109375" customWidth="1"/>
    <col min="13" max="13" width="1.7109375" customWidth="1"/>
    <col min="14" max="15" width="10.7109375" customWidth="1"/>
    <col min="16" max="16" width="13.140625" customWidth="1"/>
    <col min="17" max="17" width="12.7109375" customWidth="1"/>
    <col min="18" max="18" width="1.7109375" customWidth="1"/>
    <col min="19" max="20" width="10.7109375" customWidth="1"/>
    <col min="21" max="21" width="13.140625" customWidth="1"/>
    <col min="22" max="22" width="14.570312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622</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7.4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609</v>
      </c>
      <c r="F8" s="123"/>
      <c r="G8" s="124"/>
      <c r="H8" s="5"/>
      <c r="I8" s="40"/>
      <c r="J8" s="122" t="s">
        <v>610</v>
      </c>
      <c r="K8" s="123"/>
      <c r="L8" s="124"/>
      <c r="M8" s="5"/>
      <c r="N8" s="40"/>
      <c r="O8" s="122" t="s">
        <v>611</v>
      </c>
      <c r="P8" s="123"/>
      <c r="Q8" s="124"/>
      <c r="R8" s="5"/>
      <c r="S8" s="40"/>
      <c r="T8" s="122" t="s">
        <v>612</v>
      </c>
      <c r="U8" s="123"/>
      <c r="V8" s="124"/>
    </row>
    <row r="9" spans="1:702" ht="30.6" customHeight="1" x14ac:dyDescent="0.25">
      <c r="A9" s="2"/>
      <c r="B9" s="4"/>
      <c r="C9" s="6" t="s">
        <v>613</v>
      </c>
      <c r="D9" s="6" t="s">
        <v>2689</v>
      </c>
      <c r="E9" s="6" t="s">
        <v>2691</v>
      </c>
      <c r="F9" s="6" t="s">
        <v>614</v>
      </c>
      <c r="G9" s="6" t="s">
        <v>615</v>
      </c>
      <c r="H9" s="7"/>
      <c r="I9" s="6" t="s">
        <v>2689</v>
      </c>
      <c r="J9" s="6" t="s">
        <v>2691</v>
      </c>
      <c r="K9" s="6" t="s">
        <v>616</v>
      </c>
      <c r="L9" s="6" t="s">
        <v>617</v>
      </c>
      <c r="M9" s="7"/>
      <c r="N9" s="6" t="s">
        <v>2689</v>
      </c>
      <c r="O9" s="6" t="s">
        <v>2691</v>
      </c>
      <c r="P9" s="6" t="s">
        <v>618</v>
      </c>
      <c r="Q9" s="6" t="s">
        <v>619</v>
      </c>
      <c r="R9" s="7"/>
      <c r="S9" s="6" t="s">
        <v>2689</v>
      </c>
      <c r="T9" s="6" t="s">
        <v>2691</v>
      </c>
      <c r="U9" s="6" t="s">
        <v>620</v>
      </c>
      <c r="V9" s="6" t="s">
        <v>621</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1" x14ac:dyDescent="0.25">
      <c r="A11" s="19" t="s">
        <v>623</v>
      </c>
      <c r="B11" s="20" t="s">
        <v>624</v>
      </c>
      <c r="C11" s="15"/>
      <c r="D11" s="15"/>
      <c r="E11" s="15"/>
      <c r="F11" s="15"/>
      <c r="G11" s="16"/>
      <c r="H11" s="7"/>
      <c r="I11" s="17"/>
      <c r="J11" s="17"/>
      <c r="K11" s="15"/>
      <c r="L11" s="16"/>
      <c r="M11" s="7"/>
      <c r="N11" s="17"/>
      <c r="O11" s="17"/>
      <c r="P11" s="15"/>
      <c r="Q11" s="16"/>
      <c r="R11" s="7"/>
      <c r="S11" s="17"/>
      <c r="T11" s="17"/>
      <c r="U11" s="15"/>
      <c r="V11" s="16"/>
      <c r="ZY11" t="s">
        <v>625</v>
      </c>
      <c r="ZZ11" s="18"/>
    </row>
    <row r="12" spans="1:702" x14ac:dyDescent="0.25">
      <c r="A12" s="21" t="s">
        <v>626</v>
      </c>
      <c r="B12" s="22" t="s">
        <v>627</v>
      </c>
      <c r="C12" s="23" t="s">
        <v>628</v>
      </c>
      <c r="D12" s="24"/>
      <c r="E12" s="24"/>
      <c r="F12" s="25"/>
      <c r="G12" s="26">
        <f t="shared" ref="G12:G22" si="0">ROUND(E12*F12,2)</f>
        <v>0</v>
      </c>
      <c r="H12" s="7"/>
      <c r="I12" s="27"/>
      <c r="J12" s="27"/>
      <c r="K12" s="25"/>
      <c r="L12" s="26">
        <f t="shared" ref="L12:L22" si="1">ROUND(J12*K12,2)</f>
        <v>0</v>
      </c>
      <c r="M12" s="7"/>
      <c r="N12" s="27"/>
      <c r="O12" s="27"/>
      <c r="P12" s="25"/>
      <c r="Q12" s="26">
        <f t="shared" ref="Q12:Q22" si="2">ROUND(O12*P12,2)</f>
        <v>0</v>
      </c>
      <c r="R12" s="7"/>
      <c r="S12" s="27">
        <f t="shared" ref="S12:S22" si="3">D12+I12+N12</f>
        <v>0</v>
      </c>
      <c r="T12" s="27">
        <f t="shared" ref="T12:T22" si="4">E12+J12+O12</f>
        <v>0</v>
      </c>
      <c r="U12" s="25">
        <v>0</v>
      </c>
      <c r="V12" s="26">
        <f t="shared" ref="V12:V22" si="5">G12+L12+Q12</f>
        <v>0</v>
      </c>
      <c r="ZY12" t="s">
        <v>629</v>
      </c>
      <c r="ZZ12" s="18" t="s">
        <v>630</v>
      </c>
    </row>
    <row r="13" spans="1:702" x14ac:dyDescent="0.25">
      <c r="A13" s="21" t="s">
        <v>631</v>
      </c>
      <c r="B13" s="22" t="s">
        <v>632</v>
      </c>
      <c r="C13" s="23" t="s">
        <v>633</v>
      </c>
      <c r="D13" s="24"/>
      <c r="E13" s="24"/>
      <c r="F13" s="25"/>
      <c r="G13" s="26">
        <f t="shared" si="0"/>
        <v>0</v>
      </c>
      <c r="H13" s="7"/>
      <c r="I13" s="27"/>
      <c r="J13" s="27"/>
      <c r="K13" s="25"/>
      <c r="L13" s="26">
        <f t="shared" si="1"/>
        <v>0</v>
      </c>
      <c r="M13" s="7"/>
      <c r="N13" s="27"/>
      <c r="O13" s="27"/>
      <c r="P13" s="25"/>
      <c r="Q13" s="26">
        <f t="shared" si="2"/>
        <v>0</v>
      </c>
      <c r="R13" s="7"/>
      <c r="S13" s="27">
        <f t="shared" si="3"/>
        <v>0</v>
      </c>
      <c r="T13" s="27">
        <f t="shared" si="4"/>
        <v>0</v>
      </c>
      <c r="U13" s="25"/>
      <c r="V13" s="26">
        <f t="shared" si="5"/>
        <v>0</v>
      </c>
      <c r="ZY13" t="s">
        <v>634</v>
      </c>
      <c r="ZZ13" s="18" t="s">
        <v>635</v>
      </c>
    </row>
    <row r="14" spans="1:702" x14ac:dyDescent="0.25">
      <c r="A14" s="21" t="s">
        <v>636</v>
      </c>
      <c r="B14" s="22" t="s">
        <v>637</v>
      </c>
      <c r="C14" s="23" t="s">
        <v>638</v>
      </c>
      <c r="D14" s="24"/>
      <c r="E14" s="24"/>
      <c r="F14" s="25"/>
      <c r="G14" s="26">
        <f t="shared" si="0"/>
        <v>0</v>
      </c>
      <c r="H14" s="7"/>
      <c r="I14" s="27"/>
      <c r="J14" s="27"/>
      <c r="K14" s="25"/>
      <c r="L14" s="26">
        <f t="shared" si="1"/>
        <v>0</v>
      </c>
      <c r="M14" s="7"/>
      <c r="N14" s="27"/>
      <c r="O14" s="27"/>
      <c r="P14" s="25"/>
      <c r="Q14" s="26">
        <f t="shared" si="2"/>
        <v>0</v>
      </c>
      <c r="R14" s="7"/>
      <c r="S14" s="27">
        <f t="shared" si="3"/>
        <v>0</v>
      </c>
      <c r="T14" s="27">
        <f t="shared" si="4"/>
        <v>0</v>
      </c>
      <c r="U14" s="25"/>
      <c r="V14" s="26">
        <f t="shared" si="5"/>
        <v>0</v>
      </c>
      <c r="ZY14" t="s">
        <v>639</v>
      </c>
      <c r="ZZ14" s="18" t="s">
        <v>640</v>
      </c>
    </row>
    <row r="15" spans="1:702" x14ac:dyDescent="0.25">
      <c r="A15" s="21" t="s">
        <v>641</v>
      </c>
      <c r="B15" s="22" t="s">
        <v>642</v>
      </c>
      <c r="C15" s="23"/>
      <c r="D15" s="24"/>
      <c r="E15" s="24"/>
      <c r="F15" s="25"/>
      <c r="G15" s="26">
        <f t="shared" si="0"/>
        <v>0</v>
      </c>
      <c r="H15" s="7"/>
      <c r="I15" s="27"/>
      <c r="J15" s="27"/>
      <c r="K15" s="25"/>
      <c r="L15" s="26">
        <f t="shared" si="1"/>
        <v>0</v>
      </c>
      <c r="M15" s="7"/>
      <c r="N15" s="27"/>
      <c r="O15" s="27"/>
      <c r="P15" s="25"/>
      <c r="Q15" s="26">
        <f t="shared" si="2"/>
        <v>0</v>
      </c>
      <c r="R15" s="7"/>
      <c r="S15" s="27">
        <f t="shared" si="3"/>
        <v>0</v>
      </c>
      <c r="T15" s="27">
        <f t="shared" si="4"/>
        <v>0</v>
      </c>
      <c r="U15" s="25"/>
      <c r="V15" s="26">
        <f t="shared" si="5"/>
        <v>0</v>
      </c>
      <c r="ZY15" t="s">
        <v>643</v>
      </c>
      <c r="ZZ15" s="18" t="s">
        <v>644</v>
      </c>
    </row>
    <row r="16" spans="1:702" x14ac:dyDescent="0.25">
      <c r="A16" s="21" t="s">
        <v>645</v>
      </c>
      <c r="B16" s="22" t="s">
        <v>646</v>
      </c>
      <c r="C16" s="23" t="s">
        <v>647</v>
      </c>
      <c r="D16" s="24"/>
      <c r="E16" s="24"/>
      <c r="F16" s="25"/>
      <c r="G16" s="26">
        <f t="shared" si="0"/>
        <v>0</v>
      </c>
      <c r="H16" s="7"/>
      <c r="I16" s="27"/>
      <c r="J16" s="27"/>
      <c r="K16" s="25"/>
      <c r="L16" s="26">
        <f t="shared" si="1"/>
        <v>0</v>
      </c>
      <c r="M16" s="7"/>
      <c r="N16" s="27"/>
      <c r="O16" s="27"/>
      <c r="P16" s="25"/>
      <c r="Q16" s="26">
        <f t="shared" si="2"/>
        <v>0</v>
      </c>
      <c r="R16" s="7"/>
      <c r="S16" s="27">
        <f t="shared" si="3"/>
        <v>0</v>
      </c>
      <c r="T16" s="27">
        <f t="shared" si="4"/>
        <v>0</v>
      </c>
      <c r="U16" s="25"/>
      <c r="V16" s="26">
        <f t="shared" si="5"/>
        <v>0</v>
      </c>
      <c r="ZY16" t="s">
        <v>648</v>
      </c>
      <c r="ZZ16" s="18" t="s">
        <v>649</v>
      </c>
    </row>
    <row r="17" spans="1:702" x14ac:dyDescent="0.25">
      <c r="A17" s="21" t="s">
        <v>650</v>
      </c>
      <c r="B17" s="22" t="s">
        <v>651</v>
      </c>
      <c r="C17" s="23" t="s">
        <v>652</v>
      </c>
      <c r="D17" s="24"/>
      <c r="E17" s="24"/>
      <c r="F17" s="25"/>
      <c r="G17" s="26">
        <f t="shared" si="0"/>
        <v>0</v>
      </c>
      <c r="H17" s="7"/>
      <c r="I17" s="27"/>
      <c r="J17" s="27"/>
      <c r="K17" s="25"/>
      <c r="L17" s="26">
        <f t="shared" si="1"/>
        <v>0</v>
      </c>
      <c r="M17" s="7"/>
      <c r="N17" s="27"/>
      <c r="O17" s="27"/>
      <c r="P17" s="25"/>
      <c r="Q17" s="26">
        <f t="shared" si="2"/>
        <v>0</v>
      </c>
      <c r="R17" s="7"/>
      <c r="S17" s="27">
        <f t="shared" si="3"/>
        <v>0</v>
      </c>
      <c r="T17" s="27">
        <f t="shared" si="4"/>
        <v>0</v>
      </c>
      <c r="U17" s="25"/>
      <c r="V17" s="26">
        <f t="shared" si="5"/>
        <v>0</v>
      </c>
      <c r="ZY17" t="s">
        <v>653</v>
      </c>
      <c r="ZZ17" s="18" t="s">
        <v>654</v>
      </c>
    </row>
    <row r="18" spans="1:702" x14ac:dyDescent="0.25">
      <c r="A18" s="21" t="s">
        <v>655</v>
      </c>
      <c r="B18" s="22" t="s">
        <v>656</v>
      </c>
      <c r="C18" s="23" t="s">
        <v>657</v>
      </c>
      <c r="D18" s="24">
        <v>1</v>
      </c>
      <c r="E18" s="24"/>
      <c r="F18" s="25"/>
      <c r="G18" s="26">
        <f t="shared" si="0"/>
        <v>0</v>
      </c>
      <c r="H18" s="7"/>
      <c r="I18" s="27"/>
      <c r="J18" s="27"/>
      <c r="K18" s="25"/>
      <c r="L18" s="26">
        <f t="shared" si="1"/>
        <v>0</v>
      </c>
      <c r="M18" s="7"/>
      <c r="N18" s="27"/>
      <c r="O18" s="27"/>
      <c r="P18" s="25"/>
      <c r="Q18" s="26">
        <f t="shared" si="2"/>
        <v>0</v>
      </c>
      <c r="R18" s="7"/>
      <c r="S18" s="27">
        <f t="shared" si="3"/>
        <v>1</v>
      </c>
      <c r="T18" s="27">
        <f t="shared" si="4"/>
        <v>0</v>
      </c>
      <c r="U18" s="25"/>
      <c r="V18" s="26">
        <f t="shared" si="5"/>
        <v>0</v>
      </c>
      <c r="ZY18" t="s">
        <v>658</v>
      </c>
      <c r="ZZ18" s="18" t="s">
        <v>659</v>
      </c>
    </row>
    <row r="19" spans="1:702" x14ac:dyDescent="0.25">
      <c r="A19" s="21" t="s">
        <v>660</v>
      </c>
      <c r="B19" s="22" t="s">
        <v>661</v>
      </c>
      <c r="C19" s="23" t="s">
        <v>662</v>
      </c>
      <c r="D19" s="24">
        <v>1</v>
      </c>
      <c r="E19" s="24"/>
      <c r="F19" s="25"/>
      <c r="G19" s="26">
        <f t="shared" si="0"/>
        <v>0</v>
      </c>
      <c r="H19" s="7"/>
      <c r="I19" s="27"/>
      <c r="J19" s="27"/>
      <c r="K19" s="25"/>
      <c r="L19" s="26">
        <f t="shared" si="1"/>
        <v>0</v>
      </c>
      <c r="M19" s="7"/>
      <c r="N19" s="27"/>
      <c r="O19" s="27"/>
      <c r="P19" s="25"/>
      <c r="Q19" s="26">
        <f t="shared" si="2"/>
        <v>0</v>
      </c>
      <c r="R19" s="7"/>
      <c r="S19" s="27">
        <f t="shared" si="3"/>
        <v>1</v>
      </c>
      <c r="T19" s="27">
        <f t="shared" si="4"/>
        <v>0</v>
      </c>
      <c r="U19" s="25"/>
      <c r="V19" s="26">
        <f t="shared" si="5"/>
        <v>0</v>
      </c>
      <c r="ZY19" t="s">
        <v>663</v>
      </c>
      <c r="ZZ19" s="18" t="s">
        <v>664</v>
      </c>
    </row>
    <row r="20" spans="1:702" x14ac:dyDescent="0.25">
      <c r="A20" s="21" t="s">
        <v>665</v>
      </c>
      <c r="B20" s="22" t="s">
        <v>666</v>
      </c>
      <c r="C20" s="23" t="s">
        <v>667</v>
      </c>
      <c r="D20" s="24">
        <v>1</v>
      </c>
      <c r="E20" s="24"/>
      <c r="F20" s="25"/>
      <c r="G20" s="26">
        <f t="shared" si="0"/>
        <v>0</v>
      </c>
      <c r="H20" s="7"/>
      <c r="I20" s="27"/>
      <c r="J20" s="27"/>
      <c r="K20" s="25"/>
      <c r="L20" s="26">
        <f t="shared" si="1"/>
        <v>0</v>
      </c>
      <c r="M20" s="7"/>
      <c r="N20" s="27"/>
      <c r="O20" s="27"/>
      <c r="P20" s="25"/>
      <c r="Q20" s="26">
        <f t="shared" si="2"/>
        <v>0</v>
      </c>
      <c r="R20" s="7"/>
      <c r="S20" s="27">
        <f t="shared" si="3"/>
        <v>1</v>
      </c>
      <c r="T20" s="27">
        <f t="shared" si="4"/>
        <v>0</v>
      </c>
      <c r="U20" s="25"/>
      <c r="V20" s="26">
        <f t="shared" si="5"/>
        <v>0</v>
      </c>
      <c r="ZY20" t="s">
        <v>668</v>
      </c>
      <c r="ZZ20" s="18" t="s">
        <v>669</v>
      </c>
    </row>
    <row r="21" spans="1:702" x14ac:dyDescent="0.25">
      <c r="A21" s="21" t="s">
        <v>670</v>
      </c>
      <c r="B21" s="22" t="s">
        <v>671</v>
      </c>
      <c r="C21" s="23" t="s">
        <v>672</v>
      </c>
      <c r="D21" s="24"/>
      <c r="E21" s="24"/>
      <c r="F21" s="25"/>
      <c r="G21" s="26">
        <f t="shared" si="0"/>
        <v>0</v>
      </c>
      <c r="H21" s="7"/>
      <c r="I21" s="27"/>
      <c r="J21" s="27"/>
      <c r="K21" s="25"/>
      <c r="L21" s="26">
        <f t="shared" si="1"/>
        <v>0</v>
      </c>
      <c r="M21" s="7"/>
      <c r="N21" s="27"/>
      <c r="O21" s="27"/>
      <c r="P21" s="25"/>
      <c r="Q21" s="26">
        <f t="shared" si="2"/>
        <v>0</v>
      </c>
      <c r="R21" s="7"/>
      <c r="S21" s="27">
        <f t="shared" si="3"/>
        <v>0</v>
      </c>
      <c r="T21" s="27">
        <f t="shared" si="4"/>
        <v>0</v>
      </c>
      <c r="U21" s="25"/>
      <c r="V21" s="26">
        <f t="shared" si="5"/>
        <v>0</v>
      </c>
      <c r="ZY21" t="s">
        <v>673</v>
      </c>
      <c r="ZZ21" s="18" t="s">
        <v>674</v>
      </c>
    </row>
    <row r="22" spans="1:702" x14ac:dyDescent="0.25">
      <c r="A22" s="21" t="s">
        <v>675</v>
      </c>
      <c r="B22" s="22" t="s">
        <v>676</v>
      </c>
      <c r="C22" s="23" t="s">
        <v>677</v>
      </c>
      <c r="D22" s="24">
        <v>1</v>
      </c>
      <c r="E22" s="24"/>
      <c r="F22" s="25"/>
      <c r="G22" s="26">
        <f t="shared" si="0"/>
        <v>0</v>
      </c>
      <c r="H22" s="7"/>
      <c r="I22" s="27"/>
      <c r="J22" s="27"/>
      <c r="K22" s="25"/>
      <c r="L22" s="26">
        <f t="shared" si="1"/>
        <v>0</v>
      </c>
      <c r="M22" s="7"/>
      <c r="N22" s="27"/>
      <c r="O22" s="27"/>
      <c r="P22" s="25"/>
      <c r="Q22" s="26">
        <f t="shared" si="2"/>
        <v>0</v>
      </c>
      <c r="R22" s="7"/>
      <c r="S22" s="27">
        <f t="shared" si="3"/>
        <v>1</v>
      </c>
      <c r="T22" s="27">
        <f t="shared" si="4"/>
        <v>0</v>
      </c>
      <c r="U22" s="25"/>
      <c r="V22" s="26">
        <f t="shared" si="5"/>
        <v>0</v>
      </c>
      <c r="ZY22" t="s">
        <v>678</v>
      </c>
      <c r="ZZ22" s="18" t="s">
        <v>679</v>
      </c>
    </row>
    <row r="23" spans="1:702" ht="3" customHeight="1" x14ac:dyDescent="0.25">
      <c r="A23" s="28"/>
      <c r="B23" s="29"/>
      <c r="C23" s="15"/>
      <c r="D23" s="15"/>
      <c r="E23" s="15"/>
      <c r="F23" s="15"/>
      <c r="G23" s="30"/>
      <c r="H23" s="7"/>
      <c r="I23" s="17"/>
      <c r="J23" s="17"/>
      <c r="K23" s="15"/>
      <c r="L23" s="30"/>
      <c r="M23" s="7"/>
      <c r="N23" s="17"/>
      <c r="O23" s="17"/>
      <c r="P23" s="15"/>
      <c r="Q23" s="30"/>
      <c r="R23" s="7"/>
      <c r="S23" s="17"/>
      <c r="T23" s="17"/>
      <c r="U23" s="15"/>
      <c r="V23" s="30"/>
    </row>
    <row r="24" spans="1:702" ht="21" x14ac:dyDescent="0.25">
      <c r="A24" s="31"/>
      <c r="B24" s="32" t="s">
        <v>680</v>
      </c>
      <c r="C24" s="82"/>
      <c r="D24" s="82"/>
      <c r="E24" s="82"/>
      <c r="F24" s="85"/>
      <c r="G24" s="85">
        <f>SUBTOTAL(109,G12:G23)</f>
        <v>0</v>
      </c>
      <c r="H24" s="33"/>
      <c r="I24" s="84"/>
      <c r="J24" s="84"/>
      <c r="K24" s="82"/>
      <c r="L24" s="85">
        <f>SUBTOTAL(109,L12:L23)</f>
        <v>0</v>
      </c>
      <c r="M24" s="33"/>
      <c r="N24" s="84"/>
      <c r="O24" s="84"/>
      <c r="P24" s="82"/>
      <c r="Q24" s="85">
        <f>SUBTOTAL(109,Q12:Q23)</f>
        <v>0</v>
      </c>
      <c r="R24" s="33"/>
      <c r="S24" s="84"/>
      <c r="T24" s="84"/>
      <c r="U24" s="82"/>
      <c r="V24" s="85">
        <f>SUBTOTAL(109,V12:V23)</f>
        <v>0</v>
      </c>
      <c r="W24" s="34"/>
      <c r="ZY24" t="s">
        <v>681</v>
      </c>
    </row>
    <row r="25" spans="1:702" x14ac:dyDescent="0.25">
      <c r="A25" s="28"/>
      <c r="B25" s="29"/>
      <c r="C25" s="15"/>
      <c r="D25" s="15"/>
      <c r="E25" s="15"/>
      <c r="F25" s="15"/>
      <c r="G25" s="11"/>
      <c r="H25" s="7"/>
      <c r="I25" s="17"/>
      <c r="J25" s="17"/>
      <c r="K25" s="15"/>
      <c r="L25" s="11"/>
      <c r="M25" s="7"/>
      <c r="N25" s="17"/>
      <c r="O25" s="17"/>
      <c r="P25" s="15"/>
      <c r="Q25" s="11"/>
      <c r="R25" s="7"/>
      <c r="S25" s="17"/>
      <c r="T25" s="17"/>
      <c r="U25" s="15"/>
      <c r="V25" s="11"/>
    </row>
    <row r="26" spans="1:702" ht="21" x14ac:dyDescent="0.25">
      <c r="A26" s="19" t="s">
        <v>682</v>
      </c>
      <c r="B26" s="20" t="s">
        <v>683</v>
      </c>
      <c r="C26" s="15"/>
      <c r="D26" s="15"/>
      <c r="E26" s="15"/>
      <c r="F26" s="15"/>
      <c r="G26" s="16"/>
      <c r="H26" s="7"/>
      <c r="I26" s="17"/>
      <c r="J26" s="17"/>
      <c r="K26" s="15"/>
      <c r="L26" s="16"/>
      <c r="M26" s="7"/>
      <c r="N26" s="17"/>
      <c r="O26" s="17"/>
      <c r="P26" s="15"/>
      <c r="Q26" s="16"/>
      <c r="R26" s="7"/>
      <c r="S26" s="17"/>
      <c r="T26" s="17"/>
      <c r="U26" s="15"/>
      <c r="V26" s="16"/>
      <c r="ZY26" t="s">
        <v>684</v>
      </c>
      <c r="ZZ26" s="18"/>
    </row>
    <row r="27" spans="1:702" x14ac:dyDescent="0.25">
      <c r="A27" s="21" t="s">
        <v>685</v>
      </c>
      <c r="B27" s="115" t="s">
        <v>686</v>
      </c>
      <c r="C27" s="23" t="s">
        <v>687</v>
      </c>
      <c r="D27" s="24"/>
      <c r="E27" s="24"/>
      <c r="F27" s="25"/>
      <c r="G27" s="26">
        <f t="shared" ref="G27:G37" si="6">ROUND(E27*F27,2)</f>
        <v>0</v>
      </c>
      <c r="H27" s="7"/>
      <c r="I27" s="27"/>
      <c r="J27" s="27"/>
      <c r="K27" s="25"/>
      <c r="L27" s="26">
        <f t="shared" ref="L27" si="7">ROUND(J27*K27,2)</f>
        <v>0</v>
      </c>
      <c r="M27" s="7"/>
      <c r="N27" s="27"/>
      <c r="O27" s="27"/>
      <c r="P27" s="25"/>
      <c r="Q27" s="26">
        <f t="shared" ref="Q27:Q45" si="8">P27*N27</f>
        <v>0</v>
      </c>
      <c r="R27" s="7"/>
      <c r="S27" s="27">
        <f t="shared" ref="S27:T37" si="9">D27+I27+N27</f>
        <v>0</v>
      </c>
      <c r="T27" s="27">
        <f t="shared" si="9"/>
        <v>0</v>
      </c>
      <c r="U27" s="25"/>
      <c r="V27" s="26">
        <f>U27*S27</f>
        <v>0</v>
      </c>
      <c r="ZY27" t="s">
        <v>688</v>
      </c>
      <c r="ZZ27" s="18" t="s">
        <v>689</v>
      </c>
    </row>
    <row r="28" spans="1:702" x14ac:dyDescent="0.25">
      <c r="A28" s="21"/>
      <c r="B28" s="114" t="s">
        <v>690</v>
      </c>
      <c r="C28" s="23" t="s">
        <v>691</v>
      </c>
      <c r="D28" s="24"/>
      <c r="E28" s="24"/>
      <c r="F28" s="25"/>
      <c r="G28" s="26">
        <f t="shared" si="6"/>
        <v>0</v>
      </c>
      <c r="H28" s="7"/>
      <c r="I28" s="27">
        <v>1</v>
      </c>
      <c r="J28" s="27"/>
      <c r="K28" s="25"/>
      <c r="L28" s="26">
        <f>K28*I28</f>
        <v>0</v>
      </c>
      <c r="M28" s="7"/>
      <c r="N28" s="27"/>
      <c r="O28" s="27"/>
      <c r="P28" s="25"/>
      <c r="Q28" s="26">
        <f t="shared" si="8"/>
        <v>0</v>
      </c>
      <c r="R28" s="7"/>
      <c r="S28" s="27">
        <f t="shared" si="9"/>
        <v>1</v>
      </c>
      <c r="T28" s="27">
        <f t="shared" si="9"/>
        <v>0</v>
      </c>
      <c r="U28" s="25"/>
      <c r="V28" s="26">
        <f>U28*S28</f>
        <v>0</v>
      </c>
      <c r="ZY28" t="s">
        <v>692</v>
      </c>
      <c r="ZZ28" s="18" t="s">
        <v>693</v>
      </c>
    </row>
    <row r="29" spans="1:702" x14ac:dyDescent="0.25">
      <c r="A29" s="21"/>
      <c r="B29" s="114" t="s">
        <v>694</v>
      </c>
      <c r="C29" s="23" t="s">
        <v>695</v>
      </c>
      <c r="D29" s="24"/>
      <c r="E29" s="24"/>
      <c r="F29" s="25"/>
      <c r="G29" s="26">
        <f t="shared" si="6"/>
        <v>0</v>
      </c>
      <c r="H29" s="7"/>
      <c r="I29" s="27">
        <v>1</v>
      </c>
      <c r="J29" s="27"/>
      <c r="K29" s="25"/>
      <c r="L29" s="26">
        <f t="shared" ref="L29:L45" si="10">K29*I29</f>
        <v>0</v>
      </c>
      <c r="M29" s="7"/>
      <c r="N29" s="27"/>
      <c r="O29" s="27"/>
      <c r="P29" s="25"/>
      <c r="Q29" s="26">
        <f t="shared" si="8"/>
        <v>0</v>
      </c>
      <c r="R29" s="7"/>
      <c r="S29" s="27">
        <f t="shared" si="9"/>
        <v>1</v>
      </c>
      <c r="T29" s="27">
        <f t="shared" si="9"/>
        <v>0</v>
      </c>
      <c r="U29" s="25"/>
      <c r="V29" s="26">
        <f t="shared" ref="V29:V46" si="11">U29*S29</f>
        <v>0</v>
      </c>
      <c r="ZY29" t="s">
        <v>696</v>
      </c>
      <c r="ZZ29" s="18" t="s">
        <v>697</v>
      </c>
    </row>
    <row r="30" spans="1:702" x14ac:dyDescent="0.25">
      <c r="A30" s="21"/>
      <c r="B30" s="114" t="s">
        <v>2773</v>
      </c>
      <c r="C30" s="23" t="s">
        <v>5</v>
      </c>
      <c r="D30" s="103">
        <v>1</v>
      </c>
      <c r="E30" s="95"/>
      <c r="F30" s="25"/>
      <c r="G30" s="26">
        <f t="shared" si="6"/>
        <v>0</v>
      </c>
      <c r="H30" s="7"/>
      <c r="I30" s="27"/>
      <c r="J30" s="27"/>
      <c r="K30" s="25"/>
      <c r="L30" s="26">
        <f t="shared" si="10"/>
        <v>0</v>
      </c>
      <c r="M30" s="7"/>
      <c r="N30" s="27"/>
      <c r="O30" s="27"/>
      <c r="P30" s="25"/>
      <c r="Q30" s="26">
        <f t="shared" si="8"/>
        <v>0</v>
      </c>
      <c r="R30" s="7"/>
      <c r="S30" s="27">
        <f t="shared" si="9"/>
        <v>1</v>
      </c>
      <c r="T30" s="27">
        <f t="shared" si="9"/>
        <v>0</v>
      </c>
      <c r="U30" s="25"/>
      <c r="V30" s="26">
        <f t="shared" si="11"/>
        <v>0</v>
      </c>
      <c r="ZY30" t="s">
        <v>21</v>
      </c>
      <c r="ZZ30" s="18" t="s">
        <v>789</v>
      </c>
    </row>
    <row r="31" spans="1:702" x14ac:dyDescent="0.25">
      <c r="A31" s="21" t="s">
        <v>2776</v>
      </c>
      <c r="B31" s="115" t="s">
        <v>807</v>
      </c>
      <c r="C31" s="23" t="s">
        <v>299</v>
      </c>
      <c r="D31" s="24"/>
      <c r="E31" s="24"/>
      <c r="F31" s="25"/>
      <c r="G31" s="26">
        <f t="shared" ref="G31" si="12">ROUND(E31*F31,2)</f>
        <v>0</v>
      </c>
      <c r="H31" s="7"/>
      <c r="I31" s="27"/>
      <c r="J31" s="27"/>
      <c r="K31" s="25"/>
      <c r="L31" s="26">
        <f t="shared" si="10"/>
        <v>0</v>
      </c>
      <c r="M31" s="7"/>
      <c r="N31" s="27"/>
      <c r="O31" s="27"/>
      <c r="P31" s="25"/>
      <c r="Q31" s="26">
        <f t="shared" si="8"/>
        <v>0</v>
      </c>
      <c r="R31" s="7"/>
      <c r="S31" s="27">
        <f t="shared" ref="S31" si="13">D31+I31+N31</f>
        <v>0</v>
      </c>
      <c r="T31" s="27">
        <f t="shared" ref="T31" si="14">E31+J31+O31</f>
        <v>0</v>
      </c>
      <c r="U31" s="25"/>
      <c r="V31" s="26">
        <f t="shared" si="11"/>
        <v>0</v>
      </c>
      <c r="ZY31" t="s">
        <v>21</v>
      </c>
      <c r="ZZ31" s="18" t="s">
        <v>689</v>
      </c>
    </row>
    <row r="32" spans="1:702" x14ac:dyDescent="0.25">
      <c r="A32" s="21"/>
      <c r="B32" s="114" t="s">
        <v>823</v>
      </c>
      <c r="C32" s="23" t="s">
        <v>824</v>
      </c>
      <c r="D32" s="104"/>
      <c r="E32" s="98"/>
      <c r="F32" s="25"/>
      <c r="G32" s="26">
        <f>ROUND(E32*F32,2)</f>
        <v>0</v>
      </c>
      <c r="H32" s="7"/>
      <c r="I32" s="27"/>
      <c r="J32" s="27"/>
      <c r="K32" s="25"/>
      <c r="L32" s="26">
        <f t="shared" si="10"/>
        <v>0</v>
      </c>
      <c r="M32" s="7"/>
      <c r="N32" s="27">
        <v>1</v>
      </c>
      <c r="O32" s="27"/>
      <c r="P32" s="25"/>
      <c r="Q32" s="26">
        <f t="shared" si="8"/>
        <v>0</v>
      </c>
      <c r="R32" s="7"/>
      <c r="S32" s="27">
        <f>D32+I32+N32</f>
        <v>1</v>
      </c>
      <c r="T32" s="27">
        <f>E32+J32+O32</f>
        <v>0</v>
      </c>
      <c r="U32" s="25"/>
      <c r="V32" s="26">
        <f t="shared" si="11"/>
        <v>0</v>
      </c>
      <c r="ZY32" t="s">
        <v>825</v>
      </c>
      <c r="ZZ32" s="18" t="s">
        <v>826</v>
      </c>
    </row>
    <row r="33" spans="1:702" x14ac:dyDescent="0.25">
      <c r="A33" s="21" t="s">
        <v>2774</v>
      </c>
      <c r="B33" s="115" t="s">
        <v>698</v>
      </c>
      <c r="C33" s="23"/>
      <c r="D33" s="24"/>
      <c r="E33" s="24"/>
      <c r="F33" s="25"/>
      <c r="G33" s="26">
        <f t="shared" si="6"/>
        <v>0</v>
      </c>
      <c r="H33" s="7"/>
      <c r="I33" s="27"/>
      <c r="J33" s="27"/>
      <c r="K33" s="25"/>
      <c r="L33" s="26">
        <f t="shared" si="10"/>
        <v>0</v>
      </c>
      <c r="M33" s="7"/>
      <c r="N33" s="27"/>
      <c r="O33" s="27"/>
      <c r="P33" s="25"/>
      <c r="Q33" s="26">
        <f t="shared" si="8"/>
        <v>0</v>
      </c>
      <c r="R33" s="7"/>
      <c r="S33" s="27">
        <f t="shared" si="9"/>
        <v>0</v>
      </c>
      <c r="T33" s="27">
        <f t="shared" si="9"/>
        <v>0</v>
      </c>
      <c r="U33" s="25"/>
      <c r="V33" s="26">
        <f t="shared" si="11"/>
        <v>0</v>
      </c>
      <c r="ZY33" t="s">
        <v>699</v>
      </c>
      <c r="ZZ33" s="18" t="s">
        <v>700</v>
      </c>
    </row>
    <row r="34" spans="1:702" x14ac:dyDescent="0.25">
      <c r="A34" s="21" t="s">
        <v>2775</v>
      </c>
      <c r="B34" s="115" t="s">
        <v>2747</v>
      </c>
      <c r="C34" s="23" t="s">
        <v>701</v>
      </c>
      <c r="D34" s="24"/>
      <c r="E34" s="24"/>
      <c r="F34" s="25"/>
      <c r="G34" s="26">
        <f t="shared" si="6"/>
        <v>0</v>
      </c>
      <c r="H34" s="7"/>
      <c r="I34" s="27"/>
      <c r="J34" s="27"/>
      <c r="K34" s="25"/>
      <c r="L34" s="26">
        <f t="shared" si="10"/>
        <v>0</v>
      </c>
      <c r="M34" s="7"/>
      <c r="N34" s="27">
        <v>6</v>
      </c>
      <c r="O34" s="27"/>
      <c r="P34" s="25"/>
      <c r="Q34" s="26">
        <f t="shared" si="8"/>
        <v>0</v>
      </c>
      <c r="R34" s="7"/>
      <c r="S34" s="27">
        <f t="shared" si="9"/>
        <v>6</v>
      </c>
      <c r="T34" s="27">
        <f t="shared" si="9"/>
        <v>0</v>
      </c>
      <c r="U34" s="25"/>
      <c r="V34" s="26">
        <f t="shared" si="11"/>
        <v>0</v>
      </c>
      <c r="ZY34" t="s">
        <v>702</v>
      </c>
      <c r="ZZ34" s="18" t="s">
        <v>703</v>
      </c>
    </row>
    <row r="35" spans="1:702" x14ac:dyDescent="0.25">
      <c r="A35" s="21" t="s">
        <v>2749</v>
      </c>
      <c r="B35" s="115" t="s">
        <v>2748</v>
      </c>
      <c r="C35" s="23" t="s">
        <v>5</v>
      </c>
      <c r="D35" s="24"/>
      <c r="E35" s="24"/>
      <c r="F35" s="25"/>
      <c r="G35" s="26"/>
      <c r="H35" s="7"/>
      <c r="I35" s="27">
        <v>2</v>
      </c>
      <c r="J35" s="27"/>
      <c r="K35" s="25"/>
      <c r="L35" s="26">
        <f t="shared" si="10"/>
        <v>0</v>
      </c>
      <c r="M35" s="7"/>
      <c r="N35" s="27"/>
      <c r="O35" s="27"/>
      <c r="P35" s="25"/>
      <c r="Q35" s="26">
        <f t="shared" si="8"/>
        <v>0</v>
      </c>
      <c r="R35" s="7"/>
      <c r="S35" s="27">
        <f t="shared" si="9"/>
        <v>2</v>
      </c>
      <c r="T35" s="27"/>
      <c r="U35" s="25"/>
      <c r="V35" s="26">
        <f t="shared" si="11"/>
        <v>0</v>
      </c>
      <c r="ZZ35" s="18"/>
    </row>
    <row r="36" spans="1:702" x14ac:dyDescent="0.25">
      <c r="A36" s="21" t="s">
        <v>711</v>
      </c>
      <c r="B36" s="115" t="s">
        <v>704</v>
      </c>
      <c r="C36" s="23" t="s">
        <v>705</v>
      </c>
      <c r="D36" s="24">
        <v>1</v>
      </c>
      <c r="E36" s="24"/>
      <c r="F36" s="25"/>
      <c r="G36" s="26">
        <f t="shared" si="6"/>
        <v>0</v>
      </c>
      <c r="H36" s="7"/>
      <c r="I36" s="27"/>
      <c r="J36" s="27"/>
      <c r="K36" s="25"/>
      <c r="L36" s="26">
        <f t="shared" si="10"/>
        <v>0</v>
      </c>
      <c r="M36" s="7"/>
      <c r="N36" s="27"/>
      <c r="O36" s="27"/>
      <c r="P36" s="25"/>
      <c r="Q36" s="26">
        <f t="shared" si="8"/>
        <v>0</v>
      </c>
      <c r="R36" s="7"/>
      <c r="S36" s="27">
        <f t="shared" si="9"/>
        <v>1</v>
      </c>
      <c r="T36" s="27">
        <f t="shared" si="9"/>
        <v>0</v>
      </c>
      <c r="U36" s="25"/>
      <c r="V36" s="26">
        <f t="shared" si="11"/>
        <v>0</v>
      </c>
      <c r="ZY36" t="s">
        <v>706</v>
      </c>
      <c r="ZZ36" s="18" t="s">
        <v>707</v>
      </c>
    </row>
    <row r="37" spans="1:702" x14ac:dyDescent="0.25">
      <c r="A37" s="21" t="s">
        <v>751</v>
      </c>
      <c r="B37" s="44" t="s">
        <v>708</v>
      </c>
      <c r="C37" s="23" t="s">
        <v>98</v>
      </c>
      <c r="D37" s="24"/>
      <c r="E37" s="24"/>
      <c r="F37" s="25"/>
      <c r="G37" s="26">
        <f t="shared" si="6"/>
        <v>0</v>
      </c>
      <c r="H37" s="7"/>
      <c r="I37" s="27">
        <f>3*(0.3)*3+4.61*(0.3)*3</f>
        <v>6.8490000000000002</v>
      </c>
      <c r="J37" s="27"/>
      <c r="K37" s="25"/>
      <c r="L37" s="26">
        <f t="shared" si="10"/>
        <v>0</v>
      </c>
      <c r="M37" s="7"/>
      <c r="N37" s="27">
        <f>4.61*(0.3)+3*(0.3)*2</f>
        <v>3.1829999999999998</v>
      </c>
      <c r="O37" s="27"/>
      <c r="P37" s="25"/>
      <c r="Q37" s="26">
        <f t="shared" si="8"/>
        <v>0</v>
      </c>
      <c r="R37" s="7"/>
      <c r="S37" s="27">
        <f t="shared" si="9"/>
        <v>10.032</v>
      </c>
      <c r="T37" s="27">
        <f t="shared" si="9"/>
        <v>0</v>
      </c>
      <c r="U37" s="25"/>
      <c r="V37" s="26">
        <f t="shared" si="11"/>
        <v>0</v>
      </c>
      <c r="ZY37" t="s">
        <v>709</v>
      </c>
      <c r="ZZ37" s="18" t="s">
        <v>710</v>
      </c>
    </row>
    <row r="38" spans="1:702" ht="18.75" x14ac:dyDescent="0.25">
      <c r="A38" s="45" t="s">
        <v>711</v>
      </c>
      <c r="B38" s="46" t="s">
        <v>712</v>
      </c>
      <c r="C38" s="15"/>
      <c r="D38" s="15"/>
      <c r="E38" s="15"/>
      <c r="F38" s="15"/>
      <c r="G38" s="16"/>
      <c r="H38" s="7"/>
      <c r="I38" s="17"/>
      <c r="J38" s="17"/>
      <c r="K38" s="15"/>
      <c r="L38" s="16">
        <f t="shared" si="10"/>
        <v>0</v>
      </c>
      <c r="M38" s="7"/>
      <c r="N38" s="17"/>
      <c r="O38" s="17"/>
      <c r="P38" s="15"/>
      <c r="Q38" s="16">
        <f t="shared" si="8"/>
        <v>0</v>
      </c>
      <c r="R38" s="7"/>
      <c r="S38" s="17"/>
      <c r="T38" s="17"/>
      <c r="U38" s="15"/>
      <c r="V38" s="16">
        <f t="shared" si="11"/>
        <v>0</v>
      </c>
      <c r="ZY38" t="s">
        <v>713</v>
      </c>
      <c r="ZZ38" s="18"/>
    </row>
    <row r="39" spans="1:702" ht="25.5" x14ac:dyDescent="0.25">
      <c r="A39" s="110" t="s">
        <v>714</v>
      </c>
      <c r="B39" s="111" t="s">
        <v>715</v>
      </c>
      <c r="C39" s="23" t="s">
        <v>716</v>
      </c>
      <c r="D39" s="25"/>
      <c r="E39" s="25"/>
      <c r="F39" s="25"/>
      <c r="G39" s="26">
        <f t="shared" ref="G39:G45" si="15">ROUND(E39*F39,2)</f>
        <v>0</v>
      </c>
      <c r="H39" s="7"/>
      <c r="I39" s="35">
        <v>6.86</v>
      </c>
      <c r="J39" s="35"/>
      <c r="K39" s="25"/>
      <c r="L39" s="26">
        <f t="shared" si="10"/>
        <v>0</v>
      </c>
      <c r="M39" s="7"/>
      <c r="N39" s="35"/>
      <c r="O39" s="35"/>
      <c r="P39" s="25"/>
      <c r="Q39" s="26">
        <f t="shared" si="8"/>
        <v>0</v>
      </c>
      <c r="R39" s="7"/>
      <c r="S39" s="35">
        <f t="shared" ref="S39:T45" si="16">D39+I39+N39</f>
        <v>6.86</v>
      </c>
      <c r="T39" s="35">
        <f t="shared" si="16"/>
        <v>0</v>
      </c>
      <c r="U39" s="25"/>
      <c r="V39" s="26">
        <f>U39*S39</f>
        <v>0</v>
      </c>
      <c r="ZY39" t="s">
        <v>717</v>
      </c>
      <c r="ZZ39" s="18" t="s">
        <v>718</v>
      </c>
    </row>
    <row r="40" spans="1:702" ht="25.5" x14ac:dyDescent="0.25">
      <c r="A40" s="112" t="s">
        <v>719</v>
      </c>
      <c r="B40" s="88" t="s">
        <v>720</v>
      </c>
      <c r="C40" s="23" t="s">
        <v>721</v>
      </c>
      <c r="D40" s="24"/>
      <c r="E40" s="24"/>
      <c r="F40" s="25"/>
      <c r="G40" s="26">
        <f t="shared" si="15"/>
        <v>0</v>
      </c>
      <c r="H40" s="7"/>
      <c r="I40" s="24">
        <v>1</v>
      </c>
      <c r="J40" s="24"/>
      <c r="K40" s="25"/>
      <c r="L40" s="26">
        <f t="shared" si="10"/>
        <v>0</v>
      </c>
      <c r="M40" s="7"/>
      <c r="N40" s="27"/>
      <c r="O40" s="27"/>
      <c r="P40" s="25"/>
      <c r="Q40" s="26">
        <f t="shared" si="8"/>
        <v>0</v>
      </c>
      <c r="R40" s="7"/>
      <c r="S40" s="27">
        <f t="shared" si="16"/>
        <v>1</v>
      </c>
      <c r="T40" s="27">
        <f t="shared" si="16"/>
        <v>0</v>
      </c>
      <c r="U40" s="25"/>
      <c r="V40" s="26">
        <f>U40*S40</f>
        <v>0</v>
      </c>
      <c r="ZY40" t="s">
        <v>722</v>
      </c>
      <c r="ZZ40" s="18" t="s">
        <v>723</v>
      </c>
    </row>
    <row r="41" spans="1:702" ht="25.5" x14ac:dyDescent="0.25">
      <c r="A41" s="112" t="s">
        <v>724</v>
      </c>
      <c r="B41" s="88" t="s">
        <v>725</v>
      </c>
      <c r="C41" s="23" t="s">
        <v>726</v>
      </c>
      <c r="D41" s="25"/>
      <c r="E41" s="25"/>
      <c r="F41" s="25"/>
      <c r="G41" s="26">
        <f t="shared" si="15"/>
        <v>0</v>
      </c>
      <c r="H41" s="7"/>
      <c r="I41" s="25">
        <v>5.56</v>
      </c>
      <c r="J41" s="25"/>
      <c r="K41" s="25"/>
      <c r="L41" s="26">
        <f t="shared" si="10"/>
        <v>0</v>
      </c>
      <c r="M41" s="7"/>
      <c r="N41" s="35"/>
      <c r="O41" s="35"/>
      <c r="P41" s="25"/>
      <c r="Q41" s="26">
        <f t="shared" si="8"/>
        <v>0</v>
      </c>
      <c r="R41" s="7"/>
      <c r="S41" s="35">
        <f t="shared" si="16"/>
        <v>5.56</v>
      </c>
      <c r="T41" s="35">
        <f t="shared" si="16"/>
        <v>0</v>
      </c>
      <c r="U41" s="25"/>
      <c r="V41" s="26">
        <f t="shared" si="11"/>
        <v>0</v>
      </c>
      <c r="ZY41" t="s">
        <v>727</v>
      </c>
      <c r="ZZ41" s="18" t="s">
        <v>728</v>
      </c>
    </row>
    <row r="42" spans="1:702" ht="25.5" x14ac:dyDescent="0.25">
      <c r="A42" s="112" t="s">
        <v>729</v>
      </c>
      <c r="B42" s="88" t="s">
        <v>730</v>
      </c>
      <c r="C42" s="23" t="s">
        <v>731</v>
      </c>
      <c r="D42" s="25"/>
      <c r="E42" s="25"/>
      <c r="F42" s="25"/>
      <c r="G42" s="26">
        <f t="shared" si="15"/>
        <v>0</v>
      </c>
      <c r="H42" s="7"/>
      <c r="I42" s="25">
        <v>6.88</v>
      </c>
      <c r="J42" s="25"/>
      <c r="K42" s="25"/>
      <c r="L42" s="26">
        <f t="shared" si="10"/>
        <v>0</v>
      </c>
      <c r="M42" s="7"/>
      <c r="N42" s="35"/>
      <c r="O42" s="35"/>
      <c r="P42" s="25"/>
      <c r="Q42" s="26">
        <f t="shared" si="8"/>
        <v>0</v>
      </c>
      <c r="R42" s="7"/>
      <c r="S42" s="35">
        <f t="shared" si="16"/>
        <v>6.88</v>
      </c>
      <c r="T42" s="35">
        <f t="shared" si="16"/>
        <v>0</v>
      </c>
      <c r="U42" s="25"/>
      <c r="V42" s="26">
        <f t="shared" si="11"/>
        <v>0</v>
      </c>
      <c r="ZY42" t="s">
        <v>732</v>
      </c>
      <c r="ZZ42" s="18" t="s">
        <v>733</v>
      </c>
    </row>
    <row r="43" spans="1:702" ht="25.5" x14ac:dyDescent="0.25">
      <c r="A43" s="112" t="s">
        <v>734</v>
      </c>
      <c r="B43" s="88" t="s">
        <v>735</v>
      </c>
      <c r="C43" s="23" t="s">
        <v>736</v>
      </c>
      <c r="D43" s="25"/>
      <c r="E43" s="25"/>
      <c r="F43" s="25"/>
      <c r="G43" s="26">
        <f t="shared" si="15"/>
        <v>0</v>
      </c>
      <c r="H43" s="7"/>
      <c r="I43" s="25">
        <v>2.8</v>
      </c>
      <c r="J43" s="25"/>
      <c r="K43" s="25"/>
      <c r="L43" s="26">
        <f t="shared" si="10"/>
        <v>0</v>
      </c>
      <c r="M43" s="7"/>
      <c r="N43" s="35"/>
      <c r="O43" s="35"/>
      <c r="P43" s="25"/>
      <c r="Q43" s="26">
        <f t="shared" si="8"/>
        <v>0</v>
      </c>
      <c r="R43" s="7"/>
      <c r="S43" s="35">
        <f t="shared" si="16"/>
        <v>2.8</v>
      </c>
      <c r="T43" s="35">
        <f t="shared" si="16"/>
        <v>0</v>
      </c>
      <c r="U43" s="25"/>
      <c r="V43" s="26">
        <f t="shared" si="11"/>
        <v>0</v>
      </c>
      <c r="ZY43" t="s">
        <v>737</v>
      </c>
      <c r="ZZ43" s="18" t="s">
        <v>738</v>
      </c>
    </row>
    <row r="44" spans="1:702" ht="25.5" x14ac:dyDescent="0.25">
      <c r="A44" s="112" t="s">
        <v>739</v>
      </c>
      <c r="B44" s="88" t="s">
        <v>740</v>
      </c>
      <c r="C44" s="23" t="s">
        <v>741</v>
      </c>
      <c r="D44" s="25"/>
      <c r="E44" s="25"/>
      <c r="F44" s="25"/>
      <c r="G44" s="26">
        <f t="shared" si="15"/>
        <v>0</v>
      </c>
      <c r="H44" s="7"/>
      <c r="I44" s="35">
        <v>3.39</v>
      </c>
      <c r="J44" s="35"/>
      <c r="K44" s="25"/>
      <c r="L44" s="26">
        <f t="shared" si="10"/>
        <v>0</v>
      </c>
      <c r="M44" s="7"/>
      <c r="N44" s="35"/>
      <c r="O44" s="35"/>
      <c r="P44" s="25"/>
      <c r="Q44" s="26">
        <f t="shared" si="8"/>
        <v>0</v>
      </c>
      <c r="R44" s="7"/>
      <c r="S44" s="35">
        <f t="shared" si="16"/>
        <v>3.39</v>
      </c>
      <c r="T44" s="35">
        <f t="shared" si="16"/>
        <v>0</v>
      </c>
      <c r="U44" s="25"/>
      <c r="V44" s="26">
        <f t="shared" si="11"/>
        <v>0</v>
      </c>
      <c r="ZY44" t="s">
        <v>742</v>
      </c>
      <c r="ZZ44" s="18" t="s">
        <v>743</v>
      </c>
    </row>
    <row r="45" spans="1:702" ht="25.5" x14ac:dyDescent="0.25">
      <c r="A45" s="112" t="s">
        <v>744</v>
      </c>
      <c r="B45" s="88" t="s">
        <v>745</v>
      </c>
      <c r="C45" s="23" t="s">
        <v>746</v>
      </c>
      <c r="D45" s="25"/>
      <c r="E45" s="25"/>
      <c r="F45" s="25"/>
      <c r="G45" s="26">
        <f t="shared" si="15"/>
        <v>0</v>
      </c>
      <c r="H45" s="7"/>
      <c r="I45" s="35">
        <v>8.9499999999999993</v>
      </c>
      <c r="J45" s="35"/>
      <c r="K45" s="25"/>
      <c r="L45" s="26">
        <f t="shared" si="10"/>
        <v>0</v>
      </c>
      <c r="M45" s="7"/>
      <c r="N45" s="35"/>
      <c r="O45" s="35"/>
      <c r="P45" s="25"/>
      <c r="Q45" s="26">
        <f t="shared" si="8"/>
        <v>0</v>
      </c>
      <c r="R45" s="7"/>
      <c r="S45" s="35">
        <f t="shared" si="16"/>
        <v>8.9499999999999993</v>
      </c>
      <c r="T45" s="35">
        <f t="shared" si="16"/>
        <v>0</v>
      </c>
      <c r="U45" s="25"/>
      <c r="V45" s="26">
        <f t="shared" si="11"/>
        <v>0</v>
      </c>
      <c r="ZY45" t="s">
        <v>747</v>
      </c>
      <c r="ZZ45" s="18" t="s">
        <v>748</v>
      </c>
    </row>
    <row r="46" spans="1:702" ht="4.5" customHeight="1" x14ac:dyDescent="0.25">
      <c r="A46" s="36"/>
      <c r="B46" s="49"/>
      <c r="C46" s="15"/>
      <c r="D46" s="15"/>
      <c r="E46" s="15"/>
      <c r="F46" s="15"/>
      <c r="G46" s="16"/>
      <c r="H46" s="7"/>
      <c r="I46" s="17"/>
      <c r="J46" s="17"/>
      <c r="K46" s="15"/>
      <c r="L46" s="16"/>
      <c r="M46" s="7"/>
      <c r="N46" s="17"/>
      <c r="O46" s="17"/>
      <c r="P46" s="15"/>
      <c r="Q46" s="16"/>
      <c r="R46" s="7"/>
      <c r="S46" s="17"/>
      <c r="T46" s="17"/>
      <c r="U46" s="15"/>
      <c r="V46" s="16">
        <f t="shared" si="11"/>
        <v>0</v>
      </c>
    </row>
    <row r="47" spans="1:702" ht="18.75" x14ac:dyDescent="0.25">
      <c r="A47" s="50"/>
      <c r="B47" s="51" t="s">
        <v>749</v>
      </c>
      <c r="C47" s="90"/>
      <c r="D47" s="90"/>
      <c r="E47" s="90"/>
      <c r="F47" s="91"/>
      <c r="G47" s="92">
        <f>SUBTOTAL(109,G39:G46)</f>
        <v>0</v>
      </c>
      <c r="H47" s="93"/>
      <c r="I47" s="94"/>
      <c r="J47" s="94"/>
      <c r="K47" s="90"/>
      <c r="L47" s="92">
        <f>SUBTOTAL(109,L39:L46)</f>
        <v>0</v>
      </c>
      <c r="M47" s="93"/>
      <c r="N47" s="94"/>
      <c r="O47" s="94"/>
      <c r="P47" s="90"/>
      <c r="Q47" s="92">
        <f>SUBTOTAL(109,Q39:Q46)</f>
        <v>0</v>
      </c>
      <c r="R47" s="93"/>
      <c r="S47" s="94"/>
      <c r="T47" s="94"/>
      <c r="U47" s="90"/>
      <c r="V47" s="92">
        <f>SUBTOTAL(109,V39:V46)</f>
        <v>0</v>
      </c>
      <c r="ZY47" t="s">
        <v>750</v>
      </c>
    </row>
    <row r="48" spans="1:702" x14ac:dyDescent="0.25">
      <c r="A48" s="53"/>
      <c r="B48" s="54"/>
      <c r="C48" s="15"/>
      <c r="D48" s="15"/>
      <c r="E48" s="15"/>
      <c r="F48" s="15"/>
      <c r="G48" s="16"/>
      <c r="H48" s="7"/>
      <c r="I48" s="17"/>
      <c r="J48" s="17"/>
      <c r="K48" s="15"/>
      <c r="L48" s="16">
        <f t="shared" ref="L48:L52" si="17">K48*I48</f>
        <v>0</v>
      </c>
      <c r="M48" s="7"/>
      <c r="N48" s="17"/>
      <c r="O48" s="17"/>
      <c r="P48" s="15"/>
      <c r="Q48" s="16"/>
      <c r="R48" s="7"/>
      <c r="S48" s="17"/>
      <c r="T48" s="17"/>
      <c r="U48" s="15"/>
      <c r="V48" s="16"/>
    </row>
    <row r="49" spans="1:702" ht="18.75" x14ac:dyDescent="0.25">
      <c r="A49" s="45" t="s">
        <v>751</v>
      </c>
      <c r="B49" s="46" t="s">
        <v>752</v>
      </c>
      <c r="C49" s="15"/>
      <c r="D49" s="15"/>
      <c r="E49" s="15"/>
      <c r="F49" s="15"/>
      <c r="G49" s="16"/>
      <c r="H49" s="7"/>
      <c r="I49" s="17"/>
      <c r="J49" s="17"/>
      <c r="K49" s="15"/>
      <c r="L49" s="16">
        <f t="shared" si="17"/>
        <v>0</v>
      </c>
      <c r="M49" s="7"/>
      <c r="N49" s="17"/>
      <c r="O49" s="17"/>
      <c r="P49" s="15"/>
      <c r="Q49" s="16"/>
      <c r="R49" s="7"/>
      <c r="S49" s="17"/>
      <c r="T49" s="17"/>
      <c r="U49" s="15"/>
      <c r="V49" s="16"/>
      <c r="ZY49" t="s">
        <v>753</v>
      </c>
      <c r="ZZ49" s="18"/>
    </row>
    <row r="50" spans="1:702" ht="25.5" x14ac:dyDescent="0.25">
      <c r="A50" s="110" t="s">
        <v>754</v>
      </c>
      <c r="B50" s="111" t="s">
        <v>755</v>
      </c>
      <c r="C50" s="23" t="s">
        <v>756</v>
      </c>
      <c r="D50" s="24"/>
      <c r="E50" s="24"/>
      <c r="F50" s="25"/>
      <c r="G50" s="26">
        <f>ROUND(E50*F50,2)</f>
        <v>0</v>
      </c>
      <c r="H50" s="7"/>
      <c r="I50" s="27">
        <v>1</v>
      </c>
      <c r="J50" s="27"/>
      <c r="K50" s="25"/>
      <c r="L50" s="26">
        <f t="shared" si="17"/>
        <v>0</v>
      </c>
      <c r="M50" s="7"/>
      <c r="N50" s="27"/>
      <c r="O50" s="27"/>
      <c r="P50" s="25"/>
      <c r="Q50" s="26">
        <f>ROUND(O50*P50,2)</f>
        <v>0</v>
      </c>
      <c r="R50" s="7"/>
      <c r="S50" s="27">
        <f t="shared" ref="S50:T52" si="18">D50+I50+N50</f>
        <v>1</v>
      </c>
      <c r="T50" s="27">
        <f t="shared" si="18"/>
        <v>0</v>
      </c>
      <c r="U50" s="25"/>
      <c r="V50" s="26">
        <f t="shared" ref="V50:V53" si="19">U50*S50</f>
        <v>0</v>
      </c>
      <c r="ZY50" t="s">
        <v>757</v>
      </c>
      <c r="ZZ50" s="18" t="s">
        <v>758</v>
      </c>
    </row>
    <row r="51" spans="1:702" ht="25.5" x14ac:dyDescent="0.25">
      <c r="A51" s="112" t="s">
        <v>759</v>
      </c>
      <c r="B51" s="88" t="s">
        <v>760</v>
      </c>
      <c r="C51" s="23" t="s">
        <v>761</v>
      </c>
      <c r="D51" s="25"/>
      <c r="E51" s="25"/>
      <c r="F51" s="25"/>
      <c r="G51" s="26">
        <f>ROUND(E51*F51,2)</f>
        <v>0</v>
      </c>
      <c r="H51" s="7"/>
      <c r="I51" s="27">
        <v>1</v>
      </c>
      <c r="J51" s="35"/>
      <c r="K51" s="25"/>
      <c r="L51" s="26">
        <f t="shared" si="17"/>
        <v>0</v>
      </c>
      <c r="M51" s="7"/>
      <c r="N51" s="35"/>
      <c r="O51" s="35"/>
      <c r="P51" s="25"/>
      <c r="Q51" s="26">
        <f>ROUND(O51*P51,2)</f>
        <v>0</v>
      </c>
      <c r="R51" s="7"/>
      <c r="S51" s="35">
        <f t="shared" si="18"/>
        <v>1</v>
      </c>
      <c r="T51" s="35">
        <f t="shared" si="18"/>
        <v>0</v>
      </c>
      <c r="U51" s="25"/>
      <c r="V51" s="26">
        <f t="shared" si="19"/>
        <v>0</v>
      </c>
      <c r="ZY51" t="s">
        <v>762</v>
      </c>
      <c r="ZZ51" s="18" t="s">
        <v>763</v>
      </c>
    </row>
    <row r="52" spans="1:702" ht="25.5" x14ac:dyDescent="0.25">
      <c r="A52" s="112" t="s">
        <v>2665</v>
      </c>
      <c r="B52" s="88" t="s">
        <v>764</v>
      </c>
      <c r="C52" s="23" t="s">
        <v>765</v>
      </c>
      <c r="D52" s="24"/>
      <c r="E52" s="24"/>
      <c r="F52" s="25"/>
      <c r="G52" s="26">
        <f>ROUND(E52*F52,2)</f>
        <v>0</v>
      </c>
      <c r="H52" s="7"/>
      <c r="I52" s="27">
        <v>1</v>
      </c>
      <c r="J52" s="27"/>
      <c r="K52" s="25"/>
      <c r="L52" s="26">
        <f t="shared" si="17"/>
        <v>0</v>
      </c>
      <c r="M52" s="7"/>
      <c r="N52" s="27"/>
      <c r="O52" s="27"/>
      <c r="P52" s="25"/>
      <c r="Q52" s="26">
        <f>ROUND(O52*P52,2)</f>
        <v>0</v>
      </c>
      <c r="R52" s="7"/>
      <c r="S52" s="27">
        <f t="shared" si="18"/>
        <v>1</v>
      </c>
      <c r="T52" s="27">
        <f t="shared" si="18"/>
        <v>0</v>
      </c>
      <c r="U52" s="25"/>
      <c r="V52" s="26">
        <f t="shared" si="19"/>
        <v>0</v>
      </c>
      <c r="ZY52" t="s">
        <v>766</v>
      </c>
      <c r="ZZ52" s="18" t="s">
        <v>767</v>
      </c>
    </row>
    <row r="53" spans="1:702" ht="3.6" customHeight="1" x14ac:dyDescent="0.25">
      <c r="A53" s="36"/>
      <c r="B53" s="49"/>
      <c r="C53" s="15"/>
      <c r="D53" s="15"/>
      <c r="E53" s="15"/>
      <c r="F53" s="15"/>
      <c r="G53" s="16"/>
      <c r="H53" s="7"/>
      <c r="I53" s="17"/>
      <c r="J53" s="17"/>
      <c r="K53" s="15"/>
      <c r="L53" s="16"/>
      <c r="M53" s="7"/>
      <c r="N53" s="17"/>
      <c r="O53" s="17"/>
      <c r="P53" s="15"/>
      <c r="Q53" s="16"/>
      <c r="R53" s="7"/>
      <c r="S53" s="17"/>
      <c r="T53" s="17"/>
      <c r="U53" s="15"/>
      <c r="V53" s="26">
        <f t="shared" si="19"/>
        <v>0</v>
      </c>
    </row>
    <row r="54" spans="1:702" ht="18.75" x14ac:dyDescent="0.25">
      <c r="A54" s="50"/>
      <c r="B54" s="51" t="s">
        <v>768</v>
      </c>
      <c r="C54" s="90"/>
      <c r="D54" s="90"/>
      <c r="E54" s="90"/>
      <c r="F54" s="91"/>
      <c r="G54" s="92">
        <f>SUBTOTAL(109,G50:G53)</f>
        <v>0</v>
      </c>
      <c r="H54" s="93"/>
      <c r="I54" s="94"/>
      <c r="J54" s="94"/>
      <c r="K54" s="90"/>
      <c r="L54" s="92">
        <f>SUBTOTAL(109,L50:L53)</f>
        <v>0</v>
      </c>
      <c r="M54" s="93"/>
      <c r="N54" s="94"/>
      <c r="O54" s="94"/>
      <c r="P54" s="90"/>
      <c r="Q54" s="92">
        <f>SUBTOTAL(109,Q50:Q53)</f>
        <v>0</v>
      </c>
      <c r="R54" s="93"/>
      <c r="S54" s="94"/>
      <c r="T54" s="94"/>
      <c r="U54" s="90"/>
      <c r="V54" s="92">
        <f>SUBTOTAL(109,V50:V53)</f>
        <v>0</v>
      </c>
      <c r="ZY54" t="s">
        <v>769</v>
      </c>
    </row>
    <row r="55" spans="1:702" ht="21" x14ac:dyDescent="0.25">
      <c r="A55" s="56"/>
      <c r="B55" s="57" t="s">
        <v>770</v>
      </c>
      <c r="C55" s="82"/>
      <c r="D55" s="82"/>
      <c r="E55" s="82"/>
      <c r="F55" s="85"/>
      <c r="G55" s="85">
        <f>SUBTOTAL(109,G27:G54)</f>
        <v>0</v>
      </c>
      <c r="H55" s="33"/>
      <c r="I55" s="84"/>
      <c r="J55" s="84"/>
      <c r="K55" s="82"/>
      <c r="L55" s="85">
        <f>SUBTOTAL(109,L27:L54)</f>
        <v>0</v>
      </c>
      <c r="M55" s="33"/>
      <c r="N55" s="84"/>
      <c r="O55" s="84"/>
      <c r="P55" s="82"/>
      <c r="Q55" s="85">
        <f>SUBTOTAL(109,Q27:Q54)</f>
        <v>0</v>
      </c>
      <c r="R55" s="33"/>
      <c r="S55" s="84"/>
      <c r="T55" s="84"/>
      <c r="U55" s="82"/>
      <c r="V55" s="85">
        <f>SUBTOTAL(109,V27:V54)</f>
        <v>0</v>
      </c>
      <c r="W55" s="34"/>
      <c r="ZY55" t="s">
        <v>771</v>
      </c>
    </row>
    <row r="56" spans="1:702" x14ac:dyDescent="0.25">
      <c r="A56" s="28"/>
      <c r="B56" s="29"/>
      <c r="C56" s="15"/>
      <c r="D56" s="15"/>
      <c r="E56" s="15"/>
      <c r="F56" s="15"/>
      <c r="G56" s="11"/>
      <c r="H56" s="7"/>
      <c r="I56" s="17"/>
      <c r="J56" s="17"/>
      <c r="K56" s="15"/>
      <c r="L56" s="11">
        <f t="shared" ref="L56:L79" si="20">K56*I56</f>
        <v>0</v>
      </c>
      <c r="M56" s="7"/>
      <c r="N56" s="17"/>
      <c r="O56" s="17"/>
      <c r="P56" s="15"/>
      <c r="Q56" s="11"/>
      <c r="R56" s="7"/>
      <c r="S56" s="17"/>
      <c r="T56" s="17"/>
      <c r="U56" s="15"/>
      <c r="V56" s="11"/>
    </row>
    <row r="57" spans="1:702" ht="21" x14ac:dyDescent="0.25">
      <c r="A57" s="19" t="s">
        <v>772</v>
      </c>
      <c r="B57" s="20" t="s">
        <v>773</v>
      </c>
      <c r="C57" s="15"/>
      <c r="D57" s="15"/>
      <c r="E57" s="15"/>
      <c r="F57" s="15"/>
      <c r="G57" s="16"/>
      <c r="H57" s="7"/>
      <c r="I57" s="17"/>
      <c r="J57" s="17"/>
      <c r="K57" s="15"/>
      <c r="L57" s="16">
        <f t="shared" si="20"/>
        <v>0</v>
      </c>
      <c r="M57" s="7"/>
      <c r="N57" s="17"/>
      <c r="O57" s="17"/>
      <c r="P57" s="15"/>
      <c r="Q57" s="16"/>
      <c r="R57" s="7"/>
      <c r="S57" s="17"/>
      <c r="T57" s="17"/>
      <c r="U57" s="15"/>
      <c r="V57" s="16"/>
      <c r="ZY57" t="s">
        <v>774</v>
      </c>
      <c r="ZZ57" s="18"/>
    </row>
    <row r="58" spans="1:702" x14ac:dyDescent="0.25">
      <c r="A58" s="21" t="s">
        <v>775</v>
      </c>
      <c r="B58" s="115" t="s">
        <v>776</v>
      </c>
      <c r="C58" s="23" t="s">
        <v>777</v>
      </c>
      <c r="D58" s="24"/>
      <c r="E58" s="24"/>
      <c r="F58" s="25"/>
      <c r="G58" s="26">
        <f t="shared" ref="G58:G78" si="21">ROUND(E58*F58,2)</f>
        <v>0</v>
      </c>
      <c r="H58" s="7"/>
      <c r="I58" s="27"/>
      <c r="J58" s="27"/>
      <c r="K58" s="25"/>
      <c r="L58" s="26">
        <f t="shared" si="20"/>
        <v>0</v>
      </c>
      <c r="M58" s="7"/>
      <c r="N58" s="27"/>
      <c r="O58" s="27"/>
      <c r="P58" s="25"/>
      <c r="Q58" s="26">
        <f t="shared" ref="Q58:Q78" si="22">ROUND(O58*P58,2)</f>
        <v>0</v>
      </c>
      <c r="R58" s="7"/>
      <c r="S58" s="27">
        <f t="shared" ref="S58:S78" si="23">D58+I58+N58</f>
        <v>0</v>
      </c>
      <c r="T58" s="27">
        <f t="shared" ref="T58:T78" si="24">E58+J58+O58</f>
        <v>0</v>
      </c>
      <c r="U58" s="25"/>
      <c r="V58" s="26">
        <f t="shared" ref="V58:V78" si="25">U58*S58</f>
        <v>0</v>
      </c>
      <c r="ZY58" t="s">
        <v>778</v>
      </c>
      <c r="ZZ58" s="18" t="s">
        <v>779</v>
      </c>
    </row>
    <row r="59" spans="1:702" x14ac:dyDescent="0.25">
      <c r="A59" s="21"/>
      <c r="B59" s="113" t="s">
        <v>2771</v>
      </c>
      <c r="C59" s="23" t="s">
        <v>780</v>
      </c>
      <c r="D59" s="103">
        <v>1</v>
      </c>
      <c r="E59" s="24"/>
      <c r="F59" s="25"/>
      <c r="G59" s="26">
        <f t="shared" si="21"/>
        <v>0</v>
      </c>
      <c r="H59" s="7"/>
      <c r="I59" s="27"/>
      <c r="J59" s="27"/>
      <c r="K59" s="25"/>
      <c r="L59" s="26">
        <f t="shared" si="20"/>
        <v>0</v>
      </c>
      <c r="M59" s="7"/>
      <c r="N59" s="27"/>
      <c r="O59" s="27"/>
      <c r="P59" s="25"/>
      <c r="Q59" s="26">
        <f t="shared" si="22"/>
        <v>0</v>
      </c>
      <c r="R59" s="7"/>
      <c r="S59" s="27">
        <f t="shared" si="23"/>
        <v>1</v>
      </c>
      <c r="T59" s="27">
        <f t="shared" si="24"/>
        <v>0</v>
      </c>
      <c r="U59" s="25"/>
      <c r="V59" s="26">
        <f t="shared" si="25"/>
        <v>0</v>
      </c>
      <c r="ZY59" t="s">
        <v>781</v>
      </c>
      <c r="ZZ59" s="18" t="s">
        <v>782</v>
      </c>
    </row>
    <row r="60" spans="1:702" x14ac:dyDescent="0.25">
      <c r="A60" s="21"/>
      <c r="B60" s="113" t="s">
        <v>2772</v>
      </c>
      <c r="C60" s="23" t="s">
        <v>783</v>
      </c>
      <c r="D60" s="103">
        <v>1</v>
      </c>
      <c r="E60" s="24"/>
      <c r="F60" s="25"/>
      <c r="G60" s="26">
        <f t="shared" si="21"/>
        <v>0</v>
      </c>
      <c r="H60" s="7"/>
      <c r="I60" s="27"/>
      <c r="J60" s="27"/>
      <c r="K60" s="25"/>
      <c r="L60" s="26">
        <f t="shared" si="20"/>
        <v>0</v>
      </c>
      <c r="M60" s="7"/>
      <c r="N60" s="27"/>
      <c r="O60" s="27"/>
      <c r="P60" s="25"/>
      <c r="Q60" s="26">
        <f t="shared" si="22"/>
        <v>0</v>
      </c>
      <c r="R60" s="7"/>
      <c r="S60" s="27">
        <f t="shared" si="23"/>
        <v>1</v>
      </c>
      <c r="T60" s="27">
        <f t="shared" si="24"/>
        <v>0</v>
      </c>
      <c r="U60" s="25"/>
      <c r="V60" s="26">
        <f t="shared" si="25"/>
        <v>0</v>
      </c>
      <c r="ZY60" t="s">
        <v>784</v>
      </c>
      <c r="ZZ60" s="18" t="s">
        <v>785</v>
      </c>
    </row>
    <row r="61" spans="1:702" x14ac:dyDescent="0.25">
      <c r="A61" s="21"/>
      <c r="B61" s="114" t="s">
        <v>786</v>
      </c>
      <c r="C61" s="23" t="s">
        <v>787</v>
      </c>
      <c r="D61" s="103">
        <v>1</v>
      </c>
      <c r="E61" s="95"/>
      <c r="F61" s="25"/>
      <c r="G61" s="26">
        <f t="shared" si="21"/>
        <v>0</v>
      </c>
      <c r="H61" s="7"/>
      <c r="I61" s="27"/>
      <c r="J61" s="27"/>
      <c r="K61" s="25"/>
      <c r="L61" s="26">
        <f t="shared" si="20"/>
        <v>0</v>
      </c>
      <c r="M61" s="7"/>
      <c r="N61" s="27"/>
      <c r="O61" s="27"/>
      <c r="P61" s="25"/>
      <c r="Q61" s="26">
        <f t="shared" si="22"/>
        <v>0</v>
      </c>
      <c r="R61" s="7"/>
      <c r="S61" s="27">
        <f t="shared" si="23"/>
        <v>1</v>
      </c>
      <c r="T61" s="27">
        <f t="shared" si="24"/>
        <v>0</v>
      </c>
      <c r="U61" s="25"/>
      <c r="V61" s="26">
        <f t="shared" si="25"/>
        <v>0</v>
      </c>
      <c r="ZY61" t="s">
        <v>788</v>
      </c>
      <c r="ZZ61" s="18" t="s">
        <v>789</v>
      </c>
    </row>
    <row r="62" spans="1:702" x14ac:dyDescent="0.25">
      <c r="A62" s="21"/>
      <c r="B62" s="114" t="s">
        <v>790</v>
      </c>
      <c r="C62" s="23" t="s">
        <v>791</v>
      </c>
      <c r="D62" s="103">
        <v>1</v>
      </c>
      <c r="E62" s="24"/>
      <c r="F62" s="25"/>
      <c r="G62" s="26">
        <f t="shared" si="21"/>
        <v>0</v>
      </c>
      <c r="H62" s="7"/>
      <c r="I62" s="27"/>
      <c r="J62" s="27"/>
      <c r="K62" s="25"/>
      <c r="L62" s="26">
        <f t="shared" si="20"/>
        <v>0</v>
      </c>
      <c r="M62" s="7"/>
      <c r="N62" s="27"/>
      <c r="O62" s="27"/>
      <c r="P62" s="25"/>
      <c r="Q62" s="26">
        <f t="shared" si="22"/>
        <v>0</v>
      </c>
      <c r="R62" s="7"/>
      <c r="S62" s="27">
        <f t="shared" si="23"/>
        <v>1</v>
      </c>
      <c r="T62" s="27">
        <f t="shared" si="24"/>
        <v>0</v>
      </c>
      <c r="U62" s="25"/>
      <c r="V62" s="26">
        <f t="shared" si="25"/>
        <v>0</v>
      </c>
      <c r="ZY62" t="s">
        <v>792</v>
      </c>
      <c r="ZZ62" s="18" t="s">
        <v>793</v>
      </c>
    </row>
    <row r="63" spans="1:702" x14ac:dyDescent="0.25">
      <c r="A63" s="21"/>
      <c r="B63" s="114" t="s">
        <v>794</v>
      </c>
      <c r="C63" s="23" t="s">
        <v>795</v>
      </c>
      <c r="D63" s="103">
        <v>1</v>
      </c>
      <c r="E63" s="24"/>
      <c r="F63" s="25"/>
      <c r="G63" s="26">
        <f t="shared" si="21"/>
        <v>0</v>
      </c>
      <c r="H63" s="7"/>
      <c r="I63" s="27"/>
      <c r="J63" s="27"/>
      <c r="K63" s="25"/>
      <c r="L63" s="26">
        <f t="shared" si="20"/>
        <v>0</v>
      </c>
      <c r="M63" s="7"/>
      <c r="N63" s="27"/>
      <c r="O63" s="27"/>
      <c r="P63" s="25"/>
      <c r="Q63" s="26">
        <f t="shared" si="22"/>
        <v>0</v>
      </c>
      <c r="R63" s="7"/>
      <c r="S63" s="27">
        <f t="shared" si="23"/>
        <v>1</v>
      </c>
      <c r="T63" s="27">
        <f t="shared" si="24"/>
        <v>0</v>
      </c>
      <c r="U63" s="25"/>
      <c r="V63" s="26">
        <f t="shared" si="25"/>
        <v>0</v>
      </c>
      <c r="ZY63" t="s">
        <v>796</v>
      </c>
      <c r="ZZ63" s="18" t="s">
        <v>797</v>
      </c>
    </row>
    <row r="64" spans="1:702" x14ac:dyDescent="0.25">
      <c r="A64" s="21"/>
      <c r="B64" s="114" t="s">
        <v>798</v>
      </c>
      <c r="C64" s="23" t="s">
        <v>799</v>
      </c>
      <c r="D64" s="103">
        <v>1</v>
      </c>
      <c r="E64" s="95"/>
      <c r="F64" s="25"/>
      <c r="G64" s="26">
        <f t="shared" si="21"/>
        <v>0</v>
      </c>
      <c r="H64" s="7"/>
      <c r="I64" s="27"/>
      <c r="J64" s="27"/>
      <c r="K64" s="25"/>
      <c r="L64" s="26">
        <f t="shared" si="20"/>
        <v>0</v>
      </c>
      <c r="M64" s="7"/>
      <c r="N64" s="27"/>
      <c r="O64" s="27"/>
      <c r="P64" s="25"/>
      <c r="Q64" s="26">
        <f t="shared" si="22"/>
        <v>0</v>
      </c>
      <c r="R64" s="7"/>
      <c r="S64" s="27">
        <f t="shared" si="23"/>
        <v>1</v>
      </c>
      <c r="T64" s="27">
        <f t="shared" si="24"/>
        <v>0</v>
      </c>
      <c r="U64" s="25"/>
      <c r="V64" s="26">
        <f t="shared" si="25"/>
        <v>0</v>
      </c>
      <c r="ZY64" t="s">
        <v>800</v>
      </c>
      <c r="ZZ64" s="18" t="s">
        <v>801</v>
      </c>
    </row>
    <row r="65" spans="1:702" x14ac:dyDescent="0.25">
      <c r="A65" s="21"/>
      <c r="B65" s="114" t="s">
        <v>802</v>
      </c>
      <c r="C65" s="23" t="s">
        <v>803</v>
      </c>
      <c r="D65" s="103">
        <v>1</v>
      </c>
      <c r="E65" s="24"/>
      <c r="F65" s="25"/>
      <c r="G65" s="26">
        <f t="shared" si="21"/>
        <v>0</v>
      </c>
      <c r="H65" s="7"/>
      <c r="I65" s="27"/>
      <c r="J65" s="27"/>
      <c r="K65" s="25"/>
      <c r="L65" s="26">
        <f t="shared" si="20"/>
        <v>0</v>
      </c>
      <c r="M65" s="7"/>
      <c r="N65" s="27"/>
      <c r="O65" s="27"/>
      <c r="P65" s="25"/>
      <c r="Q65" s="26">
        <f t="shared" si="22"/>
        <v>0</v>
      </c>
      <c r="R65" s="7"/>
      <c r="S65" s="27">
        <f t="shared" si="23"/>
        <v>1</v>
      </c>
      <c r="T65" s="27">
        <f t="shared" si="24"/>
        <v>0</v>
      </c>
      <c r="U65" s="25"/>
      <c r="V65" s="26">
        <f t="shared" si="25"/>
        <v>0</v>
      </c>
      <c r="ZY65" t="s">
        <v>804</v>
      </c>
      <c r="ZZ65" s="18" t="s">
        <v>805</v>
      </c>
    </row>
    <row r="66" spans="1:702" x14ac:dyDescent="0.25">
      <c r="A66" s="21" t="s">
        <v>806</v>
      </c>
      <c r="B66" s="115" t="s">
        <v>807</v>
      </c>
      <c r="C66" s="23" t="s">
        <v>808</v>
      </c>
      <c r="D66" s="103"/>
      <c r="E66" s="24"/>
      <c r="F66" s="25"/>
      <c r="G66" s="26">
        <f t="shared" si="21"/>
        <v>0</v>
      </c>
      <c r="H66" s="7"/>
      <c r="I66" s="27"/>
      <c r="J66" s="27"/>
      <c r="K66" s="25"/>
      <c r="L66" s="26">
        <f t="shared" si="20"/>
        <v>0</v>
      </c>
      <c r="M66" s="7"/>
      <c r="N66" s="27"/>
      <c r="O66" s="27"/>
      <c r="P66" s="25"/>
      <c r="Q66" s="26">
        <f t="shared" si="22"/>
        <v>0</v>
      </c>
      <c r="R66" s="7"/>
      <c r="S66" s="27">
        <f t="shared" si="23"/>
        <v>0</v>
      </c>
      <c r="T66" s="27">
        <f t="shared" si="24"/>
        <v>0</v>
      </c>
      <c r="U66" s="25"/>
      <c r="V66" s="26">
        <f t="shared" si="25"/>
        <v>0</v>
      </c>
      <c r="ZY66" t="s">
        <v>809</v>
      </c>
      <c r="ZZ66" s="18" t="s">
        <v>810</v>
      </c>
    </row>
    <row r="67" spans="1:702" x14ac:dyDescent="0.25">
      <c r="A67" s="21"/>
      <c r="B67" s="114" t="s">
        <v>2778</v>
      </c>
      <c r="C67" s="23" t="s">
        <v>811</v>
      </c>
      <c r="D67" s="103">
        <v>1</v>
      </c>
      <c r="E67" s="24"/>
      <c r="F67" s="25"/>
      <c r="G67" s="26">
        <f t="shared" si="21"/>
        <v>0</v>
      </c>
      <c r="H67" s="7"/>
      <c r="I67" s="27"/>
      <c r="J67" s="27"/>
      <c r="K67" s="25"/>
      <c r="L67" s="26">
        <f t="shared" si="20"/>
        <v>0</v>
      </c>
      <c r="M67" s="7"/>
      <c r="N67" s="27"/>
      <c r="O67" s="27"/>
      <c r="P67" s="25"/>
      <c r="Q67" s="26">
        <f t="shared" si="22"/>
        <v>0</v>
      </c>
      <c r="R67" s="7"/>
      <c r="S67" s="27">
        <f t="shared" si="23"/>
        <v>1</v>
      </c>
      <c r="T67" s="27">
        <f t="shared" si="24"/>
        <v>0</v>
      </c>
      <c r="U67" s="25"/>
      <c r="V67" s="26">
        <f t="shared" si="25"/>
        <v>0</v>
      </c>
      <c r="ZY67" t="s">
        <v>812</v>
      </c>
      <c r="ZZ67" s="18" t="s">
        <v>813</v>
      </c>
    </row>
    <row r="68" spans="1:702" x14ac:dyDescent="0.25">
      <c r="A68" s="97"/>
      <c r="B68" s="114" t="s">
        <v>2779</v>
      </c>
      <c r="C68" s="23" t="s">
        <v>5</v>
      </c>
      <c r="D68" s="103">
        <v>1</v>
      </c>
      <c r="E68" s="24"/>
      <c r="F68" s="25"/>
      <c r="G68" s="26"/>
      <c r="H68" s="7"/>
      <c r="I68" s="27"/>
      <c r="J68" s="27"/>
      <c r="K68" s="25"/>
      <c r="L68" s="26">
        <f t="shared" si="20"/>
        <v>0</v>
      </c>
      <c r="M68" s="7"/>
      <c r="N68" s="27"/>
      <c r="O68" s="27"/>
      <c r="P68" s="25"/>
      <c r="Q68" s="26"/>
      <c r="R68" s="7"/>
      <c r="S68" s="27">
        <f t="shared" si="23"/>
        <v>1</v>
      </c>
      <c r="T68" s="27"/>
      <c r="U68" s="25"/>
      <c r="V68" s="26">
        <f t="shared" si="25"/>
        <v>0</v>
      </c>
      <c r="ZZ68" s="18"/>
    </row>
    <row r="69" spans="1:702" x14ac:dyDescent="0.25">
      <c r="A69" s="21"/>
      <c r="B69" s="114" t="s">
        <v>2780</v>
      </c>
      <c r="C69" s="23" t="s">
        <v>814</v>
      </c>
      <c r="D69" s="103">
        <v>1</v>
      </c>
      <c r="E69" s="24"/>
      <c r="F69" s="25"/>
      <c r="G69" s="26">
        <f t="shared" si="21"/>
        <v>0</v>
      </c>
      <c r="H69" s="7"/>
      <c r="I69" s="27"/>
      <c r="J69" s="27"/>
      <c r="K69" s="25"/>
      <c r="L69" s="26">
        <f t="shared" si="20"/>
        <v>0</v>
      </c>
      <c r="M69" s="7"/>
      <c r="N69" s="27"/>
      <c r="O69" s="27"/>
      <c r="P69" s="25"/>
      <c r="Q69" s="26">
        <f t="shared" si="22"/>
        <v>0</v>
      </c>
      <c r="R69" s="7"/>
      <c r="S69" s="27">
        <f t="shared" si="23"/>
        <v>1</v>
      </c>
      <c r="T69" s="27">
        <f t="shared" si="24"/>
        <v>0</v>
      </c>
      <c r="U69" s="25"/>
      <c r="V69" s="26">
        <f t="shared" si="25"/>
        <v>0</v>
      </c>
      <c r="ZY69" t="s">
        <v>815</v>
      </c>
      <c r="ZZ69" s="18" t="s">
        <v>816</v>
      </c>
    </row>
    <row r="70" spans="1:702" x14ac:dyDescent="0.25">
      <c r="A70" s="21"/>
      <c r="B70" s="114" t="s">
        <v>2777</v>
      </c>
      <c r="C70" s="23" t="s">
        <v>817</v>
      </c>
      <c r="D70" s="103">
        <v>1</v>
      </c>
      <c r="E70" s="24"/>
      <c r="F70" s="25"/>
      <c r="G70" s="26">
        <f t="shared" si="21"/>
        <v>0</v>
      </c>
      <c r="H70" s="7"/>
      <c r="I70" s="27"/>
      <c r="J70" s="27"/>
      <c r="K70" s="25"/>
      <c r="L70" s="26">
        <f t="shared" si="20"/>
        <v>0</v>
      </c>
      <c r="M70" s="7"/>
      <c r="N70" s="27"/>
      <c r="O70" s="27"/>
      <c r="P70" s="25"/>
      <c r="Q70" s="26">
        <f t="shared" si="22"/>
        <v>0</v>
      </c>
      <c r="R70" s="7"/>
      <c r="S70" s="27">
        <f t="shared" si="23"/>
        <v>1</v>
      </c>
      <c r="T70" s="27">
        <f t="shared" si="24"/>
        <v>0</v>
      </c>
      <c r="U70" s="25"/>
      <c r="V70" s="26">
        <f t="shared" si="25"/>
        <v>0</v>
      </c>
      <c r="ZY70" t="s">
        <v>818</v>
      </c>
      <c r="ZZ70" s="18" t="s">
        <v>819</v>
      </c>
    </row>
    <row r="71" spans="1:702" x14ac:dyDescent="0.25">
      <c r="A71" s="21"/>
      <c r="B71" s="114" t="s">
        <v>2781</v>
      </c>
      <c r="C71" s="23" t="s">
        <v>820</v>
      </c>
      <c r="D71" s="104">
        <v>1</v>
      </c>
      <c r="E71" s="98"/>
      <c r="F71" s="25"/>
      <c r="G71" s="26">
        <f t="shared" si="21"/>
        <v>0</v>
      </c>
      <c r="H71" s="7"/>
      <c r="I71" s="27"/>
      <c r="J71" s="27"/>
      <c r="K71" s="25"/>
      <c r="L71" s="26">
        <f t="shared" si="20"/>
        <v>0</v>
      </c>
      <c r="M71" s="7"/>
      <c r="N71" s="27"/>
      <c r="O71" s="27"/>
      <c r="P71" s="25"/>
      <c r="Q71" s="26">
        <f t="shared" si="22"/>
        <v>0</v>
      </c>
      <c r="R71" s="7"/>
      <c r="S71" s="27">
        <f t="shared" si="23"/>
        <v>1</v>
      </c>
      <c r="T71" s="27">
        <f t="shared" si="24"/>
        <v>0</v>
      </c>
      <c r="U71" s="25"/>
      <c r="V71" s="26">
        <f t="shared" si="25"/>
        <v>0</v>
      </c>
      <c r="ZY71" t="s">
        <v>821</v>
      </c>
      <c r="ZZ71" s="18" t="s">
        <v>822</v>
      </c>
    </row>
    <row r="72" spans="1:702" x14ac:dyDescent="0.25">
      <c r="A72" s="21" t="s">
        <v>827</v>
      </c>
      <c r="B72" s="115" t="s">
        <v>828</v>
      </c>
      <c r="C72" s="23" t="s">
        <v>829</v>
      </c>
      <c r="D72" s="104"/>
      <c r="E72" s="98"/>
      <c r="F72" s="25"/>
      <c r="G72" s="26">
        <f t="shared" si="21"/>
        <v>0</v>
      </c>
      <c r="H72" s="7"/>
      <c r="I72" s="27"/>
      <c r="J72" s="27"/>
      <c r="K72" s="25"/>
      <c r="L72" s="26">
        <f t="shared" si="20"/>
        <v>0</v>
      </c>
      <c r="M72" s="7"/>
      <c r="N72" s="27"/>
      <c r="O72" s="27"/>
      <c r="P72" s="25"/>
      <c r="Q72" s="26">
        <f t="shared" si="22"/>
        <v>0</v>
      </c>
      <c r="R72" s="7"/>
      <c r="S72" s="27">
        <f t="shared" si="23"/>
        <v>0</v>
      </c>
      <c r="T72" s="27">
        <f t="shared" si="24"/>
        <v>0</v>
      </c>
      <c r="U72" s="25"/>
      <c r="V72" s="26">
        <f t="shared" si="25"/>
        <v>0</v>
      </c>
      <c r="ZY72" t="s">
        <v>830</v>
      </c>
      <c r="ZZ72" s="18" t="s">
        <v>831</v>
      </c>
    </row>
    <row r="73" spans="1:702" x14ac:dyDescent="0.25">
      <c r="A73" s="21"/>
      <c r="B73" s="114" t="s">
        <v>832</v>
      </c>
      <c r="C73" s="23" t="s">
        <v>833</v>
      </c>
      <c r="D73" s="102"/>
      <c r="E73" s="101"/>
      <c r="F73" s="25"/>
      <c r="G73" s="26">
        <f t="shared" si="21"/>
        <v>0</v>
      </c>
      <c r="H73" s="7"/>
      <c r="I73" s="35"/>
      <c r="J73" s="35"/>
      <c r="K73" s="25"/>
      <c r="L73" s="26">
        <f t="shared" si="20"/>
        <v>0</v>
      </c>
      <c r="M73" s="7"/>
      <c r="N73" s="27">
        <v>1</v>
      </c>
      <c r="O73" s="27"/>
      <c r="P73" s="25"/>
      <c r="Q73" s="26">
        <f t="shared" si="22"/>
        <v>0</v>
      </c>
      <c r="R73" s="7"/>
      <c r="S73" s="35">
        <f t="shared" si="23"/>
        <v>1</v>
      </c>
      <c r="T73" s="35">
        <f t="shared" si="24"/>
        <v>0</v>
      </c>
      <c r="U73" s="25"/>
      <c r="V73" s="26">
        <f t="shared" si="25"/>
        <v>0</v>
      </c>
      <c r="ZY73" t="s">
        <v>834</v>
      </c>
      <c r="ZZ73" s="18" t="s">
        <v>835</v>
      </c>
    </row>
    <row r="74" spans="1:702" x14ac:dyDescent="0.25">
      <c r="A74" s="21"/>
      <c r="B74" s="114" t="s">
        <v>836</v>
      </c>
      <c r="C74" s="23" t="s">
        <v>837</v>
      </c>
      <c r="D74" s="104">
        <v>1</v>
      </c>
      <c r="E74" s="101"/>
      <c r="F74" s="25"/>
      <c r="G74" s="26">
        <f t="shared" si="21"/>
        <v>0</v>
      </c>
      <c r="H74" s="7"/>
      <c r="I74" s="35"/>
      <c r="J74" s="35"/>
      <c r="K74" s="25"/>
      <c r="L74" s="26">
        <f t="shared" si="20"/>
        <v>0</v>
      </c>
      <c r="M74" s="7"/>
      <c r="N74" s="35"/>
      <c r="O74" s="35"/>
      <c r="P74" s="25"/>
      <c r="Q74" s="26">
        <f t="shared" si="22"/>
        <v>0</v>
      </c>
      <c r="R74" s="7"/>
      <c r="S74" s="35">
        <f t="shared" si="23"/>
        <v>1</v>
      </c>
      <c r="T74" s="35">
        <f t="shared" si="24"/>
        <v>0</v>
      </c>
      <c r="U74" s="25"/>
      <c r="V74" s="26">
        <f t="shared" si="25"/>
        <v>0</v>
      </c>
      <c r="ZY74" t="s">
        <v>838</v>
      </c>
      <c r="ZZ74" s="18" t="s">
        <v>839</v>
      </c>
    </row>
    <row r="75" spans="1:702" x14ac:dyDescent="0.25">
      <c r="A75" s="21"/>
      <c r="B75" s="114" t="s">
        <v>840</v>
      </c>
      <c r="C75" s="23" t="s">
        <v>841</v>
      </c>
      <c r="D75" s="104">
        <v>1</v>
      </c>
      <c r="E75" s="101"/>
      <c r="F75" s="25"/>
      <c r="G75" s="26">
        <f t="shared" si="21"/>
        <v>0</v>
      </c>
      <c r="H75" s="7"/>
      <c r="I75" s="35"/>
      <c r="J75" s="35"/>
      <c r="K75" s="25"/>
      <c r="L75" s="26">
        <f t="shared" si="20"/>
        <v>0</v>
      </c>
      <c r="M75" s="7"/>
      <c r="N75" s="35"/>
      <c r="O75" s="35"/>
      <c r="P75" s="25"/>
      <c r="Q75" s="26">
        <f t="shared" si="22"/>
        <v>0</v>
      </c>
      <c r="R75" s="7"/>
      <c r="S75" s="35">
        <f t="shared" si="23"/>
        <v>1</v>
      </c>
      <c r="T75" s="35">
        <f t="shared" si="24"/>
        <v>0</v>
      </c>
      <c r="U75" s="25"/>
      <c r="V75" s="26">
        <f t="shared" si="25"/>
        <v>0</v>
      </c>
      <c r="ZY75" t="s">
        <v>842</v>
      </c>
      <c r="ZZ75" s="18" t="s">
        <v>843</v>
      </c>
    </row>
    <row r="76" spans="1:702" x14ac:dyDescent="0.25">
      <c r="A76" s="21" t="s">
        <v>844</v>
      </c>
      <c r="B76" s="115" t="s">
        <v>845</v>
      </c>
      <c r="C76" s="23" t="s">
        <v>846</v>
      </c>
      <c r="D76" s="102">
        <f>1.97+0.93</f>
        <v>2.9</v>
      </c>
      <c r="E76" s="101"/>
      <c r="F76" s="25"/>
      <c r="G76" s="26">
        <f t="shared" si="21"/>
        <v>0</v>
      </c>
      <c r="H76" s="7"/>
      <c r="I76" s="35"/>
      <c r="J76" s="35"/>
      <c r="K76" s="25"/>
      <c r="L76" s="26">
        <f t="shared" si="20"/>
        <v>0</v>
      </c>
      <c r="M76" s="7"/>
      <c r="N76" s="35">
        <v>0.88</v>
      </c>
      <c r="O76" s="35"/>
      <c r="P76" s="25"/>
      <c r="Q76" s="26">
        <f t="shared" si="22"/>
        <v>0</v>
      </c>
      <c r="R76" s="7"/>
      <c r="S76" s="35">
        <f t="shared" si="23"/>
        <v>3.78</v>
      </c>
      <c r="T76" s="35">
        <f t="shared" si="24"/>
        <v>0</v>
      </c>
      <c r="U76" s="25"/>
      <c r="V76" s="26">
        <f t="shared" si="25"/>
        <v>0</v>
      </c>
      <c r="ZY76" t="s">
        <v>847</v>
      </c>
      <c r="ZZ76" s="18" t="s">
        <v>848</v>
      </c>
    </row>
    <row r="77" spans="1:702" x14ac:dyDescent="0.25">
      <c r="A77" s="21" t="s">
        <v>849</v>
      </c>
      <c r="B77" s="22" t="s">
        <v>850</v>
      </c>
      <c r="C77" s="23" t="s">
        <v>851</v>
      </c>
      <c r="D77" s="101"/>
      <c r="E77" s="101"/>
      <c r="F77" s="25"/>
      <c r="G77" s="26">
        <f t="shared" si="21"/>
        <v>0</v>
      </c>
      <c r="H77" s="7"/>
      <c r="I77" s="35"/>
      <c r="J77" s="35"/>
      <c r="K77" s="25"/>
      <c r="L77" s="26">
        <f t="shared" si="20"/>
        <v>0</v>
      </c>
      <c r="M77" s="7"/>
      <c r="N77" s="35">
        <v>1.76</v>
      </c>
      <c r="O77" s="35"/>
      <c r="P77" s="25"/>
      <c r="Q77" s="26">
        <f t="shared" si="22"/>
        <v>0</v>
      </c>
      <c r="R77" s="7"/>
      <c r="S77" s="35">
        <f t="shared" si="23"/>
        <v>1.76</v>
      </c>
      <c r="T77" s="35">
        <f t="shared" si="24"/>
        <v>0</v>
      </c>
      <c r="U77" s="25"/>
      <c r="V77" s="26">
        <f t="shared" si="25"/>
        <v>0</v>
      </c>
      <c r="ZY77" t="s">
        <v>852</v>
      </c>
      <c r="ZZ77" s="18" t="s">
        <v>853</v>
      </c>
    </row>
    <row r="78" spans="1:702" x14ac:dyDescent="0.25">
      <c r="A78" s="21" t="s">
        <v>854</v>
      </c>
      <c r="B78" s="22" t="s">
        <v>855</v>
      </c>
      <c r="C78" s="23" t="s">
        <v>856</v>
      </c>
      <c r="D78" s="99">
        <v>1</v>
      </c>
      <c r="E78" s="99"/>
      <c r="F78" s="25"/>
      <c r="G78" s="26">
        <f t="shared" si="21"/>
        <v>0</v>
      </c>
      <c r="H78" s="7"/>
      <c r="I78" s="35"/>
      <c r="J78" s="35"/>
      <c r="K78" s="25"/>
      <c r="L78" s="26">
        <f t="shared" si="20"/>
        <v>0</v>
      </c>
      <c r="M78" s="7"/>
      <c r="N78" s="35"/>
      <c r="O78" s="35"/>
      <c r="P78" s="25"/>
      <c r="Q78" s="26">
        <f t="shared" si="22"/>
        <v>0</v>
      </c>
      <c r="R78" s="7"/>
      <c r="S78" s="35">
        <f t="shared" si="23"/>
        <v>1</v>
      </c>
      <c r="T78" s="35">
        <f t="shared" si="24"/>
        <v>0</v>
      </c>
      <c r="U78" s="25"/>
      <c r="V78" s="26">
        <f t="shared" si="25"/>
        <v>0</v>
      </c>
      <c r="ZY78" t="s">
        <v>857</v>
      </c>
      <c r="ZZ78" s="18" t="s">
        <v>858</v>
      </c>
    </row>
    <row r="79" spans="1:702" x14ac:dyDescent="0.25">
      <c r="A79" s="28"/>
      <c r="B79" s="29"/>
      <c r="C79" s="15"/>
      <c r="D79" s="105"/>
      <c r="E79" s="105"/>
      <c r="F79" s="15"/>
      <c r="G79" s="30"/>
      <c r="H79" s="7"/>
      <c r="I79" s="17"/>
      <c r="J79" s="17"/>
      <c r="K79" s="15"/>
      <c r="L79" s="30">
        <f t="shared" si="20"/>
        <v>0</v>
      </c>
      <c r="M79" s="7"/>
      <c r="N79" s="17"/>
      <c r="O79" s="17"/>
      <c r="P79" s="15"/>
      <c r="Q79" s="30"/>
      <c r="R79" s="7"/>
      <c r="S79" s="17"/>
      <c r="T79" s="17"/>
      <c r="U79" s="15"/>
      <c r="V79" s="30"/>
    </row>
    <row r="80" spans="1:702" ht="21" x14ac:dyDescent="0.25">
      <c r="A80" s="31"/>
      <c r="B80" s="32" t="s">
        <v>859</v>
      </c>
      <c r="C80" s="82"/>
      <c r="D80" s="82"/>
      <c r="E80" s="82"/>
      <c r="F80" s="85"/>
      <c r="G80" s="85">
        <f>SUBTOTAL(109,G58:G79)</f>
        <v>0</v>
      </c>
      <c r="H80" s="33"/>
      <c r="I80" s="84"/>
      <c r="J80" s="84"/>
      <c r="K80" s="82"/>
      <c r="L80" s="85">
        <f>SUBTOTAL(109,L58:L79)</f>
        <v>0</v>
      </c>
      <c r="M80" s="33"/>
      <c r="N80" s="84"/>
      <c r="O80" s="84"/>
      <c r="P80" s="82"/>
      <c r="Q80" s="85">
        <f>SUBTOTAL(109,Q58:Q79)</f>
        <v>0</v>
      </c>
      <c r="R80" s="33"/>
      <c r="S80" s="84"/>
      <c r="T80" s="84"/>
      <c r="U80" s="82"/>
      <c r="V80" s="85">
        <f>SUBTOTAL(109,V58:V79)</f>
        <v>0</v>
      </c>
      <c r="W80" s="34"/>
      <c r="ZY80" t="s">
        <v>860</v>
      </c>
    </row>
    <row r="81" spans="1:702" x14ac:dyDescent="0.25">
      <c r="A81" s="28"/>
      <c r="B81" s="29"/>
      <c r="C81" s="15"/>
      <c r="D81" s="15"/>
      <c r="E81" s="15"/>
      <c r="F81" s="15"/>
      <c r="G81" s="11"/>
      <c r="H81" s="7"/>
      <c r="I81" s="17"/>
      <c r="J81" s="17"/>
      <c r="K81" s="15"/>
      <c r="L81" s="11"/>
      <c r="M81" s="7"/>
      <c r="N81" s="17"/>
      <c r="O81" s="17"/>
      <c r="P81" s="15"/>
      <c r="Q81" s="11"/>
      <c r="R81" s="7"/>
      <c r="S81" s="17"/>
      <c r="T81" s="17"/>
      <c r="U81" s="15"/>
      <c r="V81" s="11"/>
    </row>
    <row r="82" spans="1:702" ht="21" x14ac:dyDescent="0.25">
      <c r="A82" s="19" t="s">
        <v>861</v>
      </c>
      <c r="B82" s="20" t="s">
        <v>862</v>
      </c>
      <c r="C82" s="15"/>
      <c r="D82" s="15"/>
      <c r="E82" s="15"/>
      <c r="F82" s="15"/>
      <c r="G82" s="16"/>
      <c r="H82" s="7"/>
      <c r="I82" s="17"/>
      <c r="J82" s="17"/>
      <c r="K82" s="15"/>
      <c r="L82" s="26">
        <f t="shared" ref="L82:L86" si="26">K82*I82</f>
        <v>0</v>
      </c>
      <c r="M82" s="7"/>
      <c r="N82" s="17"/>
      <c r="O82" s="17"/>
      <c r="P82" s="15"/>
      <c r="Q82" s="16"/>
      <c r="R82" s="7"/>
      <c r="S82" s="17"/>
      <c r="T82" s="17"/>
      <c r="U82" s="15"/>
      <c r="V82" s="26">
        <f t="shared" ref="V82:V85" si="27">U82*S82</f>
        <v>0</v>
      </c>
      <c r="ZY82" t="s">
        <v>863</v>
      </c>
      <c r="ZZ82" s="18"/>
    </row>
    <row r="83" spans="1:702" x14ac:dyDescent="0.25">
      <c r="A83" s="21" t="s">
        <v>864</v>
      </c>
      <c r="B83" s="22" t="s">
        <v>865</v>
      </c>
      <c r="C83" s="23" t="s">
        <v>866</v>
      </c>
      <c r="D83" s="25"/>
      <c r="E83" s="25"/>
      <c r="F83" s="25"/>
      <c r="G83" s="26">
        <f>ROUND(E83*F83,2)</f>
        <v>0</v>
      </c>
      <c r="H83" s="7"/>
      <c r="I83" s="35">
        <v>8.9499999999999993</v>
      </c>
      <c r="J83" s="35"/>
      <c r="K83" s="25"/>
      <c r="L83" s="26">
        <f t="shared" si="26"/>
        <v>0</v>
      </c>
      <c r="M83" s="7"/>
      <c r="N83" s="35"/>
      <c r="O83" s="35"/>
      <c r="P83" s="25"/>
      <c r="Q83" s="26">
        <f>ROUND(O83*P83,2)</f>
        <v>0</v>
      </c>
      <c r="R83" s="7"/>
      <c r="S83" s="35">
        <f t="shared" ref="S83:T85" si="28">D83+I83+N83</f>
        <v>8.9499999999999993</v>
      </c>
      <c r="T83" s="35">
        <f t="shared" si="28"/>
        <v>0</v>
      </c>
      <c r="U83" s="25"/>
      <c r="V83" s="26">
        <f t="shared" si="27"/>
        <v>0</v>
      </c>
      <c r="ZY83" t="s">
        <v>867</v>
      </c>
      <c r="ZZ83" s="18" t="s">
        <v>868</v>
      </c>
    </row>
    <row r="84" spans="1:702" x14ac:dyDescent="0.25">
      <c r="A84" s="21" t="s">
        <v>869</v>
      </c>
      <c r="B84" s="22" t="s">
        <v>870</v>
      </c>
      <c r="C84" s="23" t="s">
        <v>871</v>
      </c>
      <c r="D84" s="25">
        <v>6</v>
      </c>
      <c r="E84" s="25"/>
      <c r="F84" s="25"/>
      <c r="G84" s="26">
        <f>ROUND(E84*F84,2)</f>
        <v>0</v>
      </c>
      <c r="H84" s="7"/>
      <c r="I84" s="35"/>
      <c r="J84" s="35"/>
      <c r="K84" s="25"/>
      <c r="L84" s="26">
        <f t="shared" si="26"/>
        <v>0</v>
      </c>
      <c r="M84" s="7"/>
      <c r="N84" s="35"/>
      <c r="O84" s="35"/>
      <c r="P84" s="25"/>
      <c r="Q84" s="26">
        <f>ROUND(O84*P84,2)</f>
        <v>0</v>
      </c>
      <c r="R84" s="7"/>
      <c r="S84" s="35">
        <f t="shared" si="28"/>
        <v>6</v>
      </c>
      <c r="T84" s="35">
        <f t="shared" si="28"/>
        <v>0</v>
      </c>
      <c r="U84" s="25"/>
      <c r="V84" s="26">
        <f t="shared" si="27"/>
        <v>0</v>
      </c>
      <c r="ZY84" t="s">
        <v>872</v>
      </c>
      <c r="ZZ84" s="18" t="s">
        <v>873</v>
      </c>
    </row>
    <row r="85" spans="1:702" x14ac:dyDescent="0.25">
      <c r="A85" s="21" t="s">
        <v>874</v>
      </c>
      <c r="B85" s="22" t="s">
        <v>875</v>
      </c>
      <c r="C85" s="23" t="s">
        <v>876</v>
      </c>
      <c r="D85" s="25"/>
      <c r="E85" s="25"/>
      <c r="F85" s="25"/>
      <c r="G85" s="26">
        <f>ROUND(E85*F85,2)</f>
        <v>0</v>
      </c>
      <c r="H85" s="7"/>
      <c r="I85" s="35">
        <v>3.48</v>
      </c>
      <c r="J85" s="35"/>
      <c r="K85" s="25"/>
      <c r="L85" s="26">
        <f t="shared" si="26"/>
        <v>0</v>
      </c>
      <c r="M85" s="7"/>
      <c r="N85" s="35"/>
      <c r="O85" s="35"/>
      <c r="P85" s="25"/>
      <c r="Q85" s="26">
        <f>ROUND(O85*P85,2)</f>
        <v>0</v>
      </c>
      <c r="R85" s="7"/>
      <c r="S85" s="35">
        <f t="shared" si="28"/>
        <v>3.48</v>
      </c>
      <c r="T85" s="35">
        <f t="shared" si="28"/>
        <v>0</v>
      </c>
      <c r="U85" s="25"/>
      <c r="V85" s="26">
        <f t="shared" si="27"/>
        <v>0</v>
      </c>
      <c r="ZY85" t="s">
        <v>877</v>
      </c>
      <c r="ZZ85" s="18" t="s">
        <v>878</v>
      </c>
    </row>
    <row r="86" spans="1:702" x14ac:dyDescent="0.25">
      <c r="A86" s="28"/>
      <c r="B86" s="29"/>
      <c r="C86" s="15"/>
      <c r="D86" s="15"/>
      <c r="E86" s="15"/>
      <c r="F86" s="15"/>
      <c r="G86" s="30"/>
      <c r="H86" s="7"/>
      <c r="I86" s="17"/>
      <c r="J86" s="17"/>
      <c r="K86" s="15"/>
      <c r="L86" s="26">
        <f t="shared" si="26"/>
        <v>0</v>
      </c>
      <c r="M86" s="7"/>
      <c r="N86" s="17"/>
      <c r="O86" s="17"/>
      <c r="P86" s="15"/>
      <c r="Q86" s="30"/>
      <c r="R86" s="7"/>
      <c r="S86" s="17"/>
      <c r="T86" s="17"/>
      <c r="U86" s="15"/>
      <c r="V86" s="30"/>
    </row>
    <row r="87" spans="1:702" ht="21" x14ac:dyDescent="0.25">
      <c r="A87" s="31"/>
      <c r="B87" s="32" t="s">
        <v>879</v>
      </c>
      <c r="C87" s="82"/>
      <c r="D87" s="82"/>
      <c r="E87" s="82"/>
      <c r="F87" s="85"/>
      <c r="G87" s="85">
        <f>SUBTOTAL(109,G83:G86)</f>
        <v>0</v>
      </c>
      <c r="H87" s="33"/>
      <c r="I87" s="84"/>
      <c r="J87" s="84"/>
      <c r="K87" s="82"/>
      <c r="L87" s="85">
        <f>SUBTOTAL(109,L83:L86)</f>
        <v>0</v>
      </c>
      <c r="M87" s="33"/>
      <c r="N87" s="84"/>
      <c r="O87" s="84"/>
      <c r="P87" s="82"/>
      <c r="Q87" s="85">
        <f>SUBTOTAL(109,Q83:Q86)</f>
        <v>0</v>
      </c>
      <c r="R87" s="33"/>
      <c r="S87" s="84"/>
      <c r="T87" s="84"/>
      <c r="U87" s="82"/>
      <c r="V87" s="85">
        <f>SUBTOTAL(109,V83:V86)</f>
        <v>0</v>
      </c>
      <c r="W87" s="34"/>
      <c r="ZY87" t="s">
        <v>880</v>
      </c>
    </row>
    <row r="88" spans="1:702" x14ac:dyDescent="0.25">
      <c r="A88" s="28"/>
      <c r="B88" s="29"/>
      <c r="C88" s="15"/>
      <c r="D88" s="15"/>
      <c r="E88" s="15"/>
      <c r="F88" s="15"/>
      <c r="G88" s="11"/>
      <c r="H88" s="7"/>
      <c r="I88" s="17"/>
      <c r="J88" s="17"/>
      <c r="K88" s="15"/>
      <c r="L88" s="26">
        <f t="shared" ref="L88:L91" si="29">K88*I88</f>
        <v>0</v>
      </c>
      <c r="M88" s="7"/>
      <c r="N88" s="17"/>
      <c r="O88" s="17"/>
      <c r="P88" s="15"/>
      <c r="Q88" s="11"/>
      <c r="R88" s="7"/>
      <c r="S88" s="17"/>
      <c r="T88" s="17"/>
      <c r="U88" s="15"/>
      <c r="V88" s="26">
        <f t="shared" ref="V88:V90" si="30">U88*S88</f>
        <v>0</v>
      </c>
    </row>
    <row r="89" spans="1:702" ht="21" x14ac:dyDescent="0.25">
      <c r="A89" s="19" t="s">
        <v>881</v>
      </c>
      <c r="B89" s="20" t="s">
        <v>882</v>
      </c>
      <c r="C89" s="15"/>
      <c r="D89" s="15"/>
      <c r="E89" s="15"/>
      <c r="F89" s="15"/>
      <c r="G89" s="16"/>
      <c r="H89" s="7"/>
      <c r="I89" s="17"/>
      <c r="J89" s="17"/>
      <c r="K89" s="15"/>
      <c r="L89" s="26">
        <f t="shared" si="29"/>
        <v>0</v>
      </c>
      <c r="M89" s="7"/>
      <c r="N89" s="17"/>
      <c r="O89" s="17"/>
      <c r="P89" s="15"/>
      <c r="Q89" s="16"/>
      <c r="R89" s="7"/>
      <c r="S89" s="17"/>
      <c r="T89" s="17"/>
      <c r="U89" s="15"/>
      <c r="V89" s="26">
        <f t="shared" si="30"/>
        <v>0</v>
      </c>
      <c r="ZY89" t="s">
        <v>883</v>
      </c>
      <c r="ZZ89" s="18"/>
    </row>
    <row r="90" spans="1:702" x14ac:dyDescent="0.25">
      <c r="A90" s="21" t="s">
        <v>884</v>
      </c>
      <c r="B90" s="22" t="s">
        <v>885</v>
      </c>
      <c r="C90" s="23" t="s">
        <v>886</v>
      </c>
      <c r="D90" s="25">
        <v>3.56</v>
      </c>
      <c r="E90" s="25"/>
      <c r="F90" s="25"/>
      <c r="G90" s="26">
        <f>ROUND(E90*F90,2)</f>
        <v>0</v>
      </c>
      <c r="H90" s="7"/>
      <c r="I90" s="35"/>
      <c r="J90" s="35"/>
      <c r="K90" s="25"/>
      <c r="L90" s="26">
        <f t="shared" si="29"/>
        <v>0</v>
      </c>
      <c r="M90" s="7"/>
      <c r="N90" s="35">
        <v>2.5</v>
      </c>
      <c r="O90" s="35"/>
      <c r="P90" s="25"/>
      <c r="Q90" s="26">
        <f>ROUND(O90*P90,2)</f>
        <v>0</v>
      </c>
      <c r="R90" s="7"/>
      <c r="S90" s="35">
        <f>D90+I90+N90</f>
        <v>6.0600000000000005</v>
      </c>
      <c r="T90" s="35">
        <f>E90+J90+O90</f>
        <v>0</v>
      </c>
      <c r="U90" s="25"/>
      <c r="V90" s="26">
        <f t="shared" si="30"/>
        <v>0</v>
      </c>
      <c r="ZY90" t="s">
        <v>887</v>
      </c>
      <c r="ZZ90" s="18" t="s">
        <v>888</v>
      </c>
    </row>
    <row r="91" spans="1:702" x14ac:dyDescent="0.25">
      <c r="A91" s="28"/>
      <c r="B91" s="29"/>
      <c r="C91" s="15"/>
      <c r="D91" s="15"/>
      <c r="E91" s="15"/>
      <c r="F91" s="15"/>
      <c r="G91" s="30"/>
      <c r="H91" s="7"/>
      <c r="I91" s="17"/>
      <c r="J91" s="17"/>
      <c r="K91" s="15"/>
      <c r="L91" s="26">
        <f t="shared" si="29"/>
        <v>0</v>
      </c>
      <c r="M91" s="7"/>
      <c r="N91" s="17"/>
      <c r="O91" s="17"/>
      <c r="P91" s="15"/>
      <c r="Q91" s="30"/>
      <c r="R91" s="7"/>
      <c r="S91" s="17"/>
      <c r="T91" s="17"/>
      <c r="U91" s="15"/>
      <c r="V91" s="30"/>
    </row>
    <row r="92" spans="1:702" ht="21" x14ac:dyDescent="0.25">
      <c r="A92" s="31"/>
      <c r="B92" s="32" t="s">
        <v>889</v>
      </c>
      <c r="C92" s="82"/>
      <c r="D92" s="82"/>
      <c r="E92" s="82"/>
      <c r="F92" s="85"/>
      <c r="G92" s="85">
        <f>SUBTOTAL(109,G90:G91)</f>
        <v>0</v>
      </c>
      <c r="H92" s="33"/>
      <c r="I92" s="84"/>
      <c r="J92" s="84"/>
      <c r="K92" s="82"/>
      <c r="L92" s="85">
        <f>SUBTOTAL(109,L90:L91)</f>
        <v>0</v>
      </c>
      <c r="M92" s="33"/>
      <c r="N92" s="84"/>
      <c r="O92" s="84"/>
      <c r="P92" s="82"/>
      <c r="Q92" s="85">
        <f>SUBTOTAL(109,Q90:Q91)</f>
        <v>0</v>
      </c>
      <c r="R92" s="33"/>
      <c r="S92" s="84"/>
      <c r="T92" s="84"/>
      <c r="U92" s="82"/>
      <c r="V92" s="85">
        <f>SUBTOTAL(109,V90:V91)</f>
        <v>0</v>
      </c>
      <c r="W92" s="34"/>
      <c r="ZY92" t="s">
        <v>890</v>
      </c>
    </row>
    <row r="93" spans="1:702" x14ac:dyDescent="0.25">
      <c r="A93" s="28"/>
      <c r="B93" s="29"/>
      <c r="C93" s="15"/>
      <c r="D93" s="15"/>
      <c r="E93" s="15"/>
      <c r="F93" s="15"/>
      <c r="G93" s="11"/>
      <c r="H93" s="7"/>
      <c r="I93" s="17"/>
      <c r="J93" s="17"/>
      <c r="K93" s="15"/>
      <c r="L93" s="26">
        <f t="shared" ref="L93:L96" si="31">K93*I93</f>
        <v>0</v>
      </c>
      <c r="M93" s="7"/>
      <c r="N93" s="17"/>
      <c r="O93" s="17"/>
      <c r="P93" s="15"/>
      <c r="Q93" s="11"/>
      <c r="R93" s="7"/>
      <c r="S93" s="17"/>
      <c r="T93" s="17"/>
      <c r="U93" s="15"/>
      <c r="V93" s="11"/>
    </row>
    <row r="94" spans="1:702" ht="21" x14ac:dyDescent="0.25">
      <c r="A94" s="19" t="s">
        <v>891</v>
      </c>
      <c r="B94" s="20" t="s">
        <v>892</v>
      </c>
      <c r="C94" s="15"/>
      <c r="D94" s="15"/>
      <c r="E94" s="15"/>
      <c r="F94" s="15"/>
      <c r="G94" s="16"/>
      <c r="H94" s="7"/>
      <c r="I94" s="17"/>
      <c r="J94" s="17"/>
      <c r="K94" s="15"/>
      <c r="L94" s="26">
        <f t="shared" si="31"/>
        <v>0</v>
      </c>
      <c r="M94" s="7"/>
      <c r="N94" s="17"/>
      <c r="O94" s="17"/>
      <c r="P94" s="15"/>
      <c r="Q94" s="16"/>
      <c r="R94" s="7"/>
      <c r="S94" s="17"/>
      <c r="T94" s="17"/>
      <c r="U94" s="15"/>
      <c r="V94" s="26">
        <f t="shared" ref="V94:V96" si="32">U94*S94</f>
        <v>0</v>
      </c>
      <c r="ZY94" t="s">
        <v>893</v>
      </c>
      <c r="ZZ94" s="18"/>
    </row>
    <row r="95" spans="1:702" x14ac:dyDescent="0.25">
      <c r="A95" s="21" t="s">
        <v>894</v>
      </c>
      <c r="B95" s="22" t="s">
        <v>895</v>
      </c>
      <c r="C95" s="23" t="s">
        <v>896</v>
      </c>
      <c r="D95" s="24"/>
      <c r="E95" s="24"/>
      <c r="F95" s="25"/>
      <c r="G95" s="26">
        <f>ROUND(E95*F95,2)</f>
        <v>0</v>
      </c>
      <c r="H95" s="7"/>
      <c r="I95" s="27"/>
      <c r="J95" s="27"/>
      <c r="K95" s="25"/>
      <c r="L95" s="26">
        <f t="shared" si="31"/>
        <v>0</v>
      </c>
      <c r="M95" s="7"/>
      <c r="N95" s="27">
        <v>1</v>
      </c>
      <c r="O95" s="27"/>
      <c r="P95" s="25"/>
      <c r="Q95" s="26">
        <f>ROUND(O95*P95,2)</f>
        <v>0</v>
      </c>
      <c r="R95" s="7"/>
      <c r="S95" s="27">
        <f>D95+I95+N95</f>
        <v>1</v>
      </c>
      <c r="T95" s="27">
        <f>E95+J95+O95</f>
        <v>0</v>
      </c>
      <c r="U95" s="26"/>
      <c r="V95" s="26">
        <f t="shared" si="32"/>
        <v>0</v>
      </c>
      <c r="ZY95" t="s">
        <v>897</v>
      </c>
      <c r="ZZ95" s="18" t="s">
        <v>898</v>
      </c>
    </row>
    <row r="96" spans="1:702" x14ac:dyDescent="0.25">
      <c r="A96" s="28"/>
      <c r="B96" s="29"/>
      <c r="C96" s="15"/>
      <c r="D96" s="15"/>
      <c r="E96" s="15"/>
      <c r="F96" s="15"/>
      <c r="G96" s="30"/>
      <c r="H96" s="7"/>
      <c r="I96" s="17"/>
      <c r="J96" s="17"/>
      <c r="K96" s="15"/>
      <c r="L96" s="26">
        <f t="shared" si="31"/>
        <v>0</v>
      </c>
      <c r="M96" s="7"/>
      <c r="N96" s="17"/>
      <c r="O96" s="17"/>
      <c r="P96" s="15"/>
      <c r="Q96" s="30"/>
      <c r="R96" s="7"/>
      <c r="S96" s="17"/>
      <c r="T96" s="17"/>
      <c r="U96" s="15"/>
      <c r="V96" s="26">
        <f t="shared" si="32"/>
        <v>0</v>
      </c>
    </row>
    <row r="97" spans="1:702" ht="21" x14ac:dyDescent="0.25">
      <c r="A97" s="31"/>
      <c r="B97" s="32" t="s">
        <v>899</v>
      </c>
      <c r="C97" s="82"/>
      <c r="D97" s="82"/>
      <c r="E97" s="82"/>
      <c r="F97" s="85"/>
      <c r="G97" s="85">
        <f>SUBTOTAL(109,G95:G96)</f>
        <v>0</v>
      </c>
      <c r="H97" s="33"/>
      <c r="I97" s="84"/>
      <c r="J97" s="84"/>
      <c r="K97" s="82"/>
      <c r="L97" s="85">
        <f>SUBTOTAL(109,L95:L96)</f>
        <v>0</v>
      </c>
      <c r="M97" s="33"/>
      <c r="N97" s="84"/>
      <c r="O97" s="84"/>
      <c r="P97" s="82"/>
      <c r="Q97" s="85">
        <f>SUBTOTAL(109,Q95:Q96)</f>
        <v>0</v>
      </c>
      <c r="R97" s="33"/>
      <c r="S97" s="84"/>
      <c r="T97" s="84"/>
      <c r="U97" s="82"/>
      <c r="V97" s="85">
        <f>SUBTOTAL(109,V95:V96)</f>
        <v>0</v>
      </c>
      <c r="W97" s="34"/>
      <c r="ZY97" t="s">
        <v>900</v>
      </c>
    </row>
    <row r="98" spans="1:702" x14ac:dyDescent="0.25">
      <c r="A98" s="28"/>
      <c r="B98" s="29"/>
      <c r="C98" s="15"/>
      <c r="D98" s="15"/>
      <c r="E98" s="15"/>
      <c r="F98" s="15"/>
      <c r="G98" s="11"/>
      <c r="H98" s="7"/>
      <c r="I98" s="17"/>
      <c r="J98" s="17"/>
      <c r="K98" s="15"/>
      <c r="L98" s="11"/>
      <c r="M98" s="7"/>
      <c r="N98" s="17"/>
      <c r="O98" s="17"/>
      <c r="P98" s="15"/>
      <c r="Q98" s="11"/>
      <c r="R98" s="7"/>
      <c r="S98" s="17"/>
      <c r="T98" s="17"/>
      <c r="U98" s="15"/>
      <c r="V98" s="26">
        <f t="shared" ref="V98:V144" si="33">U98*S98</f>
        <v>0</v>
      </c>
    </row>
    <row r="99" spans="1:702" ht="21" x14ac:dyDescent="0.25">
      <c r="A99" s="19" t="s">
        <v>901</v>
      </c>
      <c r="B99" s="20" t="s">
        <v>905</v>
      </c>
      <c r="C99" s="15"/>
      <c r="D99" s="15"/>
      <c r="E99" s="15"/>
      <c r="F99" s="15"/>
      <c r="G99" s="16"/>
      <c r="H99" s="7"/>
      <c r="I99" s="17"/>
      <c r="J99" s="17"/>
      <c r="K99" s="15"/>
      <c r="L99" s="16"/>
      <c r="M99" s="7"/>
      <c r="N99" s="17"/>
      <c r="O99" s="17"/>
      <c r="P99" s="15"/>
      <c r="Q99" s="16"/>
      <c r="R99" s="7"/>
      <c r="S99" s="17"/>
      <c r="T99" s="17"/>
      <c r="U99" s="15"/>
      <c r="V99" s="26">
        <f t="shared" si="33"/>
        <v>0</v>
      </c>
      <c r="ZY99" t="s">
        <v>906</v>
      </c>
      <c r="ZZ99" s="18"/>
    </row>
    <row r="100" spans="1:702" x14ac:dyDescent="0.25">
      <c r="A100" s="21" t="s">
        <v>902</v>
      </c>
      <c r="B100" s="22" t="s">
        <v>907</v>
      </c>
      <c r="C100" s="23"/>
      <c r="D100" s="25"/>
      <c r="E100" s="25"/>
      <c r="F100" s="25"/>
      <c r="G100" s="26">
        <f>ROUND(E100*F100,2)</f>
        <v>0</v>
      </c>
      <c r="H100" s="7"/>
      <c r="I100" s="35"/>
      <c r="J100" s="35"/>
      <c r="K100" s="25"/>
      <c r="L100" s="26">
        <f>ROUND(J100*K100,2)</f>
        <v>0</v>
      </c>
      <c r="M100" s="7"/>
      <c r="N100" s="35"/>
      <c r="O100" s="35"/>
      <c r="P100" s="25"/>
      <c r="Q100" s="26">
        <f>ROUND(O100*P100,2)</f>
        <v>0</v>
      </c>
      <c r="R100" s="7"/>
      <c r="S100" s="35"/>
      <c r="T100" s="35"/>
      <c r="U100" s="25"/>
      <c r="V100" s="26">
        <f t="shared" si="33"/>
        <v>0</v>
      </c>
      <c r="ZY100" t="s">
        <v>908</v>
      </c>
      <c r="ZZ100" s="18" t="s">
        <v>909</v>
      </c>
    </row>
    <row r="101" spans="1:702" x14ac:dyDescent="0.25">
      <c r="A101" s="97"/>
      <c r="B101" s="88" t="s">
        <v>2714</v>
      </c>
      <c r="C101" s="23" t="s">
        <v>93</v>
      </c>
      <c r="D101" s="25">
        <f>0.95*3.26</f>
        <v>3.0969999999999995</v>
      </c>
      <c r="E101" s="25"/>
      <c r="F101" s="25"/>
      <c r="G101" s="26"/>
      <c r="H101" s="7"/>
      <c r="I101" s="35"/>
      <c r="J101" s="35"/>
      <c r="K101" s="25"/>
      <c r="L101" s="26"/>
      <c r="M101" s="7"/>
      <c r="N101" s="35"/>
      <c r="O101" s="35"/>
      <c r="P101" s="25"/>
      <c r="Q101" s="26"/>
      <c r="R101" s="7"/>
      <c r="S101" s="35">
        <f t="shared" ref="S101:T144" si="34">D101+I101+N101</f>
        <v>3.0969999999999995</v>
      </c>
      <c r="T101" s="35">
        <f t="shared" si="34"/>
        <v>0</v>
      </c>
      <c r="U101" s="25"/>
      <c r="V101" s="26">
        <f t="shared" si="33"/>
        <v>0</v>
      </c>
      <c r="ZZ101" s="18"/>
    </row>
    <row r="102" spans="1:702" x14ac:dyDescent="0.25">
      <c r="A102" s="97"/>
      <c r="B102" s="88" t="s">
        <v>2715</v>
      </c>
      <c r="C102" s="23" t="s">
        <v>93</v>
      </c>
      <c r="D102" s="25">
        <f>0.97*3.26</f>
        <v>3.1621999999999999</v>
      </c>
      <c r="E102" s="25"/>
      <c r="F102" s="25"/>
      <c r="G102" s="26"/>
      <c r="H102" s="7"/>
      <c r="I102" s="35"/>
      <c r="J102" s="35"/>
      <c r="K102" s="25"/>
      <c r="L102" s="26"/>
      <c r="M102" s="7"/>
      <c r="N102" s="35"/>
      <c r="O102" s="35"/>
      <c r="P102" s="25"/>
      <c r="Q102" s="26"/>
      <c r="R102" s="7"/>
      <c r="S102" s="35">
        <f t="shared" si="34"/>
        <v>3.1621999999999999</v>
      </c>
      <c r="T102" s="35">
        <f t="shared" si="34"/>
        <v>0</v>
      </c>
      <c r="U102" s="25"/>
      <c r="V102" s="26">
        <f t="shared" si="33"/>
        <v>0</v>
      </c>
      <c r="ZZ102" s="18"/>
    </row>
    <row r="103" spans="1:702" x14ac:dyDescent="0.25">
      <c r="A103" s="97"/>
      <c r="B103" s="88" t="s">
        <v>2716</v>
      </c>
      <c r="C103" s="23" t="s">
        <v>93</v>
      </c>
      <c r="D103" s="25">
        <f>0.95*3.26</f>
        <v>3.0969999999999995</v>
      </c>
      <c r="E103" s="25"/>
      <c r="F103" s="25"/>
      <c r="G103" s="26"/>
      <c r="H103" s="7"/>
      <c r="I103" s="35"/>
      <c r="J103" s="35"/>
      <c r="K103" s="25"/>
      <c r="L103" s="26"/>
      <c r="M103" s="7"/>
      <c r="N103" s="35"/>
      <c r="O103" s="35"/>
      <c r="P103" s="25"/>
      <c r="Q103" s="26"/>
      <c r="R103" s="7"/>
      <c r="S103" s="35">
        <f t="shared" si="34"/>
        <v>3.0969999999999995</v>
      </c>
      <c r="T103" s="35">
        <f t="shared" si="34"/>
        <v>0</v>
      </c>
      <c r="U103" s="25"/>
      <c r="V103" s="26">
        <f t="shared" si="33"/>
        <v>0</v>
      </c>
      <c r="ZZ103" s="18"/>
    </row>
    <row r="104" spans="1:702" x14ac:dyDescent="0.25">
      <c r="A104" s="97"/>
      <c r="B104" s="88" t="s">
        <v>2717</v>
      </c>
      <c r="C104" s="23" t="s">
        <v>93</v>
      </c>
      <c r="D104" s="25">
        <f>0.95*3.26</f>
        <v>3.0969999999999995</v>
      </c>
      <c r="E104" s="25"/>
      <c r="F104" s="25"/>
      <c r="G104" s="26"/>
      <c r="H104" s="7"/>
      <c r="I104" s="35"/>
      <c r="J104" s="35"/>
      <c r="K104" s="25"/>
      <c r="L104" s="26"/>
      <c r="M104" s="7"/>
      <c r="N104" s="35"/>
      <c r="O104" s="35"/>
      <c r="P104" s="25"/>
      <c r="Q104" s="26"/>
      <c r="R104" s="7"/>
      <c r="S104" s="35">
        <f t="shared" si="34"/>
        <v>3.0969999999999995</v>
      </c>
      <c r="T104" s="35">
        <f t="shared" si="34"/>
        <v>0</v>
      </c>
      <c r="U104" s="25"/>
      <c r="V104" s="26">
        <f t="shared" si="33"/>
        <v>0</v>
      </c>
      <c r="ZZ104" s="18"/>
    </row>
    <row r="105" spans="1:702" x14ac:dyDescent="0.25">
      <c r="A105" s="97"/>
      <c r="B105" s="88" t="s">
        <v>2718</v>
      </c>
      <c r="C105" s="23" t="s">
        <v>93</v>
      </c>
      <c r="D105" s="25">
        <f>0.95*3.26</f>
        <v>3.0969999999999995</v>
      </c>
      <c r="E105" s="25"/>
      <c r="F105" s="25"/>
      <c r="G105" s="26"/>
      <c r="H105" s="7"/>
      <c r="I105" s="35"/>
      <c r="J105" s="35"/>
      <c r="K105" s="25"/>
      <c r="L105" s="26"/>
      <c r="M105" s="7"/>
      <c r="N105" s="35"/>
      <c r="O105" s="35"/>
      <c r="P105" s="25"/>
      <c r="Q105" s="26"/>
      <c r="R105" s="7"/>
      <c r="S105" s="35">
        <f t="shared" si="34"/>
        <v>3.0969999999999995</v>
      </c>
      <c r="T105" s="35">
        <f t="shared" si="34"/>
        <v>0</v>
      </c>
      <c r="U105" s="25"/>
      <c r="V105" s="26">
        <f t="shared" si="33"/>
        <v>0</v>
      </c>
      <c r="ZZ105" s="18"/>
    </row>
    <row r="106" spans="1:702" x14ac:dyDescent="0.25">
      <c r="A106" s="97"/>
      <c r="B106" s="88" t="s">
        <v>2719</v>
      </c>
      <c r="C106" s="23" t="s">
        <v>93</v>
      </c>
      <c r="D106" s="25">
        <f>1.51*0.97</f>
        <v>1.4646999999999999</v>
      </c>
      <c r="E106" s="25"/>
      <c r="F106" s="25"/>
      <c r="G106" s="26"/>
      <c r="H106" s="7"/>
      <c r="I106" s="35"/>
      <c r="J106" s="35"/>
      <c r="K106" s="25"/>
      <c r="L106" s="26"/>
      <c r="M106" s="7"/>
      <c r="N106" s="35"/>
      <c r="O106" s="35"/>
      <c r="P106" s="25"/>
      <c r="Q106" s="26"/>
      <c r="R106" s="7"/>
      <c r="S106" s="35">
        <f t="shared" si="34"/>
        <v>1.4646999999999999</v>
      </c>
      <c r="T106" s="35">
        <f t="shared" si="34"/>
        <v>0</v>
      </c>
      <c r="U106" s="25"/>
      <c r="V106" s="26">
        <f t="shared" si="33"/>
        <v>0</v>
      </c>
      <c r="ZZ106" s="18"/>
    </row>
    <row r="107" spans="1:702" x14ac:dyDescent="0.25">
      <c r="A107" s="97"/>
      <c r="B107" s="88" t="s">
        <v>2720</v>
      </c>
      <c r="C107" s="23" t="s">
        <v>93</v>
      </c>
      <c r="D107" s="25">
        <f>1.72*1.32</f>
        <v>2.2704</v>
      </c>
      <c r="E107" s="25"/>
      <c r="F107" s="25"/>
      <c r="G107" s="26"/>
      <c r="H107" s="7"/>
      <c r="I107" s="35"/>
      <c r="J107" s="35"/>
      <c r="K107" s="25"/>
      <c r="L107" s="26"/>
      <c r="M107" s="7"/>
      <c r="N107" s="35"/>
      <c r="O107" s="35"/>
      <c r="P107" s="25"/>
      <c r="Q107" s="26"/>
      <c r="R107" s="7"/>
      <c r="S107" s="35">
        <f t="shared" si="34"/>
        <v>2.2704</v>
      </c>
      <c r="T107" s="35">
        <f t="shared" si="34"/>
        <v>0</v>
      </c>
      <c r="U107" s="25"/>
      <c r="V107" s="26">
        <f t="shared" si="33"/>
        <v>0</v>
      </c>
      <c r="ZZ107" s="18"/>
    </row>
    <row r="108" spans="1:702" x14ac:dyDescent="0.25">
      <c r="A108" s="97"/>
      <c r="B108" s="88" t="s">
        <v>2721</v>
      </c>
      <c r="C108" s="23" t="s">
        <v>93</v>
      </c>
      <c r="D108" s="25">
        <f>1.72*1.32</f>
        <v>2.2704</v>
      </c>
      <c r="E108" s="25"/>
      <c r="F108" s="25"/>
      <c r="G108" s="26"/>
      <c r="H108" s="7"/>
      <c r="I108" s="35"/>
      <c r="J108" s="35"/>
      <c r="K108" s="25"/>
      <c r="L108" s="26"/>
      <c r="M108" s="7"/>
      <c r="N108" s="35"/>
      <c r="O108" s="35"/>
      <c r="P108" s="25"/>
      <c r="Q108" s="26"/>
      <c r="R108" s="7"/>
      <c r="S108" s="35">
        <f t="shared" si="34"/>
        <v>2.2704</v>
      </c>
      <c r="T108" s="35">
        <f t="shared" si="34"/>
        <v>0</v>
      </c>
      <c r="U108" s="25"/>
      <c r="V108" s="26">
        <f t="shared" si="33"/>
        <v>0</v>
      </c>
      <c r="ZZ108" s="18"/>
    </row>
    <row r="109" spans="1:702" x14ac:dyDescent="0.25">
      <c r="A109" s="97"/>
      <c r="B109" s="88" t="s">
        <v>2722</v>
      </c>
      <c r="C109" s="23" t="s">
        <v>93</v>
      </c>
      <c r="D109" s="25">
        <f>1.72*1.32</f>
        <v>2.2704</v>
      </c>
      <c r="E109" s="25"/>
      <c r="F109" s="25"/>
      <c r="G109" s="26"/>
      <c r="H109" s="7"/>
      <c r="I109" s="35"/>
      <c r="J109" s="35"/>
      <c r="K109" s="25"/>
      <c r="L109" s="26"/>
      <c r="M109" s="7"/>
      <c r="N109" s="35"/>
      <c r="O109" s="35"/>
      <c r="P109" s="25"/>
      <c r="Q109" s="26"/>
      <c r="R109" s="7"/>
      <c r="S109" s="35">
        <f t="shared" si="34"/>
        <v>2.2704</v>
      </c>
      <c r="T109" s="35">
        <f t="shared" si="34"/>
        <v>0</v>
      </c>
      <c r="U109" s="25"/>
      <c r="V109" s="26">
        <f t="shared" si="33"/>
        <v>0</v>
      </c>
      <c r="ZZ109" s="18"/>
    </row>
    <row r="110" spans="1:702" x14ac:dyDescent="0.25">
      <c r="A110" s="97"/>
      <c r="B110" s="88" t="s">
        <v>2731</v>
      </c>
      <c r="C110" s="23" t="s">
        <v>93</v>
      </c>
      <c r="D110" s="25">
        <f>1.51*0.97</f>
        <v>1.4646999999999999</v>
      </c>
      <c r="E110" s="25"/>
      <c r="F110" s="25"/>
      <c r="G110" s="26"/>
      <c r="H110" s="7"/>
      <c r="I110" s="35"/>
      <c r="J110" s="35"/>
      <c r="K110" s="25"/>
      <c r="L110" s="26"/>
      <c r="M110" s="7"/>
      <c r="N110" s="35"/>
      <c r="O110" s="35"/>
      <c r="P110" s="25"/>
      <c r="Q110" s="26"/>
      <c r="R110" s="7"/>
      <c r="S110" s="35">
        <f t="shared" si="34"/>
        <v>1.4646999999999999</v>
      </c>
      <c r="T110" s="35">
        <f t="shared" si="34"/>
        <v>0</v>
      </c>
      <c r="U110" s="25"/>
      <c r="V110" s="26">
        <f t="shared" si="33"/>
        <v>0</v>
      </c>
      <c r="ZZ110" s="18"/>
    </row>
    <row r="111" spans="1:702" x14ac:dyDescent="0.25">
      <c r="A111" s="97"/>
      <c r="B111" s="88" t="s">
        <v>2723</v>
      </c>
      <c r="C111" s="23" t="s">
        <v>93</v>
      </c>
      <c r="D111" s="25">
        <f>1.32*2.97</f>
        <v>3.9204000000000003</v>
      </c>
      <c r="E111" s="25"/>
      <c r="F111" s="25"/>
      <c r="G111" s="26"/>
      <c r="H111" s="7"/>
      <c r="I111" s="35"/>
      <c r="J111" s="35"/>
      <c r="K111" s="25"/>
      <c r="L111" s="26"/>
      <c r="M111" s="7"/>
      <c r="N111" s="35"/>
      <c r="O111" s="35"/>
      <c r="P111" s="25"/>
      <c r="Q111" s="26"/>
      <c r="R111" s="7"/>
      <c r="S111" s="35">
        <f t="shared" si="34"/>
        <v>3.9204000000000003</v>
      </c>
      <c r="T111" s="35">
        <f t="shared" si="34"/>
        <v>0</v>
      </c>
      <c r="U111" s="25"/>
      <c r="V111" s="26">
        <f t="shared" si="33"/>
        <v>0</v>
      </c>
      <c r="ZZ111" s="18"/>
    </row>
    <row r="112" spans="1:702" x14ac:dyDescent="0.25">
      <c r="A112" s="97"/>
      <c r="B112" s="88" t="s">
        <v>2724</v>
      </c>
      <c r="C112" s="23" t="s">
        <v>93</v>
      </c>
      <c r="D112" s="25">
        <f>1.32*3.22</f>
        <v>4.2504000000000008</v>
      </c>
      <c r="E112" s="25"/>
      <c r="F112" s="25"/>
      <c r="G112" s="26"/>
      <c r="H112" s="7"/>
      <c r="I112" s="35"/>
      <c r="J112" s="35"/>
      <c r="K112" s="25"/>
      <c r="L112" s="26"/>
      <c r="M112" s="7"/>
      <c r="N112" s="35"/>
      <c r="O112" s="35"/>
      <c r="P112" s="25"/>
      <c r="Q112" s="26"/>
      <c r="R112" s="7"/>
      <c r="S112" s="35">
        <f t="shared" si="34"/>
        <v>4.2504000000000008</v>
      </c>
      <c r="T112" s="35">
        <f t="shared" si="34"/>
        <v>0</v>
      </c>
      <c r="U112" s="25"/>
      <c r="V112" s="26">
        <f t="shared" si="33"/>
        <v>0</v>
      </c>
      <c r="ZZ112" s="18"/>
    </row>
    <row r="113" spans="1:702" x14ac:dyDescent="0.25">
      <c r="A113" s="97"/>
      <c r="B113" s="88" t="s">
        <v>2725</v>
      </c>
      <c r="C113" s="23" t="s">
        <v>93</v>
      </c>
      <c r="D113" s="25">
        <f>1.32*2.97</f>
        <v>3.9204000000000003</v>
      </c>
      <c r="E113" s="25"/>
      <c r="F113" s="25"/>
      <c r="G113" s="26"/>
      <c r="H113" s="7"/>
      <c r="I113" s="35"/>
      <c r="J113" s="35"/>
      <c r="K113" s="25"/>
      <c r="L113" s="26"/>
      <c r="M113" s="7"/>
      <c r="N113" s="35"/>
      <c r="O113" s="35"/>
      <c r="P113" s="25"/>
      <c r="Q113" s="26"/>
      <c r="R113" s="7"/>
      <c r="S113" s="35">
        <f t="shared" si="34"/>
        <v>3.9204000000000003</v>
      </c>
      <c r="T113" s="35">
        <f t="shared" si="34"/>
        <v>0</v>
      </c>
      <c r="U113" s="25"/>
      <c r="V113" s="26">
        <f t="shared" si="33"/>
        <v>0</v>
      </c>
      <c r="ZZ113" s="18"/>
    </row>
    <row r="114" spans="1:702" x14ac:dyDescent="0.25">
      <c r="A114" s="97"/>
      <c r="B114" s="88" t="s">
        <v>2726</v>
      </c>
      <c r="C114" s="23" t="s">
        <v>93</v>
      </c>
      <c r="D114" s="25">
        <f>1.32*3.6</f>
        <v>4.7520000000000007</v>
      </c>
      <c r="E114" s="25"/>
      <c r="F114" s="25"/>
      <c r="G114" s="26"/>
      <c r="H114" s="7"/>
      <c r="I114" s="35"/>
      <c r="J114" s="35"/>
      <c r="K114" s="25"/>
      <c r="L114" s="26"/>
      <c r="M114" s="7"/>
      <c r="N114" s="35"/>
      <c r="O114" s="35"/>
      <c r="P114" s="25"/>
      <c r="Q114" s="26"/>
      <c r="R114" s="7"/>
      <c r="S114" s="35">
        <f t="shared" si="34"/>
        <v>4.7520000000000007</v>
      </c>
      <c r="T114" s="35">
        <f t="shared" si="34"/>
        <v>0</v>
      </c>
      <c r="U114" s="25"/>
      <c r="V114" s="26">
        <f t="shared" si="33"/>
        <v>0</v>
      </c>
      <c r="ZZ114" s="18"/>
    </row>
    <row r="115" spans="1:702" x14ac:dyDescent="0.25">
      <c r="A115" s="97"/>
      <c r="B115" s="88" t="s">
        <v>2727</v>
      </c>
      <c r="C115" s="23" t="s">
        <v>93</v>
      </c>
      <c r="D115" s="25">
        <f>1.32*2.27</f>
        <v>2.9964</v>
      </c>
      <c r="E115" s="25"/>
      <c r="F115" s="25"/>
      <c r="G115" s="26"/>
      <c r="H115" s="7"/>
      <c r="I115" s="35"/>
      <c r="J115" s="35"/>
      <c r="K115" s="25"/>
      <c r="L115" s="26"/>
      <c r="M115" s="7"/>
      <c r="N115" s="35"/>
      <c r="O115" s="35"/>
      <c r="P115" s="25"/>
      <c r="Q115" s="26"/>
      <c r="R115" s="7"/>
      <c r="S115" s="35">
        <f t="shared" si="34"/>
        <v>2.9964</v>
      </c>
      <c r="T115" s="35">
        <f t="shared" si="34"/>
        <v>0</v>
      </c>
      <c r="U115" s="25"/>
      <c r="V115" s="26">
        <f t="shared" si="33"/>
        <v>0</v>
      </c>
      <c r="ZZ115" s="18"/>
    </row>
    <row r="116" spans="1:702" x14ac:dyDescent="0.25">
      <c r="A116" s="97"/>
      <c r="B116" s="88" t="s">
        <v>2728</v>
      </c>
      <c r="C116" s="23" t="s">
        <v>93</v>
      </c>
      <c r="D116" s="25">
        <f>1.32*2.97</f>
        <v>3.9204000000000003</v>
      </c>
      <c r="E116" s="25"/>
      <c r="F116" s="25"/>
      <c r="G116" s="26"/>
      <c r="H116" s="7"/>
      <c r="I116" s="35"/>
      <c r="J116" s="35"/>
      <c r="K116" s="25"/>
      <c r="L116" s="26"/>
      <c r="M116" s="7"/>
      <c r="N116" s="35"/>
      <c r="O116" s="35"/>
      <c r="P116" s="25"/>
      <c r="Q116" s="26"/>
      <c r="R116" s="7"/>
      <c r="S116" s="35">
        <f t="shared" si="34"/>
        <v>3.9204000000000003</v>
      </c>
      <c r="T116" s="35">
        <f t="shared" si="34"/>
        <v>0</v>
      </c>
      <c r="U116" s="25"/>
      <c r="V116" s="26">
        <f t="shared" si="33"/>
        <v>0</v>
      </c>
      <c r="ZZ116" s="18"/>
    </row>
    <row r="117" spans="1:702" x14ac:dyDescent="0.25">
      <c r="A117" s="97"/>
      <c r="B117" s="88" t="s">
        <v>2729</v>
      </c>
      <c r="C117" s="23" t="s">
        <v>93</v>
      </c>
      <c r="D117" s="25">
        <f>1.32*3.26</f>
        <v>4.3032000000000004</v>
      </c>
      <c r="E117" s="25"/>
      <c r="F117" s="25"/>
      <c r="G117" s="26"/>
      <c r="H117" s="7"/>
      <c r="I117" s="35"/>
      <c r="J117" s="35"/>
      <c r="K117" s="25"/>
      <c r="L117" s="26"/>
      <c r="M117" s="7"/>
      <c r="N117" s="35"/>
      <c r="O117" s="35"/>
      <c r="P117" s="25"/>
      <c r="Q117" s="26"/>
      <c r="R117" s="7"/>
      <c r="S117" s="35">
        <f t="shared" si="34"/>
        <v>4.3032000000000004</v>
      </c>
      <c r="T117" s="35">
        <f t="shared" si="34"/>
        <v>0</v>
      </c>
      <c r="U117" s="25"/>
      <c r="V117" s="26">
        <f t="shared" si="33"/>
        <v>0</v>
      </c>
      <c r="ZZ117" s="18"/>
    </row>
    <row r="118" spans="1:702" ht="15.6" customHeight="1" x14ac:dyDescent="0.25">
      <c r="A118" s="97"/>
      <c r="B118" s="88" t="s">
        <v>2730</v>
      </c>
      <c r="C118" s="23" t="s">
        <v>93</v>
      </c>
      <c r="D118" s="25">
        <f>1.32*2.08</f>
        <v>2.7456</v>
      </c>
      <c r="E118" s="25"/>
      <c r="F118" s="25"/>
      <c r="G118" s="26"/>
      <c r="H118" s="7"/>
      <c r="I118" s="35"/>
      <c r="J118" s="35"/>
      <c r="K118" s="25"/>
      <c r="L118" s="26"/>
      <c r="M118" s="7"/>
      <c r="N118" s="35"/>
      <c r="O118" s="35"/>
      <c r="P118" s="25"/>
      <c r="Q118" s="26"/>
      <c r="R118" s="7"/>
      <c r="S118" s="35">
        <f t="shared" si="34"/>
        <v>2.7456</v>
      </c>
      <c r="T118" s="35">
        <f t="shared" si="34"/>
        <v>0</v>
      </c>
      <c r="U118" s="25"/>
      <c r="V118" s="26">
        <f t="shared" si="33"/>
        <v>0</v>
      </c>
      <c r="ZZ118" s="18"/>
    </row>
    <row r="119" spans="1:702" x14ac:dyDescent="0.25">
      <c r="A119" s="21" t="s">
        <v>2760</v>
      </c>
      <c r="B119" s="22" t="s">
        <v>2736</v>
      </c>
      <c r="C119" s="23"/>
      <c r="D119" s="25"/>
      <c r="E119" s="25"/>
      <c r="F119" s="25"/>
      <c r="G119" s="26">
        <f>ROUND(E119*F119,2)</f>
        <v>0</v>
      </c>
      <c r="H119" s="7"/>
      <c r="I119" s="35"/>
      <c r="J119" s="35"/>
      <c r="K119" s="25"/>
      <c r="L119" s="26">
        <f>ROUND(J119*K119,2)</f>
        <v>0</v>
      </c>
      <c r="M119" s="7"/>
      <c r="N119" s="35"/>
      <c r="O119" s="35"/>
      <c r="P119" s="25"/>
      <c r="Q119" s="26">
        <f>ROUND(O119*P119,2)</f>
        <v>0</v>
      </c>
      <c r="R119" s="7"/>
      <c r="S119" s="35"/>
      <c r="T119" s="35"/>
      <c r="U119" s="25"/>
      <c r="V119" s="26">
        <f t="shared" si="33"/>
        <v>0</v>
      </c>
      <c r="ZY119" t="s">
        <v>910</v>
      </c>
      <c r="ZZ119" s="18" t="s">
        <v>911</v>
      </c>
    </row>
    <row r="120" spans="1:702" x14ac:dyDescent="0.25">
      <c r="A120" s="97"/>
      <c r="B120" s="88" t="s">
        <v>2734</v>
      </c>
      <c r="C120" s="23" t="s">
        <v>93</v>
      </c>
      <c r="D120" s="25">
        <f>0.95*1.1</f>
        <v>1.0449999999999999</v>
      </c>
      <c r="E120" s="25"/>
      <c r="F120" s="25"/>
      <c r="G120" s="26"/>
      <c r="H120" s="7"/>
      <c r="I120" s="35"/>
      <c r="J120" s="35"/>
      <c r="K120" s="25"/>
      <c r="L120" s="26"/>
      <c r="M120" s="7"/>
      <c r="N120" s="35"/>
      <c r="O120" s="35"/>
      <c r="P120" s="25"/>
      <c r="Q120" s="26"/>
      <c r="R120" s="7"/>
      <c r="S120" s="35">
        <f t="shared" si="34"/>
        <v>1.0449999999999999</v>
      </c>
      <c r="T120" s="35">
        <f t="shared" si="34"/>
        <v>0</v>
      </c>
      <c r="U120" s="25"/>
      <c r="V120" s="26">
        <f t="shared" si="33"/>
        <v>0</v>
      </c>
      <c r="ZZ120" s="18"/>
    </row>
    <row r="121" spans="1:702" x14ac:dyDescent="0.25">
      <c r="A121" s="97"/>
      <c r="B121" s="88" t="s">
        <v>2735</v>
      </c>
      <c r="C121" s="23" t="s">
        <v>93</v>
      </c>
      <c r="D121" s="25">
        <f>0.4*0.4</f>
        <v>0.16000000000000003</v>
      </c>
      <c r="E121" s="25"/>
      <c r="F121" s="25"/>
      <c r="G121" s="26"/>
      <c r="H121" s="7"/>
      <c r="I121" s="35"/>
      <c r="J121" s="35"/>
      <c r="K121" s="25"/>
      <c r="L121" s="26"/>
      <c r="M121" s="7"/>
      <c r="N121" s="35"/>
      <c r="O121" s="35"/>
      <c r="P121" s="25"/>
      <c r="Q121" s="26"/>
      <c r="R121" s="7"/>
      <c r="S121" s="35">
        <f t="shared" si="34"/>
        <v>0.16000000000000003</v>
      </c>
      <c r="T121" s="35">
        <f t="shared" si="34"/>
        <v>0</v>
      </c>
      <c r="U121" s="25"/>
      <c r="V121" s="26">
        <f t="shared" si="33"/>
        <v>0</v>
      </c>
      <c r="ZZ121" s="18"/>
    </row>
    <row r="122" spans="1:702" x14ac:dyDescent="0.25">
      <c r="A122" s="21" t="s">
        <v>2761</v>
      </c>
      <c r="B122" s="22" t="s">
        <v>912</v>
      </c>
      <c r="C122" s="23"/>
      <c r="D122" s="25"/>
      <c r="E122" s="25"/>
      <c r="F122" s="25"/>
      <c r="G122" s="26">
        <f>ROUND(E122*F122,2)</f>
        <v>0</v>
      </c>
      <c r="H122" s="7"/>
      <c r="I122" s="35"/>
      <c r="J122" s="35"/>
      <c r="K122" s="25"/>
      <c r="L122" s="26">
        <f>ROUND(J122*K122,2)</f>
        <v>0</v>
      </c>
      <c r="M122" s="7"/>
      <c r="N122" s="35"/>
      <c r="O122" s="35"/>
      <c r="P122" s="25"/>
      <c r="Q122" s="26">
        <f>ROUND(O122*P122,2)</f>
        <v>0</v>
      </c>
      <c r="R122" s="7"/>
      <c r="S122" s="35"/>
      <c r="T122" s="35"/>
      <c r="U122" s="25"/>
      <c r="V122" s="26">
        <f t="shared" si="33"/>
        <v>0</v>
      </c>
      <c r="ZY122" t="s">
        <v>913</v>
      </c>
      <c r="ZZ122" s="18" t="s">
        <v>914</v>
      </c>
    </row>
    <row r="123" spans="1:702" x14ac:dyDescent="0.25">
      <c r="A123" s="97"/>
      <c r="B123" s="88" t="s">
        <v>2703</v>
      </c>
      <c r="C123" s="23" t="s">
        <v>93</v>
      </c>
      <c r="D123" s="25">
        <v>0.3</v>
      </c>
      <c r="E123" s="25"/>
      <c r="F123" s="25"/>
      <c r="G123" s="26"/>
      <c r="H123" s="7"/>
      <c r="I123" s="35"/>
      <c r="J123" s="35"/>
      <c r="K123" s="25"/>
      <c r="L123" s="26"/>
      <c r="M123" s="7"/>
      <c r="N123" s="35"/>
      <c r="O123" s="35"/>
      <c r="P123" s="25"/>
      <c r="Q123" s="26"/>
      <c r="R123" s="7"/>
      <c r="S123" s="35">
        <f t="shared" si="34"/>
        <v>0.3</v>
      </c>
      <c r="T123" s="35">
        <f t="shared" si="34"/>
        <v>0</v>
      </c>
      <c r="U123" s="25"/>
      <c r="V123" s="26">
        <f t="shared" si="33"/>
        <v>0</v>
      </c>
      <c r="ZZ123" s="18"/>
    </row>
    <row r="124" spans="1:702" x14ac:dyDescent="0.25">
      <c r="A124" s="97"/>
      <c r="B124" s="88" t="s">
        <v>2705</v>
      </c>
      <c r="C124" s="23" t="s">
        <v>93</v>
      </c>
      <c r="D124" s="25">
        <f>0.95*1.1</f>
        <v>1.0449999999999999</v>
      </c>
      <c r="E124" s="25"/>
      <c r="F124" s="25"/>
      <c r="G124" s="26"/>
      <c r="H124" s="7"/>
      <c r="I124" s="35"/>
      <c r="J124" s="35"/>
      <c r="K124" s="25"/>
      <c r="L124" s="26"/>
      <c r="M124" s="7"/>
      <c r="N124" s="35"/>
      <c r="O124" s="35"/>
      <c r="P124" s="25"/>
      <c r="Q124" s="26"/>
      <c r="R124" s="7"/>
      <c r="S124" s="35">
        <f t="shared" si="34"/>
        <v>1.0449999999999999</v>
      </c>
      <c r="T124" s="35">
        <f t="shared" si="34"/>
        <v>0</v>
      </c>
      <c r="U124" s="25"/>
      <c r="V124" s="26">
        <f t="shared" si="33"/>
        <v>0</v>
      </c>
      <c r="ZZ124" s="18"/>
    </row>
    <row r="125" spans="1:702" x14ac:dyDescent="0.25">
      <c r="A125" s="97"/>
      <c r="B125" s="88" t="s">
        <v>2704</v>
      </c>
      <c r="C125" s="23" t="s">
        <v>93</v>
      </c>
      <c r="D125" s="25">
        <f>0.4*0.4</f>
        <v>0.16000000000000003</v>
      </c>
      <c r="E125" s="25"/>
      <c r="F125" s="25"/>
      <c r="G125" s="26"/>
      <c r="H125" s="7"/>
      <c r="I125" s="35"/>
      <c r="J125" s="35"/>
      <c r="K125" s="25"/>
      <c r="L125" s="26"/>
      <c r="M125" s="7"/>
      <c r="N125" s="35"/>
      <c r="O125" s="35"/>
      <c r="P125" s="25"/>
      <c r="Q125" s="26"/>
      <c r="R125" s="7"/>
      <c r="S125" s="35">
        <f t="shared" si="34"/>
        <v>0.16000000000000003</v>
      </c>
      <c r="T125" s="35">
        <f t="shared" si="34"/>
        <v>0</v>
      </c>
      <c r="U125" s="25"/>
      <c r="V125" s="26">
        <f t="shared" si="33"/>
        <v>0</v>
      </c>
      <c r="ZZ125" s="18"/>
    </row>
    <row r="126" spans="1:702" x14ac:dyDescent="0.25">
      <c r="A126" s="97"/>
      <c r="B126" s="88" t="s">
        <v>2706</v>
      </c>
      <c r="C126" s="23" t="s">
        <v>93</v>
      </c>
      <c r="D126" s="25">
        <f>0.95*0.8</f>
        <v>0.76</v>
      </c>
      <c r="E126" s="25"/>
      <c r="F126" s="25"/>
      <c r="G126" s="26"/>
      <c r="H126" s="7"/>
      <c r="I126" s="35"/>
      <c r="J126" s="35"/>
      <c r="K126" s="25"/>
      <c r="L126" s="26"/>
      <c r="M126" s="7"/>
      <c r="N126" s="35"/>
      <c r="O126" s="35"/>
      <c r="P126" s="25"/>
      <c r="Q126" s="26"/>
      <c r="R126" s="7"/>
      <c r="S126" s="35">
        <f t="shared" si="34"/>
        <v>0.76</v>
      </c>
      <c r="T126" s="35">
        <f t="shared" si="34"/>
        <v>0</v>
      </c>
      <c r="U126" s="25"/>
      <c r="V126" s="26">
        <f t="shared" si="33"/>
        <v>0</v>
      </c>
      <c r="ZZ126" s="18"/>
    </row>
    <row r="127" spans="1:702" x14ac:dyDescent="0.25">
      <c r="A127" s="97"/>
      <c r="B127" s="88" t="s">
        <v>2707</v>
      </c>
      <c r="C127" s="23" t="s">
        <v>93</v>
      </c>
      <c r="D127" s="25">
        <f>0.95*0.8</f>
        <v>0.76</v>
      </c>
      <c r="E127" s="25"/>
      <c r="F127" s="25"/>
      <c r="G127" s="26"/>
      <c r="H127" s="7"/>
      <c r="I127" s="35"/>
      <c r="J127" s="35"/>
      <c r="K127" s="25"/>
      <c r="L127" s="26"/>
      <c r="M127" s="7"/>
      <c r="N127" s="35"/>
      <c r="O127" s="35"/>
      <c r="P127" s="25"/>
      <c r="Q127" s="26"/>
      <c r="R127" s="7"/>
      <c r="S127" s="35">
        <f t="shared" si="34"/>
        <v>0.76</v>
      </c>
      <c r="T127" s="35">
        <f t="shared" si="34"/>
        <v>0</v>
      </c>
      <c r="U127" s="25"/>
      <c r="V127" s="26">
        <f t="shared" si="33"/>
        <v>0</v>
      </c>
      <c r="ZZ127" s="18"/>
    </row>
    <row r="128" spans="1:702" x14ac:dyDescent="0.25">
      <c r="A128" s="97"/>
      <c r="B128" s="88" t="s">
        <v>2753</v>
      </c>
      <c r="C128" s="23" t="s">
        <v>93</v>
      </c>
      <c r="D128" s="25">
        <f>0.95*0.6*2</f>
        <v>1.1399999999999999</v>
      </c>
      <c r="E128" s="25"/>
      <c r="F128" s="25"/>
      <c r="G128" s="26"/>
      <c r="H128" s="7"/>
      <c r="I128" s="35"/>
      <c r="J128" s="35"/>
      <c r="K128" s="25"/>
      <c r="L128" s="26"/>
      <c r="M128" s="7"/>
      <c r="N128" s="35"/>
      <c r="O128" s="35"/>
      <c r="P128" s="25"/>
      <c r="Q128" s="26"/>
      <c r="R128" s="7"/>
      <c r="S128" s="35">
        <f t="shared" si="34"/>
        <v>1.1399999999999999</v>
      </c>
      <c r="T128" s="35"/>
      <c r="U128" s="25"/>
      <c r="V128" s="26">
        <f t="shared" si="33"/>
        <v>0</v>
      </c>
      <c r="ZZ128" s="18"/>
    </row>
    <row r="129" spans="1:702" x14ac:dyDescent="0.25">
      <c r="A129" s="97"/>
      <c r="B129" s="88" t="s">
        <v>2756</v>
      </c>
      <c r="C129" s="23" t="s">
        <v>93</v>
      </c>
      <c r="D129" s="25">
        <f>0.95*0.6*2</f>
        <v>1.1399999999999999</v>
      </c>
      <c r="E129" s="25"/>
      <c r="F129" s="25"/>
      <c r="G129" s="26"/>
      <c r="H129" s="7"/>
      <c r="I129" s="35"/>
      <c r="J129" s="35"/>
      <c r="K129" s="25"/>
      <c r="L129" s="26"/>
      <c r="M129" s="7"/>
      <c r="N129" s="35"/>
      <c r="O129" s="35"/>
      <c r="P129" s="25"/>
      <c r="Q129" s="26"/>
      <c r="R129" s="7"/>
      <c r="S129" s="35">
        <f t="shared" si="34"/>
        <v>1.1399999999999999</v>
      </c>
      <c r="T129" s="35"/>
      <c r="U129" s="25"/>
      <c r="V129" s="26">
        <f t="shared" si="33"/>
        <v>0</v>
      </c>
      <c r="ZZ129" s="18"/>
    </row>
    <row r="130" spans="1:702" x14ac:dyDescent="0.25">
      <c r="A130" s="97"/>
      <c r="B130" s="88" t="s">
        <v>2754</v>
      </c>
      <c r="C130" s="23" t="s">
        <v>93</v>
      </c>
      <c r="D130" s="25">
        <f>0.95*0.6</f>
        <v>0.56999999999999995</v>
      </c>
      <c r="E130" s="25"/>
      <c r="F130" s="25"/>
      <c r="G130" s="26"/>
      <c r="H130" s="7"/>
      <c r="I130" s="35"/>
      <c r="J130" s="35"/>
      <c r="K130" s="25"/>
      <c r="L130" s="26"/>
      <c r="M130" s="7"/>
      <c r="N130" s="35"/>
      <c r="O130" s="35"/>
      <c r="P130" s="25"/>
      <c r="Q130" s="26"/>
      <c r="R130" s="7"/>
      <c r="S130" s="35">
        <f t="shared" si="34"/>
        <v>0.56999999999999995</v>
      </c>
      <c r="T130" s="35"/>
      <c r="U130" s="25"/>
      <c r="V130" s="26">
        <f t="shared" si="33"/>
        <v>0</v>
      </c>
      <c r="ZZ130" s="18"/>
    </row>
    <row r="131" spans="1:702" x14ac:dyDescent="0.25">
      <c r="A131" s="97"/>
      <c r="B131" s="88" t="s">
        <v>2757</v>
      </c>
      <c r="C131" s="23" t="s">
        <v>93</v>
      </c>
      <c r="D131" s="25">
        <f>0.95*0.6</f>
        <v>0.56999999999999995</v>
      </c>
      <c r="E131" s="25"/>
      <c r="F131" s="25"/>
      <c r="G131" s="26"/>
      <c r="H131" s="7"/>
      <c r="I131" s="35"/>
      <c r="J131" s="35"/>
      <c r="K131" s="25"/>
      <c r="L131" s="26"/>
      <c r="M131" s="7"/>
      <c r="N131" s="35"/>
      <c r="O131" s="35"/>
      <c r="P131" s="25"/>
      <c r="Q131" s="26"/>
      <c r="R131" s="7"/>
      <c r="S131" s="35">
        <f t="shared" si="34"/>
        <v>0.56999999999999995</v>
      </c>
      <c r="T131" s="35"/>
      <c r="U131" s="25"/>
      <c r="V131" s="26">
        <f t="shared" si="33"/>
        <v>0</v>
      </c>
      <c r="ZZ131" s="18"/>
    </row>
    <row r="132" spans="1:702" x14ac:dyDescent="0.25">
      <c r="A132" s="97"/>
      <c r="B132" s="88" t="s">
        <v>2732</v>
      </c>
      <c r="C132" s="23" t="s">
        <v>93</v>
      </c>
      <c r="D132" s="25">
        <f>0.95*0.6*2</f>
        <v>1.1399999999999999</v>
      </c>
      <c r="E132" s="25"/>
      <c r="F132" s="25"/>
      <c r="G132" s="26"/>
      <c r="H132" s="7"/>
      <c r="I132" s="35"/>
      <c r="J132" s="35"/>
      <c r="K132" s="25"/>
      <c r="L132" s="26"/>
      <c r="M132" s="7"/>
      <c r="N132" s="35"/>
      <c r="O132" s="35"/>
      <c r="P132" s="25"/>
      <c r="Q132" s="26"/>
      <c r="R132" s="7"/>
      <c r="S132" s="35">
        <f t="shared" si="34"/>
        <v>1.1399999999999999</v>
      </c>
      <c r="T132" s="35">
        <f t="shared" ref="T132" si="35">E132+J132+O132</f>
        <v>0</v>
      </c>
      <c r="U132" s="25"/>
      <c r="V132" s="26">
        <f t="shared" si="33"/>
        <v>0</v>
      </c>
      <c r="ZZ132" s="18"/>
    </row>
    <row r="133" spans="1:702" x14ac:dyDescent="0.25">
      <c r="A133" s="97"/>
      <c r="B133" s="88" t="s">
        <v>2755</v>
      </c>
      <c r="C133" s="23" t="s">
        <v>93</v>
      </c>
      <c r="D133" s="25">
        <f>0.95*0.6</f>
        <v>0.56999999999999995</v>
      </c>
      <c r="E133" s="25"/>
      <c r="F133" s="25"/>
      <c r="G133" s="26"/>
      <c r="H133" s="7"/>
      <c r="I133" s="35"/>
      <c r="J133" s="35"/>
      <c r="K133" s="25"/>
      <c r="L133" s="26"/>
      <c r="M133" s="7"/>
      <c r="N133" s="35"/>
      <c r="O133" s="35"/>
      <c r="P133" s="25"/>
      <c r="Q133" s="26"/>
      <c r="R133" s="7"/>
      <c r="S133" s="35">
        <f t="shared" si="34"/>
        <v>0.56999999999999995</v>
      </c>
      <c r="T133" s="35"/>
      <c r="U133" s="25"/>
      <c r="V133" s="26">
        <f t="shared" si="33"/>
        <v>0</v>
      </c>
      <c r="ZZ133" s="18"/>
    </row>
    <row r="134" spans="1:702" x14ac:dyDescent="0.25">
      <c r="A134" s="97"/>
      <c r="B134" s="88" t="s">
        <v>2732</v>
      </c>
      <c r="C134" s="23" t="s">
        <v>93</v>
      </c>
      <c r="D134" s="25">
        <f>0.95*0.6*2</f>
        <v>1.1399999999999999</v>
      </c>
      <c r="E134" s="25"/>
      <c r="F134" s="25"/>
      <c r="G134" s="26"/>
      <c r="H134" s="7"/>
      <c r="I134" s="35"/>
      <c r="J134" s="35"/>
      <c r="K134" s="25"/>
      <c r="L134" s="26"/>
      <c r="M134" s="7"/>
      <c r="N134" s="35"/>
      <c r="O134" s="35"/>
      <c r="P134" s="25"/>
      <c r="Q134" s="26"/>
      <c r="R134" s="7"/>
      <c r="S134" s="35">
        <f t="shared" si="34"/>
        <v>1.1399999999999999</v>
      </c>
      <c r="T134" s="35">
        <f t="shared" si="34"/>
        <v>0</v>
      </c>
      <c r="U134" s="25"/>
      <c r="V134" s="26">
        <f t="shared" si="33"/>
        <v>0</v>
      </c>
      <c r="ZZ134" s="18"/>
    </row>
    <row r="135" spans="1:702" x14ac:dyDescent="0.25">
      <c r="A135" s="97"/>
      <c r="B135" s="88" t="s">
        <v>2733</v>
      </c>
      <c r="C135" s="23" t="s">
        <v>93</v>
      </c>
      <c r="D135" s="25">
        <f>0.95*0.6*2</f>
        <v>1.1399999999999999</v>
      </c>
      <c r="E135" s="25"/>
      <c r="F135" s="25"/>
      <c r="G135" s="26"/>
      <c r="H135" s="7"/>
      <c r="I135" s="35"/>
      <c r="J135" s="35"/>
      <c r="K135" s="25"/>
      <c r="L135" s="26"/>
      <c r="M135" s="7"/>
      <c r="N135" s="35"/>
      <c r="O135" s="35"/>
      <c r="P135" s="25"/>
      <c r="Q135" s="26"/>
      <c r="R135" s="7"/>
      <c r="S135" s="35">
        <f t="shared" si="34"/>
        <v>1.1399999999999999</v>
      </c>
      <c r="T135" s="35">
        <f t="shared" si="34"/>
        <v>0</v>
      </c>
      <c r="U135" s="25"/>
      <c r="V135" s="26">
        <f t="shared" si="33"/>
        <v>0</v>
      </c>
      <c r="ZZ135" s="18"/>
    </row>
    <row r="136" spans="1:702" x14ac:dyDescent="0.25">
      <c r="A136" s="97"/>
      <c r="B136" s="88" t="s">
        <v>2708</v>
      </c>
      <c r="C136" s="23" t="s">
        <v>93</v>
      </c>
      <c r="D136" s="25">
        <f>0.5*0.85</f>
        <v>0.42499999999999999</v>
      </c>
      <c r="E136" s="25"/>
      <c r="F136" s="25"/>
      <c r="G136" s="26"/>
      <c r="H136" s="7"/>
      <c r="I136" s="35"/>
      <c r="J136" s="35"/>
      <c r="K136" s="25"/>
      <c r="L136" s="26"/>
      <c r="M136" s="7"/>
      <c r="N136" s="35"/>
      <c r="O136" s="35"/>
      <c r="P136" s="25"/>
      <c r="Q136" s="26"/>
      <c r="R136" s="7"/>
      <c r="S136" s="35">
        <f t="shared" si="34"/>
        <v>0.42499999999999999</v>
      </c>
      <c r="T136" s="35">
        <f t="shared" si="34"/>
        <v>0</v>
      </c>
      <c r="U136" s="25"/>
      <c r="V136" s="26">
        <f t="shared" si="33"/>
        <v>0</v>
      </c>
      <c r="ZZ136" s="18"/>
    </row>
    <row r="137" spans="1:702" x14ac:dyDescent="0.25">
      <c r="A137" s="97"/>
      <c r="B137" s="88" t="s">
        <v>2709</v>
      </c>
      <c r="C137" s="23" t="s">
        <v>93</v>
      </c>
      <c r="D137" s="25">
        <f t="shared" ref="D137:D141" si="36">0.5*0.85</f>
        <v>0.42499999999999999</v>
      </c>
      <c r="E137" s="25"/>
      <c r="F137" s="25"/>
      <c r="G137" s="26"/>
      <c r="H137" s="7"/>
      <c r="I137" s="35"/>
      <c r="J137" s="35"/>
      <c r="K137" s="25"/>
      <c r="L137" s="26"/>
      <c r="M137" s="7"/>
      <c r="N137" s="35"/>
      <c r="O137" s="35"/>
      <c r="P137" s="25"/>
      <c r="Q137" s="26"/>
      <c r="R137" s="7"/>
      <c r="S137" s="35">
        <f t="shared" si="34"/>
        <v>0.42499999999999999</v>
      </c>
      <c r="T137" s="35">
        <f t="shared" si="34"/>
        <v>0</v>
      </c>
      <c r="U137" s="25"/>
      <c r="V137" s="26">
        <f t="shared" si="33"/>
        <v>0</v>
      </c>
      <c r="ZZ137" s="18"/>
    </row>
    <row r="138" spans="1:702" x14ac:dyDescent="0.25">
      <c r="A138" s="97"/>
      <c r="B138" s="88" t="s">
        <v>2710</v>
      </c>
      <c r="C138" s="23" t="s">
        <v>93</v>
      </c>
      <c r="D138" s="25">
        <f t="shared" si="36"/>
        <v>0.42499999999999999</v>
      </c>
      <c r="E138" s="25"/>
      <c r="F138" s="25"/>
      <c r="G138" s="26"/>
      <c r="H138" s="7"/>
      <c r="I138" s="35"/>
      <c r="J138" s="35"/>
      <c r="K138" s="25"/>
      <c r="L138" s="26"/>
      <c r="M138" s="7"/>
      <c r="N138" s="35"/>
      <c r="O138" s="35"/>
      <c r="P138" s="25"/>
      <c r="Q138" s="26"/>
      <c r="R138" s="7"/>
      <c r="S138" s="35">
        <f t="shared" si="34"/>
        <v>0.42499999999999999</v>
      </c>
      <c r="T138" s="35">
        <f t="shared" si="34"/>
        <v>0</v>
      </c>
      <c r="U138" s="25"/>
      <c r="V138" s="26">
        <f t="shared" si="33"/>
        <v>0</v>
      </c>
      <c r="ZZ138" s="18"/>
    </row>
    <row r="139" spans="1:702" x14ac:dyDescent="0.25">
      <c r="A139" s="97"/>
      <c r="B139" s="88" t="s">
        <v>2711</v>
      </c>
      <c r="C139" s="23" t="s">
        <v>93</v>
      </c>
      <c r="D139" s="25">
        <f t="shared" si="36"/>
        <v>0.42499999999999999</v>
      </c>
      <c r="E139" s="25"/>
      <c r="F139" s="25"/>
      <c r="G139" s="26"/>
      <c r="H139" s="7"/>
      <c r="I139" s="35"/>
      <c r="J139" s="35"/>
      <c r="K139" s="25"/>
      <c r="L139" s="26"/>
      <c r="M139" s="7"/>
      <c r="N139" s="35"/>
      <c r="O139" s="35"/>
      <c r="P139" s="25"/>
      <c r="Q139" s="26"/>
      <c r="R139" s="7"/>
      <c r="S139" s="35">
        <f t="shared" si="34"/>
        <v>0.42499999999999999</v>
      </c>
      <c r="T139" s="35">
        <f t="shared" si="34"/>
        <v>0</v>
      </c>
      <c r="U139" s="25"/>
      <c r="V139" s="26">
        <f t="shared" si="33"/>
        <v>0</v>
      </c>
      <c r="ZZ139" s="18"/>
    </row>
    <row r="140" spans="1:702" x14ac:dyDescent="0.25">
      <c r="A140" s="97"/>
      <c r="B140" s="88" t="s">
        <v>2712</v>
      </c>
      <c r="C140" s="23" t="s">
        <v>93</v>
      </c>
      <c r="D140" s="25">
        <f t="shared" si="36"/>
        <v>0.42499999999999999</v>
      </c>
      <c r="E140" s="25"/>
      <c r="F140" s="25"/>
      <c r="G140" s="26"/>
      <c r="H140" s="7"/>
      <c r="I140" s="35"/>
      <c r="J140" s="35"/>
      <c r="K140" s="25"/>
      <c r="L140" s="26"/>
      <c r="M140" s="7"/>
      <c r="N140" s="35"/>
      <c r="O140" s="35"/>
      <c r="P140" s="25"/>
      <c r="Q140" s="26"/>
      <c r="R140" s="7"/>
      <c r="S140" s="35">
        <f t="shared" si="34"/>
        <v>0.42499999999999999</v>
      </c>
      <c r="T140" s="35">
        <f t="shared" si="34"/>
        <v>0</v>
      </c>
      <c r="U140" s="25"/>
      <c r="V140" s="26">
        <f t="shared" si="33"/>
        <v>0</v>
      </c>
      <c r="ZZ140" s="18"/>
    </row>
    <row r="141" spans="1:702" x14ac:dyDescent="0.25">
      <c r="A141" s="97"/>
      <c r="B141" s="88" t="s">
        <v>2713</v>
      </c>
      <c r="C141" s="23" t="s">
        <v>93</v>
      </c>
      <c r="D141" s="25">
        <f t="shared" si="36"/>
        <v>0.42499999999999999</v>
      </c>
      <c r="E141" s="25"/>
      <c r="F141" s="25"/>
      <c r="G141" s="26"/>
      <c r="H141" s="7"/>
      <c r="I141" s="35"/>
      <c r="J141" s="35"/>
      <c r="K141" s="25"/>
      <c r="L141" s="26"/>
      <c r="M141" s="7"/>
      <c r="N141" s="35"/>
      <c r="O141" s="35"/>
      <c r="P141" s="25"/>
      <c r="Q141" s="26"/>
      <c r="R141" s="7"/>
      <c r="S141" s="35">
        <f t="shared" si="34"/>
        <v>0.42499999999999999</v>
      </c>
      <c r="T141" s="35">
        <f t="shared" si="34"/>
        <v>0</v>
      </c>
      <c r="U141" s="25"/>
      <c r="V141" s="26">
        <f t="shared" si="33"/>
        <v>0</v>
      </c>
      <c r="ZZ141" s="18"/>
    </row>
    <row r="142" spans="1:702" x14ac:dyDescent="0.25">
      <c r="A142" s="97"/>
      <c r="B142" s="88" t="s">
        <v>2794</v>
      </c>
      <c r="C142" s="23" t="s">
        <v>93</v>
      </c>
      <c r="D142" s="25">
        <v>1</v>
      </c>
      <c r="E142" s="25"/>
      <c r="F142" s="25"/>
      <c r="G142" s="26"/>
      <c r="H142" s="7"/>
      <c r="I142" s="35"/>
      <c r="J142" s="35"/>
      <c r="K142" s="25"/>
      <c r="L142" s="26"/>
      <c r="M142" s="7"/>
      <c r="N142" s="35"/>
      <c r="O142" s="35"/>
      <c r="P142" s="25"/>
      <c r="Q142" s="26"/>
      <c r="R142" s="7"/>
      <c r="S142" s="35">
        <f t="shared" si="34"/>
        <v>1</v>
      </c>
      <c r="T142" s="35"/>
      <c r="U142" s="25"/>
      <c r="V142" s="26">
        <f t="shared" si="33"/>
        <v>0</v>
      </c>
      <c r="ZZ142" s="18"/>
    </row>
    <row r="143" spans="1:702" x14ac:dyDescent="0.25">
      <c r="A143" s="21" t="s">
        <v>903</v>
      </c>
      <c r="B143" s="22" t="s">
        <v>2770</v>
      </c>
      <c r="C143" s="23" t="s">
        <v>915</v>
      </c>
      <c r="D143" s="25">
        <v>0.3</v>
      </c>
      <c r="E143" s="25"/>
      <c r="F143" s="25"/>
      <c r="G143" s="26">
        <f>ROUND(E143*F143,2)</f>
        <v>0</v>
      </c>
      <c r="H143" s="7"/>
      <c r="I143" s="35"/>
      <c r="J143" s="35"/>
      <c r="K143" s="25"/>
      <c r="L143" s="26">
        <f>ROUND(J143*K143,2)</f>
        <v>0</v>
      </c>
      <c r="M143" s="7"/>
      <c r="N143" s="35"/>
      <c r="O143" s="35"/>
      <c r="P143" s="25"/>
      <c r="Q143" s="26">
        <f>ROUND(O143*P143,2)</f>
        <v>0</v>
      </c>
      <c r="R143" s="7"/>
      <c r="S143" s="35">
        <f t="shared" si="34"/>
        <v>0.3</v>
      </c>
      <c r="T143" s="35">
        <f t="shared" si="34"/>
        <v>0</v>
      </c>
      <c r="U143" s="25"/>
      <c r="V143" s="26">
        <f t="shared" si="33"/>
        <v>0</v>
      </c>
      <c r="ZY143" t="s">
        <v>916</v>
      </c>
      <c r="ZZ143" s="18" t="s">
        <v>917</v>
      </c>
    </row>
    <row r="144" spans="1:702" x14ac:dyDescent="0.25">
      <c r="A144" s="21" t="s">
        <v>2762</v>
      </c>
      <c r="B144" s="22" t="s">
        <v>2769</v>
      </c>
      <c r="C144" s="23" t="s">
        <v>918</v>
      </c>
      <c r="D144" s="24">
        <v>1</v>
      </c>
      <c r="E144" s="24"/>
      <c r="F144" s="25"/>
      <c r="G144" s="26">
        <f>ROUND(E144*F144,2)</f>
        <v>0</v>
      </c>
      <c r="H144" s="7"/>
      <c r="I144" s="27"/>
      <c r="J144" s="27"/>
      <c r="K144" s="25"/>
      <c r="L144" s="26">
        <f>ROUND(J144*K144,2)</f>
        <v>0</v>
      </c>
      <c r="M144" s="7"/>
      <c r="N144" s="27"/>
      <c r="O144" s="27"/>
      <c r="P144" s="25"/>
      <c r="Q144" s="26">
        <f>ROUND(O144*P144,2)</f>
        <v>0</v>
      </c>
      <c r="R144" s="7"/>
      <c r="S144" s="35">
        <f t="shared" si="34"/>
        <v>1</v>
      </c>
      <c r="T144" s="35">
        <f t="shared" si="34"/>
        <v>0</v>
      </c>
      <c r="U144" s="25"/>
      <c r="V144" s="26">
        <f t="shared" si="33"/>
        <v>0</v>
      </c>
      <c r="ZY144" t="s">
        <v>919</v>
      </c>
      <c r="ZZ144" s="18" t="s">
        <v>920</v>
      </c>
    </row>
    <row r="145" spans="1:702" ht="7.5" customHeight="1" x14ac:dyDescent="0.25">
      <c r="A145" s="28"/>
      <c r="B145" s="29"/>
      <c r="C145" s="15"/>
      <c r="D145" s="15"/>
      <c r="E145" s="15"/>
      <c r="F145" s="15"/>
      <c r="G145" s="30"/>
      <c r="H145" s="7"/>
      <c r="I145" s="17"/>
      <c r="J145" s="17"/>
      <c r="K145" s="15"/>
      <c r="L145" s="30"/>
      <c r="M145" s="7"/>
      <c r="N145" s="17"/>
      <c r="O145" s="17"/>
      <c r="P145" s="15"/>
      <c r="Q145" s="30"/>
      <c r="R145" s="7"/>
      <c r="S145" s="17"/>
      <c r="T145" s="17"/>
      <c r="U145" s="15"/>
      <c r="V145" s="30"/>
    </row>
    <row r="146" spans="1:702" ht="21" x14ac:dyDescent="0.25">
      <c r="A146" s="31"/>
      <c r="B146" s="32" t="s">
        <v>921</v>
      </c>
      <c r="C146" s="82"/>
      <c r="D146" s="82"/>
      <c r="E146" s="82"/>
      <c r="F146" s="85"/>
      <c r="G146" s="85">
        <f>SUBTOTAL(109,G100:G145)</f>
        <v>0</v>
      </c>
      <c r="H146" s="33"/>
      <c r="I146" s="84"/>
      <c r="J146" s="84"/>
      <c r="K146" s="82"/>
      <c r="L146" s="85">
        <f>SUBTOTAL(109,L100:L145)</f>
        <v>0</v>
      </c>
      <c r="M146" s="33"/>
      <c r="N146" s="84"/>
      <c r="O146" s="84"/>
      <c r="P146" s="82"/>
      <c r="Q146" s="85">
        <f>SUBTOTAL(109,Q100:Q145)</f>
        <v>0</v>
      </c>
      <c r="R146" s="33"/>
      <c r="S146" s="84"/>
      <c r="T146" s="84"/>
      <c r="U146" s="82"/>
      <c r="V146" s="85">
        <f>SUBTOTAL(109,V100:V145)</f>
        <v>0</v>
      </c>
      <c r="W146" s="34"/>
      <c r="ZY146" t="s">
        <v>922</v>
      </c>
    </row>
    <row r="147" spans="1:702" x14ac:dyDescent="0.25">
      <c r="A147" s="28"/>
      <c r="B147" s="29"/>
      <c r="C147" s="15"/>
      <c r="D147" s="15"/>
      <c r="E147" s="15"/>
      <c r="F147" s="15"/>
      <c r="G147" s="11"/>
      <c r="H147" s="7"/>
      <c r="I147" s="17"/>
      <c r="J147" s="17"/>
      <c r="K147" s="15"/>
      <c r="L147" s="11"/>
      <c r="M147" s="7"/>
      <c r="N147" s="17"/>
      <c r="O147" s="17"/>
      <c r="P147" s="15"/>
      <c r="Q147" s="11"/>
      <c r="R147" s="7"/>
      <c r="S147" s="17"/>
      <c r="T147" s="17"/>
      <c r="U147" s="15"/>
      <c r="V147" s="11"/>
    </row>
    <row r="148" spans="1:702" ht="21" x14ac:dyDescent="0.25">
      <c r="A148" s="19" t="s">
        <v>904</v>
      </c>
      <c r="B148" s="20" t="s">
        <v>924</v>
      </c>
      <c r="C148" s="15"/>
      <c r="D148" s="15"/>
      <c r="E148" s="15"/>
      <c r="F148" s="15"/>
      <c r="G148" s="16"/>
      <c r="H148" s="7"/>
      <c r="I148" s="17"/>
      <c r="J148" s="17"/>
      <c r="K148" s="15"/>
      <c r="L148" s="16"/>
      <c r="M148" s="7"/>
      <c r="N148" s="17"/>
      <c r="O148" s="17"/>
      <c r="P148" s="15"/>
      <c r="Q148" s="16"/>
      <c r="R148" s="7"/>
      <c r="S148" s="17"/>
      <c r="T148" s="17"/>
      <c r="U148" s="15"/>
      <c r="V148" s="26">
        <f t="shared" ref="V148:V153" si="37">U148*S148</f>
        <v>0</v>
      </c>
      <c r="ZY148" t="s">
        <v>925</v>
      </c>
      <c r="ZZ148" s="18"/>
    </row>
    <row r="149" spans="1:702" x14ac:dyDescent="0.25">
      <c r="A149" s="21" t="s">
        <v>2763</v>
      </c>
      <c r="B149" s="22" t="s">
        <v>2802</v>
      </c>
      <c r="C149" s="23" t="s">
        <v>83</v>
      </c>
      <c r="D149" s="24">
        <v>1</v>
      </c>
      <c r="E149" s="24"/>
      <c r="F149" s="25"/>
      <c r="G149" s="26">
        <f>ROUND(E149*F149,2)</f>
        <v>0</v>
      </c>
      <c r="H149" s="7"/>
      <c r="I149" s="27"/>
      <c r="J149" s="27"/>
      <c r="K149" s="25"/>
      <c r="L149" s="26">
        <f>ROUND(J149*K149,2)</f>
        <v>0</v>
      </c>
      <c r="M149" s="7"/>
      <c r="N149" s="27"/>
      <c r="O149" s="27"/>
      <c r="P149" s="25"/>
      <c r="Q149" s="26">
        <f>ROUND(O149*P149,2)</f>
        <v>0</v>
      </c>
      <c r="R149" s="7"/>
      <c r="S149" s="27">
        <f>D149+I149+N149</f>
        <v>1</v>
      </c>
      <c r="T149" s="27">
        <f>E149+J149+O149</f>
        <v>0</v>
      </c>
      <c r="U149" s="25"/>
      <c r="V149" s="26">
        <f t="shared" si="37"/>
        <v>0</v>
      </c>
      <c r="ZY149" t="s">
        <v>927</v>
      </c>
      <c r="ZZ149" s="18" t="s">
        <v>928</v>
      </c>
    </row>
    <row r="150" spans="1:702" x14ac:dyDescent="0.25">
      <c r="A150" s="21" t="s">
        <v>2764</v>
      </c>
      <c r="B150" s="22" t="s">
        <v>2702</v>
      </c>
      <c r="C150" s="23" t="s">
        <v>83</v>
      </c>
      <c r="D150" s="24"/>
      <c r="E150" s="25"/>
      <c r="F150" s="25"/>
      <c r="G150" s="26"/>
      <c r="H150" s="7"/>
      <c r="I150" s="35"/>
      <c r="J150" s="35"/>
      <c r="K150" s="25"/>
      <c r="L150" s="26"/>
      <c r="M150" s="7"/>
      <c r="N150" s="35">
        <v>1</v>
      </c>
      <c r="O150" s="35"/>
      <c r="P150" s="25"/>
      <c r="Q150" s="26"/>
      <c r="R150" s="7"/>
      <c r="S150" s="27">
        <f>D150+I150+N150</f>
        <v>1</v>
      </c>
      <c r="T150" s="27">
        <f t="shared" ref="T150:T153" si="38">E150+J150+O150</f>
        <v>0</v>
      </c>
      <c r="U150" s="25"/>
      <c r="V150" s="26">
        <f t="shared" si="37"/>
        <v>0</v>
      </c>
      <c r="ZZ150" s="18"/>
    </row>
    <row r="151" spans="1:702" x14ac:dyDescent="0.25">
      <c r="A151" s="21" t="s">
        <v>2765</v>
      </c>
      <c r="B151" s="22" t="s">
        <v>2750</v>
      </c>
      <c r="C151" s="23"/>
      <c r="D151" s="24"/>
      <c r="E151" s="25"/>
      <c r="F151" s="25"/>
      <c r="G151" s="26"/>
      <c r="H151" s="7"/>
      <c r="I151" s="35"/>
      <c r="J151" s="35"/>
      <c r="K151" s="25"/>
      <c r="L151" s="26"/>
      <c r="M151" s="7"/>
      <c r="N151" s="35"/>
      <c r="O151" s="35"/>
      <c r="P151" s="25"/>
      <c r="Q151" s="26"/>
      <c r="R151" s="7"/>
      <c r="S151" s="27"/>
      <c r="T151" s="27">
        <f t="shared" si="38"/>
        <v>0</v>
      </c>
      <c r="U151" s="25"/>
      <c r="V151" s="26">
        <f t="shared" si="37"/>
        <v>0</v>
      </c>
      <c r="ZZ151" s="18"/>
    </row>
    <row r="152" spans="1:702" x14ac:dyDescent="0.25">
      <c r="A152" s="97"/>
      <c r="B152" s="88" t="s">
        <v>2751</v>
      </c>
      <c r="C152" s="23" t="s">
        <v>5</v>
      </c>
      <c r="D152" s="24">
        <v>1</v>
      </c>
      <c r="E152" s="25"/>
      <c r="F152" s="25"/>
      <c r="G152" s="26"/>
      <c r="H152" s="7"/>
      <c r="I152" s="35"/>
      <c r="J152" s="35"/>
      <c r="K152" s="25"/>
      <c r="L152" s="26"/>
      <c r="M152" s="7"/>
      <c r="N152" s="35"/>
      <c r="O152" s="35"/>
      <c r="P152" s="25"/>
      <c r="Q152" s="26"/>
      <c r="R152" s="7"/>
      <c r="S152" s="27">
        <f>D152+I152+N152</f>
        <v>1</v>
      </c>
      <c r="T152" s="27">
        <f t="shared" si="38"/>
        <v>0</v>
      </c>
      <c r="U152" s="25"/>
      <c r="V152" s="26">
        <f t="shared" si="37"/>
        <v>0</v>
      </c>
      <c r="ZZ152" s="18"/>
    </row>
    <row r="153" spans="1:702" x14ac:dyDescent="0.25">
      <c r="A153" s="28"/>
      <c r="B153" s="88" t="s">
        <v>2752</v>
      </c>
      <c r="C153" s="23" t="s">
        <v>5</v>
      </c>
      <c r="D153" s="24">
        <v>1</v>
      </c>
      <c r="E153" s="15"/>
      <c r="F153" s="15"/>
      <c r="G153" s="30"/>
      <c r="H153" s="7"/>
      <c r="I153" s="17"/>
      <c r="J153" s="17"/>
      <c r="K153" s="15"/>
      <c r="L153" s="30"/>
      <c r="M153" s="7"/>
      <c r="N153" s="17"/>
      <c r="O153" s="17"/>
      <c r="P153" s="15"/>
      <c r="Q153" s="30"/>
      <c r="R153" s="7"/>
      <c r="S153" s="27">
        <f>D153+I153+N153</f>
        <v>1</v>
      </c>
      <c r="T153" s="27">
        <f t="shared" si="38"/>
        <v>0</v>
      </c>
      <c r="U153" s="25"/>
      <c r="V153" s="26">
        <f t="shared" si="37"/>
        <v>0</v>
      </c>
    </row>
    <row r="154" spans="1:702" ht="21" x14ac:dyDescent="0.25">
      <c r="A154" s="31"/>
      <c r="B154" s="32" t="s">
        <v>933</v>
      </c>
      <c r="C154" s="82"/>
      <c r="D154" s="82"/>
      <c r="E154" s="82"/>
      <c r="F154" s="85"/>
      <c r="G154" s="85">
        <f>SUBTOTAL(109,G149:G153)</f>
        <v>0</v>
      </c>
      <c r="H154" s="33"/>
      <c r="I154" s="84"/>
      <c r="J154" s="84"/>
      <c r="K154" s="82"/>
      <c r="L154" s="85">
        <f>SUBTOTAL(109,L149:L153)</f>
        <v>0</v>
      </c>
      <c r="M154" s="33"/>
      <c r="N154" s="84"/>
      <c r="O154" s="84"/>
      <c r="P154" s="82"/>
      <c r="Q154" s="85">
        <f>SUBTOTAL(109,Q149:Q153)</f>
        <v>0</v>
      </c>
      <c r="R154" s="33"/>
      <c r="S154" s="84"/>
      <c r="T154" s="84"/>
      <c r="U154" s="82"/>
      <c r="V154" s="85">
        <f>SUBTOTAL(109,V149:V153)</f>
        <v>0</v>
      </c>
      <c r="W154" s="34"/>
      <c r="ZY154" t="s">
        <v>934</v>
      </c>
    </row>
    <row r="155" spans="1:702" x14ac:dyDescent="0.25">
      <c r="A155" s="28"/>
      <c r="B155" s="29"/>
      <c r="C155" s="15"/>
      <c r="D155" s="15"/>
      <c r="E155" s="15"/>
      <c r="F155" s="15"/>
      <c r="G155" s="11"/>
      <c r="H155" s="7"/>
      <c r="I155" s="17"/>
      <c r="J155" s="17"/>
      <c r="K155" s="15"/>
      <c r="L155" s="11"/>
      <c r="M155" s="7"/>
      <c r="N155" s="17"/>
      <c r="O155" s="17"/>
      <c r="P155" s="15"/>
      <c r="Q155" s="11"/>
      <c r="R155" s="7"/>
      <c r="S155" s="17"/>
      <c r="T155" s="17"/>
      <c r="U155" s="15"/>
      <c r="V155" s="11"/>
    </row>
    <row r="156" spans="1:702" ht="42" x14ac:dyDescent="0.25">
      <c r="A156" s="19" t="s">
        <v>923</v>
      </c>
      <c r="B156" s="20" t="s">
        <v>935</v>
      </c>
      <c r="C156" s="15"/>
      <c r="D156" s="15"/>
      <c r="E156" s="15"/>
      <c r="F156" s="15"/>
      <c r="G156" s="16"/>
      <c r="H156" s="7"/>
      <c r="I156" s="17"/>
      <c r="J156" s="17"/>
      <c r="K156" s="15"/>
      <c r="L156" s="16"/>
      <c r="M156" s="7"/>
      <c r="N156" s="17"/>
      <c r="O156" s="17"/>
      <c r="P156" s="15"/>
      <c r="Q156" s="16"/>
      <c r="R156" s="7"/>
      <c r="S156" s="17"/>
      <c r="T156" s="17"/>
      <c r="U156" s="15"/>
      <c r="V156" s="26">
        <f t="shared" ref="V156:V158" si="39">U156*S156</f>
        <v>0</v>
      </c>
      <c r="ZY156" t="s">
        <v>936</v>
      </c>
      <c r="ZZ156" s="18"/>
    </row>
    <row r="157" spans="1:702" x14ac:dyDescent="0.25">
      <c r="A157" s="21" t="s">
        <v>2766</v>
      </c>
      <c r="B157" s="22" t="s">
        <v>937</v>
      </c>
      <c r="C157" s="23" t="s">
        <v>938</v>
      </c>
      <c r="D157" s="24"/>
      <c r="E157" s="24"/>
      <c r="F157" s="25"/>
      <c r="G157" s="26">
        <f>ROUND(E157*F157,2)</f>
        <v>0</v>
      </c>
      <c r="H157" s="7"/>
      <c r="I157" s="27"/>
      <c r="J157" s="27"/>
      <c r="K157" s="25"/>
      <c r="L157" s="26">
        <f>ROUND(J157*K157,2)</f>
        <v>0</v>
      </c>
      <c r="M157" s="7"/>
      <c r="N157" s="27"/>
      <c r="O157" s="27"/>
      <c r="P157" s="25"/>
      <c r="Q157" s="26">
        <f>ROUND(O157*P157,2)</f>
        <v>0</v>
      </c>
      <c r="R157" s="7"/>
      <c r="S157" s="27">
        <f>D157+I157+N157</f>
        <v>0</v>
      </c>
      <c r="T157" s="27">
        <f>E157+J157+O157</f>
        <v>0</v>
      </c>
      <c r="U157" s="25"/>
      <c r="V157" s="26">
        <f t="shared" si="39"/>
        <v>0</v>
      </c>
      <c r="ZY157" t="s">
        <v>939</v>
      </c>
      <c r="ZZ157" s="18" t="s">
        <v>940</v>
      </c>
    </row>
    <row r="158" spans="1:702" x14ac:dyDescent="0.25">
      <c r="A158" s="28"/>
      <c r="B158" s="29"/>
      <c r="C158" s="15"/>
      <c r="D158" s="15"/>
      <c r="E158" s="15"/>
      <c r="F158" s="15"/>
      <c r="G158" s="30"/>
      <c r="H158" s="7"/>
      <c r="I158" s="17"/>
      <c r="J158" s="17"/>
      <c r="K158" s="15"/>
      <c r="L158" s="30"/>
      <c r="M158" s="7"/>
      <c r="N158" s="17"/>
      <c r="O158" s="17"/>
      <c r="P158" s="15"/>
      <c r="Q158" s="30"/>
      <c r="R158" s="7"/>
      <c r="S158" s="17"/>
      <c r="T158" s="17"/>
      <c r="U158" s="15"/>
      <c r="V158" s="26">
        <f t="shared" si="39"/>
        <v>0</v>
      </c>
    </row>
    <row r="159" spans="1:702" ht="42" x14ac:dyDescent="0.25">
      <c r="A159" s="31"/>
      <c r="B159" s="32" t="s">
        <v>418</v>
      </c>
      <c r="C159" s="82"/>
      <c r="D159" s="82"/>
      <c r="E159" s="82"/>
      <c r="F159" s="85"/>
      <c r="G159" s="85">
        <f>SUBTOTAL(109,G157:G158)</f>
        <v>0</v>
      </c>
      <c r="H159" s="33"/>
      <c r="I159" s="84"/>
      <c r="J159" s="84"/>
      <c r="K159" s="82"/>
      <c r="L159" s="85">
        <f>SUBTOTAL(109,L157:L158)</f>
        <v>0</v>
      </c>
      <c r="M159" s="33"/>
      <c r="N159" s="84"/>
      <c r="O159" s="84"/>
      <c r="P159" s="82"/>
      <c r="Q159" s="85">
        <f>SUBTOTAL(109,Q157:Q158)</f>
        <v>0</v>
      </c>
      <c r="R159" s="33"/>
      <c r="S159" s="84"/>
      <c r="T159" s="84"/>
      <c r="U159" s="82"/>
      <c r="V159" s="85">
        <f>SUBTOTAL(109,V157:V158)</f>
        <v>0</v>
      </c>
      <c r="W159" s="34"/>
      <c r="ZY159" t="s">
        <v>941</v>
      </c>
    </row>
    <row r="160" spans="1:702" x14ac:dyDescent="0.25">
      <c r="A160" s="28"/>
      <c r="B160" s="29"/>
      <c r="C160" s="15"/>
      <c r="D160" s="15"/>
      <c r="E160" s="15"/>
      <c r="F160" s="15"/>
      <c r="G160" s="11"/>
      <c r="H160" s="7"/>
      <c r="I160" s="17"/>
      <c r="J160" s="17"/>
      <c r="K160" s="15"/>
      <c r="L160" s="11"/>
      <c r="M160" s="7"/>
      <c r="N160" s="17"/>
      <c r="O160" s="17"/>
      <c r="P160" s="15"/>
      <c r="Q160" s="11"/>
      <c r="R160" s="7"/>
      <c r="S160" s="17"/>
      <c r="T160" s="17"/>
      <c r="U160" s="15"/>
      <c r="V160" s="11"/>
    </row>
    <row r="161" spans="1:702" ht="21" x14ac:dyDescent="0.25">
      <c r="A161" s="19" t="s">
        <v>2767</v>
      </c>
      <c r="B161" s="20" t="s">
        <v>2739</v>
      </c>
      <c r="C161" s="15"/>
      <c r="D161" s="15"/>
      <c r="E161" s="15"/>
      <c r="F161" s="15"/>
      <c r="G161" s="16"/>
      <c r="H161" s="7"/>
      <c r="I161" s="17"/>
      <c r="J161" s="17"/>
      <c r="K161" s="15"/>
      <c r="L161" s="16"/>
      <c r="M161" s="7"/>
      <c r="N161" s="17"/>
      <c r="O161" s="17"/>
      <c r="P161" s="15"/>
      <c r="Q161" s="16"/>
      <c r="R161" s="7"/>
      <c r="S161" s="17"/>
      <c r="T161" s="17"/>
      <c r="U161" s="15"/>
      <c r="V161" s="26">
        <f t="shared" ref="V161:V167" si="40">U161*S161</f>
        <v>0</v>
      </c>
      <c r="ZY161" t="s">
        <v>17</v>
      </c>
      <c r="ZZ161" s="18"/>
    </row>
    <row r="162" spans="1:702" x14ac:dyDescent="0.25">
      <c r="A162" s="21" t="s">
        <v>2768</v>
      </c>
      <c r="B162" s="22" t="s">
        <v>2740</v>
      </c>
      <c r="C162" s="23"/>
      <c r="D162" s="24"/>
      <c r="E162" s="25"/>
      <c r="F162" s="25"/>
      <c r="G162" s="26">
        <f>ROUND(E162*F162,2)</f>
        <v>0</v>
      </c>
      <c r="H162" s="7"/>
      <c r="I162" s="35"/>
      <c r="J162" s="35"/>
      <c r="K162" s="25"/>
      <c r="L162" s="26">
        <f>ROUND(J162*K162,2)</f>
        <v>0</v>
      </c>
      <c r="M162" s="7"/>
      <c r="N162" s="35"/>
      <c r="O162" s="35"/>
      <c r="P162" s="25"/>
      <c r="Q162" s="26">
        <f>ROUND(O162*P162,2)</f>
        <v>0</v>
      </c>
      <c r="R162" s="7"/>
      <c r="S162" s="27">
        <f>D162+I162+N162</f>
        <v>0</v>
      </c>
      <c r="T162" s="100">
        <f>E162+J162+O162</f>
        <v>0</v>
      </c>
      <c r="U162" s="25"/>
      <c r="V162" s="26">
        <f t="shared" si="40"/>
        <v>0</v>
      </c>
      <c r="ZY162" t="s">
        <v>21</v>
      </c>
      <c r="ZZ162" s="18" t="s">
        <v>932</v>
      </c>
    </row>
    <row r="163" spans="1:702" x14ac:dyDescent="0.25">
      <c r="A163" s="97"/>
      <c r="B163" s="88" t="s">
        <v>2741</v>
      </c>
      <c r="C163" s="23" t="s">
        <v>5</v>
      </c>
      <c r="D163" s="24">
        <v>1</v>
      </c>
      <c r="E163" s="25"/>
      <c r="F163" s="25"/>
      <c r="G163" s="26"/>
      <c r="H163" s="7"/>
      <c r="I163" s="35"/>
      <c r="J163" s="35"/>
      <c r="K163" s="25"/>
      <c r="L163" s="26"/>
      <c r="M163" s="7"/>
      <c r="N163" s="35"/>
      <c r="O163" s="35"/>
      <c r="P163" s="25"/>
      <c r="Q163" s="26"/>
      <c r="R163" s="7"/>
      <c r="S163" s="27"/>
      <c r="T163" s="100"/>
      <c r="U163" s="25"/>
      <c r="V163" s="26">
        <f t="shared" si="40"/>
        <v>0</v>
      </c>
      <c r="ZZ163" s="18"/>
    </row>
    <row r="164" spans="1:702" x14ac:dyDescent="0.25">
      <c r="A164" s="97"/>
      <c r="B164" s="88" t="s">
        <v>2742</v>
      </c>
      <c r="C164" s="23" t="s">
        <v>5</v>
      </c>
      <c r="D164" s="24">
        <v>1</v>
      </c>
      <c r="E164" s="25"/>
      <c r="F164" s="25"/>
      <c r="G164" s="26"/>
      <c r="H164" s="7"/>
      <c r="I164" s="35"/>
      <c r="J164" s="35"/>
      <c r="K164" s="25"/>
      <c r="L164" s="26"/>
      <c r="M164" s="7"/>
      <c r="N164" s="35"/>
      <c r="O164" s="35"/>
      <c r="P164" s="25"/>
      <c r="Q164" s="26"/>
      <c r="R164" s="7"/>
      <c r="S164" s="27"/>
      <c r="T164" s="100"/>
      <c r="U164" s="25"/>
      <c r="V164" s="26">
        <f t="shared" si="40"/>
        <v>0</v>
      </c>
      <c r="ZZ164" s="18"/>
    </row>
    <row r="165" spans="1:702" x14ac:dyDescent="0.25">
      <c r="A165" s="97"/>
      <c r="B165" s="88" t="s">
        <v>2743</v>
      </c>
      <c r="C165" s="23" t="s">
        <v>5</v>
      </c>
      <c r="D165" s="24">
        <v>1</v>
      </c>
      <c r="E165" s="25"/>
      <c r="F165" s="25"/>
      <c r="G165" s="26"/>
      <c r="H165" s="7"/>
      <c r="I165" s="35"/>
      <c r="J165" s="35"/>
      <c r="K165" s="25"/>
      <c r="L165" s="26"/>
      <c r="M165" s="7"/>
      <c r="N165" s="35"/>
      <c r="O165" s="35"/>
      <c r="P165" s="25"/>
      <c r="Q165" s="26"/>
      <c r="R165" s="7"/>
      <c r="S165" s="27"/>
      <c r="T165" s="100"/>
      <c r="U165" s="25"/>
      <c r="V165" s="26">
        <f t="shared" si="40"/>
        <v>0</v>
      </c>
      <c r="ZZ165" s="18"/>
    </row>
    <row r="166" spans="1:702" x14ac:dyDescent="0.25">
      <c r="A166" s="97"/>
      <c r="B166" s="88" t="s">
        <v>2744</v>
      </c>
      <c r="C166" s="23" t="s">
        <v>5</v>
      </c>
      <c r="D166" s="24">
        <v>1</v>
      </c>
      <c r="E166" s="25"/>
      <c r="F166" s="25"/>
      <c r="G166" s="26"/>
      <c r="H166" s="7"/>
      <c r="I166" s="35"/>
      <c r="J166" s="35"/>
      <c r="K166" s="25"/>
      <c r="L166" s="26"/>
      <c r="M166" s="7"/>
      <c r="N166" s="35"/>
      <c r="O166" s="35"/>
      <c r="P166" s="25"/>
      <c r="Q166" s="26"/>
      <c r="R166" s="7"/>
      <c r="S166" s="27"/>
      <c r="T166" s="100"/>
      <c r="U166" s="25"/>
      <c r="V166" s="26">
        <f t="shared" si="40"/>
        <v>0</v>
      </c>
      <c r="ZZ166" s="18"/>
    </row>
    <row r="167" spans="1:702" x14ac:dyDescent="0.25">
      <c r="A167" s="97"/>
      <c r="B167" s="88" t="s">
        <v>2745</v>
      </c>
      <c r="C167" s="23" t="s">
        <v>5</v>
      </c>
      <c r="D167" s="24">
        <v>1</v>
      </c>
      <c r="E167" s="25"/>
      <c r="F167" s="25"/>
      <c r="G167" s="26"/>
      <c r="H167" s="7"/>
      <c r="I167" s="35"/>
      <c r="J167" s="35"/>
      <c r="K167" s="25"/>
      <c r="L167" s="26"/>
      <c r="M167" s="7"/>
      <c r="N167" s="35"/>
      <c r="O167" s="35"/>
      <c r="P167" s="25"/>
      <c r="Q167" s="26"/>
      <c r="R167" s="7"/>
      <c r="S167" s="27"/>
      <c r="T167" s="100"/>
      <c r="U167" s="25"/>
      <c r="V167" s="26">
        <f t="shared" si="40"/>
        <v>0</v>
      </c>
      <c r="ZZ167" s="18"/>
    </row>
    <row r="168" spans="1:702" x14ac:dyDescent="0.25">
      <c r="A168" s="28"/>
      <c r="B168" s="29"/>
      <c r="C168" s="15"/>
      <c r="D168" s="15"/>
      <c r="E168" s="15"/>
      <c r="F168" s="15"/>
      <c r="G168" s="30"/>
      <c r="H168" s="7"/>
      <c r="I168" s="17"/>
      <c r="J168" s="17"/>
      <c r="K168" s="15"/>
      <c r="L168" s="30"/>
      <c r="M168" s="7"/>
      <c r="N168" s="17"/>
      <c r="O168" s="17"/>
      <c r="P168" s="15"/>
      <c r="Q168" s="30"/>
      <c r="R168" s="7"/>
      <c r="S168" s="17"/>
      <c r="T168" s="17"/>
      <c r="U168" s="15"/>
      <c r="V168" s="30"/>
    </row>
    <row r="169" spans="1:702" ht="21" x14ac:dyDescent="0.25">
      <c r="A169" s="31"/>
      <c r="B169" s="32" t="s">
        <v>2758</v>
      </c>
      <c r="C169" s="82"/>
      <c r="D169" s="82"/>
      <c r="E169" s="82"/>
      <c r="F169" s="85"/>
      <c r="G169" s="85">
        <f>SUBTOTAL(109,G162:G168)</f>
        <v>0</v>
      </c>
      <c r="H169" s="33"/>
      <c r="I169" s="84"/>
      <c r="J169" s="84"/>
      <c r="K169" s="82"/>
      <c r="L169" s="85">
        <f>SUBTOTAL(109,L162:L168)</f>
        <v>0</v>
      </c>
      <c r="M169" s="33"/>
      <c r="N169" s="84"/>
      <c r="O169" s="84"/>
      <c r="P169" s="82"/>
      <c r="Q169" s="85">
        <f>SUBTOTAL(109,Q162:Q168)</f>
        <v>0</v>
      </c>
      <c r="R169" s="33"/>
      <c r="S169" s="84"/>
      <c r="T169" s="84"/>
      <c r="U169" s="82"/>
      <c r="V169" s="85">
        <f>SUBTOTAL(109,V162:V168)</f>
        <v>0</v>
      </c>
      <c r="W169" s="34"/>
      <c r="ZY169" t="s">
        <v>77</v>
      </c>
    </row>
    <row r="170" spans="1:702" x14ac:dyDescent="0.25">
      <c r="A170" s="28"/>
      <c r="B170" s="29"/>
      <c r="C170" s="15"/>
      <c r="D170" s="15"/>
      <c r="E170" s="15"/>
      <c r="F170" s="15"/>
      <c r="G170" s="11"/>
      <c r="H170" s="7"/>
      <c r="I170" s="17"/>
      <c r="J170" s="17"/>
      <c r="K170" s="15"/>
      <c r="L170" s="11"/>
      <c r="M170" s="7"/>
      <c r="N170" s="17"/>
      <c r="O170" s="17"/>
      <c r="P170" s="15"/>
      <c r="Q170" s="11"/>
      <c r="R170" s="7"/>
      <c r="S170" s="17"/>
      <c r="T170" s="17"/>
      <c r="U170" s="15"/>
      <c r="V170" s="11"/>
    </row>
    <row r="171" spans="1:702" x14ac:dyDescent="0.25">
      <c r="A171" s="28"/>
      <c r="B171" s="29"/>
      <c r="C171" s="15"/>
      <c r="D171" s="15"/>
      <c r="E171" s="15"/>
      <c r="F171" s="15"/>
      <c r="G171" s="11"/>
      <c r="H171" s="7"/>
      <c r="I171" s="17"/>
      <c r="J171" s="17"/>
      <c r="K171" s="15"/>
      <c r="L171" s="11"/>
      <c r="M171" s="7"/>
      <c r="N171" s="17"/>
      <c r="O171" s="17"/>
      <c r="P171" s="15"/>
      <c r="Q171" s="11"/>
      <c r="R171" s="7"/>
      <c r="S171" s="17"/>
      <c r="T171" s="17"/>
      <c r="U171" s="15"/>
      <c r="V171" s="26">
        <f t="shared" ref="V171:V174" si="41">U171*S171</f>
        <v>0</v>
      </c>
    </row>
    <row r="172" spans="1:702" ht="21" x14ac:dyDescent="0.25">
      <c r="A172" s="19" t="s">
        <v>2737</v>
      </c>
      <c r="B172" s="20" t="s">
        <v>2738</v>
      </c>
      <c r="C172" s="15"/>
      <c r="D172" s="15"/>
      <c r="E172" s="15"/>
      <c r="F172" s="15"/>
      <c r="G172" s="16"/>
      <c r="H172" s="7"/>
      <c r="I172" s="17"/>
      <c r="J172" s="17"/>
      <c r="K172" s="15"/>
      <c r="L172" s="16"/>
      <c r="M172" s="7"/>
      <c r="N172" s="17"/>
      <c r="O172" s="17"/>
      <c r="P172" s="15"/>
      <c r="Q172" s="16"/>
      <c r="R172" s="7"/>
      <c r="S172" s="17"/>
      <c r="T172" s="17"/>
      <c r="U172" s="15"/>
      <c r="V172" s="26">
        <f t="shared" si="41"/>
        <v>0</v>
      </c>
      <c r="ZY172" t="s">
        <v>17</v>
      </c>
      <c r="ZZ172" s="18"/>
    </row>
    <row r="173" spans="1:702" x14ac:dyDescent="0.25">
      <c r="A173" s="21" t="s">
        <v>2746</v>
      </c>
      <c r="B173" s="22" t="s">
        <v>926</v>
      </c>
      <c r="C173" s="23" t="s">
        <v>98</v>
      </c>
      <c r="D173" s="24">
        <v>42</v>
      </c>
      <c r="E173" s="25"/>
      <c r="F173" s="25"/>
      <c r="G173" s="26">
        <f>ROUND(E173*F173,2)</f>
        <v>0</v>
      </c>
      <c r="H173" s="7"/>
      <c r="I173" s="35"/>
      <c r="J173" s="35"/>
      <c r="K173" s="25"/>
      <c r="L173" s="26">
        <f>ROUND(J173*K173,2)</f>
        <v>0</v>
      </c>
      <c r="M173" s="7"/>
      <c r="N173" s="35"/>
      <c r="O173" s="35"/>
      <c r="P173" s="25">
        <f>U173</f>
        <v>0</v>
      </c>
      <c r="Q173" s="26">
        <f>ROUND(O173*P173,2)</f>
        <v>0</v>
      </c>
      <c r="R173" s="7"/>
      <c r="S173" s="27">
        <f>D173+I173+N173</f>
        <v>42</v>
      </c>
      <c r="T173" s="100">
        <f>E173+J173+O173</f>
        <v>0</v>
      </c>
      <c r="U173" s="25"/>
      <c r="V173" s="26">
        <f t="shared" si="41"/>
        <v>0</v>
      </c>
      <c r="ZY173" t="s">
        <v>931</v>
      </c>
      <c r="ZZ173" s="18" t="s">
        <v>932</v>
      </c>
    </row>
    <row r="174" spans="1:702" x14ac:dyDescent="0.25">
      <c r="A174" s="28"/>
      <c r="B174" s="29"/>
      <c r="C174" s="15"/>
      <c r="D174" s="15"/>
      <c r="E174" s="15"/>
      <c r="F174" s="15"/>
      <c r="G174" s="30"/>
      <c r="H174" s="7"/>
      <c r="I174" s="17"/>
      <c r="J174" s="17"/>
      <c r="K174" s="15"/>
      <c r="L174" s="30"/>
      <c r="M174" s="7"/>
      <c r="N174" s="17"/>
      <c r="O174" s="17"/>
      <c r="P174" s="15"/>
      <c r="Q174" s="30"/>
      <c r="R174" s="7"/>
      <c r="S174" s="17"/>
      <c r="T174" s="17"/>
      <c r="U174" s="15"/>
      <c r="V174" s="26">
        <f t="shared" si="41"/>
        <v>0</v>
      </c>
    </row>
    <row r="175" spans="1:702" ht="21" x14ac:dyDescent="0.25">
      <c r="A175" s="31"/>
      <c r="B175" s="32" t="s">
        <v>2759</v>
      </c>
      <c r="C175" s="82"/>
      <c r="D175" s="82"/>
      <c r="E175" s="82"/>
      <c r="F175" s="85"/>
      <c r="G175" s="85">
        <f>SUBTOTAL(109,G173:G174)</f>
        <v>0</v>
      </c>
      <c r="H175" s="33"/>
      <c r="I175" s="84"/>
      <c r="J175" s="84"/>
      <c r="K175" s="82"/>
      <c r="L175" s="85">
        <f>SUBTOTAL(109,L173:L174)</f>
        <v>0</v>
      </c>
      <c r="M175" s="33"/>
      <c r="N175" s="84"/>
      <c r="O175" s="84"/>
      <c r="P175" s="82"/>
      <c r="Q175" s="85">
        <f>SUBTOTAL(109,Q173:Q174)</f>
        <v>0</v>
      </c>
      <c r="R175" s="33"/>
      <c r="S175" s="84"/>
      <c r="T175" s="84"/>
      <c r="U175" s="82"/>
      <c r="V175" s="85">
        <f>SUBTOTAL(109,V173:V174)</f>
        <v>0</v>
      </c>
      <c r="W175" s="34"/>
      <c r="ZY175" t="s">
        <v>77</v>
      </c>
    </row>
    <row r="176" spans="1:702" x14ac:dyDescent="0.25">
      <c r="A176" s="36"/>
      <c r="B176" s="37"/>
      <c r="C176" s="38"/>
      <c r="D176" s="38"/>
      <c r="E176" s="38"/>
      <c r="F176" s="38"/>
      <c r="G176" s="30"/>
      <c r="H176" s="7"/>
      <c r="I176" s="39"/>
      <c r="J176" s="39"/>
      <c r="K176" s="38"/>
      <c r="L176" s="30"/>
      <c r="M176" s="7"/>
      <c r="N176" s="39"/>
      <c r="O176" s="39"/>
      <c r="P176" s="38"/>
      <c r="Q176" s="30"/>
      <c r="R176" s="7"/>
      <c r="S176" s="39"/>
      <c r="T176" s="39"/>
      <c r="U176" s="38"/>
      <c r="V176" s="30"/>
    </row>
    <row r="177" spans="1:701" x14ac:dyDescent="0.25">
      <c r="A177" s="40"/>
      <c r="B177" s="40"/>
      <c r="C177" s="40"/>
      <c r="D177" s="40"/>
      <c r="E177" s="40"/>
      <c r="F177" s="40"/>
      <c r="G177" s="40"/>
      <c r="I177" s="40"/>
      <c r="J177" s="40"/>
      <c r="K177" s="40"/>
      <c r="L177" s="40"/>
      <c r="N177" s="40"/>
      <c r="O177" s="40"/>
      <c r="P177" s="40"/>
      <c r="Q177" s="40"/>
      <c r="S177" s="40"/>
      <c r="T177" s="40"/>
      <c r="U177" s="40"/>
      <c r="V177" s="40"/>
    </row>
    <row r="178" spans="1:701" x14ac:dyDescent="0.25">
      <c r="B178" s="1" t="s">
        <v>2790</v>
      </c>
      <c r="G178" s="41">
        <f>SUBTOTAL(109,G11:G159)</f>
        <v>0</v>
      </c>
      <c r="L178" s="41">
        <f>SUBTOTAL(109,L11:L159)</f>
        <v>0</v>
      </c>
      <c r="Q178" s="41">
        <f>SUBTOTAL(109,Q11:Q159)</f>
        <v>0</v>
      </c>
      <c r="V178" s="41">
        <f>SUBTOTAL(109,V11:V159)</f>
        <v>0</v>
      </c>
      <c r="ZY178" t="s">
        <v>942</v>
      </c>
    </row>
    <row r="179" spans="1:701" x14ac:dyDescent="0.25">
      <c r="A179" s="42" t="e">
        <f>#REF!</f>
        <v>#REF!</v>
      </c>
      <c r="B179" s="1" t="e">
        <f>CONCATENATE("Montant TVA (",A179,"%)")</f>
        <v>#REF!</v>
      </c>
      <c r="G179" s="116" t="e">
        <f>(G178*A179)/100</f>
        <v>#REF!</v>
      </c>
      <c r="H179" s="117"/>
      <c r="I179" s="117"/>
      <c r="J179" s="117"/>
      <c r="K179" s="117"/>
      <c r="L179" s="116" t="e">
        <f>(L178*A179)/100</f>
        <v>#REF!</v>
      </c>
      <c r="M179" s="117"/>
      <c r="N179" s="117"/>
      <c r="O179" s="117"/>
      <c r="P179" s="117"/>
      <c r="Q179" s="116" t="e">
        <f>(Q178*A179)/100</f>
        <v>#REF!</v>
      </c>
      <c r="R179" s="117"/>
      <c r="S179" s="117"/>
      <c r="T179" s="117"/>
      <c r="U179" s="117"/>
      <c r="V179" s="116" t="e">
        <f>(V178*A179)/100</f>
        <v>#REF!</v>
      </c>
      <c r="ZY179" t="s">
        <v>943</v>
      </c>
    </row>
    <row r="180" spans="1:701" x14ac:dyDescent="0.25">
      <c r="B180" s="1" t="s">
        <v>944</v>
      </c>
      <c r="G180" s="116" t="e">
        <f>G178+G179</f>
        <v>#REF!</v>
      </c>
      <c r="H180" s="117"/>
      <c r="I180" s="117"/>
      <c r="J180" s="117"/>
      <c r="K180" s="117"/>
      <c r="L180" s="116" t="e">
        <f>L178+L179</f>
        <v>#REF!</v>
      </c>
      <c r="M180" s="117"/>
      <c r="N180" s="117"/>
      <c r="O180" s="117"/>
      <c r="P180" s="117"/>
      <c r="Q180" s="116" t="e">
        <f>Q178+Q179</f>
        <v>#REF!</v>
      </c>
      <c r="R180" s="117"/>
      <c r="S180" s="117"/>
      <c r="T180" s="117"/>
      <c r="U180" s="117"/>
      <c r="V180" s="116" t="e">
        <f>V178+V179</f>
        <v>#REF!</v>
      </c>
      <c r="ZY180" t="s">
        <v>945</v>
      </c>
    </row>
    <row r="181" spans="1:701" x14ac:dyDescent="0.25">
      <c r="G181" s="116"/>
      <c r="H181" s="117"/>
      <c r="I181" s="117"/>
      <c r="J181" s="117"/>
      <c r="K181" s="117"/>
      <c r="L181" s="116"/>
      <c r="M181" s="117"/>
      <c r="N181" s="117"/>
      <c r="O181" s="117"/>
      <c r="P181" s="117"/>
      <c r="Q181" s="116"/>
      <c r="R181" s="117"/>
      <c r="S181" s="117"/>
      <c r="T181" s="117"/>
      <c r="U181" s="117"/>
      <c r="V181" s="116"/>
    </row>
    <row r="182" spans="1:701" x14ac:dyDescent="0.25">
      <c r="B182" s="1" t="s">
        <v>2791</v>
      </c>
      <c r="G182" s="116">
        <f>G169</f>
        <v>0</v>
      </c>
      <c r="H182" s="117"/>
      <c r="I182" s="117"/>
      <c r="J182" s="117"/>
      <c r="K182" s="117"/>
      <c r="L182" s="116">
        <f>L169</f>
        <v>0</v>
      </c>
      <c r="M182" s="117"/>
      <c r="N182" s="117"/>
      <c r="O182" s="117"/>
      <c r="P182" s="117"/>
      <c r="Q182" s="116">
        <f>Q169</f>
        <v>0</v>
      </c>
      <c r="R182" s="117"/>
      <c r="S182" s="117"/>
      <c r="T182" s="117"/>
      <c r="U182" s="117"/>
      <c r="V182" s="116">
        <f>V169</f>
        <v>0</v>
      </c>
      <c r="ZY182" t="s">
        <v>214</v>
      </c>
    </row>
    <row r="183" spans="1:701" x14ac:dyDescent="0.25">
      <c r="A183" s="42" t="e">
        <f>#REF!</f>
        <v>#REF!</v>
      </c>
      <c r="B183" s="1" t="e">
        <f>CONCATENATE("Montant TVA (",A183,"%)")</f>
        <v>#REF!</v>
      </c>
      <c r="G183" s="116" t="e">
        <f>(G182*A183)/100</f>
        <v>#REF!</v>
      </c>
      <c r="H183" s="117"/>
      <c r="I183" s="117"/>
      <c r="J183" s="117"/>
      <c r="K183" s="117"/>
      <c r="L183" s="116" t="e">
        <f>(L182*A183)/100</f>
        <v>#REF!</v>
      </c>
      <c r="M183" s="117"/>
      <c r="N183" s="117"/>
      <c r="O183" s="117"/>
      <c r="P183" s="117"/>
      <c r="Q183" s="116" t="e">
        <f>(Q182*A183)/100</f>
        <v>#REF!</v>
      </c>
      <c r="R183" s="117"/>
      <c r="S183" s="117"/>
      <c r="T183" s="117"/>
      <c r="U183" s="117"/>
      <c r="V183" s="116" t="e">
        <f>(V182*A183)/100</f>
        <v>#REF!</v>
      </c>
      <c r="ZY183" t="s">
        <v>0</v>
      </c>
    </row>
    <row r="184" spans="1:701" x14ac:dyDescent="0.25">
      <c r="B184" s="1" t="s">
        <v>216</v>
      </c>
      <c r="G184" s="116" t="e">
        <f>G182+G183</f>
        <v>#REF!</v>
      </c>
      <c r="H184" s="117"/>
      <c r="I184" s="117"/>
      <c r="J184" s="117"/>
      <c r="K184" s="117"/>
      <c r="L184" s="116" t="e">
        <f>L182+L183</f>
        <v>#REF!</v>
      </c>
      <c r="M184" s="117"/>
      <c r="N184" s="117"/>
      <c r="O184" s="117"/>
      <c r="P184" s="117"/>
      <c r="Q184" s="116" t="e">
        <f>Q182+Q183</f>
        <v>#REF!</v>
      </c>
      <c r="R184" s="117"/>
      <c r="S184" s="117"/>
      <c r="T184" s="117"/>
      <c r="U184" s="117"/>
      <c r="V184" s="116" t="e">
        <f>V182+V183</f>
        <v>#REF!</v>
      </c>
      <c r="ZY184" t="s">
        <v>217</v>
      </c>
    </row>
    <row r="185" spans="1:701" x14ac:dyDescent="0.25">
      <c r="G185" s="117"/>
      <c r="H185" s="117"/>
      <c r="I185" s="117"/>
      <c r="J185" s="117"/>
      <c r="K185" s="117"/>
      <c r="L185" s="117"/>
      <c r="M185" s="117"/>
      <c r="N185" s="117"/>
      <c r="O185" s="117"/>
      <c r="P185" s="117"/>
      <c r="Q185" s="117"/>
      <c r="R185" s="117"/>
      <c r="S185" s="117"/>
      <c r="T185" s="117"/>
      <c r="U185" s="117"/>
      <c r="V185" s="117"/>
    </row>
    <row r="186" spans="1:701" x14ac:dyDescent="0.25">
      <c r="B186" s="1" t="s">
        <v>2792</v>
      </c>
      <c r="G186" s="116">
        <f>G175</f>
        <v>0</v>
      </c>
      <c r="H186" s="117"/>
      <c r="I186" s="117"/>
      <c r="J186" s="117"/>
      <c r="K186" s="117"/>
      <c r="L186" s="116">
        <f>L175</f>
        <v>0</v>
      </c>
      <c r="M186" s="117"/>
      <c r="N186" s="117"/>
      <c r="O186" s="117"/>
      <c r="P186" s="117"/>
      <c r="Q186" s="116">
        <f>Q175</f>
        <v>0</v>
      </c>
      <c r="R186" s="117"/>
      <c r="S186" s="117"/>
      <c r="T186" s="117"/>
      <c r="U186" s="117"/>
      <c r="V186" s="116">
        <f>V175</f>
        <v>0</v>
      </c>
      <c r="ZY186" t="s">
        <v>214</v>
      </c>
    </row>
    <row r="187" spans="1:701" x14ac:dyDescent="0.25">
      <c r="A187" s="42" t="e">
        <f>#REF!</f>
        <v>#REF!</v>
      </c>
      <c r="B187" s="1" t="e">
        <f>CONCATENATE("Montant TVA (",A187,"%)")</f>
        <v>#REF!</v>
      </c>
      <c r="G187" s="116" t="e">
        <f>(G186*A187)/100</f>
        <v>#REF!</v>
      </c>
      <c r="H187" s="117"/>
      <c r="I187" s="117"/>
      <c r="J187" s="117"/>
      <c r="K187" s="117"/>
      <c r="L187" s="116" t="e">
        <f>(L186*A187)/100</f>
        <v>#REF!</v>
      </c>
      <c r="M187" s="117"/>
      <c r="N187" s="117"/>
      <c r="O187" s="117"/>
      <c r="P187" s="117"/>
      <c r="Q187" s="116" t="e">
        <f>(Q186*A187)/100</f>
        <v>#REF!</v>
      </c>
      <c r="R187" s="117"/>
      <c r="S187" s="117"/>
      <c r="T187" s="117"/>
      <c r="U187" s="117"/>
      <c r="V187" s="116" t="e">
        <f>(V186*A187)/100</f>
        <v>#REF!</v>
      </c>
      <c r="ZY187" t="s">
        <v>0</v>
      </c>
    </row>
    <row r="188" spans="1:701" x14ac:dyDescent="0.25">
      <c r="B188" s="1" t="s">
        <v>216</v>
      </c>
      <c r="G188" s="116" t="e">
        <f>G186+G187</f>
        <v>#REF!</v>
      </c>
      <c r="H188" s="117"/>
      <c r="I188" s="117"/>
      <c r="J188" s="117"/>
      <c r="K188" s="117"/>
      <c r="L188" s="116" t="e">
        <f>L186+L187</f>
        <v>#REF!</v>
      </c>
      <c r="M188" s="117"/>
      <c r="N188" s="117"/>
      <c r="O188" s="117"/>
      <c r="P188" s="117"/>
      <c r="Q188" s="116" t="e">
        <f>Q186+Q187</f>
        <v>#REF!</v>
      </c>
      <c r="R188" s="117"/>
      <c r="S188" s="117"/>
      <c r="T188" s="117"/>
      <c r="U188" s="117"/>
      <c r="V188" s="116" t="e">
        <f>V186+V187</f>
        <v>#REF!</v>
      </c>
      <c r="ZY188" t="s">
        <v>217</v>
      </c>
    </row>
    <row r="189" spans="1:701" x14ac:dyDescent="0.25">
      <c r="G189" s="117"/>
      <c r="H189" s="117"/>
      <c r="I189" s="117"/>
      <c r="J189" s="117"/>
      <c r="K189" s="117"/>
      <c r="L189" s="117"/>
      <c r="M189" s="117"/>
      <c r="N189" s="117"/>
      <c r="O189" s="117"/>
      <c r="P189" s="117"/>
      <c r="Q189" s="117"/>
      <c r="R189" s="117"/>
      <c r="S189" s="117"/>
      <c r="T189" s="117"/>
      <c r="U189" s="117"/>
      <c r="V189" s="117"/>
    </row>
    <row r="190" spans="1:701" x14ac:dyDescent="0.25">
      <c r="B190" s="1" t="s">
        <v>2793</v>
      </c>
      <c r="G190" s="117">
        <f>G178+G182+G186</f>
        <v>0</v>
      </c>
      <c r="H190" s="117"/>
      <c r="I190" s="117"/>
      <c r="J190" s="117"/>
      <c r="K190" s="117"/>
      <c r="L190" s="117">
        <f>L178+L182+L186</f>
        <v>0</v>
      </c>
      <c r="M190" s="117"/>
      <c r="N190" s="117"/>
      <c r="O190" s="117"/>
      <c r="P190" s="117"/>
      <c r="Q190" s="117">
        <f>Q178+Q182+Q186</f>
        <v>0</v>
      </c>
      <c r="R190" s="117"/>
      <c r="S190" s="117"/>
      <c r="T190" s="117"/>
      <c r="U190" s="117"/>
      <c r="V190" s="117">
        <f>V178+V182+V186</f>
        <v>0</v>
      </c>
    </row>
    <row r="191" spans="1:701" x14ac:dyDescent="0.25">
      <c r="B191" s="1" t="str">
        <f>CONCATENATE("Montant TVA (",A191,"%)")</f>
        <v>Montant TVA (%)</v>
      </c>
      <c r="G191" s="116">
        <f>(G190*A191)/100</f>
        <v>0</v>
      </c>
      <c r="H191" s="117"/>
      <c r="I191" s="117"/>
      <c r="J191" s="117"/>
      <c r="K191" s="117"/>
      <c r="L191" s="116">
        <f>(L190*F191)/100</f>
        <v>0</v>
      </c>
      <c r="M191" s="117"/>
      <c r="N191" s="117"/>
      <c r="O191" s="117"/>
      <c r="P191" s="117"/>
      <c r="Q191" s="116">
        <f>(Q190*K191)/100</f>
        <v>0</v>
      </c>
      <c r="R191" s="117"/>
      <c r="S191" s="117"/>
      <c r="T191" s="117"/>
      <c r="U191" s="117"/>
      <c r="V191" s="116">
        <f>(V190*P191)/100</f>
        <v>0</v>
      </c>
    </row>
    <row r="192" spans="1:701" x14ac:dyDescent="0.25">
      <c r="B192" s="1" t="s">
        <v>216</v>
      </c>
      <c r="G192" s="116">
        <f>G190+G191</f>
        <v>0</v>
      </c>
      <c r="H192" s="117"/>
      <c r="I192" s="117"/>
      <c r="J192" s="117"/>
      <c r="K192" s="117"/>
      <c r="L192" s="116">
        <f>L190+L191</f>
        <v>0</v>
      </c>
      <c r="M192" s="117"/>
      <c r="N192" s="117"/>
      <c r="O192" s="117"/>
      <c r="P192" s="117"/>
      <c r="Q192" s="116">
        <f>Q190+Q191</f>
        <v>0</v>
      </c>
      <c r="R192" s="117"/>
      <c r="S192" s="117"/>
      <c r="T192" s="117"/>
      <c r="U192" s="117"/>
      <c r="V192" s="116">
        <f>V190+V191</f>
        <v>0</v>
      </c>
    </row>
    <row r="193" spans="7:22" x14ac:dyDescent="0.25">
      <c r="G193" s="117"/>
      <c r="H193" s="117"/>
      <c r="I193" s="117"/>
      <c r="J193" s="117"/>
      <c r="K193" s="117"/>
      <c r="L193" s="117"/>
      <c r="M193" s="117"/>
      <c r="N193" s="117"/>
      <c r="O193" s="117"/>
      <c r="P193" s="117"/>
      <c r="Q193" s="117"/>
      <c r="R193" s="117"/>
      <c r="S193" s="117"/>
      <c r="T193" s="117"/>
      <c r="U193" s="117"/>
      <c r="V193" s="117"/>
    </row>
  </sheetData>
  <mergeCells count="6">
    <mergeCell ref="A6:V6"/>
    <mergeCell ref="A7:V7"/>
    <mergeCell ref="E8:G8"/>
    <mergeCell ref="J8:L8"/>
    <mergeCell ref="O8:Q8"/>
    <mergeCell ref="T8:V8"/>
  </mergeCells>
  <phoneticPr fontId="31" type="noConversion"/>
  <printOptions horizontalCentered="1"/>
  <pageMargins left="7.874015748031496E-2" right="7.874015748031496E-2" top="7.874015748031496E-2" bottom="0.47244094488188981" header="0.74803149606299213" footer="0.35433070866141736"/>
  <pageSetup paperSize="8" scale="49" fitToHeight="0" orientation="portrait"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B4600-F18C-4E79-A789-F47390710968}">
  <sheetPr>
    <tabColor rgb="FF00B050"/>
    <pageSetUpPr fitToPage="1"/>
  </sheetPr>
  <dimension ref="A1:ZZ120"/>
  <sheetViews>
    <sheetView showGridLines="0" view="pageBreakPreview" zoomScale="40" zoomScaleNormal="55" zoomScaleSheetLayoutView="40" workbookViewId="0">
      <pane xSplit="2" ySplit="9" topLeftCell="I10" activePane="bottomRight" state="frozen"/>
      <selection activeCell="H9" sqref="H9"/>
      <selection pane="topRight" activeCell="H9" sqref="H9"/>
      <selection pane="bottomLeft" activeCell="H9" sqref="H9"/>
      <selection pane="bottomRight" activeCell="B18" sqref="B18"/>
    </sheetView>
  </sheetViews>
  <sheetFormatPr baseColWidth="10" defaultColWidth="10.7109375" defaultRowHeight="15" x14ac:dyDescent="0.25"/>
  <cols>
    <col min="1" max="1" width="9.7109375" customWidth="1"/>
    <col min="2" max="2" width="85.5703125" customWidth="1"/>
    <col min="3" max="3" width="4.7109375" customWidth="1"/>
    <col min="4" max="5" width="10.7109375" customWidth="1"/>
    <col min="6" max="6" width="13.140625" customWidth="1"/>
    <col min="7" max="7" width="12.7109375" customWidth="1"/>
    <col min="8" max="8" width="1.7109375" customWidth="1"/>
    <col min="9" max="10" width="10.7109375" customWidth="1"/>
    <col min="11" max="11" width="13.140625" customWidth="1"/>
    <col min="12" max="12" width="12.7109375" customWidth="1"/>
    <col min="13" max="13" width="1.7109375" customWidth="1"/>
    <col min="14" max="15" width="10.7109375" customWidth="1"/>
    <col min="16" max="16" width="13.140625" customWidth="1"/>
    <col min="17" max="17" width="12.7109375" customWidth="1"/>
    <col min="18" max="18" width="1.7109375" customWidth="1"/>
    <col min="19" max="20" width="10.7109375"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959</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946</v>
      </c>
      <c r="F8" s="123"/>
      <c r="G8" s="124"/>
      <c r="H8" s="5"/>
      <c r="I8" s="40"/>
      <c r="J8" s="122" t="s">
        <v>947</v>
      </c>
      <c r="K8" s="123"/>
      <c r="L8" s="124"/>
      <c r="M8" s="5"/>
      <c r="N8" s="40"/>
      <c r="O8" s="122" t="s">
        <v>948</v>
      </c>
      <c r="P8" s="123"/>
      <c r="Q8" s="124"/>
      <c r="R8" s="5"/>
      <c r="S8" s="40"/>
      <c r="T8" s="122" t="s">
        <v>949</v>
      </c>
      <c r="U8" s="123"/>
      <c r="V8" s="124"/>
    </row>
    <row r="9" spans="1:702" ht="45" x14ac:dyDescent="0.25">
      <c r="A9" s="2"/>
      <c r="B9" s="4"/>
      <c r="C9" s="6" t="s">
        <v>950</v>
      </c>
      <c r="D9" s="6" t="s">
        <v>2689</v>
      </c>
      <c r="E9" s="6" t="s">
        <v>2691</v>
      </c>
      <c r="F9" s="6" t="s">
        <v>951</v>
      </c>
      <c r="G9" s="6" t="s">
        <v>952</v>
      </c>
      <c r="H9" s="7"/>
      <c r="I9" s="6" t="s">
        <v>2689</v>
      </c>
      <c r="J9" s="6" t="s">
        <v>2691</v>
      </c>
      <c r="K9" s="6" t="s">
        <v>953</v>
      </c>
      <c r="L9" s="6" t="s">
        <v>954</v>
      </c>
      <c r="M9" s="7"/>
      <c r="N9" s="6" t="s">
        <v>2689</v>
      </c>
      <c r="O9" s="6" t="s">
        <v>2691</v>
      </c>
      <c r="P9" s="6" t="s">
        <v>955</v>
      </c>
      <c r="Q9" s="6" t="s">
        <v>956</v>
      </c>
      <c r="R9" s="7"/>
      <c r="S9" s="6" t="s">
        <v>2689</v>
      </c>
      <c r="T9" s="6" t="s">
        <v>2691</v>
      </c>
      <c r="U9" s="6" t="s">
        <v>957</v>
      </c>
      <c r="V9" s="6" t="s">
        <v>958</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6.25" x14ac:dyDescent="0.25">
      <c r="A11" s="13"/>
      <c r="B11" s="14"/>
      <c r="C11" s="15"/>
      <c r="D11" s="15"/>
      <c r="E11" s="15"/>
      <c r="F11" s="15"/>
      <c r="G11" s="16"/>
      <c r="H11" s="7"/>
      <c r="I11" s="17"/>
      <c r="J11" s="17"/>
      <c r="K11" s="15"/>
      <c r="L11" s="16"/>
      <c r="M11" s="7"/>
      <c r="N11" s="17"/>
      <c r="O11" s="17"/>
      <c r="P11" s="15"/>
      <c r="Q11" s="16"/>
      <c r="R11" s="7"/>
      <c r="S11" s="17"/>
      <c r="T11" s="17"/>
      <c r="U11" s="15"/>
      <c r="V11" s="16"/>
      <c r="ZY11" t="s">
        <v>960</v>
      </c>
      <c r="ZZ11" s="18" t="s">
        <v>961</v>
      </c>
    </row>
    <row r="12" spans="1:702" ht="21" x14ac:dyDescent="0.25">
      <c r="A12" s="19" t="s">
        <v>962</v>
      </c>
      <c r="B12" s="20" t="s">
        <v>963</v>
      </c>
      <c r="C12" s="15"/>
      <c r="D12" s="15"/>
      <c r="E12" s="15"/>
      <c r="F12" s="15"/>
      <c r="G12" s="16"/>
      <c r="H12" s="7"/>
      <c r="I12" s="17"/>
      <c r="J12" s="17"/>
      <c r="K12" s="15"/>
      <c r="L12" s="16"/>
      <c r="M12" s="7"/>
      <c r="N12" s="17"/>
      <c r="O12" s="17"/>
      <c r="P12" s="15"/>
      <c r="Q12" s="16"/>
      <c r="R12" s="7"/>
      <c r="S12" s="17"/>
      <c r="T12" s="17"/>
      <c r="U12" s="15"/>
      <c r="V12" s="16"/>
      <c r="ZY12" t="s">
        <v>964</v>
      </c>
      <c r="ZZ12" s="18"/>
    </row>
    <row r="13" spans="1:702" x14ac:dyDescent="0.25">
      <c r="A13" s="21" t="s">
        <v>965</v>
      </c>
      <c r="B13" s="22" t="s">
        <v>966</v>
      </c>
      <c r="C13" s="23" t="s">
        <v>967</v>
      </c>
      <c r="D13" s="24"/>
      <c r="E13" s="24"/>
      <c r="F13" s="25">
        <f t="shared" ref="F13:F23" si="0">U13</f>
        <v>0</v>
      </c>
      <c r="G13" s="26">
        <f t="shared" ref="G13:G23" si="1">ROUND(E13*F13,2)</f>
        <v>0</v>
      </c>
      <c r="H13" s="7"/>
      <c r="I13" s="27"/>
      <c r="J13" s="27"/>
      <c r="K13" s="25">
        <f t="shared" ref="K13:K23" si="2">U13</f>
        <v>0</v>
      </c>
      <c r="L13" s="26">
        <f t="shared" ref="L13:L23" si="3">ROUND(J13*K13,2)</f>
        <v>0</v>
      </c>
      <c r="M13" s="7"/>
      <c r="N13" s="27"/>
      <c r="O13" s="27"/>
      <c r="P13" s="25">
        <f t="shared" ref="P13:P23" si="4">U13</f>
        <v>0</v>
      </c>
      <c r="Q13" s="26">
        <f t="shared" ref="Q13:Q23" si="5">ROUND(O13*P13,2)</f>
        <v>0</v>
      </c>
      <c r="R13" s="7"/>
      <c r="S13" s="27">
        <f t="shared" ref="S13:S23" si="6">D13+I13+N13</f>
        <v>0</v>
      </c>
      <c r="T13" s="27">
        <f t="shared" ref="T13:T23" si="7">E13+J13+O13</f>
        <v>0</v>
      </c>
      <c r="U13" s="25">
        <v>0</v>
      </c>
      <c r="V13" s="26">
        <f t="shared" ref="V13:V23" si="8">G13+L13+Q13</f>
        <v>0</v>
      </c>
      <c r="ZY13" t="s">
        <v>968</v>
      </c>
      <c r="ZZ13" s="18" t="s">
        <v>969</v>
      </c>
    </row>
    <row r="14" spans="1:702" x14ac:dyDescent="0.25">
      <c r="A14" s="21" t="s">
        <v>970</v>
      </c>
      <c r="B14" s="22" t="s">
        <v>971</v>
      </c>
      <c r="C14" s="23" t="s">
        <v>972</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973</v>
      </c>
      <c r="ZZ14" s="18" t="s">
        <v>974</v>
      </c>
    </row>
    <row r="15" spans="1:702" x14ac:dyDescent="0.25">
      <c r="A15" s="21" t="s">
        <v>975</v>
      </c>
      <c r="B15" s="22" t="s">
        <v>976</v>
      </c>
      <c r="C15" s="23" t="s">
        <v>977</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978</v>
      </c>
      <c r="ZZ15" s="18" t="s">
        <v>979</v>
      </c>
    </row>
    <row r="16" spans="1:702" x14ac:dyDescent="0.25">
      <c r="A16" s="21" t="s">
        <v>980</v>
      </c>
      <c r="B16" s="22" t="s">
        <v>981</v>
      </c>
      <c r="C16" s="23" t="s">
        <v>982</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983</v>
      </c>
      <c r="ZZ16" s="18" t="s">
        <v>984</v>
      </c>
    </row>
    <row r="17" spans="1:702" x14ac:dyDescent="0.25">
      <c r="A17" s="21" t="s">
        <v>985</v>
      </c>
      <c r="B17" s="22" t="s">
        <v>986</v>
      </c>
      <c r="C17" s="23" t="s">
        <v>987</v>
      </c>
      <c r="D17" s="24"/>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0</v>
      </c>
      <c r="T17" s="27">
        <f t="shared" si="7"/>
        <v>0</v>
      </c>
      <c r="U17" s="25"/>
      <c r="V17" s="26">
        <f t="shared" si="8"/>
        <v>0</v>
      </c>
      <c r="ZY17" t="s">
        <v>988</v>
      </c>
      <c r="ZZ17" s="18" t="s">
        <v>989</v>
      </c>
    </row>
    <row r="18" spans="1:702" x14ac:dyDescent="0.25">
      <c r="A18" s="21" t="s">
        <v>990</v>
      </c>
      <c r="B18" s="22" t="s">
        <v>991</v>
      </c>
      <c r="C18" s="23" t="s">
        <v>992</v>
      </c>
      <c r="D18" s="24"/>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0</v>
      </c>
      <c r="T18" s="27">
        <f t="shared" si="7"/>
        <v>0</v>
      </c>
      <c r="U18" s="25"/>
      <c r="V18" s="26">
        <f t="shared" si="8"/>
        <v>0</v>
      </c>
      <c r="ZY18" t="s">
        <v>993</v>
      </c>
      <c r="ZZ18" s="18" t="s">
        <v>994</v>
      </c>
    </row>
    <row r="19" spans="1:702" x14ac:dyDescent="0.25">
      <c r="A19" s="21" t="s">
        <v>995</v>
      </c>
      <c r="B19" s="22" t="s">
        <v>996</v>
      </c>
      <c r="C19" s="23" t="s">
        <v>997</v>
      </c>
      <c r="D19" s="24">
        <v>1</v>
      </c>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1</v>
      </c>
      <c r="T19" s="27">
        <f t="shared" si="7"/>
        <v>0</v>
      </c>
      <c r="U19" s="25"/>
      <c r="V19" s="26">
        <f t="shared" si="8"/>
        <v>0</v>
      </c>
      <c r="ZY19" t="s">
        <v>998</v>
      </c>
      <c r="ZZ19" s="18" t="s">
        <v>999</v>
      </c>
    </row>
    <row r="20" spans="1:702" x14ac:dyDescent="0.25">
      <c r="A20" s="21" t="s">
        <v>1000</v>
      </c>
      <c r="B20" s="22" t="s">
        <v>1001</v>
      </c>
      <c r="C20" s="23" t="s">
        <v>1002</v>
      </c>
      <c r="D20" s="24">
        <v>1</v>
      </c>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1</v>
      </c>
      <c r="T20" s="27">
        <f t="shared" si="7"/>
        <v>0</v>
      </c>
      <c r="U20" s="25"/>
      <c r="V20" s="26">
        <f t="shared" si="8"/>
        <v>0</v>
      </c>
      <c r="ZY20" t="s">
        <v>1003</v>
      </c>
      <c r="ZZ20" s="18" t="s">
        <v>1004</v>
      </c>
    </row>
    <row r="21" spans="1:702" x14ac:dyDescent="0.25">
      <c r="A21" s="21" t="s">
        <v>1005</v>
      </c>
      <c r="B21" s="22" t="s">
        <v>1006</v>
      </c>
      <c r="C21" s="23" t="s">
        <v>1007</v>
      </c>
      <c r="D21" s="24">
        <v>1</v>
      </c>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1</v>
      </c>
      <c r="T21" s="27">
        <f t="shared" si="7"/>
        <v>0</v>
      </c>
      <c r="U21" s="25"/>
      <c r="V21" s="26">
        <f t="shared" si="8"/>
        <v>0</v>
      </c>
      <c r="ZY21" t="s">
        <v>1008</v>
      </c>
      <c r="ZZ21" s="18" t="s">
        <v>1009</v>
      </c>
    </row>
    <row r="22" spans="1:702" x14ac:dyDescent="0.25">
      <c r="A22" s="21" t="s">
        <v>1010</v>
      </c>
      <c r="B22" s="22" t="s">
        <v>1011</v>
      </c>
      <c r="C22" s="23" t="s">
        <v>1012</v>
      </c>
      <c r="D22" s="24"/>
      <c r="E22" s="24"/>
      <c r="F22" s="25">
        <f t="shared" si="0"/>
        <v>0</v>
      </c>
      <c r="G22" s="26">
        <f t="shared" si="1"/>
        <v>0</v>
      </c>
      <c r="H22" s="7"/>
      <c r="I22" s="27"/>
      <c r="J22" s="27"/>
      <c r="K22" s="25">
        <f t="shared" si="2"/>
        <v>0</v>
      </c>
      <c r="L22" s="26">
        <f t="shared" si="3"/>
        <v>0</v>
      </c>
      <c r="M22" s="7"/>
      <c r="N22" s="27"/>
      <c r="O22" s="27"/>
      <c r="P22" s="25">
        <f t="shared" si="4"/>
        <v>0</v>
      </c>
      <c r="Q22" s="26">
        <f t="shared" si="5"/>
        <v>0</v>
      </c>
      <c r="R22" s="7"/>
      <c r="S22" s="27">
        <f t="shared" si="6"/>
        <v>0</v>
      </c>
      <c r="T22" s="27">
        <f t="shared" si="7"/>
        <v>0</v>
      </c>
      <c r="U22" s="25"/>
      <c r="V22" s="26">
        <f t="shared" si="8"/>
        <v>0</v>
      </c>
      <c r="ZY22" t="s">
        <v>1013</v>
      </c>
      <c r="ZZ22" s="18" t="s">
        <v>1014</v>
      </c>
    </row>
    <row r="23" spans="1:702" x14ac:dyDescent="0.25">
      <c r="A23" s="21" t="s">
        <v>1015</v>
      </c>
      <c r="B23" s="22" t="s">
        <v>1016</v>
      </c>
      <c r="C23" s="23" t="s">
        <v>1017</v>
      </c>
      <c r="D23" s="24">
        <v>1</v>
      </c>
      <c r="E23" s="24"/>
      <c r="F23" s="25">
        <f t="shared" si="0"/>
        <v>0</v>
      </c>
      <c r="G23" s="26">
        <f t="shared" si="1"/>
        <v>0</v>
      </c>
      <c r="H23" s="7"/>
      <c r="I23" s="27"/>
      <c r="J23" s="27"/>
      <c r="K23" s="25">
        <f t="shared" si="2"/>
        <v>0</v>
      </c>
      <c r="L23" s="26">
        <f t="shared" si="3"/>
        <v>0</v>
      </c>
      <c r="M23" s="7"/>
      <c r="N23" s="27"/>
      <c r="O23" s="27"/>
      <c r="P23" s="25">
        <f t="shared" si="4"/>
        <v>0</v>
      </c>
      <c r="Q23" s="26">
        <f t="shared" si="5"/>
        <v>0</v>
      </c>
      <c r="R23" s="7"/>
      <c r="S23" s="27">
        <f t="shared" si="6"/>
        <v>1</v>
      </c>
      <c r="T23" s="27">
        <f t="shared" si="7"/>
        <v>0</v>
      </c>
      <c r="U23" s="25"/>
      <c r="V23" s="26">
        <f t="shared" si="8"/>
        <v>0</v>
      </c>
      <c r="ZY23" t="s">
        <v>1018</v>
      </c>
      <c r="ZZ23" s="18" t="s">
        <v>1019</v>
      </c>
    </row>
    <row r="24" spans="1:702" x14ac:dyDescent="0.25">
      <c r="A24" s="28"/>
      <c r="B24" s="29"/>
      <c r="C24" s="15"/>
      <c r="D24" s="15"/>
      <c r="E24" s="15"/>
      <c r="F24" s="15"/>
      <c r="G24" s="30"/>
      <c r="H24" s="7"/>
      <c r="I24" s="17"/>
      <c r="J24" s="17"/>
      <c r="K24" s="15"/>
      <c r="L24" s="30"/>
      <c r="M24" s="7"/>
      <c r="N24" s="17"/>
      <c r="O24" s="17"/>
      <c r="P24" s="15"/>
      <c r="Q24" s="30"/>
      <c r="R24" s="7"/>
      <c r="S24" s="17"/>
      <c r="T24" s="17"/>
      <c r="U24" s="15"/>
      <c r="V24" s="30"/>
    </row>
    <row r="25" spans="1:702" ht="21" x14ac:dyDescent="0.25">
      <c r="A25" s="31"/>
      <c r="B25" s="32" t="s">
        <v>1020</v>
      </c>
      <c r="C25" s="82"/>
      <c r="D25" s="82"/>
      <c r="E25" s="82"/>
      <c r="F25" s="85"/>
      <c r="G25" s="85">
        <f>SUBTOTAL(109,G13:G24)</f>
        <v>0</v>
      </c>
      <c r="H25" s="33"/>
      <c r="I25" s="84"/>
      <c r="J25" s="84"/>
      <c r="K25" s="82"/>
      <c r="L25" s="85">
        <f>SUBTOTAL(109,L13:L24)</f>
        <v>0</v>
      </c>
      <c r="M25" s="33"/>
      <c r="N25" s="84"/>
      <c r="O25" s="84"/>
      <c r="P25" s="82"/>
      <c r="Q25" s="85">
        <f>SUBTOTAL(109,Q13:Q24)</f>
        <v>0</v>
      </c>
      <c r="R25" s="33"/>
      <c r="S25" s="84"/>
      <c r="T25" s="84"/>
      <c r="U25" s="82"/>
      <c r="V25" s="85">
        <f>SUBTOTAL(109,V13:V24)</f>
        <v>0</v>
      </c>
      <c r="W25" s="34"/>
      <c r="ZY25" t="s">
        <v>1021</v>
      </c>
    </row>
    <row r="26" spans="1:702" x14ac:dyDescent="0.25">
      <c r="A26" s="28"/>
      <c r="B26" s="29"/>
      <c r="C26" s="15"/>
      <c r="D26" s="15"/>
      <c r="E26" s="15"/>
      <c r="F26" s="15"/>
      <c r="G26" s="11"/>
      <c r="H26" s="7"/>
      <c r="I26" s="17"/>
      <c r="J26" s="17"/>
      <c r="K26" s="15"/>
      <c r="L26" s="11"/>
      <c r="M26" s="7"/>
      <c r="N26" s="17"/>
      <c r="O26" s="17"/>
      <c r="P26" s="15"/>
      <c r="Q26" s="11"/>
      <c r="R26" s="7"/>
      <c r="S26" s="17"/>
      <c r="T26" s="17"/>
      <c r="U26" s="15"/>
      <c r="V26" s="11"/>
    </row>
    <row r="27" spans="1:702" ht="21" x14ac:dyDescent="0.25">
      <c r="A27" s="19" t="s">
        <v>1022</v>
      </c>
      <c r="B27" s="20" t="s">
        <v>1023</v>
      </c>
      <c r="C27" s="15"/>
      <c r="D27" s="15"/>
      <c r="E27" s="15"/>
      <c r="F27" s="15"/>
      <c r="G27" s="16"/>
      <c r="H27" s="7"/>
      <c r="I27" s="17"/>
      <c r="J27" s="17"/>
      <c r="K27" s="15"/>
      <c r="L27" s="16"/>
      <c r="M27" s="7"/>
      <c r="N27" s="17"/>
      <c r="O27" s="17"/>
      <c r="P27" s="15"/>
      <c r="Q27" s="16"/>
      <c r="R27" s="7"/>
      <c r="S27" s="17"/>
      <c r="T27" s="17"/>
      <c r="U27" s="15"/>
      <c r="V27" s="16"/>
      <c r="ZY27" t="s">
        <v>1024</v>
      </c>
      <c r="ZZ27" s="18"/>
    </row>
    <row r="28" spans="1:702" x14ac:dyDescent="0.25">
      <c r="A28" s="21" t="s">
        <v>1025</v>
      </c>
      <c r="B28" s="22" t="s">
        <v>1026</v>
      </c>
      <c r="C28" s="23" t="s">
        <v>1027</v>
      </c>
      <c r="D28" s="24"/>
      <c r="E28" s="24"/>
      <c r="F28" s="25">
        <f>U28</f>
        <v>0</v>
      </c>
      <c r="G28" s="26">
        <f>ROUND(E28*F28,2)</f>
        <v>0</v>
      </c>
      <c r="H28" s="7"/>
      <c r="I28" s="27"/>
      <c r="J28" s="27"/>
      <c r="K28" s="25">
        <f>U28</f>
        <v>0</v>
      </c>
      <c r="L28" s="26">
        <f>ROUND(J28*K28,2)</f>
        <v>0</v>
      </c>
      <c r="M28" s="7"/>
      <c r="N28" s="27"/>
      <c r="O28" s="27"/>
      <c r="P28" s="25">
        <f>U28</f>
        <v>0</v>
      </c>
      <c r="Q28" s="26">
        <f>ROUND(O28*P28,2)</f>
        <v>0</v>
      </c>
      <c r="R28" s="7"/>
      <c r="S28" s="27">
        <f>D28+I28+N28</f>
        <v>0</v>
      </c>
      <c r="T28" s="27">
        <f>E28+J28+O28</f>
        <v>0</v>
      </c>
      <c r="U28" s="25"/>
      <c r="V28" s="26">
        <f>G28+L28+Q28</f>
        <v>0</v>
      </c>
      <c r="ZY28" t="s">
        <v>1028</v>
      </c>
      <c r="ZZ28" s="18" t="s">
        <v>1029</v>
      </c>
    </row>
    <row r="29" spans="1:702" x14ac:dyDescent="0.25">
      <c r="A29" s="28"/>
      <c r="B29" s="29"/>
      <c r="C29" s="15"/>
      <c r="D29" s="15"/>
      <c r="E29" s="15"/>
      <c r="F29" s="15"/>
      <c r="G29" s="30"/>
      <c r="H29" s="7"/>
      <c r="I29" s="17"/>
      <c r="J29" s="17"/>
      <c r="K29" s="15"/>
      <c r="L29" s="30"/>
      <c r="M29" s="7"/>
      <c r="N29" s="17"/>
      <c r="O29" s="17"/>
      <c r="P29" s="15"/>
      <c r="Q29" s="30"/>
      <c r="R29" s="7"/>
      <c r="S29" s="17"/>
      <c r="T29" s="17"/>
      <c r="U29" s="15"/>
      <c r="V29" s="30"/>
    </row>
    <row r="30" spans="1:702" ht="42" x14ac:dyDescent="0.25">
      <c r="A30" s="31"/>
      <c r="B30" s="32" t="s">
        <v>1030</v>
      </c>
      <c r="C30" s="82"/>
      <c r="D30" s="82"/>
      <c r="E30" s="82"/>
      <c r="F30" s="85"/>
      <c r="G30" s="85">
        <f>SUBTOTAL(109,G28:G29)</f>
        <v>0</v>
      </c>
      <c r="H30" s="33"/>
      <c r="I30" s="84"/>
      <c r="J30" s="84"/>
      <c r="K30" s="82"/>
      <c r="L30" s="85">
        <f>SUBTOTAL(109,L28:L29)</f>
        <v>0</v>
      </c>
      <c r="M30" s="33"/>
      <c r="N30" s="84"/>
      <c r="O30" s="84"/>
      <c r="P30" s="82"/>
      <c r="Q30" s="85">
        <f>SUBTOTAL(109,Q28:Q29)</f>
        <v>0</v>
      </c>
      <c r="R30" s="33"/>
      <c r="S30" s="84"/>
      <c r="T30" s="84"/>
      <c r="U30" s="82"/>
      <c r="V30" s="85">
        <f>SUBTOTAL(109,V28:V29)</f>
        <v>0</v>
      </c>
      <c r="W30" s="34"/>
      <c r="ZY30" t="s">
        <v>1031</v>
      </c>
    </row>
    <row r="31" spans="1:702" x14ac:dyDescent="0.25">
      <c r="A31" s="28"/>
      <c r="B31" s="29"/>
      <c r="C31" s="15"/>
      <c r="D31" s="15"/>
      <c r="E31" s="15"/>
      <c r="F31" s="15"/>
      <c r="G31" s="11"/>
      <c r="H31" s="7"/>
      <c r="I31" s="17"/>
      <c r="J31" s="17"/>
      <c r="K31" s="15"/>
      <c r="L31" s="11"/>
      <c r="M31" s="7"/>
      <c r="N31" s="17"/>
      <c r="O31" s="17"/>
      <c r="P31" s="15"/>
      <c r="Q31" s="11"/>
      <c r="R31" s="7"/>
      <c r="S31" s="17"/>
      <c r="T31" s="17"/>
      <c r="U31" s="15"/>
      <c r="V31" s="11"/>
    </row>
    <row r="32" spans="1:702" ht="21" x14ac:dyDescent="0.25">
      <c r="A32" s="19" t="s">
        <v>1032</v>
      </c>
      <c r="B32" s="20" t="s">
        <v>1033</v>
      </c>
      <c r="C32" s="15"/>
      <c r="D32" s="15"/>
      <c r="E32" s="15"/>
      <c r="F32" s="15"/>
      <c r="G32" s="16"/>
      <c r="H32" s="7"/>
      <c r="I32" s="17"/>
      <c r="J32" s="17"/>
      <c r="K32" s="15"/>
      <c r="L32" s="16"/>
      <c r="M32" s="7"/>
      <c r="N32" s="17"/>
      <c r="O32" s="17"/>
      <c r="P32" s="15"/>
      <c r="Q32" s="16"/>
      <c r="R32" s="7"/>
      <c r="S32" s="17"/>
      <c r="T32" s="17"/>
      <c r="U32" s="15"/>
      <c r="V32" s="16"/>
      <c r="ZY32" t="s">
        <v>1034</v>
      </c>
      <c r="ZZ32" s="18"/>
    </row>
    <row r="33" spans="1:702" x14ac:dyDescent="0.25">
      <c r="A33" s="21" t="s">
        <v>1035</v>
      </c>
      <c r="B33" s="22" t="s">
        <v>1036</v>
      </c>
      <c r="C33" s="23" t="s">
        <v>1037</v>
      </c>
      <c r="D33" s="25"/>
      <c r="E33" s="25"/>
      <c r="F33" s="25">
        <f t="shared" ref="F33:F39" si="9">U33</f>
        <v>0</v>
      </c>
      <c r="G33" s="26">
        <f t="shared" ref="G33:G39" si="10">ROUND(E33*F33,2)</f>
        <v>0</v>
      </c>
      <c r="H33" s="7"/>
      <c r="I33" s="35"/>
      <c r="J33" s="35"/>
      <c r="K33" s="25">
        <f t="shared" ref="K33:K39" si="11">U33</f>
        <v>0</v>
      </c>
      <c r="L33" s="26">
        <f t="shared" ref="L33:L39" si="12">ROUND(J33*K33,2)</f>
        <v>0</v>
      </c>
      <c r="M33" s="7"/>
      <c r="N33" s="35">
        <v>15.39</v>
      </c>
      <c r="O33" s="35"/>
      <c r="P33" s="25">
        <f t="shared" ref="P33:P39" si="13">U33</f>
        <v>0</v>
      </c>
      <c r="Q33" s="26">
        <f t="shared" ref="Q33:Q39" si="14">ROUND(O33*P33,2)</f>
        <v>0</v>
      </c>
      <c r="R33" s="7"/>
      <c r="S33" s="35">
        <f t="shared" ref="S33:T39" si="15">D33+I33+N33</f>
        <v>15.39</v>
      </c>
      <c r="T33" s="35">
        <f t="shared" si="15"/>
        <v>0</v>
      </c>
      <c r="U33" s="25"/>
      <c r="V33" s="26">
        <f t="shared" ref="V33:V39" si="16">G33+L33+Q33</f>
        <v>0</v>
      </c>
      <c r="ZY33" t="s">
        <v>1038</v>
      </c>
      <c r="ZZ33" s="18" t="s">
        <v>1039</v>
      </c>
    </row>
    <row r="34" spans="1:702" x14ac:dyDescent="0.25">
      <c r="A34" s="21" t="s">
        <v>1040</v>
      </c>
      <c r="B34" s="22" t="s">
        <v>1041</v>
      </c>
      <c r="C34" s="23" t="s">
        <v>1042</v>
      </c>
      <c r="D34" s="25"/>
      <c r="E34" s="25"/>
      <c r="F34" s="25">
        <f t="shared" si="9"/>
        <v>0</v>
      </c>
      <c r="G34" s="26">
        <f t="shared" si="10"/>
        <v>0</v>
      </c>
      <c r="H34" s="7"/>
      <c r="I34" s="35"/>
      <c r="J34" s="35"/>
      <c r="K34" s="25">
        <f t="shared" si="11"/>
        <v>0</v>
      </c>
      <c r="L34" s="26">
        <f t="shared" si="12"/>
        <v>0</v>
      </c>
      <c r="M34" s="7"/>
      <c r="N34" s="35">
        <v>10</v>
      </c>
      <c r="O34" s="35"/>
      <c r="P34" s="25">
        <f t="shared" si="13"/>
        <v>0</v>
      </c>
      <c r="Q34" s="26">
        <f t="shared" si="14"/>
        <v>0</v>
      </c>
      <c r="R34" s="7"/>
      <c r="S34" s="35">
        <f t="shared" si="15"/>
        <v>10</v>
      </c>
      <c r="T34" s="35">
        <f t="shared" si="15"/>
        <v>0</v>
      </c>
      <c r="U34" s="25"/>
      <c r="V34" s="26">
        <f t="shared" si="16"/>
        <v>0</v>
      </c>
      <c r="ZY34" t="s">
        <v>1043</v>
      </c>
      <c r="ZZ34" s="18" t="s">
        <v>1044</v>
      </c>
    </row>
    <row r="35" spans="1:702" x14ac:dyDescent="0.25">
      <c r="A35" s="21" t="s">
        <v>1045</v>
      </c>
      <c r="B35" s="22" t="s">
        <v>1046</v>
      </c>
      <c r="C35" s="23" t="s">
        <v>1047</v>
      </c>
      <c r="D35" s="25"/>
      <c r="E35" s="25"/>
      <c r="F35" s="25">
        <f t="shared" si="9"/>
        <v>0</v>
      </c>
      <c r="G35" s="26">
        <f t="shared" si="10"/>
        <v>0</v>
      </c>
      <c r="H35" s="7"/>
      <c r="I35" s="35"/>
      <c r="J35" s="35"/>
      <c r="K35" s="25">
        <f t="shared" si="11"/>
        <v>0</v>
      </c>
      <c r="L35" s="26">
        <f t="shared" si="12"/>
        <v>0</v>
      </c>
      <c r="M35" s="7"/>
      <c r="N35" s="35">
        <v>17</v>
      </c>
      <c r="O35" s="35"/>
      <c r="P35" s="25">
        <f t="shared" si="13"/>
        <v>0</v>
      </c>
      <c r="Q35" s="26">
        <f t="shared" si="14"/>
        <v>0</v>
      </c>
      <c r="R35" s="7"/>
      <c r="S35" s="35">
        <f t="shared" si="15"/>
        <v>17</v>
      </c>
      <c r="T35" s="35">
        <f t="shared" si="15"/>
        <v>0</v>
      </c>
      <c r="U35" s="25"/>
      <c r="V35" s="26">
        <f t="shared" si="16"/>
        <v>0</v>
      </c>
      <c r="ZY35" t="s">
        <v>1048</v>
      </c>
      <c r="ZZ35" s="18" t="s">
        <v>1049</v>
      </c>
    </row>
    <row r="36" spans="1:702" x14ac:dyDescent="0.25">
      <c r="A36" s="21" t="s">
        <v>1050</v>
      </c>
      <c r="B36" s="22" t="s">
        <v>1051</v>
      </c>
      <c r="C36" s="23" t="s">
        <v>1052</v>
      </c>
      <c r="D36" s="25"/>
      <c r="E36" s="25"/>
      <c r="F36" s="25">
        <f t="shared" si="9"/>
        <v>0</v>
      </c>
      <c r="G36" s="26">
        <f t="shared" si="10"/>
        <v>0</v>
      </c>
      <c r="H36" s="7"/>
      <c r="I36" s="35"/>
      <c r="J36" s="35"/>
      <c r="K36" s="25">
        <f t="shared" si="11"/>
        <v>0</v>
      </c>
      <c r="L36" s="26">
        <f t="shared" si="12"/>
        <v>0</v>
      </c>
      <c r="M36" s="7"/>
      <c r="N36" s="35">
        <v>24.56</v>
      </c>
      <c r="O36" s="35"/>
      <c r="P36" s="25">
        <f t="shared" si="13"/>
        <v>0</v>
      </c>
      <c r="Q36" s="26">
        <f t="shared" si="14"/>
        <v>0</v>
      </c>
      <c r="R36" s="7"/>
      <c r="S36" s="35">
        <f t="shared" si="15"/>
        <v>24.56</v>
      </c>
      <c r="T36" s="35">
        <f t="shared" si="15"/>
        <v>0</v>
      </c>
      <c r="U36" s="25"/>
      <c r="V36" s="26">
        <f t="shared" si="16"/>
        <v>0</v>
      </c>
      <c r="ZY36" t="s">
        <v>1053</v>
      </c>
      <c r="ZZ36" s="18" t="s">
        <v>1054</v>
      </c>
    </row>
    <row r="37" spans="1:702" x14ac:dyDescent="0.25">
      <c r="A37" s="21" t="s">
        <v>1055</v>
      </c>
      <c r="B37" s="22" t="s">
        <v>1056</v>
      </c>
      <c r="C37" s="23" t="s">
        <v>1057</v>
      </c>
      <c r="D37" s="25"/>
      <c r="E37" s="25"/>
      <c r="F37" s="25">
        <f t="shared" si="9"/>
        <v>0</v>
      </c>
      <c r="G37" s="26">
        <f t="shared" si="10"/>
        <v>0</v>
      </c>
      <c r="H37" s="7"/>
      <c r="I37" s="35"/>
      <c r="J37" s="35"/>
      <c r="K37" s="25">
        <f t="shared" si="11"/>
        <v>0</v>
      </c>
      <c r="L37" s="26">
        <f t="shared" si="12"/>
        <v>0</v>
      </c>
      <c r="M37" s="7"/>
      <c r="N37" s="35">
        <v>10</v>
      </c>
      <c r="O37" s="35"/>
      <c r="P37" s="25">
        <f t="shared" si="13"/>
        <v>0</v>
      </c>
      <c r="Q37" s="26">
        <f t="shared" si="14"/>
        <v>0</v>
      </c>
      <c r="R37" s="7"/>
      <c r="S37" s="35">
        <f t="shared" si="15"/>
        <v>10</v>
      </c>
      <c r="T37" s="35">
        <f t="shared" si="15"/>
        <v>0</v>
      </c>
      <c r="U37" s="25"/>
      <c r="V37" s="26">
        <f t="shared" si="16"/>
        <v>0</v>
      </c>
      <c r="ZY37" t="s">
        <v>1058</v>
      </c>
      <c r="ZZ37" s="18" t="s">
        <v>1059</v>
      </c>
    </row>
    <row r="38" spans="1:702" x14ac:dyDescent="0.25">
      <c r="A38" s="21" t="s">
        <v>1060</v>
      </c>
      <c r="B38" s="22" t="s">
        <v>1061</v>
      </c>
      <c r="C38" s="23" t="s">
        <v>1062</v>
      </c>
      <c r="D38" s="24"/>
      <c r="E38" s="24"/>
      <c r="F38" s="25">
        <f t="shared" si="9"/>
        <v>0</v>
      </c>
      <c r="G38" s="26">
        <f t="shared" si="10"/>
        <v>0</v>
      </c>
      <c r="H38" s="7"/>
      <c r="I38" s="27">
        <v>1</v>
      </c>
      <c r="J38" s="27"/>
      <c r="K38" s="25">
        <f t="shared" si="11"/>
        <v>0</v>
      </c>
      <c r="L38" s="26">
        <f t="shared" si="12"/>
        <v>0</v>
      </c>
      <c r="M38" s="7"/>
      <c r="N38" s="27"/>
      <c r="O38" s="27"/>
      <c r="P38" s="25">
        <f t="shared" si="13"/>
        <v>0</v>
      </c>
      <c r="Q38" s="26">
        <f t="shared" si="14"/>
        <v>0</v>
      </c>
      <c r="R38" s="7"/>
      <c r="S38" s="27">
        <f t="shared" si="15"/>
        <v>1</v>
      </c>
      <c r="T38" s="27">
        <f t="shared" si="15"/>
        <v>0</v>
      </c>
      <c r="U38" s="25"/>
      <c r="V38" s="26">
        <f t="shared" si="16"/>
        <v>0</v>
      </c>
      <c r="ZY38" t="s">
        <v>1063</v>
      </c>
      <c r="ZZ38" s="18" t="s">
        <v>1064</v>
      </c>
    </row>
    <row r="39" spans="1:702" x14ac:dyDescent="0.25">
      <c r="A39" s="21" t="s">
        <v>1065</v>
      </c>
      <c r="B39" s="22" t="s">
        <v>1066</v>
      </c>
      <c r="C39" s="23" t="s">
        <v>1067</v>
      </c>
      <c r="D39" s="24"/>
      <c r="E39" s="24"/>
      <c r="F39" s="25">
        <f t="shared" si="9"/>
        <v>0</v>
      </c>
      <c r="G39" s="26">
        <f t="shared" si="10"/>
        <v>0</v>
      </c>
      <c r="H39" s="7"/>
      <c r="I39" s="27">
        <v>1</v>
      </c>
      <c r="J39" s="27"/>
      <c r="K39" s="25">
        <f t="shared" si="11"/>
        <v>0</v>
      </c>
      <c r="L39" s="26">
        <f t="shared" si="12"/>
        <v>0</v>
      </c>
      <c r="M39" s="7"/>
      <c r="N39" s="27"/>
      <c r="O39" s="27"/>
      <c r="P39" s="25">
        <f t="shared" si="13"/>
        <v>0</v>
      </c>
      <c r="Q39" s="26">
        <f t="shared" si="14"/>
        <v>0</v>
      </c>
      <c r="R39" s="7"/>
      <c r="S39" s="27">
        <f t="shared" si="15"/>
        <v>1</v>
      </c>
      <c r="T39" s="27">
        <f t="shared" si="15"/>
        <v>0</v>
      </c>
      <c r="U39" s="25"/>
      <c r="V39" s="26">
        <f t="shared" si="16"/>
        <v>0</v>
      </c>
      <c r="ZY39" t="s">
        <v>1068</v>
      </c>
      <c r="ZZ39" s="18" t="s">
        <v>1069</v>
      </c>
    </row>
    <row r="40" spans="1:702" x14ac:dyDescent="0.25">
      <c r="A40" s="28"/>
      <c r="B40" s="29"/>
      <c r="C40" s="15"/>
      <c r="D40" s="15"/>
      <c r="E40" s="15"/>
      <c r="F40" s="15"/>
      <c r="G40" s="30"/>
      <c r="H40" s="7"/>
      <c r="I40" s="17"/>
      <c r="J40" s="17"/>
      <c r="K40" s="15"/>
      <c r="L40" s="30"/>
      <c r="M40" s="7"/>
      <c r="N40" s="17"/>
      <c r="O40" s="17"/>
      <c r="P40" s="15"/>
      <c r="Q40" s="30"/>
      <c r="R40" s="7"/>
      <c r="S40" s="17"/>
      <c r="T40" s="17"/>
      <c r="U40" s="15"/>
      <c r="V40" s="30"/>
    </row>
    <row r="41" spans="1:702" ht="21" x14ac:dyDescent="0.25">
      <c r="A41" s="31"/>
      <c r="B41" s="32" t="s">
        <v>1070</v>
      </c>
      <c r="C41" s="82"/>
      <c r="D41" s="82"/>
      <c r="E41" s="82"/>
      <c r="F41" s="85"/>
      <c r="G41" s="85">
        <f>SUBTOTAL(109,G33:G40)</f>
        <v>0</v>
      </c>
      <c r="H41" s="33"/>
      <c r="I41" s="84"/>
      <c r="J41" s="84"/>
      <c r="K41" s="82"/>
      <c r="L41" s="85">
        <f>SUBTOTAL(109,L33:L40)</f>
        <v>0</v>
      </c>
      <c r="M41" s="33"/>
      <c r="N41" s="84"/>
      <c r="O41" s="84"/>
      <c r="P41" s="82"/>
      <c r="Q41" s="85">
        <f>SUBTOTAL(109,Q33:Q40)</f>
        <v>0</v>
      </c>
      <c r="R41" s="33"/>
      <c r="S41" s="84"/>
      <c r="T41" s="84"/>
      <c r="U41" s="82"/>
      <c r="V41" s="85">
        <f>SUBTOTAL(109,V33:V40)</f>
        <v>0</v>
      </c>
      <c r="W41" s="34"/>
      <c r="ZY41" t="s">
        <v>1071</v>
      </c>
    </row>
    <row r="42" spans="1:702" x14ac:dyDescent="0.25">
      <c r="A42" s="28"/>
      <c r="B42" s="29"/>
      <c r="C42" s="15"/>
      <c r="D42" s="15"/>
      <c r="E42" s="15"/>
      <c r="F42" s="15"/>
      <c r="G42" s="11"/>
      <c r="H42" s="7"/>
      <c r="I42" s="17"/>
      <c r="J42" s="17"/>
      <c r="K42" s="15"/>
      <c r="L42" s="11"/>
      <c r="M42" s="7"/>
      <c r="N42" s="17"/>
      <c r="O42" s="17"/>
      <c r="P42" s="15"/>
      <c r="Q42" s="11"/>
      <c r="R42" s="7"/>
      <c r="S42" s="17"/>
      <c r="T42" s="17"/>
      <c r="U42" s="15"/>
      <c r="V42" s="11"/>
    </row>
    <row r="43" spans="1:702" ht="21" x14ac:dyDescent="0.25">
      <c r="A43" s="19" t="s">
        <v>1072</v>
      </c>
      <c r="B43" s="20" t="s">
        <v>1073</v>
      </c>
      <c r="C43" s="15"/>
      <c r="D43" s="15"/>
      <c r="E43" s="15"/>
      <c r="F43" s="15"/>
      <c r="G43" s="16"/>
      <c r="H43" s="7"/>
      <c r="I43" s="17"/>
      <c r="J43" s="17"/>
      <c r="K43" s="15"/>
      <c r="L43" s="16"/>
      <c r="M43" s="7"/>
      <c r="N43" s="17"/>
      <c r="O43" s="17"/>
      <c r="P43" s="15"/>
      <c r="Q43" s="16"/>
      <c r="R43" s="7"/>
      <c r="S43" s="17"/>
      <c r="T43" s="17"/>
      <c r="U43" s="15"/>
      <c r="V43" s="16"/>
      <c r="ZY43" t="s">
        <v>1074</v>
      </c>
      <c r="ZZ43" s="18"/>
    </row>
    <row r="44" spans="1:702" x14ac:dyDescent="0.25">
      <c r="A44" s="21" t="s">
        <v>1075</v>
      </c>
      <c r="B44" s="22" t="s">
        <v>1076</v>
      </c>
      <c r="C44" s="23" t="s">
        <v>1077</v>
      </c>
      <c r="D44" s="25">
        <f>420.47+80</f>
        <v>500.47</v>
      </c>
      <c r="E44" s="25"/>
      <c r="F44" s="25">
        <f>U44</f>
        <v>0</v>
      </c>
      <c r="G44" s="26">
        <f>ROUND(E44*F44,2)</f>
        <v>0</v>
      </c>
      <c r="H44" s="7"/>
      <c r="I44" s="35"/>
      <c r="J44" s="35"/>
      <c r="K44" s="25">
        <f>U44</f>
        <v>0</v>
      </c>
      <c r="L44" s="26">
        <f>ROUND(J44*K44,2)</f>
        <v>0</v>
      </c>
      <c r="M44" s="7"/>
      <c r="N44" s="35"/>
      <c r="O44" s="35"/>
      <c r="P44" s="25">
        <f>U44</f>
        <v>0</v>
      </c>
      <c r="Q44" s="26">
        <f>ROUND(O44*P44,2)</f>
        <v>0</v>
      </c>
      <c r="R44" s="7"/>
      <c r="S44" s="35">
        <f t="shared" ref="S44:T46" si="17">D44+I44+N44</f>
        <v>500.47</v>
      </c>
      <c r="T44" s="35">
        <f t="shared" si="17"/>
        <v>0</v>
      </c>
      <c r="U44" s="25"/>
      <c r="V44" s="26">
        <f>G44+L44+Q44</f>
        <v>0</v>
      </c>
      <c r="ZY44" t="s">
        <v>1078</v>
      </c>
      <c r="ZZ44" s="18" t="s">
        <v>1079</v>
      </c>
    </row>
    <row r="45" spans="1:702" x14ac:dyDescent="0.25">
      <c r="A45" s="21" t="s">
        <v>1080</v>
      </c>
      <c r="B45" s="22" t="s">
        <v>1081</v>
      </c>
      <c r="C45" s="23" t="s">
        <v>1082</v>
      </c>
      <c r="D45" s="25">
        <v>269.18</v>
      </c>
      <c r="E45" s="25"/>
      <c r="F45" s="25">
        <f>U45</f>
        <v>0</v>
      </c>
      <c r="G45" s="26">
        <f>ROUND(E45*F45,2)</f>
        <v>0</v>
      </c>
      <c r="H45" s="7"/>
      <c r="I45" s="35"/>
      <c r="J45" s="35"/>
      <c r="K45" s="25">
        <f>U45</f>
        <v>0</v>
      </c>
      <c r="L45" s="26">
        <f>ROUND(J45*K45,2)</f>
        <v>0</v>
      </c>
      <c r="M45" s="7"/>
      <c r="N45" s="35"/>
      <c r="O45" s="35"/>
      <c r="P45" s="25">
        <f>U45</f>
        <v>0</v>
      </c>
      <c r="Q45" s="26">
        <f>ROUND(O45*P45,2)</f>
        <v>0</v>
      </c>
      <c r="R45" s="7"/>
      <c r="S45" s="35">
        <f t="shared" si="17"/>
        <v>269.18</v>
      </c>
      <c r="T45" s="35">
        <f t="shared" si="17"/>
        <v>0</v>
      </c>
      <c r="U45" s="25"/>
      <c r="V45" s="26">
        <f>G45+L45+Q45</f>
        <v>0</v>
      </c>
      <c r="ZY45" t="s">
        <v>1083</v>
      </c>
      <c r="ZZ45" s="18" t="s">
        <v>1084</v>
      </c>
    </row>
    <row r="46" spans="1:702" x14ac:dyDescent="0.25">
      <c r="A46" s="21" t="s">
        <v>1085</v>
      </c>
      <c r="B46" s="22" t="s">
        <v>2813</v>
      </c>
      <c r="C46" s="23" t="s">
        <v>1086</v>
      </c>
      <c r="D46" s="25">
        <v>27.83</v>
      </c>
      <c r="E46" s="25"/>
      <c r="F46" s="25">
        <f>U46</f>
        <v>0</v>
      </c>
      <c r="G46" s="26">
        <f>ROUND(E46*F46,2)</f>
        <v>0</v>
      </c>
      <c r="H46" s="7"/>
      <c r="I46" s="35"/>
      <c r="J46" s="35"/>
      <c r="K46" s="25">
        <f>U46</f>
        <v>0</v>
      </c>
      <c r="L46" s="26">
        <f>ROUND(J46*K46,2)</f>
        <v>0</v>
      </c>
      <c r="M46" s="7"/>
      <c r="N46" s="35"/>
      <c r="O46" s="35"/>
      <c r="P46" s="25">
        <f>U46</f>
        <v>0</v>
      </c>
      <c r="Q46" s="26">
        <f>ROUND(O46*P46,2)</f>
        <v>0</v>
      </c>
      <c r="R46" s="7"/>
      <c r="S46" s="35">
        <f t="shared" si="17"/>
        <v>27.83</v>
      </c>
      <c r="T46" s="35">
        <f t="shared" si="17"/>
        <v>0</v>
      </c>
      <c r="U46" s="25"/>
      <c r="V46" s="26">
        <f>G46+L46+Q46</f>
        <v>0</v>
      </c>
      <c r="ZY46" t="s">
        <v>1087</v>
      </c>
      <c r="ZZ46" s="18" t="s">
        <v>1088</v>
      </c>
    </row>
    <row r="47" spans="1:702" x14ac:dyDescent="0.25">
      <c r="A47" s="28"/>
      <c r="B47" s="29"/>
      <c r="C47" s="15"/>
      <c r="D47" s="15"/>
      <c r="E47" s="15"/>
      <c r="F47" s="15"/>
      <c r="G47" s="30"/>
      <c r="H47" s="7"/>
      <c r="I47" s="17"/>
      <c r="J47" s="17"/>
      <c r="K47" s="15"/>
      <c r="L47" s="30"/>
      <c r="M47" s="7"/>
      <c r="N47" s="17"/>
      <c r="O47" s="17"/>
      <c r="P47" s="15"/>
      <c r="Q47" s="30"/>
      <c r="R47" s="7"/>
      <c r="S47" s="17"/>
      <c r="T47" s="17"/>
      <c r="U47" s="15"/>
      <c r="V47" s="30"/>
    </row>
    <row r="48" spans="1:702" ht="21" x14ac:dyDescent="0.25">
      <c r="A48" s="31"/>
      <c r="B48" s="32" t="s">
        <v>1089</v>
      </c>
      <c r="C48" s="82"/>
      <c r="D48" s="82"/>
      <c r="E48" s="82"/>
      <c r="F48" s="85"/>
      <c r="G48" s="85">
        <f>SUBTOTAL(109,G44:G47)</f>
        <v>0</v>
      </c>
      <c r="H48" s="33"/>
      <c r="I48" s="84"/>
      <c r="J48" s="84"/>
      <c r="K48" s="82"/>
      <c r="L48" s="85">
        <f>SUBTOTAL(109,L44:L47)</f>
        <v>0</v>
      </c>
      <c r="M48" s="33"/>
      <c r="N48" s="84"/>
      <c r="O48" s="84"/>
      <c r="P48" s="82"/>
      <c r="Q48" s="85">
        <f>SUBTOTAL(109,Q44:Q47)</f>
        <v>0</v>
      </c>
      <c r="R48" s="33"/>
      <c r="S48" s="84"/>
      <c r="T48" s="84"/>
      <c r="U48" s="82"/>
      <c r="V48" s="85">
        <f>SUBTOTAL(109,V44:V47)</f>
        <v>0</v>
      </c>
      <c r="W48" s="34"/>
      <c r="ZY48" t="s">
        <v>1090</v>
      </c>
    </row>
    <row r="49" spans="1:702" x14ac:dyDescent="0.25">
      <c r="A49" s="28"/>
      <c r="B49" s="29"/>
      <c r="C49" s="15"/>
      <c r="D49" s="15"/>
      <c r="E49" s="15"/>
      <c r="F49" s="15"/>
      <c r="G49" s="11"/>
      <c r="H49" s="7"/>
      <c r="I49" s="17"/>
      <c r="J49" s="17"/>
      <c r="K49" s="15"/>
      <c r="L49" s="11"/>
      <c r="M49" s="7"/>
      <c r="N49" s="17"/>
      <c r="O49" s="17"/>
      <c r="P49" s="15"/>
      <c r="Q49" s="11"/>
      <c r="R49" s="7"/>
      <c r="S49" s="17"/>
      <c r="T49" s="17"/>
      <c r="U49" s="15"/>
      <c r="V49" s="11"/>
    </row>
    <row r="50" spans="1:702" ht="21" x14ac:dyDescent="0.25">
      <c r="A50" s="19" t="s">
        <v>1091</v>
      </c>
      <c r="B50" s="20" t="s">
        <v>1092</v>
      </c>
      <c r="C50" s="15"/>
      <c r="D50" s="15"/>
      <c r="E50" s="15"/>
      <c r="F50" s="15"/>
      <c r="G50" s="16"/>
      <c r="H50" s="7"/>
      <c r="I50" s="17"/>
      <c r="J50" s="17"/>
      <c r="K50" s="15"/>
      <c r="L50" s="16"/>
      <c r="M50" s="7"/>
      <c r="N50" s="17"/>
      <c r="O50" s="17"/>
      <c r="P50" s="15"/>
      <c r="Q50" s="16"/>
      <c r="R50" s="7"/>
      <c r="S50" s="17"/>
      <c r="T50" s="17"/>
      <c r="U50" s="15"/>
      <c r="V50" s="16"/>
      <c r="ZY50" t="s">
        <v>1093</v>
      </c>
      <c r="ZZ50" s="18"/>
    </row>
    <row r="51" spans="1:702" x14ac:dyDescent="0.25">
      <c r="A51" s="21" t="s">
        <v>1094</v>
      </c>
      <c r="B51" s="22" t="s">
        <v>1095</v>
      </c>
      <c r="C51" s="23" t="s">
        <v>1096</v>
      </c>
      <c r="D51" s="25">
        <v>540.59</v>
      </c>
      <c r="E51" s="25"/>
      <c r="F51" s="25">
        <f>U51</f>
        <v>0</v>
      </c>
      <c r="G51" s="26">
        <f>ROUND(E51*F51,2)</f>
        <v>0</v>
      </c>
      <c r="H51" s="7"/>
      <c r="I51" s="35">
        <v>7.85</v>
      </c>
      <c r="J51" s="35"/>
      <c r="K51" s="25">
        <f>U51</f>
        <v>0</v>
      </c>
      <c r="L51" s="26">
        <f>ROUND(J51*K51,2)</f>
        <v>0</v>
      </c>
      <c r="M51" s="7"/>
      <c r="N51" s="35">
        <v>19.03</v>
      </c>
      <c r="O51" s="35"/>
      <c r="P51" s="25">
        <f>U51</f>
        <v>0</v>
      </c>
      <c r="Q51" s="26">
        <f>ROUND(O51*P51,2)</f>
        <v>0</v>
      </c>
      <c r="R51" s="7"/>
      <c r="S51" s="35">
        <f t="shared" ref="S51:T54" si="18">D51+I51+N51</f>
        <v>567.47</v>
      </c>
      <c r="T51" s="35">
        <f t="shared" si="18"/>
        <v>0</v>
      </c>
      <c r="U51" s="25"/>
      <c r="V51" s="26">
        <f>G51+L51+Q51</f>
        <v>0</v>
      </c>
      <c r="ZY51" t="s">
        <v>1097</v>
      </c>
      <c r="ZZ51" s="18" t="s">
        <v>1098</v>
      </c>
    </row>
    <row r="52" spans="1:702" x14ac:dyDescent="0.25">
      <c r="A52" s="21" t="s">
        <v>1099</v>
      </c>
      <c r="B52" s="22" t="s">
        <v>1100</v>
      </c>
      <c r="C52" s="23" t="s">
        <v>1101</v>
      </c>
      <c r="D52" s="25">
        <v>12.56</v>
      </c>
      <c r="E52" s="25"/>
      <c r="F52" s="25">
        <f>U52</f>
        <v>0</v>
      </c>
      <c r="G52" s="26">
        <f>ROUND(E52*F52,2)</f>
        <v>0</v>
      </c>
      <c r="H52" s="7"/>
      <c r="I52" s="35"/>
      <c r="J52" s="35"/>
      <c r="K52" s="25">
        <f>U52</f>
        <v>0</v>
      </c>
      <c r="L52" s="26">
        <f>ROUND(J52*K52,2)</f>
        <v>0</v>
      </c>
      <c r="M52" s="7"/>
      <c r="N52" s="35"/>
      <c r="O52" s="35"/>
      <c r="P52" s="25">
        <f>U52</f>
        <v>0</v>
      </c>
      <c r="Q52" s="26">
        <f>ROUND(O52*P52,2)</f>
        <v>0</v>
      </c>
      <c r="R52" s="7"/>
      <c r="S52" s="35">
        <f t="shared" si="18"/>
        <v>12.56</v>
      </c>
      <c r="T52" s="35">
        <f t="shared" si="18"/>
        <v>0</v>
      </c>
      <c r="U52" s="25"/>
      <c r="V52" s="26">
        <f>G52+L52+Q52</f>
        <v>0</v>
      </c>
      <c r="ZY52" t="s">
        <v>1102</v>
      </c>
      <c r="ZZ52" s="18" t="s">
        <v>1103</v>
      </c>
    </row>
    <row r="53" spans="1:702" x14ac:dyDescent="0.25">
      <c r="A53" s="21" t="s">
        <v>2811</v>
      </c>
      <c r="B53" s="22" t="s">
        <v>1104</v>
      </c>
      <c r="C53" s="23" t="s">
        <v>1105</v>
      </c>
      <c r="D53" s="25">
        <v>56.75</v>
      </c>
      <c r="E53" s="25"/>
      <c r="F53" s="25">
        <f>U53</f>
        <v>0</v>
      </c>
      <c r="G53" s="26">
        <f>ROUND(E53*F53,2)</f>
        <v>0</v>
      </c>
      <c r="H53" s="7"/>
      <c r="I53" s="35"/>
      <c r="J53" s="35"/>
      <c r="K53" s="25">
        <f>U53</f>
        <v>0</v>
      </c>
      <c r="L53" s="26">
        <f>ROUND(J53*K53,2)</f>
        <v>0</v>
      </c>
      <c r="M53" s="7"/>
      <c r="N53" s="35">
        <v>9.31</v>
      </c>
      <c r="O53" s="35"/>
      <c r="P53" s="25">
        <f>U53</f>
        <v>0</v>
      </c>
      <c r="Q53" s="26">
        <f>ROUND(O53*P53,2)</f>
        <v>0</v>
      </c>
      <c r="R53" s="7"/>
      <c r="S53" s="35">
        <f t="shared" si="18"/>
        <v>66.06</v>
      </c>
      <c r="T53" s="35">
        <f t="shared" si="18"/>
        <v>0</v>
      </c>
      <c r="U53" s="25"/>
      <c r="V53" s="26">
        <f>G53+L53+Q53</f>
        <v>0</v>
      </c>
      <c r="ZY53" t="s">
        <v>1106</v>
      </c>
      <c r="ZZ53" s="18" t="s">
        <v>1107</v>
      </c>
    </row>
    <row r="54" spans="1:702" x14ac:dyDescent="0.25">
      <c r="A54" s="21" t="s">
        <v>2812</v>
      </c>
      <c r="B54" s="22" t="s">
        <v>2813</v>
      </c>
      <c r="C54" s="23" t="s">
        <v>1108</v>
      </c>
      <c r="D54" s="25">
        <v>49.78</v>
      </c>
      <c r="E54" s="25"/>
      <c r="F54" s="25">
        <f>U54</f>
        <v>0</v>
      </c>
      <c r="G54" s="26">
        <f>ROUND(E54*F54,2)</f>
        <v>0</v>
      </c>
      <c r="H54" s="7"/>
      <c r="I54" s="35"/>
      <c r="J54" s="35"/>
      <c r="K54" s="25">
        <f>U54</f>
        <v>0</v>
      </c>
      <c r="L54" s="26">
        <f>ROUND(J54*K54,2)</f>
        <v>0</v>
      </c>
      <c r="M54" s="7"/>
      <c r="N54" s="35">
        <v>1.79</v>
      </c>
      <c r="O54" s="35"/>
      <c r="P54" s="25">
        <f>U54</f>
        <v>0</v>
      </c>
      <c r="Q54" s="26">
        <f>ROUND(O54*P54,2)</f>
        <v>0</v>
      </c>
      <c r="R54" s="7"/>
      <c r="S54" s="35">
        <f t="shared" si="18"/>
        <v>51.57</v>
      </c>
      <c r="T54" s="35">
        <f t="shared" si="18"/>
        <v>0</v>
      </c>
      <c r="U54" s="25"/>
      <c r="V54" s="26">
        <f>G54+L54+Q54</f>
        <v>0</v>
      </c>
      <c r="ZY54" t="s">
        <v>1109</v>
      </c>
      <c r="ZZ54" s="18" t="s">
        <v>1110</v>
      </c>
    </row>
    <row r="55" spans="1:702" x14ac:dyDescent="0.25">
      <c r="A55" s="28"/>
      <c r="B55" s="29"/>
      <c r="C55" s="15"/>
      <c r="D55" s="15"/>
      <c r="E55" s="15"/>
      <c r="F55" s="15"/>
      <c r="G55" s="30"/>
      <c r="H55" s="7"/>
      <c r="I55" s="17"/>
      <c r="J55" s="17"/>
      <c r="K55" s="15"/>
      <c r="L55" s="30"/>
      <c r="M55" s="7"/>
      <c r="N55" s="17"/>
      <c r="O55" s="17"/>
      <c r="P55" s="15"/>
      <c r="Q55" s="30"/>
      <c r="R55" s="7"/>
      <c r="S55" s="17"/>
      <c r="T55" s="17"/>
      <c r="U55" s="15"/>
      <c r="V55" s="30"/>
    </row>
    <row r="56" spans="1:702" ht="21" x14ac:dyDescent="0.25">
      <c r="A56" s="31"/>
      <c r="B56" s="32" t="s">
        <v>1111</v>
      </c>
      <c r="C56" s="82"/>
      <c r="D56" s="82"/>
      <c r="E56" s="82"/>
      <c r="F56" s="85"/>
      <c r="G56" s="85">
        <f>SUBTOTAL(109,G51:G55)</f>
        <v>0</v>
      </c>
      <c r="H56" s="33"/>
      <c r="I56" s="84"/>
      <c r="J56" s="84"/>
      <c r="K56" s="82"/>
      <c r="L56" s="85">
        <f>SUBTOTAL(109,L51:L55)</f>
        <v>0</v>
      </c>
      <c r="M56" s="33"/>
      <c r="N56" s="84"/>
      <c r="O56" s="84"/>
      <c r="P56" s="82"/>
      <c r="Q56" s="85">
        <f>SUBTOTAL(109,Q51:Q55)</f>
        <v>0</v>
      </c>
      <c r="R56" s="33"/>
      <c r="S56" s="84"/>
      <c r="T56" s="84"/>
      <c r="U56" s="82"/>
      <c r="V56" s="85">
        <f>SUBTOTAL(109,V51:V55)</f>
        <v>0</v>
      </c>
      <c r="W56" s="34"/>
      <c r="ZY56" t="s">
        <v>1112</v>
      </c>
    </row>
    <row r="57" spans="1:702" x14ac:dyDescent="0.25">
      <c r="A57" s="28"/>
      <c r="B57" s="29"/>
      <c r="C57" s="15"/>
      <c r="D57" s="15"/>
      <c r="E57" s="15"/>
      <c r="F57" s="15"/>
      <c r="G57" s="11"/>
      <c r="H57" s="7"/>
      <c r="I57" s="17"/>
      <c r="J57" s="17"/>
      <c r="K57" s="15"/>
      <c r="L57" s="11"/>
      <c r="M57" s="7"/>
      <c r="N57" s="17"/>
      <c r="O57" s="17"/>
      <c r="P57" s="15"/>
      <c r="Q57" s="11"/>
      <c r="R57" s="7"/>
      <c r="S57" s="17"/>
      <c r="T57" s="17"/>
      <c r="U57" s="15"/>
      <c r="V57" s="11"/>
    </row>
    <row r="58" spans="1:702" ht="21" x14ac:dyDescent="0.25">
      <c r="A58" s="19" t="s">
        <v>1113</v>
      </c>
      <c r="B58" s="20" t="s">
        <v>1114</v>
      </c>
      <c r="C58" s="15"/>
      <c r="D58" s="15"/>
      <c r="E58" s="15"/>
      <c r="F58" s="15"/>
      <c r="G58" s="16"/>
      <c r="H58" s="7"/>
      <c r="I58" s="17"/>
      <c r="J58" s="17"/>
      <c r="K58" s="15"/>
      <c r="L58" s="16"/>
      <c r="M58" s="7"/>
      <c r="N58" s="17"/>
      <c r="O58" s="17"/>
      <c r="P58" s="15"/>
      <c r="Q58" s="16"/>
      <c r="R58" s="7"/>
      <c r="S58" s="17"/>
      <c r="T58" s="17"/>
      <c r="U58" s="15"/>
      <c r="V58" s="16"/>
      <c r="ZY58" t="s">
        <v>1115</v>
      </c>
      <c r="ZZ58" s="18"/>
    </row>
    <row r="59" spans="1:702" x14ac:dyDescent="0.25">
      <c r="A59" s="21" t="s">
        <v>1116</v>
      </c>
      <c r="B59" s="22" t="s">
        <v>1117</v>
      </c>
      <c r="C59" s="23" t="s">
        <v>1118</v>
      </c>
      <c r="D59" s="25">
        <v>60.72</v>
      </c>
      <c r="E59" s="25"/>
      <c r="F59" s="25">
        <f>U59</f>
        <v>0</v>
      </c>
      <c r="G59" s="26">
        <f>ROUND(E59*F59,2)</f>
        <v>0</v>
      </c>
      <c r="H59" s="7"/>
      <c r="I59" s="35"/>
      <c r="J59" s="35"/>
      <c r="K59" s="25">
        <f>U59</f>
        <v>0</v>
      </c>
      <c r="L59" s="26">
        <f>ROUND(J59*K59,2)</f>
        <v>0</v>
      </c>
      <c r="M59" s="7"/>
      <c r="N59" s="35"/>
      <c r="O59" s="35"/>
      <c r="P59" s="25">
        <f>U59</f>
        <v>0</v>
      </c>
      <c r="Q59" s="26">
        <f>ROUND(O59*P59,2)</f>
        <v>0</v>
      </c>
      <c r="R59" s="7"/>
      <c r="S59" s="35">
        <f t="shared" ref="S59:T62" si="19">D59+I59+N59</f>
        <v>60.72</v>
      </c>
      <c r="T59" s="35">
        <f t="shared" si="19"/>
        <v>0</v>
      </c>
      <c r="U59" s="25"/>
      <c r="V59" s="26">
        <f>G59+L59+Q59</f>
        <v>0</v>
      </c>
      <c r="ZY59" t="s">
        <v>1119</v>
      </c>
      <c r="ZZ59" s="18" t="s">
        <v>1120</v>
      </c>
    </row>
    <row r="60" spans="1:702" x14ac:dyDescent="0.25">
      <c r="A60" s="21" t="s">
        <v>1121</v>
      </c>
      <c r="B60" s="22" t="s">
        <v>1122</v>
      </c>
      <c r="C60" s="23" t="s">
        <v>1123</v>
      </c>
      <c r="D60" s="25">
        <v>2.23</v>
      </c>
      <c r="E60" s="25"/>
      <c r="F60" s="25">
        <f>U60</f>
        <v>0</v>
      </c>
      <c r="G60" s="26">
        <f>ROUND(E60*F60,2)</f>
        <v>0</v>
      </c>
      <c r="H60" s="7"/>
      <c r="I60" s="35"/>
      <c r="J60" s="35"/>
      <c r="K60" s="25">
        <f>U60</f>
        <v>0</v>
      </c>
      <c r="L60" s="26">
        <f>ROUND(J60*K60,2)</f>
        <v>0</v>
      </c>
      <c r="M60" s="7"/>
      <c r="N60" s="35"/>
      <c r="O60" s="35"/>
      <c r="P60" s="25">
        <f>U60</f>
        <v>0</v>
      </c>
      <c r="Q60" s="26">
        <f>ROUND(O60*P60,2)</f>
        <v>0</v>
      </c>
      <c r="R60" s="7"/>
      <c r="S60" s="35">
        <f t="shared" si="19"/>
        <v>2.23</v>
      </c>
      <c r="T60" s="35">
        <f t="shared" si="19"/>
        <v>0</v>
      </c>
      <c r="U60" s="25"/>
      <c r="V60" s="26">
        <f>G60+L60+Q60</f>
        <v>0</v>
      </c>
      <c r="ZY60" t="s">
        <v>1124</v>
      </c>
      <c r="ZZ60" s="18" t="s">
        <v>1125</v>
      </c>
    </row>
    <row r="61" spans="1:702" x14ac:dyDescent="0.25">
      <c r="A61" s="21" t="s">
        <v>1126</v>
      </c>
      <c r="B61" s="22" t="s">
        <v>1127</v>
      </c>
      <c r="C61" s="23" t="s">
        <v>1128</v>
      </c>
      <c r="D61" s="25">
        <v>102.58</v>
      </c>
      <c r="E61" s="25"/>
      <c r="F61" s="25">
        <f>U61</f>
        <v>0</v>
      </c>
      <c r="G61" s="26">
        <f>ROUND(E61*F61,2)</f>
        <v>0</v>
      </c>
      <c r="H61" s="7"/>
      <c r="I61" s="35"/>
      <c r="J61" s="35"/>
      <c r="K61" s="25">
        <f>U61</f>
        <v>0</v>
      </c>
      <c r="L61" s="26">
        <f>ROUND(J61*K61,2)</f>
        <v>0</v>
      </c>
      <c r="M61" s="7"/>
      <c r="N61" s="35">
        <v>0.03</v>
      </c>
      <c r="O61" s="35"/>
      <c r="P61" s="25">
        <f>U61</f>
        <v>0</v>
      </c>
      <c r="Q61" s="26">
        <f>ROUND(O61*P61,2)</f>
        <v>0</v>
      </c>
      <c r="R61" s="7"/>
      <c r="S61" s="35">
        <f t="shared" si="19"/>
        <v>102.61</v>
      </c>
      <c r="T61" s="35">
        <f t="shared" si="19"/>
        <v>0</v>
      </c>
      <c r="U61" s="25"/>
      <c r="V61" s="26">
        <f>G61+L61+Q61</f>
        <v>0</v>
      </c>
      <c r="ZY61" t="s">
        <v>1129</v>
      </c>
      <c r="ZZ61" s="18" t="s">
        <v>1130</v>
      </c>
    </row>
    <row r="62" spans="1:702" x14ac:dyDescent="0.25">
      <c r="A62" s="21" t="s">
        <v>1131</v>
      </c>
      <c r="B62" s="22" t="s">
        <v>2813</v>
      </c>
      <c r="C62" s="23" t="s">
        <v>1132</v>
      </c>
      <c r="D62" s="25">
        <v>38.24</v>
      </c>
      <c r="E62" s="25"/>
      <c r="F62" s="25">
        <f>U62</f>
        <v>0</v>
      </c>
      <c r="G62" s="26">
        <f>ROUND(E62*F62,2)</f>
        <v>0</v>
      </c>
      <c r="H62" s="7"/>
      <c r="I62" s="35"/>
      <c r="J62" s="35"/>
      <c r="K62" s="25">
        <f>U62</f>
        <v>0</v>
      </c>
      <c r="L62" s="26">
        <f>ROUND(J62*K62,2)</f>
        <v>0</v>
      </c>
      <c r="M62" s="7"/>
      <c r="N62" s="35"/>
      <c r="O62" s="35"/>
      <c r="P62" s="25">
        <f>U62</f>
        <v>0</v>
      </c>
      <c r="Q62" s="26">
        <f>ROUND(O62*P62,2)</f>
        <v>0</v>
      </c>
      <c r="R62" s="7"/>
      <c r="S62" s="35">
        <f t="shared" si="19"/>
        <v>38.24</v>
      </c>
      <c r="T62" s="35">
        <f t="shared" si="19"/>
        <v>0</v>
      </c>
      <c r="U62" s="25"/>
      <c r="V62" s="26">
        <f>G62+L62+Q62</f>
        <v>0</v>
      </c>
      <c r="ZY62" t="s">
        <v>1133</v>
      </c>
      <c r="ZZ62" s="18" t="s">
        <v>1134</v>
      </c>
    </row>
    <row r="63" spans="1:702" x14ac:dyDescent="0.25">
      <c r="A63" s="28"/>
      <c r="B63" s="29"/>
      <c r="C63" s="15"/>
      <c r="D63" s="15"/>
      <c r="E63" s="15"/>
      <c r="F63" s="15"/>
      <c r="G63" s="30"/>
      <c r="H63" s="7"/>
      <c r="I63" s="17"/>
      <c r="J63" s="17"/>
      <c r="K63" s="15"/>
      <c r="L63" s="30"/>
      <c r="M63" s="7"/>
      <c r="N63" s="17"/>
      <c r="O63" s="17"/>
      <c r="P63" s="15"/>
      <c r="Q63" s="30"/>
      <c r="R63" s="7"/>
      <c r="S63" s="17"/>
      <c r="T63" s="17"/>
      <c r="U63" s="15"/>
      <c r="V63" s="30"/>
    </row>
    <row r="64" spans="1:702" ht="21" x14ac:dyDescent="0.25">
      <c r="A64" s="31"/>
      <c r="B64" s="32" t="s">
        <v>1135</v>
      </c>
      <c r="C64" s="82"/>
      <c r="D64" s="82"/>
      <c r="E64" s="82"/>
      <c r="F64" s="85"/>
      <c r="G64" s="85">
        <f>SUBTOTAL(109,G59:G63)</f>
        <v>0</v>
      </c>
      <c r="H64" s="33"/>
      <c r="I64" s="84"/>
      <c r="J64" s="84"/>
      <c r="K64" s="82"/>
      <c r="L64" s="85">
        <f>SUBTOTAL(109,L59:L63)</f>
        <v>0</v>
      </c>
      <c r="M64" s="33"/>
      <c r="N64" s="84"/>
      <c r="O64" s="84"/>
      <c r="P64" s="82"/>
      <c r="Q64" s="85">
        <f>SUBTOTAL(109,Q59:Q63)</f>
        <v>0</v>
      </c>
      <c r="R64" s="33"/>
      <c r="S64" s="84"/>
      <c r="T64" s="84"/>
      <c r="U64" s="82"/>
      <c r="V64" s="85">
        <f>SUBTOTAL(109,V59:V63)</f>
        <v>0</v>
      </c>
      <c r="W64" s="34"/>
      <c r="ZY64" t="s">
        <v>1136</v>
      </c>
    </row>
    <row r="65" spans="1:702" x14ac:dyDescent="0.25">
      <c r="A65" s="28"/>
      <c r="B65" s="29"/>
      <c r="C65" s="15"/>
      <c r="D65" s="15"/>
      <c r="E65" s="15"/>
      <c r="F65" s="15"/>
      <c r="G65" s="11"/>
      <c r="H65" s="7"/>
      <c r="I65" s="17"/>
      <c r="J65" s="17"/>
      <c r="K65" s="15"/>
      <c r="L65" s="11"/>
      <c r="M65" s="7"/>
      <c r="N65" s="17"/>
      <c r="O65" s="17"/>
      <c r="P65" s="15"/>
      <c r="Q65" s="11"/>
      <c r="R65" s="7"/>
      <c r="S65" s="17"/>
      <c r="T65" s="17"/>
      <c r="U65" s="15"/>
      <c r="V65" s="11"/>
    </row>
    <row r="66" spans="1:702" ht="21" x14ac:dyDescent="0.25">
      <c r="A66" s="19" t="s">
        <v>1137</v>
      </c>
      <c r="B66" s="20" t="s">
        <v>1138</v>
      </c>
      <c r="C66" s="15"/>
      <c r="D66" s="15"/>
      <c r="E66" s="15"/>
      <c r="F66" s="15"/>
      <c r="G66" s="16"/>
      <c r="H66" s="7"/>
      <c r="I66" s="17"/>
      <c r="J66" s="17"/>
      <c r="K66" s="15"/>
      <c r="L66" s="16"/>
      <c r="M66" s="7"/>
      <c r="N66" s="17"/>
      <c r="O66" s="17"/>
      <c r="P66" s="15"/>
      <c r="Q66" s="16"/>
      <c r="R66" s="7"/>
      <c r="S66" s="17"/>
      <c r="T66" s="17"/>
      <c r="U66" s="15"/>
      <c r="V66" s="16"/>
      <c r="ZY66" t="s">
        <v>1139</v>
      </c>
      <c r="ZZ66" s="18"/>
    </row>
    <row r="67" spans="1:702" x14ac:dyDescent="0.25">
      <c r="A67" s="21" t="s">
        <v>1140</v>
      </c>
      <c r="B67" s="22" t="s">
        <v>1141</v>
      </c>
      <c r="C67" s="23" t="s">
        <v>1142</v>
      </c>
      <c r="D67" s="25">
        <v>78.069999999999993</v>
      </c>
      <c r="E67" s="25"/>
      <c r="F67" s="25">
        <f t="shared" ref="F67:F72" si="20">U67</f>
        <v>0</v>
      </c>
      <c r="G67" s="26">
        <f t="shared" ref="G67:G72" si="21">ROUND(E67*F67,2)</f>
        <v>0</v>
      </c>
      <c r="H67" s="7"/>
      <c r="I67" s="35"/>
      <c r="J67" s="35"/>
      <c r="K67" s="25">
        <f t="shared" ref="K67:K72" si="22">U67</f>
        <v>0</v>
      </c>
      <c r="L67" s="26">
        <f t="shared" ref="L67:L72" si="23">ROUND(J67*K67,2)</f>
        <v>0</v>
      </c>
      <c r="M67" s="7"/>
      <c r="N67" s="35"/>
      <c r="O67" s="35"/>
      <c r="P67" s="25">
        <f t="shared" ref="P67:P72" si="24">U67</f>
        <v>0</v>
      </c>
      <c r="Q67" s="26">
        <f t="shared" ref="Q67:Q72" si="25">ROUND(O67*P67,2)</f>
        <v>0</v>
      </c>
      <c r="R67" s="7"/>
      <c r="S67" s="35">
        <f t="shared" ref="S67:T72" si="26">D67+I67+N67</f>
        <v>78.069999999999993</v>
      </c>
      <c r="T67" s="35">
        <f t="shared" si="26"/>
        <v>0</v>
      </c>
      <c r="U67" s="25"/>
      <c r="V67" s="26">
        <f t="shared" ref="V67:V72" si="27">G67+L67+Q67</f>
        <v>0</v>
      </c>
      <c r="ZY67" t="s">
        <v>1143</v>
      </c>
      <c r="ZZ67" s="18" t="s">
        <v>1144</v>
      </c>
    </row>
    <row r="68" spans="1:702" x14ac:dyDescent="0.25">
      <c r="A68" s="21" t="s">
        <v>1145</v>
      </c>
      <c r="B68" s="22" t="s">
        <v>1146</v>
      </c>
      <c r="C68" s="23" t="s">
        <v>1147</v>
      </c>
      <c r="D68" s="25">
        <v>33.020000000000003</v>
      </c>
      <c r="E68" s="25"/>
      <c r="F68" s="25">
        <f t="shared" si="20"/>
        <v>0</v>
      </c>
      <c r="G68" s="26">
        <f t="shared" si="21"/>
        <v>0</v>
      </c>
      <c r="H68" s="7"/>
      <c r="I68" s="35"/>
      <c r="J68" s="35"/>
      <c r="K68" s="25">
        <f t="shared" si="22"/>
        <v>0</v>
      </c>
      <c r="L68" s="26">
        <f t="shared" si="23"/>
        <v>0</v>
      </c>
      <c r="M68" s="7"/>
      <c r="N68" s="35"/>
      <c r="O68" s="35"/>
      <c r="P68" s="25">
        <f t="shared" si="24"/>
        <v>0</v>
      </c>
      <c r="Q68" s="26">
        <f t="shared" si="25"/>
        <v>0</v>
      </c>
      <c r="R68" s="7"/>
      <c r="S68" s="35">
        <f t="shared" si="26"/>
        <v>33.020000000000003</v>
      </c>
      <c r="T68" s="35">
        <f t="shared" si="26"/>
        <v>0</v>
      </c>
      <c r="U68" s="25"/>
      <c r="V68" s="26">
        <f t="shared" si="27"/>
        <v>0</v>
      </c>
      <c r="ZY68" t="s">
        <v>1148</v>
      </c>
      <c r="ZZ68" s="18" t="s">
        <v>1149</v>
      </c>
    </row>
    <row r="69" spans="1:702" x14ac:dyDescent="0.25">
      <c r="A69" s="21" t="s">
        <v>1150</v>
      </c>
      <c r="B69" s="22" t="s">
        <v>1151</v>
      </c>
      <c r="C69" s="23" t="s">
        <v>1152</v>
      </c>
      <c r="D69" s="25">
        <v>100.37</v>
      </c>
      <c r="E69" s="25"/>
      <c r="F69" s="25">
        <f t="shared" si="20"/>
        <v>0</v>
      </c>
      <c r="G69" s="26">
        <f t="shared" si="21"/>
        <v>0</v>
      </c>
      <c r="H69" s="7"/>
      <c r="I69" s="100">
        <f>81.88+8.69</f>
        <v>90.57</v>
      </c>
      <c r="J69" s="100"/>
      <c r="K69" s="25">
        <f t="shared" si="22"/>
        <v>0</v>
      </c>
      <c r="L69" s="26">
        <f t="shared" si="23"/>
        <v>0</v>
      </c>
      <c r="M69" s="7"/>
      <c r="N69" s="35">
        <v>39.950000000000003</v>
      </c>
      <c r="O69" s="35"/>
      <c r="P69" s="25">
        <f t="shared" si="24"/>
        <v>0</v>
      </c>
      <c r="Q69" s="26">
        <f t="shared" si="25"/>
        <v>0</v>
      </c>
      <c r="R69" s="7"/>
      <c r="S69" s="35">
        <f t="shared" si="26"/>
        <v>230.89</v>
      </c>
      <c r="T69" s="35">
        <f t="shared" si="26"/>
        <v>0</v>
      </c>
      <c r="U69" s="25"/>
      <c r="V69" s="26">
        <f t="shared" si="27"/>
        <v>0</v>
      </c>
      <c r="ZY69" t="s">
        <v>1153</v>
      </c>
      <c r="ZZ69" s="18" t="s">
        <v>1154</v>
      </c>
    </row>
    <row r="70" spans="1:702" x14ac:dyDescent="0.25">
      <c r="A70" s="21" t="s">
        <v>1155</v>
      </c>
      <c r="B70" s="22" t="s">
        <v>1156</v>
      </c>
      <c r="C70" s="23" t="s">
        <v>1157</v>
      </c>
      <c r="D70" s="25"/>
      <c r="E70" s="25"/>
      <c r="F70" s="25">
        <f t="shared" si="20"/>
        <v>0</v>
      </c>
      <c r="G70" s="26">
        <f t="shared" si="21"/>
        <v>0</v>
      </c>
      <c r="H70" s="7"/>
      <c r="I70" s="35"/>
      <c r="J70" s="35"/>
      <c r="K70" s="25">
        <f t="shared" si="22"/>
        <v>0</v>
      </c>
      <c r="L70" s="26">
        <f t="shared" si="23"/>
        <v>0</v>
      </c>
      <c r="M70" s="7"/>
      <c r="N70" s="35"/>
      <c r="O70" s="35"/>
      <c r="P70" s="25">
        <f t="shared" si="24"/>
        <v>0</v>
      </c>
      <c r="Q70" s="26">
        <f t="shared" si="25"/>
        <v>0</v>
      </c>
      <c r="R70" s="7"/>
      <c r="S70" s="35">
        <f t="shared" si="26"/>
        <v>0</v>
      </c>
      <c r="T70" s="35">
        <f t="shared" si="26"/>
        <v>0</v>
      </c>
      <c r="U70" s="25"/>
      <c r="V70" s="26">
        <f t="shared" si="27"/>
        <v>0</v>
      </c>
      <c r="ZY70" t="s">
        <v>1158</v>
      </c>
      <c r="ZZ70" s="18" t="s">
        <v>1159</v>
      </c>
    </row>
    <row r="71" spans="1:702" x14ac:dyDescent="0.25">
      <c r="A71" s="21" t="s">
        <v>1160</v>
      </c>
      <c r="B71" s="22" t="s">
        <v>1161</v>
      </c>
      <c r="C71" s="23" t="s">
        <v>1162</v>
      </c>
      <c r="D71" s="25">
        <v>20.66</v>
      </c>
      <c r="E71" s="25"/>
      <c r="F71" s="25">
        <f t="shared" si="20"/>
        <v>0</v>
      </c>
      <c r="G71" s="26">
        <f t="shared" si="21"/>
        <v>0</v>
      </c>
      <c r="H71" s="7"/>
      <c r="I71" s="35"/>
      <c r="J71" s="35"/>
      <c r="K71" s="25">
        <f t="shared" si="22"/>
        <v>0</v>
      </c>
      <c r="L71" s="26">
        <f t="shared" si="23"/>
        <v>0</v>
      </c>
      <c r="M71" s="7"/>
      <c r="N71" s="35"/>
      <c r="O71" s="35"/>
      <c r="P71" s="25">
        <f t="shared" si="24"/>
        <v>0</v>
      </c>
      <c r="Q71" s="26">
        <f t="shared" si="25"/>
        <v>0</v>
      </c>
      <c r="R71" s="7"/>
      <c r="S71" s="35">
        <f t="shared" si="26"/>
        <v>20.66</v>
      </c>
      <c r="T71" s="35">
        <f t="shared" si="26"/>
        <v>0</v>
      </c>
      <c r="U71" s="25"/>
      <c r="V71" s="26">
        <f t="shared" si="27"/>
        <v>0</v>
      </c>
      <c r="ZY71" t="s">
        <v>1163</v>
      </c>
      <c r="ZZ71" s="18" t="s">
        <v>1164</v>
      </c>
    </row>
    <row r="72" spans="1:702" x14ac:dyDescent="0.25">
      <c r="A72" s="21" t="s">
        <v>1165</v>
      </c>
      <c r="B72" s="22" t="s">
        <v>2813</v>
      </c>
      <c r="C72" s="23" t="s">
        <v>1166</v>
      </c>
      <c r="D72" s="25">
        <v>14.13</v>
      </c>
      <c r="E72" s="25"/>
      <c r="F72" s="25">
        <f t="shared" si="20"/>
        <v>0</v>
      </c>
      <c r="G72" s="26">
        <f t="shared" si="21"/>
        <v>0</v>
      </c>
      <c r="H72" s="7"/>
      <c r="I72" s="35"/>
      <c r="J72" s="35"/>
      <c r="K72" s="25">
        <f t="shared" si="22"/>
        <v>0</v>
      </c>
      <c r="L72" s="26">
        <f t="shared" si="23"/>
        <v>0</v>
      </c>
      <c r="M72" s="7"/>
      <c r="N72" s="35"/>
      <c r="O72" s="35"/>
      <c r="P72" s="25">
        <f t="shared" si="24"/>
        <v>0</v>
      </c>
      <c r="Q72" s="26">
        <f t="shared" si="25"/>
        <v>0</v>
      </c>
      <c r="R72" s="7"/>
      <c r="S72" s="35">
        <f t="shared" si="26"/>
        <v>14.13</v>
      </c>
      <c r="T72" s="35">
        <f t="shared" si="26"/>
        <v>0</v>
      </c>
      <c r="U72" s="25"/>
      <c r="V72" s="26">
        <f t="shared" si="27"/>
        <v>0</v>
      </c>
      <c r="ZY72" t="s">
        <v>1167</v>
      </c>
      <c r="ZZ72" s="18" t="s">
        <v>1168</v>
      </c>
    </row>
    <row r="73" spans="1:702" x14ac:dyDescent="0.25">
      <c r="A73" s="28"/>
      <c r="B73" s="29"/>
      <c r="C73" s="15"/>
      <c r="D73" s="15"/>
      <c r="E73" s="15"/>
      <c r="F73" s="15"/>
      <c r="G73" s="30"/>
      <c r="H73" s="7"/>
      <c r="I73" s="17"/>
      <c r="J73" s="17"/>
      <c r="K73" s="15"/>
      <c r="L73" s="30"/>
      <c r="M73" s="7"/>
      <c r="N73" s="17"/>
      <c r="O73" s="17"/>
      <c r="P73" s="15"/>
      <c r="Q73" s="30"/>
      <c r="R73" s="7"/>
      <c r="S73" s="17"/>
      <c r="T73" s="17"/>
      <c r="U73" s="15"/>
      <c r="V73" s="30"/>
    </row>
    <row r="74" spans="1:702" ht="21" x14ac:dyDescent="0.25">
      <c r="A74" s="31"/>
      <c r="B74" s="32" t="s">
        <v>1169</v>
      </c>
      <c r="C74" s="82"/>
      <c r="D74" s="82"/>
      <c r="E74" s="82"/>
      <c r="F74" s="85"/>
      <c r="G74" s="85">
        <f>SUBTOTAL(109,G67:G73)</f>
        <v>0</v>
      </c>
      <c r="H74" s="33"/>
      <c r="I74" s="84"/>
      <c r="J74" s="84"/>
      <c r="K74" s="82"/>
      <c r="L74" s="85">
        <f>SUBTOTAL(109,L67:L73)</f>
        <v>0</v>
      </c>
      <c r="M74" s="33"/>
      <c r="N74" s="84"/>
      <c r="O74" s="84"/>
      <c r="P74" s="82"/>
      <c r="Q74" s="85">
        <f>SUBTOTAL(109,Q67:Q73)</f>
        <v>0</v>
      </c>
      <c r="R74" s="33"/>
      <c r="S74" s="84"/>
      <c r="T74" s="84"/>
      <c r="U74" s="82"/>
      <c r="V74" s="85">
        <f>SUBTOTAL(109,V67:V73)</f>
        <v>0</v>
      </c>
      <c r="W74" s="34"/>
      <c r="ZY74" t="s">
        <v>1170</v>
      </c>
    </row>
    <row r="75" spans="1:702" x14ac:dyDescent="0.25">
      <c r="A75" s="28"/>
      <c r="B75" s="29"/>
      <c r="C75" s="15"/>
      <c r="D75" s="15"/>
      <c r="E75" s="15"/>
      <c r="F75" s="15"/>
      <c r="G75" s="11"/>
      <c r="H75" s="7"/>
      <c r="I75" s="17"/>
      <c r="J75" s="17"/>
      <c r="K75" s="15"/>
      <c r="L75" s="11"/>
      <c r="M75" s="7"/>
      <c r="N75" s="17"/>
      <c r="O75" s="17"/>
      <c r="P75" s="15"/>
      <c r="Q75" s="11"/>
      <c r="R75" s="7"/>
      <c r="S75" s="17"/>
      <c r="T75" s="17"/>
      <c r="U75" s="15"/>
      <c r="V75" s="11"/>
    </row>
    <row r="76" spans="1:702" ht="21" x14ac:dyDescent="0.25">
      <c r="A76" s="19" t="s">
        <v>1171</v>
      </c>
      <c r="B76" s="20" t="s">
        <v>1172</v>
      </c>
      <c r="C76" s="15"/>
      <c r="D76" s="15"/>
      <c r="E76" s="15"/>
      <c r="F76" s="15"/>
      <c r="G76" s="16"/>
      <c r="H76" s="7"/>
      <c r="I76" s="17"/>
      <c r="J76" s="17"/>
      <c r="K76" s="15"/>
      <c r="L76" s="16"/>
      <c r="M76" s="7"/>
      <c r="N76" s="17"/>
      <c r="O76" s="17"/>
      <c r="P76" s="15"/>
      <c r="Q76" s="16"/>
      <c r="R76" s="7"/>
      <c r="S76" s="17"/>
      <c r="T76" s="17"/>
      <c r="U76" s="15"/>
      <c r="V76" s="16"/>
      <c r="ZY76" t="s">
        <v>1173</v>
      </c>
      <c r="ZZ76" s="18"/>
    </row>
    <row r="77" spans="1:702" x14ac:dyDescent="0.25">
      <c r="A77" s="21" t="s">
        <v>1174</v>
      </c>
      <c r="B77" s="22" t="s">
        <v>1175</v>
      </c>
      <c r="C77" s="23" t="s">
        <v>1176</v>
      </c>
      <c r="D77" s="25">
        <v>203.08</v>
      </c>
      <c r="E77" s="25"/>
      <c r="F77" s="25">
        <f>U77</f>
        <v>0</v>
      </c>
      <c r="G77" s="26">
        <f>ROUND(E77*F77,2)</f>
        <v>0</v>
      </c>
      <c r="H77" s="7"/>
      <c r="I77" s="35"/>
      <c r="J77" s="35"/>
      <c r="K77" s="25">
        <f>U77</f>
        <v>0</v>
      </c>
      <c r="L77" s="26">
        <f>ROUND(J77*K77,2)</f>
        <v>0</v>
      </c>
      <c r="M77" s="7"/>
      <c r="N77" s="35"/>
      <c r="O77" s="35"/>
      <c r="P77" s="25">
        <f>U77</f>
        <v>0</v>
      </c>
      <c r="Q77" s="26">
        <f>ROUND(O77*P77,2)</f>
        <v>0</v>
      </c>
      <c r="R77" s="7"/>
      <c r="S77" s="35">
        <f t="shared" ref="S77:T79" si="28">D77+I77+N77</f>
        <v>203.08</v>
      </c>
      <c r="T77" s="35">
        <f t="shared" si="28"/>
        <v>0</v>
      </c>
      <c r="U77" s="25"/>
      <c r="V77" s="26">
        <f>G77+L77+Q77</f>
        <v>0</v>
      </c>
      <c r="ZY77" t="s">
        <v>1177</v>
      </c>
      <c r="ZZ77" s="18" t="s">
        <v>1178</v>
      </c>
    </row>
    <row r="78" spans="1:702" x14ac:dyDescent="0.25">
      <c r="A78" s="21" t="s">
        <v>1179</v>
      </c>
      <c r="B78" s="22" t="s">
        <v>1180</v>
      </c>
      <c r="C78" s="23" t="s">
        <v>1181</v>
      </c>
      <c r="D78" s="25">
        <v>159.11000000000001</v>
      </c>
      <c r="E78" s="25"/>
      <c r="F78" s="25">
        <f>U78</f>
        <v>0</v>
      </c>
      <c r="G78" s="26">
        <f>ROUND(E78*F78,2)</f>
        <v>0</v>
      </c>
      <c r="H78" s="7"/>
      <c r="I78" s="35"/>
      <c r="J78" s="35"/>
      <c r="K78" s="25">
        <f>U78</f>
        <v>0</v>
      </c>
      <c r="L78" s="26">
        <f>ROUND(J78*K78,2)</f>
        <v>0</v>
      </c>
      <c r="M78" s="7"/>
      <c r="N78" s="35"/>
      <c r="O78" s="35"/>
      <c r="P78" s="25">
        <f>U78</f>
        <v>0</v>
      </c>
      <c r="Q78" s="26">
        <f>ROUND(O78*P78,2)</f>
        <v>0</v>
      </c>
      <c r="R78" s="7"/>
      <c r="S78" s="35">
        <f t="shared" si="28"/>
        <v>159.11000000000001</v>
      </c>
      <c r="T78" s="35">
        <f t="shared" si="28"/>
        <v>0</v>
      </c>
      <c r="U78" s="25"/>
      <c r="V78" s="26">
        <f>G78+L78+Q78</f>
        <v>0</v>
      </c>
      <c r="ZY78" t="s">
        <v>1182</v>
      </c>
      <c r="ZZ78" s="18" t="s">
        <v>1183</v>
      </c>
    </row>
    <row r="79" spans="1:702" x14ac:dyDescent="0.25">
      <c r="A79" s="21" t="s">
        <v>1184</v>
      </c>
      <c r="B79" s="22" t="s">
        <v>1185</v>
      </c>
      <c r="C79" s="23" t="s">
        <v>1186</v>
      </c>
      <c r="D79" s="25">
        <v>20.73</v>
      </c>
      <c r="E79" s="25"/>
      <c r="F79" s="25">
        <f>U79</f>
        <v>0</v>
      </c>
      <c r="G79" s="26">
        <f>ROUND(E79*F79,2)</f>
        <v>0</v>
      </c>
      <c r="H79" s="7"/>
      <c r="I79" s="35"/>
      <c r="J79" s="35"/>
      <c r="K79" s="25">
        <f>U79</f>
        <v>0</v>
      </c>
      <c r="L79" s="26">
        <f>ROUND(J79*K79,2)</f>
        <v>0</v>
      </c>
      <c r="M79" s="7"/>
      <c r="N79" s="35"/>
      <c r="O79" s="35"/>
      <c r="P79" s="25">
        <f>U79</f>
        <v>0</v>
      </c>
      <c r="Q79" s="26">
        <f>ROUND(O79*P79,2)</f>
        <v>0</v>
      </c>
      <c r="R79" s="7"/>
      <c r="S79" s="35">
        <f t="shared" si="28"/>
        <v>20.73</v>
      </c>
      <c r="T79" s="35">
        <f t="shared" si="28"/>
        <v>0</v>
      </c>
      <c r="U79" s="25"/>
      <c r="V79" s="26">
        <f>G79+L79+Q79</f>
        <v>0</v>
      </c>
      <c r="ZY79" t="s">
        <v>1187</v>
      </c>
      <c r="ZZ79" s="18" t="s">
        <v>1188</v>
      </c>
    </row>
    <row r="80" spans="1:702" x14ac:dyDescent="0.25">
      <c r="A80" s="28"/>
      <c r="B80" s="29"/>
      <c r="C80" s="15"/>
      <c r="D80" s="15"/>
      <c r="E80" s="15"/>
      <c r="F80" s="15"/>
      <c r="G80" s="30"/>
      <c r="H80" s="7"/>
      <c r="I80" s="17"/>
      <c r="J80" s="17"/>
      <c r="K80" s="15"/>
      <c r="L80" s="30"/>
      <c r="M80" s="7"/>
      <c r="N80" s="17"/>
      <c r="O80" s="17"/>
      <c r="P80" s="15"/>
      <c r="Q80" s="30"/>
      <c r="R80" s="7"/>
      <c r="S80" s="17"/>
      <c r="T80" s="17"/>
      <c r="U80" s="15"/>
      <c r="V80" s="30"/>
    </row>
    <row r="81" spans="1:702" ht="21" x14ac:dyDescent="0.25">
      <c r="A81" s="31"/>
      <c r="B81" s="32" t="s">
        <v>1189</v>
      </c>
      <c r="C81" s="82"/>
      <c r="D81" s="82"/>
      <c r="E81" s="82"/>
      <c r="F81" s="85"/>
      <c r="G81" s="85">
        <f>SUBTOTAL(109,G77:G80)</f>
        <v>0</v>
      </c>
      <c r="H81" s="33"/>
      <c r="I81" s="84"/>
      <c r="J81" s="84"/>
      <c r="K81" s="82"/>
      <c r="L81" s="85">
        <f>SUBTOTAL(109,L77:L80)</f>
        <v>0</v>
      </c>
      <c r="M81" s="33"/>
      <c r="N81" s="84"/>
      <c r="O81" s="84"/>
      <c r="P81" s="82"/>
      <c r="Q81" s="85">
        <f>SUBTOTAL(109,Q77:Q80)</f>
        <v>0</v>
      </c>
      <c r="R81" s="33"/>
      <c r="S81" s="84"/>
      <c r="T81" s="84"/>
      <c r="U81" s="82"/>
      <c r="V81" s="85">
        <f>SUBTOTAL(109,V77:V80)</f>
        <v>0</v>
      </c>
      <c r="W81" s="34"/>
      <c r="ZY81" t="s">
        <v>1190</v>
      </c>
    </row>
    <row r="82" spans="1:702" x14ac:dyDescent="0.25">
      <c r="A82" s="28"/>
      <c r="B82" s="29"/>
      <c r="C82" s="15"/>
      <c r="D82" s="15"/>
      <c r="E82" s="15"/>
      <c r="F82" s="15"/>
      <c r="G82" s="11"/>
      <c r="H82" s="7"/>
      <c r="I82" s="17"/>
      <c r="J82" s="17"/>
      <c r="K82" s="15"/>
      <c r="L82" s="11"/>
      <c r="M82" s="7"/>
      <c r="N82" s="17"/>
      <c r="O82" s="17"/>
      <c r="P82" s="15"/>
      <c r="Q82" s="11"/>
      <c r="R82" s="7"/>
      <c r="S82" s="17"/>
      <c r="T82" s="17"/>
      <c r="U82" s="15"/>
      <c r="V82" s="11"/>
    </row>
    <row r="83" spans="1:702" ht="21" x14ac:dyDescent="0.25">
      <c r="A83" s="19" t="s">
        <v>1191</v>
      </c>
      <c r="B83" s="20" t="s">
        <v>1192</v>
      </c>
      <c r="C83" s="15"/>
      <c r="D83" s="15"/>
      <c r="E83" s="15"/>
      <c r="F83" s="15"/>
      <c r="G83" s="16"/>
      <c r="H83" s="7"/>
      <c r="I83" s="17"/>
      <c r="J83" s="17"/>
      <c r="K83" s="15"/>
      <c r="L83" s="16"/>
      <c r="M83" s="7"/>
      <c r="N83" s="17"/>
      <c r="O83" s="17"/>
      <c r="P83" s="15"/>
      <c r="Q83" s="16"/>
      <c r="R83" s="7"/>
      <c r="S83" s="17"/>
      <c r="T83" s="17"/>
      <c r="U83" s="15"/>
      <c r="V83" s="16"/>
      <c r="ZY83" t="s">
        <v>1193</v>
      </c>
      <c r="ZZ83" s="18"/>
    </row>
    <row r="84" spans="1:702" x14ac:dyDescent="0.25">
      <c r="A84" s="21" t="s">
        <v>1194</v>
      </c>
      <c r="B84" s="22" t="s">
        <v>1195</v>
      </c>
      <c r="C84" s="23" t="s">
        <v>1196</v>
      </c>
      <c r="D84" s="25">
        <v>48.24</v>
      </c>
      <c r="E84" s="25"/>
      <c r="F84" s="25">
        <f>U84</f>
        <v>0</v>
      </c>
      <c r="G84" s="26">
        <f>ROUND(E84*F84,2)</f>
        <v>0</v>
      </c>
      <c r="H84" s="7"/>
      <c r="I84" s="35"/>
      <c r="J84" s="35"/>
      <c r="K84" s="25">
        <f>U84</f>
        <v>0</v>
      </c>
      <c r="L84" s="26">
        <f>ROUND(J84*K84,2)</f>
        <v>0</v>
      </c>
      <c r="M84" s="7"/>
      <c r="N84" s="35"/>
      <c r="O84" s="35"/>
      <c r="P84" s="25">
        <f>U84</f>
        <v>0</v>
      </c>
      <c r="Q84" s="26">
        <f>ROUND(O84*P84,2)</f>
        <v>0</v>
      </c>
      <c r="R84" s="7"/>
      <c r="S84" s="35">
        <f>D84+I84+N84</f>
        <v>48.24</v>
      </c>
      <c r="T84" s="35">
        <f>E84+J84+O84</f>
        <v>0</v>
      </c>
      <c r="U84" s="25"/>
      <c r="V84" s="26">
        <f>G84+L84+Q84</f>
        <v>0</v>
      </c>
      <c r="ZY84" t="s">
        <v>1197</v>
      </c>
      <c r="ZZ84" s="18" t="s">
        <v>1198</v>
      </c>
    </row>
    <row r="85" spans="1:702" x14ac:dyDescent="0.25">
      <c r="A85" s="28"/>
      <c r="B85" s="29"/>
      <c r="C85" s="15"/>
      <c r="D85" s="15"/>
      <c r="E85" s="15"/>
      <c r="F85" s="15"/>
      <c r="G85" s="30"/>
      <c r="H85" s="7"/>
      <c r="I85" s="17"/>
      <c r="J85" s="17"/>
      <c r="K85" s="15"/>
      <c r="L85" s="30"/>
      <c r="M85" s="7"/>
      <c r="N85" s="17"/>
      <c r="O85" s="17"/>
      <c r="P85" s="15"/>
      <c r="Q85" s="30"/>
      <c r="R85" s="7"/>
      <c r="S85" s="17"/>
      <c r="T85" s="17"/>
      <c r="U85" s="15"/>
      <c r="V85" s="30"/>
    </row>
    <row r="86" spans="1:702" ht="21" x14ac:dyDescent="0.25">
      <c r="A86" s="31"/>
      <c r="B86" s="32" t="s">
        <v>1199</v>
      </c>
      <c r="C86" s="82"/>
      <c r="D86" s="82"/>
      <c r="E86" s="82"/>
      <c r="F86" s="85"/>
      <c r="G86" s="85">
        <f>SUBTOTAL(109,G84:G85)</f>
        <v>0</v>
      </c>
      <c r="H86" s="33"/>
      <c r="I86" s="84"/>
      <c r="J86" s="84"/>
      <c r="K86" s="82"/>
      <c r="L86" s="85">
        <f>SUBTOTAL(109,L84:L85)</f>
        <v>0</v>
      </c>
      <c r="M86" s="33"/>
      <c r="N86" s="84"/>
      <c r="O86" s="84"/>
      <c r="P86" s="82"/>
      <c r="Q86" s="85">
        <f>SUBTOTAL(109,Q84:Q85)</f>
        <v>0</v>
      </c>
      <c r="R86" s="33"/>
      <c r="S86" s="84"/>
      <c r="T86" s="84"/>
      <c r="U86" s="82"/>
      <c r="V86" s="85">
        <f>SUBTOTAL(109,V84:V85)</f>
        <v>0</v>
      </c>
      <c r="W86" s="34"/>
      <c r="ZY86" t="s">
        <v>1200</v>
      </c>
    </row>
    <row r="87" spans="1:702" x14ac:dyDescent="0.25">
      <c r="A87" s="28"/>
      <c r="B87" s="29"/>
      <c r="C87" s="15"/>
      <c r="D87" s="15"/>
      <c r="E87" s="15"/>
      <c r="F87" s="15"/>
      <c r="G87" s="11"/>
      <c r="H87" s="7"/>
      <c r="I87" s="17"/>
      <c r="J87" s="17"/>
      <c r="K87" s="15"/>
      <c r="L87" s="11"/>
      <c r="M87" s="7"/>
      <c r="N87" s="17"/>
      <c r="O87" s="17"/>
      <c r="P87" s="15"/>
      <c r="Q87" s="11"/>
      <c r="R87" s="7"/>
      <c r="S87" s="17"/>
      <c r="T87" s="17"/>
      <c r="U87" s="15"/>
      <c r="V87" s="11"/>
    </row>
    <row r="88" spans="1:702" ht="21" x14ac:dyDescent="0.25">
      <c r="A88" s="19" t="s">
        <v>1201</v>
      </c>
      <c r="B88" s="20" t="s">
        <v>1202</v>
      </c>
      <c r="C88" s="15"/>
      <c r="D88" s="15"/>
      <c r="E88" s="15"/>
      <c r="F88" s="15"/>
      <c r="G88" s="16"/>
      <c r="H88" s="7"/>
      <c r="I88" s="17"/>
      <c r="J88" s="17"/>
      <c r="K88" s="15"/>
      <c r="L88" s="16"/>
      <c r="M88" s="7"/>
      <c r="N88" s="17"/>
      <c r="O88" s="17"/>
      <c r="P88" s="15"/>
      <c r="Q88" s="16"/>
      <c r="R88" s="7"/>
      <c r="S88" s="17"/>
      <c r="T88" s="17"/>
      <c r="U88" s="15"/>
      <c r="V88" s="16"/>
      <c r="ZY88" t="s">
        <v>1203</v>
      </c>
      <c r="ZZ88" s="18"/>
    </row>
    <row r="89" spans="1:702" x14ac:dyDescent="0.25">
      <c r="A89" s="21" t="s">
        <v>1204</v>
      </c>
      <c r="B89" s="22" t="s">
        <v>1205</v>
      </c>
      <c r="C89" s="23" t="s">
        <v>1206</v>
      </c>
      <c r="D89" s="25"/>
      <c r="E89" s="25"/>
      <c r="F89" s="25">
        <f t="shared" ref="F89:F100" si="29">U89</f>
        <v>0</v>
      </c>
      <c r="G89" s="26">
        <f t="shared" ref="G89:G100" si="30">ROUND(E89*F89,2)</f>
        <v>0</v>
      </c>
      <c r="H89" s="7"/>
      <c r="I89" s="35">
        <v>1</v>
      </c>
      <c r="J89" s="35"/>
      <c r="K89" s="25">
        <f t="shared" ref="K89:K100" si="31">U89</f>
        <v>0</v>
      </c>
      <c r="L89" s="26">
        <f t="shared" ref="L89:L100" si="32">ROUND(J89*K89,2)</f>
        <v>0</v>
      </c>
      <c r="M89" s="7"/>
      <c r="N89" s="35"/>
      <c r="O89" s="35"/>
      <c r="P89" s="25">
        <f t="shared" ref="P89:P100" si="33">U89</f>
        <v>0</v>
      </c>
      <c r="Q89" s="26">
        <f t="shared" ref="Q89:Q100" si="34">ROUND(O89*P89,2)</f>
        <v>0</v>
      </c>
      <c r="R89" s="7"/>
      <c r="S89" s="35">
        <f t="shared" ref="S89:S100" si="35">D89+I89+N89</f>
        <v>1</v>
      </c>
      <c r="T89" s="35">
        <f t="shared" ref="T89:T100" si="36">E89+J89+O89</f>
        <v>0</v>
      </c>
      <c r="U89" s="25"/>
      <c r="V89" s="26">
        <f t="shared" ref="V89:V100" si="37">G89+L89+Q89</f>
        <v>0</v>
      </c>
      <c r="ZY89" t="s">
        <v>1207</v>
      </c>
      <c r="ZZ89" s="18" t="s">
        <v>1208</v>
      </c>
    </row>
    <row r="90" spans="1:702" x14ac:dyDescent="0.25">
      <c r="A90" s="21" t="s">
        <v>1209</v>
      </c>
      <c r="B90" s="22" t="s">
        <v>1210</v>
      </c>
      <c r="C90" s="23" t="s">
        <v>1211</v>
      </c>
      <c r="D90" s="25"/>
      <c r="E90" s="25"/>
      <c r="F90" s="25">
        <f t="shared" si="29"/>
        <v>0</v>
      </c>
      <c r="G90" s="26">
        <f t="shared" si="30"/>
        <v>0</v>
      </c>
      <c r="H90" s="7"/>
      <c r="I90" s="35">
        <v>1</v>
      </c>
      <c r="J90" s="35"/>
      <c r="K90" s="25">
        <f t="shared" si="31"/>
        <v>0</v>
      </c>
      <c r="L90" s="26">
        <f t="shared" si="32"/>
        <v>0</v>
      </c>
      <c r="M90" s="7"/>
      <c r="N90" s="35"/>
      <c r="O90" s="35"/>
      <c r="P90" s="25">
        <f t="shared" si="33"/>
        <v>0</v>
      </c>
      <c r="Q90" s="26">
        <f t="shared" si="34"/>
        <v>0</v>
      </c>
      <c r="R90" s="7"/>
      <c r="S90" s="35">
        <f t="shared" si="35"/>
        <v>1</v>
      </c>
      <c r="T90" s="35">
        <f t="shared" si="36"/>
        <v>0</v>
      </c>
      <c r="U90" s="25"/>
      <c r="V90" s="26">
        <f t="shared" si="37"/>
        <v>0</v>
      </c>
      <c r="ZY90" t="s">
        <v>1212</v>
      </c>
      <c r="ZZ90" s="18" t="s">
        <v>1213</v>
      </c>
    </row>
    <row r="91" spans="1:702" x14ac:dyDescent="0.25">
      <c r="A91" s="21" t="s">
        <v>1214</v>
      </c>
      <c r="B91" s="22" t="s">
        <v>1215</v>
      </c>
      <c r="C91" s="23" t="s">
        <v>1216</v>
      </c>
      <c r="D91" s="25"/>
      <c r="E91" s="25"/>
      <c r="F91" s="25">
        <f t="shared" si="29"/>
        <v>0</v>
      </c>
      <c r="G91" s="26">
        <f t="shared" si="30"/>
        <v>0</v>
      </c>
      <c r="H91" s="7"/>
      <c r="I91" s="35">
        <v>1</v>
      </c>
      <c r="J91" s="35"/>
      <c r="K91" s="25">
        <f t="shared" si="31"/>
        <v>0</v>
      </c>
      <c r="L91" s="26">
        <f t="shared" si="32"/>
        <v>0</v>
      </c>
      <c r="M91" s="7"/>
      <c r="N91" s="35"/>
      <c r="O91" s="35"/>
      <c r="P91" s="25">
        <f t="shared" si="33"/>
        <v>0</v>
      </c>
      <c r="Q91" s="26">
        <f t="shared" si="34"/>
        <v>0</v>
      </c>
      <c r="R91" s="7"/>
      <c r="S91" s="35">
        <f t="shared" si="35"/>
        <v>1</v>
      </c>
      <c r="T91" s="35">
        <f t="shared" si="36"/>
        <v>0</v>
      </c>
      <c r="U91" s="25"/>
      <c r="V91" s="26">
        <f t="shared" si="37"/>
        <v>0</v>
      </c>
      <c r="ZY91" t="s">
        <v>1217</v>
      </c>
      <c r="ZZ91" s="18" t="s">
        <v>1218</v>
      </c>
    </row>
    <row r="92" spans="1:702" x14ac:dyDescent="0.25">
      <c r="A92" s="21" t="s">
        <v>1219</v>
      </c>
      <c r="B92" s="22" t="s">
        <v>1220</v>
      </c>
      <c r="C92" s="23" t="s">
        <v>1221</v>
      </c>
      <c r="D92" s="25"/>
      <c r="E92" s="25"/>
      <c r="F92" s="25">
        <f t="shared" si="29"/>
        <v>0</v>
      </c>
      <c r="G92" s="26">
        <f t="shared" si="30"/>
        <v>0</v>
      </c>
      <c r="H92" s="7"/>
      <c r="I92" s="35">
        <v>1</v>
      </c>
      <c r="J92" s="35"/>
      <c r="K92" s="25">
        <f t="shared" si="31"/>
        <v>0</v>
      </c>
      <c r="L92" s="26">
        <f t="shared" si="32"/>
        <v>0</v>
      </c>
      <c r="M92" s="7"/>
      <c r="N92" s="35"/>
      <c r="O92" s="35"/>
      <c r="P92" s="25">
        <f t="shared" si="33"/>
        <v>0</v>
      </c>
      <c r="Q92" s="26">
        <f t="shared" si="34"/>
        <v>0</v>
      </c>
      <c r="R92" s="7"/>
      <c r="S92" s="35">
        <f t="shared" si="35"/>
        <v>1</v>
      </c>
      <c r="T92" s="35">
        <f t="shared" si="36"/>
        <v>0</v>
      </c>
      <c r="U92" s="25"/>
      <c r="V92" s="26">
        <f t="shared" si="37"/>
        <v>0</v>
      </c>
      <c r="ZY92" t="s">
        <v>1222</v>
      </c>
      <c r="ZZ92" s="18" t="s">
        <v>1223</v>
      </c>
    </row>
    <row r="93" spans="1:702" x14ac:dyDescent="0.25">
      <c r="A93" s="21" t="s">
        <v>1224</v>
      </c>
      <c r="B93" s="22" t="s">
        <v>1225</v>
      </c>
      <c r="C93" s="23" t="s">
        <v>1226</v>
      </c>
      <c r="D93" s="25"/>
      <c r="E93" s="25"/>
      <c r="F93" s="25">
        <f t="shared" si="29"/>
        <v>0</v>
      </c>
      <c r="G93" s="26">
        <f t="shared" si="30"/>
        <v>0</v>
      </c>
      <c r="H93" s="7"/>
      <c r="I93" s="35">
        <v>1</v>
      </c>
      <c r="J93" s="35"/>
      <c r="K93" s="25">
        <f t="shared" si="31"/>
        <v>0</v>
      </c>
      <c r="L93" s="26">
        <f t="shared" si="32"/>
        <v>0</v>
      </c>
      <c r="M93" s="7"/>
      <c r="N93" s="35"/>
      <c r="O93" s="35"/>
      <c r="P93" s="25">
        <f t="shared" si="33"/>
        <v>0</v>
      </c>
      <c r="Q93" s="26">
        <f t="shared" si="34"/>
        <v>0</v>
      </c>
      <c r="R93" s="7"/>
      <c r="S93" s="35">
        <f t="shared" si="35"/>
        <v>1</v>
      </c>
      <c r="T93" s="35">
        <f t="shared" si="36"/>
        <v>0</v>
      </c>
      <c r="U93" s="25"/>
      <c r="V93" s="26">
        <f t="shared" si="37"/>
        <v>0</v>
      </c>
      <c r="ZY93" t="s">
        <v>1227</v>
      </c>
      <c r="ZZ93" s="18" t="s">
        <v>1228</v>
      </c>
    </row>
    <row r="94" spans="1:702" x14ac:dyDescent="0.25">
      <c r="A94" s="21" t="s">
        <v>1229</v>
      </c>
      <c r="B94" s="22" t="s">
        <v>1230</v>
      </c>
      <c r="C94" s="23" t="s">
        <v>1231</v>
      </c>
      <c r="D94" s="25"/>
      <c r="E94" s="25"/>
      <c r="F94" s="25">
        <f t="shared" si="29"/>
        <v>0</v>
      </c>
      <c r="G94" s="26">
        <f t="shared" si="30"/>
        <v>0</v>
      </c>
      <c r="H94" s="7"/>
      <c r="I94" s="35">
        <v>1</v>
      </c>
      <c r="J94" s="35"/>
      <c r="K94" s="25">
        <f t="shared" si="31"/>
        <v>0</v>
      </c>
      <c r="L94" s="26">
        <f t="shared" si="32"/>
        <v>0</v>
      </c>
      <c r="M94" s="7"/>
      <c r="N94" s="35"/>
      <c r="O94" s="35"/>
      <c r="P94" s="25">
        <f t="shared" si="33"/>
        <v>0</v>
      </c>
      <c r="Q94" s="26">
        <f t="shared" si="34"/>
        <v>0</v>
      </c>
      <c r="R94" s="7"/>
      <c r="S94" s="35">
        <f t="shared" si="35"/>
        <v>1</v>
      </c>
      <c r="T94" s="35">
        <f t="shared" si="36"/>
        <v>0</v>
      </c>
      <c r="U94" s="25"/>
      <c r="V94" s="26">
        <f t="shared" si="37"/>
        <v>0</v>
      </c>
      <c r="ZY94" t="s">
        <v>1232</v>
      </c>
      <c r="ZZ94" s="18" t="s">
        <v>1233</v>
      </c>
    </row>
    <row r="95" spans="1:702" x14ac:dyDescent="0.25">
      <c r="A95" s="21" t="s">
        <v>1234</v>
      </c>
      <c r="B95" s="22" t="s">
        <v>1235</v>
      </c>
      <c r="C95" s="23" t="s">
        <v>1236</v>
      </c>
      <c r="D95" s="25"/>
      <c r="E95" s="25"/>
      <c r="F95" s="25">
        <f t="shared" si="29"/>
        <v>0</v>
      </c>
      <c r="G95" s="26">
        <f t="shared" si="30"/>
        <v>0</v>
      </c>
      <c r="H95" s="7"/>
      <c r="I95" s="35">
        <v>1</v>
      </c>
      <c r="J95" s="35"/>
      <c r="K95" s="25">
        <f t="shared" si="31"/>
        <v>0</v>
      </c>
      <c r="L95" s="26">
        <f t="shared" si="32"/>
        <v>0</v>
      </c>
      <c r="M95" s="7"/>
      <c r="N95" s="35"/>
      <c r="O95" s="35"/>
      <c r="P95" s="25">
        <f t="shared" si="33"/>
        <v>0</v>
      </c>
      <c r="Q95" s="26">
        <f t="shared" si="34"/>
        <v>0</v>
      </c>
      <c r="R95" s="7"/>
      <c r="S95" s="35">
        <f t="shared" si="35"/>
        <v>1</v>
      </c>
      <c r="T95" s="35">
        <f t="shared" si="36"/>
        <v>0</v>
      </c>
      <c r="U95" s="25"/>
      <c r="V95" s="26">
        <f t="shared" si="37"/>
        <v>0</v>
      </c>
      <c r="ZY95" t="s">
        <v>1237</v>
      </c>
      <c r="ZZ95" s="18" t="s">
        <v>1238</v>
      </c>
    </row>
    <row r="96" spans="1:702" x14ac:dyDescent="0.25">
      <c r="A96" s="21" t="s">
        <v>1239</v>
      </c>
      <c r="B96" s="22" t="s">
        <v>1240</v>
      </c>
      <c r="C96" s="23" t="s">
        <v>1241</v>
      </c>
      <c r="D96" s="25"/>
      <c r="E96" s="25"/>
      <c r="F96" s="25">
        <f t="shared" si="29"/>
        <v>0</v>
      </c>
      <c r="G96" s="26">
        <f t="shared" si="30"/>
        <v>0</v>
      </c>
      <c r="H96" s="7"/>
      <c r="I96" s="35">
        <v>1</v>
      </c>
      <c r="J96" s="35"/>
      <c r="K96" s="25">
        <f t="shared" si="31"/>
        <v>0</v>
      </c>
      <c r="L96" s="26">
        <f t="shared" si="32"/>
        <v>0</v>
      </c>
      <c r="M96" s="7"/>
      <c r="N96" s="35"/>
      <c r="O96" s="35"/>
      <c r="P96" s="25">
        <f t="shared" si="33"/>
        <v>0</v>
      </c>
      <c r="Q96" s="26">
        <f t="shared" si="34"/>
        <v>0</v>
      </c>
      <c r="R96" s="7"/>
      <c r="S96" s="35">
        <f t="shared" si="35"/>
        <v>1</v>
      </c>
      <c r="T96" s="35">
        <f t="shared" si="36"/>
        <v>0</v>
      </c>
      <c r="U96" s="25"/>
      <c r="V96" s="26">
        <f t="shared" si="37"/>
        <v>0</v>
      </c>
      <c r="ZY96" t="s">
        <v>1242</v>
      </c>
      <c r="ZZ96" s="18" t="s">
        <v>1243</v>
      </c>
    </row>
    <row r="97" spans="1:702" x14ac:dyDescent="0.25">
      <c r="A97" s="21" t="s">
        <v>1244</v>
      </c>
      <c r="B97" s="22" t="s">
        <v>1245</v>
      </c>
      <c r="C97" s="23" t="s">
        <v>1246</v>
      </c>
      <c r="D97" s="25"/>
      <c r="E97" s="25"/>
      <c r="F97" s="25">
        <f t="shared" si="29"/>
        <v>0</v>
      </c>
      <c r="G97" s="26">
        <f t="shared" si="30"/>
        <v>0</v>
      </c>
      <c r="H97" s="7"/>
      <c r="I97" s="35">
        <v>1</v>
      </c>
      <c r="J97" s="35"/>
      <c r="K97" s="25">
        <f t="shared" si="31"/>
        <v>0</v>
      </c>
      <c r="L97" s="26">
        <f t="shared" si="32"/>
        <v>0</v>
      </c>
      <c r="M97" s="7"/>
      <c r="N97" s="35"/>
      <c r="O97" s="35"/>
      <c r="P97" s="25">
        <f t="shared" si="33"/>
        <v>0</v>
      </c>
      <c r="Q97" s="26">
        <f t="shared" si="34"/>
        <v>0</v>
      </c>
      <c r="R97" s="7"/>
      <c r="S97" s="35">
        <f t="shared" si="35"/>
        <v>1</v>
      </c>
      <c r="T97" s="35">
        <f t="shared" si="36"/>
        <v>0</v>
      </c>
      <c r="U97" s="25"/>
      <c r="V97" s="26">
        <f t="shared" si="37"/>
        <v>0</v>
      </c>
      <c r="ZY97" t="s">
        <v>1247</v>
      </c>
      <c r="ZZ97" s="18" t="s">
        <v>1248</v>
      </c>
    </row>
    <row r="98" spans="1:702" x14ac:dyDescent="0.25">
      <c r="A98" s="21" t="s">
        <v>1249</v>
      </c>
      <c r="B98" s="22" t="s">
        <v>1250</v>
      </c>
      <c r="C98" s="23" t="s">
        <v>1251</v>
      </c>
      <c r="D98" s="25"/>
      <c r="E98" s="25"/>
      <c r="F98" s="25">
        <f t="shared" si="29"/>
        <v>0</v>
      </c>
      <c r="G98" s="26">
        <f t="shared" si="30"/>
        <v>0</v>
      </c>
      <c r="H98" s="7"/>
      <c r="I98" s="35">
        <v>1</v>
      </c>
      <c r="J98" s="35"/>
      <c r="K98" s="25">
        <f t="shared" si="31"/>
        <v>0</v>
      </c>
      <c r="L98" s="26">
        <f t="shared" si="32"/>
        <v>0</v>
      </c>
      <c r="M98" s="7"/>
      <c r="N98" s="35"/>
      <c r="O98" s="35"/>
      <c r="P98" s="25">
        <f t="shared" si="33"/>
        <v>0</v>
      </c>
      <c r="Q98" s="26">
        <f t="shared" si="34"/>
        <v>0</v>
      </c>
      <c r="R98" s="7"/>
      <c r="S98" s="35">
        <f t="shared" si="35"/>
        <v>1</v>
      </c>
      <c r="T98" s="35">
        <f t="shared" si="36"/>
        <v>0</v>
      </c>
      <c r="U98" s="25"/>
      <c r="V98" s="26">
        <f t="shared" si="37"/>
        <v>0</v>
      </c>
      <c r="ZY98" t="s">
        <v>1252</v>
      </c>
      <c r="ZZ98" s="18" t="s">
        <v>1253</v>
      </c>
    </row>
    <row r="99" spans="1:702" x14ac:dyDescent="0.25">
      <c r="A99" s="21" t="s">
        <v>1254</v>
      </c>
      <c r="B99" s="22" t="s">
        <v>1255</v>
      </c>
      <c r="C99" s="23" t="s">
        <v>1256</v>
      </c>
      <c r="D99" s="24"/>
      <c r="E99" s="24"/>
      <c r="F99" s="25">
        <f t="shared" si="29"/>
        <v>0</v>
      </c>
      <c r="G99" s="26">
        <f t="shared" si="30"/>
        <v>0</v>
      </c>
      <c r="H99" s="7"/>
      <c r="I99" s="27">
        <v>1</v>
      </c>
      <c r="J99" s="27"/>
      <c r="K99" s="25">
        <f t="shared" si="31"/>
        <v>0</v>
      </c>
      <c r="L99" s="26">
        <f t="shared" si="32"/>
        <v>0</v>
      </c>
      <c r="M99" s="7"/>
      <c r="N99" s="27"/>
      <c r="O99" s="27"/>
      <c r="P99" s="25">
        <f t="shared" si="33"/>
        <v>0</v>
      </c>
      <c r="Q99" s="26">
        <f t="shared" si="34"/>
        <v>0</v>
      </c>
      <c r="R99" s="7"/>
      <c r="S99" s="27">
        <f t="shared" si="35"/>
        <v>1</v>
      </c>
      <c r="T99" s="27">
        <f t="shared" si="36"/>
        <v>0</v>
      </c>
      <c r="U99" s="25"/>
      <c r="V99" s="26">
        <f t="shared" si="37"/>
        <v>0</v>
      </c>
      <c r="ZY99" t="s">
        <v>1257</v>
      </c>
      <c r="ZZ99" s="18" t="s">
        <v>1258</v>
      </c>
    </row>
    <row r="100" spans="1:702" x14ac:dyDescent="0.25">
      <c r="A100" s="21" t="s">
        <v>1259</v>
      </c>
      <c r="B100" s="22" t="s">
        <v>1260</v>
      </c>
      <c r="C100" s="23" t="s">
        <v>1261</v>
      </c>
      <c r="D100" s="24"/>
      <c r="E100" s="24"/>
      <c r="F100" s="25">
        <f t="shared" si="29"/>
        <v>0</v>
      </c>
      <c r="G100" s="26">
        <f t="shared" si="30"/>
        <v>0</v>
      </c>
      <c r="H100" s="7"/>
      <c r="I100" s="27">
        <v>1</v>
      </c>
      <c r="J100" s="27"/>
      <c r="K100" s="25">
        <f t="shared" si="31"/>
        <v>0</v>
      </c>
      <c r="L100" s="26">
        <f t="shared" si="32"/>
        <v>0</v>
      </c>
      <c r="M100" s="7"/>
      <c r="N100" s="27"/>
      <c r="O100" s="27"/>
      <c r="P100" s="25">
        <f t="shared" si="33"/>
        <v>0</v>
      </c>
      <c r="Q100" s="26">
        <f t="shared" si="34"/>
        <v>0</v>
      </c>
      <c r="R100" s="7"/>
      <c r="S100" s="27">
        <f t="shared" si="35"/>
        <v>1</v>
      </c>
      <c r="T100" s="27">
        <f t="shared" si="36"/>
        <v>0</v>
      </c>
      <c r="U100" s="25"/>
      <c r="V100" s="26">
        <f t="shared" si="37"/>
        <v>0</v>
      </c>
      <c r="ZY100" t="s">
        <v>1262</v>
      </c>
      <c r="ZZ100" s="18" t="s">
        <v>1263</v>
      </c>
    </row>
    <row r="101" spans="1:702" x14ac:dyDescent="0.25">
      <c r="A101" s="28"/>
      <c r="B101" s="29"/>
      <c r="C101" s="15"/>
      <c r="D101" s="15"/>
      <c r="E101" s="15"/>
      <c r="F101" s="15"/>
      <c r="G101" s="30"/>
      <c r="H101" s="7"/>
      <c r="I101" s="17"/>
      <c r="J101" s="17"/>
      <c r="K101" s="15"/>
      <c r="L101" s="30"/>
      <c r="M101" s="7"/>
      <c r="N101" s="17"/>
      <c r="O101" s="17"/>
      <c r="P101" s="15"/>
      <c r="Q101" s="30"/>
      <c r="R101" s="7"/>
      <c r="S101" s="17"/>
      <c r="T101" s="17"/>
      <c r="U101" s="15"/>
      <c r="V101" s="30"/>
    </row>
    <row r="102" spans="1:702" ht="21" x14ac:dyDescent="0.25">
      <c r="A102" s="31"/>
      <c r="B102" s="32" t="s">
        <v>1264</v>
      </c>
      <c r="C102" s="82"/>
      <c r="D102" s="82"/>
      <c r="E102" s="82"/>
      <c r="F102" s="85"/>
      <c r="G102" s="85">
        <f>SUBTOTAL(109,G89:G101)</f>
        <v>0</v>
      </c>
      <c r="H102" s="33"/>
      <c r="I102" s="84"/>
      <c r="J102" s="84"/>
      <c r="K102" s="82"/>
      <c r="L102" s="85">
        <f>SUBTOTAL(109,L89:L101)</f>
        <v>0</v>
      </c>
      <c r="M102" s="33"/>
      <c r="N102" s="84"/>
      <c r="O102" s="84"/>
      <c r="P102" s="82"/>
      <c r="Q102" s="85">
        <f>SUBTOTAL(109,Q89:Q101)</f>
        <v>0</v>
      </c>
      <c r="R102" s="33"/>
      <c r="S102" s="84"/>
      <c r="T102" s="84"/>
      <c r="U102" s="82"/>
      <c r="V102" s="85">
        <f>SUBTOTAL(109,V89:V101)</f>
        <v>0</v>
      </c>
      <c r="W102" s="34"/>
      <c r="ZY102" t="s">
        <v>1265</v>
      </c>
    </row>
    <row r="103" spans="1:702" x14ac:dyDescent="0.25">
      <c r="A103" s="28"/>
      <c r="B103" s="29"/>
      <c r="C103" s="15"/>
      <c r="D103" s="15"/>
      <c r="E103" s="15"/>
      <c r="F103" s="15"/>
      <c r="G103" s="11"/>
      <c r="H103" s="7"/>
      <c r="I103" s="17"/>
      <c r="J103" s="17"/>
      <c r="K103" s="15"/>
      <c r="L103" s="11"/>
      <c r="M103" s="7"/>
      <c r="N103" s="17"/>
      <c r="O103" s="17"/>
      <c r="P103" s="15"/>
      <c r="Q103" s="11"/>
      <c r="R103" s="7"/>
      <c r="S103" s="17"/>
      <c r="T103" s="17"/>
      <c r="U103" s="15"/>
      <c r="V103" s="11"/>
    </row>
    <row r="104" spans="1:702" ht="21" x14ac:dyDescent="0.25">
      <c r="A104" s="19" t="s">
        <v>2804</v>
      </c>
      <c r="B104" s="20" t="s">
        <v>2805</v>
      </c>
      <c r="C104" s="15"/>
      <c r="D104" s="15"/>
      <c r="E104" s="15"/>
      <c r="F104" s="15"/>
      <c r="G104" s="16"/>
      <c r="H104" s="7"/>
      <c r="I104" s="17"/>
      <c r="J104" s="17"/>
      <c r="K104" s="15"/>
      <c r="L104" s="16"/>
      <c r="M104" s="7"/>
      <c r="N104" s="17"/>
      <c r="O104" s="17"/>
      <c r="P104" s="15"/>
      <c r="Q104" s="16"/>
      <c r="R104" s="7"/>
      <c r="S104" s="17"/>
      <c r="T104" s="17"/>
      <c r="U104" s="15"/>
      <c r="V104" s="16"/>
      <c r="ZY104" t="s">
        <v>17</v>
      </c>
      <c r="ZZ104" s="18"/>
    </row>
    <row r="105" spans="1:702" x14ac:dyDescent="0.25">
      <c r="A105" s="21" t="s">
        <v>2808</v>
      </c>
      <c r="B105" s="22" t="s">
        <v>2807</v>
      </c>
      <c r="C105" s="23" t="s">
        <v>5</v>
      </c>
      <c r="D105" s="24">
        <v>20</v>
      </c>
      <c r="E105" s="25"/>
      <c r="F105" s="25">
        <f>U105</f>
        <v>0</v>
      </c>
      <c r="G105" s="26">
        <f>ROUND(E105*F105,2)</f>
        <v>0</v>
      </c>
      <c r="H105" s="7"/>
      <c r="I105" s="35"/>
      <c r="J105" s="35"/>
      <c r="K105" s="25">
        <f>U105</f>
        <v>0</v>
      </c>
      <c r="L105" s="26">
        <f>ROUND(J105*K105,2)</f>
        <v>0</v>
      </c>
      <c r="M105" s="7"/>
      <c r="N105" s="35"/>
      <c r="O105" s="35"/>
      <c r="P105" s="25">
        <f>U105</f>
        <v>0</v>
      </c>
      <c r="Q105" s="26">
        <f>ROUND(O105*P105,2)</f>
        <v>0</v>
      </c>
      <c r="R105" s="7"/>
      <c r="S105" s="27">
        <f>D105+I105+N105</f>
        <v>20</v>
      </c>
      <c r="T105" s="100">
        <f>E105+J105+O105</f>
        <v>0</v>
      </c>
      <c r="U105" s="25"/>
      <c r="V105" s="26">
        <f>G105+L105+Q105</f>
        <v>0</v>
      </c>
      <c r="ZY105" t="s">
        <v>21</v>
      </c>
      <c r="ZZ105" s="18" t="s">
        <v>932</v>
      </c>
    </row>
    <row r="106" spans="1:702" x14ac:dyDescent="0.25">
      <c r="A106" s="28"/>
      <c r="B106" s="29"/>
      <c r="C106" s="15"/>
      <c r="D106" s="15"/>
      <c r="E106" s="15"/>
      <c r="F106" s="15"/>
      <c r="G106" s="30"/>
      <c r="H106" s="7"/>
      <c r="I106" s="17"/>
      <c r="J106" s="17"/>
      <c r="K106" s="15"/>
      <c r="L106" s="30"/>
      <c r="M106" s="7"/>
      <c r="N106" s="17"/>
      <c r="O106" s="17"/>
      <c r="P106" s="15"/>
      <c r="Q106" s="30"/>
      <c r="R106" s="7"/>
      <c r="S106" s="17"/>
      <c r="T106" s="17"/>
      <c r="U106" s="15"/>
      <c r="V106" s="30"/>
    </row>
    <row r="107" spans="1:702" ht="21" x14ac:dyDescent="0.25">
      <c r="A107" s="31"/>
      <c r="B107" s="32" t="s">
        <v>2806</v>
      </c>
      <c r="C107" s="82"/>
      <c r="D107" s="82"/>
      <c r="E107" s="82"/>
      <c r="F107" s="85"/>
      <c r="G107" s="85">
        <f>SUBTOTAL(109,G105:G106)</f>
        <v>0</v>
      </c>
      <c r="H107" s="33"/>
      <c r="I107" s="84"/>
      <c r="J107" s="84"/>
      <c r="K107" s="82"/>
      <c r="L107" s="85">
        <f>SUBTOTAL(109,L105:L106)</f>
        <v>0</v>
      </c>
      <c r="M107" s="33"/>
      <c r="N107" s="84"/>
      <c r="O107" s="84"/>
      <c r="P107" s="82"/>
      <c r="Q107" s="85">
        <f>SUBTOTAL(109,Q105:Q106)</f>
        <v>0</v>
      </c>
      <c r="R107" s="33"/>
      <c r="S107" s="84"/>
      <c r="T107" s="84"/>
      <c r="U107" s="82"/>
      <c r="V107" s="85">
        <f>SUBTOTAL(109,V105:V106)</f>
        <v>0</v>
      </c>
      <c r="W107" s="34"/>
      <c r="ZY107" t="s">
        <v>77</v>
      </c>
    </row>
    <row r="108" spans="1:702" x14ac:dyDescent="0.25">
      <c r="A108" s="36"/>
      <c r="B108" s="37"/>
      <c r="C108" s="38"/>
      <c r="D108" s="38"/>
      <c r="E108" s="38"/>
      <c r="F108" s="38"/>
      <c r="G108" s="30"/>
      <c r="H108" s="7"/>
      <c r="I108" s="39"/>
      <c r="J108" s="39"/>
      <c r="K108" s="38"/>
      <c r="L108" s="30"/>
      <c r="M108" s="7"/>
      <c r="N108" s="39"/>
      <c r="O108" s="39"/>
      <c r="P108" s="38"/>
      <c r="Q108" s="30"/>
      <c r="R108" s="7"/>
      <c r="S108" s="39"/>
      <c r="T108" s="39"/>
      <c r="U108" s="38"/>
      <c r="V108" s="30"/>
    </row>
    <row r="109" spans="1:702" x14ac:dyDescent="0.25">
      <c r="A109" s="40"/>
      <c r="B109" s="40"/>
      <c r="C109" s="40"/>
      <c r="D109" s="40"/>
      <c r="E109" s="40"/>
      <c r="F109" s="40"/>
      <c r="G109" s="40"/>
      <c r="I109" s="40"/>
      <c r="J109" s="40"/>
      <c r="K109" s="40"/>
      <c r="L109" s="40"/>
      <c r="N109" s="40"/>
      <c r="O109" s="40"/>
      <c r="P109" s="40"/>
      <c r="Q109" s="40"/>
      <c r="S109" s="40"/>
      <c r="T109" s="40"/>
      <c r="U109" s="40"/>
      <c r="V109" s="40"/>
    </row>
    <row r="110" spans="1:702" x14ac:dyDescent="0.25">
      <c r="B110" s="1" t="s">
        <v>2685</v>
      </c>
      <c r="G110" s="41">
        <f>SUBTOTAL(109,G11:G102)</f>
        <v>0</v>
      </c>
      <c r="L110" s="41">
        <f>SUBTOTAL(109,L11:L102)</f>
        <v>0</v>
      </c>
      <c r="Q110" s="41">
        <f>SUBTOTAL(109,Q11:Q102)</f>
        <v>0</v>
      </c>
      <c r="V110" s="41">
        <f>SUBTOTAL(109,V11:V102)</f>
        <v>0</v>
      </c>
      <c r="ZY110" t="s">
        <v>1266</v>
      </c>
    </row>
    <row r="111" spans="1:702" x14ac:dyDescent="0.25">
      <c r="A111" s="42" t="e">
        <f>#REF!</f>
        <v>#REF!</v>
      </c>
      <c r="B111" s="1" t="e">
        <f>CONCATENATE("Montant TVA (",A111,"%)")</f>
        <v>#REF!</v>
      </c>
      <c r="G111" s="41" t="e">
        <f>(G110*A111)/100</f>
        <v>#REF!</v>
      </c>
      <c r="L111" s="41" t="e">
        <f>(L110*A111)/100</f>
        <v>#REF!</v>
      </c>
      <c r="Q111" s="41" t="e">
        <f>(Q110*A111)/100</f>
        <v>#REF!</v>
      </c>
      <c r="V111" s="41" t="e">
        <f>(V110*A111)/100</f>
        <v>#REF!</v>
      </c>
      <c r="ZY111" t="s">
        <v>1267</v>
      </c>
    </row>
    <row r="112" spans="1:702" x14ac:dyDescent="0.25">
      <c r="B112" s="1" t="s">
        <v>1268</v>
      </c>
      <c r="G112" s="41" t="e">
        <f>G110+G111</f>
        <v>#REF!</v>
      </c>
      <c r="L112" s="41" t="e">
        <f>L110+L111</f>
        <v>#REF!</v>
      </c>
      <c r="Q112" s="41" t="e">
        <f>Q110+Q111</f>
        <v>#REF!</v>
      </c>
      <c r="V112" s="41" t="e">
        <f>V110+V111</f>
        <v>#REF!</v>
      </c>
      <c r="ZY112" t="s">
        <v>1269</v>
      </c>
    </row>
    <row r="113" spans="1:701" x14ac:dyDescent="0.25">
      <c r="B113" s="1"/>
      <c r="G113" s="41"/>
      <c r="L113" s="41"/>
      <c r="Q113" s="41"/>
      <c r="V113" s="41"/>
    </row>
    <row r="114" spans="1:701" x14ac:dyDescent="0.25">
      <c r="B114" s="1" t="s">
        <v>2809</v>
      </c>
      <c r="G114" s="116">
        <f>G107</f>
        <v>0</v>
      </c>
      <c r="H114" s="117"/>
      <c r="I114" s="117"/>
      <c r="J114" s="117"/>
      <c r="K114" s="117"/>
      <c r="L114" s="116">
        <f>L107</f>
        <v>0</v>
      </c>
      <c r="M114" s="117"/>
      <c r="N114" s="117"/>
      <c r="O114" s="117"/>
      <c r="P114" s="117"/>
      <c r="Q114" s="116">
        <f>Q107</f>
        <v>0</v>
      </c>
      <c r="R114" s="117"/>
      <c r="S114" s="117"/>
      <c r="T114" s="117"/>
      <c r="U114" s="117"/>
      <c r="V114" s="116">
        <f>V107</f>
        <v>0</v>
      </c>
      <c r="ZY114" t="s">
        <v>214</v>
      </c>
    </row>
    <row r="115" spans="1:701" x14ac:dyDescent="0.25">
      <c r="A115" s="42">
        <v>10</v>
      </c>
      <c r="B115" s="1" t="str">
        <f>CONCATENATE("Montant TVA (",A115,"%)")</f>
        <v>Montant TVA (10%)</v>
      </c>
      <c r="G115" s="116">
        <f>(G114*A115)/100</f>
        <v>0</v>
      </c>
      <c r="H115" s="117"/>
      <c r="I115" s="117"/>
      <c r="J115" s="117"/>
      <c r="K115" s="117"/>
      <c r="L115" s="116">
        <f>(L114*A115)/100</f>
        <v>0</v>
      </c>
      <c r="M115" s="117"/>
      <c r="N115" s="117"/>
      <c r="O115" s="117"/>
      <c r="P115" s="117"/>
      <c r="Q115" s="116">
        <f>(Q114*A115)/100</f>
        <v>0</v>
      </c>
      <c r="R115" s="117"/>
      <c r="S115" s="117"/>
      <c r="T115" s="117"/>
      <c r="U115" s="117"/>
      <c r="V115" s="116">
        <f>(V114*A115)/100</f>
        <v>0</v>
      </c>
      <c r="ZY115" t="s">
        <v>0</v>
      </c>
    </row>
    <row r="116" spans="1:701" x14ac:dyDescent="0.25">
      <c r="B116" s="1" t="s">
        <v>216</v>
      </c>
      <c r="G116" s="116">
        <f>G114+G115</f>
        <v>0</v>
      </c>
      <c r="H116" s="117"/>
      <c r="I116" s="117"/>
      <c r="J116" s="117"/>
      <c r="K116" s="117"/>
      <c r="L116" s="116">
        <f>L114+L115</f>
        <v>0</v>
      </c>
      <c r="M116" s="117"/>
      <c r="N116" s="117"/>
      <c r="O116" s="117"/>
      <c r="P116" s="117"/>
      <c r="Q116" s="116">
        <f>Q114+Q115</f>
        <v>0</v>
      </c>
      <c r="R116" s="117"/>
      <c r="S116" s="117"/>
      <c r="T116" s="117"/>
      <c r="U116" s="117"/>
      <c r="V116" s="116">
        <f>V114+V115</f>
        <v>0</v>
      </c>
      <c r="ZY116" t="s">
        <v>217</v>
      </c>
    </row>
    <row r="117" spans="1:701" x14ac:dyDescent="0.25">
      <c r="G117" s="41"/>
      <c r="L117" s="41"/>
      <c r="Q117" s="41"/>
      <c r="V117" s="41"/>
    </row>
    <row r="118" spans="1:701" x14ac:dyDescent="0.25">
      <c r="B118" s="1" t="s">
        <v>2810</v>
      </c>
      <c r="G118" s="117">
        <f>G110+G114</f>
        <v>0</v>
      </c>
      <c r="H118" s="117"/>
      <c r="I118" s="117"/>
      <c r="J118" s="117"/>
      <c r="K118" s="117"/>
      <c r="L118" s="117">
        <f>L110+L114</f>
        <v>0</v>
      </c>
      <c r="M118" s="117"/>
      <c r="N118" s="117"/>
      <c r="O118" s="117"/>
      <c r="P118" s="117"/>
      <c r="Q118" s="117">
        <f>Q110+Q114</f>
        <v>0</v>
      </c>
      <c r="R118" s="117"/>
      <c r="S118" s="117"/>
      <c r="T118" s="117"/>
      <c r="U118" s="117"/>
      <c r="V118" s="117">
        <f>V110+V114</f>
        <v>0</v>
      </c>
    </row>
    <row r="119" spans="1:701" x14ac:dyDescent="0.25">
      <c r="B119" s="1" t="str">
        <f>CONCATENATE("Montant TVA (",A119,"%)")</f>
        <v>Montant TVA (%)</v>
      </c>
      <c r="G119" s="116">
        <f>(G118*A119)/100</f>
        <v>0</v>
      </c>
      <c r="H119" s="117"/>
      <c r="I119" s="117"/>
      <c r="J119" s="117"/>
      <c r="K119" s="117"/>
      <c r="L119" s="116">
        <f>(L118*F119)/100</f>
        <v>0</v>
      </c>
      <c r="M119" s="117"/>
      <c r="N119" s="117"/>
      <c r="O119" s="117"/>
      <c r="P119" s="117"/>
      <c r="Q119" s="116">
        <f>(Q118*K119)/100</f>
        <v>0</v>
      </c>
      <c r="R119" s="117"/>
      <c r="S119" s="117"/>
      <c r="T119" s="117"/>
      <c r="U119" s="117"/>
      <c r="V119" s="116">
        <f>(V118*P119)/100</f>
        <v>0</v>
      </c>
    </row>
    <row r="120" spans="1:701" x14ac:dyDescent="0.25">
      <c r="B120" s="1" t="s">
        <v>216</v>
      </c>
      <c r="G120" s="116">
        <f>G118+G119</f>
        <v>0</v>
      </c>
      <c r="H120" s="117"/>
      <c r="I120" s="117"/>
      <c r="J120" s="117"/>
      <c r="K120" s="117"/>
      <c r="L120" s="116">
        <f>L118+L119</f>
        <v>0</v>
      </c>
      <c r="M120" s="117"/>
      <c r="N120" s="117"/>
      <c r="O120" s="117"/>
      <c r="P120" s="117"/>
      <c r="Q120" s="116">
        <f>Q118+Q119</f>
        <v>0</v>
      </c>
      <c r="R120" s="117"/>
      <c r="S120" s="117"/>
      <c r="T120" s="117"/>
      <c r="U120" s="117"/>
      <c r="V120" s="116">
        <f>V118+V119</f>
        <v>0</v>
      </c>
    </row>
  </sheetData>
  <mergeCells count="6">
    <mergeCell ref="A6:V6"/>
    <mergeCell ref="A7:V7"/>
    <mergeCell ref="E8:G8"/>
    <mergeCell ref="J8:L8"/>
    <mergeCell ref="O8:Q8"/>
    <mergeCell ref="T8:V8"/>
  </mergeCells>
  <printOptions horizontalCentered="1"/>
  <pageMargins left="0.08" right="0.08" top="0.06" bottom="0.06" header="0.76" footer="0.76"/>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8BDF8-3750-4E5F-B496-161F2895FEE4}">
  <sheetPr>
    <tabColor rgb="FF00B050"/>
    <pageSetUpPr fitToPage="1"/>
  </sheetPr>
  <dimension ref="A1:ZZ202"/>
  <sheetViews>
    <sheetView showGridLines="0" view="pageBreakPreview" zoomScale="55" zoomScaleNormal="70" zoomScaleSheetLayoutView="55" workbookViewId="0">
      <pane xSplit="2" ySplit="9" topLeftCell="C136" activePane="bottomRight" state="frozen"/>
      <selection activeCell="H9" sqref="H9"/>
      <selection pane="topRight" activeCell="H9" sqref="H9"/>
      <selection pane="bottomLeft" activeCell="H9" sqref="H9"/>
      <selection pane="bottomRight" activeCell="B192" sqref="B192"/>
    </sheetView>
  </sheetViews>
  <sheetFormatPr baseColWidth="10" defaultColWidth="10.7109375" defaultRowHeight="15" x14ac:dyDescent="0.25"/>
  <cols>
    <col min="1" max="1" width="9.7109375" customWidth="1"/>
    <col min="2" max="2" width="73.140625" customWidth="1"/>
    <col min="3" max="3" width="4.7109375" customWidth="1"/>
    <col min="4" max="4" width="13" customWidth="1"/>
    <col min="5" max="5" width="10.7109375" customWidth="1"/>
    <col min="6" max="6" width="13.140625" customWidth="1"/>
    <col min="7" max="7" width="12.7109375" customWidth="1"/>
    <col min="8" max="8" width="1.7109375" customWidth="1"/>
    <col min="9" max="9" width="12.140625" customWidth="1"/>
    <col min="10" max="10" width="10.7109375" customWidth="1"/>
    <col min="11" max="11" width="13.140625" customWidth="1"/>
    <col min="12" max="12" width="12.7109375" customWidth="1"/>
    <col min="13" max="13" width="1.7109375" customWidth="1"/>
    <col min="14" max="14" width="12.85546875" customWidth="1"/>
    <col min="15" max="15" width="10.7109375" customWidth="1"/>
    <col min="16" max="16" width="13.140625" customWidth="1"/>
    <col min="17" max="17" width="12.7109375" customWidth="1"/>
    <col min="18" max="18" width="1.7109375" customWidth="1"/>
    <col min="19" max="20" width="10.7109375"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1283</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57.2"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1270</v>
      </c>
      <c r="F8" s="123"/>
      <c r="G8" s="124"/>
      <c r="H8" s="5"/>
      <c r="I8" s="40"/>
      <c r="J8" s="122" t="s">
        <v>1271</v>
      </c>
      <c r="K8" s="123"/>
      <c r="L8" s="124"/>
      <c r="M8" s="5"/>
      <c r="N8" s="40"/>
      <c r="O8" s="122" t="s">
        <v>1272</v>
      </c>
      <c r="P8" s="123"/>
      <c r="Q8" s="124"/>
      <c r="R8" s="5"/>
      <c r="S8" s="40"/>
      <c r="T8" s="122" t="s">
        <v>1273</v>
      </c>
      <c r="U8" s="123"/>
      <c r="V8" s="124"/>
    </row>
    <row r="9" spans="1:702" ht="45" x14ac:dyDescent="0.25">
      <c r="A9" s="2"/>
      <c r="B9" s="4"/>
      <c r="C9" s="6" t="s">
        <v>1274</v>
      </c>
      <c r="D9" s="6" t="s">
        <v>2689</v>
      </c>
      <c r="E9" s="6" t="s">
        <v>2691</v>
      </c>
      <c r="F9" s="6" t="s">
        <v>1275</v>
      </c>
      <c r="G9" s="6" t="s">
        <v>1276</v>
      </c>
      <c r="H9" s="7"/>
      <c r="I9" s="6" t="s">
        <v>2689</v>
      </c>
      <c r="J9" s="6" t="s">
        <v>2691</v>
      </c>
      <c r="K9" s="6" t="s">
        <v>1277</v>
      </c>
      <c r="L9" s="6" t="s">
        <v>1278</v>
      </c>
      <c r="M9" s="7"/>
      <c r="N9" s="6" t="s">
        <v>2689</v>
      </c>
      <c r="O9" s="6" t="s">
        <v>2691</v>
      </c>
      <c r="P9" s="6" t="s">
        <v>1279</v>
      </c>
      <c r="Q9" s="6" t="s">
        <v>1280</v>
      </c>
      <c r="R9" s="7"/>
      <c r="S9" s="6" t="s">
        <v>2689</v>
      </c>
      <c r="T9" s="6" t="s">
        <v>2691</v>
      </c>
      <c r="U9" s="6" t="s">
        <v>1281</v>
      </c>
      <c r="V9" s="6" t="s">
        <v>1282</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1" x14ac:dyDescent="0.25">
      <c r="A11" s="19" t="s">
        <v>1284</v>
      </c>
      <c r="B11" s="20" t="s">
        <v>1285</v>
      </c>
      <c r="C11" s="15"/>
      <c r="D11" s="15"/>
      <c r="E11" s="15"/>
      <c r="F11" s="15"/>
      <c r="G11" s="16"/>
      <c r="H11" s="7"/>
      <c r="I11" s="17"/>
      <c r="J11" s="17"/>
      <c r="K11" s="15"/>
      <c r="L11" s="16"/>
      <c r="M11" s="7"/>
      <c r="N11" s="17"/>
      <c r="O11" s="17"/>
      <c r="P11" s="15"/>
      <c r="Q11" s="16"/>
      <c r="R11" s="7"/>
      <c r="S11" s="17"/>
      <c r="T11" s="17"/>
      <c r="U11" s="15"/>
      <c r="V11" s="16"/>
      <c r="ZY11" t="s">
        <v>1286</v>
      </c>
      <c r="ZZ11" s="18"/>
    </row>
    <row r="12" spans="1:702" x14ac:dyDescent="0.25">
      <c r="A12" s="21" t="s">
        <v>1287</v>
      </c>
      <c r="B12" s="22" t="s">
        <v>1288</v>
      </c>
      <c r="C12" s="23" t="s">
        <v>1289</v>
      </c>
      <c r="D12" s="24"/>
      <c r="E12" s="24"/>
      <c r="F12" s="25">
        <f t="shared" ref="F12:F21" si="0">U12</f>
        <v>0</v>
      </c>
      <c r="G12" s="26">
        <f t="shared" ref="G12:G21" si="1">ROUND(E12*F12,2)</f>
        <v>0</v>
      </c>
      <c r="H12" s="7"/>
      <c r="I12" s="27"/>
      <c r="J12" s="27"/>
      <c r="K12" s="25">
        <f t="shared" ref="K12:K21" si="2">U12</f>
        <v>0</v>
      </c>
      <c r="L12" s="26">
        <f t="shared" ref="L12:L21" si="3">ROUND(J12*K12,2)</f>
        <v>0</v>
      </c>
      <c r="M12" s="7"/>
      <c r="N12" s="27"/>
      <c r="O12" s="27"/>
      <c r="P12" s="25">
        <f t="shared" ref="P12:P21" si="4">U12</f>
        <v>0</v>
      </c>
      <c r="Q12" s="26">
        <f t="shared" ref="Q12:Q21" si="5">ROUND(O12*P12,2)</f>
        <v>0</v>
      </c>
      <c r="R12" s="7"/>
      <c r="S12" s="27">
        <f t="shared" ref="S12:S21" si="6">D12+I12+N12</f>
        <v>0</v>
      </c>
      <c r="T12" s="27">
        <f t="shared" ref="T12:T21" si="7">E12+J12+O12</f>
        <v>0</v>
      </c>
      <c r="U12" s="25"/>
      <c r="V12" s="26">
        <f t="shared" ref="V12:V21" si="8">G12+L12+Q12</f>
        <v>0</v>
      </c>
      <c r="ZY12" t="s">
        <v>1290</v>
      </c>
      <c r="ZZ12" s="18" t="s">
        <v>1291</v>
      </c>
    </row>
    <row r="13" spans="1:702" x14ac:dyDescent="0.25">
      <c r="A13" s="21" t="s">
        <v>1292</v>
      </c>
      <c r="B13" s="22" t="s">
        <v>1293</v>
      </c>
      <c r="C13" s="23" t="s">
        <v>1294</v>
      </c>
      <c r="D13" s="24"/>
      <c r="E13" s="24"/>
      <c r="F13" s="25">
        <f t="shared" si="0"/>
        <v>0</v>
      </c>
      <c r="G13" s="26">
        <f t="shared" si="1"/>
        <v>0</v>
      </c>
      <c r="H13" s="7"/>
      <c r="I13" s="27"/>
      <c r="J13" s="27"/>
      <c r="K13" s="25">
        <f t="shared" si="2"/>
        <v>0</v>
      </c>
      <c r="L13" s="26">
        <f t="shared" si="3"/>
        <v>0</v>
      </c>
      <c r="M13" s="7"/>
      <c r="N13" s="27"/>
      <c r="O13" s="27"/>
      <c r="P13" s="25">
        <f t="shared" si="4"/>
        <v>0</v>
      </c>
      <c r="Q13" s="26">
        <f t="shared" si="5"/>
        <v>0</v>
      </c>
      <c r="R13" s="7"/>
      <c r="S13" s="27">
        <f t="shared" si="6"/>
        <v>0</v>
      </c>
      <c r="T13" s="27">
        <f t="shared" si="7"/>
        <v>0</v>
      </c>
      <c r="U13" s="25"/>
      <c r="V13" s="26">
        <f t="shared" si="8"/>
        <v>0</v>
      </c>
      <c r="ZY13" t="s">
        <v>1295</v>
      </c>
      <c r="ZZ13" s="18" t="s">
        <v>1296</v>
      </c>
    </row>
    <row r="14" spans="1:702" x14ac:dyDescent="0.25">
      <c r="A14" s="21" t="s">
        <v>1297</v>
      </c>
      <c r="B14" s="22" t="s">
        <v>1298</v>
      </c>
      <c r="C14" s="23" t="s">
        <v>1299</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1300</v>
      </c>
      <c r="ZZ14" s="18" t="s">
        <v>1301</v>
      </c>
    </row>
    <row r="15" spans="1:702" x14ac:dyDescent="0.25">
      <c r="A15" s="21" t="s">
        <v>1302</v>
      </c>
      <c r="B15" s="22" t="s">
        <v>1303</v>
      </c>
      <c r="C15" s="23" t="s">
        <v>1304</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1305</v>
      </c>
      <c r="ZZ15" s="18" t="s">
        <v>1306</v>
      </c>
    </row>
    <row r="16" spans="1:702" x14ac:dyDescent="0.25">
      <c r="A16" s="21" t="s">
        <v>1307</v>
      </c>
      <c r="B16" s="22" t="s">
        <v>1308</v>
      </c>
      <c r="C16" s="23" t="s">
        <v>1309</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1310</v>
      </c>
      <c r="ZZ16" s="18" t="s">
        <v>1311</v>
      </c>
    </row>
    <row r="17" spans="1:702" x14ac:dyDescent="0.25">
      <c r="A17" s="21" t="s">
        <v>1312</v>
      </c>
      <c r="B17" s="22" t="s">
        <v>1313</v>
      </c>
      <c r="C17" s="23" t="s">
        <v>1314</v>
      </c>
      <c r="D17" s="24">
        <v>1</v>
      </c>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1</v>
      </c>
      <c r="T17" s="27">
        <f t="shared" si="7"/>
        <v>0</v>
      </c>
      <c r="U17" s="25"/>
      <c r="V17" s="26">
        <f t="shared" si="8"/>
        <v>0</v>
      </c>
      <c r="ZY17" t="s">
        <v>1315</v>
      </c>
      <c r="ZZ17" s="18" t="s">
        <v>1316</v>
      </c>
    </row>
    <row r="18" spans="1:702" x14ac:dyDescent="0.25">
      <c r="A18" s="21" t="s">
        <v>1317</v>
      </c>
      <c r="B18" s="22" t="s">
        <v>1318</v>
      </c>
      <c r="C18" s="23" t="s">
        <v>1319</v>
      </c>
      <c r="D18" s="24">
        <v>1</v>
      </c>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1</v>
      </c>
      <c r="T18" s="27">
        <f t="shared" si="7"/>
        <v>0</v>
      </c>
      <c r="U18" s="25"/>
      <c r="V18" s="26">
        <f t="shared" si="8"/>
        <v>0</v>
      </c>
      <c r="ZY18" t="s">
        <v>1320</v>
      </c>
      <c r="ZZ18" s="18" t="s">
        <v>1321</v>
      </c>
    </row>
    <row r="19" spans="1:702" x14ac:dyDescent="0.25">
      <c r="A19" s="21" t="s">
        <v>1322</v>
      </c>
      <c r="B19" s="22" t="s">
        <v>1323</v>
      </c>
      <c r="C19" s="23" t="s">
        <v>1324</v>
      </c>
      <c r="D19" s="24">
        <v>1</v>
      </c>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1</v>
      </c>
      <c r="T19" s="27">
        <f t="shared" si="7"/>
        <v>0</v>
      </c>
      <c r="U19" s="25"/>
      <c r="V19" s="26">
        <f t="shared" si="8"/>
        <v>0</v>
      </c>
      <c r="ZY19" t="s">
        <v>1325</v>
      </c>
      <c r="ZZ19" s="18" t="s">
        <v>1326</v>
      </c>
    </row>
    <row r="20" spans="1:702" x14ac:dyDescent="0.25">
      <c r="A20" s="21" t="s">
        <v>1327</v>
      </c>
      <c r="B20" s="22" t="s">
        <v>1328</v>
      </c>
      <c r="C20" s="23" t="s">
        <v>1329</v>
      </c>
      <c r="D20" s="24"/>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0</v>
      </c>
      <c r="T20" s="27">
        <f t="shared" si="7"/>
        <v>0</v>
      </c>
      <c r="U20" s="25"/>
      <c r="V20" s="26">
        <f t="shared" si="8"/>
        <v>0</v>
      </c>
      <c r="ZY20" t="s">
        <v>1330</v>
      </c>
      <c r="ZZ20" s="18" t="s">
        <v>1331</v>
      </c>
    </row>
    <row r="21" spans="1:702" x14ac:dyDescent="0.25">
      <c r="A21" s="21" t="s">
        <v>1332</v>
      </c>
      <c r="B21" s="22" t="s">
        <v>1333</v>
      </c>
      <c r="C21" s="23" t="s">
        <v>1334</v>
      </c>
      <c r="D21" s="24">
        <v>1</v>
      </c>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1</v>
      </c>
      <c r="T21" s="27">
        <f t="shared" si="7"/>
        <v>0</v>
      </c>
      <c r="U21" s="25"/>
      <c r="V21" s="26">
        <f t="shared" si="8"/>
        <v>0</v>
      </c>
      <c r="ZY21" t="s">
        <v>1335</v>
      </c>
      <c r="ZZ21" s="18" t="s">
        <v>1336</v>
      </c>
    </row>
    <row r="22" spans="1:702" x14ac:dyDescent="0.25">
      <c r="A22" s="28"/>
      <c r="B22" s="29"/>
      <c r="C22" s="15"/>
      <c r="D22" s="15"/>
      <c r="E22" s="15"/>
      <c r="F22" s="15"/>
      <c r="G22" s="30"/>
      <c r="H22" s="7"/>
      <c r="I22" s="17"/>
      <c r="J22" s="17"/>
      <c r="K22" s="15"/>
      <c r="L22" s="30"/>
      <c r="M22" s="7"/>
      <c r="N22" s="17"/>
      <c r="O22" s="17"/>
      <c r="P22" s="15"/>
      <c r="Q22" s="30"/>
      <c r="R22" s="7"/>
      <c r="S22" s="17"/>
      <c r="T22" s="17"/>
      <c r="U22" s="15"/>
      <c r="V22" s="30"/>
    </row>
    <row r="23" spans="1:702" ht="21" x14ac:dyDescent="0.25">
      <c r="A23" s="31"/>
      <c r="B23" s="32" t="s">
        <v>1337</v>
      </c>
      <c r="C23" s="82"/>
      <c r="D23" s="82"/>
      <c r="E23" s="82"/>
      <c r="F23" s="85"/>
      <c r="G23" s="85">
        <f>SUBTOTAL(109,G12:G22)</f>
        <v>0</v>
      </c>
      <c r="H23" s="33"/>
      <c r="I23" s="84"/>
      <c r="J23" s="84"/>
      <c r="K23" s="82"/>
      <c r="L23" s="85">
        <f>SUBTOTAL(109,L12:L22)</f>
        <v>0</v>
      </c>
      <c r="M23" s="33"/>
      <c r="N23" s="84"/>
      <c r="O23" s="84"/>
      <c r="P23" s="82"/>
      <c r="Q23" s="85">
        <f>SUBTOTAL(109,Q12:Q22)</f>
        <v>0</v>
      </c>
      <c r="R23" s="33"/>
      <c r="S23" s="84"/>
      <c r="T23" s="84"/>
      <c r="U23" s="82"/>
      <c r="V23" s="85">
        <f>SUBTOTAL(109,V12:V22)</f>
        <v>0</v>
      </c>
      <c r="W23" s="34"/>
      <c r="ZY23" t="s">
        <v>1338</v>
      </c>
    </row>
    <row r="24" spans="1:702" x14ac:dyDescent="0.25">
      <c r="A24" s="28"/>
      <c r="B24" s="29"/>
      <c r="C24" s="15"/>
      <c r="D24" s="15"/>
      <c r="E24" s="15"/>
      <c r="F24" s="15"/>
      <c r="G24" s="11"/>
      <c r="H24" s="7"/>
      <c r="I24" s="17"/>
      <c r="J24" s="17"/>
      <c r="K24" s="15"/>
      <c r="L24" s="11"/>
      <c r="M24" s="7"/>
      <c r="N24" s="17"/>
      <c r="O24" s="17"/>
      <c r="P24" s="15"/>
      <c r="Q24" s="11"/>
      <c r="R24" s="7"/>
      <c r="S24" s="17"/>
      <c r="T24" s="17"/>
      <c r="U24" s="15"/>
      <c r="V24" s="11"/>
    </row>
    <row r="25" spans="1:702" ht="21" x14ac:dyDescent="0.25">
      <c r="A25" s="19" t="s">
        <v>1339</v>
      </c>
      <c r="B25" s="20" t="s">
        <v>1340</v>
      </c>
      <c r="C25" s="15"/>
      <c r="D25" s="15"/>
      <c r="E25" s="15"/>
      <c r="F25" s="15"/>
      <c r="G25" s="16"/>
      <c r="H25" s="7"/>
      <c r="I25" s="17"/>
      <c r="J25" s="17"/>
      <c r="K25" s="15"/>
      <c r="L25" s="16"/>
      <c r="M25" s="7"/>
      <c r="N25" s="17"/>
      <c r="O25" s="17"/>
      <c r="P25" s="15"/>
      <c r="Q25" s="16"/>
      <c r="R25" s="7"/>
      <c r="S25" s="17"/>
      <c r="T25" s="17"/>
      <c r="U25" s="15"/>
      <c r="V25" s="16"/>
      <c r="ZY25" t="s">
        <v>1341</v>
      </c>
      <c r="ZZ25" s="18"/>
    </row>
    <row r="26" spans="1:702" ht="25.5" x14ac:dyDescent="0.25">
      <c r="A26" s="21" t="s">
        <v>1342</v>
      </c>
      <c r="B26" s="22" t="s">
        <v>1343</v>
      </c>
      <c r="C26" s="23" t="s">
        <v>1344</v>
      </c>
      <c r="D26" s="24"/>
      <c r="E26" s="24"/>
      <c r="F26" s="25">
        <f t="shared" ref="F26:F36" si="9">U26</f>
        <v>0</v>
      </c>
      <c r="G26" s="26">
        <f t="shared" ref="G26:G36" si="10">ROUND(E26*F26,2)</f>
        <v>0</v>
      </c>
      <c r="H26" s="7"/>
      <c r="I26" s="27"/>
      <c r="J26" s="27"/>
      <c r="K26" s="25">
        <f t="shared" ref="K26:K36" si="11">U26</f>
        <v>0</v>
      </c>
      <c r="L26" s="26">
        <f t="shared" ref="L26:L36" si="12">ROUND(J26*K26,2)</f>
        <v>0</v>
      </c>
      <c r="M26" s="7"/>
      <c r="N26" s="27">
        <v>2</v>
      </c>
      <c r="O26" s="27"/>
      <c r="P26" s="25">
        <f t="shared" ref="P26:P36" si="13">U26</f>
        <v>0</v>
      </c>
      <c r="Q26" s="26">
        <f t="shared" ref="Q26:Q36" si="14">ROUND(O26*P26,2)</f>
        <v>0</v>
      </c>
      <c r="R26" s="7"/>
      <c r="S26" s="27">
        <f t="shared" ref="S26:S36" si="15">D26+I26+N26</f>
        <v>2</v>
      </c>
      <c r="T26" s="27">
        <f t="shared" ref="T26:T36" si="16">E26+J26+O26</f>
        <v>0</v>
      </c>
      <c r="U26" s="25"/>
      <c r="V26" s="26">
        <f t="shared" ref="V26:V36" si="17">G26+L26+Q26</f>
        <v>0</v>
      </c>
      <c r="ZY26" t="s">
        <v>1345</v>
      </c>
      <c r="ZZ26" s="18" t="s">
        <v>1346</v>
      </c>
    </row>
    <row r="27" spans="1:702" x14ac:dyDescent="0.25">
      <c r="A27" s="21"/>
      <c r="B27" s="22" t="s">
        <v>1347</v>
      </c>
      <c r="C27" s="23" t="s">
        <v>1348</v>
      </c>
      <c r="D27" s="24"/>
      <c r="E27" s="24"/>
      <c r="F27" s="25">
        <f t="shared" si="9"/>
        <v>0</v>
      </c>
      <c r="G27" s="26">
        <f t="shared" si="10"/>
        <v>0</v>
      </c>
      <c r="H27" s="7"/>
      <c r="I27" s="27"/>
      <c r="J27" s="27"/>
      <c r="K27" s="25">
        <f t="shared" si="11"/>
        <v>0</v>
      </c>
      <c r="L27" s="26">
        <f t="shared" si="12"/>
        <v>0</v>
      </c>
      <c r="M27" s="7"/>
      <c r="N27" s="27">
        <v>1</v>
      </c>
      <c r="O27" s="27"/>
      <c r="P27" s="25">
        <f t="shared" si="13"/>
        <v>0</v>
      </c>
      <c r="Q27" s="26">
        <f t="shared" si="14"/>
        <v>0</v>
      </c>
      <c r="R27" s="7"/>
      <c r="S27" s="27">
        <f t="shared" si="15"/>
        <v>1</v>
      </c>
      <c r="T27" s="27">
        <f t="shared" si="16"/>
        <v>0</v>
      </c>
      <c r="U27" s="25"/>
      <c r="V27" s="26">
        <f t="shared" si="17"/>
        <v>0</v>
      </c>
      <c r="ZY27" t="s">
        <v>1349</v>
      </c>
      <c r="ZZ27" s="18" t="s">
        <v>1350</v>
      </c>
    </row>
    <row r="28" spans="1:702" x14ac:dyDescent="0.25">
      <c r="A28" s="21"/>
      <c r="B28" s="22" t="s">
        <v>1351</v>
      </c>
      <c r="C28" s="23" t="s">
        <v>1352</v>
      </c>
      <c r="D28" s="24"/>
      <c r="E28" s="24"/>
      <c r="F28" s="25">
        <f t="shared" si="9"/>
        <v>0</v>
      </c>
      <c r="G28" s="26">
        <f t="shared" si="10"/>
        <v>0</v>
      </c>
      <c r="H28" s="7"/>
      <c r="I28" s="27"/>
      <c r="J28" s="27"/>
      <c r="K28" s="25">
        <f t="shared" si="11"/>
        <v>0</v>
      </c>
      <c r="L28" s="26">
        <f t="shared" si="12"/>
        <v>0</v>
      </c>
      <c r="M28" s="7"/>
      <c r="N28" s="27">
        <v>1</v>
      </c>
      <c r="O28" s="27"/>
      <c r="P28" s="25">
        <f t="shared" si="13"/>
        <v>0</v>
      </c>
      <c r="Q28" s="26">
        <f t="shared" si="14"/>
        <v>0</v>
      </c>
      <c r="R28" s="7"/>
      <c r="S28" s="27">
        <f t="shared" si="15"/>
        <v>1</v>
      </c>
      <c r="T28" s="27">
        <f t="shared" si="16"/>
        <v>0</v>
      </c>
      <c r="U28" s="25"/>
      <c r="V28" s="26">
        <f t="shared" si="17"/>
        <v>0</v>
      </c>
      <c r="ZY28" t="s">
        <v>1353</v>
      </c>
      <c r="ZZ28" s="18" t="s">
        <v>1354</v>
      </c>
    </row>
    <row r="29" spans="1:702" x14ac:dyDescent="0.25">
      <c r="A29" s="21" t="s">
        <v>1355</v>
      </c>
      <c r="B29" s="22" t="s">
        <v>1356</v>
      </c>
      <c r="C29" s="23" t="s">
        <v>1357</v>
      </c>
      <c r="D29" s="24"/>
      <c r="E29" s="24"/>
      <c r="F29" s="25">
        <f t="shared" si="9"/>
        <v>0</v>
      </c>
      <c r="G29" s="26">
        <f t="shared" si="10"/>
        <v>0</v>
      </c>
      <c r="H29" s="7"/>
      <c r="I29" s="27">
        <v>3</v>
      </c>
      <c r="J29" s="27"/>
      <c r="K29" s="25">
        <f t="shared" si="11"/>
        <v>0</v>
      </c>
      <c r="L29" s="26">
        <f t="shared" si="12"/>
        <v>0</v>
      </c>
      <c r="M29" s="7"/>
      <c r="N29" s="27">
        <v>5</v>
      </c>
      <c r="O29" s="27"/>
      <c r="P29" s="25">
        <f t="shared" si="13"/>
        <v>0</v>
      </c>
      <c r="Q29" s="26">
        <f t="shared" si="14"/>
        <v>0</v>
      </c>
      <c r="R29" s="7"/>
      <c r="S29" s="27">
        <f t="shared" si="15"/>
        <v>8</v>
      </c>
      <c r="T29" s="27">
        <f t="shared" si="16"/>
        <v>0</v>
      </c>
      <c r="U29" s="25"/>
      <c r="V29" s="26">
        <f t="shared" si="17"/>
        <v>0</v>
      </c>
      <c r="ZY29" t="s">
        <v>1358</v>
      </c>
      <c r="ZZ29" s="18" t="s">
        <v>1359</v>
      </c>
    </row>
    <row r="30" spans="1:702" x14ac:dyDescent="0.25">
      <c r="A30" s="21"/>
      <c r="B30" s="22" t="s">
        <v>1360</v>
      </c>
      <c r="C30" s="23" t="s">
        <v>1361</v>
      </c>
      <c r="D30" s="24"/>
      <c r="E30" s="24"/>
      <c r="F30" s="25">
        <f t="shared" si="9"/>
        <v>0</v>
      </c>
      <c r="G30" s="26">
        <f t="shared" si="10"/>
        <v>0</v>
      </c>
      <c r="H30" s="7"/>
      <c r="I30" s="27"/>
      <c r="J30" s="27"/>
      <c r="K30" s="25">
        <f t="shared" si="11"/>
        <v>0</v>
      </c>
      <c r="L30" s="26">
        <f t="shared" si="12"/>
        <v>0</v>
      </c>
      <c r="M30" s="7"/>
      <c r="N30" s="27">
        <v>1</v>
      </c>
      <c r="O30" s="27"/>
      <c r="P30" s="25">
        <f t="shared" si="13"/>
        <v>0</v>
      </c>
      <c r="Q30" s="26">
        <f t="shared" si="14"/>
        <v>0</v>
      </c>
      <c r="R30" s="7"/>
      <c r="S30" s="27">
        <f t="shared" si="15"/>
        <v>1</v>
      </c>
      <c r="T30" s="27">
        <f t="shared" si="16"/>
        <v>0</v>
      </c>
      <c r="U30" s="25"/>
      <c r="V30" s="26">
        <f t="shared" si="17"/>
        <v>0</v>
      </c>
      <c r="ZY30" t="s">
        <v>1362</v>
      </c>
      <c r="ZZ30" s="18" t="s">
        <v>1363</v>
      </c>
    </row>
    <row r="31" spans="1:702" x14ac:dyDescent="0.25">
      <c r="A31" s="21"/>
      <c r="B31" s="22" t="s">
        <v>1364</v>
      </c>
      <c r="C31" s="23" t="s">
        <v>1365</v>
      </c>
      <c r="D31" s="24"/>
      <c r="E31" s="24"/>
      <c r="F31" s="25">
        <f t="shared" si="9"/>
        <v>0</v>
      </c>
      <c r="G31" s="26">
        <f t="shared" si="10"/>
        <v>0</v>
      </c>
      <c r="H31" s="7"/>
      <c r="I31" s="27"/>
      <c r="J31" s="27"/>
      <c r="K31" s="25">
        <f t="shared" si="11"/>
        <v>0</v>
      </c>
      <c r="L31" s="26">
        <f t="shared" si="12"/>
        <v>0</v>
      </c>
      <c r="M31" s="7"/>
      <c r="N31" s="27">
        <v>1</v>
      </c>
      <c r="O31" s="27"/>
      <c r="P31" s="25">
        <f t="shared" si="13"/>
        <v>0</v>
      </c>
      <c r="Q31" s="26">
        <f t="shared" si="14"/>
        <v>0</v>
      </c>
      <c r="R31" s="7"/>
      <c r="S31" s="27">
        <f t="shared" si="15"/>
        <v>1</v>
      </c>
      <c r="T31" s="27">
        <f t="shared" si="16"/>
        <v>0</v>
      </c>
      <c r="U31" s="25"/>
      <c r="V31" s="26">
        <f t="shared" si="17"/>
        <v>0</v>
      </c>
      <c r="ZY31" t="s">
        <v>1366</v>
      </c>
      <c r="ZZ31" s="18" t="s">
        <v>1367</v>
      </c>
    </row>
    <row r="32" spans="1:702" x14ac:dyDescent="0.25">
      <c r="A32" s="21"/>
      <c r="B32" s="22" t="s">
        <v>1368</v>
      </c>
      <c r="C32" s="23" t="s">
        <v>1369</v>
      </c>
      <c r="D32" s="24"/>
      <c r="E32" s="24"/>
      <c r="F32" s="25">
        <f t="shared" si="9"/>
        <v>0</v>
      </c>
      <c r="G32" s="26">
        <f t="shared" si="10"/>
        <v>0</v>
      </c>
      <c r="H32" s="7"/>
      <c r="I32" s="27"/>
      <c r="J32" s="27"/>
      <c r="K32" s="25">
        <f t="shared" si="11"/>
        <v>0</v>
      </c>
      <c r="L32" s="26">
        <f t="shared" si="12"/>
        <v>0</v>
      </c>
      <c r="M32" s="7"/>
      <c r="N32" s="27">
        <v>1</v>
      </c>
      <c r="O32" s="27"/>
      <c r="P32" s="25">
        <f t="shared" si="13"/>
        <v>0</v>
      </c>
      <c r="Q32" s="26">
        <f t="shared" si="14"/>
        <v>0</v>
      </c>
      <c r="R32" s="7"/>
      <c r="S32" s="27">
        <f t="shared" si="15"/>
        <v>1</v>
      </c>
      <c r="T32" s="27">
        <f t="shared" si="16"/>
        <v>0</v>
      </c>
      <c r="U32" s="25"/>
      <c r="V32" s="26">
        <f t="shared" si="17"/>
        <v>0</v>
      </c>
      <c r="ZY32" t="s">
        <v>1370</v>
      </c>
      <c r="ZZ32" s="18" t="s">
        <v>1371</v>
      </c>
    </row>
    <row r="33" spans="1:702" x14ac:dyDescent="0.25">
      <c r="A33" s="21"/>
      <c r="B33" s="22" t="s">
        <v>1372</v>
      </c>
      <c r="C33" s="23" t="s">
        <v>1373</v>
      </c>
      <c r="D33" s="24"/>
      <c r="E33" s="24"/>
      <c r="F33" s="25">
        <f t="shared" si="9"/>
        <v>0</v>
      </c>
      <c r="G33" s="26">
        <f t="shared" si="10"/>
        <v>0</v>
      </c>
      <c r="H33" s="7"/>
      <c r="I33" s="27">
        <v>1</v>
      </c>
      <c r="J33" s="27"/>
      <c r="K33" s="25">
        <f t="shared" si="11"/>
        <v>0</v>
      </c>
      <c r="L33" s="26">
        <f t="shared" si="12"/>
        <v>0</v>
      </c>
      <c r="M33" s="7"/>
      <c r="N33" s="27"/>
      <c r="O33" s="27"/>
      <c r="P33" s="25">
        <f t="shared" si="13"/>
        <v>0</v>
      </c>
      <c r="Q33" s="26">
        <f t="shared" si="14"/>
        <v>0</v>
      </c>
      <c r="R33" s="7"/>
      <c r="S33" s="27">
        <f t="shared" si="15"/>
        <v>1</v>
      </c>
      <c r="T33" s="27">
        <f t="shared" si="16"/>
        <v>0</v>
      </c>
      <c r="U33" s="25"/>
      <c r="V33" s="26">
        <f t="shared" si="17"/>
        <v>0</v>
      </c>
      <c r="ZY33" t="s">
        <v>1374</v>
      </c>
      <c r="ZZ33" s="18" t="s">
        <v>1375</v>
      </c>
    </row>
    <row r="34" spans="1:702" x14ac:dyDescent="0.25">
      <c r="A34" s="21"/>
      <c r="B34" s="22" t="s">
        <v>1376</v>
      </c>
      <c r="C34" s="23" t="s">
        <v>1377</v>
      </c>
      <c r="D34" s="24"/>
      <c r="E34" s="24"/>
      <c r="F34" s="25">
        <f t="shared" si="9"/>
        <v>0</v>
      </c>
      <c r="G34" s="26">
        <f t="shared" si="10"/>
        <v>0</v>
      </c>
      <c r="H34" s="7"/>
      <c r="I34" s="27"/>
      <c r="J34" s="27"/>
      <c r="K34" s="25">
        <f t="shared" si="11"/>
        <v>0</v>
      </c>
      <c r="L34" s="26">
        <f t="shared" si="12"/>
        <v>0</v>
      </c>
      <c r="M34" s="7"/>
      <c r="N34" s="27">
        <v>1</v>
      </c>
      <c r="O34" s="27"/>
      <c r="P34" s="25">
        <f t="shared" si="13"/>
        <v>0</v>
      </c>
      <c r="Q34" s="26">
        <f t="shared" si="14"/>
        <v>0</v>
      </c>
      <c r="R34" s="7"/>
      <c r="S34" s="27">
        <f t="shared" si="15"/>
        <v>1</v>
      </c>
      <c r="T34" s="27">
        <f t="shared" si="16"/>
        <v>0</v>
      </c>
      <c r="U34" s="25"/>
      <c r="V34" s="26">
        <f t="shared" si="17"/>
        <v>0</v>
      </c>
      <c r="ZY34" t="s">
        <v>1378</v>
      </c>
      <c r="ZZ34" s="18" t="s">
        <v>1379</v>
      </c>
    </row>
    <row r="35" spans="1:702" x14ac:dyDescent="0.25">
      <c r="A35" s="21"/>
      <c r="B35" s="22" t="s">
        <v>1380</v>
      </c>
      <c r="C35" s="23" t="s">
        <v>1381</v>
      </c>
      <c r="D35" s="24"/>
      <c r="E35" s="24"/>
      <c r="F35" s="25">
        <f t="shared" si="9"/>
        <v>0</v>
      </c>
      <c r="G35" s="26">
        <f t="shared" si="10"/>
        <v>0</v>
      </c>
      <c r="H35" s="7"/>
      <c r="I35" s="27">
        <v>1</v>
      </c>
      <c r="J35" s="27"/>
      <c r="K35" s="25">
        <f t="shared" si="11"/>
        <v>0</v>
      </c>
      <c r="L35" s="26">
        <f t="shared" si="12"/>
        <v>0</v>
      </c>
      <c r="M35" s="7"/>
      <c r="N35" s="27"/>
      <c r="O35" s="27"/>
      <c r="P35" s="25">
        <f t="shared" si="13"/>
        <v>0</v>
      </c>
      <c r="Q35" s="26">
        <f t="shared" si="14"/>
        <v>0</v>
      </c>
      <c r="R35" s="7"/>
      <c r="S35" s="27">
        <f t="shared" si="15"/>
        <v>1</v>
      </c>
      <c r="T35" s="27">
        <f t="shared" si="16"/>
        <v>0</v>
      </c>
      <c r="U35" s="25"/>
      <c r="V35" s="26">
        <f t="shared" si="17"/>
        <v>0</v>
      </c>
      <c r="ZY35" t="s">
        <v>1382</v>
      </c>
      <c r="ZZ35" s="18" t="s">
        <v>1383</v>
      </c>
    </row>
    <row r="36" spans="1:702" x14ac:dyDescent="0.25">
      <c r="A36" s="21"/>
      <c r="B36" s="22" t="s">
        <v>1384</v>
      </c>
      <c r="C36" s="23" t="s">
        <v>1385</v>
      </c>
      <c r="D36" s="24"/>
      <c r="E36" s="24"/>
      <c r="F36" s="25">
        <f t="shared" si="9"/>
        <v>0</v>
      </c>
      <c r="G36" s="26">
        <f t="shared" si="10"/>
        <v>0</v>
      </c>
      <c r="H36" s="7"/>
      <c r="I36" s="27">
        <v>1</v>
      </c>
      <c r="J36" s="27"/>
      <c r="K36" s="25">
        <f t="shared" si="11"/>
        <v>0</v>
      </c>
      <c r="L36" s="26">
        <f t="shared" si="12"/>
        <v>0</v>
      </c>
      <c r="M36" s="7"/>
      <c r="N36" s="27"/>
      <c r="O36" s="27"/>
      <c r="P36" s="25">
        <f t="shared" si="13"/>
        <v>0</v>
      </c>
      <c r="Q36" s="26">
        <f t="shared" si="14"/>
        <v>0</v>
      </c>
      <c r="R36" s="7"/>
      <c r="S36" s="27">
        <f t="shared" si="15"/>
        <v>1</v>
      </c>
      <c r="T36" s="27">
        <f t="shared" si="16"/>
        <v>0</v>
      </c>
      <c r="U36" s="25"/>
      <c r="V36" s="26">
        <f t="shared" si="17"/>
        <v>0</v>
      </c>
      <c r="ZY36" t="s">
        <v>1386</v>
      </c>
      <c r="ZZ36" s="18" t="s">
        <v>1387</v>
      </c>
    </row>
    <row r="37" spans="1:702" x14ac:dyDescent="0.25">
      <c r="A37" s="28"/>
      <c r="B37" s="29"/>
      <c r="C37" s="15"/>
      <c r="D37" s="15"/>
      <c r="E37" s="15"/>
      <c r="F37" s="15"/>
      <c r="G37" s="30"/>
      <c r="H37" s="7"/>
      <c r="I37" s="17"/>
      <c r="J37" s="17"/>
      <c r="K37" s="15"/>
      <c r="L37" s="30"/>
      <c r="M37" s="7"/>
      <c r="N37" s="17"/>
      <c r="O37" s="17"/>
      <c r="P37" s="15"/>
      <c r="Q37" s="30"/>
      <c r="R37" s="7"/>
      <c r="S37" s="17"/>
      <c r="T37" s="17"/>
      <c r="U37" s="15"/>
      <c r="V37" s="30"/>
    </row>
    <row r="38" spans="1:702" ht="21" x14ac:dyDescent="0.25">
      <c r="A38" s="31"/>
      <c r="B38" s="32" t="s">
        <v>1388</v>
      </c>
      <c r="C38" s="82"/>
      <c r="D38" s="82"/>
      <c r="E38" s="82"/>
      <c r="F38" s="85"/>
      <c r="G38" s="85">
        <f>SUBTOTAL(109,G26:G37)</f>
        <v>0</v>
      </c>
      <c r="H38" s="33"/>
      <c r="I38" s="84"/>
      <c r="J38" s="84"/>
      <c r="K38" s="82"/>
      <c r="L38" s="85">
        <f>SUBTOTAL(109,L26:L37)</f>
        <v>0</v>
      </c>
      <c r="M38" s="33"/>
      <c r="N38" s="84"/>
      <c r="O38" s="84"/>
      <c r="P38" s="82"/>
      <c r="Q38" s="85">
        <f>SUBTOTAL(109,Q26:Q37)</f>
        <v>0</v>
      </c>
      <c r="R38" s="33"/>
      <c r="S38" s="84"/>
      <c r="T38" s="84"/>
      <c r="U38" s="82"/>
      <c r="V38" s="85">
        <f>SUBTOTAL(109,V26:V37)</f>
        <v>0</v>
      </c>
      <c r="W38" s="34"/>
      <c r="ZY38" t="s">
        <v>1389</v>
      </c>
    </row>
    <row r="39" spans="1:702" x14ac:dyDescent="0.25">
      <c r="A39" s="28"/>
      <c r="B39" s="29"/>
      <c r="C39" s="15"/>
      <c r="D39" s="15"/>
      <c r="E39" s="15"/>
      <c r="F39" s="15"/>
      <c r="G39" s="11"/>
      <c r="H39" s="7"/>
      <c r="I39" s="17"/>
      <c r="J39" s="17"/>
      <c r="K39" s="15"/>
      <c r="L39" s="11"/>
      <c r="M39" s="7"/>
      <c r="N39" s="17"/>
      <c r="O39" s="17"/>
      <c r="P39" s="15"/>
      <c r="Q39" s="11"/>
      <c r="R39" s="7"/>
      <c r="S39" s="17"/>
      <c r="T39" s="17"/>
      <c r="U39" s="15"/>
      <c r="V39" s="11"/>
    </row>
    <row r="40" spans="1:702" ht="21" x14ac:dyDescent="0.25">
      <c r="A40" s="19" t="s">
        <v>1390</v>
      </c>
      <c r="B40" s="20" t="s">
        <v>1391</v>
      </c>
      <c r="C40" s="15"/>
      <c r="D40" s="15"/>
      <c r="E40" s="15"/>
      <c r="F40" s="15"/>
      <c r="G40" s="16"/>
      <c r="H40" s="7"/>
      <c r="I40" s="17"/>
      <c r="J40" s="17"/>
      <c r="K40" s="15"/>
      <c r="L40" s="16"/>
      <c r="M40" s="7"/>
      <c r="N40" s="17"/>
      <c r="O40" s="17"/>
      <c r="P40" s="15"/>
      <c r="Q40" s="16"/>
      <c r="R40" s="7"/>
      <c r="S40" s="17"/>
      <c r="T40" s="17"/>
      <c r="U40" s="15"/>
      <c r="V40" s="16"/>
      <c r="ZY40" t="s">
        <v>1392</v>
      </c>
      <c r="ZZ40" s="18"/>
    </row>
    <row r="41" spans="1:702" x14ac:dyDescent="0.25">
      <c r="A41" s="21" t="s">
        <v>1393</v>
      </c>
      <c r="B41" s="22" t="s">
        <v>1394</v>
      </c>
      <c r="C41" s="23" t="s">
        <v>1395</v>
      </c>
      <c r="D41" s="24">
        <v>7</v>
      </c>
      <c r="E41" s="24"/>
      <c r="F41" s="25">
        <f t="shared" ref="F41:F71" si="18">U41</f>
        <v>0</v>
      </c>
      <c r="G41" s="26">
        <f t="shared" ref="G41:G71" si="19">ROUND(E41*F41,2)</f>
        <v>0</v>
      </c>
      <c r="H41" s="7"/>
      <c r="I41" s="27"/>
      <c r="J41" s="27"/>
      <c r="K41" s="25">
        <f t="shared" ref="K41:K71" si="20">U41</f>
        <v>0</v>
      </c>
      <c r="L41" s="26">
        <f t="shared" ref="L41:L71" si="21">ROUND(J41*K41,2)</f>
        <v>0</v>
      </c>
      <c r="M41" s="7"/>
      <c r="N41" s="27"/>
      <c r="O41" s="27"/>
      <c r="P41" s="25">
        <f t="shared" ref="P41:P71" si="22">U41</f>
        <v>0</v>
      </c>
      <c r="Q41" s="26">
        <f t="shared" ref="Q41:Q71" si="23">ROUND(O41*P41,2)</f>
        <v>0</v>
      </c>
      <c r="R41" s="7"/>
      <c r="S41" s="27">
        <f t="shared" ref="S41:S71" si="24">D41+I41+N41</f>
        <v>7</v>
      </c>
      <c r="T41" s="27">
        <f t="shared" ref="T41:T71" si="25">E41+J41+O41</f>
        <v>0</v>
      </c>
      <c r="U41" s="25"/>
      <c r="V41" s="26">
        <f t="shared" ref="V41:V71" si="26">G41+L41+Q41</f>
        <v>0</v>
      </c>
      <c r="ZY41" t="s">
        <v>1396</v>
      </c>
      <c r="ZZ41" s="18" t="s">
        <v>1397</v>
      </c>
    </row>
    <row r="42" spans="1:702" x14ac:dyDescent="0.25">
      <c r="A42" s="21"/>
      <c r="B42" s="88" t="s">
        <v>1398</v>
      </c>
      <c r="C42" s="23" t="s">
        <v>1399</v>
      </c>
      <c r="D42" s="24">
        <v>1</v>
      </c>
      <c r="E42" s="24"/>
      <c r="F42" s="25">
        <f t="shared" si="18"/>
        <v>0</v>
      </c>
      <c r="G42" s="26">
        <f t="shared" si="19"/>
        <v>0</v>
      </c>
      <c r="H42" s="7"/>
      <c r="I42" s="27"/>
      <c r="J42" s="27"/>
      <c r="K42" s="25">
        <f t="shared" si="20"/>
        <v>0</v>
      </c>
      <c r="L42" s="26">
        <f t="shared" si="21"/>
        <v>0</v>
      </c>
      <c r="M42" s="7"/>
      <c r="N42" s="27"/>
      <c r="O42" s="27"/>
      <c r="P42" s="25">
        <f t="shared" si="22"/>
        <v>0</v>
      </c>
      <c r="Q42" s="26">
        <f t="shared" si="23"/>
        <v>0</v>
      </c>
      <c r="R42" s="7"/>
      <c r="S42" s="27">
        <f t="shared" si="24"/>
        <v>1</v>
      </c>
      <c r="T42" s="27">
        <f t="shared" si="25"/>
        <v>0</v>
      </c>
      <c r="U42" s="25"/>
      <c r="V42" s="26">
        <f t="shared" si="26"/>
        <v>0</v>
      </c>
      <c r="ZY42" t="s">
        <v>1400</v>
      </c>
      <c r="ZZ42" s="18" t="s">
        <v>1401</v>
      </c>
    </row>
    <row r="43" spans="1:702" x14ac:dyDescent="0.25">
      <c r="A43" s="21"/>
      <c r="B43" s="88" t="s">
        <v>1402</v>
      </c>
      <c r="C43" s="23" t="s">
        <v>1403</v>
      </c>
      <c r="D43" s="24">
        <v>1</v>
      </c>
      <c r="E43" s="24"/>
      <c r="F43" s="25">
        <f t="shared" si="18"/>
        <v>0</v>
      </c>
      <c r="G43" s="26">
        <f t="shared" si="19"/>
        <v>0</v>
      </c>
      <c r="H43" s="7"/>
      <c r="I43" s="27"/>
      <c r="J43" s="27"/>
      <c r="K43" s="25">
        <f t="shared" si="20"/>
        <v>0</v>
      </c>
      <c r="L43" s="26">
        <f t="shared" si="21"/>
        <v>0</v>
      </c>
      <c r="M43" s="7"/>
      <c r="N43" s="27"/>
      <c r="O43" s="27"/>
      <c r="P43" s="25">
        <f t="shared" si="22"/>
        <v>0</v>
      </c>
      <c r="Q43" s="26">
        <f t="shared" si="23"/>
        <v>0</v>
      </c>
      <c r="R43" s="7"/>
      <c r="S43" s="27">
        <f t="shared" si="24"/>
        <v>1</v>
      </c>
      <c r="T43" s="27">
        <f t="shared" si="25"/>
        <v>0</v>
      </c>
      <c r="U43" s="25"/>
      <c r="V43" s="26">
        <f t="shared" si="26"/>
        <v>0</v>
      </c>
      <c r="ZY43" t="s">
        <v>1404</v>
      </c>
      <c r="ZZ43" s="18" t="s">
        <v>1405</v>
      </c>
    </row>
    <row r="44" spans="1:702" x14ac:dyDescent="0.25">
      <c r="A44" s="21"/>
      <c r="B44" s="88" t="s">
        <v>1406</v>
      </c>
      <c r="C44" s="23" t="s">
        <v>1407</v>
      </c>
      <c r="D44" s="24">
        <v>1</v>
      </c>
      <c r="E44" s="24"/>
      <c r="F44" s="25">
        <f t="shared" si="18"/>
        <v>0</v>
      </c>
      <c r="G44" s="26">
        <f t="shared" si="19"/>
        <v>0</v>
      </c>
      <c r="H44" s="7"/>
      <c r="I44" s="27"/>
      <c r="J44" s="27"/>
      <c r="K44" s="25">
        <f t="shared" si="20"/>
        <v>0</v>
      </c>
      <c r="L44" s="26">
        <f t="shared" si="21"/>
        <v>0</v>
      </c>
      <c r="M44" s="7"/>
      <c r="N44" s="27"/>
      <c r="O44" s="27"/>
      <c r="P44" s="25">
        <f t="shared" si="22"/>
        <v>0</v>
      </c>
      <c r="Q44" s="26">
        <f t="shared" si="23"/>
        <v>0</v>
      </c>
      <c r="R44" s="7"/>
      <c r="S44" s="27">
        <f t="shared" si="24"/>
        <v>1</v>
      </c>
      <c r="T44" s="27">
        <f t="shared" si="25"/>
        <v>0</v>
      </c>
      <c r="U44" s="25"/>
      <c r="V44" s="26">
        <f t="shared" si="26"/>
        <v>0</v>
      </c>
      <c r="ZY44" t="s">
        <v>1408</v>
      </c>
      <c r="ZZ44" s="18" t="s">
        <v>1409</v>
      </c>
    </row>
    <row r="45" spans="1:702" x14ac:dyDescent="0.25">
      <c r="A45" s="21"/>
      <c r="B45" s="88" t="s">
        <v>1410</v>
      </c>
      <c r="C45" s="23" t="s">
        <v>1411</v>
      </c>
      <c r="D45" s="24">
        <v>1</v>
      </c>
      <c r="E45" s="24"/>
      <c r="F45" s="25">
        <f t="shared" si="18"/>
        <v>0</v>
      </c>
      <c r="G45" s="26">
        <f t="shared" si="19"/>
        <v>0</v>
      </c>
      <c r="H45" s="7"/>
      <c r="I45" s="27"/>
      <c r="J45" s="27"/>
      <c r="K45" s="25">
        <f t="shared" si="20"/>
        <v>0</v>
      </c>
      <c r="L45" s="26">
        <f t="shared" si="21"/>
        <v>0</v>
      </c>
      <c r="M45" s="7"/>
      <c r="N45" s="27"/>
      <c r="O45" s="27"/>
      <c r="P45" s="25">
        <f t="shared" si="22"/>
        <v>0</v>
      </c>
      <c r="Q45" s="26">
        <f t="shared" si="23"/>
        <v>0</v>
      </c>
      <c r="R45" s="7"/>
      <c r="S45" s="27">
        <f t="shared" si="24"/>
        <v>1</v>
      </c>
      <c r="T45" s="27">
        <f t="shared" si="25"/>
        <v>0</v>
      </c>
      <c r="U45" s="25"/>
      <c r="V45" s="26">
        <f t="shared" si="26"/>
        <v>0</v>
      </c>
      <c r="ZY45" t="s">
        <v>1412</v>
      </c>
      <c r="ZZ45" s="18" t="s">
        <v>1413</v>
      </c>
    </row>
    <row r="46" spans="1:702" x14ac:dyDescent="0.25">
      <c r="A46" s="21"/>
      <c r="B46" s="88" t="s">
        <v>1414</v>
      </c>
      <c r="C46" s="23" t="s">
        <v>1415</v>
      </c>
      <c r="D46" s="24">
        <v>1</v>
      </c>
      <c r="E46" s="24"/>
      <c r="F46" s="25">
        <f t="shared" si="18"/>
        <v>0</v>
      </c>
      <c r="G46" s="26">
        <f t="shared" si="19"/>
        <v>0</v>
      </c>
      <c r="H46" s="7"/>
      <c r="I46" s="27"/>
      <c r="J46" s="27"/>
      <c r="K46" s="25">
        <f t="shared" si="20"/>
        <v>0</v>
      </c>
      <c r="L46" s="26">
        <f t="shared" si="21"/>
        <v>0</v>
      </c>
      <c r="M46" s="7"/>
      <c r="N46" s="27"/>
      <c r="O46" s="27"/>
      <c r="P46" s="25">
        <f t="shared" si="22"/>
        <v>0</v>
      </c>
      <c r="Q46" s="26">
        <f t="shared" si="23"/>
        <v>0</v>
      </c>
      <c r="R46" s="7"/>
      <c r="S46" s="27">
        <f t="shared" si="24"/>
        <v>1</v>
      </c>
      <c r="T46" s="27">
        <f t="shared" si="25"/>
        <v>0</v>
      </c>
      <c r="U46" s="25"/>
      <c r="V46" s="26">
        <f t="shared" si="26"/>
        <v>0</v>
      </c>
      <c r="ZY46" t="s">
        <v>1416</v>
      </c>
      <c r="ZZ46" s="18" t="s">
        <v>1417</v>
      </c>
    </row>
    <row r="47" spans="1:702" x14ac:dyDescent="0.25">
      <c r="A47" s="21"/>
      <c r="B47" s="88" t="s">
        <v>1418</v>
      </c>
      <c r="C47" s="23" t="s">
        <v>1419</v>
      </c>
      <c r="D47" s="24">
        <v>1</v>
      </c>
      <c r="E47" s="24"/>
      <c r="F47" s="25">
        <f t="shared" si="18"/>
        <v>0</v>
      </c>
      <c r="G47" s="26">
        <f t="shared" si="19"/>
        <v>0</v>
      </c>
      <c r="H47" s="7"/>
      <c r="I47" s="27"/>
      <c r="J47" s="27"/>
      <c r="K47" s="25">
        <f t="shared" si="20"/>
        <v>0</v>
      </c>
      <c r="L47" s="26">
        <f t="shared" si="21"/>
        <v>0</v>
      </c>
      <c r="M47" s="7"/>
      <c r="N47" s="27"/>
      <c r="O47" s="27"/>
      <c r="P47" s="25">
        <f t="shared" si="22"/>
        <v>0</v>
      </c>
      <c r="Q47" s="26">
        <f t="shared" si="23"/>
        <v>0</v>
      </c>
      <c r="R47" s="7"/>
      <c r="S47" s="27">
        <f t="shared" si="24"/>
        <v>1</v>
      </c>
      <c r="T47" s="27">
        <f t="shared" si="25"/>
        <v>0</v>
      </c>
      <c r="U47" s="25"/>
      <c r="V47" s="26">
        <f t="shared" si="26"/>
        <v>0</v>
      </c>
      <c r="ZY47" t="s">
        <v>1420</v>
      </c>
      <c r="ZZ47" s="18" t="s">
        <v>1421</v>
      </c>
    </row>
    <row r="48" spans="1:702" x14ac:dyDescent="0.25">
      <c r="A48" s="21"/>
      <c r="B48" s="88" t="s">
        <v>1422</v>
      </c>
      <c r="C48" s="23" t="s">
        <v>1423</v>
      </c>
      <c r="D48" s="24">
        <v>1</v>
      </c>
      <c r="E48" s="24"/>
      <c r="F48" s="25">
        <f t="shared" si="18"/>
        <v>0</v>
      </c>
      <c r="G48" s="26">
        <f t="shared" si="19"/>
        <v>0</v>
      </c>
      <c r="H48" s="7"/>
      <c r="I48" s="27"/>
      <c r="J48" s="27"/>
      <c r="K48" s="25">
        <f t="shared" si="20"/>
        <v>0</v>
      </c>
      <c r="L48" s="26">
        <f t="shared" si="21"/>
        <v>0</v>
      </c>
      <c r="M48" s="7"/>
      <c r="N48" s="27"/>
      <c r="O48" s="27"/>
      <c r="P48" s="25">
        <f t="shared" si="22"/>
        <v>0</v>
      </c>
      <c r="Q48" s="26">
        <f t="shared" si="23"/>
        <v>0</v>
      </c>
      <c r="R48" s="7"/>
      <c r="S48" s="27">
        <f t="shared" si="24"/>
        <v>1</v>
      </c>
      <c r="T48" s="27">
        <f t="shared" si="25"/>
        <v>0</v>
      </c>
      <c r="U48" s="25"/>
      <c r="V48" s="26">
        <f t="shared" si="26"/>
        <v>0</v>
      </c>
      <c r="ZY48" t="s">
        <v>1424</v>
      </c>
      <c r="ZZ48" s="18" t="s">
        <v>1425</v>
      </c>
    </row>
    <row r="49" spans="1:702" x14ac:dyDescent="0.25">
      <c r="A49" s="21"/>
      <c r="B49" s="88" t="s">
        <v>1426</v>
      </c>
      <c r="C49" s="23" t="s">
        <v>1427</v>
      </c>
      <c r="D49" s="24">
        <v>1</v>
      </c>
      <c r="E49" s="24"/>
      <c r="F49" s="25">
        <f t="shared" si="18"/>
        <v>0</v>
      </c>
      <c r="G49" s="26">
        <f t="shared" si="19"/>
        <v>0</v>
      </c>
      <c r="H49" s="7"/>
      <c r="I49" s="27"/>
      <c r="J49" s="27"/>
      <c r="K49" s="25">
        <f t="shared" si="20"/>
        <v>0</v>
      </c>
      <c r="L49" s="26">
        <f t="shared" si="21"/>
        <v>0</v>
      </c>
      <c r="M49" s="7"/>
      <c r="N49" s="27"/>
      <c r="O49" s="27"/>
      <c r="P49" s="25">
        <f t="shared" si="22"/>
        <v>0</v>
      </c>
      <c r="Q49" s="26">
        <f t="shared" si="23"/>
        <v>0</v>
      </c>
      <c r="R49" s="7"/>
      <c r="S49" s="27">
        <f t="shared" si="24"/>
        <v>1</v>
      </c>
      <c r="T49" s="27">
        <f t="shared" si="25"/>
        <v>0</v>
      </c>
      <c r="U49" s="25"/>
      <c r="V49" s="26">
        <f t="shared" si="26"/>
        <v>0</v>
      </c>
      <c r="ZY49" t="s">
        <v>1428</v>
      </c>
      <c r="ZZ49" s="18" t="s">
        <v>1429</v>
      </c>
    </row>
    <row r="50" spans="1:702" ht="25.5" x14ac:dyDescent="0.25">
      <c r="A50" s="21" t="s">
        <v>1430</v>
      </c>
      <c r="B50" s="22" t="s">
        <v>1431</v>
      </c>
      <c r="C50" s="23" t="s">
        <v>1432</v>
      </c>
      <c r="D50" s="24">
        <v>42</v>
      </c>
      <c r="E50" s="24"/>
      <c r="F50" s="25">
        <f t="shared" si="18"/>
        <v>0</v>
      </c>
      <c r="G50" s="26">
        <f t="shared" si="19"/>
        <v>0</v>
      </c>
      <c r="H50" s="7"/>
      <c r="I50" s="27">
        <v>3</v>
      </c>
      <c r="J50" s="27"/>
      <c r="K50" s="25">
        <f t="shared" si="20"/>
        <v>0</v>
      </c>
      <c r="L50" s="26">
        <f t="shared" si="21"/>
        <v>0</v>
      </c>
      <c r="M50" s="7"/>
      <c r="N50" s="27">
        <v>5</v>
      </c>
      <c r="O50" s="27"/>
      <c r="P50" s="25">
        <f t="shared" si="22"/>
        <v>0</v>
      </c>
      <c r="Q50" s="26">
        <f t="shared" si="23"/>
        <v>0</v>
      </c>
      <c r="R50" s="7"/>
      <c r="S50" s="27">
        <f t="shared" si="24"/>
        <v>50</v>
      </c>
      <c r="T50" s="27">
        <f t="shared" si="25"/>
        <v>0</v>
      </c>
      <c r="U50" s="25"/>
      <c r="V50" s="26">
        <f t="shared" si="26"/>
        <v>0</v>
      </c>
      <c r="ZY50" t="s">
        <v>1433</v>
      </c>
      <c r="ZZ50" s="18" t="s">
        <v>1434</v>
      </c>
    </row>
    <row r="51" spans="1:702" x14ac:dyDescent="0.25">
      <c r="A51" s="21"/>
      <c r="B51" s="88" t="s">
        <v>1435</v>
      </c>
      <c r="C51" s="23" t="s">
        <v>1436</v>
      </c>
      <c r="D51" s="24">
        <v>1</v>
      </c>
      <c r="E51" s="24"/>
      <c r="F51" s="25">
        <f t="shared" si="18"/>
        <v>0</v>
      </c>
      <c r="G51" s="26">
        <f t="shared" si="19"/>
        <v>0</v>
      </c>
      <c r="H51" s="7"/>
      <c r="I51" s="27"/>
      <c r="J51" s="27"/>
      <c r="K51" s="25">
        <f t="shared" si="20"/>
        <v>0</v>
      </c>
      <c r="L51" s="26">
        <f t="shared" si="21"/>
        <v>0</v>
      </c>
      <c r="M51" s="7"/>
      <c r="N51" s="27"/>
      <c r="O51" s="27"/>
      <c r="P51" s="25">
        <f t="shared" si="22"/>
        <v>0</v>
      </c>
      <c r="Q51" s="26">
        <f t="shared" si="23"/>
        <v>0</v>
      </c>
      <c r="R51" s="7"/>
      <c r="S51" s="27">
        <f t="shared" si="24"/>
        <v>1</v>
      </c>
      <c r="T51" s="27">
        <f t="shared" si="25"/>
        <v>0</v>
      </c>
      <c r="U51" s="25"/>
      <c r="V51" s="26">
        <f t="shared" si="26"/>
        <v>0</v>
      </c>
      <c r="ZY51" t="s">
        <v>1437</v>
      </c>
      <c r="ZZ51" s="18" t="s">
        <v>1438</v>
      </c>
    </row>
    <row r="52" spans="1:702" x14ac:dyDescent="0.25">
      <c r="A52" s="21"/>
      <c r="B52" s="88" t="s">
        <v>1439</v>
      </c>
      <c r="C52" s="23" t="s">
        <v>1440</v>
      </c>
      <c r="D52" s="24">
        <v>1</v>
      </c>
      <c r="E52" s="24"/>
      <c r="F52" s="25">
        <f t="shared" si="18"/>
        <v>0</v>
      </c>
      <c r="G52" s="26">
        <f t="shared" si="19"/>
        <v>0</v>
      </c>
      <c r="H52" s="7"/>
      <c r="I52" s="27"/>
      <c r="J52" s="27"/>
      <c r="K52" s="25">
        <f t="shared" si="20"/>
        <v>0</v>
      </c>
      <c r="L52" s="26">
        <f t="shared" si="21"/>
        <v>0</v>
      </c>
      <c r="M52" s="7"/>
      <c r="N52" s="27"/>
      <c r="O52" s="27"/>
      <c r="P52" s="25">
        <f t="shared" si="22"/>
        <v>0</v>
      </c>
      <c r="Q52" s="26">
        <f t="shared" si="23"/>
        <v>0</v>
      </c>
      <c r="R52" s="7"/>
      <c r="S52" s="27">
        <f t="shared" si="24"/>
        <v>1</v>
      </c>
      <c r="T52" s="27">
        <f t="shared" si="25"/>
        <v>0</v>
      </c>
      <c r="U52" s="25"/>
      <c r="V52" s="26">
        <f t="shared" si="26"/>
        <v>0</v>
      </c>
      <c r="ZY52" t="s">
        <v>1441</v>
      </c>
      <c r="ZZ52" s="18" t="s">
        <v>1442</v>
      </c>
    </row>
    <row r="53" spans="1:702" x14ac:dyDescent="0.25">
      <c r="A53" s="21"/>
      <c r="B53" s="88" t="s">
        <v>1443</v>
      </c>
      <c r="C53" s="23" t="s">
        <v>1444</v>
      </c>
      <c r="D53" s="24">
        <v>1</v>
      </c>
      <c r="E53" s="24"/>
      <c r="F53" s="25">
        <f t="shared" si="18"/>
        <v>0</v>
      </c>
      <c r="G53" s="26">
        <f t="shared" si="19"/>
        <v>0</v>
      </c>
      <c r="H53" s="7"/>
      <c r="I53" s="27"/>
      <c r="J53" s="27"/>
      <c r="K53" s="25">
        <f t="shared" si="20"/>
        <v>0</v>
      </c>
      <c r="L53" s="26">
        <f t="shared" si="21"/>
        <v>0</v>
      </c>
      <c r="M53" s="7"/>
      <c r="N53" s="27"/>
      <c r="O53" s="27"/>
      <c r="P53" s="25">
        <f t="shared" si="22"/>
        <v>0</v>
      </c>
      <c r="Q53" s="26">
        <f t="shared" si="23"/>
        <v>0</v>
      </c>
      <c r="R53" s="7"/>
      <c r="S53" s="27">
        <f t="shared" si="24"/>
        <v>1</v>
      </c>
      <c r="T53" s="27">
        <f t="shared" si="25"/>
        <v>0</v>
      </c>
      <c r="U53" s="25"/>
      <c r="V53" s="26">
        <f t="shared" si="26"/>
        <v>0</v>
      </c>
      <c r="ZY53" t="s">
        <v>1445</v>
      </c>
      <c r="ZZ53" s="18" t="s">
        <v>1446</v>
      </c>
    </row>
    <row r="54" spans="1:702" x14ac:dyDescent="0.25">
      <c r="A54" s="21"/>
      <c r="B54" s="88" t="s">
        <v>1447</v>
      </c>
      <c r="C54" s="23" t="s">
        <v>1448</v>
      </c>
      <c r="D54" s="24">
        <v>1</v>
      </c>
      <c r="E54" s="24"/>
      <c r="F54" s="25">
        <f t="shared" si="18"/>
        <v>0</v>
      </c>
      <c r="G54" s="26">
        <f t="shared" si="19"/>
        <v>0</v>
      </c>
      <c r="H54" s="7"/>
      <c r="I54" s="27"/>
      <c r="J54" s="27"/>
      <c r="K54" s="25">
        <f t="shared" si="20"/>
        <v>0</v>
      </c>
      <c r="L54" s="26">
        <f t="shared" si="21"/>
        <v>0</v>
      </c>
      <c r="M54" s="7"/>
      <c r="N54" s="27"/>
      <c r="O54" s="27"/>
      <c r="P54" s="25">
        <f t="shared" si="22"/>
        <v>0</v>
      </c>
      <c r="Q54" s="26">
        <f t="shared" si="23"/>
        <v>0</v>
      </c>
      <c r="R54" s="7"/>
      <c r="S54" s="27">
        <f t="shared" si="24"/>
        <v>1</v>
      </c>
      <c r="T54" s="27">
        <f t="shared" si="25"/>
        <v>0</v>
      </c>
      <c r="U54" s="25"/>
      <c r="V54" s="26">
        <f t="shared" si="26"/>
        <v>0</v>
      </c>
      <c r="ZY54" t="s">
        <v>1449</v>
      </c>
      <c r="ZZ54" s="18" t="s">
        <v>1450</v>
      </c>
    </row>
    <row r="55" spans="1:702" x14ac:dyDescent="0.25">
      <c r="A55" s="21"/>
      <c r="B55" s="88" t="s">
        <v>1451</v>
      </c>
      <c r="C55" s="23" t="s">
        <v>1452</v>
      </c>
      <c r="D55" s="24">
        <v>1</v>
      </c>
      <c r="E55" s="24"/>
      <c r="F55" s="25">
        <f t="shared" si="18"/>
        <v>0</v>
      </c>
      <c r="G55" s="26">
        <f t="shared" si="19"/>
        <v>0</v>
      </c>
      <c r="H55" s="7"/>
      <c r="I55" s="27"/>
      <c r="J55" s="27"/>
      <c r="K55" s="25">
        <f t="shared" si="20"/>
        <v>0</v>
      </c>
      <c r="L55" s="26">
        <f t="shared" si="21"/>
        <v>0</v>
      </c>
      <c r="M55" s="7"/>
      <c r="N55" s="27"/>
      <c r="O55" s="27"/>
      <c r="P55" s="25">
        <f t="shared" si="22"/>
        <v>0</v>
      </c>
      <c r="Q55" s="26">
        <f t="shared" si="23"/>
        <v>0</v>
      </c>
      <c r="R55" s="7"/>
      <c r="S55" s="27">
        <f t="shared" si="24"/>
        <v>1</v>
      </c>
      <c r="T55" s="27">
        <f t="shared" si="25"/>
        <v>0</v>
      </c>
      <c r="U55" s="25"/>
      <c r="V55" s="26">
        <f t="shared" si="26"/>
        <v>0</v>
      </c>
      <c r="ZY55" t="s">
        <v>1453</v>
      </c>
      <c r="ZZ55" s="18" t="s">
        <v>1454</v>
      </c>
    </row>
    <row r="56" spans="1:702" x14ac:dyDescent="0.25">
      <c r="A56" s="21"/>
      <c r="B56" s="88" t="s">
        <v>1456</v>
      </c>
      <c r="C56" s="23" t="s">
        <v>1457</v>
      </c>
      <c r="D56" s="24">
        <v>1</v>
      </c>
      <c r="E56" s="24"/>
      <c r="F56" s="25">
        <f t="shared" si="18"/>
        <v>0</v>
      </c>
      <c r="G56" s="26">
        <f t="shared" si="19"/>
        <v>0</v>
      </c>
      <c r="H56" s="7"/>
      <c r="I56" s="27"/>
      <c r="J56" s="27"/>
      <c r="K56" s="25">
        <f t="shared" si="20"/>
        <v>0</v>
      </c>
      <c r="L56" s="26">
        <f t="shared" si="21"/>
        <v>0</v>
      </c>
      <c r="M56" s="7"/>
      <c r="N56" s="27"/>
      <c r="O56" s="27"/>
      <c r="P56" s="25">
        <f t="shared" si="22"/>
        <v>0</v>
      </c>
      <c r="Q56" s="26">
        <f t="shared" si="23"/>
        <v>0</v>
      </c>
      <c r="R56" s="7"/>
      <c r="S56" s="27">
        <f t="shared" si="24"/>
        <v>1</v>
      </c>
      <c r="T56" s="27">
        <f t="shared" si="25"/>
        <v>0</v>
      </c>
      <c r="U56" s="25"/>
      <c r="V56" s="26">
        <f t="shared" si="26"/>
        <v>0</v>
      </c>
      <c r="ZY56" t="s">
        <v>1458</v>
      </c>
      <c r="ZZ56" s="18" t="s">
        <v>1459</v>
      </c>
    </row>
    <row r="57" spans="1:702" x14ac:dyDescent="0.25">
      <c r="A57" s="21"/>
      <c r="B57" s="88" t="s">
        <v>1460</v>
      </c>
      <c r="C57" s="23" t="s">
        <v>1461</v>
      </c>
      <c r="D57" s="24">
        <v>1</v>
      </c>
      <c r="E57" s="24"/>
      <c r="F57" s="25">
        <f t="shared" si="18"/>
        <v>0</v>
      </c>
      <c r="G57" s="26">
        <f t="shared" si="19"/>
        <v>0</v>
      </c>
      <c r="H57" s="7"/>
      <c r="I57" s="27"/>
      <c r="J57" s="27"/>
      <c r="K57" s="25">
        <f t="shared" si="20"/>
        <v>0</v>
      </c>
      <c r="L57" s="26">
        <f t="shared" si="21"/>
        <v>0</v>
      </c>
      <c r="M57" s="7"/>
      <c r="N57" s="27"/>
      <c r="O57" s="27"/>
      <c r="P57" s="25">
        <f t="shared" si="22"/>
        <v>0</v>
      </c>
      <c r="Q57" s="26">
        <f t="shared" si="23"/>
        <v>0</v>
      </c>
      <c r="R57" s="7"/>
      <c r="S57" s="27">
        <f t="shared" si="24"/>
        <v>1</v>
      </c>
      <c r="T57" s="27">
        <f t="shared" si="25"/>
        <v>0</v>
      </c>
      <c r="U57" s="25"/>
      <c r="V57" s="26">
        <f t="shared" si="26"/>
        <v>0</v>
      </c>
      <c r="ZY57" t="s">
        <v>1462</v>
      </c>
      <c r="ZZ57" s="18" t="s">
        <v>1463</v>
      </c>
    </row>
    <row r="58" spans="1:702" x14ac:dyDescent="0.25">
      <c r="A58" s="21"/>
      <c r="B58" s="88" t="s">
        <v>1464</v>
      </c>
      <c r="C58" s="23" t="s">
        <v>1465</v>
      </c>
      <c r="D58" s="24">
        <v>1</v>
      </c>
      <c r="E58" s="24"/>
      <c r="F58" s="25">
        <f t="shared" si="18"/>
        <v>0</v>
      </c>
      <c r="G58" s="26">
        <f t="shared" si="19"/>
        <v>0</v>
      </c>
      <c r="H58" s="7"/>
      <c r="I58" s="27"/>
      <c r="J58" s="27"/>
      <c r="K58" s="25">
        <f t="shared" si="20"/>
        <v>0</v>
      </c>
      <c r="L58" s="26">
        <f t="shared" si="21"/>
        <v>0</v>
      </c>
      <c r="M58" s="7"/>
      <c r="N58" s="27"/>
      <c r="O58" s="27"/>
      <c r="P58" s="25">
        <f t="shared" si="22"/>
        <v>0</v>
      </c>
      <c r="Q58" s="26">
        <f t="shared" si="23"/>
        <v>0</v>
      </c>
      <c r="R58" s="7"/>
      <c r="S58" s="27">
        <f t="shared" si="24"/>
        <v>1</v>
      </c>
      <c r="T58" s="27">
        <f t="shared" si="25"/>
        <v>0</v>
      </c>
      <c r="U58" s="25"/>
      <c r="V58" s="26">
        <f t="shared" si="26"/>
        <v>0</v>
      </c>
      <c r="ZY58" t="s">
        <v>1466</v>
      </c>
      <c r="ZZ58" s="18" t="s">
        <v>1467</v>
      </c>
    </row>
    <row r="59" spans="1:702" x14ac:dyDescent="0.25">
      <c r="A59" s="21"/>
      <c r="B59" s="88" t="s">
        <v>1468</v>
      </c>
      <c r="C59" s="23" t="s">
        <v>1469</v>
      </c>
      <c r="D59" s="24">
        <v>1</v>
      </c>
      <c r="E59" s="24"/>
      <c r="F59" s="25">
        <f t="shared" si="18"/>
        <v>0</v>
      </c>
      <c r="G59" s="26">
        <f t="shared" si="19"/>
        <v>0</v>
      </c>
      <c r="H59" s="7"/>
      <c r="I59" s="27"/>
      <c r="J59" s="27"/>
      <c r="K59" s="25">
        <f t="shared" si="20"/>
        <v>0</v>
      </c>
      <c r="L59" s="26">
        <f t="shared" si="21"/>
        <v>0</v>
      </c>
      <c r="M59" s="7"/>
      <c r="N59" s="27"/>
      <c r="O59" s="27"/>
      <c r="P59" s="25">
        <f t="shared" si="22"/>
        <v>0</v>
      </c>
      <c r="Q59" s="26">
        <f t="shared" si="23"/>
        <v>0</v>
      </c>
      <c r="R59" s="7"/>
      <c r="S59" s="27">
        <f t="shared" si="24"/>
        <v>1</v>
      </c>
      <c r="T59" s="27">
        <f t="shared" si="25"/>
        <v>0</v>
      </c>
      <c r="U59" s="25"/>
      <c r="V59" s="26">
        <f t="shared" si="26"/>
        <v>0</v>
      </c>
      <c r="ZY59" t="s">
        <v>1470</v>
      </c>
      <c r="ZZ59" s="18" t="s">
        <v>1471</v>
      </c>
    </row>
    <row r="60" spans="1:702" x14ac:dyDescent="0.25">
      <c r="A60" s="21"/>
      <c r="B60" s="88" t="s">
        <v>1472</v>
      </c>
      <c r="C60" s="23" t="s">
        <v>1473</v>
      </c>
      <c r="D60" s="24">
        <v>1</v>
      </c>
      <c r="E60" s="24"/>
      <c r="F60" s="25">
        <f t="shared" si="18"/>
        <v>0</v>
      </c>
      <c r="G60" s="26">
        <f t="shared" si="19"/>
        <v>0</v>
      </c>
      <c r="H60" s="7"/>
      <c r="I60" s="27"/>
      <c r="J60" s="27"/>
      <c r="K60" s="25">
        <f t="shared" si="20"/>
        <v>0</v>
      </c>
      <c r="L60" s="26">
        <f t="shared" si="21"/>
        <v>0</v>
      </c>
      <c r="M60" s="7"/>
      <c r="N60" s="27"/>
      <c r="O60" s="27"/>
      <c r="P60" s="25">
        <f t="shared" si="22"/>
        <v>0</v>
      </c>
      <c r="Q60" s="26">
        <f t="shared" si="23"/>
        <v>0</v>
      </c>
      <c r="R60" s="7"/>
      <c r="S60" s="27">
        <f t="shared" si="24"/>
        <v>1</v>
      </c>
      <c r="T60" s="27">
        <f t="shared" si="25"/>
        <v>0</v>
      </c>
      <c r="U60" s="25"/>
      <c r="V60" s="26">
        <f t="shared" si="26"/>
        <v>0</v>
      </c>
      <c r="ZY60" t="s">
        <v>1474</v>
      </c>
      <c r="ZZ60" s="18" t="s">
        <v>1475</v>
      </c>
    </row>
    <row r="61" spans="1:702" x14ac:dyDescent="0.25">
      <c r="A61" s="21"/>
      <c r="B61" s="88" t="s">
        <v>1476</v>
      </c>
      <c r="C61" s="23" t="s">
        <v>1477</v>
      </c>
      <c r="D61" s="24">
        <v>1</v>
      </c>
      <c r="E61" s="24"/>
      <c r="F61" s="25">
        <f t="shared" si="18"/>
        <v>0</v>
      </c>
      <c r="G61" s="26">
        <f t="shared" si="19"/>
        <v>0</v>
      </c>
      <c r="H61" s="7"/>
      <c r="I61" s="27"/>
      <c r="J61" s="27"/>
      <c r="K61" s="25">
        <f t="shared" si="20"/>
        <v>0</v>
      </c>
      <c r="L61" s="26">
        <f t="shared" si="21"/>
        <v>0</v>
      </c>
      <c r="M61" s="7"/>
      <c r="N61" s="27"/>
      <c r="O61" s="27"/>
      <c r="P61" s="25">
        <f t="shared" si="22"/>
        <v>0</v>
      </c>
      <c r="Q61" s="26">
        <f t="shared" si="23"/>
        <v>0</v>
      </c>
      <c r="R61" s="7"/>
      <c r="S61" s="27">
        <f t="shared" si="24"/>
        <v>1</v>
      </c>
      <c r="T61" s="27">
        <f t="shared" si="25"/>
        <v>0</v>
      </c>
      <c r="U61" s="25"/>
      <c r="V61" s="26">
        <f t="shared" si="26"/>
        <v>0</v>
      </c>
      <c r="ZY61" t="s">
        <v>1478</v>
      </c>
      <c r="ZZ61" s="18" t="s">
        <v>1479</v>
      </c>
    </row>
    <row r="62" spans="1:702" x14ac:dyDescent="0.25">
      <c r="A62" s="21"/>
      <c r="B62" s="88" t="s">
        <v>1480</v>
      </c>
      <c r="C62" s="23" t="s">
        <v>1481</v>
      </c>
      <c r="D62" s="24">
        <v>1</v>
      </c>
      <c r="E62" s="24"/>
      <c r="F62" s="25">
        <f t="shared" si="18"/>
        <v>0</v>
      </c>
      <c r="G62" s="26">
        <f t="shared" si="19"/>
        <v>0</v>
      </c>
      <c r="H62" s="7"/>
      <c r="I62" s="27"/>
      <c r="J62" s="27"/>
      <c r="K62" s="25">
        <f t="shared" si="20"/>
        <v>0</v>
      </c>
      <c r="L62" s="26">
        <f t="shared" si="21"/>
        <v>0</v>
      </c>
      <c r="M62" s="7"/>
      <c r="N62" s="27"/>
      <c r="O62" s="27"/>
      <c r="P62" s="25">
        <f t="shared" si="22"/>
        <v>0</v>
      </c>
      <c r="Q62" s="26">
        <f t="shared" si="23"/>
        <v>0</v>
      </c>
      <c r="R62" s="7"/>
      <c r="S62" s="27">
        <f t="shared" si="24"/>
        <v>1</v>
      </c>
      <c r="T62" s="27">
        <f t="shared" si="25"/>
        <v>0</v>
      </c>
      <c r="U62" s="25"/>
      <c r="V62" s="26">
        <f t="shared" si="26"/>
        <v>0</v>
      </c>
      <c r="ZY62" t="s">
        <v>1482</v>
      </c>
      <c r="ZZ62" s="18" t="s">
        <v>1483</v>
      </c>
    </row>
    <row r="63" spans="1:702" x14ac:dyDescent="0.25">
      <c r="A63" s="21"/>
      <c r="B63" s="88" t="s">
        <v>1484</v>
      </c>
      <c r="C63" s="23" t="s">
        <v>1485</v>
      </c>
      <c r="D63" s="24">
        <v>1</v>
      </c>
      <c r="E63" s="24"/>
      <c r="F63" s="25">
        <f t="shared" si="18"/>
        <v>0</v>
      </c>
      <c r="G63" s="26">
        <f t="shared" si="19"/>
        <v>0</v>
      </c>
      <c r="H63" s="7"/>
      <c r="I63" s="27"/>
      <c r="J63" s="27"/>
      <c r="K63" s="25">
        <f t="shared" si="20"/>
        <v>0</v>
      </c>
      <c r="L63" s="26">
        <f t="shared" si="21"/>
        <v>0</v>
      </c>
      <c r="M63" s="7"/>
      <c r="N63" s="27"/>
      <c r="O63" s="27"/>
      <c r="P63" s="25">
        <f t="shared" si="22"/>
        <v>0</v>
      </c>
      <c r="Q63" s="26">
        <f t="shared" si="23"/>
        <v>0</v>
      </c>
      <c r="R63" s="7"/>
      <c r="S63" s="27">
        <f t="shared" si="24"/>
        <v>1</v>
      </c>
      <c r="T63" s="27">
        <f t="shared" si="25"/>
        <v>0</v>
      </c>
      <c r="U63" s="25"/>
      <c r="V63" s="26">
        <f t="shared" si="26"/>
        <v>0</v>
      </c>
      <c r="ZY63" t="s">
        <v>1486</v>
      </c>
      <c r="ZZ63" s="18" t="s">
        <v>1487</v>
      </c>
    </row>
    <row r="64" spans="1:702" x14ac:dyDescent="0.25">
      <c r="A64" s="21"/>
      <c r="B64" s="88" t="s">
        <v>1488</v>
      </c>
      <c r="C64" s="23" t="s">
        <v>1489</v>
      </c>
      <c r="D64" s="24">
        <v>1</v>
      </c>
      <c r="E64" s="24"/>
      <c r="F64" s="25">
        <f t="shared" si="18"/>
        <v>0</v>
      </c>
      <c r="G64" s="26">
        <f t="shared" si="19"/>
        <v>0</v>
      </c>
      <c r="H64" s="7"/>
      <c r="I64" s="27"/>
      <c r="J64" s="27"/>
      <c r="K64" s="25">
        <f t="shared" si="20"/>
        <v>0</v>
      </c>
      <c r="L64" s="26">
        <f t="shared" si="21"/>
        <v>0</v>
      </c>
      <c r="M64" s="7"/>
      <c r="N64" s="27"/>
      <c r="O64" s="27"/>
      <c r="P64" s="25">
        <f t="shared" si="22"/>
        <v>0</v>
      </c>
      <c r="Q64" s="26">
        <f t="shared" si="23"/>
        <v>0</v>
      </c>
      <c r="R64" s="7"/>
      <c r="S64" s="27">
        <f t="shared" si="24"/>
        <v>1</v>
      </c>
      <c r="T64" s="27">
        <f t="shared" si="25"/>
        <v>0</v>
      </c>
      <c r="U64" s="25"/>
      <c r="V64" s="26">
        <f t="shared" si="26"/>
        <v>0</v>
      </c>
      <c r="ZY64" t="s">
        <v>1490</v>
      </c>
      <c r="ZZ64" s="18" t="s">
        <v>1491</v>
      </c>
    </row>
    <row r="65" spans="1:702" x14ac:dyDescent="0.25">
      <c r="A65" s="21"/>
      <c r="B65" s="88" t="s">
        <v>1492</v>
      </c>
      <c r="C65" s="23" t="s">
        <v>1493</v>
      </c>
      <c r="D65" s="24">
        <v>1</v>
      </c>
      <c r="E65" s="24"/>
      <c r="F65" s="25">
        <f t="shared" si="18"/>
        <v>0</v>
      </c>
      <c r="G65" s="26">
        <f t="shared" si="19"/>
        <v>0</v>
      </c>
      <c r="H65" s="7"/>
      <c r="I65" s="27"/>
      <c r="J65" s="27"/>
      <c r="K65" s="25">
        <f t="shared" si="20"/>
        <v>0</v>
      </c>
      <c r="L65" s="26">
        <f t="shared" si="21"/>
        <v>0</v>
      </c>
      <c r="M65" s="7"/>
      <c r="N65" s="27"/>
      <c r="O65" s="27"/>
      <c r="P65" s="25">
        <f t="shared" si="22"/>
        <v>0</v>
      </c>
      <c r="Q65" s="26">
        <f t="shared" si="23"/>
        <v>0</v>
      </c>
      <c r="R65" s="7"/>
      <c r="S65" s="27">
        <f t="shared" si="24"/>
        <v>1</v>
      </c>
      <c r="T65" s="27">
        <f t="shared" si="25"/>
        <v>0</v>
      </c>
      <c r="U65" s="25"/>
      <c r="V65" s="26">
        <f t="shared" si="26"/>
        <v>0</v>
      </c>
      <c r="ZY65" t="s">
        <v>1494</v>
      </c>
      <c r="ZZ65" s="18" t="s">
        <v>1495</v>
      </c>
    </row>
    <row r="66" spans="1:702" x14ac:dyDescent="0.25">
      <c r="A66" s="21"/>
      <c r="B66" s="88" t="s">
        <v>1496</v>
      </c>
      <c r="C66" s="23" t="s">
        <v>1497</v>
      </c>
      <c r="D66" s="24">
        <v>1</v>
      </c>
      <c r="E66" s="24"/>
      <c r="F66" s="25">
        <f t="shared" si="18"/>
        <v>0</v>
      </c>
      <c r="G66" s="26">
        <f t="shared" si="19"/>
        <v>0</v>
      </c>
      <c r="H66" s="7"/>
      <c r="I66" s="27"/>
      <c r="J66" s="27"/>
      <c r="K66" s="25">
        <f t="shared" si="20"/>
        <v>0</v>
      </c>
      <c r="L66" s="26">
        <f t="shared" si="21"/>
        <v>0</v>
      </c>
      <c r="M66" s="7"/>
      <c r="N66" s="27"/>
      <c r="O66" s="27"/>
      <c r="P66" s="25">
        <f t="shared" si="22"/>
        <v>0</v>
      </c>
      <c r="Q66" s="26">
        <f t="shared" si="23"/>
        <v>0</v>
      </c>
      <c r="R66" s="7"/>
      <c r="S66" s="27">
        <f t="shared" si="24"/>
        <v>1</v>
      </c>
      <c r="T66" s="27">
        <f t="shared" si="25"/>
        <v>0</v>
      </c>
      <c r="U66" s="25"/>
      <c r="V66" s="26">
        <f t="shared" si="26"/>
        <v>0</v>
      </c>
      <c r="ZY66" t="s">
        <v>1498</v>
      </c>
      <c r="ZZ66" s="18" t="s">
        <v>1499</v>
      </c>
    </row>
    <row r="67" spans="1:702" x14ac:dyDescent="0.25">
      <c r="A67" s="21"/>
      <c r="B67" s="88" t="s">
        <v>1500</v>
      </c>
      <c r="C67" s="23" t="s">
        <v>1501</v>
      </c>
      <c r="D67" s="24">
        <v>1</v>
      </c>
      <c r="E67" s="24"/>
      <c r="F67" s="25">
        <f t="shared" si="18"/>
        <v>0</v>
      </c>
      <c r="G67" s="26">
        <f t="shared" si="19"/>
        <v>0</v>
      </c>
      <c r="H67" s="7"/>
      <c r="I67" s="27"/>
      <c r="J67" s="27"/>
      <c r="K67" s="25">
        <f t="shared" si="20"/>
        <v>0</v>
      </c>
      <c r="L67" s="26">
        <f t="shared" si="21"/>
        <v>0</v>
      </c>
      <c r="M67" s="7"/>
      <c r="N67" s="27"/>
      <c r="O67" s="27"/>
      <c r="P67" s="25">
        <f t="shared" si="22"/>
        <v>0</v>
      </c>
      <c r="Q67" s="26">
        <f t="shared" si="23"/>
        <v>0</v>
      </c>
      <c r="R67" s="7"/>
      <c r="S67" s="27">
        <f t="shared" si="24"/>
        <v>1</v>
      </c>
      <c r="T67" s="27">
        <f t="shared" si="25"/>
        <v>0</v>
      </c>
      <c r="U67" s="25"/>
      <c r="V67" s="26">
        <f t="shared" si="26"/>
        <v>0</v>
      </c>
      <c r="ZY67" t="s">
        <v>1502</v>
      </c>
      <c r="ZZ67" s="18" t="s">
        <v>1503</v>
      </c>
    </row>
    <row r="68" spans="1:702" x14ac:dyDescent="0.25">
      <c r="A68" s="21"/>
      <c r="B68" s="88" t="s">
        <v>1504</v>
      </c>
      <c r="C68" s="23" t="s">
        <v>1505</v>
      </c>
      <c r="D68" s="24">
        <v>1</v>
      </c>
      <c r="E68" s="24"/>
      <c r="F68" s="25">
        <f t="shared" si="18"/>
        <v>0</v>
      </c>
      <c r="G68" s="26">
        <f t="shared" si="19"/>
        <v>0</v>
      </c>
      <c r="H68" s="7"/>
      <c r="I68" s="27"/>
      <c r="J68" s="27"/>
      <c r="K68" s="25">
        <f t="shared" si="20"/>
        <v>0</v>
      </c>
      <c r="L68" s="26">
        <f t="shared" si="21"/>
        <v>0</v>
      </c>
      <c r="M68" s="7"/>
      <c r="N68" s="27"/>
      <c r="O68" s="27"/>
      <c r="P68" s="25">
        <f t="shared" si="22"/>
        <v>0</v>
      </c>
      <c r="Q68" s="26">
        <f t="shared" si="23"/>
        <v>0</v>
      </c>
      <c r="R68" s="7"/>
      <c r="S68" s="27">
        <f t="shared" si="24"/>
        <v>1</v>
      </c>
      <c r="T68" s="27">
        <f t="shared" si="25"/>
        <v>0</v>
      </c>
      <c r="U68" s="25"/>
      <c r="V68" s="26">
        <f t="shared" si="26"/>
        <v>0</v>
      </c>
      <c r="ZY68" t="s">
        <v>1506</v>
      </c>
      <c r="ZZ68" s="18" t="s">
        <v>1507</v>
      </c>
    </row>
    <row r="69" spans="1:702" x14ac:dyDescent="0.25">
      <c r="A69" s="21"/>
      <c r="B69" s="88" t="s">
        <v>1508</v>
      </c>
      <c r="C69" s="23" t="s">
        <v>1509</v>
      </c>
      <c r="D69" s="24">
        <v>1</v>
      </c>
      <c r="E69" s="24"/>
      <c r="F69" s="25">
        <f t="shared" si="18"/>
        <v>0</v>
      </c>
      <c r="G69" s="26">
        <f t="shared" si="19"/>
        <v>0</v>
      </c>
      <c r="H69" s="7"/>
      <c r="I69" s="27"/>
      <c r="J69" s="27"/>
      <c r="K69" s="25">
        <f t="shared" si="20"/>
        <v>0</v>
      </c>
      <c r="L69" s="26">
        <f t="shared" si="21"/>
        <v>0</v>
      </c>
      <c r="M69" s="7"/>
      <c r="N69" s="27"/>
      <c r="O69" s="27"/>
      <c r="P69" s="25">
        <f t="shared" si="22"/>
        <v>0</v>
      </c>
      <c r="Q69" s="26">
        <f t="shared" si="23"/>
        <v>0</v>
      </c>
      <c r="R69" s="7"/>
      <c r="S69" s="27">
        <f t="shared" si="24"/>
        <v>1</v>
      </c>
      <c r="T69" s="27">
        <f t="shared" si="25"/>
        <v>0</v>
      </c>
      <c r="U69" s="25"/>
      <c r="V69" s="26">
        <f t="shared" si="26"/>
        <v>0</v>
      </c>
      <c r="ZY69" t="s">
        <v>1510</v>
      </c>
      <c r="ZZ69" s="18" t="s">
        <v>1511</v>
      </c>
    </row>
    <row r="70" spans="1:702" x14ac:dyDescent="0.25">
      <c r="A70" s="21"/>
      <c r="B70" s="88" t="s">
        <v>1512</v>
      </c>
      <c r="C70" s="23" t="s">
        <v>1513</v>
      </c>
      <c r="D70" s="24">
        <v>1</v>
      </c>
      <c r="E70" s="24"/>
      <c r="F70" s="25">
        <f t="shared" si="18"/>
        <v>0</v>
      </c>
      <c r="G70" s="26">
        <f t="shared" si="19"/>
        <v>0</v>
      </c>
      <c r="H70" s="7"/>
      <c r="I70" s="27"/>
      <c r="J70" s="27"/>
      <c r="K70" s="25">
        <f t="shared" si="20"/>
        <v>0</v>
      </c>
      <c r="L70" s="26">
        <f t="shared" si="21"/>
        <v>0</v>
      </c>
      <c r="M70" s="7"/>
      <c r="N70" s="27"/>
      <c r="O70" s="27"/>
      <c r="P70" s="25">
        <f t="shared" si="22"/>
        <v>0</v>
      </c>
      <c r="Q70" s="26">
        <f t="shared" si="23"/>
        <v>0</v>
      </c>
      <c r="R70" s="7"/>
      <c r="S70" s="27">
        <f t="shared" si="24"/>
        <v>1</v>
      </c>
      <c r="T70" s="27">
        <f t="shared" si="25"/>
        <v>0</v>
      </c>
      <c r="U70" s="25"/>
      <c r="V70" s="26">
        <f t="shared" si="26"/>
        <v>0</v>
      </c>
      <c r="ZY70" t="s">
        <v>1514</v>
      </c>
      <c r="ZZ70" s="18" t="s">
        <v>1515</v>
      </c>
    </row>
    <row r="71" spans="1:702" x14ac:dyDescent="0.25">
      <c r="A71" s="21"/>
      <c r="B71" s="88" t="s">
        <v>1516</v>
      </c>
      <c r="C71" s="23" t="s">
        <v>1517</v>
      </c>
      <c r="D71" s="24">
        <v>1</v>
      </c>
      <c r="E71" s="24"/>
      <c r="F71" s="25">
        <f t="shared" si="18"/>
        <v>0</v>
      </c>
      <c r="G71" s="26">
        <f t="shared" si="19"/>
        <v>0</v>
      </c>
      <c r="H71" s="7"/>
      <c r="I71" s="27"/>
      <c r="J71" s="27"/>
      <c r="K71" s="25">
        <f t="shared" si="20"/>
        <v>0</v>
      </c>
      <c r="L71" s="26">
        <f t="shared" si="21"/>
        <v>0</v>
      </c>
      <c r="M71" s="7"/>
      <c r="N71" s="27"/>
      <c r="O71" s="27"/>
      <c r="P71" s="25">
        <f t="shared" si="22"/>
        <v>0</v>
      </c>
      <c r="Q71" s="26">
        <f t="shared" si="23"/>
        <v>0</v>
      </c>
      <c r="R71" s="7"/>
      <c r="S71" s="27">
        <f t="shared" si="24"/>
        <v>1</v>
      </c>
      <c r="T71" s="27">
        <f t="shared" si="25"/>
        <v>0</v>
      </c>
      <c r="U71" s="25"/>
      <c r="V71" s="26">
        <f t="shared" si="26"/>
        <v>0</v>
      </c>
      <c r="ZY71" t="s">
        <v>1518</v>
      </c>
      <c r="ZZ71" s="18" t="s">
        <v>1519</v>
      </c>
    </row>
    <row r="72" spans="1:702" x14ac:dyDescent="0.25">
      <c r="A72" s="21"/>
      <c r="B72" s="88" t="s">
        <v>1520</v>
      </c>
      <c r="C72" s="23" t="s">
        <v>1521</v>
      </c>
      <c r="D72" s="24">
        <v>1</v>
      </c>
      <c r="E72" s="24"/>
      <c r="F72" s="25">
        <f t="shared" ref="F72:F100" si="27">U72</f>
        <v>0</v>
      </c>
      <c r="G72" s="26">
        <f t="shared" ref="G72:G100" si="28">ROUND(E72*F72,2)</f>
        <v>0</v>
      </c>
      <c r="H72" s="7"/>
      <c r="I72" s="27"/>
      <c r="J72" s="27"/>
      <c r="K72" s="25">
        <f t="shared" ref="K72:K73" si="29">U72</f>
        <v>0</v>
      </c>
      <c r="L72" s="26">
        <f t="shared" ref="L72:L100" si="30">ROUND(J72*K72,2)</f>
        <v>0</v>
      </c>
      <c r="M72" s="7"/>
      <c r="N72" s="27"/>
      <c r="O72" s="27"/>
      <c r="P72" s="25">
        <f t="shared" ref="P72:P100" si="31">U72</f>
        <v>0</v>
      </c>
      <c r="Q72" s="26">
        <f t="shared" ref="Q72:Q100" si="32">ROUND(O72*P72,2)</f>
        <v>0</v>
      </c>
      <c r="R72" s="7"/>
      <c r="S72" s="27">
        <f t="shared" ref="S72:S100" si="33">D72+I72+N72</f>
        <v>1</v>
      </c>
      <c r="T72" s="27">
        <f t="shared" ref="T72:T100" si="34">E72+J72+O72</f>
        <v>0</v>
      </c>
      <c r="U72" s="25"/>
      <c r="V72" s="26">
        <f t="shared" ref="V72:V100" si="35">G72+L72+Q72</f>
        <v>0</v>
      </c>
      <c r="ZY72" t="s">
        <v>1522</v>
      </c>
      <c r="ZZ72" s="18" t="s">
        <v>1523</v>
      </c>
    </row>
    <row r="73" spans="1:702" x14ac:dyDescent="0.25">
      <c r="A73" s="21"/>
      <c r="B73" s="88" t="s">
        <v>1524</v>
      </c>
      <c r="C73" s="23" t="s">
        <v>1525</v>
      </c>
      <c r="D73" s="24">
        <v>1</v>
      </c>
      <c r="E73" s="24"/>
      <c r="F73" s="25">
        <f t="shared" si="27"/>
        <v>0</v>
      </c>
      <c r="G73" s="26">
        <f t="shared" si="28"/>
        <v>0</v>
      </c>
      <c r="H73" s="7"/>
      <c r="I73" s="27"/>
      <c r="J73" s="27"/>
      <c r="K73" s="25">
        <f t="shared" si="29"/>
        <v>0</v>
      </c>
      <c r="L73" s="26">
        <f t="shared" si="30"/>
        <v>0</v>
      </c>
      <c r="M73" s="7"/>
      <c r="N73" s="27"/>
      <c r="O73" s="27"/>
      <c r="P73" s="25">
        <f t="shared" si="31"/>
        <v>0</v>
      </c>
      <c r="Q73" s="26">
        <f t="shared" si="32"/>
        <v>0</v>
      </c>
      <c r="R73" s="7"/>
      <c r="S73" s="27">
        <f t="shared" si="33"/>
        <v>1</v>
      </c>
      <c r="T73" s="27">
        <f t="shared" si="34"/>
        <v>0</v>
      </c>
      <c r="U73" s="25"/>
      <c r="V73" s="26">
        <f t="shared" si="35"/>
        <v>0</v>
      </c>
      <c r="ZY73" t="s">
        <v>1526</v>
      </c>
      <c r="ZZ73" s="18" t="s">
        <v>1527</v>
      </c>
    </row>
    <row r="74" spans="1:702" x14ac:dyDescent="0.25">
      <c r="A74" s="21"/>
      <c r="B74" s="88" t="s">
        <v>1528</v>
      </c>
      <c r="C74" s="23" t="s">
        <v>1529</v>
      </c>
      <c r="D74" s="24">
        <v>1</v>
      </c>
      <c r="E74" s="24"/>
      <c r="F74" s="25">
        <f t="shared" si="27"/>
        <v>0</v>
      </c>
      <c r="G74" s="26">
        <f t="shared" si="28"/>
        <v>0</v>
      </c>
      <c r="H74" s="7"/>
      <c r="I74" s="27"/>
      <c r="J74" s="27"/>
      <c r="K74" s="25"/>
      <c r="L74" s="26">
        <f t="shared" si="30"/>
        <v>0</v>
      </c>
      <c r="M74" s="7"/>
      <c r="N74" s="27"/>
      <c r="O74" s="27"/>
      <c r="P74" s="25">
        <f t="shared" si="31"/>
        <v>0</v>
      </c>
      <c r="Q74" s="26">
        <f t="shared" si="32"/>
        <v>0</v>
      </c>
      <c r="R74" s="7"/>
      <c r="S74" s="27">
        <f t="shared" si="33"/>
        <v>1</v>
      </c>
      <c r="T74" s="27">
        <f t="shared" si="34"/>
        <v>0</v>
      </c>
      <c r="U74" s="25"/>
      <c r="V74" s="26">
        <f t="shared" si="35"/>
        <v>0</v>
      </c>
      <c r="ZY74" t="s">
        <v>1530</v>
      </c>
      <c r="ZZ74" s="18" t="s">
        <v>1531</v>
      </c>
    </row>
    <row r="75" spans="1:702" x14ac:dyDescent="0.25">
      <c r="A75" s="21"/>
      <c r="B75" s="88" t="s">
        <v>1532</v>
      </c>
      <c r="C75" s="23" t="s">
        <v>1533</v>
      </c>
      <c r="D75" s="24">
        <v>1</v>
      </c>
      <c r="E75" s="24"/>
      <c r="F75" s="25">
        <f t="shared" si="27"/>
        <v>0</v>
      </c>
      <c r="G75" s="26">
        <f t="shared" si="28"/>
        <v>0</v>
      </c>
      <c r="H75" s="7"/>
      <c r="I75" s="27"/>
      <c r="J75" s="27"/>
      <c r="K75" s="25"/>
      <c r="L75" s="26">
        <f t="shared" si="30"/>
        <v>0</v>
      </c>
      <c r="M75" s="7"/>
      <c r="N75" s="27"/>
      <c r="O75" s="27"/>
      <c r="P75" s="25">
        <f t="shared" si="31"/>
        <v>0</v>
      </c>
      <c r="Q75" s="26">
        <f t="shared" si="32"/>
        <v>0</v>
      </c>
      <c r="R75" s="7"/>
      <c r="S75" s="27">
        <f t="shared" si="33"/>
        <v>1</v>
      </c>
      <c r="T75" s="27">
        <f t="shared" si="34"/>
        <v>0</v>
      </c>
      <c r="U75" s="25"/>
      <c r="V75" s="26">
        <f t="shared" si="35"/>
        <v>0</v>
      </c>
      <c r="ZY75" t="s">
        <v>1534</v>
      </c>
      <c r="ZZ75" s="18" t="s">
        <v>1535</v>
      </c>
    </row>
    <row r="76" spans="1:702" x14ac:dyDescent="0.25">
      <c r="A76" s="21"/>
      <c r="B76" s="88" t="s">
        <v>1536</v>
      </c>
      <c r="C76" s="23" t="s">
        <v>1537</v>
      </c>
      <c r="D76" s="24">
        <v>1</v>
      </c>
      <c r="E76" s="24"/>
      <c r="F76" s="25">
        <f t="shared" si="27"/>
        <v>0</v>
      </c>
      <c r="G76" s="26">
        <f t="shared" si="28"/>
        <v>0</v>
      </c>
      <c r="H76" s="7"/>
      <c r="I76" s="27"/>
      <c r="J76" s="27"/>
      <c r="K76" s="25"/>
      <c r="L76" s="26">
        <f t="shared" si="30"/>
        <v>0</v>
      </c>
      <c r="M76" s="7"/>
      <c r="N76" s="27"/>
      <c r="O76" s="27"/>
      <c r="P76" s="25">
        <f t="shared" si="31"/>
        <v>0</v>
      </c>
      <c r="Q76" s="26">
        <f t="shared" si="32"/>
        <v>0</v>
      </c>
      <c r="R76" s="7"/>
      <c r="S76" s="27">
        <f t="shared" si="33"/>
        <v>1</v>
      </c>
      <c r="T76" s="27">
        <f t="shared" si="34"/>
        <v>0</v>
      </c>
      <c r="U76" s="25"/>
      <c r="V76" s="26">
        <f t="shared" si="35"/>
        <v>0</v>
      </c>
      <c r="ZY76" t="s">
        <v>1538</v>
      </c>
      <c r="ZZ76" s="18" t="s">
        <v>1539</v>
      </c>
    </row>
    <row r="77" spans="1:702" x14ac:dyDescent="0.25">
      <c r="A77" s="21"/>
      <c r="B77" s="88" t="s">
        <v>1540</v>
      </c>
      <c r="C77" s="23" t="s">
        <v>1541</v>
      </c>
      <c r="D77" s="24"/>
      <c r="E77" s="24"/>
      <c r="F77" s="25">
        <f t="shared" si="27"/>
        <v>0</v>
      </c>
      <c r="G77" s="26">
        <f t="shared" si="28"/>
        <v>0</v>
      </c>
      <c r="H77" s="7"/>
      <c r="I77" s="27"/>
      <c r="J77" s="27"/>
      <c r="K77" s="25"/>
      <c r="L77" s="26">
        <f t="shared" si="30"/>
        <v>0</v>
      </c>
      <c r="M77" s="7"/>
      <c r="N77" s="27">
        <v>1</v>
      </c>
      <c r="O77" s="27"/>
      <c r="P77" s="25">
        <f t="shared" si="31"/>
        <v>0</v>
      </c>
      <c r="Q77" s="26">
        <f t="shared" si="32"/>
        <v>0</v>
      </c>
      <c r="R77" s="7"/>
      <c r="S77" s="27">
        <f t="shared" si="33"/>
        <v>1</v>
      </c>
      <c r="T77" s="27">
        <f t="shared" si="34"/>
        <v>0</v>
      </c>
      <c r="U77" s="25"/>
      <c r="V77" s="26">
        <f t="shared" si="35"/>
        <v>0</v>
      </c>
      <c r="ZY77" t="s">
        <v>1542</v>
      </c>
      <c r="ZZ77" s="18" t="s">
        <v>1543</v>
      </c>
    </row>
    <row r="78" spans="1:702" x14ac:dyDescent="0.25">
      <c r="A78" s="21"/>
      <c r="B78" s="88" t="s">
        <v>1544</v>
      </c>
      <c r="C78" s="23" t="s">
        <v>1545</v>
      </c>
      <c r="D78" s="24"/>
      <c r="E78" s="24"/>
      <c r="F78" s="25">
        <f t="shared" si="27"/>
        <v>0</v>
      </c>
      <c r="G78" s="26">
        <f t="shared" si="28"/>
        <v>0</v>
      </c>
      <c r="H78" s="7"/>
      <c r="I78" s="27"/>
      <c r="J78" s="27"/>
      <c r="K78" s="25"/>
      <c r="L78" s="26">
        <f t="shared" si="30"/>
        <v>0</v>
      </c>
      <c r="M78" s="7"/>
      <c r="N78" s="27">
        <v>1</v>
      </c>
      <c r="O78" s="27"/>
      <c r="P78" s="25">
        <f t="shared" si="31"/>
        <v>0</v>
      </c>
      <c r="Q78" s="26">
        <f t="shared" si="32"/>
        <v>0</v>
      </c>
      <c r="R78" s="7"/>
      <c r="S78" s="27">
        <f t="shared" si="33"/>
        <v>1</v>
      </c>
      <c r="T78" s="27">
        <f t="shared" si="34"/>
        <v>0</v>
      </c>
      <c r="U78" s="25"/>
      <c r="V78" s="26">
        <f t="shared" si="35"/>
        <v>0</v>
      </c>
      <c r="ZY78" t="s">
        <v>1546</v>
      </c>
      <c r="ZZ78" s="18" t="s">
        <v>1547</v>
      </c>
    </row>
    <row r="79" spans="1:702" x14ac:dyDescent="0.25">
      <c r="A79" s="21"/>
      <c r="B79" s="88" t="s">
        <v>1548</v>
      </c>
      <c r="C79" s="23" t="s">
        <v>1549</v>
      </c>
      <c r="D79" s="24"/>
      <c r="E79" s="24"/>
      <c r="F79" s="25">
        <f t="shared" si="27"/>
        <v>0</v>
      </c>
      <c r="G79" s="26">
        <f t="shared" si="28"/>
        <v>0</v>
      </c>
      <c r="H79" s="7"/>
      <c r="I79" s="27"/>
      <c r="J79" s="27"/>
      <c r="K79" s="25"/>
      <c r="L79" s="26">
        <f t="shared" si="30"/>
        <v>0</v>
      </c>
      <c r="M79" s="7"/>
      <c r="N79" s="27">
        <v>1</v>
      </c>
      <c r="O79" s="27"/>
      <c r="P79" s="25">
        <f t="shared" si="31"/>
        <v>0</v>
      </c>
      <c r="Q79" s="26">
        <f t="shared" si="32"/>
        <v>0</v>
      </c>
      <c r="R79" s="7"/>
      <c r="S79" s="27">
        <f t="shared" si="33"/>
        <v>1</v>
      </c>
      <c r="T79" s="27">
        <f t="shared" si="34"/>
        <v>0</v>
      </c>
      <c r="U79" s="25"/>
      <c r="V79" s="26">
        <f t="shared" si="35"/>
        <v>0</v>
      </c>
      <c r="ZY79" t="s">
        <v>1550</v>
      </c>
      <c r="ZZ79" s="18" t="s">
        <v>1551</v>
      </c>
    </row>
    <row r="80" spans="1:702" x14ac:dyDescent="0.25">
      <c r="A80" s="21"/>
      <c r="B80" s="88" t="s">
        <v>1552</v>
      </c>
      <c r="C80" s="23" t="s">
        <v>1553</v>
      </c>
      <c r="D80" s="24"/>
      <c r="E80" s="24"/>
      <c r="F80" s="25">
        <f t="shared" si="27"/>
        <v>0</v>
      </c>
      <c r="G80" s="26">
        <f t="shared" si="28"/>
        <v>0</v>
      </c>
      <c r="H80" s="7"/>
      <c r="I80" s="27"/>
      <c r="J80" s="27"/>
      <c r="K80" s="25"/>
      <c r="L80" s="26">
        <f t="shared" si="30"/>
        <v>0</v>
      </c>
      <c r="M80" s="7"/>
      <c r="N80" s="27">
        <v>1</v>
      </c>
      <c r="O80" s="27"/>
      <c r="P80" s="25">
        <f t="shared" si="31"/>
        <v>0</v>
      </c>
      <c r="Q80" s="26">
        <f t="shared" si="32"/>
        <v>0</v>
      </c>
      <c r="R80" s="7"/>
      <c r="S80" s="27">
        <f t="shared" si="33"/>
        <v>1</v>
      </c>
      <c r="T80" s="27">
        <f t="shared" si="34"/>
        <v>0</v>
      </c>
      <c r="U80" s="25"/>
      <c r="V80" s="26">
        <f t="shared" si="35"/>
        <v>0</v>
      </c>
      <c r="ZY80" t="s">
        <v>1554</v>
      </c>
      <c r="ZZ80" s="18" t="s">
        <v>1555</v>
      </c>
    </row>
    <row r="81" spans="1:702" x14ac:dyDescent="0.25">
      <c r="A81" s="21"/>
      <c r="B81" s="88" t="s">
        <v>1556</v>
      </c>
      <c r="C81" s="23" t="s">
        <v>1557</v>
      </c>
      <c r="D81" s="24"/>
      <c r="E81" s="24"/>
      <c r="F81" s="25">
        <f t="shared" si="27"/>
        <v>0</v>
      </c>
      <c r="G81" s="26">
        <f t="shared" si="28"/>
        <v>0</v>
      </c>
      <c r="H81" s="7"/>
      <c r="I81" s="27"/>
      <c r="J81" s="27"/>
      <c r="K81" s="25"/>
      <c r="L81" s="26">
        <f t="shared" si="30"/>
        <v>0</v>
      </c>
      <c r="M81" s="7"/>
      <c r="N81" s="27">
        <v>1</v>
      </c>
      <c r="O81" s="27"/>
      <c r="P81" s="25">
        <f t="shared" si="31"/>
        <v>0</v>
      </c>
      <c r="Q81" s="26">
        <f t="shared" si="32"/>
        <v>0</v>
      </c>
      <c r="R81" s="7"/>
      <c r="S81" s="27">
        <f t="shared" si="33"/>
        <v>1</v>
      </c>
      <c r="T81" s="27">
        <f t="shared" si="34"/>
        <v>0</v>
      </c>
      <c r="U81" s="25"/>
      <c r="V81" s="26">
        <f t="shared" si="35"/>
        <v>0</v>
      </c>
      <c r="ZY81" t="s">
        <v>1558</v>
      </c>
      <c r="ZZ81" s="18" t="s">
        <v>1559</v>
      </c>
    </row>
    <row r="82" spans="1:702" x14ac:dyDescent="0.25">
      <c r="A82" s="21"/>
      <c r="B82" s="88" t="s">
        <v>1560</v>
      </c>
      <c r="C82" s="23" t="s">
        <v>1561</v>
      </c>
      <c r="D82" s="24"/>
      <c r="E82" s="24"/>
      <c r="F82" s="25">
        <f t="shared" si="27"/>
        <v>0</v>
      </c>
      <c r="G82" s="26">
        <f t="shared" si="28"/>
        <v>0</v>
      </c>
      <c r="H82" s="7"/>
      <c r="I82" s="27">
        <v>1</v>
      </c>
      <c r="J82" s="27"/>
      <c r="K82" s="25"/>
      <c r="L82" s="26">
        <f t="shared" si="30"/>
        <v>0</v>
      </c>
      <c r="M82" s="7"/>
      <c r="N82" s="27"/>
      <c r="O82" s="27"/>
      <c r="P82" s="25">
        <f t="shared" si="31"/>
        <v>0</v>
      </c>
      <c r="Q82" s="26">
        <f t="shared" si="32"/>
        <v>0</v>
      </c>
      <c r="R82" s="7"/>
      <c r="S82" s="27">
        <f t="shared" si="33"/>
        <v>1</v>
      </c>
      <c r="T82" s="27">
        <f t="shared" si="34"/>
        <v>0</v>
      </c>
      <c r="U82" s="25"/>
      <c r="V82" s="26">
        <f t="shared" si="35"/>
        <v>0</v>
      </c>
      <c r="ZY82" t="s">
        <v>1562</v>
      </c>
      <c r="ZZ82" s="18" t="s">
        <v>1563</v>
      </c>
    </row>
    <row r="83" spans="1:702" x14ac:dyDescent="0.25">
      <c r="A83" s="21"/>
      <c r="B83" s="88" t="s">
        <v>1564</v>
      </c>
      <c r="C83" s="23" t="s">
        <v>1565</v>
      </c>
      <c r="D83" s="24"/>
      <c r="E83" s="24"/>
      <c r="F83" s="25">
        <f t="shared" si="27"/>
        <v>0</v>
      </c>
      <c r="G83" s="26">
        <f t="shared" si="28"/>
        <v>0</v>
      </c>
      <c r="H83" s="7"/>
      <c r="I83" s="27">
        <v>1</v>
      </c>
      <c r="J83" s="27"/>
      <c r="K83" s="25"/>
      <c r="L83" s="26">
        <f t="shared" si="30"/>
        <v>0</v>
      </c>
      <c r="M83" s="7"/>
      <c r="N83" s="27"/>
      <c r="O83" s="27"/>
      <c r="P83" s="25">
        <f t="shared" si="31"/>
        <v>0</v>
      </c>
      <c r="Q83" s="26">
        <f t="shared" si="32"/>
        <v>0</v>
      </c>
      <c r="R83" s="7"/>
      <c r="S83" s="27">
        <f t="shared" si="33"/>
        <v>1</v>
      </c>
      <c r="T83" s="27">
        <f t="shared" si="34"/>
        <v>0</v>
      </c>
      <c r="U83" s="25"/>
      <c r="V83" s="26">
        <f t="shared" si="35"/>
        <v>0</v>
      </c>
      <c r="ZY83" t="s">
        <v>1566</v>
      </c>
      <c r="ZZ83" s="18" t="s">
        <v>1567</v>
      </c>
    </row>
    <row r="84" spans="1:702" x14ac:dyDescent="0.25">
      <c r="A84" s="21"/>
      <c r="B84" s="88" t="s">
        <v>1568</v>
      </c>
      <c r="C84" s="23" t="s">
        <v>1569</v>
      </c>
      <c r="D84" s="24">
        <v>2</v>
      </c>
      <c r="E84" s="24"/>
      <c r="F84" s="25">
        <f t="shared" si="27"/>
        <v>0</v>
      </c>
      <c r="G84" s="26">
        <f t="shared" si="28"/>
        <v>0</v>
      </c>
      <c r="H84" s="7"/>
      <c r="I84" s="27"/>
      <c r="J84" s="27"/>
      <c r="K84" s="25"/>
      <c r="L84" s="26">
        <f t="shared" si="30"/>
        <v>0</v>
      </c>
      <c r="M84" s="7"/>
      <c r="N84" s="27"/>
      <c r="O84" s="27"/>
      <c r="P84" s="25">
        <f t="shared" si="31"/>
        <v>0</v>
      </c>
      <c r="Q84" s="26">
        <f t="shared" si="32"/>
        <v>0</v>
      </c>
      <c r="R84" s="7"/>
      <c r="S84" s="27">
        <f t="shared" si="33"/>
        <v>2</v>
      </c>
      <c r="T84" s="27">
        <f t="shared" si="34"/>
        <v>0</v>
      </c>
      <c r="U84" s="25"/>
      <c r="V84" s="26">
        <f t="shared" si="35"/>
        <v>0</v>
      </c>
      <c r="ZY84" t="s">
        <v>1570</v>
      </c>
      <c r="ZZ84" s="18" t="s">
        <v>1571</v>
      </c>
    </row>
    <row r="85" spans="1:702" x14ac:dyDescent="0.25">
      <c r="A85" s="21"/>
      <c r="B85" s="88" t="s">
        <v>1572</v>
      </c>
      <c r="C85" s="23" t="s">
        <v>1573</v>
      </c>
      <c r="D85" s="24">
        <v>1</v>
      </c>
      <c r="E85" s="24"/>
      <c r="F85" s="25">
        <f t="shared" si="27"/>
        <v>0</v>
      </c>
      <c r="G85" s="26">
        <f t="shared" si="28"/>
        <v>0</v>
      </c>
      <c r="H85" s="7"/>
      <c r="I85" s="27"/>
      <c r="J85" s="27"/>
      <c r="K85" s="25"/>
      <c r="L85" s="26">
        <f t="shared" si="30"/>
        <v>0</v>
      </c>
      <c r="M85" s="7"/>
      <c r="N85" s="27"/>
      <c r="O85" s="27"/>
      <c r="P85" s="25">
        <f t="shared" si="31"/>
        <v>0</v>
      </c>
      <c r="Q85" s="26">
        <f t="shared" si="32"/>
        <v>0</v>
      </c>
      <c r="R85" s="7"/>
      <c r="S85" s="27">
        <f t="shared" si="33"/>
        <v>1</v>
      </c>
      <c r="T85" s="27">
        <f t="shared" si="34"/>
        <v>0</v>
      </c>
      <c r="U85" s="25"/>
      <c r="V85" s="26">
        <f t="shared" si="35"/>
        <v>0</v>
      </c>
      <c r="ZY85" t="s">
        <v>1574</v>
      </c>
      <c r="ZZ85" s="18" t="s">
        <v>1575</v>
      </c>
    </row>
    <row r="86" spans="1:702" x14ac:dyDescent="0.25">
      <c r="A86" s="21"/>
      <c r="B86" s="88" t="s">
        <v>1576</v>
      </c>
      <c r="C86" s="23" t="s">
        <v>1577</v>
      </c>
      <c r="D86" s="24">
        <v>1</v>
      </c>
      <c r="E86" s="24"/>
      <c r="F86" s="25">
        <f t="shared" si="27"/>
        <v>0</v>
      </c>
      <c r="G86" s="26">
        <f t="shared" si="28"/>
        <v>0</v>
      </c>
      <c r="H86" s="7"/>
      <c r="I86" s="27"/>
      <c r="J86" s="27"/>
      <c r="K86" s="25"/>
      <c r="L86" s="26">
        <f t="shared" si="30"/>
        <v>0</v>
      </c>
      <c r="M86" s="7"/>
      <c r="N86" s="27"/>
      <c r="O86" s="27"/>
      <c r="P86" s="25">
        <f t="shared" si="31"/>
        <v>0</v>
      </c>
      <c r="Q86" s="26">
        <f t="shared" si="32"/>
        <v>0</v>
      </c>
      <c r="R86" s="7"/>
      <c r="S86" s="27">
        <f t="shared" si="33"/>
        <v>1</v>
      </c>
      <c r="T86" s="27">
        <f t="shared" si="34"/>
        <v>0</v>
      </c>
      <c r="U86" s="25"/>
      <c r="V86" s="26">
        <f t="shared" si="35"/>
        <v>0</v>
      </c>
      <c r="ZY86" t="s">
        <v>1578</v>
      </c>
      <c r="ZZ86" s="18" t="s">
        <v>1579</v>
      </c>
    </row>
    <row r="87" spans="1:702" x14ac:dyDescent="0.25">
      <c r="A87" s="21"/>
      <c r="B87" s="88" t="s">
        <v>1580</v>
      </c>
      <c r="C87" s="23" t="s">
        <v>1581</v>
      </c>
      <c r="D87" s="24">
        <v>1</v>
      </c>
      <c r="E87" s="24"/>
      <c r="F87" s="25">
        <f t="shared" si="27"/>
        <v>0</v>
      </c>
      <c r="G87" s="26">
        <f t="shared" si="28"/>
        <v>0</v>
      </c>
      <c r="H87" s="7"/>
      <c r="I87" s="27"/>
      <c r="J87" s="27"/>
      <c r="K87" s="25"/>
      <c r="L87" s="26">
        <f t="shared" si="30"/>
        <v>0</v>
      </c>
      <c r="M87" s="7"/>
      <c r="N87" s="27"/>
      <c r="O87" s="27"/>
      <c r="P87" s="25">
        <f t="shared" si="31"/>
        <v>0</v>
      </c>
      <c r="Q87" s="26">
        <f t="shared" si="32"/>
        <v>0</v>
      </c>
      <c r="R87" s="7"/>
      <c r="S87" s="27">
        <f t="shared" si="33"/>
        <v>1</v>
      </c>
      <c r="T87" s="27">
        <f t="shared" si="34"/>
        <v>0</v>
      </c>
      <c r="U87" s="25"/>
      <c r="V87" s="26">
        <f t="shared" si="35"/>
        <v>0</v>
      </c>
      <c r="ZY87" t="s">
        <v>1582</v>
      </c>
      <c r="ZZ87" s="18" t="s">
        <v>1583</v>
      </c>
    </row>
    <row r="88" spans="1:702" x14ac:dyDescent="0.25">
      <c r="A88" s="21"/>
      <c r="B88" s="88" t="s">
        <v>1584</v>
      </c>
      <c r="C88" s="23" t="s">
        <v>1585</v>
      </c>
      <c r="D88" s="24">
        <v>1</v>
      </c>
      <c r="E88" s="24"/>
      <c r="F88" s="25">
        <f t="shared" si="27"/>
        <v>0</v>
      </c>
      <c r="G88" s="26">
        <f t="shared" si="28"/>
        <v>0</v>
      </c>
      <c r="H88" s="7"/>
      <c r="I88" s="27"/>
      <c r="J88" s="27"/>
      <c r="K88" s="25"/>
      <c r="L88" s="26">
        <f t="shared" si="30"/>
        <v>0</v>
      </c>
      <c r="M88" s="7"/>
      <c r="N88" s="27"/>
      <c r="O88" s="27"/>
      <c r="P88" s="25">
        <f t="shared" si="31"/>
        <v>0</v>
      </c>
      <c r="Q88" s="26">
        <f t="shared" si="32"/>
        <v>0</v>
      </c>
      <c r="R88" s="7"/>
      <c r="S88" s="27">
        <f t="shared" si="33"/>
        <v>1</v>
      </c>
      <c r="T88" s="27">
        <f t="shared" si="34"/>
        <v>0</v>
      </c>
      <c r="U88" s="25"/>
      <c r="V88" s="26">
        <f t="shared" si="35"/>
        <v>0</v>
      </c>
      <c r="ZY88" t="s">
        <v>1586</v>
      </c>
      <c r="ZZ88" s="18" t="s">
        <v>1587</v>
      </c>
    </row>
    <row r="89" spans="1:702" x14ac:dyDescent="0.25">
      <c r="A89" s="21"/>
      <c r="B89" s="88" t="s">
        <v>1588</v>
      </c>
      <c r="C89" s="23" t="s">
        <v>1589</v>
      </c>
      <c r="D89" s="24">
        <v>1</v>
      </c>
      <c r="E89" s="24"/>
      <c r="F89" s="25">
        <f t="shared" si="27"/>
        <v>0</v>
      </c>
      <c r="G89" s="26">
        <f t="shared" si="28"/>
        <v>0</v>
      </c>
      <c r="H89" s="7"/>
      <c r="I89" s="27"/>
      <c r="J89" s="27"/>
      <c r="K89" s="25"/>
      <c r="L89" s="26">
        <f t="shared" si="30"/>
        <v>0</v>
      </c>
      <c r="M89" s="7"/>
      <c r="N89" s="27"/>
      <c r="O89" s="27"/>
      <c r="P89" s="25">
        <f t="shared" si="31"/>
        <v>0</v>
      </c>
      <c r="Q89" s="26">
        <f t="shared" si="32"/>
        <v>0</v>
      </c>
      <c r="R89" s="7"/>
      <c r="S89" s="27">
        <f t="shared" si="33"/>
        <v>1</v>
      </c>
      <c r="T89" s="27">
        <f t="shared" si="34"/>
        <v>0</v>
      </c>
      <c r="U89" s="25"/>
      <c r="V89" s="26">
        <f t="shared" si="35"/>
        <v>0</v>
      </c>
      <c r="ZY89" t="s">
        <v>1590</v>
      </c>
      <c r="ZZ89" s="18" t="s">
        <v>1591</v>
      </c>
    </row>
    <row r="90" spans="1:702" x14ac:dyDescent="0.25">
      <c r="A90" s="21"/>
      <c r="B90" s="88" t="s">
        <v>1592</v>
      </c>
      <c r="C90" s="23" t="s">
        <v>1593</v>
      </c>
      <c r="D90" s="24">
        <v>1</v>
      </c>
      <c r="E90" s="24"/>
      <c r="F90" s="25">
        <f t="shared" si="27"/>
        <v>0</v>
      </c>
      <c r="G90" s="26">
        <f t="shared" si="28"/>
        <v>0</v>
      </c>
      <c r="H90" s="7"/>
      <c r="I90" s="27"/>
      <c r="J90" s="27"/>
      <c r="K90" s="25"/>
      <c r="L90" s="26">
        <f t="shared" si="30"/>
        <v>0</v>
      </c>
      <c r="M90" s="7"/>
      <c r="N90" s="27"/>
      <c r="O90" s="27"/>
      <c r="P90" s="25">
        <f t="shared" si="31"/>
        <v>0</v>
      </c>
      <c r="Q90" s="26">
        <f t="shared" si="32"/>
        <v>0</v>
      </c>
      <c r="R90" s="7"/>
      <c r="S90" s="27">
        <f t="shared" si="33"/>
        <v>1</v>
      </c>
      <c r="T90" s="27">
        <f t="shared" si="34"/>
        <v>0</v>
      </c>
      <c r="U90" s="25"/>
      <c r="V90" s="26">
        <f t="shared" si="35"/>
        <v>0</v>
      </c>
      <c r="ZY90" t="s">
        <v>1594</v>
      </c>
      <c r="ZZ90" s="18" t="s">
        <v>1595</v>
      </c>
    </row>
    <row r="91" spans="1:702" x14ac:dyDescent="0.25">
      <c r="A91" s="21"/>
      <c r="B91" s="88" t="s">
        <v>1596</v>
      </c>
      <c r="C91" s="23" t="s">
        <v>1597</v>
      </c>
      <c r="D91" s="24">
        <v>1</v>
      </c>
      <c r="E91" s="24"/>
      <c r="F91" s="25">
        <f t="shared" si="27"/>
        <v>0</v>
      </c>
      <c r="G91" s="26">
        <f t="shared" si="28"/>
        <v>0</v>
      </c>
      <c r="H91" s="7"/>
      <c r="I91" s="27"/>
      <c r="J91" s="27"/>
      <c r="K91" s="25"/>
      <c r="L91" s="26">
        <f t="shared" si="30"/>
        <v>0</v>
      </c>
      <c r="M91" s="7"/>
      <c r="N91" s="27"/>
      <c r="O91" s="27"/>
      <c r="P91" s="25">
        <f t="shared" si="31"/>
        <v>0</v>
      </c>
      <c r="Q91" s="26">
        <f t="shared" si="32"/>
        <v>0</v>
      </c>
      <c r="R91" s="7"/>
      <c r="S91" s="27">
        <f t="shared" si="33"/>
        <v>1</v>
      </c>
      <c r="T91" s="27">
        <f t="shared" si="34"/>
        <v>0</v>
      </c>
      <c r="U91" s="25"/>
      <c r="V91" s="26">
        <f t="shared" si="35"/>
        <v>0</v>
      </c>
      <c r="ZY91" t="s">
        <v>1598</v>
      </c>
      <c r="ZZ91" s="18" t="s">
        <v>1599</v>
      </c>
    </row>
    <row r="92" spans="1:702" x14ac:dyDescent="0.25">
      <c r="A92" s="21"/>
      <c r="B92" s="88" t="s">
        <v>1600</v>
      </c>
      <c r="C92" s="23" t="s">
        <v>1601</v>
      </c>
      <c r="D92" s="24">
        <v>1</v>
      </c>
      <c r="E92" s="24"/>
      <c r="F92" s="25">
        <f t="shared" si="27"/>
        <v>0</v>
      </c>
      <c r="G92" s="26">
        <f t="shared" si="28"/>
        <v>0</v>
      </c>
      <c r="H92" s="7"/>
      <c r="I92" s="27"/>
      <c r="J92" s="27"/>
      <c r="K92" s="25"/>
      <c r="L92" s="26">
        <f t="shared" si="30"/>
        <v>0</v>
      </c>
      <c r="M92" s="7"/>
      <c r="N92" s="27"/>
      <c r="O92" s="27"/>
      <c r="P92" s="25">
        <f t="shared" si="31"/>
        <v>0</v>
      </c>
      <c r="Q92" s="26">
        <f t="shared" si="32"/>
        <v>0</v>
      </c>
      <c r="R92" s="7"/>
      <c r="S92" s="27">
        <f t="shared" si="33"/>
        <v>1</v>
      </c>
      <c r="T92" s="27">
        <f t="shared" si="34"/>
        <v>0</v>
      </c>
      <c r="U92" s="25"/>
      <c r="V92" s="26">
        <f t="shared" si="35"/>
        <v>0</v>
      </c>
      <c r="ZY92" t="s">
        <v>1602</v>
      </c>
      <c r="ZZ92" s="18" t="s">
        <v>1603</v>
      </c>
    </row>
    <row r="93" spans="1:702" x14ac:dyDescent="0.25">
      <c r="A93" s="21"/>
      <c r="B93" s="88" t="s">
        <v>1604</v>
      </c>
      <c r="C93" s="23" t="s">
        <v>1605</v>
      </c>
      <c r="D93" s="24">
        <v>1</v>
      </c>
      <c r="E93" s="24"/>
      <c r="F93" s="25">
        <f t="shared" si="27"/>
        <v>0</v>
      </c>
      <c r="G93" s="26">
        <f t="shared" si="28"/>
        <v>0</v>
      </c>
      <c r="H93" s="7"/>
      <c r="I93" s="27"/>
      <c r="J93" s="27"/>
      <c r="K93" s="25"/>
      <c r="L93" s="26">
        <f t="shared" si="30"/>
        <v>0</v>
      </c>
      <c r="M93" s="7"/>
      <c r="N93" s="27"/>
      <c r="O93" s="27"/>
      <c r="P93" s="25">
        <f t="shared" si="31"/>
        <v>0</v>
      </c>
      <c r="Q93" s="26">
        <f t="shared" si="32"/>
        <v>0</v>
      </c>
      <c r="R93" s="7"/>
      <c r="S93" s="27">
        <f t="shared" si="33"/>
        <v>1</v>
      </c>
      <c r="T93" s="27">
        <f t="shared" si="34"/>
        <v>0</v>
      </c>
      <c r="U93" s="25"/>
      <c r="V93" s="26">
        <f t="shared" si="35"/>
        <v>0</v>
      </c>
      <c r="ZY93" t="s">
        <v>1606</v>
      </c>
      <c r="ZZ93" s="18" t="s">
        <v>1607</v>
      </c>
    </row>
    <row r="94" spans="1:702" x14ac:dyDescent="0.25">
      <c r="A94" s="21"/>
      <c r="B94" s="88" t="s">
        <v>1608</v>
      </c>
      <c r="C94" s="23" t="s">
        <v>1609</v>
      </c>
      <c r="D94" s="24">
        <v>1</v>
      </c>
      <c r="E94" s="24"/>
      <c r="F94" s="25">
        <f t="shared" si="27"/>
        <v>0</v>
      </c>
      <c r="G94" s="26">
        <f t="shared" si="28"/>
        <v>0</v>
      </c>
      <c r="H94" s="7"/>
      <c r="I94" s="27"/>
      <c r="J94" s="27"/>
      <c r="K94" s="25"/>
      <c r="L94" s="26">
        <f t="shared" si="30"/>
        <v>0</v>
      </c>
      <c r="M94" s="7"/>
      <c r="N94" s="27"/>
      <c r="O94" s="27"/>
      <c r="P94" s="25">
        <f t="shared" si="31"/>
        <v>0</v>
      </c>
      <c r="Q94" s="26">
        <f t="shared" si="32"/>
        <v>0</v>
      </c>
      <c r="R94" s="7"/>
      <c r="S94" s="27">
        <f t="shared" si="33"/>
        <v>1</v>
      </c>
      <c r="T94" s="27">
        <f t="shared" si="34"/>
        <v>0</v>
      </c>
      <c r="U94" s="25"/>
      <c r="V94" s="26">
        <f t="shared" si="35"/>
        <v>0</v>
      </c>
      <c r="ZY94" t="s">
        <v>1610</v>
      </c>
      <c r="ZZ94" s="18" t="s">
        <v>1611</v>
      </c>
    </row>
    <row r="95" spans="1:702" x14ac:dyDescent="0.25">
      <c r="A95" s="21"/>
      <c r="B95" s="88" t="s">
        <v>1612</v>
      </c>
      <c r="C95" s="23" t="s">
        <v>1613</v>
      </c>
      <c r="D95" s="24">
        <v>1</v>
      </c>
      <c r="E95" s="24"/>
      <c r="F95" s="25">
        <f t="shared" si="27"/>
        <v>0</v>
      </c>
      <c r="G95" s="26">
        <f t="shared" si="28"/>
        <v>0</v>
      </c>
      <c r="H95" s="7"/>
      <c r="I95" s="27"/>
      <c r="J95" s="27"/>
      <c r="K95" s="25"/>
      <c r="L95" s="26">
        <f t="shared" si="30"/>
        <v>0</v>
      </c>
      <c r="M95" s="7"/>
      <c r="N95" s="27"/>
      <c r="O95" s="27"/>
      <c r="P95" s="25">
        <f t="shared" si="31"/>
        <v>0</v>
      </c>
      <c r="Q95" s="26">
        <f t="shared" si="32"/>
        <v>0</v>
      </c>
      <c r="R95" s="7"/>
      <c r="S95" s="27">
        <f t="shared" si="33"/>
        <v>1</v>
      </c>
      <c r="T95" s="27">
        <f t="shared" si="34"/>
        <v>0</v>
      </c>
      <c r="U95" s="25"/>
      <c r="V95" s="26">
        <f t="shared" si="35"/>
        <v>0</v>
      </c>
      <c r="ZY95" t="s">
        <v>1614</v>
      </c>
      <c r="ZZ95" s="18" t="s">
        <v>1615</v>
      </c>
    </row>
    <row r="96" spans="1:702" x14ac:dyDescent="0.25">
      <c r="A96" s="21"/>
      <c r="B96" s="88" t="s">
        <v>1616</v>
      </c>
      <c r="C96" s="23" t="s">
        <v>1617</v>
      </c>
      <c r="D96" s="24"/>
      <c r="E96" s="24"/>
      <c r="F96" s="25">
        <f t="shared" si="27"/>
        <v>0</v>
      </c>
      <c r="G96" s="26">
        <f t="shared" si="28"/>
        <v>0</v>
      </c>
      <c r="H96" s="7"/>
      <c r="I96" s="27">
        <v>1</v>
      </c>
      <c r="J96" s="27"/>
      <c r="K96" s="25"/>
      <c r="L96" s="26">
        <f t="shared" si="30"/>
        <v>0</v>
      </c>
      <c r="M96" s="7"/>
      <c r="N96" s="27"/>
      <c r="O96" s="27"/>
      <c r="P96" s="25">
        <f t="shared" si="31"/>
        <v>0</v>
      </c>
      <c r="Q96" s="26">
        <f t="shared" si="32"/>
        <v>0</v>
      </c>
      <c r="R96" s="7"/>
      <c r="S96" s="27">
        <f t="shared" si="33"/>
        <v>1</v>
      </c>
      <c r="T96" s="27">
        <f t="shared" si="34"/>
        <v>0</v>
      </c>
      <c r="U96" s="25"/>
      <c r="V96" s="26">
        <f t="shared" si="35"/>
        <v>0</v>
      </c>
      <c r="ZY96" t="s">
        <v>1618</v>
      </c>
      <c r="ZZ96" s="18" t="s">
        <v>1619</v>
      </c>
    </row>
    <row r="97" spans="1:702" x14ac:dyDescent="0.25">
      <c r="A97" s="21"/>
      <c r="B97" s="88" t="s">
        <v>1620</v>
      </c>
      <c r="C97" s="23" t="s">
        <v>1621</v>
      </c>
      <c r="D97" s="24"/>
      <c r="E97" s="24"/>
      <c r="F97" s="25">
        <f t="shared" si="27"/>
        <v>0</v>
      </c>
      <c r="G97" s="26">
        <f t="shared" si="28"/>
        <v>0</v>
      </c>
      <c r="H97" s="7"/>
      <c r="I97" s="27"/>
      <c r="J97" s="27"/>
      <c r="K97" s="25"/>
      <c r="L97" s="26">
        <f t="shared" si="30"/>
        <v>0</v>
      </c>
      <c r="M97" s="7"/>
      <c r="N97" s="27">
        <v>1</v>
      </c>
      <c r="O97" s="27"/>
      <c r="P97" s="25">
        <f t="shared" si="31"/>
        <v>0</v>
      </c>
      <c r="Q97" s="26">
        <f t="shared" si="32"/>
        <v>0</v>
      </c>
      <c r="R97" s="7"/>
      <c r="S97" s="27">
        <f t="shared" si="33"/>
        <v>1</v>
      </c>
      <c r="T97" s="27">
        <f t="shared" si="34"/>
        <v>0</v>
      </c>
      <c r="U97" s="25"/>
      <c r="V97" s="26">
        <f t="shared" si="35"/>
        <v>0</v>
      </c>
      <c r="ZY97" t="s">
        <v>1622</v>
      </c>
      <c r="ZZ97" s="18" t="s">
        <v>1623</v>
      </c>
    </row>
    <row r="98" spans="1:702" x14ac:dyDescent="0.25">
      <c r="A98" s="21"/>
      <c r="B98" s="88" t="s">
        <v>1624</v>
      </c>
      <c r="C98" s="23" t="s">
        <v>1625</v>
      </c>
      <c r="D98" s="24">
        <v>1</v>
      </c>
      <c r="E98" s="24"/>
      <c r="F98" s="25">
        <f t="shared" si="27"/>
        <v>0</v>
      </c>
      <c r="G98" s="26">
        <f t="shared" si="28"/>
        <v>0</v>
      </c>
      <c r="H98" s="7"/>
      <c r="I98" s="27"/>
      <c r="J98" s="27"/>
      <c r="K98" s="25"/>
      <c r="L98" s="26">
        <f t="shared" si="30"/>
        <v>0</v>
      </c>
      <c r="M98" s="7"/>
      <c r="N98" s="27"/>
      <c r="O98" s="27"/>
      <c r="P98" s="25">
        <f t="shared" si="31"/>
        <v>0</v>
      </c>
      <c r="Q98" s="26">
        <f t="shared" si="32"/>
        <v>0</v>
      </c>
      <c r="R98" s="7"/>
      <c r="S98" s="27">
        <f t="shared" si="33"/>
        <v>1</v>
      </c>
      <c r="T98" s="27">
        <f t="shared" si="34"/>
        <v>0</v>
      </c>
      <c r="U98" s="25"/>
      <c r="V98" s="26">
        <f t="shared" si="35"/>
        <v>0</v>
      </c>
      <c r="ZY98" t="s">
        <v>1626</v>
      </c>
      <c r="ZZ98" s="18" t="s">
        <v>1627</v>
      </c>
    </row>
    <row r="99" spans="1:702" x14ac:dyDescent="0.25">
      <c r="A99" s="21" t="s">
        <v>1455</v>
      </c>
      <c r="B99" s="22" t="s">
        <v>1628</v>
      </c>
      <c r="C99" s="23" t="s">
        <v>1629</v>
      </c>
      <c r="D99" s="24"/>
      <c r="E99" s="24"/>
      <c r="F99" s="25">
        <f t="shared" si="27"/>
        <v>0</v>
      </c>
      <c r="G99" s="26">
        <f t="shared" si="28"/>
        <v>0</v>
      </c>
      <c r="H99" s="7"/>
      <c r="I99" s="27"/>
      <c r="J99" s="27"/>
      <c r="K99" s="25"/>
      <c r="L99" s="26">
        <f t="shared" si="30"/>
        <v>0</v>
      </c>
      <c r="M99" s="7"/>
      <c r="N99" s="27"/>
      <c r="O99" s="27"/>
      <c r="P99" s="25">
        <f t="shared" si="31"/>
        <v>0</v>
      </c>
      <c r="Q99" s="26">
        <f t="shared" si="32"/>
        <v>0</v>
      </c>
      <c r="R99" s="7"/>
      <c r="S99" s="27">
        <f t="shared" si="33"/>
        <v>0</v>
      </c>
      <c r="T99" s="27">
        <f t="shared" si="34"/>
        <v>0</v>
      </c>
      <c r="U99" s="25"/>
      <c r="V99" s="26">
        <f t="shared" si="35"/>
        <v>0</v>
      </c>
      <c r="ZY99" t="s">
        <v>1630</v>
      </c>
      <c r="ZZ99" s="18" t="s">
        <v>1631</v>
      </c>
    </row>
    <row r="100" spans="1:702" x14ac:dyDescent="0.25">
      <c r="A100" s="21"/>
      <c r="B100" s="88" t="s">
        <v>1632</v>
      </c>
      <c r="C100" s="23" t="s">
        <v>1633</v>
      </c>
      <c r="D100" s="24">
        <v>1</v>
      </c>
      <c r="E100" s="24"/>
      <c r="F100" s="25">
        <f t="shared" si="27"/>
        <v>0</v>
      </c>
      <c r="G100" s="26">
        <f t="shared" si="28"/>
        <v>0</v>
      </c>
      <c r="H100" s="7"/>
      <c r="I100" s="27"/>
      <c r="J100" s="27"/>
      <c r="K100" s="25"/>
      <c r="L100" s="26">
        <f t="shared" si="30"/>
        <v>0</v>
      </c>
      <c r="M100" s="7"/>
      <c r="N100" s="27"/>
      <c r="O100" s="27"/>
      <c r="P100" s="25">
        <f t="shared" si="31"/>
        <v>0</v>
      </c>
      <c r="Q100" s="26">
        <f t="shared" si="32"/>
        <v>0</v>
      </c>
      <c r="R100" s="7"/>
      <c r="S100" s="27">
        <f t="shared" si="33"/>
        <v>1</v>
      </c>
      <c r="T100" s="27">
        <f t="shared" si="34"/>
        <v>0</v>
      </c>
      <c r="U100" s="25"/>
      <c r="V100" s="26">
        <f t="shared" si="35"/>
        <v>0</v>
      </c>
      <c r="ZY100" t="s">
        <v>1634</v>
      </c>
      <c r="ZZ100" s="18" t="s">
        <v>1635</v>
      </c>
    </row>
    <row r="101" spans="1:702" ht="18.75" x14ac:dyDescent="0.25">
      <c r="A101" s="45" t="s">
        <v>2795</v>
      </c>
      <c r="B101" s="46" t="s">
        <v>1636</v>
      </c>
      <c r="C101" s="15"/>
      <c r="D101" s="15"/>
      <c r="E101" s="15"/>
      <c r="F101" s="15"/>
      <c r="G101" s="16"/>
      <c r="H101" s="7"/>
      <c r="I101" s="17"/>
      <c r="J101" s="17"/>
      <c r="K101" s="15"/>
      <c r="L101" s="16"/>
      <c r="M101" s="7"/>
      <c r="N101" s="17"/>
      <c r="O101" s="17"/>
      <c r="P101" s="15"/>
      <c r="Q101" s="16"/>
      <c r="R101" s="7"/>
      <c r="S101" s="17"/>
      <c r="T101" s="17"/>
      <c r="U101" s="15"/>
      <c r="V101" s="16"/>
      <c r="ZY101" t="s">
        <v>1637</v>
      </c>
      <c r="ZZ101" s="18"/>
    </row>
    <row r="102" spans="1:702" ht="25.5" x14ac:dyDescent="0.25">
      <c r="A102" s="110" t="s">
        <v>2796</v>
      </c>
      <c r="B102" s="111" t="s">
        <v>1638</v>
      </c>
      <c r="C102" s="23" t="s">
        <v>1639</v>
      </c>
      <c r="D102" s="24">
        <v>22</v>
      </c>
      <c r="E102" s="24"/>
      <c r="F102" s="25">
        <f>U102</f>
        <v>0</v>
      </c>
      <c r="G102" s="26">
        <f>ROUND(E102*F102,2)</f>
        <v>0</v>
      </c>
      <c r="H102" s="7"/>
      <c r="I102" s="27">
        <v>1</v>
      </c>
      <c r="J102" s="27"/>
      <c r="K102" s="25"/>
      <c r="L102" s="26">
        <f>ROUND(J102*K102,2)</f>
        <v>0</v>
      </c>
      <c r="M102" s="7"/>
      <c r="N102" s="27">
        <v>3</v>
      </c>
      <c r="O102" s="27"/>
      <c r="P102" s="25">
        <f>U102</f>
        <v>0</v>
      </c>
      <c r="Q102" s="26">
        <f>ROUND(O102*P102,2)</f>
        <v>0</v>
      </c>
      <c r="R102" s="7"/>
      <c r="S102" s="27">
        <f t="shared" ref="S102:T106" si="36">D102+I102+N102</f>
        <v>26</v>
      </c>
      <c r="T102" s="27">
        <f t="shared" si="36"/>
        <v>0</v>
      </c>
      <c r="U102" s="25"/>
      <c r="V102" s="26">
        <f>G102+L102+Q102</f>
        <v>0</v>
      </c>
      <c r="ZY102" t="s">
        <v>1640</v>
      </c>
      <c r="ZZ102" s="18" t="s">
        <v>1641</v>
      </c>
    </row>
    <row r="103" spans="1:702" ht="25.5" x14ac:dyDescent="0.25">
      <c r="A103" s="112" t="s">
        <v>2797</v>
      </c>
      <c r="B103" s="88" t="s">
        <v>2801</v>
      </c>
      <c r="C103" s="23" t="s">
        <v>1642</v>
      </c>
      <c r="D103" s="24">
        <v>1</v>
      </c>
      <c r="E103" s="24"/>
      <c r="F103" s="25">
        <f>U103</f>
        <v>0</v>
      </c>
      <c r="G103" s="26">
        <f>ROUND(E103*F103,2)</f>
        <v>0</v>
      </c>
      <c r="H103" s="7"/>
      <c r="I103" s="27"/>
      <c r="J103" s="27"/>
      <c r="K103" s="25"/>
      <c r="L103" s="26">
        <f>ROUND(J103*K103,2)</f>
        <v>0</v>
      </c>
      <c r="M103" s="7"/>
      <c r="N103" s="27"/>
      <c r="O103" s="27"/>
      <c r="P103" s="25">
        <f>U103</f>
        <v>0</v>
      </c>
      <c r="Q103" s="26">
        <f>ROUND(O103*P103,2)</f>
        <v>0</v>
      </c>
      <c r="R103" s="7"/>
      <c r="S103" s="27">
        <f t="shared" si="36"/>
        <v>1</v>
      </c>
      <c r="T103" s="27">
        <f t="shared" si="36"/>
        <v>0</v>
      </c>
      <c r="U103" s="25"/>
      <c r="V103" s="26">
        <f>G103+L103+Q103</f>
        <v>0</v>
      </c>
      <c r="ZY103" t="s">
        <v>1643</v>
      </c>
      <c r="ZZ103" s="18" t="s">
        <v>1644</v>
      </c>
    </row>
    <row r="104" spans="1:702" ht="25.5" x14ac:dyDescent="0.25">
      <c r="A104" s="112" t="s">
        <v>2798</v>
      </c>
      <c r="B104" s="88" t="s">
        <v>1645</v>
      </c>
      <c r="C104" s="23" t="s">
        <v>1646</v>
      </c>
      <c r="D104" s="25">
        <v>2</v>
      </c>
      <c r="E104" s="25"/>
      <c r="F104" s="25">
        <f>U104</f>
        <v>0</v>
      </c>
      <c r="G104" s="26">
        <f>ROUND(E104*F104,2)</f>
        <v>0</v>
      </c>
      <c r="H104" s="7"/>
      <c r="I104" s="35"/>
      <c r="J104" s="35"/>
      <c r="K104" s="25"/>
      <c r="L104" s="26">
        <f>ROUND(J104*K104,2)</f>
        <v>0</v>
      </c>
      <c r="M104" s="7"/>
      <c r="N104" s="35"/>
      <c r="O104" s="35"/>
      <c r="P104" s="25">
        <f>U104</f>
        <v>0</v>
      </c>
      <c r="Q104" s="26">
        <f>ROUND(O104*P104,2)</f>
        <v>0</v>
      </c>
      <c r="R104" s="7"/>
      <c r="S104" s="35">
        <f t="shared" si="36"/>
        <v>2</v>
      </c>
      <c r="T104" s="35">
        <f t="shared" si="36"/>
        <v>0</v>
      </c>
      <c r="U104" s="25"/>
      <c r="V104" s="26">
        <f>G104+L104+Q104</f>
        <v>0</v>
      </c>
      <c r="ZY104" t="s">
        <v>1647</v>
      </c>
      <c r="ZZ104" s="18" t="s">
        <v>1648</v>
      </c>
    </row>
    <row r="105" spans="1:702" ht="25.5" x14ac:dyDescent="0.25">
      <c r="A105" s="112" t="s">
        <v>2799</v>
      </c>
      <c r="B105" s="88" t="s">
        <v>1649</v>
      </c>
      <c r="C105" s="23" t="s">
        <v>1650</v>
      </c>
      <c r="D105" s="25">
        <v>2</v>
      </c>
      <c r="E105" s="25"/>
      <c r="F105" s="25">
        <f>U105</f>
        <v>0</v>
      </c>
      <c r="G105" s="26">
        <f>ROUND(E105*F105,2)</f>
        <v>0</v>
      </c>
      <c r="H105" s="7"/>
      <c r="I105" s="35"/>
      <c r="J105" s="35"/>
      <c r="K105" s="25">
        <f>U105</f>
        <v>0</v>
      </c>
      <c r="L105" s="26">
        <f>ROUND(J105*K105,2)</f>
        <v>0</v>
      </c>
      <c r="M105" s="7"/>
      <c r="N105" s="35"/>
      <c r="O105" s="35"/>
      <c r="P105" s="25">
        <f>U105</f>
        <v>0</v>
      </c>
      <c r="Q105" s="26">
        <f>ROUND(O105*P105,2)</f>
        <v>0</v>
      </c>
      <c r="R105" s="7"/>
      <c r="S105" s="35">
        <f t="shared" si="36"/>
        <v>2</v>
      </c>
      <c r="T105" s="35">
        <f t="shared" si="36"/>
        <v>0</v>
      </c>
      <c r="U105" s="25"/>
      <c r="V105" s="26">
        <f>G105+L105+Q105</f>
        <v>0</v>
      </c>
      <c r="ZY105" t="s">
        <v>1651</v>
      </c>
      <c r="ZZ105" s="18" t="s">
        <v>1652</v>
      </c>
    </row>
    <row r="106" spans="1:702" ht="25.5" x14ac:dyDescent="0.25">
      <c r="A106" s="112" t="s">
        <v>2800</v>
      </c>
      <c r="B106" s="88" t="s">
        <v>1653</v>
      </c>
      <c r="C106" s="23" t="s">
        <v>1654</v>
      </c>
      <c r="D106" s="24"/>
      <c r="E106" s="24"/>
      <c r="F106" s="25">
        <f>U106</f>
        <v>0</v>
      </c>
      <c r="G106" s="26">
        <f>ROUND(E106*F106,2)</f>
        <v>0</v>
      </c>
      <c r="H106" s="7"/>
      <c r="I106" s="27"/>
      <c r="J106" s="27"/>
      <c r="K106" s="25">
        <f>U106</f>
        <v>0</v>
      </c>
      <c r="L106" s="26">
        <f>ROUND(J106*K106,2)</f>
        <v>0</v>
      </c>
      <c r="M106" s="7"/>
      <c r="N106" s="27"/>
      <c r="O106" s="27"/>
      <c r="P106" s="25">
        <f>U106</f>
        <v>0</v>
      </c>
      <c r="Q106" s="26">
        <f>ROUND(O106*P106,2)</f>
        <v>0</v>
      </c>
      <c r="R106" s="7"/>
      <c r="S106" s="27">
        <f t="shared" si="36"/>
        <v>0</v>
      </c>
      <c r="T106" s="27">
        <f t="shared" si="36"/>
        <v>0</v>
      </c>
      <c r="U106" s="25"/>
      <c r="V106" s="26">
        <f>G106+L106+Q106</f>
        <v>0</v>
      </c>
      <c r="ZY106" t="s">
        <v>1655</v>
      </c>
      <c r="ZZ106" s="18" t="s">
        <v>1656</v>
      </c>
    </row>
    <row r="107" spans="1:702" x14ac:dyDescent="0.25">
      <c r="A107" s="36"/>
      <c r="B107" s="49"/>
      <c r="C107" s="15"/>
      <c r="D107" s="15"/>
      <c r="E107" s="15"/>
      <c r="F107" s="15"/>
      <c r="G107" s="16"/>
      <c r="H107" s="7"/>
      <c r="I107" s="17"/>
      <c r="J107" s="17"/>
      <c r="K107" s="15"/>
      <c r="L107" s="16"/>
      <c r="M107" s="7"/>
      <c r="N107" s="17"/>
      <c r="O107" s="17"/>
      <c r="P107" s="15"/>
      <c r="Q107" s="16"/>
      <c r="R107" s="7"/>
      <c r="S107" s="17"/>
      <c r="T107" s="17"/>
      <c r="U107" s="15"/>
      <c r="V107" s="16"/>
    </row>
    <row r="108" spans="1:702" ht="18.75" x14ac:dyDescent="0.25">
      <c r="A108" s="50"/>
      <c r="B108" s="51" t="s">
        <v>1657</v>
      </c>
      <c r="C108" s="15"/>
      <c r="D108" s="15"/>
      <c r="E108" s="15"/>
      <c r="F108" s="15"/>
      <c r="G108" s="55">
        <f>SUBTOTAL(109,G102:G107)</f>
        <v>0</v>
      </c>
      <c r="H108" s="7"/>
      <c r="I108" s="17"/>
      <c r="J108" s="17"/>
      <c r="K108" s="15"/>
      <c r="L108" s="55">
        <f>SUBTOTAL(109,L102:L107)</f>
        <v>0</v>
      </c>
      <c r="M108" s="7"/>
      <c r="N108" s="17"/>
      <c r="O108" s="17"/>
      <c r="P108" s="15"/>
      <c r="Q108" s="55">
        <f>SUBTOTAL(109,Q102:Q107)</f>
        <v>0</v>
      </c>
      <c r="R108" s="7"/>
      <c r="S108" s="17"/>
      <c r="T108" s="17"/>
      <c r="U108" s="15"/>
      <c r="V108" s="55">
        <f>SUBTOTAL(109,V102:V107)</f>
        <v>0</v>
      </c>
      <c r="ZY108" t="s">
        <v>1658</v>
      </c>
    </row>
    <row r="109" spans="1:702" ht="21" x14ac:dyDescent="0.25">
      <c r="A109" s="56"/>
      <c r="B109" s="57" t="s">
        <v>1659</v>
      </c>
      <c r="C109" s="82"/>
      <c r="D109" s="82"/>
      <c r="E109" s="82"/>
      <c r="F109" s="85"/>
      <c r="G109" s="85">
        <f>SUBTOTAL(109,G41:G108)</f>
        <v>0</v>
      </c>
      <c r="H109" s="33"/>
      <c r="I109" s="84"/>
      <c r="J109" s="84"/>
      <c r="K109" s="82"/>
      <c r="L109" s="85">
        <f>SUBTOTAL(109,L41:L108)</f>
        <v>0</v>
      </c>
      <c r="M109" s="33"/>
      <c r="N109" s="84"/>
      <c r="O109" s="84"/>
      <c r="P109" s="82"/>
      <c r="Q109" s="85">
        <f>SUBTOTAL(109,Q41:Q108)</f>
        <v>0</v>
      </c>
      <c r="R109" s="33"/>
      <c r="S109" s="84"/>
      <c r="T109" s="84"/>
      <c r="U109" s="82"/>
      <c r="V109" s="85">
        <f>SUBTOTAL(109,V41:V108)</f>
        <v>0</v>
      </c>
      <c r="W109" s="34"/>
      <c r="ZY109" t="s">
        <v>1660</v>
      </c>
    </row>
    <row r="110" spans="1:702" x14ac:dyDescent="0.25">
      <c r="A110" s="28"/>
      <c r="B110" s="29"/>
      <c r="C110" s="15"/>
      <c r="D110" s="15"/>
      <c r="E110" s="15"/>
      <c r="F110" s="15"/>
      <c r="G110" s="11"/>
      <c r="H110" s="7"/>
      <c r="I110" s="17"/>
      <c r="J110" s="17"/>
      <c r="K110" s="15"/>
      <c r="L110" s="11"/>
      <c r="M110" s="7"/>
      <c r="N110" s="17"/>
      <c r="O110" s="17"/>
      <c r="P110" s="15"/>
      <c r="Q110" s="11"/>
      <c r="R110" s="7"/>
      <c r="S110" s="17"/>
      <c r="T110" s="17"/>
      <c r="U110" s="15"/>
      <c r="V110" s="11"/>
    </row>
    <row r="111" spans="1:702" ht="21" x14ac:dyDescent="0.25">
      <c r="A111" s="19" t="s">
        <v>1661</v>
      </c>
      <c r="B111" s="20" t="s">
        <v>1662</v>
      </c>
      <c r="C111" s="15"/>
      <c r="D111" s="15"/>
      <c r="E111" s="15"/>
      <c r="F111" s="15"/>
      <c r="G111" s="16"/>
      <c r="H111" s="7"/>
      <c r="I111" s="17"/>
      <c r="J111" s="17"/>
      <c r="K111" s="15"/>
      <c r="L111" s="16"/>
      <c r="M111" s="7"/>
      <c r="N111" s="17"/>
      <c r="O111" s="17"/>
      <c r="P111" s="15"/>
      <c r="Q111" s="16"/>
      <c r="R111" s="7"/>
      <c r="S111" s="17"/>
      <c r="T111" s="17"/>
      <c r="U111" s="15"/>
      <c r="V111" s="16"/>
      <c r="ZY111" t="s">
        <v>1663</v>
      </c>
      <c r="ZZ111" s="18"/>
    </row>
    <row r="112" spans="1:702" x14ac:dyDescent="0.25">
      <c r="A112" s="21" t="s">
        <v>1664</v>
      </c>
      <c r="B112" s="22" t="s">
        <v>1665</v>
      </c>
      <c r="C112" s="23" t="s">
        <v>1666</v>
      </c>
      <c r="D112" s="24"/>
      <c r="E112" s="24"/>
      <c r="F112" s="25">
        <f>U112</f>
        <v>0</v>
      </c>
      <c r="G112" s="26">
        <f>ROUND(E112*F112,2)</f>
        <v>0</v>
      </c>
      <c r="H112" s="7"/>
      <c r="I112" s="27">
        <v>1</v>
      </c>
      <c r="J112" s="27"/>
      <c r="K112" s="25">
        <f>U112</f>
        <v>0</v>
      </c>
      <c r="L112" s="26">
        <f>ROUND(J112*K112,2)</f>
        <v>0</v>
      </c>
      <c r="M112" s="7"/>
      <c r="N112" s="27"/>
      <c r="O112" s="27"/>
      <c r="P112" s="25">
        <f>U112</f>
        <v>0</v>
      </c>
      <c r="Q112" s="26">
        <f>ROUND(O112*P112,2)</f>
        <v>0</v>
      </c>
      <c r="R112" s="7"/>
      <c r="S112" s="27">
        <f t="shared" ref="S112:T114" si="37">D112+I112+N112</f>
        <v>1</v>
      </c>
      <c r="T112" s="27">
        <f t="shared" si="37"/>
        <v>0</v>
      </c>
      <c r="U112" s="25"/>
      <c r="V112" s="26">
        <f>G112+L112+Q112</f>
        <v>0</v>
      </c>
      <c r="ZY112" t="s">
        <v>1667</v>
      </c>
      <c r="ZZ112" s="18" t="s">
        <v>1668</v>
      </c>
    </row>
    <row r="113" spans="1:702" x14ac:dyDescent="0.25">
      <c r="A113" s="21" t="s">
        <v>1669</v>
      </c>
      <c r="B113" s="22" t="s">
        <v>1670</v>
      </c>
      <c r="C113" s="23" t="s">
        <v>1671</v>
      </c>
      <c r="D113" s="98">
        <v>9</v>
      </c>
      <c r="E113" s="98"/>
      <c r="F113" s="25">
        <f>U113</f>
        <v>0</v>
      </c>
      <c r="G113" s="26">
        <f>ROUND(E113*F113,2)</f>
        <v>0</v>
      </c>
      <c r="H113" s="7"/>
      <c r="I113" s="27">
        <v>1</v>
      </c>
      <c r="J113" s="27"/>
      <c r="K113" s="25">
        <f>U113</f>
        <v>0</v>
      </c>
      <c r="L113" s="26">
        <f>ROUND(J113*K113,2)</f>
        <v>0</v>
      </c>
      <c r="M113" s="7"/>
      <c r="N113" s="27">
        <v>1</v>
      </c>
      <c r="O113" s="27"/>
      <c r="P113" s="25">
        <f>U113</f>
        <v>0</v>
      </c>
      <c r="Q113" s="26">
        <f>ROUND(O113*P113,2)</f>
        <v>0</v>
      </c>
      <c r="R113" s="7"/>
      <c r="S113" s="27">
        <f t="shared" si="37"/>
        <v>11</v>
      </c>
      <c r="T113" s="27">
        <f t="shared" si="37"/>
        <v>0</v>
      </c>
      <c r="U113" s="25"/>
      <c r="V113" s="26">
        <f>G113+L113+Q113</f>
        <v>0</v>
      </c>
      <c r="ZY113" t="s">
        <v>1672</v>
      </c>
      <c r="ZZ113" s="18" t="s">
        <v>1673</v>
      </c>
    </row>
    <row r="114" spans="1:702" x14ac:dyDescent="0.25">
      <c r="A114" s="21" t="s">
        <v>1674</v>
      </c>
      <c r="B114" s="22" t="s">
        <v>1675</v>
      </c>
      <c r="C114" s="23" t="s">
        <v>1676</v>
      </c>
      <c r="D114" s="24">
        <v>3</v>
      </c>
      <c r="E114" s="24"/>
      <c r="F114" s="25">
        <f>U114</f>
        <v>0</v>
      </c>
      <c r="G114" s="26">
        <f>ROUND(E114*F114,2)</f>
        <v>0</v>
      </c>
      <c r="H114" s="7"/>
      <c r="I114" s="27"/>
      <c r="J114" s="27"/>
      <c r="K114" s="25">
        <f>U114</f>
        <v>0</v>
      </c>
      <c r="L114" s="26">
        <f>ROUND(J114*K114,2)</f>
        <v>0</v>
      </c>
      <c r="M114" s="7"/>
      <c r="N114" s="27"/>
      <c r="O114" s="27"/>
      <c r="P114" s="25">
        <f>U114</f>
        <v>0</v>
      </c>
      <c r="Q114" s="26">
        <f>ROUND(O114*P114,2)</f>
        <v>0</v>
      </c>
      <c r="R114" s="7"/>
      <c r="S114" s="27">
        <f t="shared" si="37"/>
        <v>3</v>
      </c>
      <c r="T114" s="27">
        <f t="shared" si="37"/>
        <v>0</v>
      </c>
      <c r="U114" s="25"/>
      <c r="V114" s="26">
        <f>G114+L114+Q114</f>
        <v>0</v>
      </c>
      <c r="ZY114" t="s">
        <v>1677</v>
      </c>
      <c r="ZZ114" s="18" t="s">
        <v>1678</v>
      </c>
    </row>
    <row r="115" spans="1:702" x14ac:dyDescent="0.25">
      <c r="A115" s="28"/>
      <c r="B115" s="29"/>
      <c r="C115" s="15"/>
      <c r="D115" s="15"/>
      <c r="E115" s="15"/>
      <c r="F115" s="15"/>
      <c r="G115" s="30"/>
      <c r="H115" s="7"/>
      <c r="I115" s="17"/>
      <c r="J115" s="17"/>
      <c r="K115" s="15"/>
      <c r="L115" s="30"/>
      <c r="M115" s="7"/>
      <c r="N115" s="17"/>
      <c r="O115" s="17"/>
      <c r="P115" s="15"/>
      <c r="Q115" s="30"/>
      <c r="R115" s="7"/>
      <c r="S115" s="17"/>
      <c r="T115" s="17"/>
      <c r="U115" s="15"/>
      <c r="V115" s="30"/>
    </row>
    <row r="116" spans="1:702" ht="21" x14ac:dyDescent="0.25">
      <c r="A116" s="31"/>
      <c r="B116" s="32" t="s">
        <v>1679</v>
      </c>
      <c r="C116" s="82"/>
      <c r="D116" s="82"/>
      <c r="E116" s="82"/>
      <c r="F116" s="85"/>
      <c r="G116" s="85">
        <f>SUBTOTAL(109,G112:G115)</f>
        <v>0</v>
      </c>
      <c r="H116" s="33"/>
      <c r="I116" s="84"/>
      <c r="J116" s="84"/>
      <c r="K116" s="82"/>
      <c r="L116" s="85">
        <f>SUBTOTAL(109,L112:L115)</f>
        <v>0</v>
      </c>
      <c r="M116" s="33"/>
      <c r="N116" s="84"/>
      <c r="O116" s="84"/>
      <c r="P116" s="82"/>
      <c r="Q116" s="85">
        <f>SUBTOTAL(109,Q112:Q115)</f>
        <v>0</v>
      </c>
      <c r="R116" s="33"/>
      <c r="S116" s="84"/>
      <c r="T116" s="84"/>
      <c r="U116" s="82"/>
      <c r="V116" s="85">
        <f>SUBTOTAL(109,V112:V115)</f>
        <v>0</v>
      </c>
      <c r="W116" s="34"/>
      <c r="ZY116" t="s">
        <v>1680</v>
      </c>
    </row>
    <row r="117" spans="1:702" x14ac:dyDescent="0.25">
      <c r="A117" s="28"/>
      <c r="B117" s="29"/>
      <c r="C117" s="15"/>
      <c r="D117" s="15"/>
      <c r="E117" s="15"/>
      <c r="F117" s="15"/>
      <c r="G117" s="11"/>
      <c r="H117" s="7"/>
      <c r="I117" s="17"/>
      <c r="J117" s="17"/>
      <c r="K117" s="15"/>
      <c r="L117" s="11"/>
      <c r="M117" s="7"/>
      <c r="N117" s="17"/>
      <c r="O117" s="17"/>
      <c r="P117" s="15"/>
      <c r="Q117" s="11"/>
      <c r="R117" s="7"/>
      <c r="S117" s="17"/>
      <c r="T117" s="17"/>
      <c r="U117" s="15"/>
      <c r="V117" s="11"/>
    </row>
    <row r="118" spans="1:702" ht="21" x14ac:dyDescent="0.25">
      <c r="A118" s="19" t="s">
        <v>1681</v>
      </c>
      <c r="B118" s="20" t="s">
        <v>1682</v>
      </c>
      <c r="C118" s="15"/>
      <c r="D118" s="15"/>
      <c r="E118" s="15"/>
      <c r="F118" s="15"/>
      <c r="G118" s="16"/>
      <c r="H118" s="7"/>
      <c r="I118" s="17"/>
      <c r="J118" s="17"/>
      <c r="K118" s="15"/>
      <c r="L118" s="16"/>
      <c r="M118" s="7"/>
      <c r="N118" s="17"/>
      <c r="O118" s="17"/>
      <c r="P118" s="15"/>
      <c r="Q118" s="16"/>
      <c r="R118" s="7"/>
      <c r="S118" s="17"/>
      <c r="T118" s="17"/>
      <c r="U118" s="15"/>
      <c r="V118" s="16"/>
      <c r="ZY118" t="s">
        <v>1683</v>
      </c>
      <c r="ZZ118" s="18"/>
    </row>
    <row r="119" spans="1:702" x14ac:dyDescent="0.25">
      <c r="A119" s="21" t="s">
        <v>1684</v>
      </c>
      <c r="B119" s="22" t="s">
        <v>1685</v>
      </c>
      <c r="C119" s="23" t="s">
        <v>1686</v>
      </c>
      <c r="D119" s="25">
        <v>6</v>
      </c>
      <c r="E119" s="25"/>
      <c r="F119" s="25">
        <f t="shared" ref="F119:F125" si="38">U119</f>
        <v>0</v>
      </c>
      <c r="G119" s="26">
        <f t="shared" ref="G119:G125" si="39">ROUND(E119*F119,2)</f>
        <v>0</v>
      </c>
      <c r="H119" s="7"/>
      <c r="I119" s="35"/>
      <c r="J119" s="35"/>
      <c r="K119" s="25">
        <f t="shared" ref="K119:K125" si="40">U119</f>
        <v>0</v>
      </c>
      <c r="L119" s="26">
        <f t="shared" ref="L119:L125" si="41">ROUND(J119*K119,2)</f>
        <v>0</v>
      </c>
      <c r="M119" s="7"/>
      <c r="N119" s="35"/>
      <c r="O119" s="35"/>
      <c r="P119" s="25">
        <f t="shared" ref="P119:P125" si="42">U119</f>
        <v>0</v>
      </c>
      <c r="Q119" s="26">
        <f t="shared" ref="Q119:Q125" si="43">ROUND(O119*P119,2)</f>
        <v>0</v>
      </c>
      <c r="R119" s="7"/>
      <c r="S119" s="35">
        <f t="shared" ref="S119:T125" si="44">D119+I119+N119</f>
        <v>6</v>
      </c>
      <c r="T119" s="35">
        <f t="shared" si="44"/>
        <v>0</v>
      </c>
      <c r="U119" s="25"/>
      <c r="V119" s="26">
        <f t="shared" ref="V119:V125" si="45">G119+L119+Q119</f>
        <v>0</v>
      </c>
      <c r="ZY119" t="s">
        <v>1687</v>
      </c>
      <c r="ZZ119" s="18" t="s">
        <v>1688</v>
      </c>
    </row>
    <row r="120" spans="1:702" x14ac:dyDescent="0.25">
      <c r="A120" s="21"/>
      <c r="B120" s="88" t="s">
        <v>1689</v>
      </c>
      <c r="C120" s="23" t="s">
        <v>1690</v>
      </c>
      <c r="D120" s="25">
        <v>1.87</v>
      </c>
      <c r="E120" s="25"/>
      <c r="F120" s="25">
        <f t="shared" si="38"/>
        <v>0</v>
      </c>
      <c r="G120" s="26">
        <f t="shared" si="39"/>
        <v>0</v>
      </c>
      <c r="H120" s="7"/>
      <c r="I120" s="35"/>
      <c r="J120" s="35"/>
      <c r="K120" s="25">
        <f t="shared" si="40"/>
        <v>0</v>
      </c>
      <c r="L120" s="26">
        <f t="shared" si="41"/>
        <v>0</v>
      </c>
      <c r="M120" s="7"/>
      <c r="N120" s="35"/>
      <c r="O120" s="35"/>
      <c r="P120" s="25">
        <f t="shared" si="42"/>
        <v>0</v>
      </c>
      <c r="Q120" s="26">
        <f t="shared" si="43"/>
        <v>0</v>
      </c>
      <c r="R120" s="7"/>
      <c r="S120" s="35">
        <f t="shared" si="44"/>
        <v>1.87</v>
      </c>
      <c r="T120" s="35">
        <f t="shared" si="44"/>
        <v>0</v>
      </c>
      <c r="U120" s="25"/>
      <c r="V120" s="26">
        <f t="shared" si="45"/>
        <v>0</v>
      </c>
      <c r="ZY120" t="s">
        <v>1691</v>
      </c>
      <c r="ZZ120" s="18" t="s">
        <v>1692</v>
      </c>
    </row>
    <row r="121" spans="1:702" x14ac:dyDescent="0.25">
      <c r="A121" s="21"/>
      <c r="B121" s="88" t="s">
        <v>1693</v>
      </c>
      <c r="C121" s="23" t="s">
        <v>1694</v>
      </c>
      <c r="D121" s="25">
        <v>1.87</v>
      </c>
      <c r="E121" s="25"/>
      <c r="F121" s="25">
        <f t="shared" si="38"/>
        <v>0</v>
      </c>
      <c r="G121" s="26">
        <f t="shared" si="39"/>
        <v>0</v>
      </c>
      <c r="H121" s="7"/>
      <c r="I121" s="35"/>
      <c r="J121" s="35"/>
      <c r="K121" s="25">
        <f t="shared" si="40"/>
        <v>0</v>
      </c>
      <c r="L121" s="26">
        <f t="shared" si="41"/>
        <v>0</v>
      </c>
      <c r="M121" s="7"/>
      <c r="N121" s="35"/>
      <c r="O121" s="35"/>
      <c r="P121" s="25">
        <f t="shared" si="42"/>
        <v>0</v>
      </c>
      <c r="Q121" s="26">
        <f t="shared" si="43"/>
        <v>0</v>
      </c>
      <c r="R121" s="7"/>
      <c r="S121" s="35">
        <f t="shared" si="44"/>
        <v>1.87</v>
      </c>
      <c r="T121" s="35">
        <f t="shared" si="44"/>
        <v>0</v>
      </c>
      <c r="U121" s="25"/>
      <c r="V121" s="26">
        <f t="shared" si="45"/>
        <v>0</v>
      </c>
      <c r="ZY121" t="s">
        <v>1695</v>
      </c>
      <c r="ZZ121" s="18" t="s">
        <v>1696</v>
      </c>
    </row>
    <row r="122" spans="1:702" x14ac:dyDescent="0.25">
      <c r="A122" s="21"/>
      <c r="B122" s="88" t="s">
        <v>1697</v>
      </c>
      <c r="C122" s="23" t="s">
        <v>1698</v>
      </c>
      <c r="D122" s="25">
        <v>1.87</v>
      </c>
      <c r="E122" s="25"/>
      <c r="F122" s="25">
        <f t="shared" si="38"/>
        <v>0</v>
      </c>
      <c r="G122" s="26">
        <f t="shared" si="39"/>
        <v>0</v>
      </c>
      <c r="H122" s="7"/>
      <c r="I122" s="35"/>
      <c r="J122" s="35"/>
      <c r="K122" s="25">
        <f t="shared" si="40"/>
        <v>0</v>
      </c>
      <c r="L122" s="26">
        <f t="shared" si="41"/>
        <v>0</v>
      </c>
      <c r="M122" s="7"/>
      <c r="N122" s="35"/>
      <c r="O122" s="35"/>
      <c r="P122" s="25">
        <f t="shared" si="42"/>
        <v>0</v>
      </c>
      <c r="Q122" s="26">
        <f t="shared" si="43"/>
        <v>0</v>
      </c>
      <c r="R122" s="7"/>
      <c r="S122" s="35">
        <f t="shared" si="44"/>
        <v>1.87</v>
      </c>
      <c r="T122" s="35">
        <f t="shared" si="44"/>
        <v>0</v>
      </c>
      <c r="U122" s="25"/>
      <c r="V122" s="26">
        <f t="shared" si="45"/>
        <v>0</v>
      </c>
      <c r="ZY122" t="s">
        <v>1699</v>
      </c>
      <c r="ZZ122" s="18" t="s">
        <v>1700</v>
      </c>
    </row>
    <row r="123" spans="1:702" x14ac:dyDescent="0.25">
      <c r="A123" s="21"/>
      <c r="B123" s="88" t="s">
        <v>1701</v>
      </c>
      <c r="C123" s="23" t="s">
        <v>1702</v>
      </c>
      <c r="D123" s="25">
        <v>1.87</v>
      </c>
      <c r="E123" s="25"/>
      <c r="F123" s="25">
        <f t="shared" si="38"/>
        <v>0</v>
      </c>
      <c r="G123" s="26">
        <f t="shared" si="39"/>
        <v>0</v>
      </c>
      <c r="H123" s="7"/>
      <c r="I123" s="35"/>
      <c r="J123" s="35"/>
      <c r="K123" s="25">
        <f t="shared" si="40"/>
        <v>0</v>
      </c>
      <c r="L123" s="26">
        <f t="shared" si="41"/>
        <v>0</v>
      </c>
      <c r="M123" s="7"/>
      <c r="N123" s="35"/>
      <c r="O123" s="35"/>
      <c r="P123" s="25">
        <f t="shared" si="42"/>
        <v>0</v>
      </c>
      <c r="Q123" s="26">
        <f t="shared" si="43"/>
        <v>0</v>
      </c>
      <c r="R123" s="7"/>
      <c r="S123" s="35">
        <f t="shared" si="44"/>
        <v>1.87</v>
      </c>
      <c r="T123" s="35">
        <f t="shared" si="44"/>
        <v>0</v>
      </c>
      <c r="U123" s="25"/>
      <c r="V123" s="26">
        <f t="shared" si="45"/>
        <v>0</v>
      </c>
      <c r="ZY123" t="s">
        <v>1703</v>
      </c>
      <c r="ZZ123" s="18" t="s">
        <v>1704</v>
      </c>
    </row>
    <row r="124" spans="1:702" x14ac:dyDescent="0.25">
      <c r="A124" s="21"/>
      <c r="B124" s="88" t="s">
        <v>1705</v>
      </c>
      <c r="C124" s="23" t="s">
        <v>1706</v>
      </c>
      <c r="D124" s="25">
        <v>4.16</v>
      </c>
      <c r="E124" s="25"/>
      <c r="F124" s="25">
        <f t="shared" si="38"/>
        <v>0</v>
      </c>
      <c r="G124" s="26">
        <f t="shared" si="39"/>
        <v>0</v>
      </c>
      <c r="H124" s="7"/>
      <c r="I124" s="35"/>
      <c r="J124" s="35"/>
      <c r="K124" s="25">
        <f t="shared" si="40"/>
        <v>0</v>
      </c>
      <c r="L124" s="26">
        <f t="shared" si="41"/>
        <v>0</v>
      </c>
      <c r="M124" s="7"/>
      <c r="N124" s="35"/>
      <c r="O124" s="35"/>
      <c r="P124" s="25">
        <f t="shared" si="42"/>
        <v>0</v>
      </c>
      <c r="Q124" s="26">
        <f t="shared" si="43"/>
        <v>0</v>
      </c>
      <c r="R124" s="7"/>
      <c r="S124" s="35">
        <f t="shared" si="44"/>
        <v>4.16</v>
      </c>
      <c r="T124" s="35">
        <f t="shared" si="44"/>
        <v>0</v>
      </c>
      <c r="U124" s="25"/>
      <c r="V124" s="26">
        <f t="shared" si="45"/>
        <v>0</v>
      </c>
      <c r="ZY124" t="s">
        <v>1707</v>
      </c>
      <c r="ZZ124" s="18" t="s">
        <v>1708</v>
      </c>
    </row>
    <row r="125" spans="1:702" x14ac:dyDescent="0.25">
      <c r="A125" s="21"/>
      <c r="B125" s="88" t="s">
        <v>1709</v>
      </c>
      <c r="C125" s="23" t="s">
        <v>1710</v>
      </c>
      <c r="D125" s="25">
        <v>2.8</v>
      </c>
      <c r="E125" s="25"/>
      <c r="F125" s="25">
        <f t="shared" si="38"/>
        <v>0</v>
      </c>
      <c r="G125" s="26">
        <f t="shared" si="39"/>
        <v>0</v>
      </c>
      <c r="H125" s="7"/>
      <c r="I125" s="35"/>
      <c r="J125" s="35"/>
      <c r="K125" s="25">
        <f t="shared" si="40"/>
        <v>0</v>
      </c>
      <c r="L125" s="26">
        <f t="shared" si="41"/>
        <v>0</v>
      </c>
      <c r="M125" s="7"/>
      <c r="N125" s="35"/>
      <c r="O125" s="35"/>
      <c r="P125" s="25">
        <f t="shared" si="42"/>
        <v>0</v>
      </c>
      <c r="Q125" s="26">
        <f t="shared" si="43"/>
        <v>0</v>
      </c>
      <c r="R125" s="7"/>
      <c r="S125" s="35">
        <f t="shared" si="44"/>
        <v>2.8</v>
      </c>
      <c r="T125" s="35">
        <f t="shared" si="44"/>
        <v>0</v>
      </c>
      <c r="U125" s="25"/>
      <c r="V125" s="26">
        <f t="shared" si="45"/>
        <v>0</v>
      </c>
      <c r="ZY125" t="s">
        <v>1711</v>
      </c>
      <c r="ZZ125" s="18" t="s">
        <v>1712</v>
      </c>
    </row>
    <row r="126" spans="1:702" x14ac:dyDescent="0.25">
      <c r="A126" s="28"/>
      <c r="B126" s="29"/>
      <c r="C126" s="15"/>
      <c r="D126" s="15"/>
      <c r="E126" s="15"/>
      <c r="F126" s="15"/>
      <c r="G126" s="30"/>
      <c r="H126" s="7"/>
      <c r="I126" s="17"/>
      <c r="J126" s="17"/>
      <c r="K126" s="15"/>
      <c r="L126" s="30"/>
      <c r="M126" s="7"/>
      <c r="N126" s="17"/>
      <c r="O126" s="17"/>
      <c r="P126" s="15"/>
      <c r="Q126" s="30"/>
      <c r="R126" s="7"/>
      <c r="S126" s="17"/>
      <c r="T126" s="17"/>
      <c r="U126" s="15"/>
      <c r="V126" s="30"/>
    </row>
    <row r="127" spans="1:702" ht="21" x14ac:dyDescent="0.25">
      <c r="A127" s="31"/>
      <c r="B127" s="32" t="s">
        <v>1713</v>
      </c>
      <c r="C127" s="82"/>
      <c r="D127" s="82"/>
      <c r="E127" s="82"/>
      <c r="F127" s="85"/>
      <c r="G127" s="85">
        <f>SUBTOTAL(109,G119:G126)</f>
        <v>0</v>
      </c>
      <c r="H127" s="33"/>
      <c r="I127" s="84"/>
      <c r="J127" s="84"/>
      <c r="K127" s="82"/>
      <c r="L127" s="85">
        <f>SUBTOTAL(109,L119:L126)</f>
        <v>0</v>
      </c>
      <c r="M127" s="33"/>
      <c r="N127" s="84"/>
      <c r="O127" s="84"/>
      <c r="P127" s="82"/>
      <c r="Q127" s="85">
        <f>SUBTOTAL(109,Q119:Q126)</f>
        <v>0</v>
      </c>
      <c r="R127" s="33"/>
      <c r="S127" s="84"/>
      <c r="T127" s="84"/>
      <c r="U127" s="82"/>
      <c r="V127" s="85">
        <f>SUBTOTAL(109,V119:V126)</f>
        <v>0</v>
      </c>
      <c r="W127" s="34"/>
      <c r="ZY127" t="s">
        <v>1714</v>
      </c>
    </row>
    <row r="128" spans="1:702" x14ac:dyDescent="0.25">
      <c r="A128" s="28"/>
      <c r="B128" s="29"/>
      <c r="C128" s="15"/>
      <c r="D128" s="15"/>
      <c r="E128" s="15"/>
      <c r="F128" s="15"/>
      <c r="G128" s="11"/>
      <c r="H128" s="7"/>
      <c r="I128" s="17"/>
      <c r="J128" s="17"/>
      <c r="K128" s="15"/>
      <c r="L128" s="11"/>
      <c r="M128" s="7"/>
      <c r="N128" s="17"/>
      <c r="O128" s="17"/>
      <c r="P128" s="15"/>
      <c r="Q128" s="11"/>
      <c r="R128" s="7"/>
      <c r="S128" s="17"/>
      <c r="T128" s="17"/>
      <c r="U128" s="15"/>
      <c r="V128" s="11"/>
    </row>
    <row r="129" spans="1:702" ht="21" x14ac:dyDescent="0.25">
      <c r="A129" s="19" t="s">
        <v>1715</v>
      </c>
      <c r="B129" s="20" t="s">
        <v>1716</v>
      </c>
      <c r="C129" s="15"/>
      <c r="D129" s="15"/>
      <c r="E129" s="15"/>
      <c r="F129" s="15"/>
      <c r="G129" s="16"/>
      <c r="H129" s="7"/>
      <c r="I129" s="17"/>
      <c r="J129" s="17"/>
      <c r="K129" s="15"/>
      <c r="L129" s="16"/>
      <c r="M129" s="7"/>
      <c r="N129" s="17"/>
      <c r="O129" s="17"/>
      <c r="P129" s="15"/>
      <c r="Q129" s="16"/>
      <c r="R129" s="7"/>
      <c r="S129" s="17"/>
      <c r="T129" s="17"/>
      <c r="U129" s="15"/>
      <c r="V129" s="16"/>
      <c r="ZY129" t="s">
        <v>1717</v>
      </c>
      <c r="ZZ129" s="18"/>
    </row>
    <row r="130" spans="1:702" x14ac:dyDescent="0.25">
      <c r="A130" s="21" t="s">
        <v>1718</v>
      </c>
      <c r="B130" s="22" t="s">
        <v>1719</v>
      </c>
      <c r="C130" s="23" t="s">
        <v>1720</v>
      </c>
      <c r="D130" s="24">
        <v>5</v>
      </c>
      <c r="E130" s="24"/>
      <c r="F130" s="25">
        <f>U130</f>
        <v>0</v>
      </c>
      <c r="G130" s="26">
        <f>ROUND(E130*F130,2)</f>
        <v>0</v>
      </c>
      <c r="H130" s="7"/>
      <c r="I130" s="27"/>
      <c r="J130" s="27"/>
      <c r="K130" s="25">
        <f>U130</f>
        <v>0</v>
      </c>
      <c r="L130" s="26">
        <f>ROUND(J130*K130,2)</f>
        <v>0</v>
      </c>
      <c r="M130" s="7"/>
      <c r="N130" s="27"/>
      <c r="O130" s="27"/>
      <c r="P130" s="25">
        <f>U130</f>
        <v>0</v>
      </c>
      <c r="Q130" s="26">
        <f>ROUND(O130*P130,2)</f>
        <v>0</v>
      </c>
      <c r="R130" s="7"/>
      <c r="S130" s="27">
        <f t="shared" ref="S130:T132" si="46">D130+I130+N130</f>
        <v>5</v>
      </c>
      <c r="T130" s="27">
        <f t="shared" si="46"/>
        <v>0</v>
      </c>
      <c r="U130" s="25"/>
      <c r="V130" s="26">
        <f>G130+L130+Q130</f>
        <v>0</v>
      </c>
      <c r="ZY130" t="s">
        <v>1721</v>
      </c>
      <c r="ZZ130" s="18" t="s">
        <v>1722</v>
      </c>
    </row>
    <row r="131" spans="1:702" x14ac:dyDescent="0.25">
      <c r="A131" s="21" t="s">
        <v>1723</v>
      </c>
      <c r="B131" s="22" t="s">
        <v>1724</v>
      </c>
      <c r="C131" s="23" t="s">
        <v>1725</v>
      </c>
      <c r="D131" s="24">
        <v>5</v>
      </c>
      <c r="E131" s="24"/>
      <c r="F131" s="25">
        <f>U131</f>
        <v>0</v>
      </c>
      <c r="G131" s="26">
        <f>ROUND(E131*F131,2)</f>
        <v>0</v>
      </c>
      <c r="H131" s="7"/>
      <c r="I131" s="27"/>
      <c r="J131" s="27"/>
      <c r="K131" s="25">
        <f>U131</f>
        <v>0</v>
      </c>
      <c r="L131" s="26">
        <f>ROUND(J131*K131,2)</f>
        <v>0</v>
      </c>
      <c r="M131" s="7"/>
      <c r="N131" s="27"/>
      <c r="O131" s="27"/>
      <c r="P131" s="25">
        <f>U131</f>
        <v>0</v>
      </c>
      <c r="Q131" s="26">
        <f>ROUND(O131*P131,2)</f>
        <v>0</v>
      </c>
      <c r="R131" s="7"/>
      <c r="S131" s="27">
        <f t="shared" si="46"/>
        <v>5</v>
      </c>
      <c r="T131" s="27">
        <f t="shared" si="46"/>
        <v>0</v>
      </c>
      <c r="U131" s="25"/>
      <c r="V131" s="26">
        <f>G131+L131+Q131</f>
        <v>0</v>
      </c>
      <c r="ZY131" t="s">
        <v>1726</v>
      </c>
      <c r="ZZ131" s="18" t="s">
        <v>1727</v>
      </c>
    </row>
    <row r="132" spans="1:702" x14ac:dyDescent="0.25">
      <c r="A132" s="21" t="s">
        <v>1728</v>
      </c>
      <c r="B132" s="22" t="s">
        <v>1729</v>
      </c>
      <c r="C132" s="23" t="s">
        <v>1730</v>
      </c>
      <c r="D132" s="24">
        <v>5</v>
      </c>
      <c r="E132" s="24"/>
      <c r="F132" s="25">
        <f>U132</f>
        <v>0</v>
      </c>
      <c r="G132" s="26">
        <f>ROUND(E132*F132,2)</f>
        <v>0</v>
      </c>
      <c r="H132" s="7"/>
      <c r="I132" s="27"/>
      <c r="J132" s="27"/>
      <c r="K132" s="25">
        <f>U132</f>
        <v>0</v>
      </c>
      <c r="L132" s="26">
        <f>ROUND(J132*K132,2)</f>
        <v>0</v>
      </c>
      <c r="M132" s="7"/>
      <c r="N132" s="27"/>
      <c r="O132" s="27"/>
      <c r="P132" s="25">
        <f>U132</f>
        <v>0</v>
      </c>
      <c r="Q132" s="26">
        <f>ROUND(O132*P132,2)</f>
        <v>0</v>
      </c>
      <c r="R132" s="7"/>
      <c r="S132" s="27">
        <f t="shared" si="46"/>
        <v>5</v>
      </c>
      <c r="T132" s="27">
        <f t="shared" si="46"/>
        <v>0</v>
      </c>
      <c r="U132" s="25"/>
      <c r="V132" s="26">
        <f>G132+L132+Q132</f>
        <v>0</v>
      </c>
      <c r="ZY132" t="s">
        <v>1731</v>
      </c>
      <c r="ZZ132" s="18" t="s">
        <v>1732</v>
      </c>
    </row>
    <row r="133" spans="1:702" x14ac:dyDescent="0.25">
      <c r="A133" s="28"/>
      <c r="B133" s="29"/>
      <c r="C133" s="15"/>
      <c r="D133" s="15"/>
      <c r="E133" s="15"/>
      <c r="F133" s="15"/>
      <c r="G133" s="30"/>
      <c r="H133" s="7"/>
      <c r="I133" s="17"/>
      <c r="J133" s="17"/>
      <c r="K133" s="15"/>
      <c r="L133" s="30"/>
      <c r="M133" s="7"/>
      <c r="N133" s="17"/>
      <c r="O133" s="17"/>
      <c r="P133" s="15"/>
      <c r="Q133" s="30"/>
      <c r="R133" s="7"/>
      <c r="S133" s="17"/>
      <c r="T133" s="17"/>
      <c r="U133" s="15"/>
      <c r="V133" s="30"/>
    </row>
    <row r="134" spans="1:702" ht="21" x14ac:dyDescent="0.25">
      <c r="A134" s="31"/>
      <c r="B134" s="32" t="s">
        <v>1733</v>
      </c>
      <c r="C134" s="82"/>
      <c r="D134" s="82"/>
      <c r="E134" s="82"/>
      <c r="F134" s="85"/>
      <c r="G134" s="85">
        <f>SUBTOTAL(109,G130:G133)</f>
        <v>0</v>
      </c>
      <c r="H134" s="33"/>
      <c r="I134" s="84"/>
      <c r="J134" s="84"/>
      <c r="K134" s="82"/>
      <c r="L134" s="85">
        <f>SUBTOTAL(109,L130:L133)</f>
        <v>0</v>
      </c>
      <c r="M134" s="33"/>
      <c r="N134" s="84"/>
      <c r="O134" s="84"/>
      <c r="P134" s="82"/>
      <c r="Q134" s="85">
        <f>SUBTOTAL(109,Q130:Q133)</f>
        <v>0</v>
      </c>
      <c r="R134" s="33"/>
      <c r="S134" s="84"/>
      <c r="T134" s="84"/>
      <c r="U134" s="82"/>
      <c r="V134" s="85">
        <f>SUBTOTAL(109,V130:V133)</f>
        <v>0</v>
      </c>
      <c r="W134" s="34"/>
      <c r="ZY134" t="s">
        <v>1734</v>
      </c>
    </row>
    <row r="135" spans="1:702" x14ac:dyDescent="0.25">
      <c r="A135" s="28"/>
      <c r="B135" s="29"/>
      <c r="C135" s="15"/>
      <c r="D135" s="15"/>
      <c r="E135" s="15"/>
      <c r="F135" s="15"/>
      <c r="G135" s="11"/>
      <c r="H135" s="7"/>
      <c r="I135" s="17"/>
      <c r="J135" s="17"/>
      <c r="K135" s="15"/>
      <c r="L135" s="11"/>
      <c r="M135" s="7"/>
      <c r="N135" s="17"/>
      <c r="O135" s="17"/>
      <c r="P135" s="15"/>
      <c r="Q135" s="11"/>
      <c r="R135" s="7"/>
      <c r="S135" s="17"/>
      <c r="T135" s="17"/>
      <c r="U135" s="15"/>
      <c r="V135" s="11"/>
    </row>
    <row r="136" spans="1:702" ht="21" x14ac:dyDescent="0.25">
      <c r="A136" s="19" t="s">
        <v>1735</v>
      </c>
      <c r="B136" s="20" t="s">
        <v>1736</v>
      </c>
      <c r="C136" s="15"/>
      <c r="D136" s="15"/>
      <c r="E136" s="15"/>
      <c r="F136" s="15"/>
      <c r="G136" s="16"/>
      <c r="H136" s="7"/>
      <c r="I136" s="17"/>
      <c r="J136" s="17"/>
      <c r="K136" s="15"/>
      <c r="L136" s="16"/>
      <c r="M136" s="7"/>
      <c r="N136" s="17"/>
      <c r="O136" s="17"/>
      <c r="P136" s="15"/>
      <c r="Q136" s="16"/>
      <c r="R136" s="7"/>
      <c r="S136" s="17"/>
      <c r="T136" s="17"/>
      <c r="U136" s="15"/>
      <c r="V136" s="16"/>
      <c r="ZY136" t="s">
        <v>1737</v>
      </c>
      <c r="ZZ136" s="18"/>
    </row>
    <row r="137" spans="1:702" x14ac:dyDescent="0.25">
      <c r="A137" s="21" t="s">
        <v>1738</v>
      </c>
      <c r="B137" s="22" t="s">
        <v>1739</v>
      </c>
      <c r="C137" s="23" t="s">
        <v>1740</v>
      </c>
      <c r="D137" s="24">
        <v>10</v>
      </c>
      <c r="E137" s="24"/>
      <c r="F137" s="25">
        <f t="shared" ref="F137:F147" si="47">U137</f>
        <v>0</v>
      </c>
      <c r="G137" s="26">
        <f t="shared" ref="G137:G147" si="48">ROUND(E137*F137,2)</f>
        <v>0</v>
      </c>
      <c r="H137" s="7"/>
      <c r="I137" s="27"/>
      <c r="J137" s="27"/>
      <c r="K137" s="25">
        <f t="shared" ref="K137:K147" si="49">U137</f>
        <v>0</v>
      </c>
      <c r="L137" s="26">
        <f t="shared" ref="L137:L147" si="50">ROUND(J137*K137,2)</f>
        <v>0</v>
      </c>
      <c r="M137" s="7"/>
      <c r="N137" s="27"/>
      <c r="O137" s="27"/>
      <c r="P137" s="25">
        <f t="shared" ref="P137:P147" si="51">U137</f>
        <v>0</v>
      </c>
      <c r="Q137" s="26">
        <f t="shared" ref="Q137:Q147" si="52">ROUND(O137*P137,2)</f>
        <v>0</v>
      </c>
      <c r="R137" s="7"/>
      <c r="S137" s="27">
        <f t="shared" ref="S137:S147" si="53">D137+I137+N137</f>
        <v>10</v>
      </c>
      <c r="T137" s="27">
        <f t="shared" ref="T137:T147" si="54">E137+J137+O137</f>
        <v>0</v>
      </c>
      <c r="U137" s="25"/>
      <c r="V137" s="26">
        <f t="shared" ref="V137:V147" si="55">G137+L137+Q137</f>
        <v>0</v>
      </c>
      <c r="ZY137" t="s">
        <v>1741</v>
      </c>
      <c r="ZZ137" s="18" t="s">
        <v>1742</v>
      </c>
    </row>
    <row r="138" spans="1:702" x14ac:dyDescent="0.25">
      <c r="A138" s="21"/>
      <c r="B138" s="88" t="s">
        <v>1743</v>
      </c>
      <c r="C138" s="23" t="s">
        <v>1744</v>
      </c>
      <c r="D138" s="25">
        <v>1.54</v>
      </c>
      <c r="E138" s="25"/>
      <c r="F138" s="25">
        <f t="shared" si="47"/>
        <v>0</v>
      </c>
      <c r="G138" s="26">
        <f t="shared" si="48"/>
        <v>0</v>
      </c>
      <c r="H138" s="7"/>
      <c r="I138" s="35"/>
      <c r="J138" s="35"/>
      <c r="K138" s="25">
        <f t="shared" si="49"/>
        <v>0</v>
      </c>
      <c r="L138" s="26">
        <f t="shared" si="50"/>
        <v>0</v>
      </c>
      <c r="M138" s="7"/>
      <c r="N138" s="35"/>
      <c r="O138" s="35"/>
      <c r="P138" s="25">
        <f t="shared" si="51"/>
        <v>0</v>
      </c>
      <c r="Q138" s="26">
        <f t="shared" si="52"/>
        <v>0</v>
      </c>
      <c r="R138" s="7"/>
      <c r="S138" s="35">
        <f t="shared" si="53"/>
        <v>1.54</v>
      </c>
      <c r="T138" s="35">
        <f t="shared" si="54"/>
        <v>0</v>
      </c>
      <c r="U138" s="25"/>
      <c r="V138" s="26">
        <f t="shared" si="55"/>
        <v>0</v>
      </c>
      <c r="ZY138" t="s">
        <v>1745</v>
      </c>
      <c r="ZZ138" s="18" t="s">
        <v>1746</v>
      </c>
    </row>
    <row r="139" spans="1:702" x14ac:dyDescent="0.25">
      <c r="A139" s="21"/>
      <c r="B139" s="88" t="s">
        <v>1747</v>
      </c>
      <c r="C139" s="23" t="s">
        <v>1748</v>
      </c>
      <c r="D139" s="25">
        <v>2.95</v>
      </c>
      <c r="E139" s="25"/>
      <c r="F139" s="25">
        <f t="shared" si="47"/>
        <v>0</v>
      </c>
      <c r="G139" s="26">
        <f t="shared" si="48"/>
        <v>0</v>
      </c>
      <c r="H139" s="7"/>
      <c r="I139" s="35"/>
      <c r="J139" s="35"/>
      <c r="K139" s="25">
        <f t="shared" si="49"/>
        <v>0</v>
      </c>
      <c r="L139" s="26">
        <f t="shared" si="50"/>
        <v>0</v>
      </c>
      <c r="M139" s="7"/>
      <c r="N139" s="35"/>
      <c r="O139" s="35"/>
      <c r="P139" s="25">
        <f t="shared" si="51"/>
        <v>0</v>
      </c>
      <c r="Q139" s="26">
        <f t="shared" si="52"/>
        <v>0</v>
      </c>
      <c r="R139" s="7"/>
      <c r="S139" s="35">
        <f t="shared" si="53"/>
        <v>2.95</v>
      </c>
      <c r="T139" s="35">
        <f t="shared" si="54"/>
        <v>0</v>
      </c>
      <c r="U139" s="25"/>
      <c r="V139" s="26">
        <f t="shared" si="55"/>
        <v>0</v>
      </c>
      <c r="ZY139" t="s">
        <v>1749</v>
      </c>
      <c r="ZZ139" s="18" t="s">
        <v>1750</v>
      </c>
    </row>
    <row r="140" spans="1:702" x14ac:dyDescent="0.25">
      <c r="A140" s="21"/>
      <c r="B140" s="88" t="s">
        <v>1751</v>
      </c>
      <c r="C140" s="23" t="s">
        <v>1752</v>
      </c>
      <c r="D140" s="25">
        <v>1.36</v>
      </c>
      <c r="E140" s="25"/>
      <c r="F140" s="25">
        <f t="shared" si="47"/>
        <v>0</v>
      </c>
      <c r="G140" s="26">
        <f t="shared" si="48"/>
        <v>0</v>
      </c>
      <c r="H140" s="7"/>
      <c r="I140" s="35"/>
      <c r="J140" s="35"/>
      <c r="K140" s="25">
        <f t="shared" si="49"/>
        <v>0</v>
      </c>
      <c r="L140" s="26">
        <f t="shared" si="50"/>
        <v>0</v>
      </c>
      <c r="M140" s="7"/>
      <c r="N140" s="35"/>
      <c r="O140" s="35"/>
      <c r="P140" s="25">
        <f t="shared" si="51"/>
        <v>0</v>
      </c>
      <c r="Q140" s="26">
        <f t="shared" si="52"/>
        <v>0</v>
      </c>
      <c r="R140" s="7"/>
      <c r="S140" s="35">
        <f t="shared" si="53"/>
        <v>1.36</v>
      </c>
      <c r="T140" s="35">
        <f t="shared" si="54"/>
        <v>0</v>
      </c>
      <c r="U140" s="25"/>
      <c r="V140" s="26">
        <f t="shared" si="55"/>
        <v>0</v>
      </c>
      <c r="ZY140" t="s">
        <v>1753</v>
      </c>
      <c r="ZZ140" s="18" t="s">
        <v>1754</v>
      </c>
    </row>
    <row r="141" spans="1:702" x14ac:dyDescent="0.25">
      <c r="A141" s="21"/>
      <c r="B141" s="88" t="s">
        <v>1755</v>
      </c>
      <c r="C141" s="23" t="s">
        <v>1756</v>
      </c>
      <c r="D141" s="25">
        <v>0.72</v>
      </c>
      <c r="E141" s="25"/>
      <c r="F141" s="25">
        <f t="shared" si="47"/>
        <v>0</v>
      </c>
      <c r="G141" s="26">
        <f t="shared" si="48"/>
        <v>0</v>
      </c>
      <c r="H141" s="7"/>
      <c r="I141" s="35"/>
      <c r="J141" s="35"/>
      <c r="K141" s="25">
        <f t="shared" si="49"/>
        <v>0</v>
      </c>
      <c r="L141" s="26">
        <f t="shared" si="50"/>
        <v>0</v>
      </c>
      <c r="M141" s="7"/>
      <c r="N141" s="35"/>
      <c r="O141" s="35"/>
      <c r="P141" s="25">
        <f t="shared" si="51"/>
        <v>0</v>
      </c>
      <c r="Q141" s="26">
        <f t="shared" si="52"/>
        <v>0</v>
      </c>
      <c r="R141" s="7"/>
      <c r="S141" s="35">
        <f t="shared" si="53"/>
        <v>0.72</v>
      </c>
      <c r="T141" s="35">
        <f t="shared" si="54"/>
        <v>0</v>
      </c>
      <c r="U141" s="25"/>
      <c r="V141" s="26">
        <f t="shared" si="55"/>
        <v>0</v>
      </c>
      <c r="ZY141" t="s">
        <v>1757</v>
      </c>
      <c r="ZZ141" s="18" t="s">
        <v>1758</v>
      </c>
    </row>
    <row r="142" spans="1:702" x14ac:dyDescent="0.25">
      <c r="A142" s="21"/>
      <c r="B142" s="88" t="s">
        <v>1759</v>
      </c>
      <c r="C142" s="23" t="s">
        <v>1760</v>
      </c>
      <c r="D142" s="25">
        <v>1.49</v>
      </c>
      <c r="E142" s="25"/>
      <c r="F142" s="25">
        <f t="shared" si="47"/>
        <v>0</v>
      </c>
      <c r="G142" s="26">
        <f t="shared" si="48"/>
        <v>0</v>
      </c>
      <c r="H142" s="7"/>
      <c r="I142" s="35"/>
      <c r="J142" s="35"/>
      <c r="K142" s="25">
        <f t="shared" si="49"/>
        <v>0</v>
      </c>
      <c r="L142" s="26">
        <f t="shared" si="50"/>
        <v>0</v>
      </c>
      <c r="M142" s="7"/>
      <c r="N142" s="35"/>
      <c r="O142" s="35"/>
      <c r="P142" s="25">
        <f t="shared" si="51"/>
        <v>0</v>
      </c>
      <c r="Q142" s="26">
        <f t="shared" si="52"/>
        <v>0</v>
      </c>
      <c r="R142" s="7"/>
      <c r="S142" s="35">
        <f t="shared" si="53"/>
        <v>1.49</v>
      </c>
      <c r="T142" s="35">
        <f t="shared" si="54"/>
        <v>0</v>
      </c>
      <c r="U142" s="25"/>
      <c r="V142" s="26">
        <f t="shared" si="55"/>
        <v>0</v>
      </c>
      <c r="ZY142" t="s">
        <v>1761</v>
      </c>
      <c r="ZZ142" s="18" t="s">
        <v>1762</v>
      </c>
    </row>
    <row r="143" spans="1:702" x14ac:dyDescent="0.25">
      <c r="A143" s="21"/>
      <c r="B143" s="88" t="s">
        <v>1763</v>
      </c>
      <c r="C143" s="23" t="s">
        <v>1764</v>
      </c>
      <c r="D143" s="25">
        <v>2.65</v>
      </c>
      <c r="E143" s="25"/>
      <c r="F143" s="25">
        <f t="shared" si="47"/>
        <v>0</v>
      </c>
      <c r="G143" s="26">
        <f t="shared" si="48"/>
        <v>0</v>
      </c>
      <c r="H143" s="7"/>
      <c r="I143" s="35"/>
      <c r="J143" s="35"/>
      <c r="K143" s="25">
        <f t="shared" si="49"/>
        <v>0</v>
      </c>
      <c r="L143" s="26">
        <f t="shared" si="50"/>
        <v>0</v>
      </c>
      <c r="M143" s="7"/>
      <c r="N143" s="35"/>
      <c r="O143" s="35"/>
      <c r="P143" s="25">
        <f t="shared" si="51"/>
        <v>0</v>
      </c>
      <c r="Q143" s="26">
        <f t="shared" si="52"/>
        <v>0</v>
      </c>
      <c r="R143" s="7"/>
      <c r="S143" s="35">
        <f t="shared" si="53"/>
        <v>2.65</v>
      </c>
      <c r="T143" s="35">
        <f t="shared" si="54"/>
        <v>0</v>
      </c>
      <c r="U143" s="25"/>
      <c r="V143" s="26">
        <f t="shared" si="55"/>
        <v>0</v>
      </c>
      <c r="ZY143" t="s">
        <v>1765</v>
      </c>
      <c r="ZZ143" s="18" t="s">
        <v>1766</v>
      </c>
    </row>
    <row r="144" spans="1:702" x14ac:dyDescent="0.25">
      <c r="A144" s="21"/>
      <c r="B144" s="88" t="s">
        <v>1767</v>
      </c>
      <c r="C144" s="23" t="s">
        <v>1768</v>
      </c>
      <c r="D144" s="25">
        <v>0.46</v>
      </c>
      <c r="E144" s="25"/>
      <c r="F144" s="25">
        <f t="shared" si="47"/>
        <v>0</v>
      </c>
      <c r="G144" s="26">
        <f t="shared" si="48"/>
        <v>0</v>
      </c>
      <c r="H144" s="7"/>
      <c r="I144" s="35"/>
      <c r="J144" s="35"/>
      <c r="K144" s="25">
        <f t="shared" si="49"/>
        <v>0</v>
      </c>
      <c r="L144" s="26">
        <f t="shared" si="50"/>
        <v>0</v>
      </c>
      <c r="M144" s="7"/>
      <c r="N144" s="35"/>
      <c r="O144" s="35"/>
      <c r="P144" s="25">
        <f t="shared" si="51"/>
        <v>0</v>
      </c>
      <c r="Q144" s="26">
        <f t="shared" si="52"/>
        <v>0</v>
      </c>
      <c r="R144" s="7"/>
      <c r="S144" s="35">
        <f t="shared" si="53"/>
        <v>0.46</v>
      </c>
      <c r="T144" s="35">
        <f t="shared" si="54"/>
        <v>0</v>
      </c>
      <c r="U144" s="25"/>
      <c r="V144" s="26">
        <f t="shared" si="55"/>
        <v>0</v>
      </c>
      <c r="ZY144" t="s">
        <v>1769</v>
      </c>
      <c r="ZZ144" s="18" t="s">
        <v>1770</v>
      </c>
    </row>
    <row r="145" spans="1:702" x14ac:dyDescent="0.25">
      <c r="A145" s="21"/>
      <c r="B145" s="88" t="s">
        <v>1771</v>
      </c>
      <c r="C145" s="23" t="s">
        <v>1772</v>
      </c>
      <c r="D145" s="25">
        <v>4.58</v>
      </c>
      <c r="E145" s="25"/>
      <c r="F145" s="25">
        <f t="shared" si="47"/>
        <v>0</v>
      </c>
      <c r="G145" s="26">
        <f t="shared" si="48"/>
        <v>0</v>
      </c>
      <c r="H145" s="7"/>
      <c r="I145" s="35"/>
      <c r="J145" s="35"/>
      <c r="K145" s="25">
        <f t="shared" si="49"/>
        <v>0</v>
      </c>
      <c r="L145" s="26">
        <f t="shared" si="50"/>
        <v>0</v>
      </c>
      <c r="M145" s="7"/>
      <c r="N145" s="35"/>
      <c r="O145" s="35"/>
      <c r="P145" s="25">
        <f t="shared" si="51"/>
        <v>0</v>
      </c>
      <c r="Q145" s="26">
        <f t="shared" si="52"/>
        <v>0</v>
      </c>
      <c r="R145" s="7"/>
      <c r="S145" s="35">
        <f t="shared" si="53"/>
        <v>4.58</v>
      </c>
      <c r="T145" s="35">
        <f t="shared" si="54"/>
        <v>0</v>
      </c>
      <c r="U145" s="25"/>
      <c r="V145" s="26">
        <f t="shared" si="55"/>
        <v>0</v>
      </c>
      <c r="ZY145" t="s">
        <v>1773</v>
      </c>
      <c r="ZZ145" s="18" t="s">
        <v>1774</v>
      </c>
    </row>
    <row r="146" spans="1:702" x14ac:dyDescent="0.25">
      <c r="A146" s="21"/>
      <c r="B146" s="88" t="s">
        <v>1775</v>
      </c>
      <c r="C146" s="23" t="s">
        <v>1776</v>
      </c>
      <c r="D146" s="25">
        <v>0.46</v>
      </c>
      <c r="E146" s="25"/>
      <c r="F146" s="25">
        <f t="shared" si="47"/>
        <v>0</v>
      </c>
      <c r="G146" s="26">
        <f t="shared" si="48"/>
        <v>0</v>
      </c>
      <c r="H146" s="7"/>
      <c r="I146" s="35"/>
      <c r="J146" s="35"/>
      <c r="K146" s="25">
        <f t="shared" si="49"/>
        <v>0</v>
      </c>
      <c r="L146" s="26">
        <f t="shared" si="50"/>
        <v>0</v>
      </c>
      <c r="M146" s="7"/>
      <c r="N146" s="35"/>
      <c r="O146" s="35"/>
      <c r="P146" s="25">
        <f t="shared" si="51"/>
        <v>0</v>
      </c>
      <c r="Q146" s="26">
        <f t="shared" si="52"/>
        <v>0</v>
      </c>
      <c r="R146" s="7"/>
      <c r="S146" s="35">
        <f t="shared" si="53"/>
        <v>0.46</v>
      </c>
      <c r="T146" s="35">
        <f t="shared" si="54"/>
        <v>0</v>
      </c>
      <c r="U146" s="25"/>
      <c r="V146" s="26">
        <f t="shared" si="55"/>
        <v>0</v>
      </c>
      <c r="ZY146" t="s">
        <v>1777</v>
      </c>
      <c r="ZZ146" s="18" t="s">
        <v>1778</v>
      </c>
    </row>
    <row r="147" spans="1:702" x14ac:dyDescent="0.25">
      <c r="A147" s="21"/>
      <c r="B147" s="88" t="s">
        <v>1779</v>
      </c>
      <c r="C147" s="23" t="s">
        <v>1780</v>
      </c>
      <c r="D147" s="25">
        <v>1.36</v>
      </c>
      <c r="E147" s="25"/>
      <c r="F147" s="25">
        <f t="shared" si="47"/>
        <v>0</v>
      </c>
      <c r="G147" s="26">
        <f t="shared" si="48"/>
        <v>0</v>
      </c>
      <c r="H147" s="7"/>
      <c r="I147" s="35"/>
      <c r="J147" s="35"/>
      <c r="K147" s="25">
        <f t="shared" si="49"/>
        <v>0</v>
      </c>
      <c r="L147" s="26">
        <f t="shared" si="50"/>
        <v>0</v>
      </c>
      <c r="M147" s="7"/>
      <c r="N147" s="35"/>
      <c r="O147" s="35"/>
      <c r="P147" s="25">
        <f t="shared" si="51"/>
        <v>0</v>
      </c>
      <c r="Q147" s="26">
        <f t="shared" si="52"/>
        <v>0</v>
      </c>
      <c r="R147" s="7"/>
      <c r="S147" s="35">
        <f t="shared" si="53"/>
        <v>1.36</v>
      </c>
      <c r="T147" s="35">
        <f t="shared" si="54"/>
        <v>0</v>
      </c>
      <c r="U147" s="25"/>
      <c r="V147" s="26">
        <f t="shared" si="55"/>
        <v>0</v>
      </c>
      <c r="ZY147" t="s">
        <v>1781</v>
      </c>
      <c r="ZZ147" s="18" t="s">
        <v>1782</v>
      </c>
    </row>
    <row r="148" spans="1:702" x14ac:dyDescent="0.25">
      <c r="A148" s="28"/>
      <c r="B148" s="29"/>
      <c r="C148" s="15"/>
      <c r="D148" s="15"/>
      <c r="E148" s="15"/>
      <c r="F148" s="15"/>
      <c r="G148" s="30"/>
      <c r="H148" s="7"/>
      <c r="I148" s="17"/>
      <c r="J148" s="17"/>
      <c r="K148" s="15"/>
      <c r="L148" s="30"/>
      <c r="M148" s="7"/>
      <c r="N148" s="17"/>
      <c r="O148" s="17"/>
      <c r="P148" s="15"/>
      <c r="Q148" s="30"/>
      <c r="R148" s="7"/>
      <c r="S148" s="17"/>
      <c r="T148" s="17"/>
      <c r="U148" s="15"/>
      <c r="V148" s="30"/>
    </row>
    <row r="149" spans="1:702" ht="21" x14ac:dyDescent="0.25">
      <c r="A149" s="31"/>
      <c r="B149" s="32" t="s">
        <v>1783</v>
      </c>
      <c r="C149" s="82"/>
      <c r="D149" s="82"/>
      <c r="E149" s="82"/>
      <c r="F149" s="85"/>
      <c r="G149" s="85">
        <f>SUBTOTAL(109,G137:G148)</f>
        <v>0</v>
      </c>
      <c r="H149" s="33"/>
      <c r="I149" s="84"/>
      <c r="J149" s="84"/>
      <c r="K149" s="82"/>
      <c r="L149" s="85">
        <f>SUBTOTAL(109,L137:L148)</f>
        <v>0</v>
      </c>
      <c r="M149" s="33"/>
      <c r="N149" s="84"/>
      <c r="O149" s="84"/>
      <c r="P149" s="82"/>
      <c r="Q149" s="85">
        <f>SUBTOTAL(109,Q137:Q148)</f>
        <v>0</v>
      </c>
      <c r="R149" s="33"/>
      <c r="S149" s="84"/>
      <c r="T149" s="84"/>
      <c r="U149" s="82"/>
      <c r="V149" s="85">
        <f>SUBTOTAL(109,V137:V148)</f>
        <v>0</v>
      </c>
      <c r="W149" s="34"/>
      <c r="ZY149" t="s">
        <v>1784</v>
      </c>
    </row>
    <row r="150" spans="1:702" x14ac:dyDescent="0.25">
      <c r="A150" s="28"/>
      <c r="B150" s="29"/>
      <c r="C150" s="15"/>
      <c r="D150" s="15"/>
      <c r="E150" s="15"/>
      <c r="F150" s="15"/>
      <c r="G150" s="11"/>
      <c r="H150" s="7"/>
      <c r="I150" s="17"/>
      <c r="J150" s="17"/>
      <c r="K150" s="15"/>
      <c r="L150" s="11"/>
      <c r="M150" s="7"/>
      <c r="N150" s="17"/>
      <c r="O150" s="17"/>
      <c r="P150" s="15"/>
      <c r="Q150" s="11"/>
      <c r="R150" s="7"/>
      <c r="S150" s="17"/>
      <c r="T150" s="17"/>
      <c r="U150" s="15"/>
      <c r="V150" s="11"/>
    </row>
    <row r="151" spans="1:702" ht="21" x14ac:dyDescent="0.25">
      <c r="A151" s="19" t="s">
        <v>1785</v>
      </c>
      <c r="B151" s="20" t="s">
        <v>1786</v>
      </c>
      <c r="C151" s="15"/>
      <c r="D151" s="15"/>
      <c r="E151" s="15"/>
      <c r="F151" s="15"/>
      <c r="G151" s="16"/>
      <c r="H151" s="7"/>
      <c r="I151" s="17"/>
      <c r="J151" s="17"/>
      <c r="K151" s="15"/>
      <c r="L151" s="16"/>
      <c r="M151" s="7"/>
      <c r="N151" s="17"/>
      <c r="O151" s="17"/>
      <c r="P151" s="15"/>
      <c r="Q151" s="16"/>
      <c r="R151" s="7"/>
      <c r="S151" s="17"/>
      <c r="T151" s="17"/>
      <c r="U151" s="15"/>
      <c r="V151" s="16"/>
      <c r="ZY151" t="s">
        <v>1787</v>
      </c>
      <c r="ZZ151" s="18"/>
    </row>
    <row r="152" spans="1:702" x14ac:dyDescent="0.25">
      <c r="A152" s="21" t="s">
        <v>1788</v>
      </c>
      <c r="B152" s="22" t="s">
        <v>2803</v>
      </c>
      <c r="C152" s="23" t="s">
        <v>1789</v>
      </c>
      <c r="D152" s="25">
        <v>16</v>
      </c>
      <c r="E152" s="25"/>
      <c r="F152" s="25">
        <f t="shared" ref="F152:F157" si="56">U152</f>
        <v>0</v>
      </c>
      <c r="G152" s="26">
        <f t="shared" ref="G152:G157" si="57">ROUND(E152*F152,2)</f>
        <v>0</v>
      </c>
      <c r="H152" s="7"/>
      <c r="I152" s="35"/>
      <c r="J152" s="35"/>
      <c r="K152" s="25">
        <f t="shared" ref="K152:K157" si="58">U152</f>
        <v>0</v>
      </c>
      <c r="L152" s="26">
        <f t="shared" ref="L152:L157" si="59">ROUND(J152*K152,2)</f>
        <v>0</v>
      </c>
      <c r="M152" s="7"/>
      <c r="N152" s="35"/>
      <c r="O152" s="35"/>
      <c r="P152" s="25">
        <f t="shared" ref="P152:P157" si="60">U152</f>
        <v>0</v>
      </c>
      <c r="Q152" s="26">
        <f t="shared" ref="Q152:Q157" si="61">ROUND(O152*P152,2)</f>
        <v>0</v>
      </c>
      <c r="R152" s="7"/>
      <c r="S152" s="35">
        <f t="shared" ref="S152:T157" si="62">D152+I152+N152</f>
        <v>16</v>
      </c>
      <c r="T152" s="35">
        <f t="shared" si="62"/>
        <v>0</v>
      </c>
      <c r="U152" s="25"/>
      <c r="V152" s="26">
        <f t="shared" ref="V152:V157" si="63">G152+L152+Q152</f>
        <v>0</v>
      </c>
      <c r="ZY152" t="s">
        <v>1790</v>
      </c>
      <c r="ZZ152" s="18" t="s">
        <v>1791</v>
      </c>
    </row>
    <row r="153" spans="1:702" x14ac:dyDescent="0.25">
      <c r="A153" s="21" t="s">
        <v>1792</v>
      </c>
      <c r="B153" s="22" t="s">
        <v>1793</v>
      </c>
      <c r="C153" s="23" t="s">
        <v>1794</v>
      </c>
      <c r="D153" s="24">
        <v>1</v>
      </c>
      <c r="E153" s="24"/>
      <c r="F153" s="25">
        <f t="shared" si="56"/>
        <v>0</v>
      </c>
      <c r="G153" s="26">
        <f t="shared" si="57"/>
        <v>0</v>
      </c>
      <c r="H153" s="7"/>
      <c r="I153" s="27"/>
      <c r="J153" s="27"/>
      <c r="K153" s="25">
        <f t="shared" si="58"/>
        <v>0</v>
      </c>
      <c r="L153" s="26">
        <f t="shared" si="59"/>
        <v>0</v>
      </c>
      <c r="M153" s="7"/>
      <c r="N153" s="27"/>
      <c r="O153" s="27"/>
      <c r="P153" s="25">
        <f t="shared" si="60"/>
        <v>0</v>
      </c>
      <c r="Q153" s="26">
        <f t="shared" si="61"/>
        <v>0</v>
      </c>
      <c r="R153" s="7"/>
      <c r="S153" s="27">
        <f t="shared" si="62"/>
        <v>1</v>
      </c>
      <c r="T153" s="27">
        <f t="shared" si="62"/>
        <v>0</v>
      </c>
      <c r="U153" s="25"/>
      <c r="V153" s="26">
        <f t="shared" si="63"/>
        <v>0</v>
      </c>
      <c r="ZY153" t="s">
        <v>1795</v>
      </c>
      <c r="ZZ153" s="18" t="s">
        <v>1796</v>
      </c>
    </row>
    <row r="154" spans="1:702" x14ac:dyDescent="0.25">
      <c r="A154" s="21" t="s">
        <v>1797</v>
      </c>
      <c r="B154" s="22" t="s">
        <v>1798</v>
      </c>
      <c r="C154" s="23" t="s">
        <v>1799</v>
      </c>
      <c r="D154" s="24">
        <v>1</v>
      </c>
      <c r="E154" s="24"/>
      <c r="F154" s="25">
        <f t="shared" si="56"/>
        <v>0</v>
      </c>
      <c r="G154" s="26">
        <f t="shared" si="57"/>
        <v>0</v>
      </c>
      <c r="H154" s="7"/>
      <c r="I154" s="27"/>
      <c r="J154" s="27"/>
      <c r="K154" s="25">
        <f t="shared" si="58"/>
        <v>0</v>
      </c>
      <c r="L154" s="26">
        <f t="shared" si="59"/>
        <v>0</v>
      </c>
      <c r="M154" s="7"/>
      <c r="N154" s="27"/>
      <c r="O154" s="27"/>
      <c r="P154" s="25">
        <f t="shared" si="60"/>
        <v>0</v>
      </c>
      <c r="Q154" s="26">
        <f t="shared" si="61"/>
        <v>0</v>
      </c>
      <c r="R154" s="7"/>
      <c r="S154" s="27">
        <f t="shared" si="62"/>
        <v>1</v>
      </c>
      <c r="T154" s="27">
        <f t="shared" si="62"/>
        <v>0</v>
      </c>
      <c r="U154" s="25"/>
      <c r="V154" s="26">
        <f t="shared" si="63"/>
        <v>0</v>
      </c>
      <c r="ZY154" t="s">
        <v>1800</v>
      </c>
      <c r="ZZ154" s="18" t="s">
        <v>1801</v>
      </c>
    </row>
    <row r="155" spans="1:702" x14ac:dyDescent="0.25">
      <c r="A155" s="21" t="s">
        <v>1802</v>
      </c>
      <c r="B155" s="22" t="s">
        <v>1803</v>
      </c>
      <c r="C155" s="23" t="s">
        <v>1804</v>
      </c>
      <c r="D155" s="25">
        <v>3</v>
      </c>
      <c r="E155" s="25"/>
      <c r="F155" s="25">
        <f t="shared" si="56"/>
        <v>0</v>
      </c>
      <c r="G155" s="26">
        <f t="shared" si="57"/>
        <v>0</v>
      </c>
      <c r="H155" s="7"/>
      <c r="I155" s="35"/>
      <c r="J155" s="35"/>
      <c r="K155" s="25">
        <f t="shared" si="58"/>
        <v>0</v>
      </c>
      <c r="L155" s="26">
        <f t="shared" si="59"/>
        <v>0</v>
      </c>
      <c r="M155" s="7"/>
      <c r="N155" s="35"/>
      <c r="O155" s="35"/>
      <c r="P155" s="25">
        <f t="shared" si="60"/>
        <v>0</v>
      </c>
      <c r="Q155" s="26">
        <f t="shared" si="61"/>
        <v>0</v>
      </c>
      <c r="R155" s="7"/>
      <c r="S155" s="35">
        <f t="shared" si="62"/>
        <v>3</v>
      </c>
      <c r="T155" s="35">
        <f t="shared" si="62"/>
        <v>0</v>
      </c>
      <c r="U155" s="25"/>
      <c r="V155" s="26">
        <f t="shared" si="63"/>
        <v>0</v>
      </c>
      <c r="ZY155" t="s">
        <v>1805</v>
      </c>
      <c r="ZZ155" s="18" t="s">
        <v>1806</v>
      </c>
    </row>
    <row r="156" spans="1:702" x14ac:dyDescent="0.25">
      <c r="A156" s="21" t="s">
        <v>1807</v>
      </c>
      <c r="B156" s="22" t="s">
        <v>1808</v>
      </c>
      <c r="C156" s="23" t="s">
        <v>1809</v>
      </c>
      <c r="D156" s="24">
        <v>1</v>
      </c>
      <c r="E156" s="24"/>
      <c r="F156" s="25">
        <f t="shared" si="56"/>
        <v>0</v>
      </c>
      <c r="G156" s="26">
        <f t="shared" si="57"/>
        <v>0</v>
      </c>
      <c r="H156" s="7"/>
      <c r="I156" s="27"/>
      <c r="J156" s="27"/>
      <c r="K156" s="25">
        <f t="shared" si="58"/>
        <v>0</v>
      </c>
      <c r="L156" s="26">
        <f t="shared" si="59"/>
        <v>0</v>
      </c>
      <c r="M156" s="7"/>
      <c r="N156" s="27"/>
      <c r="O156" s="27"/>
      <c r="P156" s="25">
        <f t="shared" si="60"/>
        <v>0</v>
      </c>
      <c r="Q156" s="26">
        <f t="shared" si="61"/>
        <v>0</v>
      </c>
      <c r="R156" s="7"/>
      <c r="S156" s="27">
        <f t="shared" si="62"/>
        <v>1</v>
      </c>
      <c r="T156" s="27">
        <f t="shared" si="62"/>
        <v>0</v>
      </c>
      <c r="U156" s="25"/>
      <c r="V156" s="26">
        <f t="shared" si="63"/>
        <v>0</v>
      </c>
      <c r="ZY156" t="s">
        <v>1810</v>
      </c>
      <c r="ZZ156" s="18" t="s">
        <v>1811</v>
      </c>
    </row>
    <row r="157" spans="1:702" x14ac:dyDescent="0.25">
      <c r="A157" s="21" t="s">
        <v>1812</v>
      </c>
      <c r="B157" s="22" t="s">
        <v>1813</v>
      </c>
      <c r="C157" s="23" t="s">
        <v>1814</v>
      </c>
      <c r="D157" s="24">
        <v>1</v>
      </c>
      <c r="E157" s="24"/>
      <c r="F157" s="25">
        <f t="shared" si="56"/>
        <v>0</v>
      </c>
      <c r="G157" s="26">
        <f t="shared" si="57"/>
        <v>0</v>
      </c>
      <c r="H157" s="7"/>
      <c r="I157" s="27"/>
      <c r="J157" s="27"/>
      <c r="K157" s="25">
        <f t="shared" si="58"/>
        <v>0</v>
      </c>
      <c r="L157" s="26">
        <f t="shared" si="59"/>
        <v>0</v>
      </c>
      <c r="M157" s="7"/>
      <c r="N157" s="27"/>
      <c r="O157" s="27"/>
      <c r="P157" s="25">
        <f t="shared" si="60"/>
        <v>0</v>
      </c>
      <c r="Q157" s="26">
        <f t="shared" si="61"/>
        <v>0</v>
      </c>
      <c r="R157" s="7"/>
      <c r="S157" s="27">
        <f t="shared" si="62"/>
        <v>1</v>
      </c>
      <c r="T157" s="27">
        <f t="shared" si="62"/>
        <v>0</v>
      </c>
      <c r="U157" s="25"/>
      <c r="V157" s="26">
        <f t="shared" si="63"/>
        <v>0</v>
      </c>
      <c r="ZY157" t="s">
        <v>1815</v>
      </c>
      <c r="ZZ157" s="18" t="s">
        <v>1816</v>
      </c>
    </row>
    <row r="158" spans="1:702" x14ac:dyDescent="0.25">
      <c r="A158" s="28"/>
      <c r="B158" s="29"/>
      <c r="C158" s="15"/>
      <c r="D158" s="15"/>
      <c r="E158" s="15"/>
      <c r="F158" s="15"/>
      <c r="G158" s="30"/>
      <c r="H158" s="7"/>
      <c r="I158" s="17"/>
      <c r="J158" s="17"/>
      <c r="K158" s="15"/>
      <c r="L158" s="30"/>
      <c r="M158" s="7"/>
      <c r="N158" s="17"/>
      <c r="O158" s="17"/>
      <c r="P158" s="15"/>
      <c r="Q158" s="30"/>
      <c r="R158" s="7"/>
      <c r="S158" s="17"/>
      <c r="T158" s="17"/>
      <c r="U158" s="15"/>
      <c r="V158" s="30"/>
    </row>
    <row r="159" spans="1:702" ht="21" x14ac:dyDescent="0.25">
      <c r="A159" s="31"/>
      <c r="B159" s="32" t="s">
        <v>1817</v>
      </c>
      <c r="C159" s="82"/>
      <c r="D159" s="82"/>
      <c r="E159" s="82"/>
      <c r="F159" s="85"/>
      <c r="G159" s="85">
        <f>SUBTOTAL(109,G152:G158)</f>
        <v>0</v>
      </c>
      <c r="H159" s="33"/>
      <c r="I159" s="84"/>
      <c r="J159" s="84"/>
      <c r="K159" s="82"/>
      <c r="L159" s="85">
        <f>SUBTOTAL(109,L152:L158)</f>
        <v>0</v>
      </c>
      <c r="M159" s="33"/>
      <c r="N159" s="84"/>
      <c r="O159" s="84"/>
      <c r="P159" s="82"/>
      <c r="Q159" s="85">
        <f>SUBTOTAL(109,Q152:Q158)</f>
        <v>0</v>
      </c>
      <c r="R159" s="33"/>
      <c r="S159" s="84"/>
      <c r="T159" s="84"/>
      <c r="U159" s="82"/>
      <c r="V159" s="85">
        <f>SUBTOTAL(109,V152:V158)</f>
        <v>0</v>
      </c>
      <c r="W159" s="34"/>
      <c r="ZY159" t="s">
        <v>1818</v>
      </c>
    </row>
    <row r="160" spans="1:702" x14ac:dyDescent="0.25">
      <c r="A160" s="28"/>
      <c r="B160" s="29"/>
      <c r="C160" s="15"/>
      <c r="D160" s="15"/>
      <c r="E160" s="15"/>
      <c r="F160" s="15"/>
      <c r="G160" s="11"/>
      <c r="H160" s="7"/>
      <c r="I160" s="17"/>
      <c r="J160" s="17"/>
      <c r="K160" s="15"/>
      <c r="L160" s="11"/>
      <c r="M160" s="7"/>
      <c r="N160" s="17"/>
      <c r="O160" s="17"/>
      <c r="P160" s="15"/>
      <c r="Q160" s="11"/>
      <c r="R160" s="7"/>
      <c r="S160" s="17"/>
      <c r="T160" s="17"/>
      <c r="U160" s="15"/>
      <c r="V160" s="11"/>
    </row>
    <row r="161" spans="1:702" ht="21" x14ac:dyDescent="0.25">
      <c r="A161" s="19" t="s">
        <v>1819</v>
      </c>
      <c r="B161" s="20" t="s">
        <v>1820</v>
      </c>
      <c r="C161" s="15"/>
      <c r="D161" s="15"/>
      <c r="E161" s="15"/>
      <c r="F161" s="15"/>
      <c r="G161" s="16"/>
      <c r="H161" s="7"/>
      <c r="I161" s="17"/>
      <c r="J161" s="17"/>
      <c r="K161" s="15"/>
      <c r="L161" s="16"/>
      <c r="M161" s="7"/>
      <c r="N161" s="17"/>
      <c r="O161" s="17"/>
      <c r="P161" s="15"/>
      <c r="Q161" s="16"/>
      <c r="R161" s="7"/>
      <c r="S161" s="17"/>
      <c r="T161" s="17"/>
      <c r="U161" s="15"/>
      <c r="V161" s="16"/>
      <c r="ZY161" t="s">
        <v>1821</v>
      </c>
      <c r="ZZ161" s="18"/>
    </row>
    <row r="162" spans="1:702" x14ac:dyDescent="0.25">
      <c r="A162" s="21" t="s">
        <v>1822</v>
      </c>
      <c r="B162" s="22" t="s">
        <v>1823</v>
      </c>
      <c r="C162" s="23" t="s">
        <v>1824</v>
      </c>
      <c r="D162" s="24"/>
      <c r="E162" s="24"/>
      <c r="F162" s="25">
        <f>U162</f>
        <v>0</v>
      </c>
      <c r="G162" s="26">
        <f>ROUND(E162*F162,2)</f>
        <v>0</v>
      </c>
      <c r="H162" s="7"/>
      <c r="I162" s="27"/>
      <c r="J162" s="27"/>
      <c r="K162" s="25">
        <f>U162</f>
        <v>0</v>
      </c>
      <c r="L162" s="26">
        <f>ROUND(J162*K162,2)</f>
        <v>0</v>
      </c>
      <c r="M162" s="7"/>
      <c r="N162" s="27"/>
      <c r="O162" s="27"/>
      <c r="P162" s="25">
        <f>U162</f>
        <v>0</v>
      </c>
      <c r="Q162" s="26">
        <f>ROUND(O162*P162,2)</f>
        <v>0</v>
      </c>
      <c r="R162" s="7"/>
      <c r="S162" s="27">
        <f>D162+I162+N162</f>
        <v>0</v>
      </c>
      <c r="T162" s="27">
        <f>E162+J162+O162</f>
        <v>0</v>
      </c>
      <c r="U162" s="25"/>
      <c r="V162" s="26">
        <f>G162+L162+Q162</f>
        <v>0</v>
      </c>
      <c r="ZY162" t="s">
        <v>1825</v>
      </c>
      <c r="ZZ162" s="18" t="s">
        <v>1826</v>
      </c>
    </row>
    <row r="163" spans="1:702" x14ac:dyDescent="0.25">
      <c r="A163" s="28"/>
      <c r="B163" s="29"/>
      <c r="C163" s="15"/>
      <c r="D163" s="15"/>
      <c r="E163" s="15"/>
      <c r="F163" s="15"/>
      <c r="G163" s="30"/>
      <c r="H163" s="7"/>
      <c r="I163" s="17"/>
      <c r="J163" s="17"/>
      <c r="K163" s="15"/>
      <c r="L163" s="30"/>
      <c r="M163" s="7"/>
      <c r="N163" s="17"/>
      <c r="O163" s="17"/>
      <c r="P163" s="15"/>
      <c r="Q163" s="30"/>
      <c r="R163" s="7"/>
      <c r="S163" s="17"/>
      <c r="T163" s="17"/>
      <c r="U163" s="15"/>
      <c r="V163" s="30"/>
    </row>
    <row r="164" spans="1:702" ht="21" x14ac:dyDescent="0.25">
      <c r="A164" s="31"/>
      <c r="B164" s="32" t="s">
        <v>1827</v>
      </c>
      <c r="C164" s="82"/>
      <c r="D164" s="82"/>
      <c r="E164" s="82"/>
      <c r="F164" s="85"/>
      <c r="G164" s="85">
        <f>SUBTOTAL(109,G162:G163)</f>
        <v>0</v>
      </c>
      <c r="H164" s="33"/>
      <c r="I164" s="84"/>
      <c r="J164" s="84"/>
      <c r="K164" s="82"/>
      <c r="L164" s="85">
        <f>SUBTOTAL(109,L162:L163)</f>
        <v>0</v>
      </c>
      <c r="M164" s="33"/>
      <c r="N164" s="84"/>
      <c r="O164" s="84"/>
      <c r="P164" s="82"/>
      <c r="Q164" s="85">
        <f>SUBTOTAL(109,Q162:Q163)</f>
        <v>0</v>
      </c>
      <c r="R164" s="33"/>
      <c r="S164" s="84"/>
      <c r="T164" s="84"/>
      <c r="U164" s="82"/>
      <c r="V164" s="85">
        <f>SUBTOTAL(109,V162:V163)</f>
        <v>0</v>
      </c>
      <c r="W164" s="34"/>
      <c r="ZY164" t="s">
        <v>1828</v>
      </c>
    </row>
    <row r="165" spans="1:702" x14ac:dyDescent="0.25">
      <c r="A165" s="28"/>
      <c r="B165" s="29"/>
      <c r="C165" s="15"/>
      <c r="D165" s="15"/>
      <c r="E165" s="15"/>
      <c r="F165" s="15"/>
      <c r="G165" s="11"/>
      <c r="H165" s="7"/>
      <c r="I165" s="17"/>
      <c r="J165" s="17"/>
      <c r="K165" s="15"/>
      <c r="L165" s="11"/>
      <c r="M165" s="7"/>
      <c r="N165" s="17"/>
      <c r="O165" s="17"/>
      <c r="P165" s="15"/>
      <c r="Q165" s="11"/>
      <c r="R165" s="7"/>
      <c r="S165" s="17"/>
      <c r="T165" s="17"/>
      <c r="U165" s="15"/>
      <c r="V165" s="11"/>
    </row>
    <row r="166" spans="1:702" ht="21" x14ac:dyDescent="0.25">
      <c r="A166" s="19" t="s">
        <v>1829</v>
      </c>
      <c r="B166" s="20" t="s">
        <v>1830</v>
      </c>
      <c r="C166" s="15"/>
      <c r="D166" s="15"/>
      <c r="E166" s="15"/>
      <c r="F166" s="15"/>
      <c r="G166" s="16"/>
      <c r="H166" s="7"/>
      <c r="I166" s="17"/>
      <c r="J166" s="17"/>
      <c r="K166" s="15"/>
      <c r="L166" s="16"/>
      <c r="M166" s="7"/>
      <c r="N166" s="17"/>
      <c r="O166" s="17"/>
      <c r="P166" s="15"/>
      <c r="Q166" s="16"/>
      <c r="R166" s="7"/>
      <c r="S166" s="17"/>
      <c r="T166" s="17"/>
      <c r="U166" s="15"/>
      <c r="V166" s="16"/>
      <c r="ZY166" t="s">
        <v>1831</v>
      </c>
      <c r="ZZ166" s="18"/>
    </row>
    <row r="167" spans="1:702" x14ac:dyDescent="0.25">
      <c r="A167" s="21" t="s">
        <v>1832</v>
      </c>
      <c r="B167" s="22" t="s">
        <v>1833</v>
      </c>
      <c r="C167" s="23" t="s">
        <v>1834</v>
      </c>
      <c r="D167" s="25">
        <v>12.11</v>
      </c>
      <c r="E167" s="25"/>
      <c r="F167" s="25">
        <f t="shared" ref="F167:F172" si="64">U167</f>
        <v>0</v>
      </c>
      <c r="G167" s="26">
        <f t="shared" ref="G167:G172" si="65">ROUND(E167*F167,2)</f>
        <v>0</v>
      </c>
      <c r="H167" s="7"/>
      <c r="I167" s="35"/>
      <c r="J167" s="35"/>
      <c r="K167" s="25">
        <f t="shared" ref="K167:K172" si="66">U167</f>
        <v>0</v>
      </c>
      <c r="L167" s="26">
        <f t="shared" ref="L167:L172" si="67">ROUND(J167*K167,2)</f>
        <v>0</v>
      </c>
      <c r="M167" s="7"/>
      <c r="N167" s="35"/>
      <c r="O167" s="35"/>
      <c r="P167" s="25">
        <f t="shared" ref="P167:P172" si="68">U167</f>
        <v>0</v>
      </c>
      <c r="Q167" s="26">
        <f t="shared" ref="Q167:Q172" si="69">ROUND(O167*P167,2)</f>
        <v>0</v>
      </c>
      <c r="R167" s="7"/>
      <c r="S167" s="35">
        <f t="shared" ref="S167:T172" si="70">D167+I167+N167</f>
        <v>12.11</v>
      </c>
      <c r="T167" s="35">
        <f t="shared" si="70"/>
        <v>0</v>
      </c>
      <c r="U167" s="25"/>
      <c r="V167" s="26">
        <f t="shared" ref="V167:V172" si="71">G167+L167+Q167</f>
        <v>0</v>
      </c>
      <c r="ZY167" t="s">
        <v>1835</v>
      </c>
      <c r="ZZ167" s="18" t="s">
        <v>1836</v>
      </c>
    </row>
    <row r="168" spans="1:702" x14ac:dyDescent="0.25">
      <c r="A168" s="21" t="s">
        <v>1837</v>
      </c>
      <c r="B168" s="22" t="s">
        <v>1838</v>
      </c>
      <c r="C168" s="23" t="s">
        <v>1839</v>
      </c>
      <c r="D168" s="24">
        <v>4</v>
      </c>
      <c r="E168" s="24"/>
      <c r="F168" s="25">
        <f t="shared" si="64"/>
        <v>0</v>
      </c>
      <c r="G168" s="26">
        <f t="shared" si="65"/>
        <v>0</v>
      </c>
      <c r="H168" s="7"/>
      <c r="I168" s="27"/>
      <c r="J168" s="27"/>
      <c r="K168" s="25">
        <f t="shared" si="66"/>
        <v>0</v>
      </c>
      <c r="L168" s="26">
        <f t="shared" si="67"/>
        <v>0</v>
      </c>
      <c r="M168" s="7"/>
      <c r="N168" s="27"/>
      <c r="O168" s="27"/>
      <c r="P168" s="25">
        <f t="shared" si="68"/>
        <v>0</v>
      </c>
      <c r="Q168" s="26">
        <f t="shared" si="69"/>
        <v>0</v>
      </c>
      <c r="R168" s="7"/>
      <c r="S168" s="27">
        <f t="shared" si="70"/>
        <v>4</v>
      </c>
      <c r="T168" s="27">
        <f t="shared" si="70"/>
        <v>0</v>
      </c>
      <c r="U168" s="25"/>
      <c r="V168" s="26">
        <f t="shared" si="71"/>
        <v>0</v>
      </c>
      <c r="ZY168" t="s">
        <v>1840</v>
      </c>
      <c r="ZZ168" s="18" t="s">
        <v>1841</v>
      </c>
    </row>
    <row r="169" spans="1:702" x14ac:dyDescent="0.25">
      <c r="A169" s="21" t="s">
        <v>1842</v>
      </c>
      <c r="B169" s="22" t="s">
        <v>1843</v>
      </c>
      <c r="C169" s="23" t="s">
        <v>1844</v>
      </c>
      <c r="D169" s="25">
        <v>1</v>
      </c>
      <c r="E169" s="25"/>
      <c r="F169" s="25">
        <f t="shared" si="64"/>
        <v>0</v>
      </c>
      <c r="G169" s="26">
        <f t="shared" si="65"/>
        <v>0</v>
      </c>
      <c r="H169" s="7"/>
      <c r="I169" s="35"/>
      <c r="J169" s="35"/>
      <c r="K169" s="25">
        <f t="shared" si="66"/>
        <v>0</v>
      </c>
      <c r="L169" s="26">
        <f t="shared" si="67"/>
        <v>0</v>
      </c>
      <c r="M169" s="7"/>
      <c r="N169" s="35"/>
      <c r="O169" s="35"/>
      <c r="P169" s="25">
        <f t="shared" si="68"/>
        <v>0</v>
      </c>
      <c r="Q169" s="26">
        <f t="shared" si="69"/>
        <v>0</v>
      </c>
      <c r="R169" s="7"/>
      <c r="S169" s="35">
        <f t="shared" si="70"/>
        <v>1</v>
      </c>
      <c r="T169" s="35">
        <f t="shared" si="70"/>
        <v>0</v>
      </c>
      <c r="U169" s="25"/>
      <c r="V169" s="26">
        <f t="shared" si="71"/>
        <v>0</v>
      </c>
      <c r="ZY169" t="s">
        <v>1845</v>
      </c>
      <c r="ZZ169" s="18" t="s">
        <v>1846</v>
      </c>
    </row>
    <row r="170" spans="1:702" x14ac:dyDescent="0.25">
      <c r="A170" s="21" t="s">
        <v>1847</v>
      </c>
      <c r="B170" s="22" t="s">
        <v>1848</v>
      </c>
      <c r="C170" s="23" t="s">
        <v>1849</v>
      </c>
      <c r="D170" s="24">
        <v>2</v>
      </c>
      <c r="E170" s="24"/>
      <c r="F170" s="25">
        <f t="shared" si="64"/>
        <v>0</v>
      </c>
      <c r="G170" s="26">
        <f t="shared" si="65"/>
        <v>0</v>
      </c>
      <c r="H170" s="7"/>
      <c r="I170" s="27"/>
      <c r="J170" s="27"/>
      <c r="K170" s="25">
        <f t="shared" si="66"/>
        <v>0</v>
      </c>
      <c r="L170" s="26">
        <f t="shared" si="67"/>
        <v>0</v>
      </c>
      <c r="M170" s="7"/>
      <c r="N170" s="27"/>
      <c r="O170" s="27"/>
      <c r="P170" s="25">
        <f t="shared" si="68"/>
        <v>0</v>
      </c>
      <c r="Q170" s="26">
        <f t="shared" si="69"/>
        <v>0</v>
      </c>
      <c r="R170" s="7"/>
      <c r="S170" s="27">
        <f t="shared" si="70"/>
        <v>2</v>
      </c>
      <c r="T170" s="27">
        <f t="shared" si="70"/>
        <v>0</v>
      </c>
      <c r="U170" s="25"/>
      <c r="V170" s="26">
        <f t="shared" si="71"/>
        <v>0</v>
      </c>
      <c r="ZY170" t="s">
        <v>1850</v>
      </c>
      <c r="ZZ170" s="18" t="s">
        <v>1851</v>
      </c>
    </row>
    <row r="171" spans="1:702" x14ac:dyDescent="0.25">
      <c r="A171" s="21" t="s">
        <v>1852</v>
      </c>
      <c r="B171" s="22" t="s">
        <v>1853</v>
      </c>
      <c r="C171" s="23" t="s">
        <v>1854</v>
      </c>
      <c r="D171" s="24">
        <v>1</v>
      </c>
      <c r="E171" s="24"/>
      <c r="F171" s="25">
        <f t="shared" si="64"/>
        <v>0</v>
      </c>
      <c r="G171" s="26">
        <f t="shared" si="65"/>
        <v>0</v>
      </c>
      <c r="H171" s="7"/>
      <c r="I171" s="27"/>
      <c r="J171" s="27"/>
      <c r="K171" s="25">
        <f t="shared" si="66"/>
        <v>0</v>
      </c>
      <c r="L171" s="26">
        <f t="shared" si="67"/>
        <v>0</v>
      </c>
      <c r="M171" s="7"/>
      <c r="N171" s="27"/>
      <c r="O171" s="27"/>
      <c r="P171" s="25">
        <f t="shared" si="68"/>
        <v>0</v>
      </c>
      <c r="Q171" s="26">
        <f t="shared" si="69"/>
        <v>0</v>
      </c>
      <c r="R171" s="7"/>
      <c r="S171" s="27">
        <f t="shared" si="70"/>
        <v>1</v>
      </c>
      <c r="T171" s="27">
        <f t="shared" si="70"/>
        <v>0</v>
      </c>
      <c r="U171" s="25"/>
      <c r="V171" s="26">
        <f t="shared" si="71"/>
        <v>0</v>
      </c>
      <c r="ZY171" t="s">
        <v>1855</v>
      </c>
      <c r="ZZ171" s="18" t="s">
        <v>1856</v>
      </c>
    </row>
    <row r="172" spans="1:702" x14ac:dyDescent="0.25">
      <c r="A172" s="21" t="s">
        <v>1857</v>
      </c>
      <c r="B172" s="22" t="s">
        <v>1858</v>
      </c>
      <c r="C172" s="23" t="s">
        <v>1859</v>
      </c>
      <c r="D172" s="25">
        <v>2</v>
      </c>
      <c r="E172" s="25"/>
      <c r="F172" s="25">
        <f t="shared" si="64"/>
        <v>0</v>
      </c>
      <c r="G172" s="26">
        <f t="shared" si="65"/>
        <v>0</v>
      </c>
      <c r="H172" s="7"/>
      <c r="I172" s="35"/>
      <c r="J172" s="35"/>
      <c r="K172" s="25">
        <f t="shared" si="66"/>
        <v>0</v>
      </c>
      <c r="L172" s="26">
        <f t="shared" si="67"/>
        <v>0</v>
      </c>
      <c r="M172" s="7"/>
      <c r="N172" s="35"/>
      <c r="O172" s="35"/>
      <c r="P172" s="25">
        <f t="shared" si="68"/>
        <v>0</v>
      </c>
      <c r="Q172" s="26">
        <f t="shared" si="69"/>
        <v>0</v>
      </c>
      <c r="R172" s="7"/>
      <c r="S172" s="35">
        <f t="shared" si="70"/>
        <v>2</v>
      </c>
      <c r="T172" s="35">
        <f t="shared" si="70"/>
        <v>0</v>
      </c>
      <c r="U172" s="25"/>
      <c r="V172" s="26">
        <f t="shared" si="71"/>
        <v>0</v>
      </c>
      <c r="ZY172" t="s">
        <v>1860</v>
      </c>
      <c r="ZZ172" s="18" t="s">
        <v>1861</v>
      </c>
    </row>
    <row r="173" spans="1:702" x14ac:dyDescent="0.25">
      <c r="A173" s="28"/>
      <c r="B173" s="29"/>
      <c r="C173" s="15"/>
      <c r="D173" s="15"/>
      <c r="E173" s="15"/>
      <c r="F173" s="15"/>
      <c r="G173" s="30"/>
      <c r="H173" s="7"/>
      <c r="I173" s="17"/>
      <c r="J173" s="17"/>
      <c r="K173" s="15"/>
      <c r="L173" s="30"/>
      <c r="M173" s="7"/>
      <c r="N173" s="17"/>
      <c r="O173" s="17"/>
      <c r="P173" s="15"/>
      <c r="Q173" s="30"/>
      <c r="R173" s="7"/>
      <c r="S173" s="17"/>
      <c r="T173" s="17"/>
      <c r="U173" s="15"/>
      <c r="V173" s="30"/>
    </row>
    <row r="174" spans="1:702" ht="21" x14ac:dyDescent="0.25">
      <c r="A174" s="31"/>
      <c r="B174" s="32" t="s">
        <v>1862</v>
      </c>
      <c r="C174" s="82"/>
      <c r="D174" s="82"/>
      <c r="E174" s="82"/>
      <c r="F174" s="85"/>
      <c r="G174" s="85">
        <f>SUBTOTAL(109,G167:G173)</f>
        <v>0</v>
      </c>
      <c r="H174" s="33"/>
      <c r="I174" s="84"/>
      <c r="J174" s="84"/>
      <c r="K174" s="82"/>
      <c r="L174" s="85">
        <f>SUBTOTAL(109,L167:L173)</f>
        <v>0</v>
      </c>
      <c r="M174" s="33"/>
      <c r="N174" s="84"/>
      <c r="O174" s="84"/>
      <c r="P174" s="82"/>
      <c r="Q174" s="85">
        <f>SUBTOTAL(109,Q167:Q173)</f>
        <v>0</v>
      </c>
      <c r="R174" s="33"/>
      <c r="S174" s="84"/>
      <c r="T174" s="84"/>
      <c r="U174" s="82"/>
      <c r="V174" s="85">
        <f>SUBTOTAL(109,V167:V173)</f>
        <v>0</v>
      </c>
      <c r="W174" s="34"/>
      <c r="ZY174" t="s">
        <v>1863</v>
      </c>
    </row>
    <row r="175" spans="1:702" x14ac:dyDescent="0.25">
      <c r="A175" s="28"/>
      <c r="B175" s="29"/>
      <c r="C175" s="15"/>
      <c r="D175" s="15"/>
      <c r="E175" s="15"/>
      <c r="F175" s="15"/>
      <c r="G175" s="11"/>
      <c r="H175" s="7"/>
      <c r="I175" s="17"/>
      <c r="J175" s="17"/>
      <c r="K175" s="15"/>
      <c r="L175" s="11"/>
      <c r="M175" s="7"/>
      <c r="N175" s="17"/>
      <c r="O175" s="17"/>
      <c r="P175" s="15"/>
      <c r="Q175" s="11"/>
      <c r="R175" s="7"/>
      <c r="S175" s="17"/>
      <c r="T175" s="17"/>
      <c r="U175" s="15"/>
      <c r="V175" s="11"/>
    </row>
    <row r="176" spans="1:702" ht="21" x14ac:dyDescent="0.25">
      <c r="A176" s="19" t="s">
        <v>1864</v>
      </c>
      <c r="B176" s="20" t="s">
        <v>1865</v>
      </c>
      <c r="C176" s="15"/>
      <c r="D176" s="15"/>
      <c r="E176" s="15"/>
      <c r="F176" s="15"/>
      <c r="G176" s="16"/>
      <c r="H176" s="7"/>
      <c r="I176" s="17"/>
      <c r="J176" s="17"/>
      <c r="K176" s="15"/>
      <c r="L176" s="16"/>
      <c r="M176" s="7"/>
      <c r="N176" s="17"/>
      <c r="O176" s="17"/>
      <c r="P176" s="15"/>
      <c r="Q176" s="16"/>
      <c r="R176" s="7"/>
      <c r="S176" s="17"/>
      <c r="T176" s="17"/>
      <c r="U176" s="15"/>
      <c r="V176" s="16"/>
      <c r="ZY176" t="s">
        <v>1866</v>
      </c>
      <c r="ZZ176" s="18"/>
    </row>
    <row r="177" spans="1:702" x14ac:dyDescent="0.25">
      <c r="A177" s="21" t="s">
        <v>1867</v>
      </c>
      <c r="B177" s="22" t="s">
        <v>1868</v>
      </c>
      <c r="C177" s="23" t="s">
        <v>1869</v>
      </c>
      <c r="D177" s="24">
        <v>2</v>
      </c>
      <c r="E177" s="24"/>
      <c r="F177" s="25">
        <f>U177</f>
        <v>0</v>
      </c>
      <c r="G177" s="26">
        <f>ROUND(E177*F177,2)</f>
        <v>0</v>
      </c>
      <c r="H177" s="7"/>
      <c r="I177" s="27"/>
      <c r="J177" s="27"/>
      <c r="K177" s="25">
        <f>U177</f>
        <v>0</v>
      </c>
      <c r="L177" s="26">
        <f>ROUND(J177*K177,2)</f>
        <v>0</v>
      </c>
      <c r="M177" s="7"/>
      <c r="N177" s="27"/>
      <c r="O177" s="27"/>
      <c r="P177" s="25">
        <f>U177</f>
        <v>0</v>
      </c>
      <c r="Q177" s="26">
        <f>ROUND(O177*P177,2)</f>
        <v>0</v>
      </c>
      <c r="R177" s="7"/>
      <c r="S177" s="27">
        <f t="shared" ref="S177:T180" si="72">D177+I177+N177</f>
        <v>2</v>
      </c>
      <c r="T177" s="27">
        <f t="shared" si="72"/>
        <v>0</v>
      </c>
      <c r="U177" s="25"/>
      <c r="V177" s="26">
        <f>G177+L177+Q177</f>
        <v>0</v>
      </c>
      <c r="ZY177" t="s">
        <v>1870</v>
      </c>
      <c r="ZZ177" s="18" t="s">
        <v>1871</v>
      </c>
    </row>
    <row r="178" spans="1:702" x14ac:dyDescent="0.25">
      <c r="A178" s="21" t="s">
        <v>1872</v>
      </c>
      <c r="B178" s="22" t="s">
        <v>1873</v>
      </c>
      <c r="C178" s="23" t="s">
        <v>1874</v>
      </c>
      <c r="D178" s="24">
        <v>20</v>
      </c>
      <c r="E178" s="24"/>
      <c r="F178" s="25">
        <f>U178</f>
        <v>0</v>
      </c>
      <c r="G178" s="26">
        <f>ROUND(E178*F178,2)</f>
        <v>0</v>
      </c>
      <c r="H178" s="7"/>
      <c r="I178" s="27"/>
      <c r="J178" s="27"/>
      <c r="K178" s="25">
        <f>U178</f>
        <v>0</v>
      </c>
      <c r="L178" s="26">
        <f>ROUND(J178*K178,2)</f>
        <v>0</v>
      </c>
      <c r="M178" s="7"/>
      <c r="N178" s="27"/>
      <c r="O178" s="27"/>
      <c r="P178" s="25">
        <f>U178</f>
        <v>0</v>
      </c>
      <c r="Q178" s="26">
        <f>ROUND(O178*P178,2)</f>
        <v>0</v>
      </c>
      <c r="R178" s="7"/>
      <c r="S178" s="27">
        <f t="shared" si="72"/>
        <v>20</v>
      </c>
      <c r="T178" s="27">
        <f t="shared" si="72"/>
        <v>0</v>
      </c>
      <c r="U178" s="25"/>
      <c r="V178" s="26">
        <f>G178+L178+Q178</f>
        <v>0</v>
      </c>
      <c r="ZY178" t="s">
        <v>1875</v>
      </c>
      <c r="ZZ178" s="18" t="s">
        <v>1876</v>
      </c>
    </row>
    <row r="179" spans="1:702" x14ac:dyDescent="0.25">
      <c r="A179" s="21" t="s">
        <v>1877</v>
      </c>
      <c r="B179" s="22" t="s">
        <v>1878</v>
      </c>
      <c r="C179" s="23" t="s">
        <v>1879</v>
      </c>
      <c r="D179" s="24"/>
      <c r="E179" s="24"/>
      <c r="F179" s="25">
        <f>U179</f>
        <v>0</v>
      </c>
      <c r="G179" s="26">
        <f>ROUND(E179*F179,2)</f>
        <v>0</v>
      </c>
      <c r="H179" s="7"/>
      <c r="I179" s="27">
        <v>1</v>
      </c>
      <c r="J179" s="27"/>
      <c r="K179" s="25">
        <f>U179</f>
        <v>0</v>
      </c>
      <c r="L179" s="26">
        <f>ROUND(J179*K179,2)</f>
        <v>0</v>
      </c>
      <c r="M179" s="7"/>
      <c r="N179" s="27"/>
      <c r="O179" s="27"/>
      <c r="P179" s="25">
        <f>U179</f>
        <v>0</v>
      </c>
      <c r="Q179" s="26">
        <f>ROUND(O179*P179,2)</f>
        <v>0</v>
      </c>
      <c r="R179" s="7"/>
      <c r="S179" s="27">
        <f t="shared" si="72"/>
        <v>1</v>
      </c>
      <c r="T179" s="27">
        <f t="shared" si="72"/>
        <v>0</v>
      </c>
      <c r="U179" s="25"/>
      <c r="V179" s="26">
        <f>G179+L179+Q179</f>
        <v>0</v>
      </c>
      <c r="ZY179" t="s">
        <v>1880</v>
      </c>
      <c r="ZZ179" s="18" t="s">
        <v>1881</v>
      </c>
    </row>
    <row r="180" spans="1:702" x14ac:dyDescent="0.25">
      <c r="A180" s="21" t="s">
        <v>1882</v>
      </c>
      <c r="B180" s="22" t="s">
        <v>1883</v>
      </c>
      <c r="C180" s="23" t="s">
        <v>1884</v>
      </c>
      <c r="D180" s="24"/>
      <c r="E180" s="24"/>
      <c r="F180" s="25">
        <f>U180</f>
        <v>0</v>
      </c>
      <c r="G180" s="26">
        <f>ROUND(E180*F180,2)</f>
        <v>0</v>
      </c>
      <c r="H180" s="7"/>
      <c r="I180" s="27">
        <v>1</v>
      </c>
      <c r="J180" s="27"/>
      <c r="K180" s="25">
        <f>U180</f>
        <v>0</v>
      </c>
      <c r="L180" s="26">
        <f>ROUND(J180*K180,2)</f>
        <v>0</v>
      </c>
      <c r="M180" s="7"/>
      <c r="N180" s="27"/>
      <c r="O180" s="27"/>
      <c r="P180" s="25">
        <f>U180</f>
        <v>0</v>
      </c>
      <c r="Q180" s="26">
        <f>ROUND(O180*P180,2)</f>
        <v>0</v>
      </c>
      <c r="R180" s="7"/>
      <c r="S180" s="27">
        <f t="shared" si="72"/>
        <v>1</v>
      </c>
      <c r="T180" s="27">
        <f t="shared" si="72"/>
        <v>0</v>
      </c>
      <c r="U180" s="25"/>
      <c r="V180" s="26">
        <f>G180+L180+Q180</f>
        <v>0</v>
      </c>
      <c r="ZY180" t="s">
        <v>1885</v>
      </c>
      <c r="ZZ180" s="18" t="s">
        <v>1886</v>
      </c>
    </row>
    <row r="181" spans="1:702" x14ac:dyDescent="0.25">
      <c r="A181" s="28"/>
      <c r="B181" s="29"/>
      <c r="C181" s="15"/>
      <c r="D181" s="15"/>
      <c r="E181" s="15"/>
      <c r="F181" s="15"/>
      <c r="G181" s="30"/>
      <c r="H181" s="7"/>
      <c r="I181" s="17"/>
      <c r="J181" s="17"/>
      <c r="K181" s="15"/>
      <c r="L181" s="30"/>
      <c r="M181" s="7"/>
      <c r="N181" s="17"/>
      <c r="O181" s="17"/>
      <c r="P181" s="15"/>
      <c r="Q181" s="30"/>
      <c r="R181" s="7"/>
      <c r="S181" s="17"/>
      <c r="T181" s="17"/>
      <c r="U181" s="15"/>
      <c r="V181" s="30"/>
    </row>
    <row r="182" spans="1:702" ht="21" x14ac:dyDescent="0.25">
      <c r="A182" s="31"/>
      <c r="B182" s="32" t="s">
        <v>1887</v>
      </c>
      <c r="C182" s="82"/>
      <c r="D182" s="82"/>
      <c r="E182" s="82"/>
      <c r="F182" s="85"/>
      <c r="G182" s="85">
        <f>SUBTOTAL(109,G177:G181)</f>
        <v>0</v>
      </c>
      <c r="H182" s="33"/>
      <c r="I182" s="84"/>
      <c r="J182" s="84"/>
      <c r="K182" s="82"/>
      <c r="L182" s="85">
        <f>SUBTOTAL(109,L177:L181)</f>
        <v>0</v>
      </c>
      <c r="M182" s="33"/>
      <c r="N182" s="84"/>
      <c r="O182" s="84"/>
      <c r="P182" s="82"/>
      <c r="Q182" s="85">
        <f>SUBTOTAL(109,Q177:Q181)</f>
        <v>0</v>
      </c>
      <c r="R182" s="33"/>
      <c r="S182" s="84"/>
      <c r="T182" s="84"/>
      <c r="U182" s="82"/>
      <c r="V182" s="85">
        <f>SUBTOTAL(109,V177:V181)</f>
        <v>0</v>
      </c>
      <c r="W182" s="34"/>
      <c r="ZY182" t="s">
        <v>1888</v>
      </c>
    </row>
    <row r="183" spans="1:702" x14ac:dyDescent="0.25">
      <c r="A183" s="28"/>
      <c r="B183" s="29"/>
      <c r="C183" s="15"/>
      <c r="D183" s="15"/>
      <c r="E183" s="15"/>
      <c r="F183" s="15"/>
      <c r="G183" s="11"/>
      <c r="H183" s="7"/>
      <c r="I183" s="17"/>
      <c r="J183" s="17"/>
      <c r="K183" s="15"/>
      <c r="L183" s="11"/>
      <c r="M183" s="7"/>
      <c r="N183" s="17"/>
      <c r="O183" s="17"/>
      <c r="P183" s="15"/>
      <c r="Q183" s="11"/>
      <c r="R183" s="7"/>
      <c r="S183" s="17"/>
      <c r="T183" s="17"/>
      <c r="U183" s="15"/>
      <c r="V183" s="11"/>
    </row>
    <row r="184" spans="1:702" ht="21" x14ac:dyDescent="0.25">
      <c r="A184" s="19" t="s">
        <v>1889</v>
      </c>
      <c r="B184" s="20" t="s">
        <v>1890</v>
      </c>
      <c r="C184" s="15"/>
      <c r="D184" s="15"/>
      <c r="E184" s="15"/>
      <c r="F184" s="15"/>
      <c r="G184" s="16"/>
      <c r="H184" s="7"/>
      <c r="I184" s="17"/>
      <c r="J184" s="17"/>
      <c r="K184" s="15"/>
      <c r="L184" s="16"/>
      <c r="M184" s="7"/>
      <c r="N184" s="17"/>
      <c r="O184" s="17"/>
      <c r="P184" s="15"/>
      <c r="Q184" s="16"/>
      <c r="R184" s="7"/>
      <c r="S184" s="17"/>
      <c r="T184" s="17"/>
      <c r="U184" s="15"/>
      <c r="V184" s="16"/>
      <c r="ZY184" t="s">
        <v>1891</v>
      </c>
      <c r="ZZ184" s="18"/>
    </row>
    <row r="185" spans="1:702" x14ac:dyDescent="0.25">
      <c r="A185" s="21" t="s">
        <v>1892</v>
      </c>
      <c r="B185" s="22" t="s">
        <v>1893</v>
      </c>
      <c r="C185" s="23" t="s">
        <v>1894</v>
      </c>
      <c r="D185" s="25">
        <v>28.3</v>
      </c>
      <c r="E185" s="25"/>
      <c r="F185" s="25">
        <f t="shared" ref="F185:F191" si="73">U185</f>
        <v>0</v>
      </c>
      <c r="G185" s="26">
        <f t="shared" ref="G185:G191" si="74">ROUND(E185*F185,2)</f>
        <v>0</v>
      </c>
      <c r="H185" s="7"/>
      <c r="I185" s="35"/>
      <c r="J185" s="35"/>
      <c r="K185" s="25">
        <f t="shared" ref="K185:K191" si="75">U185</f>
        <v>0</v>
      </c>
      <c r="L185" s="26">
        <f t="shared" ref="L185:L191" si="76">ROUND(J185*K185,2)</f>
        <v>0</v>
      </c>
      <c r="M185" s="7"/>
      <c r="N185" s="35"/>
      <c r="O185" s="35"/>
      <c r="P185" s="25">
        <f t="shared" ref="P185:P191" si="77">U185</f>
        <v>0</v>
      </c>
      <c r="Q185" s="26">
        <f t="shared" ref="Q185:Q191" si="78">ROUND(O185*P185,2)</f>
        <v>0</v>
      </c>
      <c r="R185" s="7"/>
      <c r="S185" s="35">
        <f t="shared" ref="S185:T191" si="79">D185+I185+N185</f>
        <v>28.3</v>
      </c>
      <c r="T185" s="35">
        <f t="shared" si="79"/>
        <v>0</v>
      </c>
      <c r="U185" s="25"/>
      <c r="V185" s="26">
        <f t="shared" ref="V185:V191" si="80">G185+L185+Q185</f>
        <v>0</v>
      </c>
      <c r="ZY185" t="s">
        <v>1895</v>
      </c>
      <c r="ZZ185" s="18" t="s">
        <v>1896</v>
      </c>
    </row>
    <row r="186" spans="1:702" x14ac:dyDescent="0.25">
      <c r="A186" s="21" t="s">
        <v>1897</v>
      </c>
      <c r="B186" s="22" t="s">
        <v>1898</v>
      </c>
      <c r="C186" s="23" t="s">
        <v>1899</v>
      </c>
      <c r="D186" s="24">
        <v>6</v>
      </c>
      <c r="E186" s="24"/>
      <c r="F186" s="25">
        <f t="shared" si="73"/>
        <v>0</v>
      </c>
      <c r="G186" s="26">
        <f t="shared" si="74"/>
        <v>0</v>
      </c>
      <c r="H186" s="7"/>
      <c r="I186" s="27"/>
      <c r="J186" s="27"/>
      <c r="K186" s="25">
        <f t="shared" si="75"/>
        <v>0</v>
      </c>
      <c r="L186" s="26">
        <f t="shared" si="76"/>
        <v>0</v>
      </c>
      <c r="M186" s="7"/>
      <c r="N186" s="27"/>
      <c r="O186" s="27"/>
      <c r="P186" s="25">
        <f t="shared" si="77"/>
        <v>0</v>
      </c>
      <c r="Q186" s="26">
        <f t="shared" si="78"/>
        <v>0</v>
      </c>
      <c r="R186" s="7"/>
      <c r="S186" s="27">
        <f t="shared" si="79"/>
        <v>6</v>
      </c>
      <c r="T186" s="27">
        <f t="shared" si="79"/>
        <v>0</v>
      </c>
      <c r="U186" s="25"/>
      <c r="V186" s="26">
        <f t="shared" si="80"/>
        <v>0</v>
      </c>
      <c r="ZY186" t="s">
        <v>1900</v>
      </c>
      <c r="ZZ186" s="18" t="s">
        <v>1901</v>
      </c>
    </row>
    <row r="187" spans="1:702" x14ac:dyDescent="0.25">
      <c r="A187" s="21" t="s">
        <v>1902</v>
      </c>
      <c r="B187" s="22" t="s">
        <v>1903</v>
      </c>
      <c r="C187" s="23" t="s">
        <v>1904</v>
      </c>
      <c r="D187" s="25">
        <v>2.42</v>
      </c>
      <c r="E187" s="25"/>
      <c r="F187" s="25">
        <f t="shared" si="73"/>
        <v>0</v>
      </c>
      <c r="G187" s="26">
        <f t="shared" si="74"/>
        <v>0</v>
      </c>
      <c r="H187" s="7"/>
      <c r="I187" s="35"/>
      <c r="J187" s="35"/>
      <c r="K187" s="25">
        <f t="shared" si="75"/>
        <v>0</v>
      </c>
      <c r="L187" s="26">
        <f t="shared" si="76"/>
        <v>0</v>
      </c>
      <c r="M187" s="7"/>
      <c r="N187" s="35"/>
      <c r="O187" s="35"/>
      <c r="P187" s="25">
        <f t="shared" si="77"/>
        <v>0</v>
      </c>
      <c r="Q187" s="26">
        <f t="shared" si="78"/>
        <v>0</v>
      </c>
      <c r="R187" s="7"/>
      <c r="S187" s="35">
        <f t="shared" si="79"/>
        <v>2.42</v>
      </c>
      <c r="T187" s="35">
        <f t="shared" si="79"/>
        <v>0</v>
      </c>
      <c r="U187" s="25"/>
      <c r="V187" s="26">
        <f t="shared" si="80"/>
        <v>0</v>
      </c>
      <c r="ZY187" t="s">
        <v>1905</v>
      </c>
      <c r="ZZ187" s="18" t="s">
        <v>1906</v>
      </c>
    </row>
    <row r="188" spans="1:702" x14ac:dyDescent="0.25">
      <c r="A188" s="21" t="s">
        <v>1907</v>
      </c>
      <c r="B188" s="22" t="s">
        <v>1908</v>
      </c>
      <c r="C188" s="23" t="s">
        <v>1909</v>
      </c>
      <c r="D188" s="25"/>
      <c r="E188" s="25"/>
      <c r="F188" s="25">
        <f t="shared" si="73"/>
        <v>0</v>
      </c>
      <c r="G188" s="26">
        <f t="shared" si="74"/>
        <v>0</v>
      </c>
      <c r="H188" s="7"/>
      <c r="I188" s="35">
        <v>34</v>
      </c>
      <c r="J188" s="35"/>
      <c r="K188" s="25">
        <f t="shared" si="75"/>
        <v>0</v>
      </c>
      <c r="L188" s="26">
        <f t="shared" si="76"/>
        <v>0</v>
      </c>
      <c r="M188" s="7"/>
      <c r="N188" s="35"/>
      <c r="O188" s="35"/>
      <c r="P188" s="25">
        <f t="shared" si="77"/>
        <v>0</v>
      </c>
      <c r="Q188" s="26">
        <f t="shared" si="78"/>
        <v>0</v>
      </c>
      <c r="R188" s="7"/>
      <c r="S188" s="35">
        <f t="shared" si="79"/>
        <v>34</v>
      </c>
      <c r="T188" s="35">
        <f t="shared" si="79"/>
        <v>0</v>
      </c>
      <c r="U188" s="25"/>
      <c r="V188" s="26">
        <f t="shared" si="80"/>
        <v>0</v>
      </c>
      <c r="ZY188" t="s">
        <v>1910</v>
      </c>
      <c r="ZZ188" s="18" t="s">
        <v>1911</v>
      </c>
    </row>
    <row r="189" spans="1:702" x14ac:dyDescent="0.25">
      <c r="A189" s="21" t="s">
        <v>1912</v>
      </c>
      <c r="B189" s="22" t="s">
        <v>1913</v>
      </c>
      <c r="C189" s="23" t="s">
        <v>1914</v>
      </c>
      <c r="D189" s="25">
        <v>2.64</v>
      </c>
      <c r="E189" s="25"/>
      <c r="F189" s="25">
        <f t="shared" si="73"/>
        <v>0</v>
      </c>
      <c r="G189" s="26">
        <f t="shared" si="74"/>
        <v>0</v>
      </c>
      <c r="H189" s="7"/>
      <c r="I189" s="35"/>
      <c r="J189" s="35"/>
      <c r="K189" s="25">
        <f t="shared" si="75"/>
        <v>0</v>
      </c>
      <c r="L189" s="26">
        <f t="shared" si="76"/>
        <v>0</v>
      </c>
      <c r="M189" s="7"/>
      <c r="N189" s="35"/>
      <c r="O189" s="35"/>
      <c r="P189" s="25">
        <f t="shared" si="77"/>
        <v>0</v>
      </c>
      <c r="Q189" s="26">
        <f t="shared" si="78"/>
        <v>0</v>
      </c>
      <c r="R189" s="7"/>
      <c r="S189" s="35">
        <f t="shared" si="79"/>
        <v>2.64</v>
      </c>
      <c r="T189" s="35">
        <f t="shared" si="79"/>
        <v>0</v>
      </c>
      <c r="U189" s="25"/>
      <c r="V189" s="26">
        <f t="shared" si="80"/>
        <v>0</v>
      </c>
      <c r="ZY189" t="s">
        <v>1915</v>
      </c>
      <c r="ZZ189" s="18" t="s">
        <v>1916</v>
      </c>
    </row>
    <row r="190" spans="1:702" x14ac:dyDescent="0.25">
      <c r="A190" s="21" t="s">
        <v>1917</v>
      </c>
      <c r="B190" s="22" t="s">
        <v>1918</v>
      </c>
      <c r="C190" s="23" t="s">
        <v>1919</v>
      </c>
      <c r="D190" s="25"/>
      <c r="E190" s="25"/>
      <c r="F190" s="25">
        <f t="shared" si="73"/>
        <v>0</v>
      </c>
      <c r="G190" s="26">
        <f t="shared" si="74"/>
        <v>0</v>
      </c>
      <c r="H190" s="7"/>
      <c r="I190" s="35">
        <v>32</v>
      </c>
      <c r="J190" s="35"/>
      <c r="K190" s="25">
        <f t="shared" si="75"/>
        <v>0</v>
      </c>
      <c r="L190" s="26">
        <f t="shared" si="76"/>
        <v>0</v>
      </c>
      <c r="M190" s="7"/>
      <c r="N190" s="35"/>
      <c r="O190" s="35"/>
      <c r="P190" s="25">
        <f t="shared" si="77"/>
        <v>0</v>
      </c>
      <c r="Q190" s="26">
        <f t="shared" si="78"/>
        <v>0</v>
      </c>
      <c r="R190" s="7"/>
      <c r="S190" s="35">
        <f t="shared" si="79"/>
        <v>32</v>
      </c>
      <c r="T190" s="35">
        <f t="shared" si="79"/>
        <v>0</v>
      </c>
      <c r="U190" s="25"/>
      <c r="V190" s="26">
        <f t="shared" si="80"/>
        <v>0</v>
      </c>
      <c r="ZY190" t="s">
        <v>1920</v>
      </c>
      <c r="ZZ190" s="18" t="s">
        <v>1921</v>
      </c>
    </row>
    <row r="191" spans="1:702" x14ac:dyDescent="0.25">
      <c r="A191" s="21" t="s">
        <v>1922</v>
      </c>
      <c r="B191" s="22" t="s">
        <v>1923</v>
      </c>
      <c r="C191" s="23" t="s">
        <v>1924</v>
      </c>
      <c r="D191" s="24"/>
      <c r="E191" s="24"/>
      <c r="F191" s="25">
        <f t="shared" si="73"/>
        <v>0</v>
      </c>
      <c r="G191" s="26">
        <f t="shared" si="74"/>
        <v>0</v>
      </c>
      <c r="H191" s="7"/>
      <c r="I191" s="27">
        <v>1</v>
      </c>
      <c r="J191" s="27"/>
      <c r="K191" s="25">
        <f t="shared" si="75"/>
        <v>0</v>
      </c>
      <c r="L191" s="26">
        <f t="shared" si="76"/>
        <v>0</v>
      </c>
      <c r="M191" s="7"/>
      <c r="N191" s="27"/>
      <c r="O191" s="27"/>
      <c r="P191" s="25">
        <f t="shared" si="77"/>
        <v>0</v>
      </c>
      <c r="Q191" s="26">
        <f t="shared" si="78"/>
        <v>0</v>
      </c>
      <c r="R191" s="7"/>
      <c r="S191" s="27">
        <f t="shared" si="79"/>
        <v>1</v>
      </c>
      <c r="T191" s="27">
        <f t="shared" si="79"/>
        <v>0</v>
      </c>
      <c r="U191" s="25"/>
      <c r="V191" s="26">
        <f t="shared" si="80"/>
        <v>0</v>
      </c>
      <c r="ZY191" t="s">
        <v>1925</v>
      </c>
      <c r="ZZ191" s="18" t="s">
        <v>1926</v>
      </c>
    </row>
    <row r="192" spans="1:702" x14ac:dyDescent="0.25">
      <c r="A192" s="21" t="s">
        <v>2814</v>
      </c>
      <c r="B192" s="22" t="s">
        <v>2815</v>
      </c>
      <c r="C192" s="23" t="s">
        <v>93</v>
      </c>
      <c r="D192" s="24">
        <v>57</v>
      </c>
      <c r="E192" s="24"/>
      <c r="F192" s="25"/>
      <c r="G192" s="26"/>
      <c r="H192" s="7"/>
      <c r="I192" s="27"/>
      <c r="J192" s="27"/>
      <c r="K192" s="25"/>
      <c r="L192" s="26"/>
      <c r="M192" s="7"/>
      <c r="N192" s="27"/>
      <c r="O192" s="27"/>
      <c r="P192" s="25"/>
      <c r="Q192" s="26"/>
      <c r="R192" s="7"/>
      <c r="S192" s="27"/>
      <c r="T192" s="27"/>
      <c r="U192" s="25"/>
      <c r="V192" s="26"/>
      <c r="ZZ192" s="18"/>
    </row>
    <row r="193" spans="1:701" x14ac:dyDescent="0.25">
      <c r="A193" s="28"/>
      <c r="B193" s="29"/>
      <c r="C193" s="15"/>
      <c r="D193" s="15"/>
      <c r="E193" s="15"/>
      <c r="F193" s="15"/>
      <c r="G193" s="30"/>
      <c r="H193" s="7"/>
      <c r="I193" s="17"/>
      <c r="J193" s="17"/>
      <c r="K193" s="15"/>
      <c r="L193" s="30"/>
      <c r="M193" s="7"/>
      <c r="N193" s="17"/>
      <c r="O193" s="17"/>
      <c r="P193" s="15"/>
      <c r="Q193" s="30"/>
      <c r="R193" s="7"/>
      <c r="S193" s="17"/>
      <c r="T193" s="17"/>
      <c r="U193" s="15"/>
      <c r="V193" s="30"/>
    </row>
    <row r="194" spans="1:701" ht="21" x14ac:dyDescent="0.25">
      <c r="A194" s="31"/>
      <c r="B194" s="32" t="s">
        <v>1927</v>
      </c>
      <c r="C194" s="82"/>
      <c r="D194" s="82"/>
      <c r="E194" s="82"/>
      <c r="F194" s="85"/>
      <c r="G194" s="85">
        <f>SUBTOTAL(109,G185:G193)</f>
        <v>0</v>
      </c>
      <c r="H194" s="33"/>
      <c r="I194" s="84"/>
      <c r="J194" s="84"/>
      <c r="K194" s="82"/>
      <c r="L194" s="85">
        <f>SUBTOTAL(109,L185:L193)</f>
        <v>0</v>
      </c>
      <c r="M194" s="33"/>
      <c r="N194" s="84"/>
      <c r="O194" s="84"/>
      <c r="P194" s="82"/>
      <c r="Q194" s="85">
        <f>SUBTOTAL(109,Q185:Q193)</f>
        <v>0</v>
      </c>
      <c r="R194" s="33"/>
      <c r="S194" s="84"/>
      <c r="T194" s="84"/>
      <c r="U194" s="82"/>
      <c r="V194" s="85">
        <f>SUBTOTAL(109,V185:V193)</f>
        <v>0</v>
      </c>
      <c r="W194" s="34"/>
      <c r="ZY194" t="s">
        <v>1928</v>
      </c>
    </row>
    <row r="195" spans="1:701" x14ac:dyDescent="0.25">
      <c r="A195" s="28"/>
      <c r="B195" s="29"/>
      <c r="C195" s="15"/>
      <c r="D195" s="15"/>
      <c r="E195" s="15"/>
      <c r="F195" s="15"/>
      <c r="G195" s="11"/>
      <c r="H195" s="7"/>
      <c r="I195" s="17"/>
      <c r="J195" s="17"/>
      <c r="K195" s="15"/>
      <c r="L195" s="11"/>
      <c r="M195" s="7"/>
      <c r="N195" s="17"/>
      <c r="O195" s="17"/>
      <c r="P195" s="15"/>
      <c r="Q195" s="11"/>
      <c r="R195" s="7"/>
      <c r="S195" s="17"/>
      <c r="T195" s="17"/>
      <c r="U195" s="15"/>
      <c r="V195" s="11"/>
    </row>
    <row r="196" spans="1:701" x14ac:dyDescent="0.25">
      <c r="A196" s="36"/>
      <c r="B196" s="37"/>
      <c r="C196" s="38"/>
      <c r="D196" s="38"/>
      <c r="E196" s="38"/>
      <c r="F196" s="38"/>
      <c r="G196" s="30"/>
      <c r="H196" s="7"/>
      <c r="I196" s="39"/>
      <c r="J196" s="39"/>
      <c r="K196" s="38"/>
      <c r="L196" s="30"/>
      <c r="M196" s="7"/>
      <c r="N196" s="39"/>
      <c r="O196" s="39"/>
      <c r="P196" s="38"/>
      <c r="Q196" s="30"/>
      <c r="R196" s="7"/>
      <c r="S196" s="39"/>
      <c r="T196" s="39"/>
      <c r="U196" s="38"/>
      <c r="V196" s="30"/>
    </row>
    <row r="197" spans="1:701" x14ac:dyDescent="0.25">
      <c r="A197" s="40"/>
      <c r="B197" s="40"/>
      <c r="C197" s="40"/>
      <c r="D197" s="40"/>
      <c r="E197" s="40"/>
      <c r="F197" s="40"/>
      <c r="G197" s="40"/>
      <c r="I197" s="40"/>
      <c r="J197" s="40"/>
      <c r="K197" s="40"/>
      <c r="L197" s="40"/>
      <c r="N197" s="40"/>
      <c r="O197" s="40"/>
      <c r="P197" s="40"/>
      <c r="Q197" s="40"/>
      <c r="S197" s="40"/>
      <c r="T197" s="40"/>
      <c r="U197" s="40"/>
      <c r="V197" s="40"/>
    </row>
    <row r="198" spans="1:701" x14ac:dyDescent="0.25">
      <c r="B198" s="1" t="s">
        <v>1929</v>
      </c>
      <c r="G198" s="41">
        <f>SUBTOTAL(109,G11:G196)</f>
        <v>0</v>
      </c>
      <c r="L198" s="41">
        <f>SUBTOTAL(109,L11:L196)</f>
        <v>0</v>
      </c>
      <c r="Q198" s="41">
        <f>SUBTOTAL(109,Q11:Q196)</f>
        <v>0</v>
      </c>
      <c r="V198" s="41">
        <f>SUBTOTAL(109,V11:V196)</f>
        <v>0</v>
      </c>
      <c r="ZY198" t="s">
        <v>1930</v>
      </c>
    </row>
    <row r="199" spans="1:701" x14ac:dyDescent="0.25">
      <c r="A199" s="42" t="e">
        <f>#REF!</f>
        <v>#REF!</v>
      </c>
      <c r="B199" s="1" t="e">
        <f>CONCATENATE("Montant TVA (",A199,"%)")</f>
        <v>#REF!</v>
      </c>
      <c r="G199" s="41" t="e">
        <f>(G198*A199)/100</f>
        <v>#REF!</v>
      </c>
      <c r="L199" s="41" t="e">
        <f>(L198*A199)/100</f>
        <v>#REF!</v>
      </c>
      <c r="Q199" s="41" t="e">
        <f>(Q198*A199)/100</f>
        <v>#REF!</v>
      </c>
      <c r="V199" s="41" t="e">
        <f>(V198*A199)/100</f>
        <v>#REF!</v>
      </c>
      <c r="ZY199" t="s">
        <v>1931</v>
      </c>
    </row>
    <row r="200" spans="1:701" x14ac:dyDescent="0.25">
      <c r="B200" s="1" t="s">
        <v>1932</v>
      </c>
      <c r="G200" s="41" t="e">
        <f>G198+G199</f>
        <v>#REF!</v>
      </c>
      <c r="L200" s="41" t="e">
        <f>L198+L199</f>
        <v>#REF!</v>
      </c>
      <c r="Q200" s="41" t="e">
        <f>Q198+Q199</f>
        <v>#REF!</v>
      </c>
      <c r="V200" s="41" t="e">
        <f>V198+V199</f>
        <v>#REF!</v>
      </c>
      <c r="ZY200" t="s">
        <v>1933</v>
      </c>
    </row>
    <row r="201" spans="1:701" x14ac:dyDescent="0.25">
      <c r="G201" s="41"/>
      <c r="L201" s="41"/>
      <c r="Q201" s="41"/>
      <c r="V201" s="41"/>
    </row>
    <row r="202" spans="1:701" x14ac:dyDescent="0.25">
      <c r="G202" s="41"/>
      <c r="L202" s="41"/>
      <c r="Q202" s="41"/>
      <c r="V202" s="41"/>
    </row>
  </sheetData>
  <mergeCells count="6">
    <mergeCell ref="A6:V6"/>
    <mergeCell ref="A7:V7"/>
    <mergeCell ref="E8:G8"/>
    <mergeCell ref="J8:L8"/>
    <mergeCell ref="O8:Q8"/>
    <mergeCell ref="T8:V8"/>
  </mergeCells>
  <phoneticPr fontId="31" type="noConversion"/>
  <printOptions horizontalCentered="1"/>
  <pageMargins left="7.874015748031496E-2" right="7.874015748031496E-2" top="7.874015748031496E-2" bottom="0.59055118110236227" header="0.74803149606299213" footer="0.55118110236220474"/>
  <pageSetup paperSize="8" scale="71" fitToHeight="0" orientation="landscape" r:id="rId1"/>
  <headerFooter>
    <oddFooter>&amp;R&amp;P/&amp;N</oddFooter>
  </headerFooter>
  <rowBreaks count="3" manualBreakCount="3">
    <brk id="49" max="21" man="1"/>
    <brk id="100" max="21" man="1"/>
    <brk id="150" max="2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D783C-4B3C-47DE-A041-ECF910F06925}">
  <sheetPr>
    <tabColor rgb="FF00B050"/>
    <pageSetUpPr fitToPage="1"/>
  </sheetPr>
  <dimension ref="A1:ZZ87"/>
  <sheetViews>
    <sheetView showGridLines="0" view="pageBreakPreview" zoomScale="70" zoomScaleNormal="55" zoomScaleSheetLayoutView="70" workbookViewId="0">
      <pane xSplit="2" ySplit="9" topLeftCell="G58" activePane="bottomRight" state="frozen"/>
      <selection activeCell="H9" sqref="H9"/>
      <selection pane="topRight" activeCell="H9" sqref="H9"/>
      <selection pane="bottomLeft" activeCell="H9" sqref="H9"/>
      <selection pane="bottomRight" activeCell="P80" sqref="P80"/>
    </sheetView>
  </sheetViews>
  <sheetFormatPr baseColWidth="10" defaultColWidth="10.7109375" defaultRowHeight="15" x14ac:dyDescent="0.25"/>
  <cols>
    <col min="1" max="1" width="9.7109375" customWidth="1"/>
    <col min="2" max="2" width="80.5703125" customWidth="1"/>
    <col min="3" max="3" width="4.7109375" customWidth="1"/>
    <col min="4" max="5" width="10.7109375" customWidth="1"/>
    <col min="6" max="6" width="13.140625" customWidth="1"/>
    <col min="7" max="7" width="12.7109375" customWidth="1"/>
    <col min="8" max="8" width="1.7109375" customWidth="1"/>
    <col min="9" max="10" width="10.7109375" customWidth="1"/>
    <col min="11" max="11" width="13.140625" customWidth="1"/>
    <col min="12" max="12" width="12.7109375" customWidth="1"/>
    <col min="13" max="13" width="1.7109375" customWidth="1"/>
    <col min="14" max="15" width="10.7109375" customWidth="1"/>
    <col min="16" max="16" width="13.140625" customWidth="1"/>
    <col min="17" max="17" width="12.7109375" customWidth="1"/>
    <col min="18" max="18" width="1.7109375" customWidth="1"/>
    <col min="19" max="20" width="10.7109375"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1947</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9.3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1934</v>
      </c>
      <c r="F8" s="123"/>
      <c r="G8" s="124"/>
      <c r="H8" s="5"/>
      <c r="I8" s="40"/>
      <c r="J8" s="122" t="s">
        <v>1935</v>
      </c>
      <c r="K8" s="123"/>
      <c r="L8" s="124"/>
      <c r="M8" s="5"/>
      <c r="N8" s="40"/>
      <c r="O8" s="122" t="s">
        <v>1936</v>
      </c>
      <c r="P8" s="123"/>
      <c r="Q8" s="124"/>
      <c r="R8" s="5"/>
      <c r="S8" s="40"/>
      <c r="T8" s="122" t="s">
        <v>1937</v>
      </c>
      <c r="U8" s="123"/>
      <c r="V8" s="124"/>
    </row>
    <row r="9" spans="1:702" ht="45" x14ac:dyDescent="0.25">
      <c r="A9" s="2"/>
      <c r="B9" s="4"/>
      <c r="C9" s="6" t="s">
        <v>1938</v>
      </c>
      <c r="D9" s="6" t="s">
        <v>2689</v>
      </c>
      <c r="E9" s="6" t="s">
        <v>2691</v>
      </c>
      <c r="F9" s="6" t="s">
        <v>1939</v>
      </c>
      <c r="G9" s="6" t="s">
        <v>1940</v>
      </c>
      <c r="H9" s="7"/>
      <c r="I9" s="6" t="s">
        <v>2689</v>
      </c>
      <c r="J9" s="6" t="s">
        <v>2691</v>
      </c>
      <c r="K9" s="6" t="s">
        <v>1941</v>
      </c>
      <c r="L9" s="6" t="s">
        <v>1942</v>
      </c>
      <c r="M9" s="7"/>
      <c r="N9" s="6" t="s">
        <v>2689</v>
      </c>
      <c r="O9" s="6" t="s">
        <v>2691</v>
      </c>
      <c r="P9" s="6" t="s">
        <v>1943</v>
      </c>
      <c r="Q9" s="6" t="s">
        <v>1944</v>
      </c>
      <c r="R9" s="7"/>
      <c r="S9" s="6" t="s">
        <v>2689</v>
      </c>
      <c r="T9" s="6" t="s">
        <v>2691</v>
      </c>
      <c r="U9" s="6" t="s">
        <v>1945</v>
      </c>
      <c r="V9" s="6" t="s">
        <v>1946</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1" x14ac:dyDescent="0.25">
      <c r="A11" s="19" t="s">
        <v>1948</v>
      </c>
      <c r="B11" s="20" t="s">
        <v>1949</v>
      </c>
      <c r="C11" s="15"/>
      <c r="D11" s="15"/>
      <c r="E11" s="15"/>
      <c r="F11" s="15"/>
      <c r="G11" s="16"/>
      <c r="H11" s="7"/>
      <c r="I11" s="17"/>
      <c r="J11" s="17"/>
      <c r="K11" s="15"/>
      <c r="L11" s="16"/>
      <c r="M11" s="7"/>
      <c r="N11" s="17"/>
      <c r="O11" s="17"/>
      <c r="P11" s="15"/>
      <c r="Q11" s="16"/>
      <c r="R11" s="7"/>
      <c r="S11" s="17"/>
      <c r="T11" s="17"/>
      <c r="U11" s="15"/>
      <c r="V11" s="16"/>
      <c r="ZY11" t="s">
        <v>1950</v>
      </c>
      <c r="ZZ11" s="18"/>
    </row>
    <row r="12" spans="1:702" x14ac:dyDescent="0.25">
      <c r="A12" s="21" t="s">
        <v>1951</v>
      </c>
      <c r="B12" s="22" t="s">
        <v>1952</v>
      </c>
      <c r="C12" s="23" t="s">
        <v>1953</v>
      </c>
      <c r="D12" s="24"/>
      <c r="E12" s="24"/>
      <c r="F12" s="25">
        <f t="shared" ref="F12:F21" si="0">U12</f>
        <v>0</v>
      </c>
      <c r="G12" s="26">
        <f t="shared" ref="G12:G21" si="1">ROUND(E12*F12,2)</f>
        <v>0</v>
      </c>
      <c r="H12" s="7"/>
      <c r="I12" s="27"/>
      <c r="J12" s="27"/>
      <c r="K12" s="25">
        <f t="shared" ref="K12:K21" si="2">U12</f>
        <v>0</v>
      </c>
      <c r="L12" s="26">
        <f t="shared" ref="L12:L21" si="3">ROUND(J12*K12,2)</f>
        <v>0</v>
      </c>
      <c r="M12" s="7"/>
      <c r="N12" s="27"/>
      <c r="O12" s="27"/>
      <c r="P12" s="25">
        <f t="shared" ref="P12:P21" si="4">U12</f>
        <v>0</v>
      </c>
      <c r="Q12" s="26">
        <f t="shared" ref="Q12:Q21" si="5">ROUND(O12*P12,2)</f>
        <v>0</v>
      </c>
      <c r="R12" s="7"/>
      <c r="S12" s="27">
        <f t="shared" ref="S12:S21" si="6">D12+I12+N12</f>
        <v>0</v>
      </c>
      <c r="T12" s="27">
        <f t="shared" ref="T12:T21" si="7">E12+J12+O12</f>
        <v>0</v>
      </c>
      <c r="U12" s="25"/>
      <c r="V12" s="26">
        <f t="shared" ref="V12:V21" si="8">G12+L12+Q12</f>
        <v>0</v>
      </c>
      <c r="ZY12" t="s">
        <v>1954</v>
      </c>
      <c r="ZZ12" s="18" t="s">
        <v>1955</v>
      </c>
    </row>
    <row r="13" spans="1:702" x14ac:dyDescent="0.25">
      <c r="A13" s="21" t="s">
        <v>1956</v>
      </c>
      <c r="B13" s="22" t="s">
        <v>1957</v>
      </c>
      <c r="C13" s="23" t="s">
        <v>1958</v>
      </c>
      <c r="D13" s="24"/>
      <c r="E13" s="24"/>
      <c r="F13" s="25">
        <f t="shared" si="0"/>
        <v>0</v>
      </c>
      <c r="G13" s="26">
        <f t="shared" si="1"/>
        <v>0</v>
      </c>
      <c r="H13" s="7"/>
      <c r="I13" s="27"/>
      <c r="J13" s="27"/>
      <c r="K13" s="25">
        <f t="shared" si="2"/>
        <v>0</v>
      </c>
      <c r="L13" s="26">
        <f t="shared" si="3"/>
        <v>0</v>
      </c>
      <c r="M13" s="7"/>
      <c r="N13" s="27"/>
      <c r="O13" s="27"/>
      <c r="P13" s="25">
        <f t="shared" si="4"/>
        <v>0</v>
      </c>
      <c r="Q13" s="26">
        <f t="shared" si="5"/>
        <v>0</v>
      </c>
      <c r="R13" s="7"/>
      <c r="S13" s="27">
        <f t="shared" si="6"/>
        <v>0</v>
      </c>
      <c r="T13" s="27">
        <f t="shared" si="7"/>
        <v>0</v>
      </c>
      <c r="U13" s="25"/>
      <c r="V13" s="26">
        <f t="shared" si="8"/>
        <v>0</v>
      </c>
      <c r="ZY13" t="s">
        <v>1959</v>
      </c>
      <c r="ZZ13" s="18" t="s">
        <v>1960</v>
      </c>
    </row>
    <row r="14" spans="1:702" x14ac:dyDescent="0.25">
      <c r="A14" s="21" t="s">
        <v>1961</v>
      </c>
      <c r="B14" s="22" t="s">
        <v>1962</v>
      </c>
      <c r="C14" s="23" t="s">
        <v>1963</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1964</v>
      </c>
      <c r="ZZ14" s="18" t="s">
        <v>1965</v>
      </c>
    </row>
    <row r="15" spans="1:702" x14ac:dyDescent="0.25">
      <c r="A15" s="21" t="s">
        <v>1966</v>
      </c>
      <c r="B15" s="22" t="s">
        <v>1967</v>
      </c>
      <c r="C15" s="23" t="s">
        <v>1968</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1969</v>
      </c>
      <c r="ZZ15" s="18" t="s">
        <v>1970</v>
      </c>
    </row>
    <row r="16" spans="1:702" x14ac:dyDescent="0.25">
      <c r="A16" s="21" t="s">
        <v>1971</v>
      </c>
      <c r="B16" s="22" t="s">
        <v>1972</v>
      </c>
      <c r="C16" s="23" t="s">
        <v>1973</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1974</v>
      </c>
      <c r="ZZ16" s="18" t="s">
        <v>1975</v>
      </c>
    </row>
    <row r="17" spans="1:702" x14ac:dyDescent="0.25">
      <c r="A17" s="21" t="s">
        <v>1976</v>
      </c>
      <c r="B17" s="22" t="s">
        <v>1977</v>
      </c>
      <c r="C17" s="23" t="s">
        <v>1978</v>
      </c>
      <c r="D17" s="24">
        <v>1</v>
      </c>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1</v>
      </c>
      <c r="T17" s="27">
        <f t="shared" si="7"/>
        <v>0</v>
      </c>
      <c r="U17" s="25"/>
      <c r="V17" s="26">
        <f t="shared" si="8"/>
        <v>0</v>
      </c>
      <c r="ZY17" t="s">
        <v>1979</v>
      </c>
      <c r="ZZ17" s="18" t="s">
        <v>1980</v>
      </c>
    </row>
    <row r="18" spans="1:702" x14ac:dyDescent="0.25">
      <c r="A18" s="21" t="s">
        <v>1981</v>
      </c>
      <c r="B18" s="22" t="s">
        <v>1982</v>
      </c>
      <c r="C18" s="23" t="s">
        <v>1983</v>
      </c>
      <c r="D18" s="24">
        <v>1</v>
      </c>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1</v>
      </c>
      <c r="T18" s="27">
        <f t="shared" si="7"/>
        <v>0</v>
      </c>
      <c r="U18" s="25"/>
      <c r="V18" s="26">
        <f t="shared" si="8"/>
        <v>0</v>
      </c>
      <c r="ZY18" t="s">
        <v>1984</v>
      </c>
      <c r="ZZ18" s="18" t="s">
        <v>1985</v>
      </c>
    </row>
    <row r="19" spans="1:702" x14ac:dyDescent="0.25">
      <c r="A19" s="21" t="s">
        <v>1986</v>
      </c>
      <c r="B19" s="22" t="s">
        <v>1987</v>
      </c>
      <c r="C19" s="23" t="s">
        <v>1988</v>
      </c>
      <c r="D19" s="24">
        <v>1</v>
      </c>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1</v>
      </c>
      <c r="T19" s="27">
        <f t="shared" si="7"/>
        <v>0</v>
      </c>
      <c r="U19" s="25"/>
      <c r="V19" s="26">
        <f t="shared" si="8"/>
        <v>0</v>
      </c>
      <c r="ZY19" t="s">
        <v>1989</v>
      </c>
      <c r="ZZ19" s="18" t="s">
        <v>1990</v>
      </c>
    </row>
    <row r="20" spans="1:702" x14ac:dyDescent="0.25">
      <c r="A20" s="21" t="s">
        <v>1991</v>
      </c>
      <c r="B20" s="22" t="s">
        <v>1992</v>
      </c>
      <c r="C20" s="23" t="s">
        <v>1993</v>
      </c>
      <c r="D20" s="24"/>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0</v>
      </c>
      <c r="T20" s="27">
        <f t="shared" si="7"/>
        <v>0</v>
      </c>
      <c r="U20" s="25"/>
      <c r="V20" s="26">
        <f t="shared" si="8"/>
        <v>0</v>
      </c>
      <c r="ZY20" t="s">
        <v>1994</v>
      </c>
      <c r="ZZ20" s="18" t="s">
        <v>1995</v>
      </c>
    </row>
    <row r="21" spans="1:702" x14ac:dyDescent="0.25">
      <c r="A21" s="21" t="s">
        <v>1996</v>
      </c>
      <c r="B21" s="22" t="s">
        <v>1997</v>
      </c>
      <c r="C21" s="23" t="s">
        <v>1998</v>
      </c>
      <c r="D21" s="24">
        <v>1</v>
      </c>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1</v>
      </c>
      <c r="T21" s="27">
        <f t="shared" si="7"/>
        <v>0</v>
      </c>
      <c r="U21" s="25"/>
      <c r="V21" s="26">
        <f t="shared" si="8"/>
        <v>0</v>
      </c>
      <c r="ZY21" t="s">
        <v>1999</v>
      </c>
      <c r="ZZ21" s="18" t="s">
        <v>2000</v>
      </c>
    </row>
    <row r="22" spans="1:702" x14ac:dyDescent="0.25">
      <c r="A22" s="28"/>
      <c r="B22" s="29"/>
      <c r="C22" s="15"/>
      <c r="D22" s="15"/>
      <c r="E22" s="15"/>
      <c r="F22" s="15"/>
      <c r="G22" s="30"/>
      <c r="H22" s="7"/>
      <c r="I22" s="17"/>
      <c r="J22" s="17"/>
      <c r="K22" s="15"/>
      <c r="L22" s="30"/>
      <c r="M22" s="7"/>
      <c r="N22" s="17"/>
      <c r="O22" s="17"/>
      <c r="P22" s="15"/>
      <c r="Q22" s="30"/>
      <c r="R22" s="7"/>
      <c r="S22" s="17"/>
      <c r="T22" s="17"/>
      <c r="U22" s="15"/>
      <c r="V22" s="30"/>
    </row>
    <row r="23" spans="1:702" ht="21" x14ac:dyDescent="0.25">
      <c r="A23" s="31"/>
      <c r="B23" s="32" t="s">
        <v>2001</v>
      </c>
      <c r="C23" s="82"/>
      <c r="D23" s="82"/>
      <c r="E23" s="82"/>
      <c r="F23" s="85"/>
      <c r="G23" s="85">
        <f>SUBTOTAL(109,G12:G22)</f>
        <v>0</v>
      </c>
      <c r="H23" s="33"/>
      <c r="I23" s="84"/>
      <c r="J23" s="84"/>
      <c r="K23" s="82"/>
      <c r="L23" s="85">
        <f>SUBTOTAL(109,L12:L22)</f>
        <v>0</v>
      </c>
      <c r="M23" s="33"/>
      <c r="N23" s="84"/>
      <c r="O23" s="84"/>
      <c r="P23" s="82"/>
      <c r="Q23" s="85">
        <f>SUBTOTAL(109,Q12:Q22)</f>
        <v>0</v>
      </c>
      <c r="R23" s="33"/>
      <c r="S23" s="84"/>
      <c r="T23" s="84"/>
      <c r="U23" s="82"/>
      <c r="V23" s="85">
        <f>SUBTOTAL(109,V12:V22)</f>
        <v>0</v>
      </c>
      <c r="W23" s="34"/>
      <c r="ZY23" t="s">
        <v>2002</v>
      </c>
    </row>
    <row r="24" spans="1:702" x14ac:dyDescent="0.25">
      <c r="A24" s="28"/>
      <c r="B24" s="29"/>
      <c r="C24" s="15"/>
      <c r="D24" s="15"/>
      <c r="E24" s="15"/>
      <c r="F24" s="15"/>
      <c r="G24" s="11"/>
      <c r="H24" s="7"/>
      <c r="I24" s="17"/>
      <c r="J24" s="17"/>
      <c r="K24" s="15"/>
      <c r="L24" s="11"/>
      <c r="M24" s="7"/>
      <c r="N24" s="17"/>
      <c r="O24" s="17"/>
      <c r="P24" s="15"/>
      <c r="Q24" s="11"/>
      <c r="R24" s="7"/>
      <c r="S24" s="17"/>
      <c r="T24" s="17"/>
      <c r="U24" s="15"/>
      <c r="V24" s="11"/>
    </row>
    <row r="25" spans="1:702" ht="21" x14ac:dyDescent="0.25">
      <c r="A25" s="19" t="s">
        <v>2003</v>
      </c>
      <c r="B25" s="20" t="s">
        <v>2004</v>
      </c>
      <c r="C25" s="15"/>
      <c r="D25" s="15"/>
      <c r="E25" s="15"/>
      <c r="F25" s="15"/>
      <c r="G25" s="16"/>
      <c r="H25" s="7"/>
      <c r="I25" s="17"/>
      <c r="J25" s="17"/>
      <c r="K25" s="15"/>
      <c r="L25" s="16"/>
      <c r="M25" s="7"/>
      <c r="N25" s="17"/>
      <c r="O25" s="17"/>
      <c r="P25" s="15"/>
      <c r="Q25" s="16"/>
      <c r="R25" s="7"/>
      <c r="S25" s="17"/>
      <c r="T25" s="17"/>
      <c r="U25" s="15"/>
      <c r="V25" s="16"/>
      <c r="ZY25" t="s">
        <v>2005</v>
      </c>
      <c r="ZZ25" s="18"/>
    </row>
    <row r="26" spans="1:702" x14ac:dyDescent="0.25">
      <c r="A26" s="21" t="s">
        <v>2006</v>
      </c>
      <c r="B26" s="22" t="s">
        <v>2007</v>
      </c>
      <c r="C26" s="23" t="s">
        <v>2008</v>
      </c>
      <c r="D26" s="25"/>
      <c r="E26" s="25"/>
      <c r="F26" s="25">
        <f t="shared" ref="F26:F36" si="9">U26</f>
        <v>0</v>
      </c>
      <c r="G26" s="26">
        <f t="shared" ref="G26:G36" si="10">ROUND(E26*F26,2)</f>
        <v>0</v>
      </c>
      <c r="H26" s="7"/>
      <c r="I26" s="35">
        <v>100</v>
      </c>
      <c r="J26" s="35"/>
      <c r="K26" s="25">
        <f t="shared" ref="K26:K36" si="11">U26</f>
        <v>0</v>
      </c>
      <c r="L26" s="26">
        <f t="shared" ref="L26:L36" si="12">ROUND(J26*K26,2)</f>
        <v>0</v>
      </c>
      <c r="M26" s="7"/>
      <c r="N26" s="35"/>
      <c r="O26" s="35"/>
      <c r="P26" s="25">
        <f t="shared" ref="P26:P36" si="13">U26</f>
        <v>0</v>
      </c>
      <c r="Q26" s="26">
        <f t="shared" ref="Q26:Q36" si="14">ROUND(O26*P26,2)</f>
        <v>0</v>
      </c>
      <c r="R26" s="7"/>
      <c r="S26" s="35">
        <f t="shared" ref="S26:S36" si="15">D26+I26+N26</f>
        <v>100</v>
      </c>
      <c r="T26" s="35">
        <f t="shared" ref="T26:T36" si="16">E26+J26+O26</f>
        <v>0</v>
      </c>
      <c r="U26" s="25"/>
      <c r="V26" s="26">
        <f t="shared" ref="V26:V36" si="17">G26+L26+Q26</f>
        <v>0</v>
      </c>
      <c r="ZY26" t="s">
        <v>2009</v>
      </c>
      <c r="ZZ26" s="18" t="s">
        <v>2010</v>
      </c>
    </row>
    <row r="27" spans="1:702" x14ac:dyDescent="0.25">
      <c r="A27" s="21" t="s">
        <v>2011</v>
      </c>
      <c r="B27" s="22" t="s">
        <v>2012</v>
      </c>
      <c r="C27" s="23" t="s">
        <v>2013</v>
      </c>
      <c r="D27" s="25"/>
      <c r="E27" s="25"/>
      <c r="F27" s="25">
        <f t="shared" si="9"/>
        <v>0</v>
      </c>
      <c r="G27" s="26">
        <f t="shared" si="10"/>
        <v>0</v>
      </c>
      <c r="H27" s="7"/>
      <c r="I27" s="35">
        <v>107.78</v>
      </c>
      <c r="J27" s="35"/>
      <c r="K27" s="25">
        <f t="shared" si="11"/>
        <v>0</v>
      </c>
      <c r="L27" s="26">
        <f t="shared" si="12"/>
        <v>0</v>
      </c>
      <c r="M27" s="7"/>
      <c r="N27" s="35">
        <v>115.8</v>
      </c>
      <c r="O27" s="35"/>
      <c r="P27" s="25">
        <f t="shared" si="13"/>
        <v>0</v>
      </c>
      <c r="Q27" s="26">
        <f t="shared" si="14"/>
        <v>0</v>
      </c>
      <c r="R27" s="7"/>
      <c r="S27" s="35">
        <f t="shared" si="15"/>
        <v>223.57999999999998</v>
      </c>
      <c r="T27" s="35">
        <f t="shared" si="16"/>
        <v>0</v>
      </c>
      <c r="U27" s="25"/>
      <c r="V27" s="26">
        <f t="shared" si="17"/>
        <v>0</v>
      </c>
      <c r="ZY27" t="s">
        <v>2014</v>
      </c>
      <c r="ZZ27" s="18" t="s">
        <v>2015</v>
      </c>
    </row>
    <row r="28" spans="1:702" x14ac:dyDescent="0.25">
      <c r="A28" s="21" t="s">
        <v>2016</v>
      </c>
      <c r="B28" s="22" t="s">
        <v>2017</v>
      </c>
      <c r="C28" s="23" t="s">
        <v>2018</v>
      </c>
      <c r="D28" s="25"/>
      <c r="E28" s="25"/>
      <c r="F28" s="25">
        <f t="shared" si="9"/>
        <v>0</v>
      </c>
      <c r="G28" s="26">
        <f t="shared" si="10"/>
        <v>0</v>
      </c>
      <c r="H28" s="7"/>
      <c r="I28" s="35">
        <v>186</v>
      </c>
      <c r="J28" s="35"/>
      <c r="K28" s="25">
        <f t="shared" si="11"/>
        <v>0</v>
      </c>
      <c r="L28" s="26">
        <f t="shared" si="12"/>
        <v>0</v>
      </c>
      <c r="M28" s="7"/>
      <c r="N28" s="35">
        <v>213.93</v>
      </c>
      <c r="O28" s="35"/>
      <c r="P28" s="25">
        <f t="shared" si="13"/>
        <v>0</v>
      </c>
      <c r="Q28" s="26">
        <f t="shared" si="14"/>
        <v>0</v>
      </c>
      <c r="R28" s="7"/>
      <c r="S28" s="35">
        <f t="shared" si="15"/>
        <v>399.93</v>
      </c>
      <c r="T28" s="35">
        <f t="shared" si="16"/>
        <v>0</v>
      </c>
      <c r="U28" s="25"/>
      <c r="V28" s="26">
        <f t="shared" si="17"/>
        <v>0</v>
      </c>
      <c r="ZY28" t="s">
        <v>2019</v>
      </c>
      <c r="ZZ28" s="18" t="s">
        <v>2020</v>
      </c>
    </row>
    <row r="29" spans="1:702" x14ac:dyDescent="0.25">
      <c r="A29" s="21" t="s">
        <v>2782</v>
      </c>
      <c r="B29" s="22" t="s">
        <v>2066</v>
      </c>
      <c r="C29" s="23" t="s">
        <v>93</v>
      </c>
      <c r="D29" s="25"/>
      <c r="E29" s="25"/>
      <c r="F29" s="25"/>
      <c r="G29" s="26"/>
      <c r="H29" s="7"/>
      <c r="I29" s="35">
        <v>6</v>
      </c>
      <c r="J29" s="35"/>
      <c r="K29" s="25"/>
      <c r="L29" s="26"/>
      <c r="M29" s="7"/>
      <c r="N29" s="35">
        <v>8.98</v>
      </c>
      <c r="O29" s="35"/>
      <c r="P29" s="25"/>
      <c r="Q29" s="26"/>
      <c r="R29" s="7"/>
      <c r="S29" s="35"/>
      <c r="T29" s="35"/>
      <c r="U29" s="25"/>
      <c r="V29" s="26"/>
      <c r="ZZ29" s="18"/>
    </row>
    <row r="30" spans="1:702" x14ac:dyDescent="0.25">
      <c r="A30" s="21" t="s">
        <v>2783</v>
      </c>
      <c r="B30" s="22" t="s">
        <v>2076</v>
      </c>
      <c r="C30" s="23" t="s">
        <v>93</v>
      </c>
      <c r="D30" s="25"/>
      <c r="E30" s="25"/>
      <c r="F30" s="25"/>
      <c r="G30" s="26"/>
      <c r="H30" s="7"/>
      <c r="I30" s="35">
        <v>6</v>
      </c>
      <c r="J30" s="35"/>
      <c r="K30" s="25"/>
      <c r="L30" s="26"/>
      <c r="M30" s="7"/>
      <c r="N30" s="35">
        <v>8.98</v>
      </c>
      <c r="O30" s="35"/>
      <c r="P30" s="25"/>
      <c r="Q30" s="26"/>
      <c r="R30" s="7"/>
      <c r="S30" s="35"/>
      <c r="T30" s="35"/>
      <c r="U30" s="25"/>
      <c r="V30" s="26"/>
      <c r="ZZ30" s="18"/>
    </row>
    <row r="31" spans="1:702" x14ac:dyDescent="0.25">
      <c r="A31" s="21" t="s">
        <v>2784</v>
      </c>
      <c r="B31" s="22" t="s">
        <v>2021</v>
      </c>
      <c r="C31" s="23" t="s">
        <v>2022</v>
      </c>
      <c r="D31" s="25"/>
      <c r="E31" s="25"/>
      <c r="F31" s="25">
        <f t="shared" si="9"/>
        <v>0</v>
      </c>
      <c r="G31" s="26">
        <f t="shared" si="10"/>
        <v>0</v>
      </c>
      <c r="H31" s="7"/>
      <c r="I31" s="35">
        <v>6</v>
      </c>
      <c r="J31" s="35"/>
      <c r="K31" s="25">
        <f t="shared" si="11"/>
        <v>0</v>
      </c>
      <c r="L31" s="26">
        <f t="shared" si="12"/>
        <v>0</v>
      </c>
      <c r="M31" s="7"/>
      <c r="N31" s="35">
        <v>8.5299999999999994</v>
      </c>
      <c r="O31" s="35"/>
      <c r="P31" s="25">
        <f t="shared" si="13"/>
        <v>0</v>
      </c>
      <c r="Q31" s="26">
        <f t="shared" si="14"/>
        <v>0</v>
      </c>
      <c r="R31" s="7"/>
      <c r="S31" s="35">
        <f t="shared" si="15"/>
        <v>14.53</v>
      </c>
      <c r="T31" s="35">
        <f t="shared" si="16"/>
        <v>0</v>
      </c>
      <c r="U31" s="25"/>
      <c r="V31" s="26">
        <f t="shared" si="17"/>
        <v>0</v>
      </c>
      <c r="ZY31" t="s">
        <v>2023</v>
      </c>
      <c r="ZZ31" s="18" t="s">
        <v>2024</v>
      </c>
    </row>
    <row r="32" spans="1:702" x14ac:dyDescent="0.25">
      <c r="A32" s="21" t="s">
        <v>2785</v>
      </c>
      <c r="B32" s="22" t="s">
        <v>2025</v>
      </c>
      <c r="C32" s="23" t="s">
        <v>2026</v>
      </c>
      <c r="D32" s="24"/>
      <c r="E32" s="24"/>
      <c r="F32" s="25">
        <f t="shared" si="9"/>
        <v>0</v>
      </c>
      <c r="G32" s="26">
        <f t="shared" si="10"/>
        <v>0</v>
      </c>
      <c r="H32" s="7"/>
      <c r="I32" s="27">
        <v>1</v>
      </c>
      <c r="J32" s="27"/>
      <c r="K32" s="25">
        <f t="shared" si="11"/>
        <v>0</v>
      </c>
      <c r="L32" s="26">
        <f t="shared" si="12"/>
        <v>0</v>
      </c>
      <c r="M32" s="7"/>
      <c r="N32" s="27"/>
      <c r="O32" s="27"/>
      <c r="P32" s="25">
        <f t="shared" si="13"/>
        <v>0</v>
      </c>
      <c r="Q32" s="26">
        <f t="shared" si="14"/>
        <v>0</v>
      </c>
      <c r="R32" s="7"/>
      <c r="S32" s="27">
        <f t="shared" si="15"/>
        <v>1</v>
      </c>
      <c r="T32" s="27">
        <f t="shared" si="16"/>
        <v>0</v>
      </c>
      <c r="U32" s="25"/>
      <c r="V32" s="26">
        <f t="shared" si="17"/>
        <v>0</v>
      </c>
      <c r="ZY32" t="s">
        <v>2027</v>
      </c>
      <c r="ZZ32" s="18" t="s">
        <v>2028</v>
      </c>
    </row>
    <row r="33" spans="1:702" x14ac:dyDescent="0.25">
      <c r="A33" s="21" t="s">
        <v>2786</v>
      </c>
      <c r="B33" s="22" t="s">
        <v>2029</v>
      </c>
      <c r="C33" s="23" t="s">
        <v>2030</v>
      </c>
      <c r="D33" s="25"/>
      <c r="E33" s="25"/>
      <c r="F33" s="25">
        <f t="shared" si="9"/>
        <v>0</v>
      </c>
      <c r="G33" s="26">
        <f t="shared" si="10"/>
        <v>0</v>
      </c>
      <c r="H33" s="7"/>
      <c r="I33" s="35">
        <v>158</v>
      </c>
      <c r="J33" s="35"/>
      <c r="K33" s="25">
        <f t="shared" si="11"/>
        <v>0</v>
      </c>
      <c r="L33" s="26">
        <f t="shared" si="12"/>
        <v>0</v>
      </c>
      <c r="M33" s="7"/>
      <c r="N33" s="35">
        <v>219.13</v>
      </c>
      <c r="O33" s="35"/>
      <c r="P33" s="25">
        <f t="shared" si="13"/>
        <v>0</v>
      </c>
      <c r="Q33" s="26">
        <f t="shared" si="14"/>
        <v>0</v>
      </c>
      <c r="R33" s="7"/>
      <c r="S33" s="35">
        <f t="shared" si="15"/>
        <v>377.13</v>
      </c>
      <c r="T33" s="35">
        <f t="shared" si="16"/>
        <v>0</v>
      </c>
      <c r="U33" s="25"/>
      <c r="V33" s="26">
        <f t="shared" si="17"/>
        <v>0</v>
      </c>
      <c r="ZY33" t="s">
        <v>2031</v>
      </c>
      <c r="ZZ33" s="18" t="s">
        <v>2032</v>
      </c>
    </row>
    <row r="34" spans="1:702" x14ac:dyDescent="0.25">
      <c r="A34" s="21" t="s">
        <v>2787</v>
      </c>
      <c r="B34" s="22" t="s">
        <v>2033</v>
      </c>
      <c r="C34" s="23" t="s">
        <v>2034</v>
      </c>
      <c r="D34" s="25"/>
      <c r="E34" s="25"/>
      <c r="F34" s="25">
        <f t="shared" si="9"/>
        <v>0</v>
      </c>
      <c r="G34" s="26">
        <f t="shared" si="10"/>
        <v>0</v>
      </c>
      <c r="H34" s="7"/>
      <c r="I34" s="35">
        <v>148</v>
      </c>
      <c r="J34" s="35"/>
      <c r="K34" s="25">
        <f t="shared" si="11"/>
        <v>0</v>
      </c>
      <c r="L34" s="26">
        <f t="shared" si="12"/>
        <v>0</v>
      </c>
      <c r="M34" s="7"/>
      <c r="N34" s="35">
        <v>222.4</v>
      </c>
      <c r="O34" s="35"/>
      <c r="P34" s="25">
        <f t="shared" si="13"/>
        <v>0</v>
      </c>
      <c r="Q34" s="26">
        <f t="shared" si="14"/>
        <v>0</v>
      </c>
      <c r="R34" s="7"/>
      <c r="S34" s="35">
        <f t="shared" si="15"/>
        <v>370.4</v>
      </c>
      <c r="T34" s="35">
        <f t="shared" si="16"/>
        <v>0</v>
      </c>
      <c r="U34" s="25"/>
      <c r="V34" s="26">
        <f t="shared" si="17"/>
        <v>0</v>
      </c>
      <c r="ZY34" t="s">
        <v>2035</v>
      </c>
      <c r="ZZ34" s="18" t="s">
        <v>2036</v>
      </c>
    </row>
    <row r="35" spans="1:702" x14ac:dyDescent="0.25">
      <c r="A35" s="21" t="s">
        <v>2788</v>
      </c>
      <c r="B35" s="22" t="s">
        <v>2037</v>
      </c>
      <c r="C35" s="23" t="s">
        <v>2038</v>
      </c>
      <c r="D35" s="25"/>
      <c r="E35" s="25"/>
      <c r="F35" s="25">
        <f t="shared" si="9"/>
        <v>0</v>
      </c>
      <c r="G35" s="26">
        <f t="shared" si="10"/>
        <v>0</v>
      </c>
      <c r="H35" s="7"/>
      <c r="I35" s="35">
        <v>16</v>
      </c>
      <c r="J35" s="35"/>
      <c r="K35" s="25">
        <f t="shared" si="11"/>
        <v>0</v>
      </c>
      <c r="L35" s="26">
        <f t="shared" si="12"/>
        <v>0</v>
      </c>
      <c r="M35" s="7"/>
      <c r="N35" s="35">
        <v>34</v>
      </c>
      <c r="O35" s="35"/>
      <c r="P35" s="25">
        <f t="shared" si="13"/>
        <v>0</v>
      </c>
      <c r="Q35" s="26">
        <f t="shared" si="14"/>
        <v>0</v>
      </c>
      <c r="R35" s="7"/>
      <c r="S35" s="35">
        <f t="shared" si="15"/>
        <v>50</v>
      </c>
      <c r="T35" s="35">
        <f t="shared" si="16"/>
        <v>0</v>
      </c>
      <c r="U35" s="25"/>
      <c r="V35" s="26">
        <f t="shared" si="17"/>
        <v>0</v>
      </c>
      <c r="ZY35" t="s">
        <v>2039</v>
      </c>
      <c r="ZZ35" s="18" t="s">
        <v>2040</v>
      </c>
    </row>
    <row r="36" spans="1:702" x14ac:dyDescent="0.25">
      <c r="A36" s="21" t="s">
        <v>2789</v>
      </c>
      <c r="B36" s="22" t="s">
        <v>2041</v>
      </c>
      <c r="C36" s="23" t="s">
        <v>2042</v>
      </c>
      <c r="D36" s="25"/>
      <c r="E36" s="25"/>
      <c r="F36" s="25">
        <f t="shared" si="9"/>
        <v>0</v>
      </c>
      <c r="G36" s="26">
        <f t="shared" si="10"/>
        <v>0</v>
      </c>
      <c r="H36" s="7"/>
      <c r="I36" s="35">
        <v>28</v>
      </c>
      <c r="J36" s="35"/>
      <c r="K36" s="25">
        <f t="shared" si="11"/>
        <v>0</v>
      </c>
      <c r="L36" s="26">
        <f t="shared" si="12"/>
        <v>0</v>
      </c>
      <c r="M36" s="7"/>
      <c r="N36" s="35">
        <f>16+27</f>
        <v>43</v>
      </c>
      <c r="O36" s="35"/>
      <c r="P36" s="25">
        <f t="shared" si="13"/>
        <v>0</v>
      </c>
      <c r="Q36" s="26">
        <f t="shared" si="14"/>
        <v>0</v>
      </c>
      <c r="R36" s="7"/>
      <c r="S36" s="35">
        <f t="shared" si="15"/>
        <v>71</v>
      </c>
      <c r="T36" s="35">
        <f t="shared" si="16"/>
        <v>0</v>
      </c>
      <c r="U36" s="25"/>
      <c r="V36" s="26">
        <f t="shared" si="17"/>
        <v>0</v>
      </c>
      <c r="ZY36" t="s">
        <v>2043</v>
      </c>
      <c r="ZZ36" s="18" t="s">
        <v>2044</v>
      </c>
    </row>
    <row r="37" spans="1:702" x14ac:dyDescent="0.25">
      <c r="A37" s="28"/>
      <c r="B37" s="29"/>
      <c r="C37" s="15"/>
      <c r="D37" s="15"/>
      <c r="E37" s="15"/>
      <c r="F37" s="15"/>
      <c r="G37" s="30"/>
      <c r="H37" s="7"/>
      <c r="I37" s="17"/>
      <c r="J37" s="17"/>
      <c r="K37" s="15"/>
      <c r="L37" s="30"/>
      <c r="M37" s="7"/>
      <c r="N37" s="17"/>
      <c r="O37" s="17"/>
      <c r="P37" s="15"/>
      <c r="Q37" s="30"/>
      <c r="R37" s="7"/>
      <c r="S37" s="17"/>
      <c r="T37" s="17"/>
      <c r="U37" s="15"/>
      <c r="V37" s="30"/>
    </row>
    <row r="38" spans="1:702" ht="21" x14ac:dyDescent="0.25">
      <c r="A38" s="31"/>
      <c r="B38" s="32" t="s">
        <v>2045</v>
      </c>
      <c r="C38" s="82"/>
      <c r="D38" s="82"/>
      <c r="E38" s="82"/>
      <c r="F38" s="85"/>
      <c r="G38" s="85">
        <f>SUBTOTAL(109,G26:G37)</f>
        <v>0</v>
      </c>
      <c r="H38" s="33"/>
      <c r="I38" s="84"/>
      <c r="J38" s="84"/>
      <c r="K38" s="82"/>
      <c r="L38" s="85">
        <f>SUBTOTAL(109,L26:L37)</f>
        <v>0</v>
      </c>
      <c r="M38" s="33"/>
      <c r="N38" s="84"/>
      <c r="O38" s="84"/>
      <c r="P38" s="82"/>
      <c r="Q38" s="85">
        <f>SUBTOTAL(109,Q26:Q37)</f>
        <v>0</v>
      </c>
      <c r="R38" s="33"/>
      <c r="S38" s="84"/>
      <c r="T38" s="84"/>
      <c r="U38" s="82"/>
      <c r="V38" s="85">
        <f>SUBTOTAL(109,V26:V37)</f>
        <v>0</v>
      </c>
      <c r="W38" s="34"/>
      <c r="ZY38" t="s">
        <v>2046</v>
      </c>
    </row>
    <row r="39" spans="1:702" x14ac:dyDescent="0.25">
      <c r="A39" s="28"/>
      <c r="B39" s="29"/>
      <c r="C39" s="15"/>
      <c r="D39" s="15"/>
      <c r="E39" s="15"/>
      <c r="F39" s="15"/>
      <c r="G39" s="11"/>
      <c r="H39" s="7"/>
      <c r="I39" s="17"/>
      <c r="J39" s="17"/>
      <c r="K39" s="15"/>
      <c r="L39" s="11"/>
      <c r="M39" s="7"/>
      <c r="N39" s="17"/>
      <c r="O39" s="17"/>
      <c r="P39" s="15"/>
      <c r="Q39" s="11"/>
      <c r="R39" s="7"/>
      <c r="S39" s="17"/>
      <c r="T39" s="17"/>
      <c r="U39" s="15"/>
      <c r="V39" s="11"/>
    </row>
    <row r="40" spans="1:702" ht="21" x14ac:dyDescent="0.25">
      <c r="A40" s="19" t="s">
        <v>2047</v>
      </c>
      <c r="B40" s="20" t="s">
        <v>2048</v>
      </c>
      <c r="C40" s="15"/>
      <c r="D40" s="15"/>
      <c r="E40" s="15"/>
      <c r="F40" s="15"/>
      <c r="G40" s="16"/>
      <c r="H40" s="7"/>
      <c r="I40" s="17"/>
      <c r="J40" s="17"/>
      <c r="K40" s="15"/>
      <c r="L40" s="16"/>
      <c r="M40" s="7"/>
      <c r="N40" s="17"/>
      <c r="O40" s="17"/>
      <c r="P40" s="15"/>
      <c r="Q40" s="16"/>
      <c r="R40" s="7"/>
      <c r="S40" s="17"/>
      <c r="T40" s="17"/>
      <c r="U40" s="15"/>
      <c r="V40" s="16"/>
      <c r="ZY40" t="s">
        <v>2049</v>
      </c>
      <c r="ZZ40" s="18"/>
    </row>
    <row r="41" spans="1:702" x14ac:dyDescent="0.25">
      <c r="A41" s="21" t="s">
        <v>2050</v>
      </c>
      <c r="B41" s="22" t="s">
        <v>2051</v>
      </c>
      <c r="C41" s="23" t="s">
        <v>2052</v>
      </c>
      <c r="D41" s="35">
        <v>56.56</v>
      </c>
      <c r="E41" s="25"/>
      <c r="F41" s="25">
        <f t="shared" ref="F41:F47" si="18">U41</f>
        <v>0</v>
      </c>
      <c r="G41" s="26">
        <f t="shared" ref="G41:G47" si="19">ROUND(E41*F41,2)</f>
        <v>0</v>
      </c>
      <c r="H41" s="7"/>
      <c r="I41" s="35"/>
      <c r="J41" s="35"/>
      <c r="K41" s="25">
        <f t="shared" ref="K41:K47" si="20">U41</f>
        <v>0</v>
      </c>
      <c r="L41" s="26">
        <f t="shared" ref="L41:L47" si="21">ROUND(J41*K41,2)</f>
        <v>0</v>
      </c>
      <c r="M41" s="7"/>
      <c r="N41" s="35"/>
      <c r="O41" s="35"/>
      <c r="P41" s="25">
        <f t="shared" ref="P41:P47" si="22">U41</f>
        <v>0</v>
      </c>
      <c r="Q41" s="26">
        <f t="shared" ref="Q41:Q47" si="23">ROUND(O41*P41,2)</f>
        <v>0</v>
      </c>
      <c r="R41" s="7"/>
      <c r="S41" s="35">
        <f t="shared" ref="S41:T47" si="24">D41+I41+N41</f>
        <v>56.56</v>
      </c>
      <c r="T41" s="35">
        <f t="shared" si="24"/>
        <v>0</v>
      </c>
      <c r="U41" s="25"/>
      <c r="V41" s="26">
        <f t="shared" ref="V41:V47" si="25">G41+L41+Q41</f>
        <v>0</v>
      </c>
      <c r="ZY41" t="s">
        <v>2053</v>
      </c>
      <c r="ZZ41" s="18" t="s">
        <v>2054</v>
      </c>
    </row>
    <row r="42" spans="1:702" x14ac:dyDescent="0.25">
      <c r="A42" s="21" t="s">
        <v>2055</v>
      </c>
      <c r="B42" s="22" t="s">
        <v>2056</v>
      </c>
      <c r="C42" s="23" t="s">
        <v>2057</v>
      </c>
      <c r="D42" s="35">
        <v>190.71</v>
      </c>
      <c r="E42" s="25"/>
      <c r="F42" s="25">
        <f t="shared" si="18"/>
        <v>0</v>
      </c>
      <c r="G42" s="26">
        <f t="shared" si="19"/>
        <v>0</v>
      </c>
      <c r="H42" s="7"/>
      <c r="I42" s="35"/>
      <c r="J42" s="35"/>
      <c r="K42" s="25">
        <f t="shared" si="20"/>
        <v>0</v>
      </c>
      <c r="L42" s="26">
        <f t="shared" si="21"/>
        <v>0</v>
      </c>
      <c r="M42" s="7"/>
      <c r="N42" s="35"/>
      <c r="O42" s="35"/>
      <c r="P42" s="25">
        <f t="shared" si="22"/>
        <v>0</v>
      </c>
      <c r="Q42" s="26">
        <f t="shared" si="23"/>
        <v>0</v>
      </c>
      <c r="R42" s="7"/>
      <c r="S42" s="35">
        <f t="shared" si="24"/>
        <v>190.71</v>
      </c>
      <c r="T42" s="35">
        <f t="shared" si="24"/>
        <v>0</v>
      </c>
      <c r="U42" s="25"/>
      <c r="V42" s="26">
        <f t="shared" si="25"/>
        <v>0</v>
      </c>
      <c r="ZY42" t="s">
        <v>2058</v>
      </c>
      <c r="ZZ42" s="18" t="s">
        <v>2059</v>
      </c>
    </row>
    <row r="43" spans="1:702" x14ac:dyDescent="0.25">
      <c r="A43" s="21" t="s">
        <v>2060</v>
      </c>
      <c r="B43" s="22" t="s">
        <v>2061</v>
      </c>
      <c r="C43" s="23" t="s">
        <v>2062</v>
      </c>
      <c r="D43" s="35">
        <v>34.21</v>
      </c>
      <c r="E43" s="25"/>
      <c r="F43" s="25"/>
      <c r="G43" s="26">
        <f t="shared" si="19"/>
        <v>0</v>
      </c>
      <c r="H43" s="7"/>
      <c r="I43" s="35"/>
      <c r="J43" s="35"/>
      <c r="K43" s="25"/>
      <c r="L43" s="26">
        <f t="shared" si="21"/>
        <v>0</v>
      </c>
      <c r="M43" s="7"/>
      <c r="N43" s="35"/>
      <c r="O43" s="35"/>
      <c r="P43" s="25"/>
      <c r="Q43" s="26">
        <f t="shared" si="23"/>
        <v>0</v>
      </c>
      <c r="R43" s="7"/>
      <c r="S43" s="35">
        <f t="shared" si="24"/>
        <v>34.21</v>
      </c>
      <c r="T43" s="35">
        <f t="shared" si="24"/>
        <v>0</v>
      </c>
      <c r="U43" s="25"/>
      <c r="V43" s="26">
        <f t="shared" si="25"/>
        <v>0</v>
      </c>
      <c r="ZY43" t="s">
        <v>2063</v>
      </c>
      <c r="ZZ43" s="18" t="s">
        <v>2064</v>
      </c>
    </row>
    <row r="44" spans="1:702" x14ac:dyDescent="0.25">
      <c r="A44" s="21" t="s">
        <v>2065</v>
      </c>
      <c r="B44" s="22" t="s">
        <v>2066</v>
      </c>
      <c r="C44" s="23" t="s">
        <v>2067</v>
      </c>
      <c r="D44" s="35">
        <v>27.87</v>
      </c>
      <c r="E44" s="25"/>
      <c r="F44" s="25">
        <f t="shared" si="18"/>
        <v>0</v>
      </c>
      <c r="G44" s="26">
        <f t="shared" si="19"/>
        <v>0</v>
      </c>
      <c r="H44" s="7"/>
      <c r="I44" s="35"/>
      <c r="J44" s="35"/>
      <c r="K44" s="25">
        <f t="shared" si="20"/>
        <v>0</v>
      </c>
      <c r="L44" s="26">
        <f t="shared" si="21"/>
        <v>0</v>
      </c>
      <c r="M44" s="7"/>
      <c r="N44" s="35"/>
      <c r="O44" s="35"/>
      <c r="P44" s="25">
        <f t="shared" si="22"/>
        <v>0</v>
      </c>
      <c r="Q44" s="26">
        <f t="shared" si="23"/>
        <v>0</v>
      </c>
      <c r="R44" s="7"/>
      <c r="S44" s="35">
        <f t="shared" si="24"/>
        <v>27.87</v>
      </c>
      <c r="T44" s="35">
        <f t="shared" si="24"/>
        <v>0</v>
      </c>
      <c r="U44" s="25"/>
      <c r="V44" s="26">
        <f t="shared" si="25"/>
        <v>0</v>
      </c>
      <c r="ZY44" t="s">
        <v>2068</v>
      </c>
      <c r="ZZ44" s="18" t="s">
        <v>2069</v>
      </c>
    </row>
    <row r="45" spans="1:702" x14ac:dyDescent="0.25">
      <c r="A45" s="21" t="s">
        <v>2070</v>
      </c>
      <c r="B45" s="22" t="s">
        <v>2071</v>
      </c>
      <c r="C45" s="23" t="s">
        <v>2072</v>
      </c>
      <c r="D45" s="35">
        <v>439.76</v>
      </c>
      <c r="E45" s="25"/>
      <c r="F45" s="25">
        <f t="shared" si="18"/>
        <v>0</v>
      </c>
      <c r="G45" s="26">
        <f t="shared" si="19"/>
        <v>0</v>
      </c>
      <c r="H45" s="7"/>
      <c r="I45" s="35"/>
      <c r="J45" s="35"/>
      <c r="K45" s="25">
        <f t="shared" si="20"/>
        <v>0</v>
      </c>
      <c r="L45" s="26">
        <f t="shared" si="21"/>
        <v>0</v>
      </c>
      <c r="M45" s="7"/>
      <c r="N45" s="35"/>
      <c r="O45" s="35"/>
      <c r="P45" s="25">
        <f t="shared" si="22"/>
        <v>0</v>
      </c>
      <c r="Q45" s="26">
        <f t="shared" si="23"/>
        <v>0</v>
      </c>
      <c r="R45" s="7"/>
      <c r="S45" s="35">
        <f t="shared" si="24"/>
        <v>439.76</v>
      </c>
      <c r="T45" s="35">
        <f t="shared" si="24"/>
        <v>0</v>
      </c>
      <c r="U45" s="25"/>
      <c r="V45" s="26">
        <f t="shared" si="25"/>
        <v>0</v>
      </c>
      <c r="ZY45" t="s">
        <v>2073</v>
      </c>
      <c r="ZZ45" s="18" t="s">
        <v>2074</v>
      </c>
    </row>
    <row r="46" spans="1:702" x14ac:dyDescent="0.25">
      <c r="A46" s="21" t="s">
        <v>2075</v>
      </c>
      <c r="B46" s="22" t="s">
        <v>2076</v>
      </c>
      <c r="C46" s="23" t="s">
        <v>2077</v>
      </c>
      <c r="D46" s="35">
        <v>7.02</v>
      </c>
      <c r="E46" s="25"/>
      <c r="F46" s="25">
        <f t="shared" si="18"/>
        <v>0</v>
      </c>
      <c r="G46" s="26">
        <f t="shared" si="19"/>
        <v>0</v>
      </c>
      <c r="H46" s="7"/>
      <c r="I46" s="35"/>
      <c r="J46" s="35"/>
      <c r="K46" s="25">
        <f t="shared" si="20"/>
        <v>0</v>
      </c>
      <c r="L46" s="26">
        <f t="shared" si="21"/>
        <v>0</v>
      </c>
      <c r="M46" s="7"/>
      <c r="N46" s="35"/>
      <c r="O46" s="35"/>
      <c r="P46" s="25">
        <f t="shared" si="22"/>
        <v>0</v>
      </c>
      <c r="Q46" s="26">
        <f t="shared" si="23"/>
        <v>0</v>
      </c>
      <c r="R46" s="7"/>
      <c r="S46" s="35">
        <f t="shared" si="24"/>
        <v>7.02</v>
      </c>
      <c r="T46" s="35">
        <f t="shared" si="24"/>
        <v>0</v>
      </c>
      <c r="U46" s="25"/>
      <c r="V46" s="26">
        <f t="shared" si="25"/>
        <v>0</v>
      </c>
      <c r="ZY46" t="s">
        <v>2078</v>
      </c>
      <c r="ZZ46" s="18" t="s">
        <v>2079</v>
      </c>
    </row>
    <row r="47" spans="1:702" x14ac:dyDescent="0.25">
      <c r="A47" s="21" t="s">
        <v>2080</v>
      </c>
      <c r="B47" s="22" t="s">
        <v>2081</v>
      </c>
      <c r="C47" s="23" t="s">
        <v>2082</v>
      </c>
      <c r="D47" s="25"/>
      <c r="E47" s="25"/>
      <c r="F47" s="25">
        <f t="shared" si="18"/>
        <v>0</v>
      </c>
      <c r="G47" s="26">
        <f t="shared" si="19"/>
        <v>0</v>
      </c>
      <c r="H47" s="7"/>
      <c r="I47" s="35"/>
      <c r="J47" s="35"/>
      <c r="K47" s="25">
        <f t="shared" si="20"/>
        <v>0</v>
      </c>
      <c r="L47" s="26">
        <f t="shared" si="21"/>
        <v>0</v>
      </c>
      <c r="M47" s="7"/>
      <c r="N47" s="35"/>
      <c r="O47" s="35"/>
      <c r="P47" s="25">
        <f t="shared" si="22"/>
        <v>0</v>
      </c>
      <c r="Q47" s="26">
        <f t="shared" si="23"/>
        <v>0</v>
      </c>
      <c r="R47" s="7"/>
      <c r="S47" s="35">
        <f t="shared" si="24"/>
        <v>0</v>
      </c>
      <c r="T47" s="35">
        <f t="shared" si="24"/>
        <v>0</v>
      </c>
      <c r="U47" s="25"/>
      <c r="V47" s="26">
        <f t="shared" si="25"/>
        <v>0</v>
      </c>
      <c r="ZY47" t="s">
        <v>2083</v>
      </c>
      <c r="ZZ47" s="18" t="s">
        <v>2084</v>
      </c>
    </row>
    <row r="48" spans="1:702" x14ac:dyDescent="0.25">
      <c r="A48" s="28"/>
      <c r="B48" s="29"/>
      <c r="C48" s="15"/>
      <c r="D48" s="15"/>
      <c r="E48" s="15"/>
      <c r="F48" s="15"/>
      <c r="G48" s="30"/>
      <c r="H48" s="7"/>
      <c r="I48" s="17"/>
      <c r="J48" s="17"/>
      <c r="K48" s="15"/>
      <c r="L48" s="30"/>
      <c r="M48" s="7"/>
      <c r="N48" s="17"/>
      <c r="O48" s="17"/>
      <c r="P48" s="15"/>
      <c r="Q48" s="30"/>
      <c r="R48" s="7"/>
      <c r="S48" s="17"/>
      <c r="T48" s="17"/>
      <c r="U48" s="15"/>
      <c r="V48" s="30"/>
    </row>
    <row r="49" spans="1:702" ht="21" x14ac:dyDescent="0.25">
      <c r="A49" s="31"/>
      <c r="B49" s="32" t="s">
        <v>2085</v>
      </c>
      <c r="C49" s="82"/>
      <c r="D49" s="82"/>
      <c r="E49" s="82"/>
      <c r="F49" s="85"/>
      <c r="G49" s="85">
        <f>SUBTOTAL(109,G41:G48)</f>
        <v>0</v>
      </c>
      <c r="H49" s="33"/>
      <c r="I49" s="84"/>
      <c r="J49" s="84"/>
      <c r="K49" s="82"/>
      <c r="L49" s="85">
        <f>SUBTOTAL(109,L41:L48)</f>
        <v>0</v>
      </c>
      <c r="M49" s="33"/>
      <c r="N49" s="84"/>
      <c r="O49" s="84"/>
      <c r="P49" s="82"/>
      <c r="Q49" s="85">
        <f>SUBTOTAL(109,Q41:Q48)</f>
        <v>0</v>
      </c>
      <c r="R49" s="33"/>
      <c r="S49" s="84"/>
      <c r="T49" s="84"/>
      <c r="U49" s="82"/>
      <c r="V49" s="85">
        <f>SUBTOTAL(109,V41:V48)</f>
        <v>0</v>
      </c>
      <c r="W49" s="34"/>
      <c r="ZY49" t="s">
        <v>2086</v>
      </c>
    </row>
    <row r="50" spans="1:702" x14ac:dyDescent="0.25">
      <c r="A50" s="28"/>
      <c r="B50" s="29"/>
      <c r="C50" s="15"/>
      <c r="D50" s="15"/>
      <c r="E50" s="15"/>
      <c r="F50" s="15"/>
      <c r="G50" s="11"/>
      <c r="H50" s="7"/>
      <c r="I50" s="17"/>
      <c r="J50" s="17"/>
      <c r="K50" s="15"/>
      <c r="L50" s="11"/>
      <c r="M50" s="7"/>
      <c r="N50" s="17"/>
      <c r="O50" s="17"/>
      <c r="P50" s="15"/>
      <c r="Q50" s="11"/>
      <c r="R50" s="7"/>
      <c r="S50" s="17"/>
      <c r="T50" s="17"/>
      <c r="U50" s="15"/>
      <c r="V50" s="11"/>
    </row>
    <row r="51" spans="1:702" ht="21" x14ac:dyDescent="0.25">
      <c r="A51" s="19" t="s">
        <v>2087</v>
      </c>
      <c r="B51" s="20" t="s">
        <v>2088</v>
      </c>
      <c r="C51" s="15"/>
      <c r="D51" s="105"/>
      <c r="E51" s="105"/>
      <c r="F51" s="15"/>
      <c r="G51" s="16"/>
      <c r="H51" s="7"/>
      <c r="I51" s="17"/>
      <c r="J51" s="17"/>
      <c r="K51" s="15"/>
      <c r="L51" s="16"/>
      <c r="M51" s="7"/>
      <c r="N51" s="17"/>
      <c r="O51" s="17"/>
      <c r="P51" s="15"/>
      <c r="Q51" s="16"/>
      <c r="R51" s="7"/>
      <c r="S51" s="17"/>
      <c r="T51" s="17"/>
      <c r="U51" s="15"/>
      <c r="V51" s="16"/>
      <c r="ZY51" t="s">
        <v>2089</v>
      </c>
      <c r="ZZ51" s="18"/>
    </row>
    <row r="52" spans="1:702" x14ac:dyDescent="0.25">
      <c r="A52" s="21" t="s">
        <v>2090</v>
      </c>
      <c r="B52" s="22" t="s">
        <v>2091</v>
      </c>
      <c r="C52" s="23" t="s">
        <v>2092</v>
      </c>
      <c r="D52" s="35">
        <v>207.04</v>
      </c>
      <c r="E52" s="101"/>
      <c r="F52" s="25">
        <f>U52</f>
        <v>0</v>
      </c>
      <c r="G52" s="26">
        <f>ROUND(E52*F52,2)</f>
        <v>0</v>
      </c>
      <c r="H52" s="7"/>
      <c r="I52" s="35"/>
      <c r="J52" s="35"/>
      <c r="K52" s="25">
        <f>U52</f>
        <v>0</v>
      </c>
      <c r="L52" s="26">
        <f>ROUND(J52*K52,2)</f>
        <v>0</v>
      </c>
      <c r="M52" s="7"/>
      <c r="N52" s="35"/>
      <c r="O52" s="35"/>
      <c r="P52" s="25">
        <f>U52</f>
        <v>0</v>
      </c>
      <c r="Q52" s="26">
        <f>ROUND(O52*P52,2)</f>
        <v>0</v>
      </c>
      <c r="R52" s="7"/>
      <c r="S52" s="35">
        <f t="shared" ref="S52:T55" si="26">D52+I52+N52</f>
        <v>207.04</v>
      </c>
      <c r="T52" s="35">
        <f t="shared" si="26"/>
        <v>0</v>
      </c>
      <c r="U52" s="25"/>
      <c r="V52" s="26">
        <f>G52+L52+Q52</f>
        <v>0</v>
      </c>
      <c r="ZY52" t="s">
        <v>2093</v>
      </c>
      <c r="ZZ52" s="18" t="s">
        <v>2094</v>
      </c>
    </row>
    <row r="53" spans="1:702" x14ac:dyDescent="0.25">
      <c r="A53" s="21" t="s">
        <v>2095</v>
      </c>
      <c r="B53" s="22" t="s">
        <v>2096</v>
      </c>
      <c r="C53" s="23" t="s">
        <v>2097</v>
      </c>
      <c r="D53" s="35">
        <v>260.06</v>
      </c>
      <c r="E53" s="101"/>
      <c r="F53" s="25">
        <f>U53</f>
        <v>0</v>
      </c>
      <c r="G53" s="26">
        <f>ROUND(E53*F53,2)</f>
        <v>0</v>
      </c>
      <c r="H53" s="7"/>
      <c r="I53" s="35"/>
      <c r="J53" s="35"/>
      <c r="K53" s="25">
        <f>U53</f>
        <v>0</v>
      </c>
      <c r="L53" s="26">
        <f>ROUND(J53*K53,2)</f>
        <v>0</v>
      </c>
      <c r="M53" s="7"/>
      <c r="N53" s="35"/>
      <c r="O53" s="35"/>
      <c r="P53" s="25">
        <f>U53</f>
        <v>0</v>
      </c>
      <c r="Q53" s="26">
        <f>ROUND(O53*P53,2)</f>
        <v>0</v>
      </c>
      <c r="R53" s="7"/>
      <c r="S53" s="35">
        <f t="shared" si="26"/>
        <v>260.06</v>
      </c>
      <c r="T53" s="35">
        <f t="shared" si="26"/>
        <v>0</v>
      </c>
      <c r="U53" s="25"/>
      <c r="V53" s="26">
        <f>G53+L53+Q53</f>
        <v>0</v>
      </c>
      <c r="ZY53" t="s">
        <v>2098</v>
      </c>
      <c r="ZZ53" s="18" t="s">
        <v>2099</v>
      </c>
    </row>
    <row r="54" spans="1:702" x14ac:dyDescent="0.25">
      <c r="A54" s="21" t="s">
        <v>2100</v>
      </c>
      <c r="B54" s="22" t="s">
        <v>2101</v>
      </c>
      <c r="C54" s="23" t="s">
        <v>2102</v>
      </c>
      <c r="D54" s="35">
        <v>17.03</v>
      </c>
      <c r="E54" s="101"/>
      <c r="F54" s="25">
        <f>U54</f>
        <v>0</v>
      </c>
      <c r="G54" s="26">
        <f>ROUND(E54*F54,2)</f>
        <v>0</v>
      </c>
      <c r="H54" s="7"/>
      <c r="I54" s="35"/>
      <c r="J54" s="35"/>
      <c r="K54" s="25">
        <f>U54</f>
        <v>0</v>
      </c>
      <c r="L54" s="26">
        <f>ROUND(J54*K54,2)</f>
        <v>0</v>
      </c>
      <c r="M54" s="7"/>
      <c r="N54" s="35"/>
      <c r="O54" s="35"/>
      <c r="P54" s="25">
        <f>U54</f>
        <v>0</v>
      </c>
      <c r="Q54" s="26">
        <f>ROUND(O54*P54,2)</f>
        <v>0</v>
      </c>
      <c r="R54" s="7"/>
      <c r="S54" s="35">
        <f t="shared" si="26"/>
        <v>17.03</v>
      </c>
      <c r="T54" s="35">
        <f t="shared" si="26"/>
        <v>0</v>
      </c>
      <c r="U54" s="25"/>
      <c r="V54" s="26">
        <f>G54+L54+Q54</f>
        <v>0</v>
      </c>
      <c r="ZY54" t="s">
        <v>2103</v>
      </c>
      <c r="ZZ54" s="18" t="s">
        <v>2104</v>
      </c>
    </row>
    <row r="55" spans="1:702" x14ac:dyDescent="0.25">
      <c r="A55" s="21" t="s">
        <v>2105</v>
      </c>
      <c r="B55" s="22" t="s">
        <v>2106</v>
      </c>
      <c r="C55" s="23" t="s">
        <v>2107</v>
      </c>
      <c r="D55" s="98"/>
      <c r="E55" s="98"/>
      <c r="F55" s="25">
        <f>U55</f>
        <v>0</v>
      </c>
      <c r="G55" s="26">
        <f>ROUND(E55*F55,2)</f>
        <v>0</v>
      </c>
      <c r="H55" s="7"/>
      <c r="I55" s="27"/>
      <c r="J55" s="27"/>
      <c r="K55" s="25">
        <f>U55</f>
        <v>0</v>
      </c>
      <c r="L55" s="26">
        <f>ROUND(J55*K55,2)</f>
        <v>0</v>
      </c>
      <c r="M55" s="7"/>
      <c r="N55" s="27"/>
      <c r="O55" s="27"/>
      <c r="P55" s="25">
        <f>U55</f>
        <v>0</v>
      </c>
      <c r="Q55" s="26">
        <f>ROUND(O55*P55,2)</f>
        <v>0</v>
      </c>
      <c r="R55" s="7"/>
      <c r="S55" s="27">
        <f t="shared" si="26"/>
        <v>0</v>
      </c>
      <c r="T55" s="27">
        <f t="shared" si="26"/>
        <v>0</v>
      </c>
      <c r="U55" s="25"/>
      <c r="V55" s="26">
        <f>G55+L55+Q55</f>
        <v>0</v>
      </c>
      <c r="ZY55" t="s">
        <v>2108</v>
      </c>
      <c r="ZZ55" s="18" t="s">
        <v>2109</v>
      </c>
    </row>
    <row r="56" spans="1:702" x14ac:dyDescent="0.25">
      <c r="A56" s="28"/>
      <c r="B56" s="29"/>
      <c r="C56" s="15"/>
      <c r="D56" s="105"/>
      <c r="E56" s="105"/>
      <c r="F56" s="15"/>
      <c r="G56" s="30"/>
      <c r="H56" s="7"/>
      <c r="I56" s="17"/>
      <c r="J56" s="17"/>
      <c r="K56" s="15"/>
      <c r="L56" s="30"/>
      <c r="M56" s="7"/>
      <c r="N56" s="17"/>
      <c r="O56" s="17"/>
      <c r="P56" s="15"/>
      <c r="Q56" s="30"/>
      <c r="R56" s="7"/>
      <c r="S56" s="17"/>
      <c r="T56" s="17"/>
      <c r="U56" s="15"/>
      <c r="V56" s="30"/>
    </row>
    <row r="57" spans="1:702" ht="21" x14ac:dyDescent="0.25">
      <c r="A57" s="31"/>
      <c r="B57" s="32" t="s">
        <v>2110</v>
      </c>
      <c r="C57" s="82"/>
      <c r="D57" s="82"/>
      <c r="E57" s="82"/>
      <c r="F57" s="85"/>
      <c r="G57" s="85">
        <f>SUBTOTAL(109,G52:G56)</f>
        <v>0</v>
      </c>
      <c r="H57" s="33"/>
      <c r="I57" s="84"/>
      <c r="J57" s="84"/>
      <c r="K57" s="82"/>
      <c r="L57" s="85">
        <f>SUBTOTAL(109,L52:L56)</f>
        <v>0</v>
      </c>
      <c r="M57" s="33"/>
      <c r="N57" s="84"/>
      <c r="O57" s="84"/>
      <c r="P57" s="82"/>
      <c r="Q57" s="85">
        <f>SUBTOTAL(109,Q52:Q56)</f>
        <v>0</v>
      </c>
      <c r="R57" s="33"/>
      <c r="S57" s="84"/>
      <c r="T57" s="84"/>
      <c r="U57" s="82"/>
      <c r="V57" s="85">
        <f>SUBTOTAL(109,V52:V56)</f>
        <v>0</v>
      </c>
      <c r="W57" s="34"/>
      <c r="ZY57" t="s">
        <v>2111</v>
      </c>
    </row>
    <row r="58" spans="1:702" x14ac:dyDescent="0.25">
      <c r="A58" s="28"/>
      <c r="B58" s="29"/>
      <c r="C58" s="15"/>
      <c r="D58" s="15"/>
      <c r="E58" s="15"/>
      <c r="F58" s="15"/>
      <c r="G58" s="11"/>
      <c r="H58" s="7"/>
      <c r="I58" s="17"/>
      <c r="J58" s="17"/>
      <c r="K58" s="15"/>
      <c r="L58" s="11"/>
      <c r="M58" s="7"/>
      <c r="N58" s="17"/>
      <c r="O58" s="17"/>
      <c r="P58" s="15"/>
      <c r="Q58" s="11"/>
      <c r="R58" s="7"/>
      <c r="S58" s="17"/>
      <c r="T58" s="17"/>
      <c r="U58" s="15"/>
      <c r="V58" s="11"/>
    </row>
    <row r="59" spans="1:702" ht="21" x14ac:dyDescent="0.25">
      <c r="A59" s="19" t="s">
        <v>2112</v>
      </c>
      <c r="B59" s="20" t="s">
        <v>2113</v>
      </c>
      <c r="C59" s="15"/>
      <c r="D59" s="15"/>
      <c r="E59" s="15"/>
      <c r="F59" s="15"/>
      <c r="G59" s="16"/>
      <c r="H59" s="7"/>
      <c r="I59" s="17"/>
      <c r="J59" s="17"/>
      <c r="K59" s="15"/>
      <c r="L59" s="16"/>
      <c r="M59" s="7"/>
      <c r="N59" s="17"/>
      <c r="O59" s="17"/>
      <c r="P59" s="15"/>
      <c r="Q59" s="16"/>
      <c r="R59" s="7"/>
      <c r="S59" s="17"/>
      <c r="T59" s="17"/>
      <c r="U59" s="15"/>
      <c r="V59" s="16"/>
      <c r="ZY59" t="s">
        <v>2114</v>
      </c>
      <c r="ZZ59" s="18"/>
    </row>
    <row r="60" spans="1:702" x14ac:dyDescent="0.25">
      <c r="A60" s="21" t="s">
        <v>2115</v>
      </c>
      <c r="B60" s="22" t="s">
        <v>2116</v>
      </c>
      <c r="C60" s="23" t="s">
        <v>2117</v>
      </c>
      <c r="D60" s="25">
        <v>71.73</v>
      </c>
      <c r="E60" s="25"/>
      <c r="F60" s="25">
        <f>U60</f>
        <v>0</v>
      </c>
      <c r="G60" s="26">
        <f>ROUND(E60*F60,2)</f>
        <v>0</v>
      </c>
      <c r="H60" s="7"/>
      <c r="I60" s="35"/>
      <c r="J60" s="35"/>
      <c r="K60" s="25">
        <f>U60</f>
        <v>0</v>
      </c>
      <c r="L60" s="26">
        <f>ROUND(J60*K60,2)</f>
        <v>0</v>
      </c>
      <c r="M60" s="7"/>
      <c r="N60" s="35"/>
      <c r="O60" s="35"/>
      <c r="P60" s="25">
        <f>U60</f>
        <v>0</v>
      </c>
      <c r="Q60" s="26">
        <f>ROUND(O60*P60,2)</f>
        <v>0</v>
      </c>
      <c r="R60" s="7"/>
      <c r="S60" s="35">
        <f>D60+I60+N60</f>
        <v>71.73</v>
      </c>
      <c r="T60" s="35">
        <f>E60+J60+O60</f>
        <v>0</v>
      </c>
      <c r="U60" s="25"/>
      <c r="V60" s="26">
        <f>G60+L60+Q60</f>
        <v>0</v>
      </c>
      <c r="ZY60" t="s">
        <v>2118</v>
      </c>
      <c r="ZZ60" s="18" t="s">
        <v>2119</v>
      </c>
    </row>
    <row r="61" spans="1:702" x14ac:dyDescent="0.25">
      <c r="A61" s="21" t="s">
        <v>2120</v>
      </c>
      <c r="B61" s="22" t="s">
        <v>2121</v>
      </c>
      <c r="C61" s="23" t="s">
        <v>2122</v>
      </c>
      <c r="D61" s="25">
        <v>71.73</v>
      </c>
      <c r="E61" s="25"/>
      <c r="F61" s="25">
        <f>U61</f>
        <v>0</v>
      </c>
      <c r="G61" s="26">
        <f>ROUND(E61*F61,2)</f>
        <v>0</v>
      </c>
      <c r="H61" s="7"/>
      <c r="I61" s="35"/>
      <c r="J61" s="35"/>
      <c r="K61" s="25">
        <f>U61</f>
        <v>0</v>
      </c>
      <c r="L61" s="26">
        <f>ROUND(J61*K61,2)</f>
        <v>0</v>
      </c>
      <c r="M61" s="7"/>
      <c r="N61" s="35"/>
      <c r="O61" s="35"/>
      <c r="P61" s="25">
        <f>U61</f>
        <v>0</v>
      </c>
      <c r="Q61" s="26">
        <f>ROUND(O61*P61,2)</f>
        <v>0</v>
      </c>
      <c r="R61" s="7"/>
      <c r="S61" s="35">
        <f>D61+I61+N61</f>
        <v>71.73</v>
      </c>
      <c r="T61" s="35">
        <f>E61+J61+O61</f>
        <v>0</v>
      </c>
      <c r="U61" s="25"/>
      <c r="V61" s="26">
        <f>G61+L61+Q61</f>
        <v>0</v>
      </c>
      <c r="ZY61" t="s">
        <v>2123</v>
      </c>
      <c r="ZZ61" s="18" t="s">
        <v>2124</v>
      </c>
    </row>
    <row r="62" spans="1:702" x14ac:dyDescent="0.25">
      <c r="A62" s="28"/>
      <c r="B62" s="29"/>
      <c r="C62" s="15"/>
      <c r="D62" s="15"/>
      <c r="E62" s="15"/>
      <c r="F62" s="15"/>
      <c r="G62" s="30"/>
      <c r="H62" s="7"/>
      <c r="I62" s="17"/>
      <c r="J62" s="17"/>
      <c r="K62" s="15"/>
      <c r="L62" s="30"/>
      <c r="M62" s="7"/>
      <c r="N62" s="17"/>
      <c r="O62" s="17"/>
      <c r="P62" s="15"/>
      <c r="Q62" s="30"/>
      <c r="R62" s="7"/>
      <c r="S62" s="17"/>
      <c r="T62" s="17"/>
      <c r="U62" s="15"/>
      <c r="V62" s="30"/>
    </row>
    <row r="63" spans="1:702" ht="21" x14ac:dyDescent="0.25">
      <c r="A63" s="31"/>
      <c r="B63" s="32" t="s">
        <v>2125</v>
      </c>
      <c r="C63" s="82"/>
      <c r="D63" s="82"/>
      <c r="E63" s="82"/>
      <c r="F63" s="85"/>
      <c r="G63" s="85">
        <f>SUBTOTAL(109,G60:G62)</f>
        <v>0</v>
      </c>
      <c r="H63" s="33"/>
      <c r="I63" s="84"/>
      <c r="J63" s="84"/>
      <c r="K63" s="82"/>
      <c r="L63" s="85">
        <f>SUBTOTAL(109,L60:L62)</f>
        <v>0</v>
      </c>
      <c r="M63" s="33"/>
      <c r="N63" s="84"/>
      <c r="O63" s="84"/>
      <c r="P63" s="82"/>
      <c r="Q63" s="85">
        <f>SUBTOTAL(109,Q60:Q62)</f>
        <v>0</v>
      </c>
      <c r="R63" s="33"/>
      <c r="S63" s="84"/>
      <c r="T63" s="84"/>
      <c r="U63" s="82"/>
      <c r="V63" s="85">
        <f>SUBTOTAL(109,V60:V62)</f>
        <v>0</v>
      </c>
      <c r="W63" s="34"/>
      <c r="ZY63" t="s">
        <v>2126</v>
      </c>
    </row>
    <row r="64" spans="1:702" x14ac:dyDescent="0.25">
      <c r="A64" s="28"/>
      <c r="B64" s="29"/>
      <c r="C64" s="15"/>
      <c r="D64" s="15"/>
      <c r="E64" s="15"/>
      <c r="F64" s="15"/>
      <c r="G64" s="11"/>
      <c r="H64" s="7"/>
      <c r="I64" s="17"/>
      <c r="J64" s="17"/>
      <c r="K64" s="15"/>
      <c r="L64" s="11"/>
      <c r="M64" s="7"/>
      <c r="N64" s="17"/>
      <c r="O64" s="17"/>
      <c r="P64" s="15"/>
      <c r="Q64" s="11"/>
      <c r="R64" s="7"/>
      <c r="S64" s="17"/>
      <c r="T64" s="17"/>
      <c r="U64" s="15"/>
      <c r="V64" s="11"/>
    </row>
    <row r="65" spans="1:702" ht="21" x14ac:dyDescent="0.25">
      <c r="A65" s="19" t="s">
        <v>2127</v>
      </c>
      <c r="B65" s="20" t="s">
        <v>2128</v>
      </c>
      <c r="C65" s="15"/>
      <c r="D65" s="15"/>
      <c r="E65" s="15"/>
      <c r="F65" s="15"/>
      <c r="G65" s="16"/>
      <c r="H65" s="7"/>
      <c r="I65" s="17"/>
      <c r="J65" s="17"/>
      <c r="K65" s="15"/>
      <c r="L65" s="16"/>
      <c r="M65" s="7"/>
      <c r="N65" s="17"/>
      <c r="O65" s="17"/>
      <c r="P65" s="15"/>
      <c r="Q65" s="16"/>
      <c r="R65" s="7"/>
      <c r="S65" s="17"/>
      <c r="T65" s="17"/>
      <c r="U65" s="15"/>
      <c r="V65" s="16"/>
      <c r="ZY65" t="s">
        <v>2129</v>
      </c>
      <c r="ZZ65" s="18"/>
    </row>
    <row r="66" spans="1:702" x14ac:dyDescent="0.25">
      <c r="A66" s="21" t="s">
        <v>2130</v>
      </c>
      <c r="B66" s="22" t="s">
        <v>2131</v>
      </c>
      <c r="C66" s="23" t="s">
        <v>2132</v>
      </c>
      <c r="D66" s="24">
        <v>2</v>
      </c>
      <c r="E66" s="24"/>
      <c r="F66" s="25">
        <f>U66</f>
        <v>0</v>
      </c>
      <c r="G66" s="26">
        <f>ROUND(E66*F66,2)</f>
        <v>0</v>
      </c>
      <c r="H66" s="7"/>
      <c r="I66" s="27">
        <v>1</v>
      </c>
      <c r="J66" s="27"/>
      <c r="K66" s="25">
        <f>U66</f>
        <v>0</v>
      </c>
      <c r="L66" s="26">
        <f>ROUND(J66*K66,2)</f>
        <v>0</v>
      </c>
      <c r="M66" s="7"/>
      <c r="N66" s="27">
        <v>6</v>
      </c>
      <c r="O66" s="27"/>
      <c r="P66" s="25">
        <f>U66</f>
        <v>0</v>
      </c>
      <c r="Q66" s="26">
        <f>ROUND(O66*P66,2)</f>
        <v>0</v>
      </c>
      <c r="R66" s="7"/>
      <c r="S66" s="27">
        <f>D66+I66+N66</f>
        <v>9</v>
      </c>
      <c r="T66" s="27">
        <f>E66+J66+O66</f>
        <v>0</v>
      </c>
      <c r="U66" s="25"/>
      <c r="V66" s="26">
        <f>G66+L66+Q66</f>
        <v>0</v>
      </c>
      <c r="ZY66" t="s">
        <v>2133</v>
      </c>
      <c r="ZZ66" s="18" t="s">
        <v>2134</v>
      </c>
    </row>
    <row r="67" spans="1:702" x14ac:dyDescent="0.25">
      <c r="A67" s="21" t="s">
        <v>2135</v>
      </c>
      <c r="B67" s="22" t="s">
        <v>2136</v>
      </c>
      <c r="C67" s="23" t="s">
        <v>2137</v>
      </c>
      <c r="D67" s="25">
        <v>3</v>
      </c>
      <c r="E67" s="25"/>
      <c r="F67" s="25">
        <f>U67</f>
        <v>0</v>
      </c>
      <c r="G67" s="26">
        <f>ROUND(E67*F67,2)</f>
        <v>0</v>
      </c>
      <c r="H67" s="7"/>
      <c r="I67" s="35"/>
      <c r="J67" s="35"/>
      <c r="K67" s="25">
        <f>U67</f>
        <v>0</v>
      </c>
      <c r="L67" s="26">
        <f>ROUND(J67*K67,2)</f>
        <v>0</v>
      </c>
      <c r="M67" s="7"/>
      <c r="N67" s="35"/>
      <c r="O67" s="35"/>
      <c r="P67" s="25">
        <f>U67</f>
        <v>0</v>
      </c>
      <c r="Q67" s="26">
        <f>ROUND(O67*P67,2)</f>
        <v>0</v>
      </c>
      <c r="R67" s="7"/>
      <c r="S67" s="35">
        <f>D67+I67+N67</f>
        <v>3</v>
      </c>
      <c r="T67" s="35">
        <f>E67+J67+O67</f>
        <v>0</v>
      </c>
      <c r="U67" s="25"/>
      <c r="V67" s="26">
        <f>G67+L67+Q67</f>
        <v>0</v>
      </c>
      <c r="ZY67" t="s">
        <v>2138</v>
      </c>
      <c r="ZZ67" s="18" t="s">
        <v>2139</v>
      </c>
    </row>
    <row r="68" spans="1:702" x14ac:dyDescent="0.25">
      <c r="A68" s="28"/>
      <c r="B68" s="29"/>
      <c r="C68" s="15"/>
      <c r="D68" s="15"/>
      <c r="E68" s="15"/>
      <c r="F68" s="15"/>
      <c r="G68" s="30"/>
      <c r="H68" s="7"/>
      <c r="I68" s="17"/>
      <c r="J68" s="17"/>
      <c r="K68" s="15"/>
      <c r="L68" s="30"/>
      <c r="M68" s="7"/>
      <c r="N68" s="17"/>
      <c r="O68" s="17"/>
      <c r="P68" s="15"/>
      <c r="Q68" s="30"/>
      <c r="R68" s="7"/>
      <c r="S68" s="17"/>
      <c r="T68" s="17"/>
      <c r="U68" s="15"/>
      <c r="V68" s="30"/>
    </row>
    <row r="69" spans="1:702" ht="21" x14ac:dyDescent="0.25">
      <c r="A69" s="31"/>
      <c r="B69" s="32" t="s">
        <v>2140</v>
      </c>
      <c r="C69" s="82"/>
      <c r="D69" s="82"/>
      <c r="E69" s="82"/>
      <c r="F69" s="85"/>
      <c r="G69" s="85">
        <f>SUBTOTAL(109,G66:G68)</f>
        <v>0</v>
      </c>
      <c r="H69" s="33"/>
      <c r="I69" s="84"/>
      <c r="J69" s="84"/>
      <c r="K69" s="82"/>
      <c r="L69" s="85">
        <f>SUBTOTAL(109,L66:L68)</f>
        <v>0</v>
      </c>
      <c r="M69" s="33"/>
      <c r="N69" s="84"/>
      <c r="O69" s="84"/>
      <c r="P69" s="82"/>
      <c r="Q69" s="85">
        <f>SUBTOTAL(109,Q66:Q68)</f>
        <v>0</v>
      </c>
      <c r="R69" s="33"/>
      <c r="S69" s="84"/>
      <c r="T69" s="84"/>
      <c r="U69" s="82"/>
      <c r="V69" s="85">
        <f>SUBTOTAL(109,V66:V68)</f>
        <v>0</v>
      </c>
      <c r="W69" s="34"/>
      <c r="ZY69" t="s">
        <v>2141</v>
      </c>
    </row>
    <row r="70" spans="1:702" x14ac:dyDescent="0.25">
      <c r="A70" s="28"/>
      <c r="B70" s="29"/>
      <c r="C70" s="15"/>
      <c r="D70" s="15"/>
      <c r="E70" s="15"/>
      <c r="F70" s="15"/>
      <c r="G70" s="11"/>
      <c r="H70" s="7"/>
      <c r="I70" s="17"/>
      <c r="J70" s="17"/>
      <c r="K70" s="15"/>
      <c r="L70" s="11"/>
      <c r="M70" s="7"/>
      <c r="N70" s="17"/>
      <c r="O70" s="17"/>
      <c r="P70" s="15"/>
      <c r="Q70" s="11"/>
      <c r="R70" s="7"/>
      <c r="S70" s="17"/>
      <c r="T70" s="17"/>
      <c r="U70" s="15"/>
      <c r="V70" s="11"/>
    </row>
    <row r="71" spans="1:702" ht="21" x14ac:dyDescent="0.25">
      <c r="A71" s="19" t="s">
        <v>2142</v>
      </c>
      <c r="B71" s="20" t="s">
        <v>2143</v>
      </c>
      <c r="C71" s="15"/>
      <c r="D71" s="15"/>
      <c r="E71" s="15"/>
      <c r="F71" s="15"/>
      <c r="G71" s="16"/>
      <c r="H71" s="7"/>
      <c r="I71" s="17"/>
      <c r="J71" s="17"/>
      <c r="K71" s="15"/>
      <c r="L71" s="16"/>
      <c r="M71" s="7"/>
      <c r="N71" s="17"/>
      <c r="O71" s="17"/>
      <c r="P71" s="15"/>
      <c r="Q71" s="16"/>
      <c r="R71" s="7"/>
      <c r="S71" s="17"/>
      <c r="T71" s="17"/>
      <c r="U71" s="15"/>
      <c r="V71" s="16"/>
      <c r="ZY71" t="s">
        <v>2144</v>
      </c>
      <c r="ZZ71" s="18"/>
    </row>
    <row r="72" spans="1:702" x14ac:dyDescent="0.25">
      <c r="A72" s="21" t="s">
        <v>2145</v>
      </c>
      <c r="B72" s="22" t="s">
        <v>2146</v>
      </c>
      <c r="C72" s="23" t="s">
        <v>2147</v>
      </c>
      <c r="D72" s="25">
        <v>6.4</v>
      </c>
      <c r="E72" s="25"/>
      <c r="F72" s="25">
        <f t="shared" ref="F72:F77" si="27">U72</f>
        <v>0</v>
      </c>
      <c r="G72" s="26">
        <f t="shared" ref="G72:G77" si="28">ROUND(E72*F72,2)</f>
        <v>0</v>
      </c>
      <c r="H72" s="7"/>
      <c r="I72" s="35"/>
      <c r="J72" s="35"/>
      <c r="K72" s="25">
        <f t="shared" ref="K72:K77" si="29">U72</f>
        <v>0</v>
      </c>
      <c r="L72" s="26">
        <f t="shared" ref="L72:L77" si="30">ROUND(J72*K72,2)</f>
        <v>0</v>
      </c>
      <c r="M72" s="7"/>
      <c r="N72" s="35"/>
      <c r="O72" s="35"/>
      <c r="P72" s="25">
        <f t="shared" ref="P72:P77" si="31">U72</f>
        <v>0</v>
      </c>
      <c r="Q72" s="26">
        <f t="shared" ref="Q72:Q77" si="32">ROUND(O72*P72,2)</f>
        <v>0</v>
      </c>
      <c r="R72" s="7"/>
      <c r="S72" s="35">
        <f t="shared" ref="S72:T77" si="33">D72+I72+N72</f>
        <v>6.4</v>
      </c>
      <c r="T72" s="35">
        <f t="shared" si="33"/>
        <v>0</v>
      </c>
      <c r="U72" s="25"/>
      <c r="V72" s="26">
        <f t="shared" ref="V72:V77" si="34">G72+L72+Q72</f>
        <v>0</v>
      </c>
      <c r="ZY72" t="s">
        <v>2148</v>
      </c>
      <c r="ZZ72" s="18" t="s">
        <v>2149</v>
      </c>
    </row>
    <row r="73" spans="1:702" x14ac:dyDescent="0.25">
      <c r="A73" s="21" t="s">
        <v>2150</v>
      </c>
      <c r="B73" s="22" t="s">
        <v>2151</v>
      </c>
      <c r="C73" s="23" t="s">
        <v>2152</v>
      </c>
      <c r="D73" s="25">
        <v>57.62</v>
      </c>
      <c r="E73" s="25"/>
      <c r="F73" s="25">
        <f t="shared" si="27"/>
        <v>0</v>
      </c>
      <c r="G73" s="26">
        <f t="shared" si="28"/>
        <v>0</v>
      </c>
      <c r="H73" s="7"/>
      <c r="I73" s="35"/>
      <c r="J73" s="35"/>
      <c r="K73" s="25">
        <f t="shared" si="29"/>
        <v>0</v>
      </c>
      <c r="L73" s="26">
        <f t="shared" si="30"/>
        <v>0</v>
      </c>
      <c r="M73" s="7"/>
      <c r="N73" s="35"/>
      <c r="O73" s="35"/>
      <c r="P73" s="25">
        <f t="shared" si="31"/>
        <v>0</v>
      </c>
      <c r="Q73" s="26">
        <f t="shared" si="32"/>
        <v>0</v>
      </c>
      <c r="R73" s="7"/>
      <c r="S73" s="35">
        <f t="shared" si="33"/>
        <v>57.62</v>
      </c>
      <c r="T73" s="35">
        <f t="shared" si="33"/>
        <v>0</v>
      </c>
      <c r="U73" s="25"/>
      <c r="V73" s="26">
        <f t="shared" si="34"/>
        <v>0</v>
      </c>
      <c r="ZY73" t="s">
        <v>2153</v>
      </c>
      <c r="ZZ73" s="18" t="s">
        <v>2154</v>
      </c>
    </row>
    <row r="74" spans="1:702" x14ac:dyDescent="0.25">
      <c r="A74" s="21" t="s">
        <v>2155</v>
      </c>
      <c r="B74" s="22" t="s">
        <v>2156</v>
      </c>
      <c r="C74" s="23" t="s">
        <v>2157</v>
      </c>
      <c r="D74" s="24"/>
      <c r="E74" s="24"/>
      <c r="F74" s="25">
        <f t="shared" si="27"/>
        <v>0</v>
      </c>
      <c r="G74" s="26">
        <f t="shared" si="28"/>
        <v>0</v>
      </c>
      <c r="H74" s="7"/>
      <c r="I74" s="27">
        <v>7</v>
      </c>
      <c r="J74" s="27"/>
      <c r="K74" s="25">
        <f t="shared" si="29"/>
        <v>0</v>
      </c>
      <c r="L74" s="26">
        <f t="shared" si="30"/>
        <v>0</v>
      </c>
      <c r="M74" s="7"/>
      <c r="N74" s="27"/>
      <c r="O74" s="27"/>
      <c r="P74" s="25">
        <f t="shared" si="31"/>
        <v>0</v>
      </c>
      <c r="Q74" s="26">
        <f t="shared" si="32"/>
        <v>0</v>
      </c>
      <c r="R74" s="7"/>
      <c r="S74" s="27">
        <f t="shared" si="33"/>
        <v>7</v>
      </c>
      <c r="T74" s="27">
        <f t="shared" si="33"/>
        <v>0</v>
      </c>
      <c r="U74" s="25"/>
      <c r="V74" s="26">
        <f t="shared" si="34"/>
        <v>0</v>
      </c>
      <c r="ZY74" t="s">
        <v>2158</v>
      </c>
      <c r="ZZ74" s="18" t="s">
        <v>2159</v>
      </c>
    </row>
    <row r="75" spans="1:702" x14ac:dyDescent="0.25">
      <c r="A75" s="21" t="s">
        <v>2160</v>
      </c>
      <c r="B75" s="22" t="s">
        <v>2161</v>
      </c>
      <c r="C75" s="23" t="s">
        <v>2162</v>
      </c>
      <c r="D75" s="24"/>
      <c r="E75" s="24"/>
      <c r="F75" s="25">
        <f t="shared" si="27"/>
        <v>0</v>
      </c>
      <c r="G75" s="26">
        <f t="shared" si="28"/>
        <v>0</v>
      </c>
      <c r="H75" s="7"/>
      <c r="I75" s="27">
        <v>3</v>
      </c>
      <c r="J75" s="27"/>
      <c r="K75" s="25">
        <f t="shared" si="29"/>
        <v>0</v>
      </c>
      <c r="L75" s="26">
        <f t="shared" si="30"/>
        <v>0</v>
      </c>
      <c r="M75" s="7"/>
      <c r="N75" s="27"/>
      <c r="O75" s="27"/>
      <c r="P75" s="25">
        <f t="shared" si="31"/>
        <v>0</v>
      </c>
      <c r="Q75" s="26">
        <f t="shared" si="32"/>
        <v>0</v>
      </c>
      <c r="R75" s="7"/>
      <c r="S75" s="27">
        <f t="shared" si="33"/>
        <v>3</v>
      </c>
      <c r="T75" s="27">
        <f t="shared" si="33"/>
        <v>0</v>
      </c>
      <c r="U75" s="25"/>
      <c r="V75" s="26">
        <f t="shared" si="34"/>
        <v>0</v>
      </c>
      <c r="ZY75" t="s">
        <v>2163</v>
      </c>
      <c r="ZZ75" s="18" t="s">
        <v>2164</v>
      </c>
    </row>
    <row r="76" spans="1:702" x14ac:dyDescent="0.25">
      <c r="A76" s="21" t="s">
        <v>2165</v>
      </c>
      <c r="B76" s="22" t="s">
        <v>2166</v>
      </c>
      <c r="C76" s="23" t="s">
        <v>2167</v>
      </c>
      <c r="D76" s="24"/>
      <c r="E76" s="24"/>
      <c r="F76" s="25">
        <f t="shared" si="27"/>
        <v>0</v>
      </c>
      <c r="G76" s="26">
        <f t="shared" si="28"/>
        <v>0</v>
      </c>
      <c r="H76" s="7"/>
      <c r="I76" s="27">
        <v>1</v>
      </c>
      <c r="J76" s="27"/>
      <c r="K76" s="25">
        <f t="shared" si="29"/>
        <v>0</v>
      </c>
      <c r="L76" s="26">
        <f t="shared" si="30"/>
        <v>0</v>
      </c>
      <c r="M76" s="7"/>
      <c r="N76" s="27"/>
      <c r="O76" s="27"/>
      <c r="P76" s="25">
        <f t="shared" si="31"/>
        <v>0</v>
      </c>
      <c r="Q76" s="26">
        <f t="shared" si="32"/>
        <v>0</v>
      </c>
      <c r="R76" s="7"/>
      <c r="S76" s="27">
        <f t="shared" si="33"/>
        <v>1</v>
      </c>
      <c r="T76" s="27">
        <f t="shared" si="33"/>
        <v>0</v>
      </c>
      <c r="U76" s="25"/>
      <c r="V76" s="26">
        <f t="shared" si="34"/>
        <v>0</v>
      </c>
      <c r="ZY76" t="s">
        <v>2168</v>
      </c>
      <c r="ZZ76" s="18" t="s">
        <v>2169</v>
      </c>
    </row>
    <row r="77" spans="1:702" x14ac:dyDescent="0.25">
      <c r="A77" s="21" t="s">
        <v>2170</v>
      </c>
      <c r="B77" s="22" t="s">
        <v>2171</v>
      </c>
      <c r="C77" s="23" t="s">
        <v>2172</v>
      </c>
      <c r="D77" s="24">
        <v>1</v>
      </c>
      <c r="E77" s="24"/>
      <c r="F77" s="25">
        <f t="shared" si="27"/>
        <v>0</v>
      </c>
      <c r="G77" s="26">
        <f t="shared" si="28"/>
        <v>0</v>
      </c>
      <c r="H77" s="7"/>
      <c r="I77" s="27">
        <v>1</v>
      </c>
      <c r="J77" s="27"/>
      <c r="K77" s="25">
        <f t="shared" si="29"/>
        <v>0</v>
      </c>
      <c r="L77" s="26">
        <f t="shared" si="30"/>
        <v>0</v>
      </c>
      <c r="M77" s="7"/>
      <c r="N77" s="27">
        <v>1</v>
      </c>
      <c r="O77" s="27"/>
      <c r="P77" s="25">
        <f t="shared" si="31"/>
        <v>0</v>
      </c>
      <c r="Q77" s="26">
        <f t="shared" si="32"/>
        <v>0</v>
      </c>
      <c r="R77" s="7"/>
      <c r="S77" s="27">
        <f t="shared" si="33"/>
        <v>3</v>
      </c>
      <c r="T77" s="27">
        <f t="shared" si="33"/>
        <v>0</v>
      </c>
      <c r="U77" s="25"/>
      <c r="V77" s="26">
        <f t="shared" si="34"/>
        <v>0</v>
      </c>
      <c r="ZY77" t="s">
        <v>2173</v>
      </c>
      <c r="ZZ77" s="18" t="s">
        <v>2174</v>
      </c>
    </row>
    <row r="78" spans="1:702" x14ac:dyDescent="0.25">
      <c r="A78" s="28"/>
      <c r="B78" s="29"/>
      <c r="C78" s="15"/>
      <c r="D78" s="15"/>
      <c r="E78" s="15"/>
      <c r="F78" s="15"/>
      <c r="G78" s="30"/>
      <c r="H78" s="7"/>
      <c r="I78" s="17"/>
      <c r="J78" s="17"/>
      <c r="K78" s="15"/>
      <c r="L78" s="30"/>
      <c r="M78" s="7"/>
      <c r="N78" s="17"/>
      <c r="O78" s="17"/>
      <c r="P78" s="15"/>
      <c r="Q78" s="30"/>
      <c r="R78" s="7"/>
      <c r="S78" s="17"/>
      <c r="T78" s="17"/>
      <c r="U78" s="15"/>
      <c r="V78" s="30"/>
    </row>
    <row r="79" spans="1:702" ht="21" x14ac:dyDescent="0.25">
      <c r="A79" s="31"/>
      <c r="B79" s="32" t="s">
        <v>2175</v>
      </c>
      <c r="C79" s="82"/>
      <c r="D79" s="82"/>
      <c r="E79" s="82"/>
      <c r="F79" s="85"/>
      <c r="G79" s="85">
        <f>SUBTOTAL(109,G72:G78)</f>
        <v>0</v>
      </c>
      <c r="H79" s="33"/>
      <c r="I79" s="84"/>
      <c r="J79" s="84"/>
      <c r="K79" s="82"/>
      <c r="L79" s="85">
        <f>SUBTOTAL(109,L72:L78)</f>
        <v>0</v>
      </c>
      <c r="M79" s="33"/>
      <c r="N79" s="84"/>
      <c r="O79" s="84"/>
      <c r="P79" s="82"/>
      <c r="Q79" s="85">
        <f>SUBTOTAL(109,Q72:Q78)</f>
        <v>0</v>
      </c>
      <c r="R79" s="33"/>
      <c r="S79" s="84"/>
      <c r="T79" s="84"/>
      <c r="U79" s="82"/>
      <c r="V79" s="85">
        <f>SUBTOTAL(109,V72:V78)</f>
        <v>0</v>
      </c>
      <c r="W79" s="34"/>
      <c r="ZY79" t="s">
        <v>2176</v>
      </c>
    </row>
    <row r="80" spans="1:702" x14ac:dyDescent="0.25">
      <c r="A80" s="28"/>
      <c r="B80" s="29"/>
      <c r="C80" s="15"/>
      <c r="D80" s="15"/>
      <c r="E80" s="15"/>
      <c r="F80" s="15"/>
      <c r="G80" s="11"/>
      <c r="H80" s="7"/>
      <c r="I80" s="17"/>
      <c r="J80" s="17"/>
      <c r="K80" s="15"/>
      <c r="L80" s="11"/>
      <c r="M80" s="7"/>
      <c r="N80" s="17"/>
      <c r="O80" s="17"/>
      <c r="P80" s="15"/>
      <c r="Q80" s="11"/>
      <c r="R80" s="7"/>
      <c r="S80" s="17"/>
      <c r="T80" s="17"/>
      <c r="U80" s="15"/>
      <c r="V80" s="11"/>
    </row>
    <row r="81" spans="1:701" x14ac:dyDescent="0.25">
      <c r="A81" s="36"/>
      <c r="B81" s="37"/>
      <c r="C81" s="38"/>
      <c r="D81" s="38"/>
      <c r="E81" s="38"/>
      <c r="F81" s="38"/>
      <c r="G81" s="30"/>
      <c r="H81" s="7"/>
      <c r="I81" s="39"/>
      <c r="J81" s="39"/>
      <c r="K81" s="38"/>
      <c r="L81" s="30"/>
      <c r="M81" s="7"/>
      <c r="N81" s="39"/>
      <c r="O81" s="39"/>
      <c r="P81" s="38"/>
      <c r="Q81" s="30"/>
      <c r="R81" s="7"/>
      <c r="S81" s="39"/>
      <c r="T81" s="39"/>
      <c r="U81" s="38"/>
      <c r="V81" s="30"/>
    </row>
    <row r="82" spans="1:701" x14ac:dyDescent="0.25">
      <c r="A82" s="40"/>
      <c r="B82" s="40"/>
      <c r="C82" s="40"/>
      <c r="D82" s="40"/>
      <c r="E82" s="40"/>
      <c r="F82" s="40"/>
      <c r="G82" s="40"/>
      <c r="I82" s="40"/>
      <c r="J82" s="40"/>
      <c r="K82" s="40"/>
      <c r="L82" s="40"/>
      <c r="N82" s="40"/>
      <c r="O82" s="40"/>
      <c r="P82" s="40"/>
      <c r="Q82" s="40"/>
      <c r="S82" s="40"/>
      <c r="T82" s="40"/>
      <c r="U82" s="40"/>
      <c r="V82" s="40"/>
    </row>
    <row r="83" spans="1:701" x14ac:dyDescent="0.25">
      <c r="B83" s="1" t="s">
        <v>2177</v>
      </c>
      <c r="G83" s="41">
        <f>SUBTOTAL(109,G11:G81)</f>
        <v>0</v>
      </c>
      <c r="L83" s="41">
        <f>SUBTOTAL(109,L11:L81)</f>
        <v>0</v>
      </c>
      <c r="Q83" s="41">
        <f>SUBTOTAL(109,Q11:Q81)</f>
        <v>0</v>
      </c>
      <c r="V83" s="41">
        <f>SUBTOTAL(109,V11:V81)</f>
        <v>0</v>
      </c>
      <c r="ZY83" t="s">
        <v>2178</v>
      </c>
    </row>
    <row r="84" spans="1:701" x14ac:dyDescent="0.25">
      <c r="A84" s="42" t="e">
        <f>#REF!</f>
        <v>#REF!</v>
      </c>
      <c r="B84" s="1" t="e">
        <f>CONCATENATE("Montant TVA (",A84,"%)")</f>
        <v>#REF!</v>
      </c>
      <c r="G84" s="41" t="e">
        <f>(G83*A84)/100</f>
        <v>#REF!</v>
      </c>
      <c r="L84" s="41" t="e">
        <f>(L83*A84)/100</f>
        <v>#REF!</v>
      </c>
      <c r="Q84" s="41" t="e">
        <f>(Q83*A84)/100</f>
        <v>#REF!</v>
      </c>
      <c r="V84" s="41" t="e">
        <f>(V83*A84)/100</f>
        <v>#REF!</v>
      </c>
      <c r="ZY84" t="s">
        <v>2179</v>
      </c>
    </row>
    <row r="85" spans="1:701" x14ac:dyDescent="0.25">
      <c r="B85" s="1" t="s">
        <v>2180</v>
      </c>
      <c r="G85" s="41" t="e">
        <f>G83+G84</f>
        <v>#REF!</v>
      </c>
      <c r="L85" s="41" t="e">
        <f>L83+L84</f>
        <v>#REF!</v>
      </c>
      <c r="Q85" s="41" t="e">
        <f>Q83+Q84</f>
        <v>#REF!</v>
      </c>
      <c r="V85" s="41" t="e">
        <f>V83+V84</f>
        <v>#REF!</v>
      </c>
      <c r="ZY85" t="s">
        <v>2181</v>
      </c>
    </row>
    <row r="86" spans="1:701" x14ac:dyDescent="0.25">
      <c r="G86" s="41"/>
      <c r="L86" s="41"/>
      <c r="Q86" s="41"/>
      <c r="V86" s="41"/>
    </row>
    <row r="87" spans="1:701" x14ac:dyDescent="0.25">
      <c r="G87" s="41"/>
      <c r="L87" s="41"/>
      <c r="Q87" s="41"/>
      <c r="V87" s="41"/>
    </row>
  </sheetData>
  <mergeCells count="6">
    <mergeCell ref="A6:V6"/>
    <mergeCell ref="A7:V7"/>
    <mergeCell ref="E8:G8"/>
    <mergeCell ref="J8:L8"/>
    <mergeCell ref="O8:Q8"/>
    <mergeCell ref="T8:V8"/>
  </mergeCells>
  <phoneticPr fontId="31" type="noConversion"/>
  <printOptions horizontalCentered="1"/>
  <pageMargins left="0.08" right="0.08" top="0.06" bottom="0.06" header="0.76" footer="0.76"/>
  <pageSetup paperSize="8" scale="5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07D16-FC39-47C3-9030-B3D609F76255}">
  <sheetPr>
    <tabColor rgb="FF00B050"/>
    <pageSetUpPr fitToPage="1"/>
  </sheetPr>
  <dimension ref="A1:ZZ132"/>
  <sheetViews>
    <sheetView showGridLines="0" view="pageBreakPreview" zoomScale="85" zoomScaleNormal="70" zoomScaleSheetLayoutView="85" workbookViewId="0">
      <pane xSplit="2" ySplit="9" topLeftCell="C32" activePane="bottomRight" state="frozen"/>
      <selection activeCell="H9" sqref="H9"/>
      <selection pane="topRight" activeCell="H9" sqref="H9"/>
      <selection pane="bottomLeft" activeCell="H9" sqref="H9"/>
      <selection pane="bottomRight" activeCell="E119" sqref="E119"/>
    </sheetView>
  </sheetViews>
  <sheetFormatPr baseColWidth="10" defaultColWidth="10.7109375" defaultRowHeight="15" x14ac:dyDescent="0.25"/>
  <cols>
    <col min="1" max="1" width="9.7109375" customWidth="1"/>
    <col min="2" max="2" width="82.140625" customWidth="1"/>
    <col min="3" max="3" width="4.7109375" customWidth="1"/>
    <col min="4" max="5" width="10.7109375" customWidth="1"/>
    <col min="6" max="6" width="13.42578125" customWidth="1"/>
    <col min="7" max="7" width="12.7109375" customWidth="1"/>
    <col min="8" max="8" width="1.7109375" customWidth="1"/>
    <col min="9" max="10" width="10.7109375" customWidth="1"/>
    <col min="11" max="11" width="13.140625" customWidth="1"/>
    <col min="12" max="12" width="12.7109375" customWidth="1"/>
    <col min="13" max="13" width="1.7109375" customWidth="1"/>
    <col min="14" max="15" width="10.7109375" customWidth="1"/>
    <col min="16" max="16" width="13.140625" customWidth="1"/>
    <col min="17" max="17" width="12.7109375" customWidth="1"/>
    <col min="18" max="18" width="1.7109375" customWidth="1"/>
    <col min="19" max="20" width="10.7109375" customWidth="1"/>
    <col min="21" max="21" width="13.140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2663</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4.4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2182</v>
      </c>
      <c r="F8" s="123"/>
      <c r="G8" s="124"/>
      <c r="H8" s="5"/>
      <c r="I8" s="40"/>
      <c r="J8" s="122" t="s">
        <v>2183</v>
      </c>
      <c r="K8" s="123"/>
      <c r="L8" s="124"/>
      <c r="M8" s="5"/>
      <c r="N8" s="40"/>
      <c r="O8" s="122" t="s">
        <v>2184</v>
      </c>
      <c r="P8" s="123"/>
      <c r="Q8" s="124"/>
      <c r="R8" s="5"/>
      <c r="S8" s="40"/>
      <c r="T8" s="122" t="s">
        <v>2185</v>
      </c>
      <c r="U8" s="123"/>
      <c r="V8" s="124"/>
    </row>
    <row r="9" spans="1:702" ht="45" x14ac:dyDescent="0.25">
      <c r="A9" s="2"/>
      <c r="B9" s="4"/>
      <c r="C9" s="6" t="s">
        <v>2186</v>
      </c>
      <c r="D9" s="6" t="s">
        <v>2689</v>
      </c>
      <c r="E9" s="6" t="s">
        <v>2691</v>
      </c>
      <c r="F9" s="6" t="s">
        <v>2187</v>
      </c>
      <c r="G9" s="6" t="s">
        <v>2188</v>
      </c>
      <c r="H9" s="7"/>
      <c r="I9" s="6" t="s">
        <v>2689</v>
      </c>
      <c r="J9" s="6" t="s">
        <v>2691</v>
      </c>
      <c r="K9" s="6" t="s">
        <v>2189</v>
      </c>
      <c r="L9" s="6" t="s">
        <v>2190</v>
      </c>
      <c r="M9" s="7"/>
      <c r="N9" s="6" t="s">
        <v>2689</v>
      </c>
      <c r="O9" s="6" t="s">
        <v>2691</v>
      </c>
      <c r="P9" s="6" t="s">
        <v>2191</v>
      </c>
      <c r="Q9" s="6" t="s">
        <v>2192</v>
      </c>
      <c r="R9" s="7"/>
      <c r="S9" s="6" t="s">
        <v>2689</v>
      </c>
      <c r="T9" s="6" t="s">
        <v>2691</v>
      </c>
      <c r="U9" s="6" t="s">
        <v>2193</v>
      </c>
      <c r="V9" s="6" t="s">
        <v>2194</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1" x14ac:dyDescent="0.25">
      <c r="A11" s="19" t="s">
        <v>2195</v>
      </c>
      <c r="B11" s="20" t="s">
        <v>2196</v>
      </c>
      <c r="C11" s="15"/>
      <c r="D11" s="15"/>
      <c r="E11" s="15"/>
      <c r="F11" s="15"/>
      <c r="G11" s="16"/>
      <c r="H11" s="7"/>
      <c r="I11" s="17"/>
      <c r="J11" s="17"/>
      <c r="K11" s="15"/>
      <c r="L11" s="16"/>
      <c r="M11" s="7"/>
      <c r="N11" s="17"/>
      <c r="O11" s="17"/>
      <c r="P11" s="15"/>
      <c r="Q11" s="16"/>
      <c r="R11" s="7"/>
      <c r="S11" s="17"/>
      <c r="T11" s="17"/>
      <c r="U11" s="15"/>
      <c r="V11" s="16"/>
      <c r="ZY11" t="s">
        <v>2197</v>
      </c>
      <c r="ZZ11" s="18"/>
    </row>
    <row r="12" spans="1:702" x14ac:dyDescent="0.25">
      <c r="A12" s="21" t="s">
        <v>2198</v>
      </c>
      <c r="B12" s="22" t="s">
        <v>2199</v>
      </c>
      <c r="C12" s="23" t="s">
        <v>2200</v>
      </c>
      <c r="D12" s="24"/>
      <c r="E12" s="24"/>
      <c r="F12" s="25">
        <f t="shared" ref="F12:F22" si="0">U12</f>
        <v>0</v>
      </c>
      <c r="G12" s="26">
        <f t="shared" ref="G12:G22" si="1">ROUND(E12*F12,2)</f>
        <v>0</v>
      </c>
      <c r="H12" s="7"/>
      <c r="I12" s="27"/>
      <c r="J12" s="27"/>
      <c r="K12" s="25">
        <f t="shared" ref="K12:K22" si="2">U12</f>
        <v>0</v>
      </c>
      <c r="L12" s="26">
        <f t="shared" ref="L12:L22" si="3">ROUND(J12*K12,2)</f>
        <v>0</v>
      </c>
      <c r="M12" s="7"/>
      <c r="N12" s="27"/>
      <c r="O12" s="27"/>
      <c r="P12" s="25">
        <f t="shared" ref="P12:P22" si="4">U12</f>
        <v>0</v>
      </c>
      <c r="Q12" s="26">
        <f t="shared" ref="Q12:Q22" si="5">ROUND(O12*P12,2)</f>
        <v>0</v>
      </c>
      <c r="R12" s="7"/>
      <c r="S12" s="27">
        <f t="shared" ref="S12:S22" si="6">D12+I12+N12</f>
        <v>0</v>
      </c>
      <c r="T12" s="27">
        <f t="shared" ref="T12:T22" si="7">E12+J12+O12</f>
        <v>0</v>
      </c>
      <c r="U12" s="25">
        <v>0</v>
      </c>
      <c r="V12" s="26">
        <f t="shared" ref="V12:V22" si="8">G12+L12+Q12</f>
        <v>0</v>
      </c>
      <c r="ZY12" t="s">
        <v>2201</v>
      </c>
      <c r="ZZ12" s="18" t="s">
        <v>2202</v>
      </c>
    </row>
    <row r="13" spans="1:702" x14ac:dyDescent="0.25">
      <c r="A13" s="21" t="s">
        <v>2203</v>
      </c>
      <c r="B13" s="22" t="s">
        <v>2204</v>
      </c>
      <c r="C13" s="23" t="s">
        <v>2205</v>
      </c>
      <c r="D13" s="24"/>
      <c r="E13" s="24"/>
      <c r="F13" s="25">
        <f t="shared" si="0"/>
        <v>0</v>
      </c>
      <c r="G13" s="26">
        <f t="shared" si="1"/>
        <v>0</v>
      </c>
      <c r="H13" s="7"/>
      <c r="I13" s="27"/>
      <c r="J13" s="27"/>
      <c r="K13" s="25">
        <f t="shared" si="2"/>
        <v>0</v>
      </c>
      <c r="L13" s="26">
        <f t="shared" si="3"/>
        <v>0</v>
      </c>
      <c r="M13" s="7"/>
      <c r="N13" s="27"/>
      <c r="O13" s="27"/>
      <c r="P13" s="25">
        <f t="shared" si="4"/>
        <v>0</v>
      </c>
      <c r="Q13" s="26">
        <f t="shared" si="5"/>
        <v>0</v>
      </c>
      <c r="R13" s="7"/>
      <c r="S13" s="27">
        <f t="shared" si="6"/>
        <v>0</v>
      </c>
      <c r="T13" s="27">
        <f t="shared" si="7"/>
        <v>0</v>
      </c>
      <c r="U13" s="25"/>
      <c r="V13" s="26">
        <f t="shared" si="8"/>
        <v>0</v>
      </c>
      <c r="ZY13" t="s">
        <v>2206</v>
      </c>
      <c r="ZZ13" s="18" t="s">
        <v>2207</v>
      </c>
    </row>
    <row r="14" spans="1:702" x14ac:dyDescent="0.25">
      <c r="A14" s="21" t="s">
        <v>2208</v>
      </c>
      <c r="B14" s="22" t="s">
        <v>2209</v>
      </c>
      <c r="C14" s="23" t="s">
        <v>2210</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2211</v>
      </c>
      <c r="ZZ14" s="18" t="s">
        <v>2212</v>
      </c>
    </row>
    <row r="15" spans="1:702" x14ac:dyDescent="0.25">
      <c r="A15" s="21" t="s">
        <v>2213</v>
      </c>
      <c r="B15" s="22" t="s">
        <v>2214</v>
      </c>
      <c r="C15" s="23" t="s">
        <v>2215</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2216</v>
      </c>
      <c r="ZZ15" s="18" t="s">
        <v>2217</v>
      </c>
    </row>
    <row r="16" spans="1:702" x14ac:dyDescent="0.25">
      <c r="A16" s="21" t="s">
        <v>2218</v>
      </c>
      <c r="B16" s="22" t="s">
        <v>2219</v>
      </c>
      <c r="C16" s="23" t="s">
        <v>2220</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2221</v>
      </c>
      <c r="ZZ16" s="18" t="s">
        <v>2222</v>
      </c>
    </row>
    <row r="17" spans="1:702" x14ac:dyDescent="0.25">
      <c r="A17" s="21" t="s">
        <v>2223</v>
      </c>
      <c r="B17" s="22" t="s">
        <v>2224</v>
      </c>
      <c r="C17" s="23" t="s">
        <v>2225</v>
      </c>
      <c r="D17" s="24"/>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0</v>
      </c>
      <c r="T17" s="27">
        <f t="shared" si="7"/>
        <v>0</v>
      </c>
      <c r="U17" s="25"/>
      <c r="V17" s="26">
        <f t="shared" si="8"/>
        <v>0</v>
      </c>
      <c r="ZY17" t="s">
        <v>2226</v>
      </c>
      <c r="ZZ17" s="18" t="s">
        <v>2227</v>
      </c>
    </row>
    <row r="18" spans="1:702" x14ac:dyDescent="0.25">
      <c r="A18" s="21" t="s">
        <v>2228</v>
      </c>
      <c r="B18" s="22" t="s">
        <v>2229</v>
      </c>
      <c r="C18" s="23" t="s">
        <v>2230</v>
      </c>
      <c r="D18" s="24">
        <v>1</v>
      </c>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1</v>
      </c>
      <c r="T18" s="27">
        <f t="shared" si="7"/>
        <v>0</v>
      </c>
      <c r="U18" s="25"/>
      <c r="V18" s="26">
        <f t="shared" si="8"/>
        <v>0</v>
      </c>
      <c r="ZY18" t="s">
        <v>2231</v>
      </c>
      <c r="ZZ18" s="18" t="s">
        <v>2232</v>
      </c>
    </row>
    <row r="19" spans="1:702" x14ac:dyDescent="0.25">
      <c r="A19" s="21" t="s">
        <v>2233</v>
      </c>
      <c r="B19" s="22" t="s">
        <v>2234</v>
      </c>
      <c r="C19" s="23" t="s">
        <v>2235</v>
      </c>
      <c r="D19" s="24">
        <v>1</v>
      </c>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1</v>
      </c>
      <c r="T19" s="27">
        <f t="shared" si="7"/>
        <v>0</v>
      </c>
      <c r="U19" s="25"/>
      <c r="V19" s="26">
        <f t="shared" si="8"/>
        <v>0</v>
      </c>
      <c r="ZY19" t="s">
        <v>2236</v>
      </c>
      <c r="ZZ19" s="18" t="s">
        <v>2237</v>
      </c>
    </row>
    <row r="20" spans="1:702" x14ac:dyDescent="0.25">
      <c r="A20" s="21" t="s">
        <v>2238</v>
      </c>
      <c r="B20" s="22" t="s">
        <v>2239</v>
      </c>
      <c r="C20" s="23" t="s">
        <v>2240</v>
      </c>
      <c r="D20" s="24">
        <v>1</v>
      </c>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1</v>
      </c>
      <c r="T20" s="27">
        <f t="shared" si="7"/>
        <v>0</v>
      </c>
      <c r="U20" s="25"/>
      <c r="V20" s="26">
        <f t="shared" si="8"/>
        <v>0</v>
      </c>
      <c r="ZY20" t="s">
        <v>2241</v>
      </c>
      <c r="ZZ20" s="18" t="s">
        <v>2242</v>
      </c>
    </row>
    <row r="21" spans="1:702" x14ac:dyDescent="0.25">
      <c r="A21" s="21" t="s">
        <v>2243</v>
      </c>
      <c r="B21" s="22" t="s">
        <v>2244</v>
      </c>
      <c r="C21" s="23" t="s">
        <v>2245</v>
      </c>
      <c r="D21" s="24"/>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0</v>
      </c>
      <c r="T21" s="27">
        <f t="shared" si="7"/>
        <v>0</v>
      </c>
      <c r="U21" s="25"/>
      <c r="V21" s="26">
        <f t="shared" si="8"/>
        <v>0</v>
      </c>
      <c r="ZY21" t="s">
        <v>2246</v>
      </c>
      <c r="ZZ21" s="18" t="s">
        <v>2247</v>
      </c>
    </row>
    <row r="22" spans="1:702" x14ac:dyDescent="0.25">
      <c r="A22" s="21" t="s">
        <v>2248</v>
      </c>
      <c r="B22" s="22" t="s">
        <v>2249</v>
      </c>
      <c r="C22" s="23" t="s">
        <v>2250</v>
      </c>
      <c r="D22" s="24">
        <v>1</v>
      </c>
      <c r="E22" s="24"/>
      <c r="F22" s="25">
        <f t="shared" si="0"/>
        <v>0</v>
      </c>
      <c r="G22" s="26">
        <f t="shared" si="1"/>
        <v>0</v>
      </c>
      <c r="H22" s="7"/>
      <c r="I22" s="27"/>
      <c r="J22" s="27"/>
      <c r="K22" s="25">
        <f t="shared" si="2"/>
        <v>0</v>
      </c>
      <c r="L22" s="26">
        <f t="shared" si="3"/>
        <v>0</v>
      </c>
      <c r="M22" s="7"/>
      <c r="N22" s="27"/>
      <c r="O22" s="27"/>
      <c r="P22" s="25">
        <f t="shared" si="4"/>
        <v>0</v>
      </c>
      <c r="Q22" s="26">
        <f t="shared" si="5"/>
        <v>0</v>
      </c>
      <c r="R22" s="7"/>
      <c r="S22" s="27">
        <f t="shared" si="6"/>
        <v>1</v>
      </c>
      <c r="T22" s="27">
        <f t="shared" si="7"/>
        <v>0</v>
      </c>
      <c r="U22" s="25"/>
      <c r="V22" s="26">
        <f t="shared" si="8"/>
        <v>0</v>
      </c>
      <c r="ZY22" t="s">
        <v>2251</v>
      </c>
      <c r="ZZ22" s="18" t="s">
        <v>2252</v>
      </c>
    </row>
    <row r="23" spans="1:702" x14ac:dyDescent="0.25">
      <c r="A23" s="28"/>
      <c r="B23" s="29"/>
      <c r="C23" s="15"/>
      <c r="D23" s="15"/>
      <c r="E23" s="15"/>
      <c r="F23" s="15"/>
      <c r="G23" s="30"/>
      <c r="H23" s="7"/>
      <c r="I23" s="17"/>
      <c r="J23" s="17"/>
      <c r="K23" s="15"/>
      <c r="L23" s="30"/>
      <c r="M23" s="7"/>
      <c r="N23" s="17"/>
      <c r="O23" s="17"/>
      <c r="P23" s="15"/>
      <c r="Q23" s="30"/>
      <c r="R23" s="7"/>
      <c r="S23" s="17"/>
      <c r="T23" s="17"/>
      <c r="U23" s="15"/>
      <c r="V23" s="30"/>
    </row>
    <row r="24" spans="1:702" ht="21" x14ac:dyDescent="0.25">
      <c r="A24" s="31"/>
      <c r="B24" s="32" t="s">
        <v>2253</v>
      </c>
      <c r="C24" s="82"/>
      <c r="D24" s="82"/>
      <c r="E24" s="82"/>
      <c r="F24" s="82"/>
      <c r="G24" s="85">
        <f>SUBTOTAL(109,G12:G23)</f>
        <v>0</v>
      </c>
      <c r="H24" s="33"/>
      <c r="I24" s="84"/>
      <c r="J24" s="84"/>
      <c r="K24" s="82"/>
      <c r="L24" s="85">
        <f>SUBTOTAL(109,L12:L23)</f>
        <v>0</v>
      </c>
      <c r="M24" s="33"/>
      <c r="N24" s="84"/>
      <c r="O24" s="84"/>
      <c r="P24" s="82"/>
      <c r="Q24" s="85">
        <f>SUBTOTAL(109,Q12:Q23)</f>
        <v>0</v>
      </c>
      <c r="R24" s="33"/>
      <c r="S24" s="84"/>
      <c r="T24" s="84"/>
      <c r="U24" s="82"/>
      <c r="V24" s="85">
        <f>SUBTOTAL(109,V12:V23)</f>
        <v>0</v>
      </c>
      <c r="W24" s="34"/>
      <c r="ZY24" t="s">
        <v>2254</v>
      </c>
    </row>
    <row r="25" spans="1:702" x14ac:dyDescent="0.25">
      <c r="A25" s="28"/>
      <c r="B25" s="29"/>
      <c r="C25" s="15"/>
      <c r="D25" s="15"/>
      <c r="E25" s="15"/>
      <c r="F25" s="15"/>
      <c r="G25" s="11"/>
      <c r="H25" s="7"/>
      <c r="I25" s="17"/>
      <c r="J25" s="17"/>
      <c r="K25" s="15"/>
      <c r="L25" s="11"/>
      <c r="M25" s="7"/>
      <c r="N25" s="17"/>
      <c r="O25" s="17"/>
      <c r="P25" s="15"/>
      <c r="Q25" s="11"/>
      <c r="R25" s="7"/>
      <c r="S25" s="17"/>
      <c r="T25" s="17"/>
      <c r="U25" s="15"/>
      <c r="V25" s="11"/>
    </row>
    <row r="26" spans="1:702" ht="21" x14ac:dyDescent="0.25">
      <c r="A26" s="19" t="s">
        <v>2255</v>
      </c>
      <c r="B26" s="20" t="s">
        <v>2256</v>
      </c>
      <c r="C26" s="15"/>
      <c r="D26" s="15"/>
      <c r="E26" s="15"/>
      <c r="F26" s="15"/>
      <c r="G26" s="16"/>
      <c r="H26" s="7"/>
      <c r="I26" s="17"/>
      <c r="J26" s="17"/>
      <c r="K26" s="15"/>
      <c r="L26" s="16"/>
      <c r="M26" s="7"/>
      <c r="N26" s="17"/>
      <c r="O26" s="17"/>
      <c r="P26" s="15"/>
      <c r="Q26" s="16"/>
      <c r="R26" s="7"/>
      <c r="S26" s="17"/>
      <c r="T26" s="17"/>
      <c r="U26" s="15"/>
      <c r="V26" s="16"/>
      <c r="ZY26" t="s">
        <v>2257</v>
      </c>
      <c r="ZZ26" s="18"/>
    </row>
    <row r="27" spans="1:702" x14ac:dyDescent="0.25">
      <c r="A27" s="21" t="s">
        <v>2258</v>
      </c>
      <c r="B27" s="22" t="s">
        <v>2259</v>
      </c>
      <c r="C27" s="23" t="s">
        <v>2260</v>
      </c>
      <c r="D27" s="25">
        <v>1</v>
      </c>
      <c r="E27" s="25"/>
      <c r="F27" s="25">
        <f>U27</f>
        <v>0</v>
      </c>
      <c r="G27" s="26">
        <f>ROUND(E27*F27,2)</f>
        <v>0</v>
      </c>
      <c r="H27" s="7"/>
      <c r="I27" s="35"/>
      <c r="J27" s="35"/>
      <c r="K27" s="25">
        <f>U27</f>
        <v>0</v>
      </c>
      <c r="L27" s="26">
        <f>ROUND(J27*K27,2)</f>
        <v>0</v>
      </c>
      <c r="M27" s="7"/>
      <c r="N27" s="35"/>
      <c r="O27" s="35"/>
      <c r="P27" s="25">
        <f>U27</f>
        <v>0</v>
      </c>
      <c r="Q27" s="26">
        <f>ROUND(O27*P27,2)</f>
        <v>0</v>
      </c>
      <c r="R27" s="7"/>
      <c r="S27" s="35">
        <f>D27+I27+N27</f>
        <v>1</v>
      </c>
      <c r="T27" s="35">
        <f>E27+J27+O27</f>
        <v>0</v>
      </c>
      <c r="U27" s="25"/>
      <c r="V27" s="26">
        <f>G27+L27+Q27</f>
        <v>0</v>
      </c>
      <c r="ZY27" t="s">
        <v>2261</v>
      </c>
      <c r="ZZ27" s="18" t="s">
        <v>2262</v>
      </c>
    </row>
    <row r="28" spans="1:702" x14ac:dyDescent="0.25">
      <c r="A28" s="21" t="s">
        <v>2263</v>
      </c>
      <c r="B28" s="22" t="s">
        <v>2264</v>
      </c>
      <c r="C28" s="23" t="s">
        <v>2265</v>
      </c>
      <c r="D28" s="25"/>
      <c r="E28" s="25"/>
      <c r="F28" s="25">
        <f>U28</f>
        <v>0</v>
      </c>
      <c r="G28" s="26">
        <f>ROUND(E28*F28,2)</f>
        <v>0</v>
      </c>
      <c r="H28" s="7"/>
      <c r="I28" s="35">
        <v>280</v>
      </c>
      <c r="J28" s="35"/>
      <c r="K28" s="25">
        <f>U28</f>
        <v>0</v>
      </c>
      <c r="L28" s="26">
        <f>ROUND(J28*K28,2)</f>
        <v>0</v>
      </c>
      <c r="M28" s="7"/>
      <c r="N28" s="35"/>
      <c r="O28" s="35"/>
      <c r="P28" s="25">
        <f>U28</f>
        <v>0</v>
      </c>
      <c r="Q28" s="26">
        <f>ROUND(O28*P28,2)</f>
        <v>0</v>
      </c>
      <c r="R28" s="7"/>
      <c r="S28" s="35">
        <f>D28+I28+N28</f>
        <v>280</v>
      </c>
      <c r="T28" s="35">
        <f>E28+J28+O28</f>
        <v>0</v>
      </c>
      <c r="U28" s="25"/>
      <c r="V28" s="26">
        <f>G28+L28+Q28</f>
        <v>0</v>
      </c>
      <c r="ZY28" t="s">
        <v>2266</v>
      </c>
      <c r="ZZ28" s="18" t="s">
        <v>2267</v>
      </c>
    </row>
    <row r="29" spans="1:702" x14ac:dyDescent="0.25">
      <c r="A29" s="28"/>
      <c r="B29" s="29"/>
      <c r="C29" s="15"/>
      <c r="D29" s="15"/>
      <c r="E29" s="15"/>
      <c r="F29" s="15"/>
      <c r="G29" s="30"/>
      <c r="H29" s="7"/>
      <c r="I29" s="17"/>
      <c r="J29" s="17"/>
      <c r="K29" s="15"/>
      <c r="L29" s="30"/>
      <c r="M29" s="7"/>
      <c r="N29" s="17"/>
      <c r="O29" s="17"/>
      <c r="P29" s="15"/>
      <c r="Q29" s="30"/>
      <c r="R29" s="7"/>
      <c r="S29" s="17"/>
      <c r="T29" s="17"/>
      <c r="U29" s="15"/>
      <c r="V29" s="30"/>
    </row>
    <row r="30" spans="1:702" ht="21" x14ac:dyDescent="0.25">
      <c r="A30" s="31"/>
      <c r="B30" s="32" t="s">
        <v>2268</v>
      </c>
      <c r="C30" s="82"/>
      <c r="D30" s="82"/>
      <c r="E30" s="82"/>
      <c r="F30" s="82"/>
      <c r="G30" s="85">
        <f>SUBTOTAL(109,G27:G29)</f>
        <v>0</v>
      </c>
      <c r="H30" s="33"/>
      <c r="I30" s="84"/>
      <c r="J30" s="84"/>
      <c r="K30" s="82"/>
      <c r="L30" s="85">
        <f>SUBTOTAL(109,L27:L29)</f>
        <v>0</v>
      </c>
      <c r="M30" s="33"/>
      <c r="N30" s="84"/>
      <c r="O30" s="84"/>
      <c r="P30" s="82"/>
      <c r="Q30" s="85">
        <f>SUBTOTAL(109,Q27:Q29)</f>
        <v>0</v>
      </c>
      <c r="R30" s="33"/>
      <c r="S30" s="84"/>
      <c r="T30" s="84"/>
      <c r="U30" s="82"/>
      <c r="V30" s="85">
        <f>SUBTOTAL(109,V27:V29)</f>
        <v>0</v>
      </c>
      <c r="W30" s="34"/>
      <c r="ZY30" t="s">
        <v>2269</v>
      </c>
    </row>
    <row r="31" spans="1:702" x14ac:dyDescent="0.25">
      <c r="A31" s="28"/>
      <c r="B31" s="29"/>
      <c r="C31" s="15"/>
      <c r="D31" s="15"/>
      <c r="E31" s="15"/>
      <c r="F31" s="15"/>
      <c r="G31" s="11"/>
      <c r="H31" s="7"/>
      <c r="I31" s="17"/>
      <c r="J31" s="17"/>
      <c r="K31" s="15"/>
      <c r="L31" s="11"/>
      <c r="M31" s="7"/>
      <c r="N31" s="17"/>
      <c r="O31" s="17"/>
      <c r="P31" s="15"/>
      <c r="Q31" s="11"/>
      <c r="R31" s="7"/>
      <c r="S31" s="17"/>
      <c r="T31" s="17"/>
      <c r="U31" s="15"/>
      <c r="V31" s="11"/>
    </row>
    <row r="32" spans="1:702" ht="21" x14ac:dyDescent="0.25">
      <c r="A32" s="19" t="s">
        <v>2270</v>
      </c>
      <c r="B32" s="20" t="s">
        <v>2271</v>
      </c>
      <c r="C32" s="15"/>
      <c r="D32" s="15"/>
      <c r="E32" s="15"/>
      <c r="F32" s="15"/>
      <c r="G32" s="16"/>
      <c r="H32" s="7"/>
      <c r="I32" s="17"/>
      <c r="J32" s="17"/>
      <c r="K32" s="15"/>
      <c r="L32" s="16"/>
      <c r="M32" s="7"/>
      <c r="N32" s="17"/>
      <c r="O32" s="17"/>
      <c r="P32" s="15"/>
      <c r="Q32" s="16"/>
      <c r="R32" s="7"/>
      <c r="S32" s="17"/>
      <c r="T32" s="17"/>
      <c r="U32" s="15"/>
      <c r="V32" s="16"/>
      <c r="ZY32" t="s">
        <v>2272</v>
      </c>
      <c r="ZZ32" s="18"/>
    </row>
    <row r="33" spans="1:702" x14ac:dyDescent="0.25">
      <c r="A33" s="21" t="s">
        <v>2273</v>
      </c>
      <c r="B33" s="22" t="s">
        <v>2274</v>
      </c>
      <c r="C33" s="23" t="s">
        <v>2275</v>
      </c>
      <c r="D33" s="25">
        <v>155.49</v>
      </c>
      <c r="E33" s="25"/>
      <c r="F33" s="25">
        <f>U33</f>
        <v>0</v>
      </c>
      <c r="G33" s="26">
        <f>ROUND(E33*F33,2)</f>
        <v>0</v>
      </c>
      <c r="H33" s="7"/>
      <c r="I33" s="35">
        <v>32.590000000000003</v>
      </c>
      <c r="J33" s="35"/>
      <c r="K33" s="25">
        <f>U33</f>
        <v>0</v>
      </c>
      <c r="L33" s="26">
        <f>ROUND(J33*K33,2)</f>
        <v>0</v>
      </c>
      <c r="M33" s="7"/>
      <c r="N33" s="35"/>
      <c r="O33" s="35"/>
      <c r="P33" s="25">
        <f>U33</f>
        <v>0</v>
      </c>
      <c r="Q33" s="26">
        <f>ROUND(O33*P33,2)</f>
        <v>0</v>
      </c>
      <c r="R33" s="7"/>
      <c r="S33" s="35">
        <f t="shared" ref="S33:T35" si="9">D33+I33+N33</f>
        <v>188.08</v>
      </c>
      <c r="T33" s="35">
        <f t="shared" si="9"/>
        <v>0</v>
      </c>
      <c r="U33" s="25"/>
      <c r="V33" s="26">
        <f>G33+L33+Q33</f>
        <v>0</v>
      </c>
      <c r="ZY33" t="s">
        <v>2276</v>
      </c>
      <c r="ZZ33" s="18" t="s">
        <v>2277</v>
      </c>
    </row>
    <row r="34" spans="1:702" x14ac:dyDescent="0.25">
      <c r="A34" s="21" t="s">
        <v>2278</v>
      </c>
      <c r="B34" s="22" t="s">
        <v>2279</v>
      </c>
      <c r="C34" s="23" t="s">
        <v>2280</v>
      </c>
      <c r="D34" s="25">
        <v>155.49</v>
      </c>
      <c r="E34" s="25"/>
      <c r="F34" s="25">
        <f>U34</f>
        <v>0</v>
      </c>
      <c r="G34" s="26">
        <f>ROUND(E34*F34,2)</f>
        <v>0</v>
      </c>
      <c r="H34" s="7"/>
      <c r="I34" s="35">
        <v>32.590000000000003</v>
      </c>
      <c r="J34" s="35"/>
      <c r="K34" s="25">
        <f>U34</f>
        <v>0</v>
      </c>
      <c r="L34" s="26">
        <f>ROUND(J34*K34,2)</f>
        <v>0</v>
      </c>
      <c r="M34" s="7"/>
      <c r="N34" s="35"/>
      <c r="O34" s="35"/>
      <c r="P34" s="25">
        <f>U34</f>
        <v>0</v>
      </c>
      <c r="Q34" s="26">
        <f>ROUND(O34*P34,2)</f>
        <v>0</v>
      </c>
      <c r="R34" s="7"/>
      <c r="S34" s="35">
        <f t="shared" si="9"/>
        <v>188.08</v>
      </c>
      <c r="T34" s="35">
        <f t="shared" si="9"/>
        <v>0</v>
      </c>
      <c r="U34" s="25"/>
      <c r="V34" s="26">
        <f>G34+L34+Q34</f>
        <v>0</v>
      </c>
      <c r="ZY34" t="s">
        <v>2281</v>
      </c>
      <c r="ZZ34" s="18" t="s">
        <v>2282</v>
      </c>
    </row>
    <row r="35" spans="1:702" x14ac:dyDescent="0.25">
      <c r="A35" s="21" t="s">
        <v>2283</v>
      </c>
      <c r="B35" s="22" t="s">
        <v>2284</v>
      </c>
      <c r="C35" s="23" t="s">
        <v>2285</v>
      </c>
      <c r="D35" s="25">
        <v>182.06</v>
      </c>
      <c r="E35" s="25"/>
      <c r="F35" s="25">
        <f>U35</f>
        <v>0</v>
      </c>
      <c r="G35" s="26">
        <f>ROUND(E35*F35,2)</f>
        <v>0</v>
      </c>
      <c r="H35" s="7"/>
      <c r="I35" s="35">
        <v>26.71</v>
      </c>
      <c r="J35" s="35"/>
      <c r="K35" s="25">
        <f>U35</f>
        <v>0</v>
      </c>
      <c r="L35" s="26">
        <f>ROUND(J35*K35,2)</f>
        <v>0</v>
      </c>
      <c r="M35" s="7"/>
      <c r="N35" s="35"/>
      <c r="O35" s="35"/>
      <c r="P35" s="25">
        <f>U35</f>
        <v>0</v>
      </c>
      <c r="Q35" s="26">
        <f>ROUND(O35*P35,2)</f>
        <v>0</v>
      </c>
      <c r="R35" s="7"/>
      <c r="S35" s="35">
        <f t="shared" si="9"/>
        <v>208.77</v>
      </c>
      <c r="T35" s="35">
        <f t="shared" si="9"/>
        <v>0</v>
      </c>
      <c r="U35" s="25"/>
      <c r="V35" s="26">
        <f>G35+L35+Q35</f>
        <v>0</v>
      </c>
      <c r="ZY35" t="s">
        <v>2286</v>
      </c>
      <c r="ZZ35" s="18" t="s">
        <v>2287</v>
      </c>
    </row>
    <row r="36" spans="1:702" x14ac:dyDescent="0.25">
      <c r="A36" s="28"/>
      <c r="B36" s="29"/>
      <c r="C36" s="15"/>
      <c r="D36" s="15"/>
      <c r="E36" s="15"/>
      <c r="F36" s="15"/>
      <c r="G36" s="30"/>
      <c r="H36" s="7"/>
      <c r="I36" s="17"/>
      <c r="J36" s="17"/>
      <c r="K36" s="15"/>
      <c r="L36" s="30"/>
      <c r="M36" s="7"/>
      <c r="N36" s="17"/>
      <c r="O36" s="17"/>
      <c r="P36" s="15"/>
      <c r="Q36" s="30"/>
      <c r="R36" s="7"/>
      <c r="S36" s="17"/>
      <c r="T36" s="17"/>
      <c r="U36" s="15"/>
      <c r="V36" s="30"/>
    </row>
    <row r="37" spans="1:702" ht="21" x14ac:dyDescent="0.25">
      <c r="A37" s="31"/>
      <c r="B37" s="32" t="s">
        <v>2288</v>
      </c>
      <c r="C37" s="82"/>
      <c r="D37" s="82"/>
      <c r="E37" s="82"/>
      <c r="F37" s="82"/>
      <c r="G37" s="85">
        <f>SUBTOTAL(109,G33:G36)</f>
        <v>0</v>
      </c>
      <c r="H37" s="33"/>
      <c r="I37" s="84"/>
      <c r="J37" s="84"/>
      <c r="K37" s="82"/>
      <c r="L37" s="85">
        <f>SUBTOTAL(109,L33:L36)</f>
        <v>0</v>
      </c>
      <c r="M37" s="33"/>
      <c r="N37" s="84"/>
      <c r="O37" s="84"/>
      <c r="P37" s="82"/>
      <c r="Q37" s="85">
        <f>SUBTOTAL(109,Q33:Q36)</f>
        <v>0</v>
      </c>
      <c r="R37" s="33"/>
      <c r="S37" s="84"/>
      <c r="T37" s="84"/>
      <c r="U37" s="82"/>
      <c r="V37" s="85">
        <f>SUBTOTAL(109,V33:V36)</f>
        <v>0</v>
      </c>
      <c r="W37" s="34"/>
      <c r="ZY37" t="s">
        <v>2289</v>
      </c>
    </row>
    <row r="38" spans="1:702" x14ac:dyDescent="0.25">
      <c r="A38" s="28"/>
      <c r="B38" s="29"/>
      <c r="C38" s="15"/>
      <c r="D38" s="15"/>
      <c r="E38" s="15"/>
      <c r="F38" s="15"/>
      <c r="G38" s="11"/>
      <c r="H38" s="7"/>
      <c r="I38" s="17"/>
      <c r="J38" s="17"/>
      <c r="K38" s="15"/>
      <c r="L38" s="11"/>
      <c r="M38" s="7"/>
      <c r="N38" s="17"/>
      <c r="O38" s="17"/>
      <c r="P38" s="15"/>
      <c r="Q38" s="11"/>
      <c r="R38" s="7"/>
      <c r="S38" s="17"/>
      <c r="T38" s="17"/>
      <c r="U38" s="15"/>
      <c r="V38" s="11"/>
    </row>
    <row r="39" spans="1:702" ht="21" x14ac:dyDescent="0.25">
      <c r="A39" s="19" t="s">
        <v>2290</v>
      </c>
      <c r="B39" s="20" t="s">
        <v>2291</v>
      </c>
      <c r="C39" s="15"/>
      <c r="D39" s="15"/>
      <c r="E39" s="15"/>
      <c r="F39" s="15"/>
      <c r="G39" s="16"/>
      <c r="H39" s="7"/>
      <c r="I39" s="17"/>
      <c r="J39" s="17"/>
      <c r="K39" s="15"/>
      <c r="L39" s="16"/>
      <c r="M39" s="7"/>
      <c r="N39" s="17"/>
      <c r="O39" s="17"/>
      <c r="P39" s="15"/>
      <c r="Q39" s="16"/>
      <c r="R39" s="7"/>
      <c r="S39" s="17"/>
      <c r="T39" s="17"/>
      <c r="U39" s="15"/>
      <c r="V39" s="16"/>
      <c r="ZY39" t="s">
        <v>2292</v>
      </c>
      <c r="ZZ39" s="18"/>
    </row>
    <row r="40" spans="1:702" x14ac:dyDescent="0.25">
      <c r="A40" s="21" t="s">
        <v>2293</v>
      </c>
      <c r="B40" s="22" t="s">
        <v>2294</v>
      </c>
      <c r="C40" s="23" t="s">
        <v>2295</v>
      </c>
      <c r="D40" s="25">
        <v>56.56</v>
      </c>
      <c r="E40" s="25"/>
      <c r="F40" s="25">
        <f>U40</f>
        <v>0</v>
      </c>
      <c r="G40" s="26">
        <f>ROUND(E40*F40,2)</f>
        <v>0</v>
      </c>
      <c r="H40" s="7"/>
      <c r="I40" s="35"/>
      <c r="J40" s="35"/>
      <c r="K40" s="25">
        <f>U40</f>
        <v>0</v>
      </c>
      <c r="L40" s="26">
        <f>ROUND(J40*K40,2)</f>
        <v>0</v>
      </c>
      <c r="M40" s="7"/>
      <c r="N40" s="35"/>
      <c r="O40" s="35"/>
      <c r="P40" s="25">
        <f>U40</f>
        <v>0</v>
      </c>
      <c r="Q40" s="26">
        <f>ROUND(O40*P40,2)</f>
        <v>0</v>
      </c>
      <c r="R40" s="7"/>
      <c r="S40" s="35">
        <f>D40+I40+N40</f>
        <v>56.56</v>
      </c>
      <c r="T40" s="35">
        <f>E40+J40+O40</f>
        <v>0</v>
      </c>
      <c r="U40" s="25"/>
      <c r="V40" s="26">
        <f>G40+L40+Q40</f>
        <v>0</v>
      </c>
      <c r="ZY40" t="s">
        <v>2296</v>
      </c>
      <c r="ZZ40" s="18" t="s">
        <v>2297</v>
      </c>
    </row>
    <row r="41" spans="1:702" x14ac:dyDescent="0.25">
      <c r="A41" s="28"/>
      <c r="B41" s="29"/>
      <c r="C41" s="15"/>
      <c r="D41" s="15"/>
      <c r="E41" s="15"/>
      <c r="F41" s="15"/>
      <c r="G41" s="30"/>
      <c r="H41" s="7"/>
      <c r="I41" s="17"/>
      <c r="J41" s="17"/>
      <c r="K41" s="15"/>
      <c r="L41" s="30"/>
      <c r="M41" s="7"/>
      <c r="N41" s="17"/>
      <c r="O41" s="17"/>
      <c r="P41" s="15"/>
      <c r="Q41" s="30"/>
      <c r="R41" s="7"/>
      <c r="S41" s="17"/>
      <c r="T41" s="17"/>
      <c r="U41" s="15"/>
      <c r="V41" s="30"/>
    </row>
    <row r="42" spans="1:702" ht="21" x14ac:dyDescent="0.25">
      <c r="A42" s="31"/>
      <c r="B42" s="32" t="s">
        <v>2298</v>
      </c>
      <c r="C42" s="82"/>
      <c r="D42" s="82"/>
      <c r="E42" s="82"/>
      <c r="F42" s="82"/>
      <c r="G42" s="85">
        <f>SUBTOTAL(109,G40:G41)</f>
        <v>0</v>
      </c>
      <c r="H42" s="33"/>
      <c r="I42" s="84"/>
      <c r="J42" s="84"/>
      <c r="K42" s="82"/>
      <c r="L42" s="85">
        <f>SUBTOTAL(109,L40:L41)</f>
        <v>0</v>
      </c>
      <c r="M42" s="33"/>
      <c r="N42" s="84"/>
      <c r="O42" s="84"/>
      <c r="P42" s="82"/>
      <c r="Q42" s="85">
        <f>SUBTOTAL(109,Q40:Q41)</f>
        <v>0</v>
      </c>
      <c r="R42" s="33"/>
      <c r="S42" s="84"/>
      <c r="T42" s="84"/>
      <c r="U42" s="82"/>
      <c r="V42" s="85">
        <f>SUBTOTAL(109,V40:V41)</f>
        <v>0</v>
      </c>
      <c r="W42" s="34"/>
      <c r="ZY42" t="s">
        <v>2299</v>
      </c>
    </row>
    <row r="43" spans="1:702" x14ac:dyDescent="0.25">
      <c r="A43" s="28"/>
      <c r="B43" s="29"/>
      <c r="C43" s="15"/>
      <c r="D43" s="15"/>
      <c r="E43" s="15"/>
      <c r="F43" s="15"/>
      <c r="G43" s="11"/>
      <c r="H43" s="7"/>
      <c r="I43" s="17"/>
      <c r="J43" s="17"/>
      <c r="K43" s="15"/>
      <c r="L43" s="11"/>
      <c r="M43" s="7"/>
      <c r="N43" s="17"/>
      <c r="O43" s="17"/>
      <c r="P43" s="15"/>
      <c r="Q43" s="11"/>
      <c r="R43" s="7"/>
      <c r="S43" s="17"/>
      <c r="T43" s="17"/>
      <c r="U43" s="15"/>
      <c r="V43" s="11"/>
    </row>
    <row r="44" spans="1:702" ht="21" x14ac:dyDescent="0.25">
      <c r="A44" s="19" t="s">
        <v>2300</v>
      </c>
      <c r="B44" s="20" t="s">
        <v>2301</v>
      </c>
      <c r="C44" s="15"/>
      <c r="D44" s="15"/>
      <c r="E44" s="15"/>
      <c r="F44" s="15"/>
      <c r="G44" s="16"/>
      <c r="H44" s="7"/>
      <c r="I44" s="17"/>
      <c r="J44" s="17"/>
      <c r="K44" s="15"/>
      <c r="L44" s="16"/>
      <c r="M44" s="7"/>
      <c r="N44" s="17"/>
      <c r="O44" s="17"/>
      <c r="P44" s="15"/>
      <c r="Q44" s="16"/>
      <c r="R44" s="7"/>
      <c r="S44" s="17"/>
      <c r="T44" s="17"/>
      <c r="U44" s="15"/>
      <c r="V44" s="16"/>
      <c r="ZY44" t="s">
        <v>2302</v>
      </c>
      <c r="ZZ44" s="18"/>
    </row>
    <row r="45" spans="1:702" x14ac:dyDescent="0.25">
      <c r="A45" s="21" t="s">
        <v>2303</v>
      </c>
      <c r="B45" s="22" t="s">
        <v>2304</v>
      </c>
      <c r="C45" s="23" t="s">
        <v>2305</v>
      </c>
      <c r="D45" s="25"/>
      <c r="E45" s="25"/>
      <c r="F45" s="25">
        <f>U45</f>
        <v>0</v>
      </c>
      <c r="G45" s="26">
        <f>ROUND(E45*F45,2)</f>
        <v>0</v>
      </c>
      <c r="H45" s="7"/>
      <c r="I45" s="35">
        <v>2.23</v>
      </c>
      <c r="J45" s="35"/>
      <c r="K45" s="25">
        <f>U45</f>
        <v>0</v>
      </c>
      <c r="L45" s="26">
        <f>ROUND(J45*K45,2)</f>
        <v>0</v>
      </c>
      <c r="M45" s="7"/>
      <c r="N45" s="35"/>
      <c r="O45" s="35"/>
      <c r="P45" s="25">
        <f>U45</f>
        <v>0</v>
      </c>
      <c r="Q45" s="26">
        <f>ROUND(O45*P45,2)</f>
        <v>0</v>
      </c>
      <c r="R45" s="7"/>
      <c r="S45" s="35">
        <f t="shared" ref="S45:T48" si="10">D45+I45+N45</f>
        <v>2.23</v>
      </c>
      <c r="T45" s="35">
        <f t="shared" si="10"/>
        <v>0</v>
      </c>
      <c r="U45" s="25"/>
      <c r="V45" s="26">
        <f>G45+L45+Q45</f>
        <v>0</v>
      </c>
      <c r="ZY45" t="s">
        <v>2306</v>
      </c>
      <c r="ZZ45" s="18" t="s">
        <v>2307</v>
      </c>
    </row>
    <row r="46" spans="1:702" x14ac:dyDescent="0.25">
      <c r="A46" s="21" t="s">
        <v>2308</v>
      </c>
      <c r="B46" s="22" t="s">
        <v>2309</v>
      </c>
      <c r="C46" s="23" t="s">
        <v>2310</v>
      </c>
      <c r="D46" s="25"/>
      <c r="E46" s="25"/>
      <c r="F46" s="25">
        <f>U46</f>
        <v>0</v>
      </c>
      <c r="G46" s="26">
        <f>ROUND(E46*F46,2)</f>
        <v>0</v>
      </c>
      <c r="H46" s="7"/>
      <c r="I46" s="35">
        <v>2.5</v>
      </c>
      <c r="J46" s="35"/>
      <c r="K46" s="25">
        <f>U46</f>
        <v>0</v>
      </c>
      <c r="L46" s="26">
        <f>ROUND(J46*K46,2)</f>
        <v>0</v>
      </c>
      <c r="M46" s="7"/>
      <c r="N46" s="35"/>
      <c r="O46" s="35"/>
      <c r="P46" s="25">
        <f>U46</f>
        <v>0</v>
      </c>
      <c r="Q46" s="26">
        <f>ROUND(O46*P46,2)</f>
        <v>0</v>
      </c>
      <c r="R46" s="7"/>
      <c r="S46" s="35">
        <f t="shared" si="10"/>
        <v>2.5</v>
      </c>
      <c r="T46" s="35">
        <f t="shared" si="10"/>
        <v>0</v>
      </c>
      <c r="U46" s="25"/>
      <c r="V46" s="26">
        <f>G46+L46+Q46</f>
        <v>0</v>
      </c>
      <c r="ZY46" t="s">
        <v>2311</v>
      </c>
      <c r="ZZ46" s="18" t="s">
        <v>2312</v>
      </c>
    </row>
    <row r="47" spans="1:702" x14ac:dyDescent="0.25">
      <c r="A47" s="21" t="s">
        <v>2313</v>
      </c>
      <c r="B47" s="22" t="s">
        <v>2314</v>
      </c>
      <c r="C47" s="23" t="s">
        <v>2315</v>
      </c>
      <c r="D47" s="25"/>
      <c r="E47" s="25"/>
      <c r="F47" s="25">
        <f>U47</f>
        <v>0</v>
      </c>
      <c r="G47" s="26">
        <f>ROUND(E47*F47,2)</f>
        <v>0</v>
      </c>
      <c r="H47" s="7"/>
      <c r="I47" s="35">
        <v>4</v>
      </c>
      <c r="J47" s="35"/>
      <c r="K47" s="25">
        <f>U47</f>
        <v>0</v>
      </c>
      <c r="L47" s="26">
        <f>ROUND(J47*K47,2)</f>
        <v>0</v>
      </c>
      <c r="M47" s="7"/>
      <c r="N47" s="35"/>
      <c r="O47" s="35"/>
      <c r="P47" s="25">
        <f>U47</f>
        <v>0</v>
      </c>
      <c r="Q47" s="26">
        <f>ROUND(O47*P47,2)</f>
        <v>0</v>
      </c>
      <c r="R47" s="7"/>
      <c r="S47" s="35">
        <f t="shared" si="10"/>
        <v>4</v>
      </c>
      <c r="T47" s="35">
        <f t="shared" si="10"/>
        <v>0</v>
      </c>
      <c r="U47" s="25"/>
      <c r="V47" s="26">
        <f>G47+L47+Q47</f>
        <v>0</v>
      </c>
      <c r="ZY47" t="s">
        <v>2316</v>
      </c>
      <c r="ZZ47" s="18" t="s">
        <v>2317</v>
      </c>
    </row>
    <row r="48" spans="1:702" x14ac:dyDescent="0.25">
      <c r="A48" s="21" t="s">
        <v>2318</v>
      </c>
      <c r="B48" s="22" t="s">
        <v>2319</v>
      </c>
      <c r="C48" s="23" t="s">
        <v>2320</v>
      </c>
      <c r="D48" s="24"/>
      <c r="E48" s="24"/>
      <c r="F48" s="25">
        <f>U48</f>
        <v>0</v>
      </c>
      <c r="G48" s="26">
        <f>ROUND(E48*F48,2)</f>
        <v>0</v>
      </c>
      <c r="H48" s="7"/>
      <c r="I48" s="27">
        <v>1</v>
      </c>
      <c r="J48" s="27"/>
      <c r="K48" s="25">
        <f>U48</f>
        <v>0</v>
      </c>
      <c r="L48" s="26">
        <f>ROUND(J48*K48,2)</f>
        <v>0</v>
      </c>
      <c r="M48" s="7"/>
      <c r="N48" s="27"/>
      <c r="O48" s="27"/>
      <c r="P48" s="25">
        <f>U48</f>
        <v>0</v>
      </c>
      <c r="Q48" s="26">
        <f>ROUND(O48*P48,2)</f>
        <v>0</v>
      </c>
      <c r="R48" s="7"/>
      <c r="S48" s="27">
        <f t="shared" si="10"/>
        <v>1</v>
      </c>
      <c r="T48" s="27">
        <f t="shared" si="10"/>
        <v>0</v>
      </c>
      <c r="U48" s="25"/>
      <c r="V48" s="26">
        <f>G48+L48+Q48</f>
        <v>0</v>
      </c>
      <c r="ZY48" t="s">
        <v>2321</v>
      </c>
      <c r="ZZ48" s="18" t="s">
        <v>2322</v>
      </c>
    </row>
    <row r="49" spans="1:702" x14ac:dyDescent="0.25">
      <c r="A49" s="28"/>
      <c r="B49" s="29"/>
      <c r="C49" s="15"/>
      <c r="D49" s="15"/>
      <c r="E49" s="15"/>
      <c r="F49" s="15"/>
      <c r="G49" s="30"/>
      <c r="H49" s="7"/>
      <c r="I49" s="17"/>
      <c r="J49" s="17"/>
      <c r="K49" s="15"/>
      <c r="L49" s="30"/>
      <c r="M49" s="7"/>
      <c r="N49" s="17"/>
      <c r="O49" s="17"/>
      <c r="P49" s="15"/>
      <c r="Q49" s="30"/>
      <c r="R49" s="7"/>
      <c r="S49" s="17"/>
      <c r="T49" s="17"/>
      <c r="U49" s="15"/>
      <c r="V49" s="30"/>
    </row>
    <row r="50" spans="1:702" ht="21" x14ac:dyDescent="0.25">
      <c r="A50" s="31"/>
      <c r="B50" s="32" t="s">
        <v>2323</v>
      </c>
      <c r="C50" s="82"/>
      <c r="D50" s="82"/>
      <c r="E50" s="82"/>
      <c r="F50" s="82"/>
      <c r="G50" s="85">
        <f>SUBTOTAL(109,G45:G49)</f>
        <v>0</v>
      </c>
      <c r="H50" s="33"/>
      <c r="I50" s="84"/>
      <c r="J50" s="84"/>
      <c r="K50" s="82"/>
      <c r="L50" s="85">
        <f>SUBTOTAL(109,L45:L49)</f>
        <v>0</v>
      </c>
      <c r="M50" s="33"/>
      <c r="N50" s="84"/>
      <c r="O50" s="84"/>
      <c r="P50" s="82"/>
      <c r="Q50" s="85">
        <f>SUBTOTAL(109,Q45:Q49)</f>
        <v>0</v>
      </c>
      <c r="R50" s="33"/>
      <c r="S50" s="84"/>
      <c r="T50" s="84"/>
      <c r="U50" s="82"/>
      <c r="V50" s="85">
        <f>SUBTOTAL(109,V45:V49)</f>
        <v>0</v>
      </c>
      <c r="W50" s="34"/>
      <c r="ZY50" t="s">
        <v>2324</v>
      </c>
    </row>
    <row r="51" spans="1:702" x14ac:dyDescent="0.25">
      <c r="A51" s="28"/>
      <c r="B51" s="29"/>
      <c r="C51" s="15"/>
      <c r="D51" s="15"/>
      <c r="E51" s="15"/>
      <c r="F51" s="15"/>
      <c r="G51" s="11"/>
      <c r="H51" s="7"/>
      <c r="I51" s="17"/>
      <c r="J51" s="17"/>
      <c r="K51" s="15"/>
      <c r="L51" s="11"/>
      <c r="M51" s="7"/>
      <c r="N51" s="17"/>
      <c r="O51" s="17"/>
      <c r="P51" s="15"/>
      <c r="Q51" s="11"/>
      <c r="R51" s="7"/>
      <c r="S51" s="17"/>
      <c r="T51" s="17"/>
      <c r="U51" s="15"/>
      <c r="V51" s="11"/>
    </row>
    <row r="52" spans="1:702" ht="21" x14ac:dyDescent="0.25">
      <c r="A52" s="19" t="s">
        <v>2325</v>
      </c>
      <c r="B52" s="20" t="s">
        <v>2326</v>
      </c>
      <c r="C52" s="15"/>
      <c r="D52" s="15"/>
      <c r="E52" s="15"/>
      <c r="F52" s="15"/>
      <c r="G52" s="16"/>
      <c r="H52" s="7"/>
      <c r="I52" s="17"/>
      <c r="J52" s="17"/>
      <c r="K52" s="15"/>
      <c r="L52" s="16"/>
      <c r="M52" s="7"/>
      <c r="N52" s="17"/>
      <c r="O52" s="17"/>
      <c r="P52" s="15"/>
      <c r="Q52" s="16"/>
      <c r="R52" s="7"/>
      <c r="S52" s="17"/>
      <c r="T52" s="17"/>
      <c r="U52" s="15"/>
      <c r="V52" s="16"/>
      <c r="ZY52" t="s">
        <v>2327</v>
      </c>
      <c r="ZZ52" s="18"/>
    </row>
    <row r="53" spans="1:702" x14ac:dyDescent="0.25">
      <c r="A53" s="21" t="s">
        <v>2328</v>
      </c>
      <c r="B53" s="22" t="s">
        <v>2329</v>
      </c>
      <c r="C53" s="23" t="s">
        <v>2330</v>
      </c>
      <c r="D53" s="25"/>
      <c r="E53" s="25"/>
      <c r="F53" s="25">
        <f>U53</f>
        <v>0</v>
      </c>
      <c r="G53" s="26">
        <f>ROUND(E53*F53,2)</f>
        <v>0</v>
      </c>
      <c r="H53" s="7"/>
      <c r="I53" s="35">
        <v>150</v>
      </c>
      <c r="J53" s="35"/>
      <c r="K53" s="25">
        <f>U53</f>
        <v>0</v>
      </c>
      <c r="L53" s="26">
        <f>ROUND(J53*K53,2)</f>
        <v>0</v>
      </c>
      <c r="M53" s="7"/>
      <c r="N53" s="35"/>
      <c r="O53" s="35"/>
      <c r="P53" s="25">
        <f>U53</f>
        <v>0</v>
      </c>
      <c r="Q53" s="26">
        <f>ROUND(O53*P53,2)</f>
        <v>0</v>
      </c>
      <c r="R53" s="7"/>
      <c r="S53" s="35">
        <f t="shared" ref="S53:T55" si="11">D53+I53+N53</f>
        <v>150</v>
      </c>
      <c r="T53" s="35">
        <f t="shared" si="11"/>
        <v>0</v>
      </c>
      <c r="U53" s="25"/>
      <c r="V53" s="26">
        <f>G53+L53+Q53</f>
        <v>0</v>
      </c>
      <c r="ZY53" t="s">
        <v>2331</v>
      </c>
      <c r="ZZ53" s="18" t="s">
        <v>2332</v>
      </c>
    </row>
    <row r="54" spans="1:702" x14ac:dyDescent="0.25">
      <c r="A54" s="21" t="s">
        <v>2333</v>
      </c>
      <c r="B54" s="22" t="s">
        <v>2334</v>
      </c>
      <c r="C54" s="23" t="s">
        <v>2335</v>
      </c>
      <c r="D54" s="25"/>
      <c r="E54" s="25"/>
      <c r="F54" s="25">
        <f>U54</f>
        <v>0</v>
      </c>
      <c r="G54" s="26">
        <f>ROUND(E54*F54,2)</f>
        <v>0</v>
      </c>
      <c r="H54" s="7"/>
      <c r="I54" s="35">
        <v>280</v>
      </c>
      <c r="J54" s="35"/>
      <c r="K54" s="25">
        <f>U54</f>
        <v>0</v>
      </c>
      <c r="L54" s="26">
        <f>ROUND(J54*K54,2)</f>
        <v>0</v>
      </c>
      <c r="M54" s="7"/>
      <c r="N54" s="35"/>
      <c r="O54" s="35"/>
      <c r="P54" s="25">
        <f>U54</f>
        <v>0</v>
      </c>
      <c r="Q54" s="26">
        <f>ROUND(O54*P54,2)</f>
        <v>0</v>
      </c>
      <c r="R54" s="7"/>
      <c r="S54" s="35">
        <f t="shared" si="11"/>
        <v>280</v>
      </c>
      <c r="T54" s="35">
        <f t="shared" si="11"/>
        <v>0</v>
      </c>
      <c r="U54" s="25"/>
      <c r="V54" s="26">
        <f>G54+L54+Q54</f>
        <v>0</v>
      </c>
      <c r="ZY54" t="s">
        <v>2336</v>
      </c>
      <c r="ZZ54" s="18" t="s">
        <v>2337</v>
      </c>
    </row>
    <row r="55" spans="1:702" x14ac:dyDescent="0.25">
      <c r="A55" s="43" t="s">
        <v>2338</v>
      </c>
      <c r="B55" s="44" t="s">
        <v>2339</v>
      </c>
      <c r="C55" s="23" t="s">
        <v>2340</v>
      </c>
      <c r="D55" s="24"/>
      <c r="E55" s="24"/>
      <c r="F55" s="25">
        <f>U55</f>
        <v>0</v>
      </c>
      <c r="G55" s="26">
        <f>ROUND(E55*F55,2)</f>
        <v>0</v>
      </c>
      <c r="H55" s="7"/>
      <c r="I55" s="27">
        <v>1</v>
      </c>
      <c r="J55" s="27"/>
      <c r="K55" s="25">
        <f>U55</f>
        <v>0</v>
      </c>
      <c r="L55" s="26">
        <f>ROUND(J55*K55,2)</f>
        <v>0</v>
      </c>
      <c r="M55" s="7"/>
      <c r="N55" s="27"/>
      <c r="O55" s="27"/>
      <c r="P55" s="25">
        <f>U55</f>
        <v>0</v>
      </c>
      <c r="Q55" s="26">
        <f>ROUND(O55*P55,2)</f>
        <v>0</v>
      </c>
      <c r="R55" s="7"/>
      <c r="S55" s="27">
        <f t="shared" si="11"/>
        <v>1</v>
      </c>
      <c r="T55" s="27">
        <f t="shared" si="11"/>
        <v>0</v>
      </c>
      <c r="U55" s="25"/>
      <c r="V55" s="26">
        <f>G55+L55+Q55</f>
        <v>0</v>
      </c>
      <c r="ZY55" t="s">
        <v>2341</v>
      </c>
      <c r="ZZ55" s="18" t="s">
        <v>2342</v>
      </c>
    </row>
    <row r="56" spans="1:702" ht="18.75" x14ac:dyDescent="0.25">
      <c r="A56" s="45" t="s">
        <v>2343</v>
      </c>
      <c r="B56" s="46" t="s">
        <v>2344</v>
      </c>
      <c r="C56" s="15"/>
      <c r="D56" s="15"/>
      <c r="E56" s="15"/>
      <c r="F56" s="15"/>
      <c r="G56" s="16"/>
      <c r="H56" s="7"/>
      <c r="I56" s="17"/>
      <c r="J56" s="17"/>
      <c r="K56" s="15"/>
      <c r="L56" s="16"/>
      <c r="M56" s="7"/>
      <c r="N56" s="17"/>
      <c r="O56" s="17"/>
      <c r="P56" s="15"/>
      <c r="Q56" s="16"/>
      <c r="R56" s="7"/>
      <c r="S56" s="17"/>
      <c r="T56" s="17"/>
      <c r="U56" s="15"/>
      <c r="V56" s="16"/>
      <c r="ZY56" t="s">
        <v>2345</v>
      </c>
      <c r="ZZ56" s="18"/>
    </row>
    <row r="57" spans="1:702" x14ac:dyDescent="0.25">
      <c r="A57" s="47" t="s">
        <v>2346</v>
      </c>
      <c r="B57" s="48" t="s">
        <v>2347</v>
      </c>
      <c r="C57" s="23" t="s">
        <v>2348</v>
      </c>
      <c r="D57" s="25"/>
      <c r="E57" s="25"/>
      <c r="F57" s="25">
        <f t="shared" ref="F57:F64" si="12">U57</f>
        <v>0</v>
      </c>
      <c r="G57" s="26">
        <f t="shared" ref="G57:G64" si="13">ROUND(E57*F57,2)</f>
        <v>0</v>
      </c>
      <c r="H57" s="7"/>
      <c r="I57" s="35"/>
      <c r="J57" s="35"/>
      <c r="K57" s="25">
        <f t="shared" ref="K57:K64" si="14">U57</f>
        <v>0</v>
      </c>
      <c r="L57" s="26">
        <f t="shared" ref="L57:L64" si="15">ROUND(J57*K57,2)</f>
        <v>0</v>
      </c>
      <c r="M57" s="7"/>
      <c r="N57" s="35">
        <v>11.64</v>
      </c>
      <c r="O57" s="35"/>
      <c r="P57" s="25">
        <f t="shared" ref="P57:P64" si="16">U57</f>
        <v>0</v>
      </c>
      <c r="Q57" s="26">
        <f t="shared" ref="Q57:Q64" si="17">ROUND(O57*P57,2)</f>
        <v>0</v>
      </c>
      <c r="R57" s="7"/>
      <c r="S57" s="35">
        <f t="shared" ref="S57:T64" si="18">D57+I57+N57</f>
        <v>11.64</v>
      </c>
      <c r="T57" s="35">
        <f t="shared" si="18"/>
        <v>0</v>
      </c>
      <c r="U57" s="25"/>
      <c r="V57" s="26">
        <f t="shared" ref="V57:V64" si="19">G57+L57+Q57</f>
        <v>0</v>
      </c>
      <c r="ZY57" t="s">
        <v>2349</v>
      </c>
      <c r="ZZ57" s="18" t="s">
        <v>2350</v>
      </c>
    </row>
    <row r="58" spans="1:702" x14ac:dyDescent="0.25">
      <c r="A58" s="21" t="s">
        <v>2351</v>
      </c>
      <c r="B58" s="22" t="s">
        <v>2352</v>
      </c>
      <c r="C58" s="23" t="s">
        <v>2353</v>
      </c>
      <c r="D58" s="25"/>
      <c r="E58" s="25"/>
      <c r="F58" s="25">
        <f t="shared" si="12"/>
        <v>0</v>
      </c>
      <c r="G58" s="26">
        <f t="shared" si="13"/>
        <v>0</v>
      </c>
      <c r="H58" s="7"/>
      <c r="I58" s="35"/>
      <c r="J58" s="35"/>
      <c r="K58" s="25">
        <f t="shared" si="14"/>
        <v>0</v>
      </c>
      <c r="L58" s="26">
        <f t="shared" si="15"/>
        <v>0</v>
      </c>
      <c r="M58" s="7"/>
      <c r="N58" s="35">
        <v>30.98</v>
      </c>
      <c r="O58" s="35"/>
      <c r="P58" s="25">
        <f t="shared" si="16"/>
        <v>0</v>
      </c>
      <c r="Q58" s="26">
        <f t="shared" si="17"/>
        <v>0</v>
      </c>
      <c r="R58" s="7"/>
      <c r="S58" s="35">
        <f t="shared" si="18"/>
        <v>30.98</v>
      </c>
      <c r="T58" s="35">
        <f t="shared" si="18"/>
        <v>0</v>
      </c>
      <c r="U58" s="25"/>
      <c r="V58" s="26">
        <f t="shared" si="19"/>
        <v>0</v>
      </c>
      <c r="ZY58" t="s">
        <v>2354</v>
      </c>
      <c r="ZZ58" s="18" t="s">
        <v>2355</v>
      </c>
    </row>
    <row r="59" spans="1:702" x14ac:dyDescent="0.25">
      <c r="A59" s="21" t="s">
        <v>2356</v>
      </c>
      <c r="B59" s="22" t="s">
        <v>2357</v>
      </c>
      <c r="C59" s="23" t="s">
        <v>2358</v>
      </c>
      <c r="D59" s="25"/>
      <c r="E59" s="25"/>
      <c r="F59" s="25">
        <f t="shared" si="12"/>
        <v>0</v>
      </c>
      <c r="G59" s="26">
        <f t="shared" si="13"/>
        <v>0</v>
      </c>
      <c r="H59" s="7"/>
      <c r="I59" s="35"/>
      <c r="J59" s="35"/>
      <c r="K59" s="25">
        <f t="shared" si="14"/>
        <v>0</v>
      </c>
      <c r="L59" s="26">
        <f t="shared" si="15"/>
        <v>0</v>
      </c>
      <c r="M59" s="7"/>
      <c r="N59" s="101">
        <v>28.62</v>
      </c>
      <c r="O59" s="101"/>
      <c r="P59" s="25">
        <f t="shared" si="16"/>
        <v>0</v>
      </c>
      <c r="Q59" s="26">
        <f t="shared" si="17"/>
        <v>0</v>
      </c>
      <c r="R59" s="7"/>
      <c r="S59" s="35">
        <f t="shared" si="18"/>
        <v>28.62</v>
      </c>
      <c r="T59" s="35">
        <f t="shared" si="18"/>
        <v>0</v>
      </c>
      <c r="U59" s="25"/>
      <c r="V59" s="26">
        <f t="shared" si="19"/>
        <v>0</v>
      </c>
      <c r="W59" s="96" t="s">
        <v>2667</v>
      </c>
      <c r="ZY59" t="s">
        <v>2359</v>
      </c>
      <c r="ZZ59" s="18" t="s">
        <v>2360</v>
      </c>
    </row>
    <row r="60" spans="1:702" x14ac:dyDescent="0.25">
      <c r="A60" s="21" t="s">
        <v>2361</v>
      </c>
      <c r="B60" s="22" t="s">
        <v>2362</v>
      </c>
      <c r="C60" s="23" t="s">
        <v>2363</v>
      </c>
      <c r="D60" s="25"/>
      <c r="E60" s="25"/>
      <c r="F60" s="25">
        <f t="shared" si="12"/>
        <v>0</v>
      </c>
      <c r="G60" s="26">
        <f t="shared" si="13"/>
        <v>0</v>
      </c>
      <c r="H60" s="7"/>
      <c r="I60" s="35"/>
      <c r="J60" s="35"/>
      <c r="K60" s="25">
        <f t="shared" si="14"/>
        <v>0</v>
      </c>
      <c r="L60" s="26">
        <f t="shared" si="15"/>
        <v>0</v>
      </c>
      <c r="M60" s="7"/>
      <c r="N60" s="35">
        <v>653</v>
      </c>
      <c r="O60" s="35"/>
      <c r="P60" s="25">
        <f t="shared" si="16"/>
        <v>0</v>
      </c>
      <c r="Q60" s="26">
        <f t="shared" si="17"/>
        <v>0</v>
      </c>
      <c r="R60" s="7"/>
      <c r="S60" s="35">
        <f t="shared" si="18"/>
        <v>653</v>
      </c>
      <c r="T60" s="35">
        <f t="shared" si="18"/>
        <v>0</v>
      </c>
      <c r="U60" s="25"/>
      <c r="V60" s="26">
        <f t="shared" si="19"/>
        <v>0</v>
      </c>
      <c r="ZY60" t="s">
        <v>2364</v>
      </c>
      <c r="ZZ60" s="18" t="s">
        <v>2365</v>
      </c>
    </row>
    <row r="61" spans="1:702" x14ac:dyDescent="0.25">
      <c r="A61" s="21" t="s">
        <v>2366</v>
      </c>
      <c r="B61" s="22" t="s">
        <v>2367</v>
      </c>
      <c r="C61" s="23" t="s">
        <v>2368</v>
      </c>
      <c r="D61" s="25"/>
      <c r="E61" s="25"/>
      <c r="F61" s="25">
        <f t="shared" si="12"/>
        <v>0</v>
      </c>
      <c r="G61" s="26">
        <f t="shared" si="13"/>
        <v>0</v>
      </c>
      <c r="H61" s="7"/>
      <c r="I61" s="35"/>
      <c r="J61" s="35"/>
      <c r="K61" s="25">
        <f t="shared" si="14"/>
        <v>0</v>
      </c>
      <c r="L61" s="26">
        <f t="shared" si="15"/>
        <v>0</v>
      </c>
      <c r="M61" s="7"/>
      <c r="N61" s="35">
        <v>53.25</v>
      </c>
      <c r="O61" s="35"/>
      <c r="P61" s="25">
        <f t="shared" si="16"/>
        <v>0</v>
      </c>
      <c r="Q61" s="26">
        <f t="shared" si="17"/>
        <v>0</v>
      </c>
      <c r="R61" s="7"/>
      <c r="S61" s="35">
        <f t="shared" si="18"/>
        <v>53.25</v>
      </c>
      <c r="T61" s="35">
        <f t="shared" si="18"/>
        <v>0</v>
      </c>
      <c r="U61" s="25"/>
      <c r="V61" s="26">
        <f t="shared" si="19"/>
        <v>0</v>
      </c>
      <c r="ZY61" t="s">
        <v>2369</v>
      </c>
      <c r="ZZ61" s="18" t="s">
        <v>2370</v>
      </c>
    </row>
    <row r="62" spans="1:702" x14ac:dyDescent="0.25">
      <c r="A62" s="21" t="s">
        <v>2371</v>
      </c>
      <c r="B62" s="22" t="s">
        <v>2372</v>
      </c>
      <c r="C62" s="23" t="s">
        <v>2373</v>
      </c>
      <c r="D62" s="25"/>
      <c r="E62" s="25"/>
      <c r="F62" s="25">
        <f t="shared" si="12"/>
        <v>0</v>
      </c>
      <c r="G62" s="26">
        <f t="shared" si="13"/>
        <v>0</v>
      </c>
      <c r="H62" s="7"/>
      <c r="I62" s="35"/>
      <c r="J62" s="35"/>
      <c r="K62" s="25">
        <f t="shared" si="14"/>
        <v>0</v>
      </c>
      <c r="L62" s="26">
        <f t="shared" si="15"/>
        <v>0</v>
      </c>
      <c r="M62" s="7"/>
      <c r="N62" s="35">
        <v>17.149999999999999</v>
      </c>
      <c r="O62" s="35"/>
      <c r="P62" s="25">
        <f t="shared" si="16"/>
        <v>0</v>
      </c>
      <c r="Q62" s="26">
        <f t="shared" si="17"/>
        <v>0</v>
      </c>
      <c r="R62" s="7"/>
      <c r="S62" s="35">
        <f t="shared" si="18"/>
        <v>17.149999999999999</v>
      </c>
      <c r="T62" s="35">
        <f t="shared" si="18"/>
        <v>0</v>
      </c>
      <c r="U62" s="25"/>
      <c r="V62" s="26">
        <f t="shared" si="19"/>
        <v>0</v>
      </c>
      <c r="ZY62" t="s">
        <v>2374</v>
      </c>
      <c r="ZZ62" s="18" t="s">
        <v>2375</v>
      </c>
    </row>
    <row r="63" spans="1:702" x14ac:dyDescent="0.25">
      <c r="A63" s="21" t="s">
        <v>2376</v>
      </c>
      <c r="B63" s="22" t="s">
        <v>2692</v>
      </c>
      <c r="C63" s="23" t="s">
        <v>2377</v>
      </c>
      <c r="D63" s="25"/>
      <c r="E63" s="25"/>
      <c r="F63" s="25">
        <f t="shared" si="12"/>
        <v>0</v>
      </c>
      <c r="G63" s="26">
        <f t="shared" si="13"/>
        <v>0</v>
      </c>
      <c r="H63" s="7"/>
      <c r="I63" s="35"/>
      <c r="J63" s="35"/>
      <c r="K63" s="25">
        <f t="shared" si="14"/>
        <v>0</v>
      </c>
      <c r="L63" s="26">
        <f t="shared" si="15"/>
        <v>0</v>
      </c>
      <c r="M63" s="7"/>
      <c r="N63" s="35">
        <v>621.91</v>
      </c>
      <c r="O63" s="35"/>
      <c r="P63" s="25">
        <f t="shared" si="16"/>
        <v>0</v>
      </c>
      <c r="Q63" s="26">
        <f t="shared" si="17"/>
        <v>0</v>
      </c>
      <c r="R63" s="7"/>
      <c r="S63" s="35">
        <f t="shared" si="18"/>
        <v>621.91</v>
      </c>
      <c r="T63" s="35">
        <f t="shared" si="18"/>
        <v>0</v>
      </c>
      <c r="U63" s="25"/>
      <c r="V63" s="26">
        <f t="shared" si="19"/>
        <v>0</v>
      </c>
      <c r="ZY63" t="s">
        <v>2378</v>
      </c>
      <c r="ZZ63" s="18" t="s">
        <v>2379</v>
      </c>
    </row>
    <row r="64" spans="1:702" x14ac:dyDescent="0.25">
      <c r="A64" s="21" t="s">
        <v>2380</v>
      </c>
      <c r="B64" s="22" t="s">
        <v>2693</v>
      </c>
      <c r="C64" s="23" t="s">
        <v>2381</v>
      </c>
      <c r="D64" s="25"/>
      <c r="E64" s="25"/>
      <c r="F64" s="25">
        <f t="shared" si="12"/>
        <v>0</v>
      </c>
      <c r="G64" s="26">
        <f t="shared" si="13"/>
        <v>0</v>
      </c>
      <c r="H64" s="7"/>
      <c r="I64" s="35"/>
      <c r="J64" s="35"/>
      <c r="K64" s="25">
        <f t="shared" si="14"/>
        <v>0</v>
      </c>
      <c r="L64" s="26">
        <f t="shared" si="15"/>
        <v>0</v>
      </c>
      <c r="M64" s="7"/>
      <c r="N64" s="35">
        <v>196.26</v>
      </c>
      <c r="O64" s="35"/>
      <c r="P64" s="25">
        <f t="shared" si="16"/>
        <v>0</v>
      </c>
      <c r="Q64" s="26">
        <f t="shared" si="17"/>
        <v>0</v>
      </c>
      <c r="R64" s="7"/>
      <c r="S64" s="35">
        <f t="shared" si="18"/>
        <v>196.26</v>
      </c>
      <c r="T64" s="35">
        <f t="shared" si="18"/>
        <v>0</v>
      </c>
      <c r="U64" s="25"/>
      <c r="V64" s="26">
        <f t="shared" si="19"/>
        <v>0</v>
      </c>
      <c r="ZY64" t="s">
        <v>2382</v>
      </c>
      <c r="ZZ64" s="18" t="s">
        <v>2383</v>
      </c>
    </row>
    <row r="65" spans="1:702" x14ac:dyDescent="0.25">
      <c r="A65" s="36"/>
      <c r="B65" s="49"/>
      <c r="C65" s="15"/>
      <c r="D65" s="15"/>
      <c r="E65" s="15"/>
      <c r="F65" s="15"/>
      <c r="G65" s="16"/>
      <c r="H65" s="7"/>
      <c r="I65" s="17"/>
      <c r="J65" s="17"/>
      <c r="K65" s="15"/>
      <c r="L65" s="16"/>
      <c r="M65" s="7"/>
      <c r="N65" s="17"/>
      <c r="O65" s="17"/>
      <c r="P65" s="15"/>
      <c r="Q65" s="16"/>
      <c r="R65" s="7"/>
      <c r="S65" s="17"/>
      <c r="T65" s="17"/>
      <c r="U65" s="15"/>
      <c r="V65" s="16"/>
    </row>
    <row r="66" spans="1:702" ht="18.75" x14ac:dyDescent="0.25">
      <c r="A66" s="50"/>
      <c r="B66" s="51" t="s">
        <v>2384</v>
      </c>
      <c r="C66" s="15"/>
      <c r="D66" s="15"/>
      <c r="E66" s="15"/>
      <c r="F66" s="15"/>
      <c r="G66" s="52">
        <f>SUBTOTAL(109,G57:G65)</f>
        <v>0</v>
      </c>
      <c r="H66" s="7"/>
      <c r="I66" s="17"/>
      <c r="J66" s="17"/>
      <c r="K66" s="15"/>
      <c r="L66" s="52">
        <f>SUBTOTAL(109,L57:L65)</f>
        <v>0</v>
      </c>
      <c r="M66" s="7"/>
      <c r="N66" s="17"/>
      <c r="O66" s="17"/>
      <c r="P66" s="15"/>
      <c r="Q66" s="52">
        <f>SUBTOTAL(109,Q57:Q65)</f>
        <v>0</v>
      </c>
      <c r="R66" s="7"/>
      <c r="S66" s="17"/>
      <c r="T66" s="17"/>
      <c r="U66" s="15"/>
      <c r="V66" s="52">
        <f>SUBTOTAL(109,V57:V65)</f>
        <v>0</v>
      </c>
      <c r="ZY66" t="s">
        <v>2385</v>
      </c>
    </row>
    <row r="67" spans="1:702" x14ac:dyDescent="0.25">
      <c r="A67" s="53"/>
      <c r="B67" s="54"/>
      <c r="C67" s="15"/>
      <c r="D67" s="15"/>
      <c r="E67" s="15"/>
      <c r="F67" s="15"/>
      <c r="G67" s="16"/>
      <c r="H67" s="7"/>
      <c r="I67" s="17"/>
      <c r="J67" s="17"/>
      <c r="K67" s="15"/>
      <c r="L67" s="16"/>
      <c r="M67" s="7"/>
      <c r="N67" s="17"/>
      <c r="O67" s="17"/>
      <c r="P67" s="15"/>
      <c r="Q67" s="16"/>
      <c r="R67" s="7"/>
      <c r="S67" s="17"/>
      <c r="T67" s="17"/>
      <c r="U67" s="15"/>
      <c r="V67" s="16"/>
    </row>
    <row r="68" spans="1:702" ht="18.75" x14ac:dyDescent="0.25">
      <c r="A68" s="45" t="s">
        <v>2386</v>
      </c>
      <c r="B68" s="46" t="s">
        <v>2387</v>
      </c>
      <c r="C68" s="15"/>
      <c r="D68" s="15"/>
      <c r="E68" s="15"/>
      <c r="F68" s="15"/>
      <c r="G68" s="16"/>
      <c r="H68" s="7"/>
      <c r="I68" s="17"/>
      <c r="J68" s="17"/>
      <c r="K68" s="15"/>
      <c r="L68" s="16"/>
      <c r="M68" s="7"/>
      <c r="N68" s="17"/>
      <c r="O68" s="17"/>
      <c r="P68" s="15"/>
      <c r="Q68" s="16"/>
      <c r="R68" s="7"/>
      <c r="S68" s="17"/>
      <c r="T68" s="17"/>
      <c r="U68" s="15"/>
      <c r="V68" s="16"/>
      <c r="ZY68" t="s">
        <v>2388</v>
      </c>
      <c r="ZZ68" s="18"/>
    </row>
    <row r="69" spans="1:702" x14ac:dyDescent="0.25">
      <c r="A69" s="47" t="s">
        <v>2389</v>
      </c>
      <c r="B69" s="48" t="s">
        <v>2390</v>
      </c>
      <c r="C69" s="23" t="s">
        <v>2391</v>
      </c>
      <c r="D69" s="24"/>
      <c r="E69" s="24"/>
      <c r="F69" s="25">
        <f>U69</f>
        <v>0</v>
      </c>
      <c r="G69" s="26">
        <f>ROUND(E69*F69,2)</f>
        <v>0</v>
      </c>
      <c r="H69" s="7"/>
      <c r="I69" s="27">
        <v>1</v>
      </c>
      <c r="J69" s="27"/>
      <c r="K69" s="25">
        <f>U69</f>
        <v>0</v>
      </c>
      <c r="L69" s="26">
        <f>ROUND(J69*K69,2)</f>
        <v>0</v>
      </c>
      <c r="M69" s="7"/>
      <c r="N69" s="27"/>
      <c r="O69" s="27"/>
      <c r="P69" s="25">
        <f>U69</f>
        <v>0</v>
      </c>
      <c r="Q69" s="26">
        <f>ROUND(O69*P69,2)</f>
        <v>0</v>
      </c>
      <c r="R69" s="7"/>
      <c r="S69" s="27">
        <f>D69+I69+N69</f>
        <v>1</v>
      </c>
      <c r="T69" s="27">
        <f>E69+J69+O69</f>
        <v>0</v>
      </c>
      <c r="U69" s="25"/>
      <c r="V69" s="26">
        <f>G69+L69+Q69</f>
        <v>0</v>
      </c>
      <c r="ZY69" t="s">
        <v>2392</v>
      </c>
      <c r="ZZ69" s="18" t="s">
        <v>2393</v>
      </c>
    </row>
    <row r="70" spans="1:702" x14ac:dyDescent="0.25">
      <c r="A70" s="21" t="s">
        <v>2394</v>
      </c>
      <c r="B70" s="22" t="s">
        <v>2395</v>
      </c>
      <c r="C70" s="23" t="s">
        <v>2396</v>
      </c>
      <c r="D70" s="24"/>
      <c r="E70" s="24"/>
      <c r="F70" s="25">
        <f>U70</f>
        <v>0</v>
      </c>
      <c r="G70" s="26">
        <f>ROUND(E70*F70,2)</f>
        <v>0</v>
      </c>
      <c r="H70" s="7"/>
      <c r="I70" s="27">
        <v>1</v>
      </c>
      <c r="J70" s="27"/>
      <c r="K70" s="25">
        <f>U70</f>
        <v>0</v>
      </c>
      <c r="L70" s="26">
        <f>ROUND(J70*K70,2)</f>
        <v>0</v>
      </c>
      <c r="M70" s="7"/>
      <c r="N70" s="27"/>
      <c r="O70" s="27"/>
      <c r="P70" s="25">
        <f>U70</f>
        <v>0</v>
      </c>
      <c r="Q70" s="26">
        <f>ROUND(O70*P70,2)</f>
        <v>0</v>
      </c>
      <c r="R70" s="7"/>
      <c r="S70" s="27">
        <f>D70+I70+N70</f>
        <v>1</v>
      </c>
      <c r="T70" s="27">
        <f>E70+J70+O70</f>
        <v>0</v>
      </c>
      <c r="U70" s="25"/>
      <c r="V70" s="26">
        <f>G70+L70+Q70</f>
        <v>0</v>
      </c>
      <c r="ZY70" t="s">
        <v>2397</v>
      </c>
      <c r="ZZ70" s="18" t="s">
        <v>2398</v>
      </c>
    </row>
    <row r="71" spans="1:702" x14ac:dyDescent="0.25">
      <c r="A71" s="36"/>
      <c r="B71" s="49"/>
      <c r="C71" s="15"/>
      <c r="D71" s="15"/>
      <c r="E71" s="15"/>
      <c r="F71" s="15"/>
      <c r="G71" s="16"/>
      <c r="H71" s="7"/>
      <c r="I71" s="17"/>
      <c r="J71" s="17"/>
      <c r="K71" s="15"/>
      <c r="L71" s="16"/>
      <c r="M71" s="7"/>
      <c r="N71" s="17"/>
      <c r="O71" s="17"/>
      <c r="P71" s="15"/>
      <c r="Q71" s="16"/>
      <c r="R71" s="7"/>
      <c r="S71" s="17"/>
      <c r="T71" s="17"/>
      <c r="U71" s="15"/>
      <c r="V71" s="16"/>
    </row>
    <row r="72" spans="1:702" ht="18.75" x14ac:dyDescent="0.25">
      <c r="A72" s="50"/>
      <c r="B72" s="51" t="s">
        <v>2399</v>
      </c>
      <c r="C72" s="15"/>
      <c r="D72" s="15"/>
      <c r="E72" s="15"/>
      <c r="F72" s="15"/>
      <c r="G72" s="52">
        <f>SUBTOTAL(109,G69:G71)</f>
        <v>0</v>
      </c>
      <c r="H72" s="7"/>
      <c r="I72" s="17"/>
      <c r="J72" s="17"/>
      <c r="K72" s="15"/>
      <c r="L72" s="52">
        <f>SUBTOTAL(109,L69:L71)</f>
        <v>0</v>
      </c>
      <c r="M72" s="7"/>
      <c r="N72" s="17"/>
      <c r="O72" s="17"/>
      <c r="P72" s="15"/>
      <c r="Q72" s="52">
        <f>SUBTOTAL(109,Q69:Q71)</f>
        <v>0</v>
      </c>
      <c r="R72" s="7"/>
      <c r="S72" s="17"/>
      <c r="T72" s="17"/>
      <c r="U72" s="15"/>
      <c r="V72" s="52">
        <f>SUBTOTAL(109,V69:V71)</f>
        <v>0</v>
      </c>
      <c r="ZY72" t="s">
        <v>2400</v>
      </c>
    </row>
    <row r="73" spans="1:702" x14ac:dyDescent="0.25">
      <c r="A73" s="8"/>
      <c r="B73" s="58"/>
      <c r="C73" s="15"/>
      <c r="D73" s="15"/>
      <c r="E73" s="15"/>
      <c r="F73" s="15"/>
      <c r="G73" s="16"/>
      <c r="H73" s="7"/>
      <c r="I73" s="17"/>
      <c r="J73" s="17"/>
      <c r="K73" s="15"/>
      <c r="L73" s="16"/>
      <c r="M73" s="7"/>
      <c r="N73" s="17"/>
      <c r="O73" s="17"/>
      <c r="P73" s="15"/>
      <c r="Q73" s="16"/>
      <c r="R73" s="7"/>
      <c r="S73" s="17"/>
      <c r="T73" s="17"/>
      <c r="U73" s="15"/>
      <c r="V73" s="16"/>
    </row>
    <row r="74" spans="1:702" x14ac:dyDescent="0.25">
      <c r="A74" s="21" t="s">
        <v>2401</v>
      </c>
      <c r="B74" s="22" t="s">
        <v>2402</v>
      </c>
      <c r="C74" s="23" t="s">
        <v>2403</v>
      </c>
      <c r="D74" s="24"/>
      <c r="E74" s="24"/>
      <c r="F74" s="25">
        <f>U74</f>
        <v>0</v>
      </c>
      <c r="G74" s="26">
        <f>ROUND(E74*F74,2)</f>
        <v>0</v>
      </c>
      <c r="H74" s="7"/>
      <c r="I74" s="27">
        <v>1</v>
      </c>
      <c r="J74" s="27"/>
      <c r="K74" s="25">
        <f>U74</f>
        <v>0</v>
      </c>
      <c r="L74" s="26">
        <f>ROUND(J74*K74,2)</f>
        <v>0</v>
      </c>
      <c r="M74" s="7"/>
      <c r="N74" s="27"/>
      <c r="O74" s="27"/>
      <c r="P74" s="25">
        <f>U74</f>
        <v>0</v>
      </c>
      <c r="Q74" s="26">
        <f>ROUND(O74*P74,2)</f>
        <v>0</v>
      </c>
      <c r="R74" s="7"/>
      <c r="S74" s="27">
        <f>D74+I74+N74</f>
        <v>1</v>
      </c>
      <c r="T74" s="27">
        <f>E74+J74+O74</f>
        <v>0</v>
      </c>
      <c r="U74" s="25"/>
      <c r="V74" s="26">
        <f>G74+L74+Q74</f>
        <v>0</v>
      </c>
      <c r="ZY74" t="s">
        <v>2404</v>
      </c>
      <c r="ZZ74" s="18" t="s">
        <v>2405</v>
      </c>
    </row>
    <row r="75" spans="1:702" x14ac:dyDescent="0.25">
      <c r="A75" s="28"/>
      <c r="B75" s="29"/>
      <c r="C75" s="15"/>
      <c r="D75" s="15"/>
      <c r="E75" s="15"/>
      <c r="F75" s="15"/>
      <c r="G75" s="30"/>
      <c r="H75" s="7"/>
      <c r="I75" s="17"/>
      <c r="J75" s="17"/>
      <c r="K75" s="15"/>
      <c r="L75" s="30"/>
      <c r="M75" s="7"/>
      <c r="N75" s="17"/>
      <c r="O75" s="17"/>
      <c r="P75" s="15"/>
      <c r="Q75" s="30"/>
      <c r="R75" s="7"/>
      <c r="S75" s="17"/>
      <c r="T75" s="17"/>
      <c r="U75" s="15"/>
      <c r="V75" s="30"/>
    </row>
    <row r="76" spans="1:702" ht="21" x14ac:dyDescent="0.25">
      <c r="A76" s="31"/>
      <c r="B76" s="32" t="s">
        <v>2406</v>
      </c>
      <c r="C76" s="82"/>
      <c r="D76" s="82"/>
      <c r="E76" s="82"/>
      <c r="F76" s="82"/>
      <c r="G76" s="85">
        <f>SUBTOTAL(109,G53:G75)</f>
        <v>0</v>
      </c>
      <c r="H76" s="33"/>
      <c r="I76" s="84"/>
      <c r="J76" s="84"/>
      <c r="K76" s="82"/>
      <c r="L76" s="85">
        <f>SUBTOTAL(109,L53:L75)</f>
        <v>0</v>
      </c>
      <c r="M76" s="33"/>
      <c r="N76" s="84"/>
      <c r="O76" s="84"/>
      <c r="P76" s="82"/>
      <c r="Q76" s="85">
        <f>SUBTOTAL(109,Q53:Q75)</f>
        <v>0</v>
      </c>
      <c r="R76" s="33"/>
      <c r="S76" s="84"/>
      <c r="T76" s="84"/>
      <c r="U76" s="82"/>
      <c r="V76" s="85">
        <f>SUBTOTAL(109,V53:V75)</f>
        <v>0</v>
      </c>
      <c r="W76" s="34"/>
      <c r="ZY76" t="s">
        <v>2407</v>
      </c>
    </row>
    <row r="77" spans="1:702" x14ac:dyDescent="0.25">
      <c r="A77" s="28"/>
      <c r="B77" s="29"/>
      <c r="C77" s="15"/>
      <c r="D77" s="15"/>
      <c r="E77" s="15"/>
      <c r="F77" s="15"/>
      <c r="G77" s="11"/>
      <c r="H77" s="7"/>
      <c r="I77" s="17"/>
      <c r="J77" s="17"/>
      <c r="K77" s="15"/>
      <c r="L77" s="11"/>
      <c r="M77" s="7"/>
      <c r="N77" s="17"/>
      <c r="O77" s="17"/>
      <c r="P77" s="15"/>
      <c r="Q77" s="11"/>
      <c r="R77" s="7"/>
      <c r="S77" s="17"/>
      <c r="T77" s="17"/>
      <c r="U77" s="15"/>
      <c r="V77" s="11"/>
    </row>
    <row r="78" spans="1:702" ht="21" x14ac:dyDescent="0.25">
      <c r="A78" s="19" t="s">
        <v>2408</v>
      </c>
      <c r="B78" s="20" t="s">
        <v>2409</v>
      </c>
      <c r="C78" s="15"/>
      <c r="D78" s="15"/>
      <c r="E78" s="15"/>
      <c r="F78" s="15"/>
      <c r="G78" s="16"/>
      <c r="H78" s="7"/>
      <c r="I78" s="17"/>
      <c r="J78" s="17"/>
      <c r="K78" s="15"/>
      <c r="L78" s="16"/>
      <c r="M78" s="7"/>
      <c r="N78" s="17"/>
      <c r="O78" s="17"/>
      <c r="P78" s="15"/>
      <c r="Q78" s="16"/>
      <c r="R78" s="7"/>
      <c r="S78" s="17"/>
      <c r="T78" s="17"/>
      <c r="U78" s="15"/>
      <c r="V78" s="16"/>
      <c r="ZY78" t="s">
        <v>2410</v>
      </c>
      <c r="ZZ78" s="18"/>
    </row>
    <row r="79" spans="1:702" x14ac:dyDescent="0.25">
      <c r="A79" s="21" t="s">
        <v>2411</v>
      </c>
      <c r="B79" s="22" t="s">
        <v>2412</v>
      </c>
      <c r="C79" s="23" t="s">
        <v>2413</v>
      </c>
      <c r="D79" s="25">
        <v>198.88</v>
      </c>
      <c r="E79" s="25"/>
      <c r="F79" s="25">
        <f>U79</f>
        <v>0</v>
      </c>
      <c r="G79" s="26">
        <f>ROUND(E79*F79,2)</f>
        <v>0</v>
      </c>
      <c r="H79" s="7"/>
      <c r="I79" s="35">
        <v>508.44</v>
      </c>
      <c r="J79" s="35"/>
      <c r="K79" s="25">
        <f>U79</f>
        <v>0</v>
      </c>
      <c r="L79" s="26">
        <f>ROUND(J79*K79,2)</f>
        <v>0</v>
      </c>
      <c r="M79" s="7"/>
      <c r="N79" s="35">
        <v>32.4</v>
      </c>
      <c r="O79" s="35"/>
      <c r="P79" s="25">
        <f>U79</f>
        <v>0</v>
      </c>
      <c r="Q79" s="26">
        <f>ROUND(O79*P79,2)</f>
        <v>0</v>
      </c>
      <c r="R79" s="7"/>
      <c r="S79" s="35">
        <f t="shared" ref="S79:T83" si="20">D79+I79+N79</f>
        <v>739.71999999999991</v>
      </c>
      <c r="T79" s="35">
        <f t="shared" si="20"/>
        <v>0</v>
      </c>
      <c r="U79" s="25"/>
      <c r="V79" s="26">
        <f>G79+L79+Q79</f>
        <v>0</v>
      </c>
      <c r="ZY79" t="s">
        <v>2414</v>
      </c>
      <c r="ZZ79" s="18" t="s">
        <v>2415</v>
      </c>
    </row>
    <row r="80" spans="1:702" x14ac:dyDescent="0.25">
      <c r="A80" s="21" t="s">
        <v>2416</v>
      </c>
      <c r="B80" s="22" t="s">
        <v>2417</v>
      </c>
      <c r="C80" s="23" t="s">
        <v>2418</v>
      </c>
      <c r="D80" s="25">
        <v>21.58</v>
      </c>
      <c r="E80" s="25"/>
      <c r="F80" s="25">
        <f>U80</f>
        <v>0</v>
      </c>
      <c r="G80" s="26">
        <f>ROUND(E80*F80,2)</f>
        <v>0</v>
      </c>
      <c r="H80" s="7"/>
      <c r="I80" s="35">
        <v>200</v>
      </c>
      <c r="J80" s="35"/>
      <c r="K80" s="25">
        <f>U80</f>
        <v>0</v>
      </c>
      <c r="L80" s="26">
        <f>ROUND(J80*K80,2)</f>
        <v>0</v>
      </c>
      <c r="M80" s="7"/>
      <c r="N80" s="35"/>
      <c r="O80" s="35"/>
      <c r="P80" s="25">
        <f>U80</f>
        <v>0</v>
      </c>
      <c r="Q80" s="26">
        <f>ROUND(O80*P80,2)</f>
        <v>0</v>
      </c>
      <c r="R80" s="7"/>
      <c r="S80" s="35">
        <f t="shared" si="20"/>
        <v>221.57999999999998</v>
      </c>
      <c r="T80" s="35">
        <f t="shared" si="20"/>
        <v>0</v>
      </c>
      <c r="U80" s="25"/>
      <c r="V80" s="26">
        <f>G80+L80+Q80</f>
        <v>0</v>
      </c>
      <c r="ZY80" t="s">
        <v>2419</v>
      </c>
      <c r="ZZ80" s="18" t="s">
        <v>2420</v>
      </c>
    </row>
    <row r="81" spans="1:702" x14ac:dyDescent="0.25">
      <c r="A81" s="21" t="s">
        <v>2421</v>
      </c>
      <c r="B81" s="22" t="s">
        <v>2422</v>
      </c>
      <c r="C81" s="23" t="s">
        <v>2423</v>
      </c>
      <c r="D81" s="25">
        <v>787.52</v>
      </c>
      <c r="E81" s="25"/>
      <c r="F81" s="25">
        <f>U81</f>
        <v>0</v>
      </c>
      <c r="G81" s="26">
        <f>ROUND(E81*F81,2)</f>
        <v>0</v>
      </c>
      <c r="H81" s="7"/>
      <c r="I81" s="35">
        <v>71.819999999999993</v>
      </c>
      <c r="J81" s="35"/>
      <c r="K81" s="25">
        <f>U81</f>
        <v>0</v>
      </c>
      <c r="L81" s="26">
        <f>ROUND(J81*K81,2)</f>
        <v>0</v>
      </c>
      <c r="M81" s="7"/>
      <c r="N81" s="35">
        <v>132.47999999999999</v>
      </c>
      <c r="O81" s="35"/>
      <c r="P81" s="25">
        <f>U81</f>
        <v>0</v>
      </c>
      <c r="Q81" s="26">
        <f>ROUND(O81*P81,2)</f>
        <v>0</v>
      </c>
      <c r="R81" s="7"/>
      <c r="S81" s="35">
        <f t="shared" si="20"/>
        <v>991.81999999999994</v>
      </c>
      <c r="T81" s="35">
        <f t="shared" si="20"/>
        <v>0</v>
      </c>
      <c r="U81" s="25"/>
      <c r="V81" s="26">
        <f>G81+L81+Q81</f>
        <v>0</v>
      </c>
      <c r="ZY81" t="s">
        <v>2424</v>
      </c>
      <c r="ZZ81" s="18" t="s">
        <v>2425</v>
      </c>
    </row>
    <row r="82" spans="1:702" x14ac:dyDescent="0.25">
      <c r="A82" s="21" t="s">
        <v>2426</v>
      </c>
      <c r="B82" s="22" t="s">
        <v>2427</v>
      </c>
      <c r="C82" s="23" t="s">
        <v>2428</v>
      </c>
      <c r="D82" s="25">
        <v>125.22</v>
      </c>
      <c r="E82" s="25"/>
      <c r="F82" s="25">
        <f>U82</f>
        <v>0</v>
      </c>
      <c r="G82" s="26">
        <f>ROUND(E82*F82,2)</f>
        <v>0</v>
      </c>
      <c r="H82" s="7"/>
      <c r="I82" s="100">
        <v>29.62</v>
      </c>
      <c r="J82" s="100"/>
      <c r="K82" s="25">
        <f>U82</f>
        <v>0</v>
      </c>
      <c r="L82" s="26">
        <f>ROUND(J82*K82,2)</f>
        <v>0</v>
      </c>
      <c r="M82" s="7"/>
      <c r="N82" s="35"/>
      <c r="O82" s="35"/>
      <c r="P82" s="25">
        <f>U82</f>
        <v>0</v>
      </c>
      <c r="Q82" s="26">
        <f>ROUND(O82*P82,2)</f>
        <v>0</v>
      </c>
      <c r="R82" s="7"/>
      <c r="S82" s="35">
        <f t="shared" si="20"/>
        <v>154.84</v>
      </c>
      <c r="T82" s="35">
        <f t="shared" si="20"/>
        <v>0</v>
      </c>
      <c r="U82" s="25"/>
      <c r="V82" s="26">
        <f>G82+L82+Q82</f>
        <v>0</v>
      </c>
      <c r="W82" s="96" t="s">
        <v>2667</v>
      </c>
      <c r="ZY82" t="s">
        <v>2429</v>
      </c>
      <c r="ZZ82" s="18" t="s">
        <v>2430</v>
      </c>
    </row>
    <row r="83" spans="1:702" x14ac:dyDescent="0.25">
      <c r="A83" s="21" t="s">
        <v>2431</v>
      </c>
      <c r="B83" s="22" t="s">
        <v>2432</v>
      </c>
      <c r="C83" s="23" t="s">
        <v>2433</v>
      </c>
      <c r="D83" s="25"/>
      <c r="E83" s="25"/>
      <c r="F83" s="25">
        <f>U83</f>
        <v>0</v>
      </c>
      <c r="G83" s="26">
        <f>ROUND(E83*F83,2)</f>
        <v>0</v>
      </c>
      <c r="H83" s="7"/>
      <c r="I83" s="35">
        <v>1</v>
      </c>
      <c r="J83" s="35"/>
      <c r="K83" s="25">
        <f>U83</f>
        <v>0</v>
      </c>
      <c r="L83" s="26">
        <f>ROUND(J83*K83,2)</f>
        <v>0</v>
      </c>
      <c r="M83" s="7"/>
      <c r="N83" s="35"/>
      <c r="O83" s="35"/>
      <c r="P83" s="25">
        <f>U83</f>
        <v>0</v>
      </c>
      <c r="Q83" s="26">
        <f>ROUND(O83*P83,2)</f>
        <v>0</v>
      </c>
      <c r="R83" s="7"/>
      <c r="S83" s="35">
        <f t="shared" si="20"/>
        <v>1</v>
      </c>
      <c r="T83" s="35">
        <f t="shared" si="20"/>
        <v>0</v>
      </c>
      <c r="U83" s="25"/>
      <c r="V83" s="26">
        <f>G83+L83+Q83</f>
        <v>0</v>
      </c>
      <c r="ZY83" t="s">
        <v>2434</v>
      </c>
      <c r="ZZ83" s="18" t="s">
        <v>2435</v>
      </c>
    </row>
    <row r="84" spans="1:702" x14ac:dyDescent="0.25">
      <c r="A84" s="28"/>
      <c r="B84" s="29"/>
      <c r="C84" s="15"/>
      <c r="D84" s="15"/>
      <c r="E84" s="15"/>
      <c r="F84" s="15"/>
      <c r="G84" s="30"/>
      <c r="H84" s="7"/>
      <c r="I84" s="17"/>
      <c r="J84" s="17"/>
      <c r="K84" s="15"/>
      <c r="L84" s="30"/>
      <c r="M84" s="7"/>
      <c r="N84" s="17"/>
      <c r="O84" s="17"/>
      <c r="P84" s="15"/>
      <c r="Q84" s="30"/>
      <c r="R84" s="7"/>
      <c r="S84" s="17"/>
      <c r="T84" s="17"/>
      <c r="U84" s="15"/>
      <c r="V84" s="30"/>
    </row>
    <row r="85" spans="1:702" ht="21" x14ac:dyDescent="0.25">
      <c r="A85" s="31"/>
      <c r="B85" s="32" t="s">
        <v>2436</v>
      </c>
      <c r="C85" s="82"/>
      <c r="D85" s="82"/>
      <c r="E85" s="82"/>
      <c r="F85" s="82"/>
      <c r="G85" s="85">
        <f>SUBTOTAL(109,G79:G84)</f>
        <v>0</v>
      </c>
      <c r="H85" s="33"/>
      <c r="I85" s="84"/>
      <c r="J85" s="84"/>
      <c r="K85" s="82"/>
      <c r="L85" s="85">
        <f>SUBTOTAL(109,L79:L84)</f>
        <v>0</v>
      </c>
      <c r="M85" s="33"/>
      <c r="N85" s="84"/>
      <c r="O85" s="84"/>
      <c r="P85" s="82"/>
      <c r="Q85" s="85">
        <f>SUBTOTAL(109,Q79:Q84)</f>
        <v>0</v>
      </c>
      <c r="R85" s="33"/>
      <c r="S85" s="84"/>
      <c r="T85" s="84"/>
      <c r="U85" s="82"/>
      <c r="V85" s="85">
        <f>SUBTOTAL(109,V79:V84)</f>
        <v>0</v>
      </c>
      <c r="W85" s="34"/>
      <c r="ZY85" t="s">
        <v>2437</v>
      </c>
    </row>
    <row r="86" spans="1:702" x14ac:dyDescent="0.25">
      <c r="A86" s="28"/>
      <c r="B86" s="29"/>
      <c r="C86" s="15"/>
      <c r="D86" s="15"/>
      <c r="E86" s="15"/>
      <c r="F86" s="15"/>
      <c r="G86" s="11"/>
      <c r="H86" s="7"/>
      <c r="I86" s="17"/>
      <c r="J86" s="17"/>
      <c r="K86" s="15"/>
      <c r="L86" s="11"/>
      <c r="M86" s="7"/>
      <c r="N86" s="17"/>
      <c r="O86" s="17"/>
      <c r="P86" s="15"/>
      <c r="Q86" s="11"/>
      <c r="R86" s="7"/>
      <c r="S86" s="17"/>
      <c r="T86" s="17"/>
      <c r="U86" s="15"/>
      <c r="V86" s="11"/>
    </row>
    <row r="87" spans="1:702" ht="21" x14ac:dyDescent="0.25">
      <c r="A87" s="19" t="s">
        <v>2438</v>
      </c>
      <c r="B87" s="20" t="s">
        <v>2439</v>
      </c>
      <c r="C87" s="15"/>
      <c r="D87" s="105"/>
      <c r="E87" s="105"/>
      <c r="F87" s="15"/>
      <c r="G87" s="16"/>
      <c r="H87" s="7"/>
      <c r="I87" s="17"/>
      <c r="J87" s="17"/>
      <c r="K87" s="15"/>
      <c r="L87" s="16"/>
      <c r="M87" s="7"/>
      <c r="N87" s="17"/>
      <c r="O87" s="17"/>
      <c r="P87" s="15"/>
      <c r="Q87" s="16"/>
      <c r="R87" s="7"/>
      <c r="S87" s="17"/>
      <c r="T87" s="17"/>
      <c r="U87" s="15"/>
      <c r="V87" s="16"/>
      <c r="ZY87" t="s">
        <v>2440</v>
      </c>
      <c r="ZZ87" s="18"/>
    </row>
    <row r="88" spans="1:702" x14ac:dyDescent="0.25">
      <c r="A88" s="21" t="s">
        <v>2441</v>
      </c>
      <c r="B88" s="22" t="s">
        <v>2442</v>
      </c>
      <c r="C88" s="23" t="s">
        <v>2443</v>
      </c>
      <c r="D88" s="101">
        <f>87.95+34.58</f>
        <v>122.53</v>
      </c>
      <c r="E88" s="101"/>
      <c r="F88" s="25">
        <f t="shared" ref="F88:F95" si="21">U88</f>
        <v>0</v>
      </c>
      <c r="G88" s="26">
        <f t="shared" ref="G88:G95" si="22">ROUND(E88*F88,2)</f>
        <v>0</v>
      </c>
      <c r="H88" s="7"/>
      <c r="I88" s="35">
        <v>467.33</v>
      </c>
      <c r="J88" s="35"/>
      <c r="K88" s="25">
        <f t="shared" ref="K88:K95" si="23">U88</f>
        <v>0</v>
      </c>
      <c r="L88" s="26">
        <f t="shared" ref="L88:L95" si="24">ROUND(J88*K88,2)</f>
        <v>0</v>
      </c>
      <c r="M88" s="7"/>
      <c r="N88" s="35"/>
      <c r="O88" s="35"/>
      <c r="P88" s="25">
        <f t="shared" ref="P88:P95" si="25">U88</f>
        <v>0</v>
      </c>
      <c r="Q88" s="26">
        <f t="shared" ref="Q88:Q95" si="26">ROUND(O88*P88,2)</f>
        <v>0</v>
      </c>
      <c r="R88" s="7"/>
      <c r="S88" s="35">
        <f t="shared" ref="S88:T95" si="27">D88+I88+N88</f>
        <v>589.86</v>
      </c>
      <c r="T88" s="35">
        <f t="shared" si="27"/>
        <v>0</v>
      </c>
      <c r="U88" s="25"/>
      <c r="V88" s="26">
        <f t="shared" ref="V88:V95" si="28">G88+L88+Q88</f>
        <v>0</v>
      </c>
      <c r="ZY88" t="s">
        <v>2444</v>
      </c>
      <c r="ZZ88" s="18" t="s">
        <v>2445</v>
      </c>
    </row>
    <row r="89" spans="1:702" x14ac:dyDescent="0.25">
      <c r="A89" s="21" t="s">
        <v>2446</v>
      </c>
      <c r="B89" s="22" t="s">
        <v>2447</v>
      </c>
      <c r="C89" s="23" t="s">
        <v>2448</v>
      </c>
      <c r="D89" s="101">
        <v>1353.02</v>
      </c>
      <c r="E89" s="101"/>
      <c r="F89" s="25">
        <f t="shared" si="21"/>
        <v>0</v>
      </c>
      <c r="G89" s="26">
        <f t="shared" si="22"/>
        <v>0</v>
      </c>
      <c r="H89" s="7"/>
      <c r="I89" s="35">
        <v>6.7</v>
      </c>
      <c r="J89" s="35"/>
      <c r="K89" s="25">
        <f t="shared" si="23"/>
        <v>0</v>
      </c>
      <c r="L89" s="26">
        <f t="shared" si="24"/>
        <v>0</v>
      </c>
      <c r="M89" s="7"/>
      <c r="N89" s="35"/>
      <c r="O89" s="35"/>
      <c r="P89" s="25">
        <f t="shared" si="25"/>
        <v>0</v>
      </c>
      <c r="Q89" s="26">
        <f t="shared" si="26"/>
        <v>0</v>
      </c>
      <c r="R89" s="7"/>
      <c r="S89" s="35">
        <f t="shared" si="27"/>
        <v>1359.72</v>
      </c>
      <c r="T89" s="35">
        <f t="shared" si="27"/>
        <v>0</v>
      </c>
      <c r="U89" s="25"/>
      <c r="V89" s="26">
        <f t="shared" si="28"/>
        <v>0</v>
      </c>
      <c r="ZY89" t="s">
        <v>2449</v>
      </c>
      <c r="ZZ89" s="18" t="s">
        <v>2450</v>
      </c>
    </row>
    <row r="90" spans="1:702" x14ac:dyDescent="0.25">
      <c r="A90" s="21" t="s">
        <v>2451</v>
      </c>
      <c r="B90" s="22" t="s">
        <v>2452</v>
      </c>
      <c r="C90" s="23" t="s">
        <v>2453</v>
      </c>
      <c r="D90" s="101">
        <f>2154.96+8.69</f>
        <v>2163.65</v>
      </c>
      <c r="E90" s="101"/>
      <c r="F90" s="25">
        <f t="shared" si="21"/>
        <v>0</v>
      </c>
      <c r="G90" s="26">
        <f t="shared" si="22"/>
        <v>0</v>
      </c>
      <c r="H90" s="7"/>
      <c r="I90" s="35">
        <v>107.9</v>
      </c>
      <c r="J90" s="35"/>
      <c r="K90" s="25">
        <f t="shared" si="23"/>
        <v>0</v>
      </c>
      <c r="L90" s="26">
        <f t="shared" si="24"/>
        <v>0</v>
      </c>
      <c r="M90" s="7"/>
      <c r="N90" s="35">
        <v>39.950000000000003</v>
      </c>
      <c r="O90" s="35"/>
      <c r="P90" s="25">
        <f t="shared" si="25"/>
        <v>0</v>
      </c>
      <c r="Q90" s="26">
        <f t="shared" si="26"/>
        <v>0</v>
      </c>
      <c r="R90" s="7"/>
      <c r="S90" s="35">
        <f t="shared" si="27"/>
        <v>2311.5</v>
      </c>
      <c r="T90" s="35">
        <f t="shared" si="27"/>
        <v>0</v>
      </c>
      <c r="U90" s="25"/>
      <c r="V90" s="26">
        <f t="shared" si="28"/>
        <v>0</v>
      </c>
      <c r="ZY90" t="s">
        <v>2454</v>
      </c>
      <c r="ZZ90" s="18" t="s">
        <v>2455</v>
      </c>
    </row>
    <row r="91" spans="1:702" x14ac:dyDescent="0.25">
      <c r="A91" s="21" t="s">
        <v>2456</v>
      </c>
      <c r="B91" s="22" t="s">
        <v>2692</v>
      </c>
      <c r="C91" s="23" t="s">
        <v>2457</v>
      </c>
      <c r="D91" s="101">
        <f>1890.07+34.58</f>
        <v>1924.6499999999999</v>
      </c>
      <c r="E91" s="101"/>
      <c r="F91" s="25">
        <f t="shared" si="21"/>
        <v>0</v>
      </c>
      <c r="G91" s="26">
        <f t="shared" si="22"/>
        <v>0</v>
      </c>
      <c r="H91" s="7"/>
      <c r="I91" s="35">
        <v>477.23</v>
      </c>
      <c r="J91" s="35"/>
      <c r="K91" s="25">
        <f t="shared" si="23"/>
        <v>0</v>
      </c>
      <c r="L91" s="26">
        <f t="shared" si="24"/>
        <v>0</v>
      </c>
      <c r="M91" s="7"/>
      <c r="N91" s="35"/>
      <c r="O91" s="35"/>
      <c r="P91" s="25">
        <f t="shared" si="25"/>
        <v>0</v>
      </c>
      <c r="Q91" s="26">
        <f t="shared" si="26"/>
        <v>0</v>
      </c>
      <c r="R91" s="7"/>
      <c r="S91" s="35">
        <f t="shared" si="27"/>
        <v>2401.88</v>
      </c>
      <c r="T91" s="35">
        <f t="shared" si="27"/>
        <v>0</v>
      </c>
      <c r="U91" s="25"/>
      <c r="V91" s="26">
        <f t="shared" si="28"/>
        <v>0</v>
      </c>
      <c r="ZY91" t="s">
        <v>2458</v>
      </c>
      <c r="ZZ91" s="18" t="s">
        <v>2459</v>
      </c>
    </row>
    <row r="92" spans="1:702" x14ac:dyDescent="0.25">
      <c r="A92" s="21" t="s">
        <v>2460</v>
      </c>
      <c r="B92" s="22" t="s">
        <v>2693</v>
      </c>
      <c r="C92" s="23" t="s">
        <v>2461</v>
      </c>
      <c r="D92" s="101">
        <f>150.04+8.69</f>
        <v>158.72999999999999</v>
      </c>
      <c r="E92" s="101"/>
      <c r="F92" s="25">
        <f t="shared" si="21"/>
        <v>0</v>
      </c>
      <c r="G92" s="26">
        <f t="shared" si="22"/>
        <v>0</v>
      </c>
      <c r="H92" s="7"/>
      <c r="I92" s="35">
        <v>168.19</v>
      </c>
      <c r="J92" s="35"/>
      <c r="K92" s="25">
        <f t="shared" si="23"/>
        <v>0</v>
      </c>
      <c r="L92" s="26">
        <f t="shared" si="24"/>
        <v>0</v>
      </c>
      <c r="M92" s="7"/>
      <c r="N92" s="35"/>
      <c r="O92" s="35"/>
      <c r="P92" s="25">
        <f t="shared" si="25"/>
        <v>0</v>
      </c>
      <c r="Q92" s="26">
        <f t="shared" si="26"/>
        <v>0</v>
      </c>
      <c r="R92" s="7"/>
      <c r="S92" s="35">
        <f t="shared" si="27"/>
        <v>326.91999999999996</v>
      </c>
      <c r="T92" s="35">
        <f t="shared" si="27"/>
        <v>0</v>
      </c>
      <c r="U92" s="25"/>
      <c r="V92" s="26">
        <f t="shared" si="28"/>
        <v>0</v>
      </c>
      <c r="ZY92" t="s">
        <v>2462</v>
      </c>
      <c r="ZZ92" s="18" t="s">
        <v>2463</v>
      </c>
    </row>
    <row r="93" spans="1:702" x14ac:dyDescent="0.25">
      <c r="A93" s="21" t="s">
        <v>2464</v>
      </c>
      <c r="B93" s="22" t="s">
        <v>2694</v>
      </c>
      <c r="C93" s="23" t="s">
        <v>2465</v>
      </c>
      <c r="D93" s="101">
        <v>46.08</v>
      </c>
      <c r="E93" s="101"/>
      <c r="F93" s="25">
        <f t="shared" si="21"/>
        <v>0</v>
      </c>
      <c r="G93" s="26">
        <f t="shared" si="22"/>
        <v>0</v>
      </c>
      <c r="H93" s="7"/>
      <c r="I93" s="35"/>
      <c r="J93" s="35"/>
      <c r="K93" s="25">
        <f t="shared" si="23"/>
        <v>0</v>
      </c>
      <c r="L93" s="26">
        <f t="shared" si="24"/>
        <v>0</v>
      </c>
      <c r="M93" s="7"/>
      <c r="N93" s="35"/>
      <c r="O93" s="35"/>
      <c r="P93" s="25">
        <f t="shared" si="25"/>
        <v>0</v>
      </c>
      <c r="Q93" s="26">
        <f t="shared" si="26"/>
        <v>0</v>
      </c>
      <c r="R93" s="7"/>
      <c r="S93" s="35">
        <f t="shared" si="27"/>
        <v>46.08</v>
      </c>
      <c r="T93" s="35">
        <f t="shared" si="27"/>
        <v>0</v>
      </c>
      <c r="U93" s="25"/>
      <c r="V93" s="26">
        <f t="shared" si="28"/>
        <v>0</v>
      </c>
      <c r="ZY93" t="s">
        <v>2466</v>
      </c>
      <c r="ZZ93" s="18" t="s">
        <v>2467</v>
      </c>
    </row>
    <row r="94" spans="1:702" x14ac:dyDescent="0.25">
      <c r="A94" s="21" t="s">
        <v>2468</v>
      </c>
      <c r="B94" s="22" t="s">
        <v>2695</v>
      </c>
      <c r="C94" s="23" t="s">
        <v>2469</v>
      </c>
      <c r="D94" s="25">
        <v>11.43</v>
      </c>
      <c r="E94" s="25"/>
      <c r="F94" s="25">
        <f t="shared" si="21"/>
        <v>0</v>
      </c>
      <c r="G94" s="26">
        <f t="shared" si="22"/>
        <v>0</v>
      </c>
      <c r="H94" s="7"/>
      <c r="I94" s="35"/>
      <c r="J94" s="35"/>
      <c r="K94" s="25">
        <f t="shared" si="23"/>
        <v>0</v>
      </c>
      <c r="L94" s="26">
        <f t="shared" si="24"/>
        <v>0</v>
      </c>
      <c r="M94" s="7"/>
      <c r="N94" s="35"/>
      <c r="O94" s="35"/>
      <c r="P94" s="25">
        <f t="shared" si="25"/>
        <v>0</v>
      </c>
      <c r="Q94" s="26">
        <f t="shared" si="26"/>
        <v>0</v>
      </c>
      <c r="R94" s="7"/>
      <c r="S94" s="35">
        <f t="shared" si="27"/>
        <v>11.43</v>
      </c>
      <c r="T94" s="35">
        <f t="shared" si="27"/>
        <v>0</v>
      </c>
      <c r="U94" s="25"/>
      <c r="V94" s="26">
        <f t="shared" si="28"/>
        <v>0</v>
      </c>
      <c r="ZY94" t="s">
        <v>2470</v>
      </c>
      <c r="ZZ94" s="18" t="s">
        <v>2471</v>
      </c>
    </row>
    <row r="95" spans="1:702" x14ac:dyDescent="0.25">
      <c r="A95" s="21" t="s">
        <v>2472</v>
      </c>
      <c r="B95" s="22" t="s">
        <v>2473</v>
      </c>
      <c r="C95" s="23" t="s">
        <v>2474</v>
      </c>
      <c r="D95" s="25">
        <v>24.78</v>
      </c>
      <c r="E95" s="25"/>
      <c r="F95" s="25">
        <f t="shared" si="21"/>
        <v>0</v>
      </c>
      <c r="G95" s="26">
        <f t="shared" si="22"/>
        <v>0</v>
      </c>
      <c r="H95" s="7"/>
      <c r="I95" s="35"/>
      <c r="J95" s="35"/>
      <c r="K95" s="25">
        <f t="shared" si="23"/>
        <v>0</v>
      </c>
      <c r="L95" s="26">
        <f t="shared" si="24"/>
        <v>0</v>
      </c>
      <c r="M95" s="7"/>
      <c r="N95" s="35">
        <v>21.13</v>
      </c>
      <c r="O95" s="35"/>
      <c r="P95" s="25">
        <f t="shared" si="25"/>
        <v>0</v>
      </c>
      <c r="Q95" s="26">
        <f t="shared" si="26"/>
        <v>0</v>
      </c>
      <c r="R95" s="7"/>
      <c r="S95" s="35">
        <f t="shared" si="27"/>
        <v>45.91</v>
      </c>
      <c r="T95" s="35">
        <f t="shared" si="27"/>
        <v>0</v>
      </c>
      <c r="U95" s="25"/>
      <c r="V95" s="26">
        <f t="shared" si="28"/>
        <v>0</v>
      </c>
      <c r="ZY95" t="s">
        <v>2475</v>
      </c>
      <c r="ZZ95" s="18" t="s">
        <v>2476</v>
      </c>
    </row>
    <row r="96" spans="1:702" x14ac:dyDescent="0.25">
      <c r="A96" s="28"/>
      <c r="B96" s="29"/>
      <c r="C96" s="15"/>
      <c r="D96" s="15"/>
      <c r="E96" s="15"/>
      <c r="F96" s="15"/>
      <c r="G96" s="30"/>
      <c r="H96" s="7"/>
      <c r="I96" s="17"/>
      <c r="J96" s="17"/>
      <c r="K96" s="15"/>
      <c r="L96" s="30"/>
      <c r="M96" s="7"/>
      <c r="N96" s="17"/>
      <c r="O96" s="17"/>
      <c r="P96" s="15"/>
      <c r="Q96" s="30"/>
      <c r="R96" s="7"/>
      <c r="S96" s="17"/>
      <c r="T96" s="17"/>
      <c r="U96" s="15"/>
      <c r="V96" s="30"/>
    </row>
    <row r="97" spans="1:702" ht="21" x14ac:dyDescent="0.25">
      <c r="A97" s="31"/>
      <c r="B97" s="32" t="s">
        <v>2477</v>
      </c>
      <c r="C97" s="82"/>
      <c r="D97" s="82"/>
      <c r="E97" s="82"/>
      <c r="F97" s="82"/>
      <c r="G97" s="85">
        <f>SUBTOTAL(109,G88:G96)</f>
        <v>0</v>
      </c>
      <c r="H97" s="33"/>
      <c r="I97" s="84"/>
      <c r="J97" s="84"/>
      <c r="K97" s="82"/>
      <c r="L97" s="85">
        <f>SUBTOTAL(109,L88:L96)</f>
        <v>0</v>
      </c>
      <c r="M97" s="33"/>
      <c r="N97" s="84"/>
      <c r="O97" s="84"/>
      <c r="P97" s="82"/>
      <c r="Q97" s="85">
        <f>SUBTOTAL(109,Q88:Q96)</f>
        <v>0</v>
      </c>
      <c r="R97" s="33"/>
      <c r="S97" s="84"/>
      <c r="T97" s="84"/>
      <c r="U97" s="82"/>
      <c r="V97" s="85">
        <f>SUBTOTAL(109,V88:V96)</f>
        <v>0</v>
      </c>
      <c r="W97" s="34"/>
      <c r="ZY97" t="s">
        <v>2478</v>
      </c>
    </row>
    <row r="98" spans="1:702" x14ac:dyDescent="0.25">
      <c r="A98" s="28"/>
      <c r="B98" s="29"/>
      <c r="C98" s="15"/>
      <c r="D98" s="15"/>
      <c r="E98" s="15"/>
      <c r="F98" s="15"/>
      <c r="G98" s="11"/>
      <c r="H98" s="7"/>
      <c r="I98" s="17"/>
      <c r="J98" s="17"/>
      <c r="K98" s="15"/>
      <c r="L98" s="11"/>
      <c r="M98" s="7"/>
      <c r="N98" s="17"/>
      <c r="O98" s="17"/>
      <c r="P98" s="15"/>
      <c r="Q98" s="11"/>
      <c r="R98" s="7"/>
      <c r="S98" s="17"/>
      <c r="T98" s="17"/>
      <c r="U98" s="15"/>
      <c r="V98" s="11"/>
    </row>
    <row r="99" spans="1:702" ht="21" x14ac:dyDescent="0.25">
      <c r="A99" s="19" t="s">
        <v>2479</v>
      </c>
      <c r="B99" s="20" t="s">
        <v>2480</v>
      </c>
      <c r="C99" s="15"/>
      <c r="D99" s="15"/>
      <c r="E99" s="15"/>
      <c r="F99" s="15"/>
      <c r="G99" s="16"/>
      <c r="H99" s="7"/>
      <c r="I99" s="17"/>
      <c r="J99" s="17"/>
      <c r="K99" s="15"/>
      <c r="L99" s="16"/>
      <c r="M99" s="7"/>
      <c r="N99" s="17"/>
      <c r="O99" s="17"/>
      <c r="P99" s="15"/>
      <c r="Q99" s="16"/>
      <c r="R99" s="7"/>
      <c r="S99" s="17"/>
      <c r="T99" s="17"/>
      <c r="U99" s="15"/>
      <c r="V99" s="16"/>
      <c r="ZY99" t="s">
        <v>2481</v>
      </c>
      <c r="ZZ99" s="18"/>
    </row>
    <row r="100" spans="1:702" x14ac:dyDescent="0.25">
      <c r="A100" s="21" t="s">
        <v>2482</v>
      </c>
      <c r="B100" s="22" t="s">
        <v>2483</v>
      </c>
      <c r="C100" s="23" t="s">
        <v>2484</v>
      </c>
      <c r="D100" s="25">
        <v>27.69</v>
      </c>
      <c r="E100" s="25"/>
      <c r="F100" s="25">
        <f>U100</f>
        <v>0</v>
      </c>
      <c r="G100" s="26">
        <f>ROUND(E100*F100,2)</f>
        <v>0</v>
      </c>
      <c r="H100" s="7"/>
      <c r="I100" s="35"/>
      <c r="J100" s="35"/>
      <c r="K100" s="25">
        <f>U100</f>
        <v>0</v>
      </c>
      <c r="L100" s="26">
        <f>ROUND(J100*K100,2)</f>
        <v>0</v>
      </c>
      <c r="M100" s="7"/>
      <c r="N100" s="35"/>
      <c r="O100" s="35"/>
      <c r="P100" s="25">
        <f>U100</f>
        <v>0</v>
      </c>
      <c r="Q100" s="26">
        <f>ROUND(O100*P100,2)</f>
        <v>0</v>
      </c>
      <c r="R100" s="7"/>
      <c r="S100" s="35">
        <f t="shared" ref="S100:T102" si="29">D100+I100+N100</f>
        <v>27.69</v>
      </c>
      <c r="T100" s="35">
        <f t="shared" si="29"/>
        <v>0</v>
      </c>
      <c r="U100" s="25"/>
      <c r="V100" s="26">
        <f>G100+L100+Q100</f>
        <v>0</v>
      </c>
      <c r="ZY100" t="s">
        <v>2485</v>
      </c>
      <c r="ZZ100" s="18" t="s">
        <v>2486</v>
      </c>
    </row>
    <row r="101" spans="1:702" x14ac:dyDescent="0.25">
      <c r="A101" s="21" t="s">
        <v>2487</v>
      </c>
      <c r="B101" s="22" t="s">
        <v>2488</v>
      </c>
      <c r="C101" s="23" t="s">
        <v>2489</v>
      </c>
      <c r="D101" s="25">
        <v>1</v>
      </c>
      <c r="E101" s="25"/>
      <c r="F101" s="25">
        <f>U101</f>
        <v>0</v>
      </c>
      <c r="G101" s="26">
        <f>ROUND(E101*F101,2)</f>
        <v>0</v>
      </c>
      <c r="H101" s="7"/>
      <c r="I101" s="35"/>
      <c r="J101" s="35"/>
      <c r="K101" s="25">
        <f>U101</f>
        <v>0</v>
      </c>
      <c r="L101" s="26">
        <f>ROUND(J101*K101,2)</f>
        <v>0</v>
      </c>
      <c r="M101" s="7"/>
      <c r="N101" s="35"/>
      <c r="O101" s="35"/>
      <c r="P101" s="25">
        <f>U101</f>
        <v>0</v>
      </c>
      <c r="Q101" s="26">
        <f>ROUND(O101*P101,2)</f>
        <v>0</v>
      </c>
      <c r="R101" s="7"/>
      <c r="S101" s="35">
        <f t="shared" si="29"/>
        <v>1</v>
      </c>
      <c r="T101" s="35">
        <f t="shared" si="29"/>
        <v>0</v>
      </c>
      <c r="U101" s="25"/>
      <c r="V101" s="26">
        <f>G101+L101+Q101</f>
        <v>0</v>
      </c>
      <c r="ZY101" t="s">
        <v>2490</v>
      </c>
      <c r="ZZ101" s="18" t="s">
        <v>2491</v>
      </c>
    </row>
    <row r="102" spans="1:702" x14ac:dyDescent="0.25">
      <c r="A102" s="21" t="s">
        <v>2492</v>
      </c>
      <c r="B102" s="22" t="s">
        <v>2493</v>
      </c>
      <c r="C102" s="23" t="s">
        <v>2494</v>
      </c>
      <c r="D102" s="25">
        <v>1.45</v>
      </c>
      <c r="E102" s="25"/>
      <c r="F102" s="25">
        <f>U102</f>
        <v>0</v>
      </c>
      <c r="G102" s="26">
        <f>ROUND(E102*F102,2)</f>
        <v>0</v>
      </c>
      <c r="H102" s="7"/>
      <c r="I102" s="35"/>
      <c r="J102" s="35"/>
      <c r="K102" s="25">
        <f>U102</f>
        <v>0</v>
      </c>
      <c r="L102" s="26">
        <f>ROUND(J102*K102,2)</f>
        <v>0</v>
      </c>
      <c r="M102" s="7"/>
      <c r="N102" s="35"/>
      <c r="O102" s="35"/>
      <c r="P102" s="25">
        <f>U102</f>
        <v>0</v>
      </c>
      <c r="Q102" s="26">
        <f>ROUND(O102*P102,2)</f>
        <v>0</v>
      </c>
      <c r="R102" s="7"/>
      <c r="S102" s="35">
        <f t="shared" si="29"/>
        <v>1.45</v>
      </c>
      <c r="T102" s="35">
        <f t="shared" si="29"/>
        <v>0</v>
      </c>
      <c r="U102" s="25"/>
      <c r="V102" s="26">
        <f>G102+L102+Q102</f>
        <v>0</v>
      </c>
      <c r="ZY102" t="s">
        <v>2495</v>
      </c>
      <c r="ZZ102" s="18" t="s">
        <v>2496</v>
      </c>
    </row>
    <row r="103" spans="1:702" x14ac:dyDescent="0.25">
      <c r="A103" s="28"/>
      <c r="B103" s="29"/>
      <c r="C103" s="15"/>
      <c r="D103" s="15"/>
      <c r="E103" s="15"/>
      <c r="F103" s="15"/>
      <c r="G103" s="30"/>
      <c r="H103" s="7"/>
      <c r="I103" s="17"/>
      <c r="J103" s="17"/>
      <c r="K103" s="15"/>
      <c r="L103" s="30"/>
      <c r="M103" s="7"/>
      <c r="N103" s="17"/>
      <c r="O103" s="17"/>
      <c r="P103" s="15"/>
      <c r="Q103" s="30"/>
      <c r="R103" s="7"/>
      <c r="S103" s="17"/>
      <c r="T103" s="17"/>
      <c r="U103" s="15"/>
      <c r="V103" s="30"/>
    </row>
    <row r="104" spans="1:702" ht="21" x14ac:dyDescent="0.25">
      <c r="A104" s="31"/>
      <c r="B104" s="32" t="s">
        <v>2497</v>
      </c>
      <c r="C104" s="82"/>
      <c r="D104" s="82"/>
      <c r="E104" s="82"/>
      <c r="F104" s="82"/>
      <c r="G104" s="85">
        <f>SUBTOTAL(109,G100:G103)</f>
        <v>0</v>
      </c>
      <c r="H104" s="33"/>
      <c r="I104" s="84"/>
      <c r="J104" s="84"/>
      <c r="K104" s="82"/>
      <c r="L104" s="85">
        <f>SUBTOTAL(109,L100:L103)</f>
        <v>0</v>
      </c>
      <c r="M104" s="33"/>
      <c r="N104" s="84"/>
      <c r="O104" s="84"/>
      <c r="P104" s="82"/>
      <c r="Q104" s="85">
        <f>SUBTOTAL(109,Q100:Q103)</f>
        <v>0</v>
      </c>
      <c r="R104" s="33"/>
      <c r="S104" s="84"/>
      <c r="T104" s="84"/>
      <c r="U104" s="82"/>
      <c r="V104" s="85">
        <f>SUBTOTAL(109,V100:V103)</f>
        <v>0</v>
      </c>
      <c r="W104" s="34"/>
      <c r="ZY104" t="s">
        <v>2498</v>
      </c>
    </row>
    <row r="105" spans="1:702" x14ac:dyDescent="0.25">
      <c r="A105" s="28"/>
      <c r="B105" s="29"/>
      <c r="C105" s="15"/>
      <c r="D105" s="15"/>
      <c r="E105" s="15"/>
      <c r="F105" s="15"/>
      <c r="G105" s="11"/>
      <c r="H105" s="7"/>
      <c r="I105" s="17"/>
      <c r="J105" s="17"/>
      <c r="K105" s="15"/>
      <c r="L105" s="11"/>
      <c r="M105" s="7"/>
      <c r="N105" s="17"/>
      <c r="O105" s="17"/>
      <c r="P105" s="15"/>
      <c r="Q105" s="11"/>
      <c r="R105" s="7"/>
      <c r="S105" s="17"/>
      <c r="T105" s="17"/>
      <c r="U105" s="15"/>
      <c r="V105" s="11"/>
    </row>
    <row r="106" spans="1:702" ht="21" x14ac:dyDescent="0.25">
      <c r="A106" s="19" t="s">
        <v>2499</v>
      </c>
      <c r="B106" s="20" t="s">
        <v>2500</v>
      </c>
      <c r="C106" s="15"/>
      <c r="D106" s="15"/>
      <c r="E106" s="15"/>
      <c r="F106" s="15"/>
      <c r="G106" s="16"/>
      <c r="H106" s="7"/>
      <c r="I106" s="17"/>
      <c r="J106" s="17"/>
      <c r="K106" s="15"/>
      <c r="L106" s="16"/>
      <c r="M106" s="7"/>
      <c r="N106" s="17"/>
      <c r="O106" s="17"/>
      <c r="P106" s="15"/>
      <c r="Q106" s="16"/>
      <c r="R106" s="7"/>
      <c r="S106" s="17"/>
      <c r="T106" s="17"/>
      <c r="U106" s="15"/>
      <c r="V106" s="16"/>
      <c r="ZY106" t="s">
        <v>2501</v>
      </c>
      <c r="ZZ106" s="18"/>
    </row>
    <row r="107" spans="1:702" x14ac:dyDescent="0.25">
      <c r="A107" s="21" t="s">
        <v>2502</v>
      </c>
      <c r="B107" s="22" t="s">
        <v>2503</v>
      </c>
      <c r="C107" s="23" t="s">
        <v>2504</v>
      </c>
      <c r="D107" s="24"/>
      <c r="E107" s="24"/>
      <c r="F107" s="25">
        <f>U107</f>
        <v>0</v>
      </c>
      <c r="G107" s="26">
        <f>ROUND(E107*F107,2)</f>
        <v>0</v>
      </c>
      <c r="H107" s="7"/>
      <c r="I107" s="27">
        <v>67</v>
      </c>
      <c r="J107" s="27"/>
      <c r="K107" s="25">
        <f>U107</f>
        <v>0</v>
      </c>
      <c r="L107" s="26">
        <f>ROUND(J107*K107,2)</f>
        <v>0</v>
      </c>
      <c r="M107" s="7"/>
      <c r="N107" s="27"/>
      <c r="O107" s="27"/>
      <c r="P107" s="25">
        <f>U107</f>
        <v>0</v>
      </c>
      <c r="Q107" s="26">
        <f>ROUND(O107*P107,2)</f>
        <v>0</v>
      </c>
      <c r="R107" s="7"/>
      <c r="S107" s="27">
        <f t="shared" ref="S107:T109" si="30">D107+I107+N107</f>
        <v>67</v>
      </c>
      <c r="T107" s="27">
        <f t="shared" si="30"/>
        <v>0</v>
      </c>
      <c r="U107" s="25"/>
      <c r="V107" s="26">
        <f>G107+L107+Q107</f>
        <v>0</v>
      </c>
      <c r="ZY107" t="s">
        <v>2505</v>
      </c>
      <c r="ZZ107" s="18" t="s">
        <v>2506</v>
      </c>
    </row>
    <row r="108" spans="1:702" x14ac:dyDescent="0.25">
      <c r="A108" s="21" t="s">
        <v>2507</v>
      </c>
      <c r="B108" s="22" t="s">
        <v>2508</v>
      </c>
      <c r="C108" s="23" t="s">
        <v>2509</v>
      </c>
      <c r="D108" s="24"/>
      <c r="E108" s="24"/>
      <c r="F108" s="25">
        <f>U108</f>
        <v>0</v>
      </c>
      <c r="G108" s="26">
        <f>ROUND(E108*F108,2)</f>
        <v>0</v>
      </c>
      <c r="H108" s="7"/>
      <c r="I108" s="27">
        <v>4</v>
      </c>
      <c r="J108" s="27"/>
      <c r="K108" s="25">
        <f>U108</f>
        <v>0</v>
      </c>
      <c r="L108" s="26">
        <f>ROUND(J108*K108,2)</f>
        <v>0</v>
      </c>
      <c r="M108" s="7"/>
      <c r="N108" s="27"/>
      <c r="O108" s="27"/>
      <c r="P108" s="25">
        <f>U108</f>
        <v>0</v>
      </c>
      <c r="Q108" s="26">
        <f>ROUND(O108*P108,2)</f>
        <v>0</v>
      </c>
      <c r="R108" s="7"/>
      <c r="S108" s="27">
        <f t="shared" si="30"/>
        <v>4</v>
      </c>
      <c r="T108" s="27">
        <f t="shared" si="30"/>
        <v>0</v>
      </c>
      <c r="U108" s="25"/>
      <c r="V108" s="26">
        <f>G108+L108+Q108</f>
        <v>0</v>
      </c>
      <c r="ZY108" t="s">
        <v>2510</v>
      </c>
      <c r="ZZ108" s="18" t="s">
        <v>2511</v>
      </c>
    </row>
    <row r="109" spans="1:702" x14ac:dyDescent="0.25">
      <c r="A109" s="21" t="s">
        <v>2512</v>
      </c>
      <c r="B109" s="22" t="s">
        <v>2513</v>
      </c>
      <c r="C109" s="23" t="s">
        <v>2514</v>
      </c>
      <c r="D109" s="24"/>
      <c r="E109" s="24"/>
      <c r="F109" s="25">
        <f>U109</f>
        <v>0</v>
      </c>
      <c r="G109" s="26">
        <f>ROUND(E109*F109,2)</f>
        <v>0</v>
      </c>
      <c r="H109" s="7"/>
      <c r="I109" s="27">
        <v>4</v>
      </c>
      <c r="J109" s="27"/>
      <c r="K109" s="25">
        <f>U109</f>
        <v>0</v>
      </c>
      <c r="L109" s="26">
        <f>ROUND(J109*K109,2)</f>
        <v>0</v>
      </c>
      <c r="M109" s="7"/>
      <c r="N109" s="27"/>
      <c r="O109" s="27"/>
      <c r="P109" s="25">
        <f>U109</f>
        <v>0</v>
      </c>
      <c r="Q109" s="26">
        <f>ROUND(O109*P109,2)</f>
        <v>0</v>
      </c>
      <c r="R109" s="7"/>
      <c r="S109" s="27">
        <f t="shared" si="30"/>
        <v>4</v>
      </c>
      <c r="T109" s="27">
        <f t="shared" si="30"/>
        <v>0</v>
      </c>
      <c r="U109" s="25"/>
      <c r="V109" s="26">
        <f>G109+L109+Q109</f>
        <v>0</v>
      </c>
      <c r="ZY109" t="s">
        <v>2515</v>
      </c>
      <c r="ZZ109" s="18" t="s">
        <v>2516</v>
      </c>
    </row>
    <row r="110" spans="1:702" x14ac:dyDescent="0.25">
      <c r="A110" s="28"/>
      <c r="B110" s="29"/>
      <c r="C110" s="15"/>
      <c r="D110" s="15"/>
      <c r="E110" s="15"/>
      <c r="F110" s="15"/>
      <c r="G110" s="30"/>
      <c r="H110" s="7"/>
      <c r="I110" s="17"/>
      <c r="J110" s="17"/>
      <c r="K110" s="15"/>
      <c r="L110" s="30"/>
      <c r="M110" s="7"/>
      <c r="N110" s="17"/>
      <c r="O110" s="17"/>
      <c r="P110" s="15"/>
      <c r="Q110" s="30"/>
      <c r="R110" s="7"/>
      <c r="S110" s="17"/>
      <c r="T110" s="17"/>
      <c r="U110" s="15"/>
      <c r="V110" s="30"/>
    </row>
    <row r="111" spans="1:702" ht="21" x14ac:dyDescent="0.25">
      <c r="A111" s="31"/>
      <c r="B111" s="32" t="s">
        <v>2517</v>
      </c>
      <c r="C111" s="82"/>
      <c r="D111" s="82"/>
      <c r="E111" s="82"/>
      <c r="F111" s="82"/>
      <c r="G111" s="85">
        <f>SUBTOTAL(109,G107:G110)</f>
        <v>0</v>
      </c>
      <c r="H111" s="33"/>
      <c r="I111" s="84"/>
      <c r="J111" s="84"/>
      <c r="K111" s="82"/>
      <c r="L111" s="85">
        <f>SUBTOTAL(109,L107:L110)</f>
        <v>0</v>
      </c>
      <c r="M111" s="33"/>
      <c r="N111" s="84"/>
      <c r="O111" s="84"/>
      <c r="P111" s="82"/>
      <c r="Q111" s="85">
        <f>SUBTOTAL(109,Q107:Q110)</f>
        <v>0</v>
      </c>
      <c r="R111" s="33"/>
      <c r="S111" s="84"/>
      <c r="T111" s="84"/>
      <c r="U111" s="82"/>
      <c r="V111" s="85">
        <f>SUBTOTAL(109,V107:V110)</f>
        <v>0</v>
      </c>
      <c r="W111" s="34"/>
      <c r="ZY111" t="s">
        <v>2518</v>
      </c>
    </row>
    <row r="112" spans="1:702" x14ac:dyDescent="0.25">
      <c r="A112" s="28"/>
      <c r="B112" s="29"/>
      <c r="C112" s="15"/>
      <c r="D112" s="15"/>
      <c r="E112" s="15"/>
      <c r="F112" s="15"/>
      <c r="G112" s="11"/>
      <c r="H112" s="7"/>
      <c r="I112" s="17"/>
      <c r="J112" s="17"/>
      <c r="K112" s="15"/>
      <c r="L112" s="11"/>
      <c r="M112" s="7"/>
      <c r="N112" s="17"/>
      <c r="O112" s="17"/>
      <c r="P112" s="15"/>
      <c r="Q112" s="11"/>
      <c r="R112" s="7"/>
      <c r="S112" s="17"/>
      <c r="T112" s="17"/>
      <c r="U112" s="15"/>
      <c r="V112" s="11"/>
    </row>
    <row r="113" spans="1:702" ht="21" x14ac:dyDescent="0.25">
      <c r="A113" s="19" t="s">
        <v>2519</v>
      </c>
      <c r="B113" s="20" t="s">
        <v>2520</v>
      </c>
      <c r="C113" s="15"/>
      <c r="D113" s="15"/>
      <c r="E113" s="15"/>
      <c r="F113" s="15"/>
      <c r="G113" s="16"/>
      <c r="H113" s="7"/>
      <c r="I113" s="17"/>
      <c r="J113" s="17"/>
      <c r="K113" s="15"/>
      <c r="L113" s="16"/>
      <c r="M113" s="7"/>
      <c r="N113" s="17"/>
      <c r="O113" s="17"/>
      <c r="P113" s="15"/>
      <c r="Q113" s="16"/>
      <c r="R113" s="7"/>
      <c r="S113" s="17"/>
      <c r="T113" s="17"/>
      <c r="U113" s="15"/>
      <c r="V113" s="16"/>
      <c r="ZY113" t="s">
        <v>2521</v>
      </c>
      <c r="ZZ113" s="18"/>
    </row>
    <row r="114" spans="1:702" x14ac:dyDescent="0.25">
      <c r="A114" s="21" t="s">
        <v>2522</v>
      </c>
      <c r="B114" s="22" t="s">
        <v>2523</v>
      </c>
      <c r="C114" s="23" t="s">
        <v>2524</v>
      </c>
      <c r="D114" s="24">
        <v>1</v>
      </c>
      <c r="E114" s="24"/>
      <c r="F114" s="25">
        <f>U114</f>
        <v>0</v>
      </c>
      <c r="G114" s="26">
        <f>ROUND(E114*F114,2)</f>
        <v>0</v>
      </c>
      <c r="H114" s="7"/>
      <c r="I114" s="27"/>
      <c r="J114" s="27"/>
      <c r="K114" s="25">
        <f>U114</f>
        <v>0</v>
      </c>
      <c r="L114" s="26">
        <f>ROUND(J114*K114,2)</f>
        <v>0</v>
      </c>
      <c r="M114" s="7"/>
      <c r="N114" s="27"/>
      <c r="O114" s="27"/>
      <c r="P114" s="25">
        <f>U114</f>
        <v>0</v>
      </c>
      <c r="Q114" s="26">
        <f>ROUND(O114*P114,2)</f>
        <v>0</v>
      </c>
      <c r="R114" s="7"/>
      <c r="S114" s="27">
        <f>D114+I114+N114</f>
        <v>1</v>
      </c>
      <c r="T114" s="27">
        <f>E114+J114+O114</f>
        <v>0</v>
      </c>
      <c r="U114" s="25"/>
      <c r="V114" s="26">
        <f>G114+L114+Q114</f>
        <v>0</v>
      </c>
      <c r="ZY114" t="s">
        <v>2525</v>
      </c>
      <c r="ZZ114" s="18" t="s">
        <v>2526</v>
      </c>
    </row>
    <row r="115" spans="1:702" x14ac:dyDescent="0.25">
      <c r="A115" s="28"/>
      <c r="B115" s="29"/>
      <c r="C115" s="15"/>
      <c r="D115" s="15"/>
      <c r="E115" s="15"/>
      <c r="F115" s="15"/>
      <c r="G115" s="30"/>
      <c r="H115" s="7"/>
      <c r="I115" s="17"/>
      <c r="J115" s="17"/>
      <c r="K115" s="15"/>
      <c r="L115" s="30"/>
      <c r="M115" s="7"/>
      <c r="N115" s="17"/>
      <c r="O115" s="17"/>
      <c r="P115" s="15"/>
      <c r="Q115" s="30"/>
      <c r="R115" s="7"/>
      <c r="S115" s="17"/>
      <c r="T115" s="17"/>
      <c r="U115" s="15"/>
      <c r="V115" s="30"/>
    </row>
    <row r="116" spans="1:702" ht="21" x14ac:dyDescent="0.25">
      <c r="A116" s="31"/>
      <c r="B116" s="32" t="s">
        <v>2527</v>
      </c>
      <c r="C116" s="82"/>
      <c r="D116" s="82"/>
      <c r="E116" s="82"/>
      <c r="F116" s="82"/>
      <c r="G116" s="85">
        <f>SUBTOTAL(109,G114:G115)</f>
        <v>0</v>
      </c>
      <c r="H116" s="33"/>
      <c r="I116" s="84"/>
      <c r="J116" s="84"/>
      <c r="K116" s="82"/>
      <c r="L116" s="85">
        <f>SUBTOTAL(109,L114:L115)</f>
        <v>0</v>
      </c>
      <c r="M116" s="33"/>
      <c r="N116" s="84"/>
      <c r="O116" s="84"/>
      <c r="P116" s="82"/>
      <c r="Q116" s="85">
        <f>SUBTOTAL(109,Q114:Q115)</f>
        <v>0</v>
      </c>
      <c r="R116" s="33"/>
      <c r="S116" s="84"/>
      <c r="T116" s="84"/>
      <c r="U116" s="82"/>
      <c r="V116" s="85">
        <f>SUBTOTAL(109,V114:V115)</f>
        <v>0</v>
      </c>
      <c r="W116" s="34"/>
      <c r="ZY116" t="s">
        <v>2528</v>
      </c>
    </row>
    <row r="117" spans="1:702" x14ac:dyDescent="0.25">
      <c r="A117" s="28"/>
      <c r="B117" s="29"/>
      <c r="C117" s="15"/>
      <c r="D117" s="15"/>
      <c r="E117" s="15"/>
      <c r="F117" s="15"/>
      <c r="G117" s="11"/>
      <c r="H117" s="7"/>
      <c r="I117" s="17"/>
      <c r="J117" s="17"/>
      <c r="K117" s="15"/>
      <c r="L117" s="11"/>
      <c r="M117" s="7"/>
      <c r="N117" s="17"/>
      <c r="O117" s="17"/>
      <c r="P117" s="15"/>
      <c r="Q117" s="11"/>
      <c r="R117" s="7"/>
      <c r="S117" s="17"/>
      <c r="T117" s="17"/>
      <c r="U117" s="15"/>
      <c r="V117" s="11"/>
    </row>
    <row r="118" spans="1:702" ht="21" x14ac:dyDescent="0.25">
      <c r="A118" s="19" t="s">
        <v>2529</v>
      </c>
      <c r="B118" s="20" t="s">
        <v>2530</v>
      </c>
      <c r="C118" s="15"/>
      <c r="D118" s="15"/>
      <c r="E118" s="15"/>
      <c r="F118" s="15"/>
      <c r="G118" s="16"/>
      <c r="H118" s="7"/>
      <c r="I118" s="17"/>
      <c r="J118" s="17"/>
      <c r="K118" s="15"/>
      <c r="L118" s="16"/>
      <c r="M118" s="7"/>
      <c r="N118" s="17"/>
      <c r="O118" s="17"/>
      <c r="P118" s="15"/>
      <c r="Q118" s="16"/>
      <c r="R118" s="7"/>
      <c r="S118" s="17"/>
      <c r="T118" s="17"/>
      <c r="U118" s="15"/>
      <c r="V118" s="16"/>
      <c r="ZY118" t="s">
        <v>2531</v>
      </c>
      <c r="ZZ118" s="18"/>
    </row>
    <row r="119" spans="1:702" x14ac:dyDescent="0.25">
      <c r="A119" s="21" t="s">
        <v>2532</v>
      </c>
      <c r="B119" s="22" t="s">
        <v>2533</v>
      </c>
      <c r="C119" s="23" t="s">
        <v>2534</v>
      </c>
      <c r="D119" s="24"/>
      <c r="E119" s="24"/>
      <c r="F119" s="25">
        <f>U119</f>
        <v>0</v>
      </c>
      <c r="G119" s="26">
        <f>ROUND(E119*F119,2)</f>
        <v>0</v>
      </c>
      <c r="H119" s="7"/>
      <c r="I119" s="27">
        <v>1</v>
      </c>
      <c r="J119" s="27"/>
      <c r="K119" s="25">
        <f>U119</f>
        <v>0</v>
      </c>
      <c r="L119" s="26">
        <f>ROUND(J119*K119,2)</f>
        <v>0</v>
      </c>
      <c r="M119" s="7"/>
      <c r="N119" s="27"/>
      <c r="O119" s="27"/>
      <c r="P119" s="25">
        <f>U119</f>
        <v>0</v>
      </c>
      <c r="Q119" s="26">
        <f>ROUND(O119*P119,2)</f>
        <v>0</v>
      </c>
      <c r="R119" s="7"/>
      <c r="S119" s="27">
        <f t="shared" ref="S119:T122" si="31">D119+I119+N119</f>
        <v>1</v>
      </c>
      <c r="T119" s="27">
        <f t="shared" si="31"/>
        <v>0</v>
      </c>
      <c r="U119" s="25"/>
      <c r="V119" s="26">
        <f>G119+L119+Q119</f>
        <v>0</v>
      </c>
      <c r="ZY119" t="s">
        <v>2535</v>
      </c>
      <c r="ZZ119" s="18" t="s">
        <v>2536</v>
      </c>
    </row>
    <row r="120" spans="1:702" x14ac:dyDescent="0.25">
      <c r="A120" s="21" t="s">
        <v>2537</v>
      </c>
      <c r="B120" s="22" t="s">
        <v>2538</v>
      </c>
      <c r="C120" s="23" t="s">
        <v>2539</v>
      </c>
      <c r="D120" s="24"/>
      <c r="E120" s="24"/>
      <c r="F120" s="25">
        <f>U120</f>
        <v>0</v>
      </c>
      <c r="G120" s="26">
        <f>ROUND(E120*F120,2)</f>
        <v>0</v>
      </c>
      <c r="H120" s="7"/>
      <c r="I120" s="27">
        <v>1</v>
      </c>
      <c r="J120" s="27"/>
      <c r="K120" s="25">
        <f>U120</f>
        <v>0</v>
      </c>
      <c r="L120" s="26">
        <f>ROUND(J120*K120,2)</f>
        <v>0</v>
      </c>
      <c r="M120" s="7"/>
      <c r="N120" s="27"/>
      <c r="O120" s="27"/>
      <c r="P120" s="25">
        <f>U120</f>
        <v>0</v>
      </c>
      <c r="Q120" s="26">
        <f>ROUND(O120*P120,2)</f>
        <v>0</v>
      </c>
      <c r="R120" s="7"/>
      <c r="S120" s="27">
        <f t="shared" si="31"/>
        <v>1</v>
      </c>
      <c r="T120" s="27">
        <f t="shared" si="31"/>
        <v>0</v>
      </c>
      <c r="U120" s="25"/>
      <c r="V120" s="26">
        <f>G120+L120+Q120</f>
        <v>0</v>
      </c>
      <c r="ZY120" t="s">
        <v>2540</v>
      </c>
      <c r="ZZ120" s="18" t="s">
        <v>2541</v>
      </c>
    </row>
    <row r="121" spans="1:702" x14ac:dyDescent="0.25">
      <c r="A121" s="21" t="s">
        <v>2542</v>
      </c>
      <c r="B121" s="22" t="s">
        <v>2543</v>
      </c>
      <c r="C121" s="23" t="s">
        <v>2544</v>
      </c>
      <c r="D121" s="24"/>
      <c r="E121" s="24"/>
      <c r="F121" s="25">
        <f>U121</f>
        <v>0</v>
      </c>
      <c r="G121" s="26">
        <f>ROUND(E121*F121,2)</f>
        <v>0</v>
      </c>
      <c r="H121" s="7"/>
      <c r="I121" s="27">
        <v>1</v>
      </c>
      <c r="J121" s="27"/>
      <c r="K121" s="25">
        <f>U121</f>
        <v>0</v>
      </c>
      <c r="L121" s="26">
        <f>ROUND(J121*K121,2)</f>
        <v>0</v>
      </c>
      <c r="M121" s="7"/>
      <c r="N121" s="27"/>
      <c r="O121" s="27"/>
      <c r="P121" s="25">
        <f>U121</f>
        <v>0</v>
      </c>
      <c r="Q121" s="26">
        <f>ROUND(O121*P121,2)</f>
        <v>0</v>
      </c>
      <c r="R121" s="7"/>
      <c r="S121" s="27">
        <f t="shared" si="31"/>
        <v>1</v>
      </c>
      <c r="T121" s="27">
        <f t="shared" si="31"/>
        <v>0</v>
      </c>
      <c r="U121" s="25"/>
      <c r="V121" s="26">
        <f>G121+L121+Q121</f>
        <v>0</v>
      </c>
      <c r="ZY121" t="s">
        <v>2545</v>
      </c>
      <c r="ZZ121" s="18" t="s">
        <v>2546</v>
      </c>
    </row>
    <row r="122" spans="1:702" x14ac:dyDescent="0.25">
      <c r="A122" s="21" t="s">
        <v>2547</v>
      </c>
      <c r="B122" s="22" t="s">
        <v>2548</v>
      </c>
      <c r="C122" s="23" t="s">
        <v>2549</v>
      </c>
      <c r="D122" s="24"/>
      <c r="E122" s="24"/>
      <c r="F122" s="25">
        <f>U122</f>
        <v>0</v>
      </c>
      <c r="G122" s="26">
        <f>ROUND(E122*F122,2)</f>
        <v>0</v>
      </c>
      <c r="H122" s="7"/>
      <c r="I122" s="27">
        <v>1</v>
      </c>
      <c r="J122" s="27"/>
      <c r="K122" s="25">
        <f>U122</f>
        <v>0</v>
      </c>
      <c r="L122" s="26">
        <f>ROUND(J122*K122,2)</f>
        <v>0</v>
      </c>
      <c r="M122" s="7"/>
      <c r="N122" s="27"/>
      <c r="O122" s="27"/>
      <c r="P122" s="25">
        <f>U122</f>
        <v>0</v>
      </c>
      <c r="Q122" s="26">
        <f>ROUND(O122*P122,2)</f>
        <v>0</v>
      </c>
      <c r="R122" s="7"/>
      <c r="S122" s="27">
        <f t="shared" si="31"/>
        <v>1</v>
      </c>
      <c r="T122" s="27">
        <f t="shared" si="31"/>
        <v>0</v>
      </c>
      <c r="U122" s="25"/>
      <c r="V122" s="26">
        <f>G122+L122+Q122</f>
        <v>0</v>
      </c>
      <c r="ZY122" t="s">
        <v>2550</v>
      </c>
      <c r="ZZ122" s="18" t="s">
        <v>2551</v>
      </c>
    </row>
    <row r="123" spans="1:702" x14ac:dyDescent="0.25">
      <c r="A123" s="28"/>
      <c r="B123" s="29"/>
      <c r="C123" s="15"/>
      <c r="D123" s="15"/>
      <c r="E123" s="15"/>
      <c r="F123" s="15"/>
      <c r="G123" s="30"/>
      <c r="H123" s="7"/>
      <c r="I123" s="17"/>
      <c r="J123" s="17"/>
      <c r="K123" s="15"/>
      <c r="L123" s="30"/>
      <c r="M123" s="7"/>
      <c r="N123" s="17"/>
      <c r="O123" s="17"/>
      <c r="P123" s="15"/>
      <c r="Q123" s="30"/>
      <c r="R123" s="7"/>
      <c r="S123" s="17"/>
      <c r="T123" s="17"/>
      <c r="U123" s="15"/>
      <c r="V123" s="30"/>
    </row>
    <row r="124" spans="1:702" ht="21" x14ac:dyDescent="0.25">
      <c r="A124" s="31"/>
      <c r="B124" s="32" t="s">
        <v>2552</v>
      </c>
      <c r="C124" s="82"/>
      <c r="D124" s="82"/>
      <c r="E124" s="82"/>
      <c r="F124" s="82"/>
      <c r="G124" s="85">
        <f>SUBTOTAL(109,G119:G123)</f>
        <v>0</v>
      </c>
      <c r="H124" s="33"/>
      <c r="I124" s="84"/>
      <c r="J124" s="84"/>
      <c r="K124" s="82"/>
      <c r="L124" s="85">
        <f>SUBTOTAL(109,L119:L123)</f>
        <v>0</v>
      </c>
      <c r="M124" s="33"/>
      <c r="N124" s="84"/>
      <c r="O124" s="84"/>
      <c r="P124" s="82"/>
      <c r="Q124" s="85">
        <f>SUBTOTAL(109,Q119:Q123)</f>
        <v>0</v>
      </c>
      <c r="R124" s="33"/>
      <c r="S124" s="84"/>
      <c r="T124" s="84"/>
      <c r="U124" s="82"/>
      <c r="V124" s="85">
        <f>SUBTOTAL(109,V119:V123)</f>
        <v>0</v>
      </c>
      <c r="W124" s="34"/>
      <c r="ZY124" t="s">
        <v>2553</v>
      </c>
    </row>
    <row r="125" spans="1:702" x14ac:dyDescent="0.25">
      <c r="A125" s="28"/>
      <c r="B125" s="29"/>
      <c r="C125" s="15"/>
      <c r="D125" s="15"/>
      <c r="E125" s="15"/>
      <c r="F125" s="15"/>
      <c r="G125" s="11"/>
      <c r="H125" s="7"/>
      <c r="I125" s="17"/>
      <c r="J125" s="17"/>
      <c r="K125" s="15"/>
      <c r="L125" s="11"/>
      <c r="M125" s="7"/>
      <c r="N125" s="17"/>
      <c r="O125" s="17"/>
      <c r="P125" s="15"/>
      <c r="Q125" s="11"/>
      <c r="R125" s="7"/>
      <c r="S125" s="17"/>
      <c r="T125" s="17"/>
      <c r="U125" s="15"/>
      <c r="V125" s="11"/>
    </row>
    <row r="126" spans="1:702" x14ac:dyDescent="0.25">
      <c r="A126" s="36"/>
      <c r="B126" s="37"/>
      <c r="C126" s="38"/>
      <c r="D126" s="38"/>
      <c r="E126" s="38"/>
      <c r="F126" s="38"/>
      <c r="G126" s="30"/>
      <c r="H126" s="7"/>
      <c r="I126" s="39"/>
      <c r="J126" s="39"/>
      <c r="K126" s="38"/>
      <c r="L126" s="30"/>
      <c r="M126" s="7"/>
      <c r="N126" s="39"/>
      <c r="O126" s="39"/>
      <c r="P126" s="38"/>
      <c r="Q126" s="30"/>
      <c r="R126" s="7"/>
      <c r="S126" s="39"/>
      <c r="T126" s="39"/>
      <c r="U126" s="38"/>
      <c r="V126" s="30"/>
    </row>
    <row r="127" spans="1:702" x14ac:dyDescent="0.25">
      <c r="A127" s="40"/>
      <c r="B127" s="40"/>
      <c r="C127" s="40"/>
      <c r="D127" s="40"/>
      <c r="E127" s="40"/>
      <c r="F127" s="40"/>
      <c r="G127" s="40"/>
      <c r="I127" s="40"/>
      <c r="J127" s="40"/>
      <c r="K127" s="40"/>
      <c r="L127" s="40"/>
      <c r="N127" s="40"/>
      <c r="O127" s="40"/>
      <c r="P127" s="40"/>
      <c r="Q127" s="40"/>
      <c r="S127" s="40"/>
      <c r="T127" s="40"/>
      <c r="U127" s="40"/>
      <c r="V127" s="40"/>
    </row>
    <row r="128" spans="1:702" x14ac:dyDescent="0.25">
      <c r="B128" s="1" t="s">
        <v>2554</v>
      </c>
      <c r="G128" s="41">
        <f>SUBTOTAL(109,G11:G126)</f>
        <v>0</v>
      </c>
      <c r="L128" s="41">
        <f>SUBTOTAL(109,L11:L126)</f>
        <v>0</v>
      </c>
      <c r="Q128" s="41">
        <f>SUBTOTAL(109,Q11:Q126)</f>
        <v>0</v>
      </c>
      <c r="V128" s="41">
        <f>SUBTOTAL(109,V11:V126)</f>
        <v>0</v>
      </c>
      <c r="ZY128" t="s">
        <v>2555</v>
      </c>
    </row>
    <row r="129" spans="1:701" x14ac:dyDescent="0.25">
      <c r="A129" s="42" t="e">
        <f>#REF!</f>
        <v>#REF!</v>
      </c>
      <c r="B129" s="1" t="e">
        <f>CONCATENATE("Montant TVA (",A129,"%)")</f>
        <v>#REF!</v>
      </c>
      <c r="G129" s="41" t="e">
        <f>(G128*A129)/100</f>
        <v>#REF!</v>
      </c>
      <c r="L129" s="41" t="e">
        <f>(L128*A129)/100</f>
        <v>#REF!</v>
      </c>
      <c r="Q129" s="41" t="e">
        <f>(Q128*A129)/100</f>
        <v>#REF!</v>
      </c>
      <c r="V129" s="41" t="e">
        <f>(V128*A129)/100</f>
        <v>#REF!</v>
      </c>
      <c r="ZY129" t="s">
        <v>2556</v>
      </c>
    </row>
    <row r="130" spans="1:701" x14ac:dyDescent="0.25">
      <c r="B130" s="1" t="s">
        <v>2557</v>
      </c>
      <c r="G130" s="41" t="e">
        <f>G128+G129</f>
        <v>#REF!</v>
      </c>
      <c r="L130" s="41" t="e">
        <f>L128+L129</f>
        <v>#REF!</v>
      </c>
      <c r="Q130" s="41" t="e">
        <f>Q128+Q129</f>
        <v>#REF!</v>
      </c>
      <c r="V130" s="41" t="e">
        <f>V128+V129</f>
        <v>#REF!</v>
      </c>
      <c r="ZY130" t="s">
        <v>2558</v>
      </c>
    </row>
    <row r="131" spans="1:701" x14ac:dyDescent="0.25">
      <c r="G131" s="41"/>
      <c r="L131" s="41"/>
      <c r="Q131" s="41"/>
      <c r="V131" s="41"/>
    </row>
    <row r="132" spans="1:701" x14ac:dyDescent="0.25">
      <c r="G132" s="41"/>
      <c r="L132" s="41"/>
      <c r="Q132" s="41"/>
      <c r="V132" s="41"/>
    </row>
  </sheetData>
  <mergeCells count="6">
    <mergeCell ref="A6:V6"/>
    <mergeCell ref="A7:V7"/>
    <mergeCell ref="E8:G8"/>
    <mergeCell ref="J8:L8"/>
    <mergeCell ref="O8:Q8"/>
    <mergeCell ref="T8:V8"/>
  </mergeCells>
  <printOptions horizontalCentered="1"/>
  <pageMargins left="0.08" right="0.08" top="0.06" bottom="0.06" header="0.76" footer="0.76"/>
  <pageSetup paperSize="8" scale="4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C314F-1F4D-4A96-B8A6-C2881525388E}">
  <sheetPr>
    <tabColor rgb="FF00B050"/>
    <pageSetUpPr fitToPage="1"/>
  </sheetPr>
  <dimension ref="A1:ZZ43"/>
  <sheetViews>
    <sheetView showGridLines="0" view="pageBreakPreview" zoomScale="60" zoomScaleNormal="100" workbookViewId="0">
      <pane xSplit="2" ySplit="9" topLeftCell="C10" activePane="bottomRight" state="frozen"/>
      <selection activeCell="H9" sqref="H9"/>
      <selection pane="topRight" activeCell="H9" sqref="H9"/>
      <selection pane="bottomLeft" activeCell="H9" sqref="H9"/>
      <selection pane="bottomRight" activeCell="Q20" sqref="Q20"/>
    </sheetView>
  </sheetViews>
  <sheetFormatPr baseColWidth="10" defaultColWidth="10.7109375" defaultRowHeight="15" x14ac:dyDescent="0.25"/>
  <cols>
    <col min="1" max="1" width="6.5703125" customWidth="1"/>
    <col min="2" max="2" width="61.42578125" customWidth="1"/>
    <col min="3" max="3" width="4.7109375" customWidth="1"/>
    <col min="4" max="5" width="10.7109375" customWidth="1"/>
    <col min="6" max="6" width="12.28515625" customWidth="1"/>
    <col min="7" max="7" width="12.7109375" customWidth="1"/>
    <col min="8" max="8" width="1.7109375" customWidth="1"/>
    <col min="9" max="10" width="10.7109375" customWidth="1"/>
    <col min="11" max="11" width="12.28515625" customWidth="1"/>
    <col min="12" max="12" width="12.7109375" customWidth="1"/>
    <col min="13" max="13" width="1.7109375" customWidth="1"/>
    <col min="14" max="15" width="10.7109375" customWidth="1"/>
    <col min="16" max="16" width="12.28515625" customWidth="1"/>
    <col min="17" max="17" width="12.7109375" customWidth="1"/>
    <col min="18" max="18" width="1.7109375" customWidth="1"/>
    <col min="19" max="20" width="10.7109375" customWidth="1"/>
    <col min="21" max="21" width="12.28515625" customWidth="1"/>
    <col min="22" max="22" width="12.7109375" customWidth="1"/>
    <col min="23" max="23" width="1.7109375" customWidth="1"/>
    <col min="701" max="703" width="10.7109375" customWidth="1"/>
  </cols>
  <sheetData>
    <row r="1" spans="1:702" s="61" customFormat="1" ht="15" customHeight="1" x14ac:dyDescent="0.25">
      <c r="A1" s="75" t="s">
        <v>2660</v>
      </c>
      <c r="B1" s="75"/>
      <c r="C1" s="75"/>
      <c r="D1" s="75"/>
      <c r="E1" s="75"/>
      <c r="F1" s="75"/>
      <c r="G1" s="75"/>
      <c r="H1" s="72"/>
      <c r="I1" s="73"/>
      <c r="J1" s="73"/>
      <c r="K1" s="73"/>
      <c r="L1" s="73"/>
      <c r="M1" s="73"/>
      <c r="N1" s="73"/>
      <c r="O1" s="73"/>
      <c r="P1" s="73"/>
      <c r="Q1" s="73"/>
      <c r="R1" s="73"/>
      <c r="S1" s="73"/>
      <c r="T1" s="73"/>
      <c r="U1" s="73"/>
      <c r="V1" s="73"/>
      <c r="W1" s="73"/>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row>
    <row r="2" spans="1:702" ht="50.65" customHeight="1" x14ac:dyDescent="0.25">
      <c r="A2" s="62" t="s">
        <v>2662</v>
      </c>
      <c r="B2" s="63"/>
      <c r="C2" s="63"/>
      <c r="D2" s="63"/>
      <c r="E2" s="63"/>
      <c r="F2" s="63"/>
      <c r="G2" s="64"/>
      <c r="H2" s="74"/>
      <c r="I2" s="74"/>
      <c r="J2" s="74"/>
      <c r="K2" s="74"/>
      <c r="L2" s="74"/>
      <c r="M2" s="74"/>
      <c r="N2" s="74"/>
      <c r="O2" s="74"/>
      <c r="P2" s="74"/>
      <c r="Q2" s="74"/>
      <c r="R2" s="74"/>
      <c r="S2" s="74"/>
      <c r="T2" s="74"/>
      <c r="U2" s="74"/>
      <c r="V2" s="74"/>
      <c r="W2" s="72"/>
      <c r="X2" s="59"/>
    </row>
    <row r="3" spans="1:702" ht="23.25" customHeight="1" x14ac:dyDescent="0.25">
      <c r="A3" s="65" t="s">
        <v>2664</v>
      </c>
      <c r="B3" s="66"/>
      <c r="C3" s="66"/>
      <c r="D3" s="66"/>
      <c r="E3" s="66"/>
      <c r="F3" s="66"/>
      <c r="G3" s="67"/>
      <c r="H3" s="76"/>
      <c r="I3" s="76"/>
      <c r="J3" s="76"/>
      <c r="K3" s="76"/>
      <c r="L3" s="76"/>
      <c r="M3" s="76"/>
      <c r="N3" s="76"/>
      <c r="O3" s="76"/>
      <c r="P3" s="76"/>
      <c r="Q3" s="76"/>
      <c r="R3" s="76"/>
      <c r="S3" s="76"/>
      <c r="T3" s="76"/>
      <c r="U3" s="76"/>
      <c r="V3" s="76"/>
      <c r="W3" s="72"/>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row>
    <row r="4" spans="1:702" s="61" customFormat="1" ht="21.6" customHeight="1" x14ac:dyDescent="0.25">
      <c r="A4" s="77" t="s">
        <v>2661</v>
      </c>
      <c r="B4" s="78"/>
      <c r="C4" s="78"/>
      <c r="D4" s="78"/>
      <c r="E4" s="78"/>
      <c r="F4" s="78"/>
      <c r="G4" s="78"/>
      <c r="H4" s="78"/>
      <c r="I4" s="78"/>
      <c r="J4" s="78"/>
      <c r="K4" s="78"/>
      <c r="L4" s="78"/>
      <c r="M4" s="78"/>
      <c r="N4" s="78"/>
      <c r="O4" s="78"/>
      <c r="P4" s="78"/>
      <c r="Q4" s="78"/>
      <c r="R4" s="78"/>
      <c r="S4" s="78"/>
      <c r="T4" s="78"/>
      <c r="U4" s="78"/>
      <c r="V4" s="78"/>
      <c r="W4" s="86"/>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row>
    <row r="5" spans="1:702" ht="8.65" customHeight="1" x14ac:dyDescent="0.25">
      <c r="A5" s="69"/>
      <c r="B5" s="70"/>
      <c r="C5" s="71"/>
      <c r="D5" s="71"/>
      <c r="E5" s="71"/>
      <c r="F5" s="71"/>
      <c r="G5" s="79"/>
      <c r="H5" s="68"/>
      <c r="I5" s="68"/>
      <c r="J5" s="68"/>
      <c r="K5" s="68"/>
      <c r="L5" s="68"/>
      <c r="M5" s="68"/>
      <c r="N5" s="68"/>
      <c r="O5" s="68"/>
      <c r="P5" s="68"/>
      <c r="Q5" s="68"/>
      <c r="R5" s="68"/>
      <c r="S5" s="68"/>
      <c r="T5" s="68"/>
      <c r="U5" s="68"/>
      <c r="V5" s="68"/>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row>
    <row r="6" spans="1:702" s="61" customFormat="1" ht="43.5" customHeight="1" x14ac:dyDescent="0.25">
      <c r="A6" s="119" t="s">
        <v>2690</v>
      </c>
      <c r="B6" s="120"/>
      <c r="C6" s="120"/>
      <c r="D6" s="120"/>
      <c r="E6" s="120"/>
      <c r="F6" s="120"/>
      <c r="G6" s="120"/>
      <c r="H6" s="120"/>
      <c r="I6" s="120"/>
      <c r="J6" s="120"/>
      <c r="K6" s="120"/>
      <c r="L6" s="120"/>
      <c r="M6" s="120"/>
      <c r="N6" s="120"/>
      <c r="O6" s="120"/>
      <c r="P6" s="120"/>
      <c r="Q6" s="120"/>
      <c r="R6" s="120"/>
      <c r="S6" s="120"/>
      <c r="T6" s="120"/>
      <c r="U6" s="120"/>
      <c r="V6" s="121"/>
      <c r="W6" s="87"/>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row>
    <row r="7" spans="1:702" ht="10.5" customHeight="1" x14ac:dyDescent="0.25">
      <c r="A7" s="118"/>
      <c r="B7" s="118"/>
      <c r="C7" s="118"/>
      <c r="D7" s="118"/>
      <c r="E7" s="118"/>
      <c r="F7" s="118"/>
      <c r="G7" s="118"/>
      <c r="H7" s="118"/>
      <c r="I7" s="118"/>
      <c r="J7" s="118"/>
      <c r="K7" s="118"/>
      <c r="L7" s="118"/>
      <c r="M7" s="118"/>
      <c r="N7" s="118"/>
      <c r="O7" s="118"/>
      <c r="P7" s="118"/>
      <c r="Q7" s="118"/>
      <c r="R7" s="118"/>
      <c r="S7" s="118"/>
      <c r="T7" s="118"/>
      <c r="U7" s="118"/>
      <c r="V7" s="118"/>
    </row>
    <row r="8" spans="1:702" x14ac:dyDescent="0.25">
      <c r="A8" s="2"/>
      <c r="B8" s="3"/>
      <c r="C8" s="4"/>
      <c r="D8" s="3"/>
      <c r="E8" s="122" t="s">
        <v>2559</v>
      </c>
      <c r="F8" s="123"/>
      <c r="G8" s="124"/>
      <c r="H8" s="5"/>
      <c r="I8" s="40"/>
      <c r="J8" s="122" t="s">
        <v>2560</v>
      </c>
      <c r="K8" s="123"/>
      <c r="L8" s="124"/>
      <c r="M8" s="5"/>
      <c r="N8" s="40"/>
      <c r="O8" s="122" t="s">
        <v>2561</v>
      </c>
      <c r="P8" s="123"/>
      <c r="Q8" s="124"/>
      <c r="R8" s="5"/>
      <c r="S8" s="40"/>
      <c r="T8" s="122" t="s">
        <v>2562</v>
      </c>
      <c r="U8" s="123"/>
      <c r="V8" s="124"/>
    </row>
    <row r="9" spans="1:702" ht="45" x14ac:dyDescent="0.25">
      <c r="A9" s="2"/>
      <c r="B9" s="4"/>
      <c r="C9" s="6" t="s">
        <v>2563</v>
      </c>
      <c r="D9" s="6" t="s">
        <v>2689</v>
      </c>
      <c r="E9" s="6" t="s">
        <v>2691</v>
      </c>
      <c r="F9" s="6" t="s">
        <v>2564</v>
      </c>
      <c r="G9" s="6" t="s">
        <v>2565</v>
      </c>
      <c r="H9" s="7"/>
      <c r="I9" s="6" t="s">
        <v>2689</v>
      </c>
      <c r="J9" s="6" t="s">
        <v>2691</v>
      </c>
      <c r="K9" s="6" t="s">
        <v>2566</v>
      </c>
      <c r="L9" s="6" t="s">
        <v>2567</v>
      </c>
      <c r="M9" s="7"/>
      <c r="N9" s="6" t="s">
        <v>2689</v>
      </c>
      <c r="O9" s="6" t="s">
        <v>2691</v>
      </c>
      <c r="P9" s="6" t="s">
        <v>2568</v>
      </c>
      <c r="Q9" s="6" t="s">
        <v>2569</v>
      </c>
      <c r="R9" s="7"/>
      <c r="S9" s="6" t="s">
        <v>2689</v>
      </c>
      <c r="T9" s="6" t="s">
        <v>2691</v>
      </c>
      <c r="U9" s="6" t="s">
        <v>2570</v>
      </c>
      <c r="V9" s="6" t="s">
        <v>2571</v>
      </c>
    </row>
    <row r="10" spans="1:702" x14ac:dyDescent="0.25">
      <c r="A10" s="8"/>
      <c r="B10" s="9"/>
      <c r="C10" s="10"/>
      <c r="D10" s="10"/>
      <c r="E10" s="10"/>
      <c r="F10" s="10"/>
      <c r="G10" s="11"/>
      <c r="H10" s="7"/>
      <c r="I10" s="12"/>
      <c r="J10" s="12"/>
      <c r="K10" s="10"/>
      <c r="L10" s="11"/>
      <c r="M10" s="7"/>
      <c r="N10" s="12"/>
      <c r="O10" s="12"/>
      <c r="P10" s="10"/>
      <c r="Q10" s="11"/>
      <c r="R10" s="7"/>
      <c r="S10" s="12"/>
      <c r="T10" s="12"/>
      <c r="U10" s="10"/>
      <c r="V10" s="11"/>
    </row>
    <row r="11" spans="1:702" ht="26.25" x14ac:dyDescent="0.25">
      <c r="A11" s="13"/>
      <c r="B11" s="14"/>
      <c r="C11" s="15"/>
      <c r="D11" s="15"/>
      <c r="E11" s="15"/>
      <c r="F11" s="15"/>
      <c r="G11" s="16"/>
      <c r="H11" s="7"/>
      <c r="I11" s="17"/>
      <c r="J11" s="17"/>
      <c r="K11" s="15"/>
      <c r="L11" s="16"/>
      <c r="M11" s="7"/>
      <c r="N11" s="17"/>
      <c r="O11" s="17"/>
      <c r="P11" s="15"/>
      <c r="Q11" s="16"/>
      <c r="R11" s="7"/>
      <c r="S11" s="17"/>
      <c r="T11" s="17"/>
      <c r="U11" s="15"/>
      <c r="V11" s="16"/>
      <c r="ZY11" t="s">
        <v>2572</v>
      </c>
      <c r="ZZ11" s="18" t="s">
        <v>2573</v>
      </c>
    </row>
    <row r="12" spans="1:702" ht="42" x14ac:dyDescent="0.25">
      <c r="A12" s="19" t="s">
        <v>2574</v>
      </c>
      <c r="B12" s="20" t="s">
        <v>2575</v>
      </c>
      <c r="C12" s="15"/>
      <c r="D12" s="15"/>
      <c r="E12" s="15"/>
      <c r="F12" s="15"/>
      <c r="G12" s="16"/>
      <c r="H12" s="7"/>
      <c r="I12" s="17"/>
      <c r="J12" s="17"/>
      <c r="K12" s="15"/>
      <c r="L12" s="16"/>
      <c r="M12" s="7"/>
      <c r="N12" s="17"/>
      <c r="O12" s="17"/>
      <c r="P12" s="15"/>
      <c r="Q12" s="16"/>
      <c r="R12" s="7"/>
      <c r="S12" s="17"/>
      <c r="T12" s="17"/>
      <c r="U12" s="15"/>
      <c r="V12" s="16"/>
      <c r="ZY12" t="s">
        <v>2576</v>
      </c>
      <c r="ZZ12" s="18"/>
    </row>
    <row r="13" spans="1:702" x14ac:dyDescent="0.25">
      <c r="A13" s="21" t="s">
        <v>2577</v>
      </c>
      <c r="B13" s="22" t="s">
        <v>2578</v>
      </c>
      <c r="C13" s="23" t="s">
        <v>2579</v>
      </c>
      <c r="D13" s="24"/>
      <c r="E13" s="24"/>
      <c r="F13" s="25">
        <f t="shared" ref="F13:F22" si="0">U13</f>
        <v>0</v>
      </c>
      <c r="G13" s="26">
        <f t="shared" ref="G13:G22" si="1">ROUND(E13*F13,2)</f>
        <v>0</v>
      </c>
      <c r="H13" s="7"/>
      <c r="I13" s="27"/>
      <c r="J13" s="27"/>
      <c r="K13" s="25">
        <f t="shared" ref="K13:K22" si="2">U13</f>
        <v>0</v>
      </c>
      <c r="L13" s="26">
        <f t="shared" ref="L13:L22" si="3">ROUND(J13*K13,2)</f>
        <v>0</v>
      </c>
      <c r="M13" s="7"/>
      <c r="N13" s="27"/>
      <c r="O13" s="27"/>
      <c r="P13" s="25">
        <f t="shared" ref="P13:P22" si="4">U13</f>
        <v>0</v>
      </c>
      <c r="Q13" s="26">
        <f t="shared" ref="Q13:Q22" si="5">ROUND(O13*P13,2)</f>
        <v>0</v>
      </c>
      <c r="R13" s="7"/>
      <c r="S13" s="27">
        <f t="shared" ref="S13:S22" si="6">D13+I13+N13</f>
        <v>0</v>
      </c>
      <c r="T13" s="27">
        <f t="shared" ref="T13:T22" si="7">E13+J13+O13</f>
        <v>0</v>
      </c>
      <c r="U13" s="25"/>
      <c r="V13" s="26">
        <f t="shared" ref="V13:V22" si="8">G13+L13+Q13</f>
        <v>0</v>
      </c>
      <c r="ZY13" t="s">
        <v>2580</v>
      </c>
      <c r="ZZ13" s="18" t="s">
        <v>2581</v>
      </c>
    </row>
    <row r="14" spans="1:702" x14ac:dyDescent="0.25">
      <c r="A14" s="21" t="s">
        <v>2582</v>
      </c>
      <c r="B14" s="22" t="s">
        <v>2583</v>
      </c>
      <c r="C14" s="23" t="s">
        <v>2584</v>
      </c>
      <c r="D14" s="24"/>
      <c r="E14" s="24"/>
      <c r="F14" s="25">
        <f t="shared" si="0"/>
        <v>0</v>
      </c>
      <c r="G14" s="26">
        <f t="shared" si="1"/>
        <v>0</v>
      </c>
      <c r="H14" s="7"/>
      <c r="I14" s="27"/>
      <c r="J14" s="27"/>
      <c r="K14" s="25">
        <f t="shared" si="2"/>
        <v>0</v>
      </c>
      <c r="L14" s="26">
        <f t="shared" si="3"/>
        <v>0</v>
      </c>
      <c r="M14" s="7"/>
      <c r="N14" s="27"/>
      <c r="O14" s="27"/>
      <c r="P14" s="25">
        <f t="shared" si="4"/>
        <v>0</v>
      </c>
      <c r="Q14" s="26">
        <f t="shared" si="5"/>
        <v>0</v>
      </c>
      <c r="R14" s="7"/>
      <c r="S14" s="27">
        <f t="shared" si="6"/>
        <v>0</v>
      </c>
      <c r="T14" s="27">
        <f t="shared" si="7"/>
        <v>0</v>
      </c>
      <c r="U14" s="25"/>
      <c r="V14" s="26">
        <f t="shared" si="8"/>
        <v>0</v>
      </c>
      <c r="ZY14" t="s">
        <v>2585</v>
      </c>
      <c r="ZZ14" s="18" t="s">
        <v>2586</v>
      </c>
    </row>
    <row r="15" spans="1:702" x14ac:dyDescent="0.25">
      <c r="A15" s="21" t="s">
        <v>2587</v>
      </c>
      <c r="B15" s="22" t="s">
        <v>2588</v>
      </c>
      <c r="C15" s="23" t="s">
        <v>2589</v>
      </c>
      <c r="D15" s="24"/>
      <c r="E15" s="24"/>
      <c r="F15" s="25">
        <f t="shared" si="0"/>
        <v>0</v>
      </c>
      <c r="G15" s="26">
        <f t="shared" si="1"/>
        <v>0</v>
      </c>
      <c r="H15" s="7"/>
      <c r="I15" s="27"/>
      <c r="J15" s="27"/>
      <c r="K15" s="25">
        <f t="shared" si="2"/>
        <v>0</v>
      </c>
      <c r="L15" s="26">
        <f t="shared" si="3"/>
        <v>0</v>
      </c>
      <c r="M15" s="7"/>
      <c r="N15" s="27"/>
      <c r="O15" s="27"/>
      <c r="P15" s="25">
        <f t="shared" si="4"/>
        <v>0</v>
      </c>
      <c r="Q15" s="26">
        <f t="shared" si="5"/>
        <v>0</v>
      </c>
      <c r="R15" s="7"/>
      <c r="S15" s="27">
        <f t="shared" si="6"/>
        <v>0</v>
      </c>
      <c r="T15" s="27">
        <f t="shared" si="7"/>
        <v>0</v>
      </c>
      <c r="U15" s="25"/>
      <c r="V15" s="26">
        <f t="shared" si="8"/>
        <v>0</v>
      </c>
      <c r="ZY15" t="s">
        <v>2590</v>
      </c>
      <c r="ZZ15" s="18" t="s">
        <v>2591</v>
      </c>
    </row>
    <row r="16" spans="1:702" x14ac:dyDescent="0.25">
      <c r="A16" s="21" t="s">
        <v>2592</v>
      </c>
      <c r="B16" s="22" t="s">
        <v>2593</v>
      </c>
      <c r="C16" s="23" t="s">
        <v>2594</v>
      </c>
      <c r="D16" s="24"/>
      <c r="E16" s="24"/>
      <c r="F16" s="25">
        <f t="shared" si="0"/>
        <v>0</v>
      </c>
      <c r="G16" s="26">
        <f t="shared" si="1"/>
        <v>0</v>
      </c>
      <c r="H16" s="7"/>
      <c r="I16" s="27"/>
      <c r="J16" s="27"/>
      <c r="K16" s="25">
        <f t="shared" si="2"/>
        <v>0</v>
      </c>
      <c r="L16" s="26">
        <f t="shared" si="3"/>
        <v>0</v>
      </c>
      <c r="M16" s="7"/>
      <c r="N16" s="27"/>
      <c r="O16" s="27"/>
      <c r="P16" s="25">
        <f t="shared" si="4"/>
        <v>0</v>
      </c>
      <c r="Q16" s="26">
        <f t="shared" si="5"/>
        <v>0</v>
      </c>
      <c r="R16" s="7"/>
      <c r="S16" s="27">
        <f t="shared" si="6"/>
        <v>0</v>
      </c>
      <c r="T16" s="27">
        <f t="shared" si="7"/>
        <v>0</v>
      </c>
      <c r="U16" s="25"/>
      <c r="V16" s="26">
        <f t="shared" si="8"/>
        <v>0</v>
      </c>
      <c r="ZY16" t="s">
        <v>2595</v>
      </c>
      <c r="ZZ16" s="18" t="s">
        <v>2596</v>
      </c>
    </row>
    <row r="17" spans="1:702" x14ac:dyDescent="0.25">
      <c r="A17" s="21" t="s">
        <v>2597</v>
      </c>
      <c r="B17" s="22" t="s">
        <v>2598</v>
      </c>
      <c r="C17" s="23" t="s">
        <v>2599</v>
      </c>
      <c r="D17" s="24"/>
      <c r="E17" s="24"/>
      <c r="F17" s="25">
        <f t="shared" si="0"/>
        <v>0</v>
      </c>
      <c r="G17" s="26">
        <f t="shared" si="1"/>
        <v>0</v>
      </c>
      <c r="H17" s="7"/>
      <c r="I17" s="27"/>
      <c r="J17" s="27"/>
      <c r="K17" s="25">
        <f t="shared" si="2"/>
        <v>0</v>
      </c>
      <c r="L17" s="26">
        <f t="shared" si="3"/>
        <v>0</v>
      </c>
      <c r="M17" s="7"/>
      <c r="N17" s="27"/>
      <c r="O17" s="27"/>
      <c r="P17" s="25">
        <f t="shared" si="4"/>
        <v>0</v>
      </c>
      <c r="Q17" s="26">
        <f t="shared" si="5"/>
        <v>0</v>
      </c>
      <c r="R17" s="7"/>
      <c r="S17" s="27">
        <f t="shared" si="6"/>
        <v>0</v>
      </c>
      <c r="T17" s="27">
        <f t="shared" si="7"/>
        <v>0</v>
      </c>
      <c r="U17" s="25"/>
      <c r="V17" s="26">
        <f t="shared" si="8"/>
        <v>0</v>
      </c>
      <c r="ZY17" t="s">
        <v>2600</v>
      </c>
      <c r="ZZ17" s="18" t="s">
        <v>2601</v>
      </c>
    </row>
    <row r="18" spans="1:702" x14ac:dyDescent="0.25">
      <c r="A18" s="21" t="s">
        <v>2602</v>
      </c>
      <c r="B18" s="22" t="s">
        <v>2603</v>
      </c>
      <c r="C18" s="23" t="s">
        <v>2604</v>
      </c>
      <c r="D18" s="24"/>
      <c r="E18" s="24"/>
      <c r="F18" s="25">
        <f t="shared" si="0"/>
        <v>0</v>
      </c>
      <c r="G18" s="26">
        <f t="shared" si="1"/>
        <v>0</v>
      </c>
      <c r="H18" s="7"/>
      <c r="I18" s="27"/>
      <c r="J18" s="27"/>
      <c r="K18" s="25">
        <f t="shared" si="2"/>
        <v>0</v>
      </c>
      <c r="L18" s="26">
        <f t="shared" si="3"/>
        <v>0</v>
      </c>
      <c r="M18" s="7"/>
      <c r="N18" s="27"/>
      <c r="O18" s="27"/>
      <c r="P18" s="25">
        <f t="shared" si="4"/>
        <v>0</v>
      </c>
      <c r="Q18" s="26">
        <f t="shared" si="5"/>
        <v>0</v>
      </c>
      <c r="R18" s="7"/>
      <c r="S18" s="27">
        <f t="shared" si="6"/>
        <v>0</v>
      </c>
      <c r="T18" s="27">
        <f t="shared" si="7"/>
        <v>0</v>
      </c>
      <c r="U18" s="25"/>
      <c r="V18" s="26">
        <f t="shared" si="8"/>
        <v>0</v>
      </c>
      <c r="ZY18" t="s">
        <v>2605</v>
      </c>
      <c r="ZZ18" s="18" t="s">
        <v>2606</v>
      </c>
    </row>
    <row r="19" spans="1:702" x14ac:dyDescent="0.25">
      <c r="A19" s="21" t="s">
        <v>2607</v>
      </c>
      <c r="B19" s="22" t="s">
        <v>2608</v>
      </c>
      <c r="C19" s="23" t="s">
        <v>2609</v>
      </c>
      <c r="D19" s="24"/>
      <c r="E19" s="24"/>
      <c r="F19" s="25">
        <f t="shared" si="0"/>
        <v>0</v>
      </c>
      <c r="G19" s="26">
        <f t="shared" si="1"/>
        <v>0</v>
      </c>
      <c r="H19" s="7"/>
      <c r="I19" s="27"/>
      <c r="J19" s="27"/>
      <c r="K19" s="25">
        <f t="shared" si="2"/>
        <v>0</v>
      </c>
      <c r="L19" s="26">
        <f t="shared" si="3"/>
        <v>0</v>
      </c>
      <c r="M19" s="7"/>
      <c r="N19" s="27"/>
      <c r="O19" s="27"/>
      <c r="P19" s="25">
        <f t="shared" si="4"/>
        <v>0</v>
      </c>
      <c r="Q19" s="26">
        <f t="shared" si="5"/>
        <v>0</v>
      </c>
      <c r="R19" s="7"/>
      <c r="S19" s="27">
        <f t="shared" si="6"/>
        <v>0</v>
      </c>
      <c r="T19" s="27">
        <f t="shared" si="7"/>
        <v>0</v>
      </c>
      <c r="U19" s="25"/>
      <c r="V19" s="26">
        <f t="shared" si="8"/>
        <v>0</v>
      </c>
      <c r="ZY19" t="s">
        <v>2610</v>
      </c>
      <c r="ZZ19" s="18" t="s">
        <v>2611</v>
      </c>
    </row>
    <row r="20" spans="1:702" x14ac:dyDescent="0.25">
      <c r="A20" s="21" t="s">
        <v>2612</v>
      </c>
      <c r="B20" s="22" t="s">
        <v>2613</v>
      </c>
      <c r="C20" s="23" t="s">
        <v>2614</v>
      </c>
      <c r="D20" s="24"/>
      <c r="E20" s="24"/>
      <c r="F20" s="25">
        <f t="shared" si="0"/>
        <v>0</v>
      </c>
      <c r="G20" s="26">
        <f t="shared" si="1"/>
        <v>0</v>
      </c>
      <c r="H20" s="7"/>
      <c r="I20" s="27"/>
      <c r="J20" s="27"/>
      <c r="K20" s="25">
        <f t="shared" si="2"/>
        <v>0</v>
      </c>
      <c r="L20" s="26">
        <f t="shared" si="3"/>
        <v>0</v>
      </c>
      <c r="M20" s="7"/>
      <c r="N20" s="27"/>
      <c r="O20" s="27"/>
      <c r="P20" s="25">
        <f t="shared" si="4"/>
        <v>0</v>
      </c>
      <c r="Q20" s="26">
        <f t="shared" si="5"/>
        <v>0</v>
      </c>
      <c r="R20" s="7"/>
      <c r="S20" s="27">
        <f t="shared" si="6"/>
        <v>0</v>
      </c>
      <c r="T20" s="27">
        <f t="shared" si="7"/>
        <v>0</v>
      </c>
      <c r="U20" s="25"/>
      <c r="V20" s="26">
        <f t="shared" si="8"/>
        <v>0</v>
      </c>
      <c r="ZY20" t="s">
        <v>2615</v>
      </c>
      <c r="ZZ20" s="18" t="s">
        <v>2616</v>
      </c>
    </row>
    <row r="21" spans="1:702" x14ac:dyDescent="0.25">
      <c r="A21" s="21" t="s">
        <v>2617</v>
      </c>
      <c r="B21" s="22" t="s">
        <v>2618</v>
      </c>
      <c r="C21" s="23" t="s">
        <v>2619</v>
      </c>
      <c r="D21" s="24"/>
      <c r="E21" s="24"/>
      <c r="F21" s="25">
        <f t="shared" si="0"/>
        <v>0</v>
      </c>
      <c r="G21" s="26">
        <f t="shared" si="1"/>
        <v>0</v>
      </c>
      <c r="H21" s="7"/>
      <c r="I21" s="27"/>
      <c r="J21" s="27"/>
      <c r="K21" s="25">
        <f t="shared" si="2"/>
        <v>0</v>
      </c>
      <c r="L21" s="26">
        <f t="shared" si="3"/>
        <v>0</v>
      </c>
      <c r="M21" s="7"/>
      <c r="N21" s="27"/>
      <c r="O21" s="27"/>
      <c r="P21" s="25">
        <f t="shared" si="4"/>
        <v>0</v>
      </c>
      <c r="Q21" s="26">
        <f t="shared" si="5"/>
        <v>0</v>
      </c>
      <c r="R21" s="7"/>
      <c r="S21" s="27">
        <f t="shared" si="6"/>
        <v>0</v>
      </c>
      <c r="T21" s="27">
        <f t="shared" si="7"/>
        <v>0</v>
      </c>
      <c r="U21" s="25"/>
      <c r="V21" s="26">
        <f t="shared" si="8"/>
        <v>0</v>
      </c>
      <c r="ZY21" t="s">
        <v>2620</v>
      </c>
      <c r="ZZ21" s="18" t="s">
        <v>2621</v>
      </c>
    </row>
    <row r="22" spans="1:702" ht="25.5" x14ac:dyDescent="0.25">
      <c r="A22" s="21" t="s">
        <v>2622</v>
      </c>
      <c r="B22" s="22" t="s">
        <v>2623</v>
      </c>
      <c r="C22" s="23" t="s">
        <v>2624</v>
      </c>
      <c r="D22" s="24"/>
      <c r="E22" s="24"/>
      <c r="F22" s="25">
        <f t="shared" si="0"/>
        <v>0</v>
      </c>
      <c r="G22" s="26">
        <f t="shared" si="1"/>
        <v>0</v>
      </c>
      <c r="H22" s="7"/>
      <c r="I22" s="27"/>
      <c r="J22" s="27"/>
      <c r="K22" s="25">
        <f t="shared" si="2"/>
        <v>0</v>
      </c>
      <c r="L22" s="26">
        <f t="shared" si="3"/>
        <v>0</v>
      </c>
      <c r="M22" s="7"/>
      <c r="N22" s="27"/>
      <c r="O22" s="27"/>
      <c r="P22" s="25">
        <f t="shared" si="4"/>
        <v>0</v>
      </c>
      <c r="Q22" s="26">
        <f t="shared" si="5"/>
        <v>0</v>
      </c>
      <c r="R22" s="7"/>
      <c r="S22" s="27">
        <f t="shared" si="6"/>
        <v>0</v>
      </c>
      <c r="T22" s="27">
        <f t="shared" si="7"/>
        <v>0</v>
      </c>
      <c r="U22" s="25"/>
      <c r="V22" s="26">
        <f t="shared" si="8"/>
        <v>0</v>
      </c>
      <c r="ZY22" t="s">
        <v>2625</v>
      </c>
      <c r="ZZ22" s="18" t="s">
        <v>2626</v>
      </c>
    </row>
    <row r="23" spans="1:702" x14ac:dyDescent="0.25">
      <c r="A23" s="28"/>
      <c r="B23" s="29"/>
      <c r="C23" s="15"/>
      <c r="D23" s="15"/>
      <c r="E23" s="15"/>
      <c r="F23" s="15"/>
      <c r="G23" s="30"/>
      <c r="H23" s="7"/>
      <c r="I23" s="17"/>
      <c r="J23" s="17"/>
      <c r="K23" s="15"/>
      <c r="L23" s="30"/>
      <c r="M23" s="7"/>
      <c r="N23" s="17"/>
      <c r="O23" s="17"/>
      <c r="P23" s="15"/>
      <c r="Q23" s="30"/>
      <c r="R23" s="7"/>
      <c r="S23" s="17"/>
      <c r="T23" s="17"/>
      <c r="U23" s="15"/>
      <c r="V23" s="30"/>
    </row>
    <row r="24" spans="1:702" ht="21" x14ac:dyDescent="0.25">
      <c r="A24" s="31"/>
      <c r="B24" s="32" t="s">
        <v>2627</v>
      </c>
      <c r="C24" s="82"/>
      <c r="D24" s="82"/>
      <c r="E24" s="82"/>
      <c r="F24" s="82"/>
      <c r="G24" s="85">
        <f>SUBTOTAL(109,G13:G23)</f>
        <v>0</v>
      </c>
      <c r="H24" s="33"/>
      <c r="I24" s="84"/>
      <c r="J24" s="84"/>
      <c r="K24" s="82"/>
      <c r="L24" s="85">
        <f>SUBTOTAL(109,L13:L23)</f>
        <v>0</v>
      </c>
      <c r="M24" s="33"/>
      <c r="N24" s="84"/>
      <c r="O24" s="84"/>
      <c r="P24" s="82"/>
      <c r="Q24" s="85">
        <f>SUBTOTAL(109,Q13:Q23)</f>
        <v>0</v>
      </c>
      <c r="R24" s="33"/>
      <c r="S24" s="84"/>
      <c r="T24" s="84"/>
      <c r="U24" s="82"/>
      <c r="V24" s="85">
        <f>SUBTOTAL(109,V13:V23)</f>
        <v>0</v>
      </c>
      <c r="W24" s="34"/>
      <c r="ZY24" t="s">
        <v>2628</v>
      </c>
    </row>
    <row r="25" spans="1:702" x14ac:dyDescent="0.25">
      <c r="A25" s="28"/>
      <c r="B25" s="29"/>
      <c r="C25" s="15"/>
      <c r="D25" s="15"/>
      <c r="E25" s="15"/>
      <c r="F25" s="15"/>
      <c r="G25" s="11"/>
      <c r="H25" s="7"/>
      <c r="I25" s="17"/>
      <c r="J25" s="17"/>
      <c r="K25" s="15"/>
      <c r="L25" s="11"/>
      <c r="M25" s="7"/>
      <c r="N25" s="17"/>
      <c r="O25" s="17"/>
      <c r="P25" s="15"/>
      <c r="Q25" s="11"/>
      <c r="R25" s="7"/>
      <c r="S25" s="17"/>
      <c r="T25" s="17"/>
      <c r="U25" s="15"/>
      <c r="V25" s="11"/>
    </row>
    <row r="26" spans="1:702" ht="42" x14ac:dyDescent="0.25">
      <c r="A26" s="19" t="s">
        <v>2629</v>
      </c>
      <c r="B26" s="20" t="s">
        <v>2630</v>
      </c>
      <c r="C26" s="15"/>
      <c r="D26" s="15"/>
      <c r="E26" s="15"/>
      <c r="F26" s="15"/>
      <c r="G26" s="16"/>
      <c r="H26" s="7"/>
      <c r="I26" s="17"/>
      <c r="J26" s="17"/>
      <c r="K26" s="15"/>
      <c r="L26" s="16"/>
      <c r="M26" s="7"/>
      <c r="N26" s="17"/>
      <c r="O26" s="17"/>
      <c r="P26" s="15"/>
      <c r="Q26" s="16"/>
      <c r="R26" s="7"/>
      <c r="S26" s="17"/>
      <c r="T26" s="17"/>
      <c r="U26" s="15"/>
      <c r="V26" s="16"/>
      <c r="ZY26" t="s">
        <v>2631</v>
      </c>
      <c r="ZZ26" s="18" t="s">
        <v>2632</v>
      </c>
    </row>
    <row r="27" spans="1:702" x14ac:dyDescent="0.25">
      <c r="A27" s="21" t="s">
        <v>2633</v>
      </c>
      <c r="B27" s="22" t="s">
        <v>2634</v>
      </c>
      <c r="C27" s="23" t="s">
        <v>2635</v>
      </c>
      <c r="D27" s="24"/>
      <c r="E27" s="24"/>
      <c r="F27" s="25">
        <f>U27</f>
        <v>0</v>
      </c>
      <c r="G27" s="26">
        <f>ROUND(E27*F27,2)</f>
        <v>0</v>
      </c>
      <c r="H27" s="7"/>
      <c r="I27" s="27">
        <v>1</v>
      </c>
      <c r="J27" s="27"/>
      <c r="K27" s="25">
        <f>U27</f>
        <v>0</v>
      </c>
      <c r="L27" s="26">
        <f>ROUND(J27*K27,2)</f>
        <v>0</v>
      </c>
      <c r="M27" s="7"/>
      <c r="N27" s="27"/>
      <c r="O27" s="27"/>
      <c r="P27" s="25">
        <f>U27</f>
        <v>0</v>
      </c>
      <c r="Q27" s="26">
        <f>ROUND(O27*P27,2)</f>
        <v>0</v>
      </c>
      <c r="R27" s="7"/>
      <c r="S27" s="27">
        <f>D27+I27+N27</f>
        <v>1</v>
      </c>
      <c r="T27" s="27">
        <f>E27+J27+O27</f>
        <v>0</v>
      </c>
      <c r="U27" s="25"/>
      <c r="V27" s="26">
        <f>G27+L27+Q27</f>
        <v>0</v>
      </c>
      <c r="ZY27" t="s">
        <v>2636</v>
      </c>
      <c r="ZZ27" s="18" t="s">
        <v>2637</v>
      </c>
    </row>
    <row r="28" spans="1:702" x14ac:dyDescent="0.25">
      <c r="A28" s="21" t="s">
        <v>2638</v>
      </c>
      <c r="B28" s="22" t="s">
        <v>2639</v>
      </c>
      <c r="C28" s="23" t="s">
        <v>2640</v>
      </c>
      <c r="D28" s="24"/>
      <c r="E28" s="24"/>
      <c r="F28" s="25">
        <f>U28</f>
        <v>0</v>
      </c>
      <c r="G28" s="26">
        <f>ROUND(E28*F28,2)</f>
        <v>0</v>
      </c>
      <c r="H28" s="7"/>
      <c r="I28" s="27">
        <v>1</v>
      </c>
      <c r="J28" s="27"/>
      <c r="K28" s="25">
        <f>U28</f>
        <v>0</v>
      </c>
      <c r="L28" s="26">
        <f>ROUND(J28*K28,2)</f>
        <v>0</v>
      </c>
      <c r="M28" s="7"/>
      <c r="N28" s="27"/>
      <c r="O28" s="27"/>
      <c r="P28" s="25">
        <f>U28</f>
        <v>0</v>
      </c>
      <c r="Q28" s="26">
        <f>ROUND(O28*P28,2)</f>
        <v>0</v>
      </c>
      <c r="R28" s="7"/>
      <c r="S28" s="27">
        <f>D28+I28+N28</f>
        <v>1</v>
      </c>
      <c r="T28" s="27">
        <f>E28+J28+O28</f>
        <v>0</v>
      </c>
      <c r="U28" s="25"/>
      <c r="V28" s="26">
        <f>G28+L28+Q28</f>
        <v>0</v>
      </c>
      <c r="ZY28" t="s">
        <v>2641</v>
      </c>
      <c r="ZZ28" s="18" t="s">
        <v>2642</v>
      </c>
    </row>
    <row r="29" spans="1:702" x14ac:dyDescent="0.25">
      <c r="A29" s="28"/>
      <c r="B29" s="29"/>
      <c r="C29" s="15"/>
      <c r="D29" s="15"/>
      <c r="E29" s="15"/>
      <c r="F29" s="15"/>
      <c r="G29" s="30"/>
      <c r="H29" s="7"/>
      <c r="I29" s="17"/>
      <c r="J29" s="17"/>
      <c r="K29" s="15"/>
      <c r="L29" s="30"/>
      <c r="M29" s="7"/>
      <c r="N29" s="17"/>
      <c r="O29" s="17"/>
      <c r="P29" s="15"/>
      <c r="Q29" s="30"/>
      <c r="R29" s="7"/>
      <c r="S29" s="17"/>
      <c r="T29" s="17"/>
      <c r="U29" s="15"/>
      <c r="V29" s="30"/>
    </row>
    <row r="30" spans="1:702" ht="21" x14ac:dyDescent="0.25">
      <c r="A30" s="31"/>
      <c r="B30" s="32" t="s">
        <v>2643</v>
      </c>
      <c r="C30" s="82"/>
      <c r="D30" s="82"/>
      <c r="E30" s="82"/>
      <c r="F30" s="82"/>
      <c r="G30" s="85">
        <f>SUBTOTAL(109,G27:G29)</f>
        <v>0</v>
      </c>
      <c r="H30" s="33"/>
      <c r="I30" s="84"/>
      <c r="J30" s="84"/>
      <c r="K30" s="82"/>
      <c r="L30" s="85">
        <f>SUBTOTAL(109,L27:L29)</f>
        <v>0</v>
      </c>
      <c r="M30" s="33"/>
      <c r="N30" s="84"/>
      <c r="O30" s="84"/>
      <c r="P30" s="82"/>
      <c r="Q30" s="85">
        <f>SUBTOTAL(109,Q27:Q29)</f>
        <v>0</v>
      </c>
      <c r="R30" s="33"/>
      <c r="S30" s="84"/>
      <c r="T30" s="84"/>
      <c r="U30" s="82"/>
      <c r="V30" s="85">
        <f>SUBTOTAL(109,V27:V29)</f>
        <v>0</v>
      </c>
      <c r="W30" s="34"/>
      <c r="ZY30" t="s">
        <v>2644</v>
      </c>
    </row>
    <row r="31" spans="1:702" x14ac:dyDescent="0.25">
      <c r="A31" s="28"/>
      <c r="B31" s="29"/>
      <c r="C31" s="15"/>
      <c r="D31" s="15"/>
      <c r="E31" s="15"/>
      <c r="F31" s="15"/>
      <c r="G31" s="11"/>
      <c r="H31" s="7"/>
      <c r="I31" s="17"/>
      <c r="J31" s="17"/>
      <c r="K31" s="15"/>
      <c r="L31" s="11"/>
      <c r="M31" s="7"/>
      <c r="N31" s="17"/>
      <c r="O31" s="17"/>
      <c r="P31" s="15"/>
      <c r="Q31" s="11"/>
      <c r="R31" s="7"/>
      <c r="S31" s="17"/>
      <c r="T31" s="17"/>
      <c r="U31" s="15"/>
      <c r="V31" s="11"/>
    </row>
    <row r="32" spans="1:702" ht="42" x14ac:dyDescent="0.25">
      <c r="A32" s="19" t="s">
        <v>2645</v>
      </c>
      <c r="B32" s="20" t="s">
        <v>2646</v>
      </c>
      <c r="C32" s="15"/>
      <c r="D32" s="15"/>
      <c r="E32" s="15"/>
      <c r="F32" s="15"/>
      <c r="G32" s="16"/>
      <c r="H32" s="7"/>
      <c r="I32" s="17"/>
      <c r="J32" s="17"/>
      <c r="K32" s="15"/>
      <c r="L32" s="16"/>
      <c r="M32" s="7"/>
      <c r="N32" s="17"/>
      <c r="O32" s="17"/>
      <c r="P32" s="15"/>
      <c r="Q32" s="16"/>
      <c r="R32" s="7"/>
      <c r="S32" s="17"/>
      <c r="T32" s="17"/>
      <c r="U32" s="15"/>
      <c r="V32" s="16"/>
      <c r="ZY32" t="s">
        <v>2647</v>
      </c>
      <c r="ZZ32" s="18"/>
    </row>
    <row r="33" spans="1:702" x14ac:dyDescent="0.25">
      <c r="A33" s="21" t="s">
        <v>2648</v>
      </c>
      <c r="B33" s="22" t="s">
        <v>2649</v>
      </c>
      <c r="C33" s="23" t="s">
        <v>2650</v>
      </c>
      <c r="D33" s="24"/>
      <c r="E33" s="24"/>
      <c r="F33" s="25">
        <f>U33</f>
        <v>0</v>
      </c>
      <c r="G33" s="26">
        <f>ROUND(E33*F33,2)</f>
        <v>0</v>
      </c>
      <c r="H33" s="7"/>
      <c r="I33" s="27">
        <v>1</v>
      </c>
      <c r="J33" s="27"/>
      <c r="K33" s="25">
        <f>U33</f>
        <v>0</v>
      </c>
      <c r="L33" s="26">
        <f>ROUND(J33*K33,2)</f>
        <v>0</v>
      </c>
      <c r="M33" s="7"/>
      <c r="N33" s="27"/>
      <c r="O33" s="27"/>
      <c r="P33" s="25">
        <f>U33</f>
        <v>0</v>
      </c>
      <c r="Q33" s="26">
        <f>ROUND(O33*P33,2)</f>
        <v>0</v>
      </c>
      <c r="R33" s="7"/>
      <c r="S33" s="27">
        <f>D33+I33+N33</f>
        <v>1</v>
      </c>
      <c r="T33" s="27">
        <f>E33+J33+O33</f>
        <v>0</v>
      </c>
      <c r="U33" s="25"/>
      <c r="V33" s="26">
        <f>G33+L33+Q33</f>
        <v>0</v>
      </c>
      <c r="ZY33" t="s">
        <v>2651</v>
      </c>
      <c r="ZZ33" s="18" t="s">
        <v>2652</v>
      </c>
    </row>
    <row r="34" spans="1:702" x14ac:dyDescent="0.25">
      <c r="A34" s="28"/>
      <c r="B34" s="29"/>
      <c r="C34" s="15"/>
      <c r="D34" s="15"/>
      <c r="E34" s="15"/>
      <c r="F34" s="15"/>
      <c r="G34" s="30"/>
      <c r="H34" s="7"/>
      <c r="I34" s="17"/>
      <c r="J34" s="17"/>
      <c r="K34" s="15"/>
      <c r="L34" s="30"/>
      <c r="M34" s="7"/>
      <c r="N34" s="17"/>
      <c r="O34" s="17"/>
      <c r="P34" s="15"/>
      <c r="Q34" s="30"/>
      <c r="R34" s="7"/>
      <c r="S34" s="17"/>
      <c r="T34" s="17"/>
      <c r="U34" s="15"/>
      <c r="V34" s="30"/>
    </row>
    <row r="35" spans="1:702" ht="21" x14ac:dyDescent="0.25">
      <c r="A35" s="31"/>
      <c r="B35" s="32" t="s">
        <v>2653</v>
      </c>
      <c r="C35" s="82"/>
      <c r="D35" s="82"/>
      <c r="E35" s="82"/>
      <c r="F35" s="82"/>
      <c r="G35" s="85">
        <f>SUBTOTAL(109,G33:G34)</f>
        <v>0</v>
      </c>
      <c r="H35" s="33"/>
      <c r="I35" s="84"/>
      <c r="J35" s="84"/>
      <c r="K35" s="82"/>
      <c r="L35" s="85">
        <f>SUBTOTAL(109,L33:L34)</f>
        <v>0</v>
      </c>
      <c r="M35" s="33"/>
      <c r="N35" s="84"/>
      <c r="O35" s="84"/>
      <c r="P35" s="82"/>
      <c r="Q35" s="85">
        <f>SUBTOTAL(109,Q33:Q34)</f>
        <v>0</v>
      </c>
      <c r="R35" s="33"/>
      <c r="S35" s="84"/>
      <c r="T35" s="84"/>
      <c r="U35" s="82"/>
      <c r="V35" s="85">
        <f>SUBTOTAL(109,V33:V34)</f>
        <v>0</v>
      </c>
      <c r="W35" s="34"/>
      <c r="ZY35" t="s">
        <v>2654</v>
      </c>
    </row>
    <row r="36" spans="1:702" x14ac:dyDescent="0.25">
      <c r="A36" s="28"/>
      <c r="B36" s="29"/>
      <c r="C36" s="15"/>
      <c r="D36" s="15"/>
      <c r="E36" s="15"/>
      <c r="F36" s="15"/>
      <c r="G36" s="11"/>
      <c r="H36" s="7"/>
      <c r="I36" s="17"/>
      <c r="J36" s="17"/>
      <c r="K36" s="15"/>
      <c r="L36" s="11"/>
      <c r="M36" s="7"/>
      <c r="N36" s="17"/>
      <c r="O36" s="17"/>
      <c r="P36" s="15"/>
      <c r="Q36" s="11"/>
      <c r="R36" s="7"/>
      <c r="S36" s="17"/>
      <c r="T36" s="17"/>
      <c r="U36" s="15"/>
      <c r="V36" s="11"/>
    </row>
    <row r="37" spans="1:702" x14ac:dyDescent="0.25">
      <c r="A37" s="36"/>
      <c r="B37" s="37"/>
      <c r="C37" s="38"/>
      <c r="D37" s="38"/>
      <c r="E37" s="38"/>
      <c r="F37" s="38"/>
      <c r="G37" s="30"/>
      <c r="H37" s="7"/>
      <c r="I37" s="39"/>
      <c r="J37" s="39"/>
      <c r="K37" s="38"/>
      <c r="L37" s="30"/>
      <c r="M37" s="7"/>
      <c r="N37" s="39"/>
      <c r="O37" s="39"/>
      <c r="P37" s="38"/>
      <c r="Q37" s="30"/>
      <c r="R37" s="7"/>
      <c r="S37" s="39"/>
      <c r="T37" s="39"/>
      <c r="U37" s="38"/>
      <c r="V37" s="30"/>
    </row>
    <row r="38" spans="1:702" x14ac:dyDescent="0.25">
      <c r="A38" s="40"/>
      <c r="B38" s="40"/>
      <c r="C38" s="40"/>
      <c r="D38" s="40"/>
      <c r="E38" s="40"/>
      <c r="F38" s="40"/>
      <c r="G38" s="40"/>
      <c r="I38" s="40"/>
      <c r="J38" s="40"/>
      <c r="K38" s="40"/>
      <c r="L38" s="40"/>
      <c r="N38" s="40"/>
      <c r="O38" s="40"/>
      <c r="P38" s="40"/>
      <c r="Q38" s="40"/>
      <c r="S38" s="40"/>
      <c r="T38" s="40"/>
      <c r="U38" s="40"/>
      <c r="V38" s="40"/>
    </row>
    <row r="39" spans="1:702" x14ac:dyDescent="0.25">
      <c r="B39" s="1" t="s">
        <v>2655</v>
      </c>
      <c r="G39" s="41">
        <f>SUBTOTAL(109,G11:G37)</f>
        <v>0</v>
      </c>
      <c r="L39" s="41">
        <f>SUBTOTAL(109,L11:L37)</f>
        <v>0</v>
      </c>
      <c r="Q39" s="41">
        <f>SUBTOTAL(109,Q11:Q37)</f>
        <v>0</v>
      </c>
      <c r="V39" s="41">
        <f>SUBTOTAL(109,V11:V37)</f>
        <v>0</v>
      </c>
      <c r="ZY39" t="s">
        <v>2656</v>
      </c>
    </row>
    <row r="40" spans="1:702" x14ac:dyDescent="0.25">
      <c r="A40" s="42" t="e">
        <f>#REF!</f>
        <v>#REF!</v>
      </c>
      <c r="B40" s="1" t="e">
        <f>CONCATENATE("Montant TVA (",A40,"%)")</f>
        <v>#REF!</v>
      </c>
      <c r="G40" s="41" t="e">
        <f>(G39*A40)/100</f>
        <v>#REF!</v>
      </c>
      <c r="L40" s="41" t="e">
        <f>(L39*A40)/100</f>
        <v>#REF!</v>
      </c>
      <c r="Q40" s="41" t="e">
        <f>(Q39*A40)/100</f>
        <v>#REF!</v>
      </c>
      <c r="V40" s="41" t="e">
        <f>(V39*A40)/100</f>
        <v>#REF!</v>
      </c>
      <c r="ZY40" t="s">
        <v>2657</v>
      </c>
    </row>
    <row r="41" spans="1:702" x14ac:dyDescent="0.25">
      <c r="B41" s="1" t="s">
        <v>2658</v>
      </c>
      <c r="G41" s="41" t="e">
        <f>G39+G40</f>
        <v>#REF!</v>
      </c>
      <c r="L41" s="41" t="e">
        <f>L39+L40</f>
        <v>#REF!</v>
      </c>
      <c r="Q41" s="41" t="e">
        <f>Q39+Q40</f>
        <v>#REF!</v>
      </c>
      <c r="V41" s="41" t="e">
        <f>V39+V40</f>
        <v>#REF!</v>
      </c>
      <c r="ZY41" t="s">
        <v>2659</v>
      </c>
    </row>
    <row r="42" spans="1:702" x14ac:dyDescent="0.25">
      <c r="G42" s="41"/>
      <c r="L42" s="41"/>
      <c r="Q42" s="41"/>
      <c r="V42" s="41"/>
    </row>
    <row r="43" spans="1:702" x14ac:dyDescent="0.25">
      <c r="G43" s="41"/>
      <c r="L43" s="41"/>
      <c r="Q43" s="41"/>
      <c r="V43" s="41"/>
    </row>
  </sheetData>
  <mergeCells count="6">
    <mergeCell ref="A6:V6"/>
    <mergeCell ref="A7:V7"/>
    <mergeCell ref="E8:G8"/>
    <mergeCell ref="J8:L8"/>
    <mergeCell ref="O8:Q8"/>
    <mergeCell ref="T8:V8"/>
  </mergeCells>
  <printOptions horizontalCentered="1"/>
  <pageMargins left="0.08" right="0.08" top="0.06" bottom="0.06" header="0.76" footer="0.76"/>
  <pageSetup paperSize="9" scale="54"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Lot N°04 ETAN</vt:lpstr>
      <vt:lpstr>Lot N°05 MEX</vt:lpstr>
      <vt:lpstr>Lot N°06 BARD</vt:lpstr>
      <vt:lpstr>Lot N°07 SERR</vt:lpstr>
      <vt:lpstr>Lot N°08 PLA</vt:lpstr>
      <vt:lpstr>Lot N°09 MIN</vt:lpstr>
      <vt:lpstr>Lot N°10 SOLd</vt:lpstr>
      <vt:lpstr>Lot N°11 SOLs &amp;PEIN</vt:lpstr>
      <vt:lpstr>Lot N°12 ASC</vt:lpstr>
      <vt:lpstr>'Lot N°04 ETAN'!Impression_des_titres</vt:lpstr>
      <vt:lpstr>'Lot N°05 MEX'!Impression_des_titres</vt:lpstr>
      <vt:lpstr>'Lot N°06 BARD'!Impression_des_titres</vt:lpstr>
      <vt:lpstr>'Lot N°07 SERR'!Impression_des_titres</vt:lpstr>
      <vt:lpstr>'Lot N°08 PLA'!Impression_des_titres</vt:lpstr>
      <vt:lpstr>'Lot N°09 MIN'!Impression_des_titres</vt:lpstr>
      <vt:lpstr>'Lot N°10 SOLd'!Impression_des_titres</vt:lpstr>
      <vt:lpstr>'Lot N°11 SOLs &amp;PEIN'!Impression_des_titres</vt:lpstr>
      <vt:lpstr>'Lot N°12 ASC'!Impression_des_titres</vt:lpstr>
      <vt:lpstr>'Lot N°04 ETAN'!Zone_d_impression</vt:lpstr>
      <vt:lpstr>'Lot N°05 MEX'!Zone_d_impression</vt:lpstr>
      <vt:lpstr>'Lot N°06 BARD'!Zone_d_impression</vt:lpstr>
      <vt:lpstr>'Lot N°07 SERR'!Zone_d_impression</vt:lpstr>
      <vt:lpstr>'Lot N°08 PLA'!Zone_d_impression</vt:lpstr>
      <vt:lpstr>'Lot N°09 MIN'!Zone_d_impression</vt:lpstr>
      <vt:lpstr>'Lot N°10 SOLd'!Zone_d_impression</vt:lpstr>
      <vt:lpstr>'Lot N°11 SOLs &amp;PEIN'!Zone_d_impression</vt:lpstr>
      <vt:lpstr>'Lot N°12 ASC'!Zone_d_impression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dc:creator>
  <cp:lastModifiedBy>ETUDES 02 Toulouse</cp:lastModifiedBy>
  <cp:lastPrinted>2025-05-16T12:37:22Z</cp:lastPrinted>
  <dcterms:created xsi:type="dcterms:W3CDTF">2024-12-16T20:06:14Z</dcterms:created>
  <dcterms:modified xsi:type="dcterms:W3CDTF">2025-05-16T12:38:23Z</dcterms:modified>
</cp:coreProperties>
</file>