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3-DM\05-BA\2-Section_contractualisation_marchés\ACHATS\2022_PROJETS\2024-008 EPI\1-Conception\1.2- Projet-Réglementations\DCE FINAL\"/>
    </mc:Choice>
  </mc:AlternateContent>
  <bookViews>
    <workbookView xWindow="0" yWindow="0" windowWidth="28800" windowHeight="12300"/>
  </bookViews>
  <sheets>
    <sheet name="LOT 1" sheetId="1" r:id="rId1"/>
    <sheet name="LOT 2" sheetId="6" r:id="rId2"/>
    <sheet name="LOT 3" sheetId="7" r:id="rId3"/>
    <sheet name="LOT 4" sheetId="8" r:id="rId4"/>
    <sheet name="LOT 5" sheetId="9" r:id="rId5"/>
    <sheet name="LOT 6" sheetId="10" r:id="rId6"/>
    <sheet name="TARIFS LIVRAISON" sheetId="11" r:id="rId7"/>
    <sheet name="Synthèse BdC" sheetId="12" r:id="rId8"/>
    <sheet name="Données" sheetId="13" state="hidden" r:id="rId9"/>
  </sheets>
  <definedNames>
    <definedName name="_xlnm._FilterDatabase" localSheetId="0" hidden="1">'LOT 1'!$A$3:$U$72</definedName>
    <definedName name="_xlnm._FilterDatabase" localSheetId="1" hidden="1">'LOT 2'!$A$2:$T$36</definedName>
    <definedName name="_xlnm._FilterDatabase" localSheetId="2" hidden="1">'LOT 3'!$A$2:$T$2</definedName>
    <definedName name="_xlnm._FilterDatabase" localSheetId="3" hidden="1">'LOT 4'!$A$2:$T$2</definedName>
    <definedName name="_xlnm._FilterDatabase" localSheetId="4" hidden="1">'LOT 5'!$A$2:$T$2</definedName>
    <definedName name="_xlnm._FilterDatabase" localSheetId="5" hidden="1">'LOT 6'!$A$2:$T$2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3" i="7" l="1"/>
  <c r="T13" i="7" s="1"/>
  <c r="T26" i="10" l="1"/>
  <c r="T27" i="10" s="1"/>
  <c r="T24" i="10"/>
  <c r="T25" i="10" s="1"/>
  <c r="Q14" i="10"/>
  <c r="T14" i="10" s="1"/>
  <c r="Q15" i="10"/>
  <c r="T15" i="10" s="1"/>
  <c r="Q16" i="10"/>
  <c r="T16" i="10" s="1"/>
  <c r="U82" i="1"/>
  <c r="U83" i="1" s="1"/>
  <c r="T46" i="6"/>
  <c r="T47" i="6" s="1"/>
  <c r="T44" i="6"/>
  <c r="T45" i="6" s="1"/>
  <c r="Q36" i="6"/>
  <c r="T36" i="6" s="1"/>
  <c r="R72" i="1"/>
  <c r="U72" i="1" s="1"/>
  <c r="T49" i="6" l="1"/>
  <c r="T28" i="10"/>
  <c r="T29" i="10"/>
  <c r="T48" i="6"/>
  <c r="D12" i="11"/>
  <c r="D5" i="11"/>
  <c r="D6" i="11"/>
  <c r="D7" i="11"/>
  <c r="D8" i="11"/>
  <c r="D9" i="11"/>
  <c r="D4" i="11"/>
  <c r="Q13" i="10" l="1"/>
  <c r="T13" i="10" s="1"/>
  <c r="Q7" i="10"/>
  <c r="T7" i="10" s="1"/>
  <c r="Q8" i="10"/>
  <c r="T8" i="10" s="1"/>
  <c r="Q9" i="10"/>
  <c r="T9" i="10" s="1"/>
  <c r="Q10" i="10"/>
  <c r="T10" i="10" s="1"/>
  <c r="Q11" i="10"/>
  <c r="T11" i="10" s="1"/>
  <c r="Q12" i="10"/>
  <c r="T12" i="10" s="1"/>
  <c r="Q5" i="10"/>
  <c r="T5" i="10" s="1"/>
  <c r="Q6" i="10"/>
  <c r="T6" i="10" s="1"/>
  <c r="Q4" i="10"/>
  <c r="T4" i="10" s="1"/>
  <c r="T18" i="9"/>
  <c r="T17" i="9"/>
  <c r="T15" i="9"/>
  <c r="Q4" i="9"/>
  <c r="T4" i="9" s="1"/>
  <c r="Q5" i="9"/>
  <c r="Q6" i="9"/>
  <c r="Q7" i="9"/>
  <c r="T7" i="9" s="1"/>
  <c r="T5" i="9"/>
  <c r="T6" i="9"/>
  <c r="T16" i="9" l="1"/>
  <c r="T19" i="9" s="1"/>
  <c r="T23" i="8"/>
  <c r="T24" i="8" s="1"/>
  <c r="T21" i="8"/>
  <c r="T22" i="8" s="1"/>
  <c r="Q11" i="8"/>
  <c r="T11" i="8" s="1"/>
  <c r="Q12" i="8"/>
  <c r="T12" i="8" s="1"/>
  <c r="Q13" i="8"/>
  <c r="T13" i="8" s="1"/>
  <c r="Q9" i="8"/>
  <c r="T9" i="8" s="1"/>
  <c r="Q10" i="8"/>
  <c r="T10" i="8" s="1"/>
  <c r="Q6" i="8"/>
  <c r="T6" i="8" s="1"/>
  <c r="Q7" i="8"/>
  <c r="T7" i="8" s="1"/>
  <c r="Q8" i="8"/>
  <c r="T8" i="8" s="1"/>
  <c r="Q4" i="8"/>
  <c r="T4" i="8" s="1"/>
  <c r="Q5" i="8"/>
  <c r="T5" i="8" s="1"/>
  <c r="T26" i="8" l="1"/>
  <c r="T27" i="8" s="1"/>
  <c r="E14" i="12" s="1"/>
  <c r="D14" i="12"/>
  <c r="T20" i="9"/>
  <c r="T25" i="8"/>
  <c r="R42" i="1"/>
  <c r="U42" i="1" s="1"/>
  <c r="R43" i="1"/>
  <c r="U43" i="1" s="1"/>
  <c r="R44" i="1"/>
  <c r="U44" i="1" s="1"/>
  <c r="R45" i="1"/>
  <c r="U45" i="1" s="1"/>
  <c r="R46" i="1"/>
  <c r="U46" i="1" s="1"/>
  <c r="R47" i="1"/>
  <c r="U47" i="1" s="1"/>
  <c r="R48" i="1"/>
  <c r="U48" i="1" s="1"/>
  <c r="R49" i="1"/>
  <c r="U49" i="1" s="1"/>
  <c r="R50" i="1"/>
  <c r="U50" i="1" s="1"/>
  <c r="R51" i="1"/>
  <c r="U51" i="1" s="1"/>
  <c r="R52" i="1"/>
  <c r="U52" i="1" s="1"/>
  <c r="R53" i="1"/>
  <c r="U53" i="1" s="1"/>
  <c r="R54" i="1"/>
  <c r="U54" i="1" s="1"/>
  <c r="R55" i="1"/>
  <c r="U55" i="1" s="1"/>
  <c r="R56" i="1"/>
  <c r="U56" i="1" s="1"/>
  <c r="R57" i="1"/>
  <c r="U57" i="1" s="1"/>
  <c r="R58" i="1"/>
  <c r="U58" i="1" s="1"/>
  <c r="R59" i="1"/>
  <c r="U59" i="1" s="1"/>
  <c r="R60" i="1"/>
  <c r="U60" i="1" s="1"/>
  <c r="R61" i="1"/>
  <c r="U61" i="1" s="1"/>
  <c r="R62" i="1"/>
  <c r="U62" i="1" s="1"/>
  <c r="R63" i="1"/>
  <c r="U63" i="1" s="1"/>
  <c r="R64" i="1"/>
  <c r="U64" i="1" s="1"/>
  <c r="R65" i="1"/>
  <c r="U65" i="1" s="1"/>
  <c r="R66" i="1"/>
  <c r="U66" i="1" s="1"/>
  <c r="R67" i="1"/>
  <c r="U67" i="1" s="1"/>
  <c r="R68" i="1"/>
  <c r="U68" i="1" s="1"/>
  <c r="R69" i="1"/>
  <c r="U69" i="1" s="1"/>
  <c r="R70" i="1"/>
  <c r="U70" i="1" s="1"/>
  <c r="R71" i="1"/>
  <c r="U71" i="1" s="1"/>
  <c r="U84" i="1" s="1"/>
  <c r="U85" i="1" s="1"/>
  <c r="U80" i="1"/>
  <c r="U81" i="1" s="1"/>
  <c r="R40" i="1"/>
  <c r="U40" i="1" s="1"/>
  <c r="R41" i="1"/>
  <c r="U41" i="1" s="1"/>
  <c r="R38" i="1"/>
  <c r="U38" i="1" s="1"/>
  <c r="R39" i="1"/>
  <c r="U39" i="1" s="1"/>
  <c r="R36" i="1"/>
  <c r="U36" i="1" s="1"/>
  <c r="R37" i="1"/>
  <c r="U37" i="1" s="1"/>
  <c r="R35" i="1"/>
  <c r="U35" i="1" s="1"/>
  <c r="R33" i="1"/>
  <c r="U33" i="1" s="1"/>
  <c r="R34" i="1"/>
  <c r="U34" i="1" s="1"/>
  <c r="R29" i="1"/>
  <c r="U29" i="1" s="1"/>
  <c r="R30" i="1"/>
  <c r="U30" i="1" s="1"/>
  <c r="R31" i="1"/>
  <c r="U31" i="1" s="1"/>
  <c r="R32" i="1"/>
  <c r="U32" i="1" s="1"/>
  <c r="R27" i="1"/>
  <c r="U27" i="1" s="1"/>
  <c r="R28" i="1"/>
  <c r="U28" i="1" s="1"/>
  <c r="R24" i="1"/>
  <c r="U24" i="1" s="1"/>
  <c r="R25" i="1"/>
  <c r="U25" i="1" s="1"/>
  <c r="R26" i="1"/>
  <c r="U26" i="1" s="1"/>
  <c r="R23" i="1"/>
  <c r="U23" i="1" s="1"/>
  <c r="R17" i="1"/>
  <c r="U17" i="1" s="1"/>
  <c r="R18" i="1"/>
  <c r="U18" i="1" s="1"/>
  <c r="R19" i="1"/>
  <c r="U19" i="1" s="1"/>
  <c r="R20" i="1"/>
  <c r="U20" i="1" s="1"/>
  <c r="R21" i="1"/>
  <c r="U21" i="1" s="1"/>
  <c r="R22" i="1"/>
  <c r="U22" i="1" s="1"/>
  <c r="R12" i="1"/>
  <c r="U12" i="1" s="1"/>
  <c r="R13" i="1"/>
  <c r="U13" i="1" s="1"/>
  <c r="R14" i="1"/>
  <c r="U14" i="1" s="1"/>
  <c r="R15" i="1"/>
  <c r="U15" i="1" s="1"/>
  <c r="R16" i="1"/>
  <c r="U16" i="1" s="1"/>
  <c r="R8" i="1"/>
  <c r="U8" i="1" s="1"/>
  <c r="R9" i="1"/>
  <c r="U9" i="1" s="1"/>
  <c r="R10" i="1"/>
  <c r="U10" i="1" s="1"/>
  <c r="R11" i="1"/>
  <c r="U11" i="1" s="1"/>
  <c r="R4" i="1"/>
  <c r="U4" i="1" s="1"/>
  <c r="R5" i="1"/>
  <c r="U5" i="1" s="1"/>
  <c r="R6" i="1"/>
  <c r="U6" i="1" s="1"/>
  <c r="R7" i="1"/>
  <c r="U7" i="1" s="1"/>
  <c r="T23" i="7"/>
  <c r="T24" i="7" s="1"/>
  <c r="T21" i="7"/>
  <c r="Q34" i="6"/>
  <c r="T34" i="6" s="1"/>
  <c r="Q35" i="6"/>
  <c r="T35" i="6" s="1"/>
  <c r="Q28" i="6"/>
  <c r="T28" i="6" s="1"/>
  <c r="Q29" i="6"/>
  <c r="T29" i="6" s="1"/>
  <c r="Q30" i="6"/>
  <c r="T30" i="6" s="1"/>
  <c r="Q31" i="6"/>
  <c r="T31" i="6" s="1"/>
  <c r="Q32" i="6"/>
  <c r="T32" i="6" s="1"/>
  <c r="Q33" i="6"/>
  <c r="T33" i="6" s="1"/>
  <c r="Q23" i="6"/>
  <c r="T23" i="6" s="1"/>
  <c r="Q24" i="6"/>
  <c r="T24" i="6" s="1"/>
  <c r="Q25" i="6"/>
  <c r="T25" i="6" s="1"/>
  <c r="Q26" i="6"/>
  <c r="T26" i="6" s="1"/>
  <c r="Q27" i="6"/>
  <c r="T27" i="6" s="1"/>
  <c r="Q17" i="6"/>
  <c r="T17" i="6" s="1"/>
  <c r="Q18" i="6"/>
  <c r="T18" i="6" s="1"/>
  <c r="Q19" i="6"/>
  <c r="T19" i="6" s="1"/>
  <c r="Q20" i="6"/>
  <c r="T20" i="6" s="1"/>
  <c r="Q21" i="6"/>
  <c r="T21" i="6" s="1"/>
  <c r="Q22" i="6"/>
  <c r="T22" i="6" s="1"/>
  <c r="Q11" i="6"/>
  <c r="T11" i="6" s="1"/>
  <c r="Q12" i="6"/>
  <c r="T12" i="6" s="1"/>
  <c r="Q13" i="6"/>
  <c r="T13" i="6" s="1"/>
  <c r="Q14" i="6"/>
  <c r="T14" i="6" s="1"/>
  <c r="Q15" i="6"/>
  <c r="T15" i="6" s="1"/>
  <c r="Q16" i="6"/>
  <c r="T16" i="6" s="1"/>
  <c r="Q4" i="6"/>
  <c r="T4" i="6" s="1"/>
  <c r="Q5" i="6"/>
  <c r="T5" i="6" s="1"/>
  <c r="Q6" i="6"/>
  <c r="T6" i="6" s="1"/>
  <c r="Q7" i="6"/>
  <c r="T7" i="6" s="1"/>
  <c r="Q8" i="6"/>
  <c r="T8" i="6" s="1"/>
  <c r="Q4" i="7"/>
  <c r="T4" i="7" s="1"/>
  <c r="Q5" i="7"/>
  <c r="T5" i="7" s="1"/>
  <c r="Q6" i="7"/>
  <c r="Q7" i="7"/>
  <c r="T7" i="7" s="1"/>
  <c r="Q8" i="7"/>
  <c r="T8" i="7" s="1"/>
  <c r="Q9" i="7"/>
  <c r="T9" i="7" s="1"/>
  <c r="Q10" i="7"/>
  <c r="T10" i="7" s="1"/>
  <c r="Q11" i="7"/>
  <c r="T11" i="7" s="1"/>
  <c r="Q12" i="7"/>
  <c r="T12" i="7" s="1"/>
  <c r="T6" i="7"/>
  <c r="U86" i="1" l="1"/>
  <c r="T30" i="10"/>
  <c r="E20" i="12" s="1"/>
  <c r="D20" i="12"/>
  <c r="T21" i="9"/>
  <c r="E17" i="12" s="1"/>
  <c r="D17" i="12"/>
  <c r="T22" i="7"/>
  <c r="T25" i="7" s="1"/>
  <c r="T26" i="7" l="1"/>
  <c r="T27" i="7" l="1"/>
  <c r="E11" i="12" s="1"/>
  <c r="D11" i="12"/>
  <c r="Q3" i="10" l="1"/>
  <c r="T3" i="10" s="1"/>
  <c r="Q3" i="9"/>
  <c r="T3" i="9" s="1"/>
  <c r="Q3" i="8"/>
  <c r="T3" i="8" s="1"/>
  <c r="Q3" i="7"/>
  <c r="T3" i="7" s="1"/>
  <c r="Q3" i="6" l="1"/>
  <c r="T3" i="6" s="1"/>
  <c r="U87" i="1" l="1"/>
  <c r="T50" i="6" l="1"/>
  <c r="E8" i="12" s="1"/>
  <c r="D8" i="12"/>
  <c r="U88" i="1"/>
  <c r="E5" i="12" s="1"/>
  <c r="D5" i="12"/>
</calcChain>
</file>

<file path=xl/sharedStrings.xml><?xml version="1.0" encoding="utf-8"?>
<sst xmlns="http://schemas.openxmlformats.org/spreadsheetml/2006/main" count="968" uniqueCount="530">
  <si>
    <t>Désignation du lot</t>
  </si>
  <si>
    <t xml:space="preserve">Désignation </t>
  </si>
  <si>
    <t>Traitements</t>
  </si>
  <si>
    <t>Caractéristiques</t>
  </si>
  <si>
    <t xml:space="preserve">Contre les risques </t>
  </si>
  <si>
    <t>Normes</t>
  </si>
  <si>
    <t>Anti-UV</t>
  </si>
  <si>
    <t>Chimique</t>
  </si>
  <si>
    <t>Lunettes de soudeurs sécurité</t>
  </si>
  <si>
    <t>Lunettes binoculaire à branche anti poussière</t>
  </si>
  <si>
    <t>Lunettes à branches ultra flexibles anti-lumière bleue</t>
  </si>
  <si>
    <t>Filtre les rayonnements nocifs de lumière bleue</t>
  </si>
  <si>
    <t>Lunettes masque</t>
  </si>
  <si>
    <t>Avec arceau pliable</t>
  </si>
  <si>
    <t xml:space="preserve">Bouchon d'oreilles à usage unique </t>
  </si>
  <si>
    <t>Silicone avec cordon</t>
  </si>
  <si>
    <t>Protection de voies respiratoires</t>
  </si>
  <si>
    <t>Ecran facial</t>
  </si>
  <si>
    <t>Visière grillagé + porte visière</t>
  </si>
  <si>
    <t>Lunettes de sécurité à branches  binoculaire</t>
  </si>
  <si>
    <t>Cartouches filtrantes demi masque</t>
  </si>
  <si>
    <t>Cartouches filtrantes à faible capacité d’absorption. Produits A+B+E+K + pesticides et peintures aérosols solides ou liquides</t>
  </si>
  <si>
    <t>Cartouches filtrantes à faible capacité d’absorption. Produits A+B+E+K + pesticides et peintures aérosols solides ou liquides + particules très fines et toxiques, bactéries et virus</t>
  </si>
  <si>
    <t>Cartouches filtrant les composés organiques à bas point d’ébullition + aérosols solides ou liquides, particules très fines et toxiques, bactéries et virus</t>
  </si>
  <si>
    <t>cartouches masques  panoramiques</t>
  </si>
  <si>
    <t xml:space="preserve">Gants Docker cuir croûte de bovin </t>
  </si>
  <si>
    <t>Gants cuir pleine fleur bovin</t>
  </si>
  <si>
    <t>Gants pour travaux en industrie</t>
  </si>
  <si>
    <t>Gants pour travaux en milieu huileux</t>
  </si>
  <si>
    <t>Gants pour travaux avec résistance chimique</t>
  </si>
  <si>
    <t>Gants pour manutention coupante</t>
  </si>
  <si>
    <t>Gants à usage unique</t>
  </si>
  <si>
    <t>Bottes de sécurité</t>
  </si>
  <si>
    <t>Veste de pluie</t>
  </si>
  <si>
    <t>Chemises manches courtes</t>
  </si>
  <si>
    <t>Chemises manches longues</t>
  </si>
  <si>
    <t>T-shirt manches courtes</t>
  </si>
  <si>
    <t>Polo manches courtes</t>
  </si>
  <si>
    <t>Combinaison de travail 1 zip</t>
  </si>
  <si>
    <t>Combinaison de travail 2 zip</t>
  </si>
  <si>
    <t>Vêtements de travail à usage unique</t>
  </si>
  <si>
    <t>Combinaisons jetables antistatiques</t>
  </si>
  <si>
    <t>Harnais 2 points d’accrochage</t>
  </si>
  <si>
    <t>Harnais 4 points d’accrochage</t>
  </si>
  <si>
    <t>4 points d’accrochage antichute (1 frontal, 1 dorsal, et 2 latéraux) Boucles : Aluminium ou acier</t>
  </si>
  <si>
    <t>Harnais 5 points d’accrochage</t>
  </si>
  <si>
    <t>Longes</t>
  </si>
  <si>
    <t>Longes simples</t>
  </si>
  <si>
    <t>Résistance : 22 KN</t>
  </si>
  <si>
    <t>Antichute à absorbeur d’énergie</t>
  </si>
  <si>
    <t>Longe de maintien au travail réglable</t>
  </si>
  <si>
    <t>EN 362</t>
  </si>
  <si>
    <t>Sangles</t>
  </si>
  <si>
    <t>Sangles simples</t>
  </si>
  <si>
    <t>Anneaux d’amarrage (X4)</t>
  </si>
  <si>
    <t>Résistance : 45 Kn</t>
  </si>
  <si>
    <t>Absorbeur d’énergie</t>
  </si>
  <si>
    <t>Absorbeur d’énergie standard nu</t>
  </si>
  <si>
    <t>EN 355</t>
  </si>
  <si>
    <t>Cordes</t>
  </si>
  <si>
    <t xml:space="preserve">Corde </t>
  </si>
  <si>
    <t xml:space="preserve">EN 1891 </t>
  </si>
  <si>
    <t>EN 1891</t>
  </si>
  <si>
    <t>Corde pour longes à manufacturer</t>
  </si>
  <si>
    <t xml:space="preserve">Cordelette </t>
  </si>
  <si>
    <t xml:space="preserve">Protection de corde souple </t>
  </si>
  <si>
    <t>Fermeture velcro et pince de maintien</t>
  </si>
  <si>
    <t>18 daN</t>
  </si>
  <si>
    <t>Antichute</t>
  </si>
  <si>
    <t xml:space="preserve">Antichute mobile </t>
  </si>
  <si>
    <t>Résistance : 120 kg mini</t>
  </si>
  <si>
    <t>Descendeur</t>
  </si>
  <si>
    <t>Descendeur auto-freinant</t>
  </si>
  <si>
    <t xml:space="preserve">EN 341 </t>
  </si>
  <si>
    <t>Antichute ouvrable pour corde</t>
  </si>
  <si>
    <t>EN 353-2</t>
  </si>
  <si>
    <t>Casque + jugulaire</t>
  </si>
  <si>
    <t>Avec ou sans aération</t>
  </si>
  <si>
    <t>Résistance jugulaire : 25 KN</t>
  </si>
  <si>
    <t>Rangement matériel</t>
  </si>
  <si>
    <t>Sac de transport</t>
  </si>
  <si>
    <t>Connecteur de forme en poire</t>
  </si>
  <si>
    <t>Mousqueton à système de verrouillage manuel à vis</t>
  </si>
  <si>
    <t>Résistance : 25-40 daN grand coté / 7-20daN petit coté /7-15 daN ouvert</t>
  </si>
  <si>
    <t>Mousqueton à système de verrouillage automatique double action</t>
  </si>
  <si>
    <t>Mousqueton à système de verrouillage triple action ou témoin visuel de fermeture</t>
  </si>
  <si>
    <t>Connecteurs de forme en D</t>
  </si>
  <si>
    <t>Connecteurs de forme en ovale</t>
  </si>
  <si>
    <t>Connecteur Grande ouverture</t>
  </si>
  <si>
    <t>Protection des yeux</t>
  </si>
  <si>
    <t>Diphotérine de poche 50 ML</t>
  </si>
  <si>
    <t>Anti acide, bases et solvants</t>
  </si>
  <si>
    <t xml:space="preserve">Bottes de sécurité </t>
  </si>
  <si>
    <t>Gants électriciens isolants classés AZM</t>
  </si>
  <si>
    <t>Protection des pieds
Taille 36 à 52</t>
  </si>
  <si>
    <t>Protection des mains
Tailles : 6, 7, 8, 9, 10, 11</t>
  </si>
  <si>
    <t>Protection du corps
De S à 4XL</t>
  </si>
  <si>
    <t>Pantalon soudeur croute de cuir de bovin, fil kevlar. Ceinture élastique à passants. Braguette fermée par pression sous rabat. Poches latérales à passants.</t>
  </si>
  <si>
    <t>Veste soudeur</t>
  </si>
  <si>
    <t>Tablier soudeur en croute de cuir avec bavette. Boucle de réglage sur le cou. Sangle croute cousue avec boucle plastique.</t>
  </si>
  <si>
    <t>Paire de manchettes</t>
  </si>
  <si>
    <t>Maintien par élastique aux extrémités.</t>
  </si>
  <si>
    <t>Gants soudeur MMA-MIG-MAG – type A</t>
  </si>
  <si>
    <t>Gant type A - croute de cuir de bovin supérieur . Manchette 15 cm, coupe américaine</t>
  </si>
  <si>
    <t>Gants soudeur TIG – Type B</t>
  </si>
  <si>
    <t>Chaussures de sécurité pour soudeur qualité S3 HI HRO SRC</t>
  </si>
  <si>
    <t>Bottes de sécurité pour soudeur qualité S3 HI HRO SRC</t>
  </si>
  <si>
    <t>Veste forestier</t>
  </si>
  <si>
    <t>Protection anti coupures</t>
  </si>
  <si>
    <t>Risque de rebond de la chaine</t>
  </si>
  <si>
    <t>Protection frontale recouvre toute la longueur de la jambe et 20 cm supplémentaire à partir de l’entrejambe (180° avec un surplus de 5 cm à l’intérieur de la jambe)</t>
  </si>
  <si>
    <t>Cotte a bretelle</t>
  </si>
  <si>
    <t>Botte forestière</t>
  </si>
  <si>
    <t>Casque forestier complet</t>
  </si>
  <si>
    <t>Vestes de cuisine manches courtes</t>
  </si>
  <si>
    <t>Vestes de cuisine manches longues</t>
  </si>
  <si>
    <t xml:space="preserve">Tablier </t>
  </si>
  <si>
    <t>100% coton</t>
  </si>
  <si>
    <t>Calots</t>
  </si>
  <si>
    <t>Antidérapants et tige hydrofuge</t>
  </si>
  <si>
    <t xml:space="preserve">Antidérapants </t>
  </si>
  <si>
    <t>Equipement pour le corps De S à 4XL</t>
  </si>
  <si>
    <t>Equipements pour les pieds
Taille 36 à 52</t>
  </si>
  <si>
    <t>Anneaux d'amarrage</t>
  </si>
  <si>
    <t>Semelle Intérieure Gel</t>
  </si>
  <si>
    <t>100% Gel Polymère</t>
  </si>
  <si>
    <t>Fabricant</t>
  </si>
  <si>
    <t>Référence fabricant</t>
  </si>
  <si>
    <t>LOT N°1 PROTECTION TÊTE,  MAINS, CORPS, PIEDS, VOIES RESPIRATOIRES</t>
  </si>
  <si>
    <t>Lot n° 2 protection anti-chute</t>
  </si>
  <si>
    <t>Lot N°3 protection manipulation / charge de batteries</t>
  </si>
  <si>
    <t>Lot N°4 protection des soudeurs</t>
  </si>
  <si>
    <t>Lot N°5 protection travail forestier et espace vert</t>
  </si>
  <si>
    <t>Réfence  catalogue</t>
  </si>
  <si>
    <t xml:space="preserve">Nom commercial </t>
  </si>
  <si>
    <t>Harnais
Taille S à 4XL</t>
  </si>
  <si>
    <t>Equipement pour la tête
tour de tête 53 à 63 cm</t>
  </si>
  <si>
    <t>Casque
Tour de tête de 53 à 63 cm (une différence d'un (1) centimètre sera tolérée)</t>
  </si>
  <si>
    <t>Protection de la tête 
Tour de tête de 53 à 63 cm (une différence d'un (1) centimètre sera tolérée)</t>
  </si>
  <si>
    <t>Protection de la tête
Tour de tête de 53 à 63 cm (une différence d'un (1) centimètre sera tolérée)</t>
  </si>
  <si>
    <t>Prix public HT</t>
  </si>
  <si>
    <t>TauxTGC</t>
  </si>
  <si>
    <t>Mécanique</t>
  </si>
  <si>
    <t>Chimique / microparticules</t>
  </si>
  <si>
    <t>A1 B1 E1 K1 P3</t>
  </si>
  <si>
    <t>EN  361</t>
  </si>
  <si>
    <t>EN 354
et
EN 795 B</t>
  </si>
  <si>
    <t>Type MAG
Type MMA
Type MIG
Type TIG</t>
  </si>
  <si>
    <t>EN 20345
S2 (S2 SRC)</t>
  </si>
  <si>
    <t>EN 20347
OB (E, SRC)</t>
  </si>
  <si>
    <t>EN 381-11 
classe 1</t>
  </si>
  <si>
    <t>EN 381-5 
Classe 1 
Type A</t>
  </si>
  <si>
    <t>EN 381-5 
Classe 1
Type A</t>
  </si>
  <si>
    <t>coupures</t>
  </si>
  <si>
    <t>Vêtements de travail
(hors EPI)</t>
  </si>
  <si>
    <t>EN 354</t>
  </si>
  <si>
    <r>
      <t>Electrique</t>
    </r>
    <r>
      <rPr>
        <sz val="9"/>
        <rFont val="Calibri"/>
        <family val="2"/>
        <scheme val="minor"/>
      </rPr>
      <t> :
Isolement électrique jusqu’à 1000 V en courant alternatif ou 1500 V en courant continu</t>
    </r>
  </si>
  <si>
    <r>
      <t>Auditif </t>
    </r>
    <r>
      <rPr>
        <sz val="9"/>
        <rFont val="Calibri"/>
        <family val="2"/>
        <scheme val="minor"/>
      </rPr>
      <t>: SNR minimum 30 dB</t>
    </r>
  </si>
  <si>
    <t>Chimique / microparticules
Compatibles avec le demi-masque bi-cartouche proposé</t>
  </si>
  <si>
    <t>Adaptées au type de casques proposés</t>
  </si>
  <si>
    <t>EN 361
et
EN 358</t>
  </si>
  <si>
    <t>Taille existante</t>
  </si>
  <si>
    <t>Conditionnement</t>
  </si>
  <si>
    <t>Stock permanent (O/N)</t>
  </si>
  <si>
    <t>Qté à commander</t>
  </si>
  <si>
    <t>Prix unitaire HT remisé</t>
  </si>
  <si>
    <t>PLUM</t>
  </si>
  <si>
    <t>TONTOUTA</t>
  </si>
  <si>
    <t>KONE</t>
  </si>
  <si>
    <t>NANDAI/BOURAIL</t>
  </si>
  <si>
    <t>Sous-lot</t>
  </si>
  <si>
    <t>1.1</t>
  </si>
  <si>
    <t xml:space="preserve">Protection de la tête
</t>
  </si>
  <si>
    <t>Protection de la tête</t>
  </si>
  <si>
    <t xml:space="preserve">Protections oculaires </t>
  </si>
  <si>
    <t xml:space="preserve">Bouchons d'oreilles réutilisables </t>
  </si>
  <si>
    <t>Protections auditives</t>
  </si>
  <si>
    <t>1.2</t>
  </si>
  <si>
    <t>1.3</t>
  </si>
  <si>
    <t>Protection des mains</t>
  </si>
  <si>
    <t>1.4</t>
  </si>
  <si>
    <t>1.5</t>
  </si>
  <si>
    <t>1.6</t>
  </si>
  <si>
    <t>PRIX HT</t>
  </si>
  <si>
    <t>PRIX TTC</t>
  </si>
  <si>
    <t>Durée de garantie 
(en mois)</t>
  </si>
  <si>
    <t>TARIF DE LIVRAISON</t>
  </si>
  <si>
    <r>
      <t>Lieux de livraison (</t>
    </r>
    <r>
      <rPr>
        <b/>
        <u/>
        <sz val="11"/>
        <color theme="4" tint="-0.249977111117893"/>
        <rFont val="Calibri"/>
        <family val="2"/>
        <scheme val="minor"/>
      </rPr>
      <t>par voie maritime</t>
    </r>
    <r>
      <rPr>
        <b/>
        <u/>
        <sz val="11"/>
        <color theme="1"/>
        <rFont val="Calibri"/>
        <family val="2"/>
        <scheme val="minor"/>
      </rPr>
      <t>)</t>
    </r>
  </si>
  <si>
    <r>
      <t>Lieux de livraison (</t>
    </r>
    <r>
      <rPr>
        <b/>
        <u/>
        <sz val="11"/>
        <color theme="4" tint="-0.249977111117893"/>
        <rFont val="Calibri"/>
        <family val="2"/>
        <scheme val="minor"/>
      </rPr>
      <t>par voie routière</t>
    </r>
    <r>
      <rPr>
        <b/>
        <u/>
        <sz val="11"/>
        <color theme="1"/>
        <rFont val="Calibri"/>
        <family val="2"/>
        <scheme val="minor"/>
      </rPr>
      <t>)</t>
    </r>
  </si>
  <si>
    <t>KOUMAC</t>
  </si>
  <si>
    <t xml:space="preserve">Délai de mise à disposition chez le titulaire (articles en stock, cf mémoire technique ) : </t>
  </si>
  <si>
    <t>Délai de livraison (articles en stock, cf mémoire technique) :</t>
  </si>
  <si>
    <t>% Remise consentie</t>
  </si>
  <si>
    <t>Sous-total TGC 11 %</t>
  </si>
  <si>
    <t>S/Total TGC 11 %</t>
  </si>
  <si>
    <t>Sous-total TGC 22 %</t>
  </si>
  <si>
    <t>S/Total TGC 22 %</t>
  </si>
  <si>
    <t>TOTAL TGC</t>
  </si>
  <si>
    <t>TOTAL TTC</t>
  </si>
  <si>
    <t>TOTAL EURO</t>
  </si>
  <si>
    <t>Entité :</t>
  </si>
  <si>
    <t>CPRP :</t>
  </si>
  <si>
    <t xml:space="preserve">LOT N°1 </t>
  </si>
  <si>
    <t>:</t>
  </si>
  <si>
    <t>PROTECTION TÊTE,  MAINS, CORPS, PIEDS, VOIES RESPIRATOIRES</t>
  </si>
  <si>
    <t>Total (TTC)</t>
  </si>
  <si>
    <t>LOT N°2</t>
  </si>
  <si>
    <t>PROTECTION ANTI-CHUTE</t>
  </si>
  <si>
    <t>LOT N°3</t>
  </si>
  <si>
    <t>PROTECTION MANIPULATION &amp; CHARGE DE BATTERIES</t>
  </si>
  <si>
    <t>LOT N°4</t>
  </si>
  <si>
    <t>PROTECTION DES SOUDEURS</t>
  </si>
  <si>
    <t>LOT N°5</t>
  </si>
  <si>
    <t>PROTECTION TRAVAIL FORESTIER ET ESPACES VERTS</t>
  </si>
  <si>
    <t>LOT N°6</t>
  </si>
  <si>
    <t>PROTECTION ACTIVITÉS DE RESTAURATION, CUISINE, SERVICE</t>
  </si>
  <si>
    <t>Lunette polycarbonate (incolore et fumée)
Nez polycarbonate intégré
Facilité d’usage avec un casque</t>
  </si>
  <si>
    <t>Anti-rayures
Antibuées</t>
  </si>
  <si>
    <t xml:space="preserve">Polycarbonate incolore
Ventilation indirecte
Monture souple
Ecran panoramique anti-reflet
Large bandeau élastique
Superposables à des lunettes correctives
Adapté au port d’un demi-masque </t>
  </si>
  <si>
    <r>
      <t>Matière</t>
    </r>
    <r>
      <rPr>
        <sz val="9"/>
        <color theme="1"/>
        <rFont val="Calibri"/>
        <family val="2"/>
        <scheme val="minor"/>
      </rPr>
      <t> : polypropylène 40 gm2
Semelle : polypropylène CPE
Epaisseur : 0.065mm</t>
    </r>
  </si>
  <si>
    <r>
      <t>Matière</t>
    </r>
    <r>
      <rPr>
        <sz val="9"/>
        <color theme="1"/>
        <rFont val="Calibri"/>
        <family val="2"/>
        <scheme val="minor"/>
      </rPr>
      <t> : polypropylène 14gr/m2
Diamètre : 53 cm à 63 cm</t>
    </r>
  </si>
  <si>
    <r>
      <t xml:space="preserve">Matière : </t>
    </r>
    <r>
      <rPr>
        <sz val="9"/>
        <color theme="1"/>
        <rFont val="Calibri"/>
        <family val="2"/>
        <scheme val="minor"/>
      </rPr>
      <t xml:space="preserve">99% Coton, 1% fibre de Carbone
</t>
    </r>
    <r>
      <rPr>
        <b/>
        <sz val="9"/>
        <color theme="1"/>
        <rFont val="Calibri"/>
        <family val="2"/>
        <scheme val="minor"/>
      </rPr>
      <t>Couleur :</t>
    </r>
    <r>
      <rPr>
        <sz val="9"/>
        <color theme="1"/>
        <rFont val="Calibri"/>
        <family val="2"/>
        <scheme val="minor"/>
      </rPr>
      <t xml:space="preserve"> Marine</t>
    </r>
  </si>
  <si>
    <t>60% Modacrylique, 39% Coton, 1% fibre de Carbone
Couleur : Marine
 Modaflame Knit 200g</t>
  </si>
  <si>
    <r>
      <t>Matière</t>
    </r>
    <r>
      <rPr>
        <sz val="9"/>
        <color theme="1"/>
        <rFont val="Calibri"/>
        <family val="2"/>
        <scheme val="minor"/>
      </rPr>
      <t> : 100% coton 
Deux bandes rétro-réfléchissantes 
2 poches poitrines avec porte stylos
Fermeture à boutons
Coloris : jaune/marine</t>
    </r>
  </si>
  <si>
    <r>
      <t>Matière</t>
    </r>
    <r>
      <rPr>
        <sz val="9"/>
        <color theme="1"/>
        <rFont val="Calibri"/>
        <family val="2"/>
        <scheme val="minor"/>
      </rPr>
      <t> : 100% polyester enduit PVC
Veste : fermeture à glissière + deux poches basses à rabat boutons
Capuche avec cordon de serrage
Coloris : Bleu</t>
    </r>
  </si>
  <si>
    <r>
      <t>Matière</t>
    </r>
    <r>
      <rPr>
        <sz val="9"/>
        <color theme="1"/>
        <rFont val="Calibri"/>
        <family val="2"/>
        <scheme val="minor"/>
      </rPr>
      <t> : polyester enduit PVC
Veste : Fermeture à glissière + rabats de boutons
Dos ventilé et capuche fixe avec cordelette
Pantalon : poche passe main – taille élastique
Coloris : bleu ou vert</t>
    </r>
  </si>
  <si>
    <t>Matière : cuir bovin 
Embout : 200j
Chaussure légère et flexible</t>
  </si>
  <si>
    <t>Semelle anti perforation (acier inox)
Semelle antichoc (absorption d’énergie par le talon)
Semelle antidérapante 
Résistance aux hydrocarbures
Antistatique 
Résistance à la pénétration et l’absorption de l’eau par la tige
Embout de sécurité 200J</t>
  </si>
  <si>
    <r>
      <t xml:space="preserve">Sous lot n°1-1 : </t>
    </r>
    <r>
      <rPr>
        <sz val="9"/>
        <rFont val="Calibri"/>
        <family val="2"/>
        <scheme val="minor"/>
      </rPr>
      <t>protections de la tête, oculaires, auditives</t>
    </r>
    <r>
      <rPr>
        <b/>
        <sz val="9"/>
        <rFont val="Calibri"/>
        <family val="2"/>
        <scheme val="minor"/>
      </rPr>
      <t xml:space="preserve"> _ sous lot n° 1-2 :</t>
    </r>
    <r>
      <rPr>
        <sz val="9"/>
        <rFont val="Calibri"/>
        <family val="2"/>
        <scheme val="minor"/>
      </rPr>
      <t>protection des voies respiratoires</t>
    </r>
    <r>
      <rPr>
        <b/>
        <sz val="9"/>
        <rFont val="Calibri"/>
        <family val="2"/>
        <scheme val="minor"/>
      </rPr>
      <t xml:space="preserve"> _ sous lot n° 1-3 : </t>
    </r>
    <r>
      <rPr>
        <sz val="9"/>
        <rFont val="Calibri"/>
        <family val="2"/>
        <scheme val="minor"/>
      </rPr>
      <t>protection des mains</t>
    </r>
    <r>
      <rPr>
        <b/>
        <sz val="9"/>
        <rFont val="Calibri"/>
        <family val="2"/>
        <scheme val="minor"/>
      </rPr>
      <t xml:space="preserve"> (tailles des gants : 6 à 11) _ sous lot n° 1-4 : </t>
    </r>
    <r>
      <rPr>
        <sz val="9"/>
        <rFont val="Calibri"/>
        <family val="2"/>
        <scheme val="minor"/>
      </rPr>
      <t>protection des pieds</t>
    </r>
    <r>
      <rPr>
        <b/>
        <sz val="9"/>
        <rFont val="Calibri"/>
        <family val="2"/>
        <scheme val="minor"/>
      </rPr>
      <t xml:space="preserve"> (point. De 36 à 52. Elles ne devront pas avoir une date de fabrication &gt; à 2 ans au moment de l'achat) _ sous lot n° 1-5 : </t>
    </r>
    <r>
      <rPr>
        <sz val="9"/>
        <rFont val="Calibri"/>
        <family val="2"/>
        <scheme val="minor"/>
      </rPr>
      <t>protection du corps</t>
    </r>
    <r>
      <rPr>
        <b/>
        <sz val="9"/>
        <rFont val="Calibri"/>
        <family val="2"/>
        <scheme val="minor"/>
      </rPr>
      <t xml:space="preserve"> (taille de S à 4XL) _ sous lot n° 1-6 : </t>
    </r>
    <r>
      <rPr>
        <sz val="9"/>
        <rFont val="Calibri"/>
        <family val="2"/>
        <scheme val="minor"/>
      </rPr>
      <t>vêtements de travail</t>
    </r>
    <r>
      <rPr>
        <b/>
        <sz val="9"/>
        <rFont val="Calibri"/>
        <family val="2"/>
        <scheme val="minor"/>
      </rPr>
      <t xml:space="preserve"> (taille de S à 4XL)</t>
    </r>
  </si>
  <si>
    <t>Etanche à l’aspersion
Electronique très performante entièrement numérique de la dernière génération
Econome en énergie (deux piles standards 1.5 v durent 600 heures)
Connexion par prise jack 3.5mm de périphériques audio
Réglage facile du volume (2 touches) même avec des gants
Atténuation et/ou amplification du son 
Serre-tête pliable et équipé de coques fines pour tireurs droitiers ou gauchers
Alarme de prévention de batterie faible.</t>
  </si>
  <si>
    <t>Doublure toile coton
Dos toile avec renfort cuir
Renfort paume et index
Manchette toile renforcée</t>
  </si>
  <si>
    <t>Retour sur paume et index
Poignet bord-côte
Manchette avec protège artère</t>
  </si>
  <si>
    <t>Sur support jersey coton
Poignet bord-côte 
Dos aéré</t>
  </si>
  <si>
    <t>Enduction nitrile sur paume et bout des doigts
Jauge 13</t>
  </si>
  <si>
    <t>Enduction polyuréthane sur paume et bout des doigts
Jauge 13</t>
  </si>
  <si>
    <t>Enduction latex sur paume et bout des doigts 
Jauge 10</t>
  </si>
  <si>
    <t>longueur 33 cm
épaisseur 0,38 cm
support 100 % nitrile
flocage 100 % coton
Structure relief sur paume et doigts</t>
  </si>
  <si>
    <t>Protection chimique générale
Protection micro-organisme</t>
  </si>
  <si>
    <t>Semelle anti perforation
Semelle antichoc
Semelle antidérapante
Résistance aux hydrocarbures
Antistatique 
Embout de sécurité 200J</t>
  </si>
  <si>
    <t>2 points d’accrochage antichute (dorsal et sternal
2 boucles réglables en acier</t>
  </si>
  <si>
    <t>5 points d’accrochage antichute (1 frontal, 1 dorsal, 2 latéraux et 1 ventral)
Boucles : Aluminium ou acier</t>
  </si>
  <si>
    <t>Sangle plate double (Y) boucles cossées
2 connecteurs crochet grande ouverture mousqueton ou connecteur grande ouverture ou équivalent</t>
  </si>
  <si>
    <t>Résistance du mousqueton à vis Alu : 23 KN
Résistance du mousqueton automatique double action : 29 kN</t>
  </si>
  <si>
    <t>EN 358
EN 362</t>
  </si>
  <si>
    <t>1 connecteur automatique double/triple action aluminium – ouverture : 23 mm
1 connecteur à vis aluminium
- ouverture : 17 mm
Dispositif de réglage robuste avec came en acier inoxydable
En corde statique : 10,5 mm
Avec gaine de protection</t>
  </si>
  <si>
    <t>Nu (sans sangle ni connecteur)
Corde : 8 à 12 mm et 10 à 12 mm</t>
  </si>
  <si>
    <t>Pour corde de 10 mm et 12 mm
Double ouverture de sécurité et système de blocage automatique</t>
  </si>
  <si>
    <t>Matière : Zicral ou Acier
Dimension de l’ouverture : 20 à 25 mm</t>
  </si>
  <si>
    <t>Matière : Zicral ou Acier
Dimension de l’ouverture : 19 à 22 mm</t>
  </si>
  <si>
    <t>Matière : Zicral ou Acier
Dimension de l’ouverture : 15 à 22 mm</t>
  </si>
  <si>
    <t>Matière : Zicral ou Acier
Dimension de l’ouverture : 25 à 55 mm</t>
  </si>
  <si>
    <t>Diamètre : 6 à 8 mm
Longueur : 2 m
Semi-statique
Type A</t>
  </si>
  <si>
    <t>Anti acides
Anti buée
Anti rayures</t>
  </si>
  <si>
    <t>Neutralise et décontamine intégralement et rapidement la pénétration des produits chimiques en cas de projection sur le visage, les mains le corps et permet un retour au ph physiologique en quelques secondes.
Les brulures provoquées par acides forts ou des produits chimiques sont stoppées rapidement.</t>
  </si>
  <si>
    <t>Chimiques
Electriques
Feu</t>
  </si>
  <si>
    <t>Prix total Remisé HT</t>
  </si>
  <si>
    <r>
      <t>Matière </t>
    </r>
    <r>
      <rPr>
        <sz val="9"/>
        <color theme="1"/>
        <rFont val="Calibri"/>
        <family val="2"/>
        <scheme val="minor"/>
      </rPr>
      <t>: polyester 120 g/m2 Fluorescente
Deux bandes rétro-réfléchissantes de 5 cm
Fermeture central par auto-agrippant 2 à 3 points 
Coloris : jaune et orange</t>
    </r>
  </si>
  <si>
    <t xml:space="preserve">Anti chaleur
Anti feu
</t>
  </si>
  <si>
    <t xml:space="preserve">Anti chaleur
Anti feu
Anti coupure
</t>
  </si>
  <si>
    <t>Feu
Chaleur</t>
  </si>
  <si>
    <t>Feu
Chaleur
coupure</t>
  </si>
  <si>
    <t xml:space="preserve">Anti chaleur
Anti feu
Anti arc
</t>
  </si>
  <si>
    <t>Feu
Chaleur
Arc</t>
  </si>
  <si>
    <t xml:space="preserve">Isolation contre la chaleur
Résistance à la chaleur par contact
Anti dérapant
</t>
  </si>
  <si>
    <t>Renfort anti-coupure 
Protège malléolle
Semelle anti perforation et coquille acier</t>
  </si>
  <si>
    <t xml:space="preserve">100% Coton
Dimension : 70*70 cm et 90*70 cm
Coloris : Blanc
</t>
  </si>
  <si>
    <r>
      <t>Matière</t>
    </r>
    <r>
      <rPr>
        <sz val="9"/>
        <color theme="1"/>
        <rFont val="Calibri"/>
        <family val="2"/>
        <scheme val="minor"/>
      </rPr>
      <t> : synthétique 
Genre : mixte
Embout : acier 200j</t>
    </r>
  </si>
  <si>
    <r>
      <t>Matière</t>
    </r>
    <r>
      <rPr>
        <sz val="9"/>
        <color theme="1"/>
        <rFont val="Calibri"/>
        <family val="2"/>
        <scheme val="minor"/>
      </rPr>
      <t> : synthétique 
Genre : mixte</t>
    </r>
  </si>
  <si>
    <t>Taux TGC</t>
  </si>
  <si>
    <t>Résistance : 22 kN 
Charge de rupture : minimum 2800 DAN</t>
  </si>
  <si>
    <t>2m et 3 m
Dynamique Ø 10.5 mm</t>
  </si>
  <si>
    <t xml:space="preserve">Pour corde statique de 10 à 12 mm
Poignée anti-panique
arrêt automatique obligatoire
</t>
  </si>
  <si>
    <t>arrêt automatique obligatoire</t>
  </si>
  <si>
    <t>Capacité : 40 litres minimum</t>
  </si>
  <si>
    <t xml:space="preserve">Matière : Zicral ou Acier
Dimension de l’ouverture : 15 à 22 mm
</t>
  </si>
  <si>
    <t>Polyester/polyamique sans absorbeur d’énergie
2 boucles cousues.</t>
  </si>
  <si>
    <t>Lignes</t>
  </si>
  <si>
    <t>Ligne de vie horizontale temporaire</t>
  </si>
  <si>
    <t>Dégaines</t>
  </si>
  <si>
    <t>Dégaines/prolongateur d'amarrage</t>
  </si>
  <si>
    <t>longueur 10 à 30 cm</t>
  </si>
  <si>
    <t>brûlures et protection pour le rappel</t>
  </si>
  <si>
    <t xml:space="preserve">Flocage </t>
  </si>
  <si>
    <t>Sous-total TGC 6 %</t>
  </si>
  <si>
    <t>S/Total TGC 6 %</t>
  </si>
  <si>
    <t>Gant pour escalade ou pour travail en hauteur</t>
  </si>
  <si>
    <t>pantalon</t>
  </si>
  <si>
    <t>chemisette</t>
  </si>
  <si>
    <t>polo</t>
  </si>
  <si>
    <t>Tenue de service en salle</t>
  </si>
  <si>
    <t>Taux
TGC</t>
  </si>
  <si>
    <t xml:space="preserve">En corde statique polyamide sans absorbeur d’énergie
Diamètre : 10,5 mm
Terminaison 2 boucles cossées
Longueur : 1,50 m, 1 m, 2m </t>
  </si>
  <si>
    <t>Polyester/Polyamide de 28 mm
Sangle plate textile de protection extérieure et sangle portant interne
Longueur : 60 cm, 80 cm, 120 cm, 150 cm</t>
  </si>
  <si>
    <r>
      <t xml:space="preserve">semi-statique  Type : A
Diamètre : 10,5 à 11 mm
Longueur : 20 ou 25m
Boucles aux deux extrémités recouvertes d’une protection plastique
</t>
    </r>
    <r>
      <rPr>
        <b/>
        <sz val="9"/>
        <color theme="1"/>
        <rFont val="Calibri"/>
        <family val="2"/>
        <scheme val="minor"/>
      </rPr>
      <t>Date de fabrication : doit-être inférieure à 2 ans au moment de la commande</t>
    </r>
  </si>
  <si>
    <r>
      <t xml:space="preserve">semi-statique 
Type : A
Diamètre : 10,5 à 11 mm
Longueur : 200 M
</t>
    </r>
    <r>
      <rPr>
        <b/>
        <sz val="9"/>
        <color theme="1"/>
        <rFont val="Calibri"/>
        <family val="2"/>
        <scheme val="minor"/>
      </rPr>
      <t> Date de fabrication : doit-être inférieure à 2 ans au moment de la commande</t>
    </r>
  </si>
  <si>
    <t>BA186</t>
  </si>
  <si>
    <t>BNN</t>
  </si>
  <si>
    <t>CASOM</t>
  </si>
  <si>
    <t>DETSEO</t>
  </si>
  <si>
    <t>DIASS</t>
  </si>
  <si>
    <t>DID</t>
  </si>
  <si>
    <t>DIRISI</t>
  </si>
  <si>
    <t>EMIA</t>
  </si>
  <si>
    <t>DICOM-GSBdD</t>
  </si>
  <si>
    <t>RIMaP</t>
  </si>
  <si>
    <t>SHOM</t>
  </si>
  <si>
    <t>SIMu-NC</t>
  </si>
  <si>
    <t>SSF</t>
  </si>
  <si>
    <t>VENDEMIAIRE</t>
  </si>
  <si>
    <t>GENDARMERIE</t>
  </si>
  <si>
    <t>casque de chantier aeré</t>
  </si>
  <si>
    <t>casque de chantier non aéré</t>
  </si>
  <si>
    <t>Durée de garantie fabricant / vie 
(en mois)</t>
  </si>
  <si>
    <t>Tour de tête de 53 à 63 cm (une différence d'un (1) centimètre sera tolérée)</t>
  </si>
  <si>
    <t>casque de chantier risque electrique</t>
  </si>
  <si>
    <t xml:space="preserve">Jugulaires et/ou mentonnières </t>
  </si>
  <si>
    <t xml:space="preserve">Casquette anti-heurt
</t>
  </si>
  <si>
    <t>Visière longue et courte</t>
  </si>
  <si>
    <t xml:space="preserve">Visière + porte visière </t>
  </si>
  <si>
    <t>Ecran facial acetate</t>
  </si>
  <si>
    <t>Ecran facial polycarbonate</t>
  </si>
  <si>
    <t>Visière + porte visière</t>
  </si>
  <si>
    <t>écran facial grillagé</t>
  </si>
  <si>
    <t>espace vert</t>
  </si>
  <si>
    <t>Soudure</t>
  </si>
  <si>
    <t xml:space="preserve">Lunette à branches </t>
  </si>
  <si>
    <t xml:space="preserve">Anti-rayures
</t>
  </si>
  <si>
    <t xml:space="preserve">Lunette à branches plates et souples </t>
  </si>
  <si>
    <t>sur lunettes visiteur</t>
  </si>
  <si>
    <t>Verres incolores et fumées</t>
  </si>
  <si>
    <t>Superposables à des lunettes correctives
incolore et/ou fumées</t>
  </si>
  <si>
    <t>Anti-rayures
Protection UV</t>
  </si>
  <si>
    <t xml:space="preserve">Anti-rayures/antibuée
Protection UV 
</t>
  </si>
  <si>
    <t>Polycarbonate incolore et/ou fumées
Protections latérales
protection nasale confort</t>
  </si>
  <si>
    <t xml:space="preserve">EN 166 
EN 170
EN 172  + A2 
</t>
  </si>
  <si>
    <t>Avec élastique de maintien ajustable
Verres polycarbonate 
Bords en mousse afin pour empêcher la poussière de atteindre les yeux
incolore et/ou fumées</t>
  </si>
  <si>
    <t xml:space="preserve">EN 166 
EN 170/172 + A2 </t>
  </si>
  <si>
    <t>spécifique face aux écrans</t>
  </si>
  <si>
    <t>Arceau/Bouchons d'oreilles et recharges</t>
  </si>
  <si>
    <t>avec et/ou sans cordelettes</t>
  </si>
  <si>
    <r>
      <t>Auditif :</t>
    </r>
    <r>
      <rPr>
        <sz val="9"/>
        <rFont val="Calibri"/>
        <family val="2"/>
        <scheme val="minor"/>
      </rPr>
      <t xml:space="preserve"> SNR 30/36dB</t>
    </r>
  </si>
  <si>
    <r>
      <t>Auditif </t>
    </r>
    <r>
      <rPr>
        <sz val="9"/>
        <rFont val="Calibri"/>
        <family val="2"/>
        <scheme val="minor"/>
      </rPr>
      <t>: SNR 30/36 dB</t>
    </r>
  </si>
  <si>
    <r>
      <t>Auditif :</t>
    </r>
    <r>
      <rPr>
        <sz val="9"/>
        <rFont val="Calibri"/>
        <family val="2"/>
        <scheme val="minor"/>
      </rPr>
      <t xml:space="preserve"> SNR 24/30 dB </t>
    </r>
  </si>
  <si>
    <t>Casque antibruit</t>
  </si>
  <si>
    <t xml:space="preserve">Coquilles ABS.
Coussinets rembourrés en mousse synthétique.
Arceau réglable en hauteur. 
Confort d’utilisation
pliable ou non </t>
  </si>
  <si>
    <r>
      <t>Auditif </t>
    </r>
    <r>
      <rPr>
        <sz val="9"/>
        <rFont val="Calibri"/>
        <family val="2"/>
        <scheme val="minor"/>
      </rPr>
      <t>: mini SNR 32 dB
spécifique pour les tirs</t>
    </r>
  </si>
  <si>
    <t>Casque antibruit communiquant (protections auditives multifonctionnelles)</t>
  </si>
  <si>
    <t xml:space="preserve">Demi masque caoutchouc prévu pour deux cartouches filtrantes.
 </t>
  </si>
  <si>
    <t>chimiques / poussieres</t>
  </si>
  <si>
    <t>mini : A1 B1 E1 K1 P1</t>
  </si>
  <si>
    <t>risque chimiques/poussières</t>
  </si>
  <si>
    <t>mini: A X P3 R</t>
  </si>
  <si>
    <t>Masque complet caoutchouc prévu pour deux cartouches filtrantes.</t>
  </si>
  <si>
    <t>mini A X P3 R</t>
  </si>
  <si>
    <t>cartouches masques panoramiques</t>
  </si>
  <si>
    <t>Masques jetables avec ou sans valves d’expiration</t>
  </si>
  <si>
    <r>
      <rPr>
        <sz val="7"/>
        <color theme="1"/>
        <rFont val="Times New Roman"/>
        <family val="1"/>
      </rPr>
      <t xml:space="preserve"> </t>
    </r>
    <r>
      <rPr>
        <sz val="9"/>
        <color theme="1"/>
        <rFont val="Calibri"/>
        <family val="2"/>
        <scheme val="minor"/>
      </rPr>
      <t>Format coque et/ou pliables
 Barrette nasale réglable</t>
    </r>
  </si>
  <si>
    <r>
      <t xml:space="preserve">Protection : 
</t>
    </r>
    <r>
      <rPr>
        <sz val="9"/>
        <color theme="1"/>
        <rFont val="Calibri"/>
        <family val="2"/>
        <scheme val="minor"/>
      </rPr>
      <t>FFP2 et FFP3</t>
    </r>
  </si>
  <si>
    <t>gants pour protection générale / manutention</t>
  </si>
  <si>
    <t>gants pour protection générale/manutention</t>
  </si>
  <si>
    <t>Manchette avec élastique de serrage</t>
  </si>
  <si>
    <t>preciser indice de performance</t>
  </si>
  <si>
    <t>Gants cuir pleine fleur de bovin plongé et/ou hydrofuge</t>
  </si>
  <si>
    <t>Gants Néoprène</t>
  </si>
  <si>
    <t>Longueur : 30 à 38 cm
Epaisseur mini : 0,75 cm</t>
  </si>
  <si>
    <t>indice de performation mecanique et chimique a préciser</t>
  </si>
  <si>
    <t>Gants pour travaux en milieu huileux/industrie</t>
  </si>
  <si>
    <t>Gant nitrile et/ou latex</t>
  </si>
  <si>
    <t>indice de performance à préciser</t>
  </si>
  <si>
    <t>Gant de précision</t>
  </si>
  <si>
    <t xml:space="preserve">PVC sur support jersey coton
Longueur a proposer : 40 cm, 27 cm et 35 cm
Epaisseur mini : 1,30 mm
</t>
  </si>
  <si>
    <r>
      <t xml:space="preserve">indice de performance mécanique a préciser
Protection chimique mini: 
</t>
    </r>
    <r>
      <rPr>
        <sz val="9"/>
        <color theme="1"/>
        <rFont val="Calibri"/>
        <family val="2"/>
        <scheme val="minor"/>
      </rPr>
      <t>A : Méthanol
K : Soude caustique 40%</t>
    </r>
    <r>
      <rPr>
        <i/>
        <sz val="9"/>
        <color theme="1"/>
        <rFont val="Calibri"/>
        <family val="2"/>
        <scheme val="minor"/>
      </rPr>
      <t xml:space="preserve">
L : Acide sulfurique 96%</t>
    </r>
    <r>
      <rPr>
        <i/>
        <u/>
        <sz val="9"/>
        <color theme="1"/>
        <rFont val="Calibri"/>
        <family val="2"/>
        <scheme val="minor"/>
      </rPr>
      <t xml:space="preserve">
</t>
    </r>
  </si>
  <si>
    <t>Gant  chimique</t>
  </si>
  <si>
    <t>Gants pour travail de précision/millieux poussiéreux</t>
  </si>
  <si>
    <t>indice de performance a préciser</t>
  </si>
  <si>
    <t>Gants anticoupures</t>
  </si>
  <si>
    <t>indice minimum : 4.4.4.2 (C)</t>
  </si>
  <si>
    <t xml:space="preserve">EN 388 + A1 
</t>
  </si>
  <si>
    <t xml:space="preserve">EN 388  + A1 </t>
  </si>
  <si>
    <t>Indice de performance chaleur et feu a préciser
Résistance à la chaleur de contact : 2 minimum</t>
  </si>
  <si>
    <t>EN388 + A1 
EN 374 
AJKL
&amp;
bactéries + champignons</t>
  </si>
  <si>
    <t>Indice de performance mécanique et chimique a préciser 
mini: AJKL protection chimique + bactéries</t>
  </si>
  <si>
    <t>Nitrile - Non poudrés noirs</t>
  </si>
  <si>
    <t>Latex et Nitrile + Non poudrés et/ou poudrés
Compatibilité alimentaire demandé
AQL 1,5</t>
  </si>
  <si>
    <t xml:space="preserve">Chaussures basses de sécurite
</t>
  </si>
  <si>
    <t>Embout et semelle antiperforation - usage intérieur et/ou extérieur (S1P et/ou S3)</t>
  </si>
  <si>
    <t xml:space="preserve">EN 20345
</t>
  </si>
  <si>
    <t>Chaussures hautes de sécurite
100% non metallique</t>
  </si>
  <si>
    <t>EN 20345</t>
  </si>
  <si>
    <t xml:space="preserve">Semelle anti perforation
Semelle antichoc
Semelle antidérapante
Résistance aux hydrocarbures
Antistatique 
Embout de sécurité 200J
</t>
  </si>
  <si>
    <t>Chaussures basses de securite
100% non metallique</t>
  </si>
  <si>
    <t xml:space="preserve">Chaussures hautes de sécurite
</t>
  </si>
  <si>
    <t>Embout et semelle antiperforation - usage intérieur et extérieur (S3)</t>
  </si>
  <si>
    <t>CUIR S3</t>
  </si>
  <si>
    <t>PVC S5</t>
  </si>
  <si>
    <t xml:space="preserve">EN 20345 </t>
  </si>
  <si>
    <t xml:space="preserve">Basket/tennis trekking composite lite S1 </t>
  </si>
  <si>
    <t>Ensemble vestes + pantalons</t>
  </si>
  <si>
    <t>EN 343 : (3, 1)</t>
  </si>
  <si>
    <t xml:space="preserve">indice de performance à préciser </t>
  </si>
  <si>
    <t>norme australienne D&amp;N</t>
  </si>
  <si>
    <r>
      <t>Matière </t>
    </r>
    <r>
      <rPr>
        <sz val="9"/>
        <color theme="1"/>
        <rFont val="Calibri"/>
        <family val="2"/>
        <scheme val="minor"/>
      </rPr>
      <t xml:space="preserve">: 100% coton 140gr/m2
1 poche mini
Coloris : Blanc, bleu marine, </t>
    </r>
  </si>
  <si>
    <r>
      <t>Matière</t>
    </r>
    <r>
      <rPr>
        <sz val="9"/>
        <color theme="1"/>
        <rFont val="Calibri"/>
        <family val="2"/>
        <scheme val="minor"/>
      </rPr>
      <t> : Twill, 100% coton 140gr/m2
1 poche mini
Coloris : Blanc, bleu marine</t>
    </r>
  </si>
  <si>
    <t>Matière : 100% coton 
Coloris : bleu marine, blanc, gris, kaki, chocolat</t>
  </si>
  <si>
    <t>Matière : 100% coton peigné
Coloris : blanc, bleu marine, gris, vert</t>
  </si>
  <si>
    <t xml:space="preserve">Vêtements de travail
</t>
  </si>
  <si>
    <t>Polo manches longues multirisques</t>
  </si>
  <si>
    <t>retardateur de flamme
&amp; antistatique</t>
  </si>
  <si>
    <r>
      <t>Matière </t>
    </r>
    <r>
      <rPr>
        <sz val="9"/>
        <color theme="1"/>
        <rFont val="Calibri"/>
        <family val="2"/>
        <scheme val="minor"/>
      </rPr>
      <t>: 100% coton croisé 320 gr/m2
Coloris : bleu foncé et gris foncé</t>
    </r>
  </si>
  <si>
    <r>
      <t>Matière</t>
    </r>
    <r>
      <rPr>
        <sz val="9"/>
        <color theme="1"/>
        <rFont val="Calibri"/>
        <family val="2"/>
        <scheme val="minor"/>
      </rPr>
      <t xml:space="preserve"> : 60% coton / 40% polyester 245 gr/m2
</t>
    </r>
    <r>
      <rPr>
        <b/>
        <sz val="9"/>
        <color theme="1"/>
        <rFont val="Calibri"/>
        <family val="2"/>
        <scheme val="minor"/>
      </rPr>
      <t>Coloris :</t>
    </r>
    <r>
      <rPr>
        <sz val="9"/>
        <color theme="1"/>
        <rFont val="Calibri"/>
        <family val="2"/>
        <scheme val="minor"/>
      </rPr>
      <t xml:space="preserve"> bleu ou gris foncé</t>
    </r>
  </si>
  <si>
    <r>
      <t>Matière :</t>
    </r>
    <r>
      <rPr>
        <sz val="9"/>
        <color theme="1"/>
        <rFont val="Calibri"/>
        <family val="2"/>
        <scheme val="minor"/>
      </rPr>
      <t xml:space="preserve"> 60% coton / 40% polyester 245 gr/m2
</t>
    </r>
    <r>
      <rPr>
        <b/>
        <sz val="9"/>
        <color theme="1"/>
        <rFont val="Calibri"/>
        <family val="2"/>
        <scheme val="minor"/>
      </rPr>
      <t>Coloris :</t>
    </r>
    <r>
      <rPr>
        <sz val="9"/>
        <color theme="1"/>
        <rFont val="Calibri"/>
        <family val="2"/>
        <scheme val="minor"/>
      </rPr>
      <t xml:space="preserve"> bleu ou gris foncé</t>
    </r>
  </si>
  <si>
    <t>Pantalon de travail multipoches</t>
  </si>
  <si>
    <t>Veste de travail multipoches</t>
  </si>
  <si>
    <t xml:space="preserve">Pantalon multirisques </t>
  </si>
  <si>
    <t>Braguette fermée par bouton 4 trous
Coloris : sombre : bleu, vert, gris</t>
  </si>
  <si>
    <t>Pantalon 100 % coton 300-320 gr</t>
  </si>
  <si>
    <t>EN ISO 11611 classe 1
EN1149-5</t>
  </si>
  <si>
    <t xml:space="preserve">Combinaisons jetables </t>
  </si>
  <si>
    <r>
      <t>Matière</t>
    </r>
    <r>
      <rPr>
        <sz val="9"/>
        <color theme="1"/>
        <rFont val="Calibri"/>
        <family val="2"/>
        <scheme val="minor"/>
      </rPr>
      <t> : SMS ET/OU MICROPOREUSES 
Cagoule : avec serrage élastique
Fermeture à Glissière + rabat
Elastiques de serrage aux poignets, à la taille et aux chevilles
Coloris : Blanc</t>
    </r>
  </si>
  <si>
    <t>Catégorie  III
type 5/6
EN 13982 / EN 13034 / EN 1149 - 5</t>
  </si>
  <si>
    <r>
      <t>Matière</t>
    </r>
    <r>
      <rPr>
        <sz val="9"/>
        <color theme="1"/>
        <rFont val="Calibri"/>
        <family val="2"/>
        <scheme val="minor"/>
      </rPr>
      <t> :  SMS ET/OU MICROPOREUSES 
Elastiques de serrage poignets, chevilles et cagoule
Rabat ZIP velcro protège gorge
Coloris : blanc
Taille : S au XXXL</t>
    </r>
  </si>
  <si>
    <t>Charlottes à usage unique</t>
  </si>
  <si>
    <t>Couvre chaussures à usage unique</t>
  </si>
  <si>
    <t>cœur ou dos ou cœur et dos (1 couleur texte)</t>
  </si>
  <si>
    <t>Impression sur polo et/ou tee shirt</t>
  </si>
  <si>
    <t>Chimique et  Electrique</t>
  </si>
  <si>
    <t>Porte visière et visière polycarbonate et acétaté incolore à bord plastique</t>
  </si>
  <si>
    <t xml:space="preserve">S5 </t>
  </si>
  <si>
    <t xml:space="preserve">hydrocarbures
</t>
  </si>
  <si>
    <t>risque chimiques</t>
  </si>
  <si>
    <t xml:space="preserve">EN 13832-3 BLMN
EN 20345
</t>
  </si>
  <si>
    <t>Electriques</t>
  </si>
  <si>
    <t>Classe AZM 1000 Volts
Latex et ou composite</t>
  </si>
  <si>
    <t>Classe AZM 500 Volts
Latex et ou composite</t>
  </si>
  <si>
    <t>Combinaison de protection multirisques</t>
  </si>
  <si>
    <t>NORMES ATEX</t>
  </si>
  <si>
    <t>Pantalon de protection multirisques</t>
  </si>
  <si>
    <t>Veste de protection multirisques</t>
  </si>
  <si>
    <t>Cagoule de soudeur</t>
  </si>
  <si>
    <t xml:space="preserve"> intégral à ventilation naturelle et à teinte variable</t>
  </si>
  <si>
    <t>Lunette polycarbonate monobloc teinte 5 pour soudure
Branches nylon inclinables et ajustables. Embouts spatulés
Protections latérales
Coloris : noir</t>
  </si>
  <si>
    <t>chaleur/soudure</t>
  </si>
  <si>
    <t xml:space="preserve">Pantalon soudeur  </t>
  </si>
  <si>
    <t>Anti chaleur
Anti feu
Protections genou</t>
  </si>
  <si>
    <t>Tablier soudeur CUIR</t>
  </si>
  <si>
    <t xml:space="preserve">Chaussures de soudeur
Embout de protection en composite
Semelle anti-perforation en textile
</t>
  </si>
  <si>
    <t>Gant type B cuir pleine fleur de caprin. Manchette croute de bovin de 15 cm. 
Préciser indices de performances</t>
  </si>
  <si>
    <t xml:space="preserve">Bottes de soudeur
Embout de protection en composite
Semelle anti-perforation en textile
</t>
  </si>
  <si>
    <t>Pantalon forestier et jambières</t>
  </si>
  <si>
    <t xml:space="preserve">Tissu déperlant 65% plyester – 35% cotton + 245g/m²
</t>
  </si>
  <si>
    <r>
      <rPr>
        <sz val="9"/>
        <color theme="1"/>
        <rFont val="Calibri"/>
        <family val="2"/>
        <scheme val="minor"/>
      </rPr>
      <t xml:space="preserve">
</t>
    </r>
    <r>
      <rPr>
        <b/>
        <i/>
        <u/>
        <sz val="9"/>
        <color theme="1"/>
        <rFont val="Calibri"/>
        <family val="2"/>
        <scheme val="minor"/>
      </rPr>
      <t xml:space="preserve">Auditif : 
</t>
    </r>
    <r>
      <rPr>
        <sz val="9"/>
        <color theme="1"/>
        <rFont val="Calibri"/>
        <family val="2"/>
        <scheme val="minor"/>
      </rPr>
      <t>SNR 26 dB mini</t>
    </r>
  </si>
  <si>
    <t>blanc et noir
100% coton</t>
  </si>
  <si>
    <t xml:space="preserve">noir </t>
  </si>
  <si>
    <t>Matière : 100% coton et/ou POLY/COTON
Tailles : S à 4XL
Coloris : blanc, gris ou noir</t>
  </si>
  <si>
    <r>
      <t>Matière </t>
    </r>
    <r>
      <rPr>
        <sz val="9"/>
        <color theme="1"/>
        <rFont val="Calibri"/>
        <family val="2"/>
        <scheme val="minor"/>
      </rPr>
      <t>: 100% coton et/ou poly/coton 
Coloris : blanc, gris ou noir
Tailles : S à 4XL</t>
    </r>
  </si>
  <si>
    <t>Pantalon cuisine Pied de Poule blanc/noir ou blanc/marine</t>
  </si>
  <si>
    <t>côté élastique (taille)
Pied de poule
Coupe droite
100% coton et/ou poly/coton
Tailles : 38 au 60</t>
  </si>
  <si>
    <t>Pantalon de cuisine blanc et/ou noir</t>
  </si>
  <si>
    <t>côté élastique (taille)
Coupe droite
100% coton et/ou poly/coton
Tailles : 38 au 60</t>
  </si>
  <si>
    <t>Chapeau béret /toque cuisine</t>
  </si>
  <si>
    <r>
      <t>Matière</t>
    </r>
    <r>
      <rPr>
        <sz val="9"/>
        <color theme="1"/>
        <rFont val="Calibri"/>
        <family val="2"/>
        <scheme val="minor"/>
      </rPr>
      <t xml:space="preserve"> : 100% coton - </t>
    </r>
  </si>
  <si>
    <t>Sur chaussures à usage unique</t>
  </si>
  <si>
    <r>
      <t>Matière</t>
    </r>
    <r>
      <rPr>
        <sz val="9"/>
        <color theme="1"/>
        <rFont val="Calibri"/>
        <family val="2"/>
        <scheme val="minor"/>
      </rPr>
      <t> : polypropylène 
Diamètre : 53 cm</t>
    </r>
  </si>
  <si>
    <r>
      <t>Matière</t>
    </r>
    <r>
      <rPr>
        <sz val="9"/>
        <color theme="1"/>
        <rFont val="Calibri"/>
        <family val="2"/>
        <scheme val="minor"/>
      </rPr>
      <t xml:space="preserve"> : polypropylène </t>
    </r>
  </si>
  <si>
    <t>Sabot de sécurite</t>
  </si>
  <si>
    <t xml:space="preserve">Chaussures sécurité agro-alimentaire blanche ou noire </t>
  </si>
  <si>
    <t xml:space="preserve">Demi masque bi cartouche
</t>
  </si>
  <si>
    <t xml:space="preserve">Masque panoramique bi-cartouche
</t>
  </si>
  <si>
    <r>
      <t xml:space="preserve">semi-statique  Type : A
Diamètre : 10,5 à 11 mm
Longueur : 50 m
Boucles aux deux extrémités recouvertes d’une protection plastique
</t>
    </r>
    <r>
      <rPr>
        <b/>
        <sz val="9"/>
        <color theme="1"/>
        <rFont val="Calibri"/>
        <family val="2"/>
        <scheme val="minor"/>
      </rPr>
      <t>Date de fabrication : doit-être inférieure à 2 ans au moment de la commande</t>
    </r>
  </si>
  <si>
    <t xml:space="preserve">Tapis de protection </t>
  </si>
  <si>
    <t>Tapis de protection isolant</t>
  </si>
  <si>
    <t>Classe 0</t>
  </si>
  <si>
    <t>sur gants cuir de protection gants electriciens</t>
  </si>
  <si>
    <t>Veste soudeur croute de cuir de bovin. Fermeture par bande agrippante sous rabat. Manches longues montées.</t>
  </si>
  <si>
    <t>Gant Type A cuir croute traitée anti chaleur (THT). Main doublée laine. Manchette de 20 cm doublée toile. Cousu fil kevlar® technology. Coupe américains
Préciser indices de performances</t>
  </si>
  <si>
    <r>
      <t>Composé </t>
    </r>
    <r>
      <rPr>
        <sz val="9"/>
        <color theme="1"/>
        <rFont val="Calibri"/>
        <family val="2"/>
        <scheme val="minor"/>
      </rPr>
      <t>: 
 Un casque de chantier haute 
 Une coquille anti-bruit 
 Porte visière et visière grillagée</t>
    </r>
  </si>
  <si>
    <t>Lot N°6 protection dans les activités de restauration : cuisine / service</t>
  </si>
  <si>
    <t xml:space="preserve">EN 397 + A1
</t>
  </si>
  <si>
    <t xml:space="preserve">EN 50365 
EN 397 + A1 
EN 166 </t>
  </si>
  <si>
    <t xml:space="preserve">EN 812 + A1 </t>
  </si>
  <si>
    <t>EN 166 
classe optique 1
niveau BT</t>
  </si>
  <si>
    <t>EN 397 + A1 
EN 1731 F</t>
  </si>
  <si>
    <t>EN 166
classe optique 1
niveau BT
EN 170/172</t>
  </si>
  <si>
    <t>EN 166 
classe optique 1
niveau BT
EN 170/172</t>
  </si>
  <si>
    <t>EN 352-2</t>
  </si>
  <si>
    <t xml:space="preserve">EN 352-2 </t>
  </si>
  <si>
    <t>EN 352-1</t>
  </si>
  <si>
    <t xml:space="preserve">EN 352-1
EN 352-3 </t>
  </si>
  <si>
    <t xml:space="preserve">EN 140 </t>
  </si>
  <si>
    <t>EN 143 + A1 
EN 14387  + A1</t>
  </si>
  <si>
    <t xml:space="preserve">EN 143 + A1 
EN 14387 + A1 </t>
  </si>
  <si>
    <t>EN 143 + A1
EN 14387 + A1</t>
  </si>
  <si>
    <t xml:space="preserve">EN 136
COMPATIBLE AVEC CARTOUCHES TYPE EN 148-1
</t>
  </si>
  <si>
    <t>EN 143 + A1
EN 14387  + A1</t>
  </si>
  <si>
    <t xml:space="preserve">EN 143 + A1
EN 14387 + A1 </t>
  </si>
  <si>
    <t>EN 149  + A1</t>
  </si>
  <si>
    <t>EN 388 + A1</t>
  </si>
  <si>
    <t xml:space="preserve">EN 388 + A1 </t>
  </si>
  <si>
    <t xml:space="preserve">EN 388 + A1 
EN 374 
</t>
  </si>
  <si>
    <t>EN 388 + A1 
EN 407</t>
  </si>
  <si>
    <t xml:space="preserve">EN 374 
</t>
  </si>
  <si>
    <t xml:space="preserve">EN 374
</t>
  </si>
  <si>
    <t>EN 343
(3, 1)</t>
  </si>
  <si>
    <t>EN 20471 
(classe 2)</t>
  </si>
  <si>
    <t>Catégorie  III
type 5/6
EN 13982 + A1
EN 13034</t>
  </si>
  <si>
    <t>EN 12492
EN 397 + A1</t>
  </si>
  <si>
    <t xml:space="preserve">EN 166 </t>
  </si>
  <si>
    <t xml:space="preserve">EN 60903 </t>
  </si>
  <si>
    <t xml:space="preserve">EN 13034 
Type 6
EN 11612 
a, b,c, d, e, f
EN1 149-5 </t>
  </si>
  <si>
    <t>EN 13034
Type 6
EN 11612
a, b,c, d, e, f
EN1 149-5</t>
  </si>
  <si>
    <t>EN 166 
EN 379 + A1
EN 175</t>
  </si>
  <si>
    <t>EN 166
classe optique 1
niveau BT
 EN 169 
UV 5</t>
  </si>
  <si>
    <t>EN 11611 classe 1 et 2
EN 11612 
EN 14404 + A1</t>
  </si>
  <si>
    <t xml:space="preserve">EN 11611 :  classe 1 et 2
EN 11612  
</t>
  </si>
  <si>
    <t xml:space="preserve">EN 12477 + A1 
 Type A
EN 388 + A1 
2,1,4,2
EN 407 4,1,3,X,4,X
</t>
  </si>
  <si>
    <t>EN 12477 + A1
 type A
Mécanique
A4 / B2 / C4 / D4
Chaleur&amp;feu
A4 / B1 / C2 / D4/ E2</t>
  </si>
  <si>
    <t>EN 12477 + A1
 Type B
Mécanique
A2 / B1 / C4 / D2
Feu&amp;chaleur
A4 / B1 / C3 / DX / EE</t>
  </si>
  <si>
    <t xml:space="preserve">EN 20345
S3 HI HRO SRC
</t>
  </si>
  <si>
    <t>EN 20345 
EN 17249 
Classe3</t>
  </si>
  <si>
    <t>EN 352-3
EN 397+ A1 
EN 1731</t>
  </si>
  <si>
    <t>Gants pour protection hydrocarbure</t>
  </si>
  <si>
    <t>Gants nitrile sur support coton</t>
  </si>
  <si>
    <t>Gants de précision</t>
  </si>
  <si>
    <t>Protection des pieds</t>
  </si>
  <si>
    <t>Protection du corps</t>
  </si>
  <si>
    <t xml:space="preserve">Gilets </t>
  </si>
  <si>
    <t xml:space="preserve">chemises D&amp;N </t>
  </si>
  <si>
    <t>Vêtement de haute visibilité</t>
  </si>
  <si>
    <t>Vêtement de pluie</t>
  </si>
  <si>
    <t>NOUMEA et GRAND NOUMEA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</si>
</sst>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43" formatCode="_-* #,##0.00_-;\-* #,##0.00_-;_-* &quot;-&quot;??_-;_-@_-"/>
    <numFmt numFmtId="164" formatCode="#,##0\ [$XPF]"/>
    <numFmt numFmtId="165" formatCode="_-* #,##0_-;\-* #,##0_-;_-* &quot;-&quot;??_-;_-@_-"/>
    <numFmt numFmtId="166" formatCode="_-* #,##0\ [$XPF]_-;\-* #,##0\ [$XPF]_-;_-* &quot;-&quot;\ [$XPF]_-;_-@_-"/>
  </numFmts>
  <fonts count="28" x14ac:knownFonts="1">
    <font>
      <sz val="11"/>
      <color theme="1"/>
      <name val="Calibri"/>
      <family val="2"/>
      <scheme val="minor"/>
    </font>
    <font>
      <b/>
      <sz val="9"/>
      <color theme="1"/>
      <name val="Calibri"/>
      <family val="2"/>
      <scheme val="minor"/>
    </font>
    <font>
      <sz val="9"/>
      <color theme="1"/>
      <name val="Calibri"/>
      <family val="2"/>
      <scheme val="minor"/>
    </font>
    <font>
      <b/>
      <i/>
      <u/>
      <sz val="9"/>
      <color theme="1"/>
      <name val="Calibri"/>
      <family val="2"/>
      <scheme val="minor"/>
    </font>
    <font>
      <sz val="7"/>
      <color theme="1"/>
      <name val="Times New Roman"/>
      <family val="1"/>
    </font>
    <font>
      <b/>
      <i/>
      <sz val="9"/>
      <color theme="1"/>
      <name val="Calibri"/>
      <family val="2"/>
      <scheme val="minor"/>
    </font>
    <font>
      <sz val="9"/>
      <name val="Calibri"/>
      <family val="2"/>
      <scheme val="minor"/>
    </font>
    <font>
      <b/>
      <sz val="9"/>
      <name val="Calibri"/>
      <family val="2"/>
      <scheme val="minor"/>
    </font>
    <font>
      <sz val="11"/>
      <name val="Calibri"/>
      <family val="2"/>
      <scheme val="minor"/>
    </font>
    <font>
      <b/>
      <sz val="8"/>
      <color theme="1"/>
      <name val="Calibri"/>
      <family val="2"/>
      <scheme val="minor"/>
    </font>
    <font>
      <b/>
      <sz val="11"/>
      <color theme="1"/>
      <name val="Calibri"/>
      <family val="2"/>
      <scheme val="minor"/>
    </font>
    <font>
      <sz val="9"/>
      <color rgb="FFFF0000"/>
      <name val="Calibri"/>
      <family val="2"/>
      <scheme val="minor"/>
    </font>
    <font>
      <b/>
      <sz val="11"/>
      <name val="Calibri"/>
      <family val="2"/>
      <scheme val="minor"/>
    </font>
    <font>
      <b/>
      <i/>
      <u/>
      <sz val="9"/>
      <name val="Calibri"/>
      <family val="2"/>
      <scheme val="minor"/>
    </font>
    <font>
      <sz val="8"/>
      <name val="Calibri"/>
      <family val="2"/>
      <scheme val="minor"/>
    </font>
    <font>
      <sz val="11"/>
      <color theme="1"/>
      <name val="Calibri"/>
      <family val="2"/>
      <scheme val="minor"/>
    </font>
    <font>
      <b/>
      <u/>
      <sz val="11"/>
      <color theme="1"/>
      <name val="Calibri"/>
      <family val="2"/>
      <scheme val="minor"/>
    </font>
    <font>
      <b/>
      <u/>
      <sz val="11"/>
      <color theme="4" tint="-0.249977111117893"/>
      <name val="Calibri"/>
      <family val="2"/>
      <scheme val="minor"/>
    </font>
    <font>
      <i/>
      <u/>
      <sz val="9"/>
      <color theme="1"/>
      <name val="Calibri"/>
      <family val="2"/>
      <scheme val="minor"/>
    </font>
    <font>
      <sz val="10"/>
      <color theme="1"/>
      <name val="Calibri"/>
      <family val="2"/>
      <scheme val="minor"/>
    </font>
    <font>
      <i/>
      <sz val="9"/>
      <color theme="1"/>
      <name val="Calibri"/>
      <family val="2"/>
      <scheme val="minor"/>
    </font>
    <font>
      <strike/>
      <sz val="9"/>
      <color rgb="FFFF0000"/>
      <name val="Calibri"/>
      <family val="2"/>
      <scheme val="minor"/>
    </font>
    <font>
      <sz val="10"/>
      <color theme="1"/>
      <name val="Trebuchet MS"/>
      <family val="2"/>
    </font>
    <font>
      <b/>
      <sz val="10"/>
      <color theme="1"/>
      <name val="Trebuchet MS"/>
      <family val="2"/>
    </font>
    <font>
      <b/>
      <sz val="10"/>
      <color theme="1"/>
      <name val="Century Gothic"/>
      <family val="2"/>
    </font>
    <font>
      <sz val="10"/>
      <color theme="1"/>
      <name val="Century Gothic"/>
      <family val="2"/>
    </font>
    <font>
      <sz val="10"/>
      <color rgb="FFC00000"/>
      <name val="Century Gothic"/>
      <family val="2"/>
    </font>
    <font>
      <i/>
      <u/>
      <sz val="9"/>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0" tint="-0.14999847407452621"/>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auto="1"/>
      </left>
      <right style="thin">
        <color auto="1"/>
      </right>
      <top style="thin">
        <color auto="1"/>
      </top>
      <bottom style="thin">
        <color auto="1"/>
      </bottom>
      <diagonal/>
    </border>
    <border>
      <left/>
      <right/>
      <top style="medium">
        <color indexed="64"/>
      </top>
      <bottom/>
      <diagonal/>
    </border>
    <border>
      <left style="thin">
        <color auto="1"/>
      </left>
      <right style="thin">
        <color auto="1"/>
      </right>
      <top style="thin">
        <color auto="1"/>
      </top>
      <bottom/>
      <diagonal/>
    </border>
  </borders>
  <cellStyleXfs count="4">
    <xf numFmtId="0" fontId="0" fillId="0" borderId="0"/>
    <xf numFmtId="9" fontId="15" fillId="0" borderId="0" applyFont="0" applyFill="0" applyBorder="0" applyAlignment="0" applyProtection="0"/>
    <xf numFmtId="43" fontId="15" fillId="0" borderId="0" applyFont="0" applyFill="0" applyBorder="0" applyAlignment="0" applyProtection="0"/>
    <xf numFmtId="44" fontId="15" fillId="0" borderId="0" applyFont="0" applyFill="0" applyBorder="0" applyAlignment="0" applyProtection="0"/>
  </cellStyleXfs>
  <cellXfs count="286">
    <xf numFmtId="0" fontId="0" fillId="0" borderId="0" xfId="0"/>
    <xf numFmtId="0" fontId="8" fillId="0" borderId="0" xfId="0" applyFont="1"/>
    <xf numFmtId="0" fontId="0" fillId="0" borderId="0" xfId="0" applyAlignment="1">
      <alignment horizontal="center" vertical="center"/>
    </xf>
    <xf numFmtId="0" fontId="0" fillId="0" borderId="0" xfId="0" applyBorder="1"/>
    <xf numFmtId="0" fontId="0" fillId="0" borderId="0" xfId="0" applyFill="1" applyBorder="1"/>
    <xf numFmtId="0" fontId="0" fillId="0" borderId="0" xfId="0" applyBorder="1" applyAlignment="1">
      <alignment horizontal="center"/>
    </xf>
    <xf numFmtId="0" fontId="0" fillId="0" borderId="0" xfId="0" applyAlignment="1">
      <alignment horizontal="left" vertical="center"/>
    </xf>
    <xf numFmtId="0" fontId="0" fillId="0" borderId="0" xfId="0" applyFill="1"/>
    <xf numFmtId="0" fontId="0" fillId="0" borderId="0" xfId="0" applyFill="1" applyAlignment="1">
      <alignment horizontal="left" vertical="center"/>
    </xf>
    <xf numFmtId="0" fontId="0" fillId="0" borderId="0" xfId="0" applyFill="1" applyAlignment="1">
      <alignment horizontal="center" vertical="center"/>
    </xf>
    <xf numFmtId="0" fontId="10" fillId="0" borderId="0" xfId="0" applyFont="1" applyFill="1" applyAlignment="1">
      <alignment horizontal="center" vertical="center"/>
    </xf>
    <xf numFmtId="0" fontId="6" fillId="0" borderId="0" xfId="0" applyFont="1" applyBorder="1" applyAlignment="1">
      <alignment horizontal="center" vertical="center" wrapText="1"/>
    </xf>
    <xf numFmtId="0" fontId="8" fillId="0" borderId="0" xfId="0" applyFont="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Fill="1" applyBorder="1" applyAlignment="1">
      <alignment horizontal="center" vertical="center" wrapText="1"/>
    </xf>
    <xf numFmtId="0" fontId="0" fillId="0" borderId="10" xfId="0" applyFont="1" applyBorder="1" applyAlignment="1">
      <alignment horizontal="left" vertical="center" wrapText="1"/>
    </xf>
    <xf numFmtId="0" fontId="10" fillId="0" borderId="0" xfId="0" applyFont="1" applyBorder="1" applyAlignment="1">
      <alignment vertical="center"/>
    </xf>
    <xf numFmtId="0" fontId="0" fillId="0" borderId="0" xfId="0" applyBorder="1" applyAlignment="1"/>
    <xf numFmtId="0" fontId="10" fillId="0" borderId="10" xfId="0" applyFont="1" applyBorder="1" applyAlignment="1">
      <alignment horizontal="center" vertical="center"/>
    </xf>
    <xf numFmtId="0" fontId="0" fillId="0" borderId="0" xfId="0" applyAlignment="1">
      <alignment horizontal="center"/>
    </xf>
    <xf numFmtId="164" fontId="0" fillId="0" borderId="0" xfId="0" applyNumberFormat="1" applyFill="1"/>
    <xf numFmtId="0" fontId="8" fillId="4" borderId="0" xfId="0" applyFont="1" applyFill="1" applyBorder="1" applyAlignment="1">
      <alignment vertical="center"/>
    </xf>
    <xf numFmtId="164" fontId="10" fillId="0" borderId="0" xfId="0" applyNumberFormat="1" applyFont="1" applyFill="1" applyAlignment="1">
      <alignment horizontal="left" vertical="center"/>
    </xf>
    <xf numFmtId="0" fontId="8" fillId="0" borderId="10" xfId="0" applyFont="1" applyBorder="1" applyAlignment="1">
      <alignment horizontal="left" vertical="center"/>
    </xf>
    <xf numFmtId="0" fontId="16" fillId="0" borderId="10" xfId="0" applyFont="1" applyBorder="1" applyAlignment="1">
      <alignment horizontal="left" vertical="center" wrapText="1"/>
    </xf>
    <xf numFmtId="0" fontId="10" fillId="0" borderId="7" xfId="0" applyFont="1" applyBorder="1" applyAlignment="1">
      <alignment vertical="center" wrapText="1"/>
    </xf>
    <xf numFmtId="0" fontId="10" fillId="0" borderId="0" xfId="0" applyFont="1" applyBorder="1" applyAlignment="1">
      <alignment vertical="center" wrapText="1"/>
    </xf>
    <xf numFmtId="0" fontId="10" fillId="0" borderId="7" xfId="0" applyFont="1" applyBorder="1" applyAlignment="1">
      <alignment vertical="center"/>
    </xf>
    <xf numFmtId="0" fontId="0" fillId="0" borderId="6" xfId="0" applyBorder="1"/>
    <xf numFmtId="0" fontId="0" fillId="0" borderId="0" xfId="0" applyFont="1" applyFill="1"/>
    <xf numFmtId="0" fontId="0" fillId="0" borderId="0" xfId="0" applyFont="1" applyFill="1" applyAlignment="1">
      <alignment horizontal="center" vertical="center"/>
    </xf>
    <xf numFmtId="164" fontId="10" fillId="0" borderId="0" xfId="0" applyNumberFormat="1" applyFont="1" applyFill="1" applyAlignment="1">
      <alignment horizontal="right" vertical="center"/>
    </xf>
    <xf numFmtId="0" fontId="8" fillId="4" borderId="5" xfId="0" applyFont="1" applyFill="1" applyBorder="1" applyAlignment="1">
      <alignment vertical="center"/>
    </xf>
    <xf numFmtId="3" fontId="22" fillId="0" borderId="0" xfId="0" applyNumberFormat="1" applyFont="1" applyBorder="1" applyAlignment="1">
      <alignment horizontal="right" vertical="center"/>
    </xf>
    <xf numFmtId="166" fontId="22" fillId="0" borderId="10" xfId="3" applyNumberFormat="1" applyFont="1" applyBorder="1" applyAlignment="1">
      <alignment horizontal="center" vertical="center"/>
    </xf>
    <xf numFmtId="3" fontId="22" fillId="0" borderId="0" xfId="0" applyNumberFormat="1" applyFont="1" applyAlignment="1">
      <alignment horizontal="center" vertical="center"/>
    </xf>
    <xf numFmtId="166" fontId="22" fillId="0" borderId="1" xfId="3" applyNumberFormat="1" applyFont="1" applyBorder="1" applyAlignment="1">
      <alignment horizontal="center" vertical="center"/>
    </xf>
    <xf numFmtId="3" fontId="23" fillId="0" borderId="0" xfId="0" applyNumberFormat="1" applyFont="1" applyAlignment="1">
      <alignment horizontal="center" vertical="center"/>
    </xf>
    <xf numFmtId="166" fontId="23" fillId="0" borderId="1" xfId="3" applyNumberFormat="1" applyFont="1" applyBorder="1" applyAlignment="1">
      <alignment horizontal="center" vertical="center"/>
    </xf>
    <xf numFmtId="0" fontId="22" fillId="0" borderId="0" xfId="0" applyFont="1" applyAlignment="1">
      <alignment horizontal="center" vertical="center"/>
    </xf>
    <xf numFmtId="44" fontId="22" fillId="0" borderId="0" xfId="3" applyFont="1" applyAlignment="1">
      <alignment vertical="center"/>
    </xf>
    <xf numFmtId="9" fontId="0" fillId="0" borderId="0" xfId="0" applyNumberFormat="1" applyFill="1"/>
    <xf numFmtId="0" fontId="25" fillId="0" borderId="0" xfId="0" applyFont="1" applyAlignment="1">
      <alignment horizontal="center" vertical="center"/>
    </xf>
    <xf numFmtId="0" fontId="24" fillId="6" borderId="9" xfId="0" applyFont="1" applyFill="1" applyBorder="1" applyAlignment="1">
      <alignment horizontal="center" vertical="center"/>
    </xf>
    <xf numFmtId="0" fontId="24" fillId="6" borderId="11" xfId="0" applyFont="1" applyFill="1" applyBorder="1" applyAlignment="1">
      <alignment horizontal="center" vertical="center"/>
    </xf>
    <xf numFmtId="0" fontId="24" fillId="6" borderId="11" xfId="0" applyFont="1" applyFill="1" applyBorder="1" applyAlignment="1">
      <alignment horizontal="left" vertical="center"/>
    </xf>
    <xf numFmtId="0" fontId="25" fillId="6" borderId="8" xfId="0" applyFont="1" applyFill="1" applyBorder="1" applyAlignment="1">
      <alignment horizontal="center" vertical="center"/>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4" fillId="0" borderId="3" xfId="0" applyFont="1" applyBorder="1" applyAlignment="1">
      <alignment horizontal="right" vertical="center"/>
    </xf>
    <xf numFmtId="166" fontId="26" fillId="0" borderId="4" xfId="3" applyNumberFormat="1" applyFont="1" applyBorder="1" applyAlignment="1">
      <alignment horizontal="center" vertical="center"/>
    </xf>
    <xf numFmtId="0" fontId="7" fillId="5" borderId="10"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2" fillId="0" borderId="10" xfId="0" applyFont="1" applyBorder="1" applyAlignment="1">
      <alignment vertical="top" wrapText="1"/>
    </xf>
    <xf numFmtId="0" fontId="13" fillId="0" borderId="10" xfId="0" applyFont="1" applyBorder="1" applyAlignment="1">
      <alignment vertical="top" wrapText="1"/>
    </xf>
    <xf numFmtId="0" fontId="6" fillId="0" borderId="10" xfId="0" applyFont="1" applyBorder="1" applyAlignment="1">
      <alignment vertical="top" wrapText="1"/>
    </xf>
    <xf numFmtId="0" fontId="2" fillId="0" borderId="10" xfId="0" applyFont="1" applyBorder="1" applyAlignment="1">
      <alignment vertical="center" wrapText="1"/>
    </xf>
    <xf numFmtId="0" fontId="0" fillId="0" borderId="10" xfId="0" applyFill="1" applyBorder="1" applyAlignment="1">
      <alignment vertical="center"/>
    </xf>
    <xf numFmtId="164" fontId="0" fillId="0" borderId="10" xfId="0" applyNumberFormat="1" applyFill="1" applyBorder="1" applyAlignment="1">
      <alignment vertical="center"/>
    </xf>
    <xf numFmtId="9" fontId="0" fillId="0" borderId="10" xfId="1" applyNumberFormat="1" applyFont="1" applyFill="1" applyBorder="1" applyAlignment="1">
      <alignment vertical="center"/>
    </xf>
    <xf numFmtId="166" fontId="0" fillId="0" borderId="10" xfId="0" applyNumberFormat="1" applyFill="1" applyBorder="1" applyAlignment="1">
      <alignment horizontal="center" vertical="center"/>
    </xf>
    <xf numFmtId="9" fontId="0" fillId="0" borderId="10" xfId="1" applyFont="1" applyFill="1" applyBorder="1" applyAlignment="1">
      <alignment horizontal="center" vertical="center"/>
    </xf>
    <xf numFmtId="0" fontId="0" fillId="0" borderId="10" xfId="0" applyBorder="1" applyAlignment="1">
      <alignment vertical="center"/>
    </xf>
    <xf numFmtId="9" fontId="0" fillId="0" borderId="10" xfId="1" applyFont="1" applyFill="1" applyBorder="1" applyAlignment="1">
      <alignment vertical="center"/>
    </xf>
    <xf numFmtId="0" fontId="6" fillId="0" borderId="10" xfId="0" applyFont="1" applyBorder="1" applyAlignment="1">
      <alignment vertical="center" wrapText="1"/>
    </xf>
    <xf numFmtId="0" fontId="2" fillId="0" borderId="10" xfId="0" applyFont="1" applyBorder="1" applyAlignment="1">
      <alignment horizontal="center" vertical="center" wrapText="1"/>
    </xf>
    <xf numFmtId="0" fontId="0" fillId="0" borderId="10" xfId="0" applyBorder="1" applyAlignment="1">
      <alignment horizontal="center" vertical="center"/>
    </xf>
    <xf numFmtId="164" fontId="0" fillId="0" borderId="10" xfId="0" applyNumberFormat="1" applyBorder="1" applyAlignment="1">
      <alignment horizontal="center" vertical="center"/>
    </xf>
    <xf numFmtId="9" fontId="0" fillId="0" borderId="10" xfId="1" applyFont="1" applyBorder="1" applyAlignment="1">
      <alignment horizontal="center" vertical="center"/>
    </xf>
    <xf numFmtId="164" fontId="0" fillId="0" borderId="10" xfId="0" applyNumberFormat="1" applyBorder="1" applyAlignment="1">
      <alignment vertical="center"/>
    </xf>
    <xf numFmtId="9" fontId="0" fillId="0" borderId="10" xfId="1" applyFont="1" applyBorder="1" applyAlignment="1">
      <alignment vertical="center"/>
    </xf>
    <xf numFmtId="0" fontId="6" fillId="0" borderId="10" xfId="0" applyFont="1" applyBorder="1" applyAlignment="1">
      <alignment horizontal="left" vertical="top" wrapText="1"/>
    </xf>
    <xf numFmtId="0" fontId="2" fillId="0" borderId="10" xfId="0" applyFont="1" applyBorder="1" applyAlignment="1">
      <alignment horizontal="left" vertical="top" wrapText="1"/>
    </xf>
    <xf numFmtId="0" fontId="6" fillId="0" borderId="10" xfId="0" applyFont="1" applyBorder="1" applyAlignment="1">
      <alignment horizontal="center" vertical="center" wrapText="1"/>
    </xf>
    <xf numFmtId="0" fontId="0" fillId="0" borderId="10" xfId="0" applyBorder="1" applyAlignment="1">
      <alignment vertical="top" wrapText="1"/>
    </xf>
    <xf numFmtId="0" fontId="2" fillId="0" borderId="10" xfId="0" applyFont="1" applyBorder="1" applyAlignment="1">
      <alignment vertical="top" wrapText="1"/>
    </xf>
    <xf numFmtId="0" fontId="6" fillId="0" borderId="10" xfId="0" applyFont="1" applyBorder="1" applyAlignment="1">
      <alignment horizontal="center" vertical="center" wrapText="1"/>
    </xf>
    <xf numFmtId="0" fontId="2" fillId="0" borderId="10" xfId="0" applyFont="1" applyBorder="1" applyAlignment="1">
      <alignment horizontal="left" vertical="top" wrapText="1"/>
    </xf>
    <xf numFmtId="0" fontId="0" fillId="0" borderId="10" xfId="0" applyBorder="1" applyAlignment="1">
      <alignment horizontal="center" vertical="center"/>
    </xf>
    <xf numFmtId="164" fontId="0" fillId="0" borderId="10" xfId="0" applyNumberFormat="1" applyBorder="1" applyAlignment="1">
      <alignment horizontal="center" vertical="center"/>
    </xf>
    <xf numFmtId="9" fontId="0" fillId="0" borderId="10" xfId="1" applyFont="1" applyBorder="1" applyAlignment="1">
      <alignment horizontal="center" vertical="center"/>
    </xf>
    <xf numFmtId="166" fontId="0" fillId="0" borderId="10" xfId="0" applyNumberFormat="1" applyBorder="1" applyAlignment="1">
      <alignment horizontal="center" vertical="center"/>
    </xf>
    <xf numFmtId="0" fontId="0" fillId="0" borderId="10" xfId="0" applyBorder="1" applyAlignment="1">
      <alignment horizontal="center" vertical="top"/>
    </xf>
    <xf numFmtId="0" fontId="2" fillId="0" borderId="10" xfId="0" applyFont="1" applyBorder="1" applyAlignment="1">
      <alignment vertical="center" wrapText="1"/>
    </xf>
    <xf numFmtId="0" fontId="2" fillId="0" borderId="10" xfId="0" applyFont="1" applyBorder="1" applyAlignment="1">
      <alignment horizontal="center" vertical="center" wrapText="1"/>
    </xf>
    <xf numFmtId="0" fontId="2" fillId="0" borderId="10" xfId="0" applyFont="1" applyFill="1" applyBorder="1" applyAlignment="1">
      <alignment vertical="top" wrapText="1"/>
    </xf>
    <xf numFmtId="9" fontId="15" fillId="0" borderId="10" xfId="1" applyFont="1" applyFill="1" applyBorder="1" applyAlignment="1">
      <alignment vertical="center"/>
    </xf>
    <xf numFmtId="0" fontId="2" fillId="0" borderId="10" xfId="0" applyFont="1" applyFill="1" applyBorder="1" applyAlignment="1">
      <alignment horizontal="left" vertical="top" wrapText="1"/>
    </xf>
    <xf numFmtId="0" fontId="13" fillId="0" borderId="10" xfId="0" applyFont="1" applyBorder="1" applyAlignment="1">
      <alignment vertical="top" wrapText="1"/>
    </xf>
    <xf numFmtId="0" fontId="2" fillId="3" borderId="10" xfId="0" applyFont="1" applyFill="1" applyBorder="1" applyAlignment="1">
      <alignment vertical="top" wrapText="1"/>
    </xf>
    <xf numFmtId="0" fontId="6" fillId="3" borderId="10" xfId="0" applyFont="1" applyFill="1" applyBorder="1" applyAlignment="1">
      <alignment horizontal="center" vertical="center" wrapText="1"/>
    </xf>
    <xf numFmtId="0" fontId="2" fillId="3" borderId="10" xfId="0" applyFont="1" applyFill="1" applyBorder="1" applyAlignment="1">
      <alignment vertical="center" wrapText="1"/>
    </xf>
    <xf numFmtId="0" fontId="6" fillId="3" borderId="10" xfId="0" applyFont="1" applyFill="1" applyBorder="1" applyAlignment="1">
      <alignment vertical="center" wrapText="1"/>
    </xf>
    <xf numFmtId="0" fontId="6" fillId="3" borderId="10" xfId="0" applyFont="1" applyFill="1" applyBorder="1" applyAlignment="1">
      <alignment vertical="top" wrapText="1"/>
    </xf>
    <xf numFmtId="0" fontId="6" fillId="3" borderId="10" xfId="0" applyFont="1" applyFill="1" applyBorder="1" applyAlignment="1">
      <alignment horizontal="center" wrapText="1"/>
    </xf>
    <xf numFmtId="0" fontId="0" fillId="3" borderId="10" xfId="0" applyFill="1" applyBorder="1" applyAlignment="1">
      <alignment horizontal="center" vertical="center"/>
    </xf>
    <xf numFmtId="164" fontId="0" fillId="3" borderId="10" xfId="0" applyNumberFormat="1" applyFill="1" applyBorder="1" applyAlignment="1">
      <alignment horizontal="center" vertical="center"/>
    </xf>
    <xf numFmtId="9" fontId="0" fillId="3" borderId="10" xfId="1" applyFont="1" applyFill="1" applyBorder="1" applyAlignment="1">
      <alignment horizontal="center" vertical="center"/>
    </xf>
    <xf numFmtId="0" fontId="2" fillId="3" borderId="10" xfId="0" applyFont="1" applyFill="1" applyBorder="1" applyAlignment="1">
      <alignment horizontal="center" vertical="center" wrapText="1"/>
    </xf>
    <xf numFmtId="0" fontId="2" fillId="3" borderId="10" xfId="0" applyFont="1" applyFill="1" applyBorder="1" applyAlignment="1">
      <alignment horizontal="left" vertical="top" wrapText="1"/>
    </xf>
    <xf numFmtId="0" fontId="3" fillId="3" borderId="10" xfId="0" applyFont="1" applyFill="1" applyBorder="1" applyAlignment="1">
      <alignment vertical="top" wrapText="1"/>
    </xf>
    <xf numFmtId="9" fontId="0" fillId="0" borderId="10" xfId="1" applyFont="1" applyFill="1" applyBorder="1" applyAlignment="1">
      <alignment horizontal="center" vertical="center"/>
    </xf>
    <xf numFmtId="9" fontId="2" fillId="0" borderId="10" xfId="1" applyFont="1" applyFill="1" applyBorder="1" applyAlignment="1">
      <alignment vertical="center" wrapText="1"/>
    </xf>
    <xf numFmtId="0" fontId="18" fillId="0" borderId="10" xfId="0" applyFont="1" applyFill="1" applyBorder="1" applyAlignment="1">
      <alignment horizontal="left" vertical="top" wrapText="1"/>
    </xf>
    <xf numFmtId="0" fontId="2" fillId="0" borderId="1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0" fillId="0" borderId="10" xfId="0" applyFont="1" applyFill="1" applyBorder="1" applyAlignment="1">
      <alignment vertical="center" wrapText="1"/>
    </xf>
    <xf numFmtId="0" fontId="2" fillId="0" borderId="10" xfId="0" applyFont="1" applyFill="1" applyBorder="1" applyAlignment="1">
      <alignment horizontal="center" vertical="top" wrapText="1"/>
    </xf>
    <xf numFmtId="0" fontId="20" fillId="0" borderId="10" xfId="0" applyFont="1" applyFill="1" applyBorder="1" applyAlignment="1">
      <alignment horizontal="left" vertical="top" wrapText="1"/>
    </xf>
    <xf numFmtId="0" fontId="2" fillId="0" borderId="10" xfId="0" applyFont="1" applyBorder="1" applyAlignment="1">
      <alignment horizontal="center" vertical="center"/>
    </xf>
    <xf numFmtId="0" fontId="20" fillId="0" borderId="10" xfId="0" applyFont="1" applyFill="1" applyBorder="1" applyAlignment="1">
      <alignment horizontal="left" vertical="center" wrapText="1"/>
    </xf>
    <xf numFmtId="9" fontId="15" fillId="0" borderId="10" xfId="1" applyFont="1" applyFill="1" applyBorder="1" applyAlignment="1">
      <alignment vertical="center" wrapText="1"/>
    </xf>
    <xf numFmtId="0" fontId="5" fillId="0" borderId="10" xfId="0" applyFont="1" applyBorder="1" applyAlignment="1">
      <alignment horizontal="left" vertical="top" wrapText="1"/>
    </xf>
    <xf numFmtId="9" fontId="0" fillId="0" borderId="10" xfId="1" applyFont="1" applyFill="1" applyBorder="1" applyAlignment="1">
      <alignment vertical="center" wrapText="1"/>
    </xf>
    <xf numFmtId="0" fontId="5" fillId="0" borderId="10" xfId="0" applyFont="1" applyFill="1" applyBorder="1" applyAlignment="1">
      <alignment horizontal="left" vertical="top" wrapText="1"/>
    </xf>
    <xf numFmtId="0" fontId="2" fillId="0" borderId="10" xfId="0" applyFont="1" applyFill="1" applyBorder="1" applyAlignment="1">
      <alignment horizontal="left" vertical="top" wrapText="1" indent="1"/>
    </xf>
    <xf numFmtId="0" fontId="2" fillId="0" borderId="10" xfId="0" applyFont="1" applyFill="1" applyBorder="1" applyAlignment="1">
      <alignment horizontal="left" vertical="top"/>
    </xf>
    <xf numFmtId="0" fontId="1" fillId="0" borderId="10" xfId="0" applyFont="1" applyFill="1" applyBorder="1" applyAlignment="1">
      <alignment horizontal="left" vertical="top" wrapText="1"/>
    </xf>
    <xf numFmtId="0" fontId="1" fillId="0" borderId="10" xfId="0" applyFont="1" applyBorder="1" applyAlignment="1">
      <alignment horizontal="left" vertical="top" wrapText="1"/>
    </xf>
    <xf numFmtId="0" fontId="6" fillId="0" borderId="10" xfId="0" applyFont="1" applyFill="1" applyBorder="1" applyAlignment="1">
      <alignment vertical="center" wrapText="1"/>
    </xf>
    <xf numFmtId="0" fontId="0" fillId="0" borderId="10" xfId="0" applyFont="1" applyFill="1" applyBorder="1" applyAlignment="1">
      <alignment vertical="top"/>
    </xf>
    <xf numFmtId="0" fontId="6" fillId="0" borderId="10" xfId="0" applyFont="1" applyFill="1" applyBorder="1" applyAlignment="1">
      <alignment vertical="top" wrapText="1"/>
    </xf>
    <xf numFmtId="0" fontId="0" fillId="0" borderId="10" xfId="0" applyFont="1" applyFill="1" applyBorder="1" applyAlignment="1">
      <alignment vertical="center"/>
    </xf>
    <xf numFmtId="164" fontId="0" fillId="0" borderId="10" xfId="0" applyNumberFormat="1" applyFont="1" applyFill="1" applyBorder="1" applyAlignment="1">
      <alignment vertical="center"/>
    </xf>
    <xf numFmtId="0" fontId="0" fillId="0" borderId="10" xfId="0" applyBorder="1" applyAlignment="1">
      <alignment vertical="center" wrapText="1"/>
    </xf>
    <xf numFmtId="164" fontId="0" fillId="0" borderId="10" xfId="0" applyNumberFormat="1" applyBorder="1" applyAlignment="1">
      <alignment vertical="center" wrapText="1"/>
    </xf>
    <xf numFmtId="9" fontId="0" fillId="0" borderId="10" xfId="1" applyFont="1" applyBorder="1" applyAlignment="1">
      <alignment vertical="center" wrapText="1"/>
    </xf>
    <xf numFmtId="0" fontId="14" fillId="0" borderId="10" xfId="0" applyFont="1" applyBorder="1" applyAlignment="1">
      <alignment vertical="center" wrapText="1"/>
    </xf>
    <xf numFmtId="0" fontId="9" fillId="0" borderId="10" xfId="0" applyFont="1" applyBorder="1" applyAlignment="1">
      <alignment vertical="center" wrapText="1"/>
    </xf>
    <xf numFmtId="0" fontId="2" fillId="0" borderId="10" xfId="0" applyFont="1" applyFill="1" applyBorder="1" applyAlignment="1">
      <alignment vertical="center" wrapText="1"/>
    </xf>
    <xf numFmtId="0" fontId="0" fillId="0" borderId="10" xfId="0" applyFill="1" applyBorder="1" applyAlignment="1">
      <alignment vertical="center" wrapText="1"/>
    </xf>
    <xf numFmtId="164" fontId="0" fillId="0" borderId="10" xfId="0" applyNumberFormat="1" applyFill="1" applyBorder="1" applyAlignment="1">
      <alignment vertical="center" wrapText="1"/>
    </xf>
    <xf numFmtId="0" fontId="11" fillId="0" borderId="10" xfId="0" applyFont="1" applyFill="1" applyBorder="1" applyAlignment="1">
      <alignment vertical="center" wrapText="1"/>
    </xf>
    <xf numFmtId="0" fontId="0" fillId="0" borderId="10" xfId="0" applyFont="1" applyFill="1" applyBorder="1" applyAlignment="1">
      <alignment horizontal="center" vertical="top"/>
    </xf>
    <xf numFmtId="0" fontId="6" fillId="0" borderId="10" xfId="0" applyFont="1" applyFill="1" applyBorder="1" applyAlignment="1">
      <alignment horizontal="left" vertical="top" wrapText="1"/>
    </xf>
    <xf numFmtId="0" fontId="0" fillId="0" borderId="10" xfId="0" applyFill="1" applyBorder="1" applyAlignment="1">
      <alignment horizontal="center" vertical="center" wrapText="1"/>
    </xf>
    <xf numFmtId="164" fontId="0" fillId="0" borderId="10" xfId="0" applyNumberFormat="1" applyFill="1" applyBorder="1" applyAlignment="1">
      <alignment horizontal="center" vertical="center" wrapText="1"/>
    </xf>
    <xf numFmtId="9" fontId="0" fillId="0" borderId="10" xfId="1" applyFont="1" applyFill="1" applyBorder="1" applyAlignment="1">
      <alignment horizontal="center" vertical="center" wrapText="1"/>
    </xf>
    <xf numFmtId="0" fontId="0" fillId="0" borderId="10" xfId="0" applyFill="1" applyBorder="1" applyAlignment="1">
      <alignment horizontal="center" vertical="center"/>
    </xf>
    <xf numFmtId="0" fontId="2" fillId="0" borderId="10" xfId="0" applyFont="1" applyFill="1" applyBorder="1" applyAlignment="1">
      <alignment vertical="top"/>
    </xf>
    <xf numFmtId="0" fontId="0" fillId="0" borderId="10" xfId="0" applyFill="1" applyBorder="1" applyAlignment="1">
      <alignment vertical="top"/>
    </xf>
    <xf numFmtId="0" fontId="6" fillId="0" borderId="10" xfId="0" applyFont="1" applyBorder="1" applyAlignment="1">
      <alignment horizontal="center" vertical="center" wrapText="1"/>
    </xf>
    <xf numFmtId="0" fontId="2" fillId="0" borderId="10" xfId="0" applyFont="1" applyBorder="1" applyAlignment="1">
      <alignment horizontal="left" vertical="top" wrapText="1"/>
    </xf>
    <xf numFmtId="0" fontId="2" fillId="0" borderId="10" xfId="0" applyFont="1" applyBorder="1" applyAlignment="1">
      <alignment horizontal="center" vertical="center" wrapText="1"/>
    </xf>
    <xf numFmtId="0" fontId="0" fillId="0" borderId="10" xfId="0" applyBorder="1" applyAlignment="1">
      <alignment horizontal="center" vertical="center"/>
    </xf>
    <xf numFmtId="164" fontId="0" fillId="0" borderId="10" xfId="0" applyNumberFormat="1" applyBorder="1" applyAlignment="1">
      <alignment horizontal="center" vertical="center"/>
    </xf>
    <xf numFmtId="9" fontId="0" fillId="0" borderId="10" xfId="1" applyFont="1" applyBorder="1" applyAlignment="1">
      <alignment horizontal="center" vertical="center"/>
    </xf>
    <xf numFmtId="164" fontId="0" fillId="0" borderId="10" xfId="0" applyNumberFormat="1" applyFont="1" applyFill="1" applyBorder="1" applyAlignment="1">
      <alignment vertical="center" wrapText="1"/>
    </xf>
    <xf numFmtId="164" fontId="0" fillId="0" borderId="10" xfId="0" applyNumberFormat="1" applyFont="1" applyFill="1" applyBorder="1" applyAlignment="1">
      <alignment vertical="top"/>
    </xf>
    <xf numFmtId="9" fontId="15" fillId="0" borderId="10" xfId="1" applyFont="1" applyFill="1" applyBorder="1" applyAlignment="1">
      <alignment vertical="top"/>
    </xf>
    <xf numFmtId="0" fontId="0" fillId="0" borderId="0" xfId="0" applyFont="1" applyFill="1" applyAlignment="1">
      <alignment horizontal="center" vertical="top"/>
    </xf>
    <xf numFmtId="0" fontId="21" fillId="0" borderId="10" xfId="0" applyFont="1" applyFill="1" applyBorder="1" applyAlignment="1">
      <alignment vertical="center" wrapText="1"/>
    </xf>
    <xf numFmtId="0" fontId="0" fillId="3" borderId="10" xfId="0" applyFill="1" applyBorder="1" applyAlignment="1">
      <alignment vertical="center"/>
    </xf>
    <xf numFmtId="164" fontId="0" fillId="3" borderId="10" xfId="0" applyNumberFormat="1" applyFill="1" applyBorder="1" applyAlignment="1">
      <alignment vertical="center"/>
    </xf>
    <xf numFmtId="9" fontId="0" fillId="3" borderId="10" xfId="1" applyFont="1" applyFill="1" applyBorder="1" applyAlignment="1">
      <alignment vertical="center"/>
    </xf>
    <xf numFmtId="0" fontId="0" fillId="0" borderId="10" xfId="0" applyFont="1" applyBorder="1" applyAlignment="1">
      <alignment vertical="center"/>
    </xf>
    <xf numFmtId="164" fontId="0" fillId="0" borderId="10" xfId="0" applyNumberFormat="1" applyFont="1" applyBorder="1" applyAlignment="1">
      <alignment vertical="center"/>
    </xf>
    <xf numFmtId="9" fontId="15" fillId="0" borderId="10" xfId="1" applyFont="1" applyBorder="1" applyAlignment="1">
      <alignment vertical="center"/>
    </xf>
    <xf numFmtId="44" fontId="0" fillId="0" borderId="1" xfId="0" applyNumberFormat="1" applyBorder="1"/>
    <xf numFmtId="0" fontId="10" fillId="0" borderId="0" xfId="0" applyFont="1" applyFill="1"/>
    <xf numFmtId="0" fontId="6" fillId="0" borderId="10" xfId="0" applyFont="1" applyBorder="1" applyAlignment="1">
      <alignment horizontal="left" vertical="center" wrapText="1"/>
    </xf>
    <xf numFmtId="0" fontId="6" fillId="0" borderId="12" xfId="0" applyFont="1" applyBorder="1" applyAlignment="1">
      <alignment horizontal="center" vertical="center" wrapText="1"/>
    </xf>
    <xf numFmtId="0" fontId="2" fillId="0" borderId="12" xfId="0" applyFont="1" applyBorder="1" applyAlignment="1">
      <alignment horizontal="left" vertical="top" wrapText="1"/>
    </xf>
    <xf numFmtId="0" fontId="6" fillId="0" borderId="12" xfId="0" applyFont="1" applyBorder="1" applyAlignment="1">
      <alignment vertical="center" wrapText="1"/>
    </xf>
    <xf numFmtId="0" fontId="2" fillId="0" borderId="12" xfId="0" applyFont="1" applyBorder="1" applyAlignment="1">
      <alignment vertical="top" wrapText="1"/>
    </xf>
    <xf numFmtId="0" fontId="2" fillId="0" borderId="12" xfId="0" applyFont="1" applyBorder="1" applyAlignment="1">
      <alignment vertical="center" wrapText="1"/>
    </xf>
    <xf numFmtId="0" fontId="0" fillId="0" borderId="12" xfId="0" applyBorder="1" applyAlignment="1">
      <alignment vertical="center"/>
    </xf>
    <xf numFmtId="164" fontId="0" fillId="0" borderId="12" xfId="0" applyNumberFormat="1" applyBorder="1" applyAlignment="1">
      <alignment vertical="center"/>
    </xf>
    <xf numFmtId="9" fontId="0" fillId="0" borderId="12" xfId="1" applyFont="1" applyBorder="1" applyAlignment="1">
      <alignment vertical="center"/>
    </xf>
    <xf numFmtId="0" fontId="1" fillId="5" borderId="10" xfId="0" applyFont="1" applyFill="1" applyBorder="1" applyAlignment="1">
      <alignment vertical="center" wrapText="1"/>
    </xf>
    <xf numFmtId="0" fontId="0" fillId="0" borderId="0" xfId="0" applyAlignment="1"/>
    <xf numFmtId="0" fontId="0" fillId="0" borderId="6" xfId="0" applyBorder="1" applyAlignment="1">
      <alignment horizontal="center"/>
    </xf>
    <xf numFmtId="0" fontId="1" fillId="5" borderId="10" xfId="0" applyFont="1" applyFill="1" applyBorder="1" applyAlignment="1">
      <alignment horizontal="right" vertical="center" wrapText="1"/>
    </xf>
    <xf numFmtId="0" fontId="0" fillId="0" borderId="0" xfId="0" applyAlignment="1">
      <alignment horizontal="right"/>
    </xf>
    <xf numFmtId="0" fontId="7" fillId="5" borderId="10" xfId="0" applyFont="1" applyFill="1" applyBorder="1" applyAlignment="1">
      <alignment horizontal="left" vertical="center" wrapText="1"/>
    </xf>
    <xf numFmtId="0" fontId="6" fillId="0" borderId="12" xfId="0" applyFont="1" applyBorder="1" applyAlignment="1">
      <alignment horizontal="left" vertical="center" wrapText="1"/>
    </xf>
    <xf numFmtId="0" fontId="8" fillId="0" borderId="0" xfId="0" applyFont="1" applyAlignment="1">
      <alignment horizontal="left"/>
    </xf>
    <xf numFmtId="166" fontId="22" fillId="0" borderId="0" xfId="3" applyNumberFormat="1" applyFont="1" applyBorder="1" applyAlignment="1">
      <alignment vertical="center"/>
    </xf>
    <xf numFmtId="166" fontId="22" fillId="0" borderId="10" xfId="3" applyNumberFormat="1" applyFont="1" applyBorder="1" applyAlignment="1">
      <alignment vertical="center"/>
    </xf>
    <xf numFmtId="166" fontId="22" fillId="0" borderId="1" xfId="3" applyNumberFormat="1" applyFont="1" applyBorder="1" applyAlignment="1">
      <alignment vertical="center"/>
    </xf>
    <xf numFmtId="166" fontId="23" fillId="0" borderId="1" xfId="3" applyNumberFormat="1" applyFont="1" applyBorder="1" applyAlignment="1">
      <alignment vertical="center"/>
    </xf>
    <xf numFmtId="164" fontId="0" fillId="0" borderId="10" xfId="0" applyNumberFormat="1" applyFill="1" applyBorder="1" applyAlignment="1">
      <alignment horizontal="center" vertical="center"/>
    </xf>
    <xf numFmtId="0" fontId="3" fillId="0" borderId="10" xfId="0" applyFont="1" applyBorder="1" applyAlignment="1">
      <alignment horizontal="left" vertical="top" wrapText="1"/>
    </xf>
    <xf numFmtId="164" fontId="2" fillId="0" borderId="10" xfId="0" applyNumberFormat="1" applyFont="1" applyFill="1" applyBorder="1" applyAlignment="1">
      <alignment horizontal="center" vertical="center" wrapText="1"/>
    </xf>
    <xf numFmtId="9" fontId="2" fillId="0" borderId="10" xfId="1" applyFont="1" applyFill="1" applyBorder="1" applyAlignment="1">
      <alignment horizontal="center" vertical="center" wrapText="1"/>
    </xf>
    <xf numFmtId="164" fontId="2" fillId="0" borderId="10" xfId="0" applyNumberFormat="1" applyFont="1" applyFill="1" applyBorder="1" applyAlignment="1">
      <alignment vertical="center" wrapText="1"/>
    </xf>
    <xf numFmtId="0" fontId="0" fillId="6" borderId="10" xfId="0" applyFill="1" applyBorder="1" applyAlignment="1">
      <alignment horizontal="center" vertical="top"/>
    </xf>
    <xf numFmtId="0" fontId="7" fillId="6" borderId="10" xfId="0" applyFont="1" applyFill="1" applyBorder="1" applyAlignment="1">
      <alignment vertical="top" wrapText="1"/>
    </xf>
    <xf numFmtId="0" fontId="2" fillId="6" borderId="10" xfId="0" applyFont="1" applyFill="1" applyBorder="1" applyAlignment="1">
      <alignment vertical="top" wrapText="1"/>
    </xf>
    <xf numFmtId="0" fontId="13" fillId="6" borderId="10" xfId="0" applyFont="1" applyFill="1" applyBorder="1" applyAlignment="1">
      <alignment vertical="top" wrapText="1"/>
    </xf>
    <xf numFmtId="0" fontId="6" fillId="6" borderId="10" xfId="0" applyFont="1" applyFill="1" applyBorder="1" applyAlignment="1">
      <alignment vertical="top" wrapText="1"/>
    </xf>
    <xf numFmtId="0" fontId="2" fillId="6" borderId="10" xfId="0" applyFont="1" applyFill="1" applyBorder="1" applyAlignment="1">
      <alignment vertical="center" wrapText="1"/>
    </xf>
    <xf numFmtId="0" fontId="0" fillId="6" borderId="10" xfId="0" applyFill="1" applyBorder="1" applyAlignment="1">
      <alignment vertical="center"/>
    </xf>
    <xf numFmtId="164" fontId="0" fillId="6" borderId="10" xfId="0" applyNumberFormat="1" applyFill="1" applyBorder="1" applyAlignment="1">
      <alignment vertical="center"/>
    </xf>
    <xf numFmtId="166" fontId="0" fillId="6" borderId="10" xfId="0" applyNumberFormat="1" applyFill="1" applyBorder="1" applyAlignment="1">
      <alignment horizontal="center" vertical="center"/>
    </xf>
    <xf numFmtId="9" fontId="0" fillId="6" borderId="10" xfId="1" applyFont="1" applyFill="1" applyBorder="1" applyAlignment="1">
      <alignment horizontal="center" vertical="center"/>
    </xf>
    <xf numFmtId="0" fontId="6" fillId="6" borderId="10" xfId="0" applyFont="1" applyFill="1" applyBorder="1" applyAlignment="1">
      <alignment vertical="center" wrapText="1"/>
    </xf>
    <xf numFmtId="9" fontId="0" fillId="6" borderId="10" xfId="1" applyFont="1" applyFill="1" applyBorder="1" applyAlignment="1">
      <alignment vertical="center"/>
    </xf>
    <xf numFmtId="0" fontId="7" fillId="6" borderId="10" xfId="0" applyFont="1" applyFill="1" applyBorder="1" applyAlignment="1">
      <alignment vertical="center" wrapText="1"/>
    </xf>
    <xf numFmtId="0" fontId="6" fillId="6" borderId="10" xfId="0" applyFont="1" applyFill="1" applyBorder="1" applyAlignment="1">
      <alignment horizontal="center" vertical="center" wrapText="1"/>
    </xf>
    <xf numFmtId="0" fontId="0" fillId="6" borderId="10" xfId="0" applyFill="1" applyBorder="1" applyAlignment="1">
      <alignment horizontal="center" vertical="center"/>
    </xf>
    <xf numFmtId="164" fontId="0" fillId="6" borderId="10" xfId="0" applyNumberFormat="1" applyFill="1" applyBorder="1" applyAlignment="1">
      <alignment horizontal="center" vertical="center"/>
    </xf>
    <xf numFmtId="0" fontId="10" fillId="6" borderId="10" xfId="0" applyFont="1" applyFill="1" applyBorder="1" applyAlignment="1">
      <alignment horizontal="center" vertical="top"/>
    </xf>
    <xf numFmtId="0" fontId="2" fillId="6" borderId="10" xfId="0" applyFont="1" applyFill="1" applyBorder="1" applyAlignment="1">
      <alignment horizontal="left" vertical="top" wrapText="1"/>
    </xf>
    <xf numFmtId="0" fontId="0" fillId="6" borderId="10" xfId="0" applyFont="1" applyFill="1" applyBorder="1" applyAlignment="1">
      <alignment vertical="top" wrapText="1"/>
    </xf>
    <xf numFmtId="164" fontId="2" fillId="6" borderId="10" xfId="0" applyNumberFormat="1" applyFont="1" applyFill="1" applyBorder="1" applyAlignment="1">
      <alignment vertical="center" wrapText="1"/>
    </xf>
    <xf numFmtId="9" fontId="2" fillId="6" borderId="10" xfId="1" applyFont="1" applyFill="1" applyBorder="1" applyAlignment="1">
      <alignment vertical="center" wrapText="1"/>
    </xf>
    <xf numFmtId="0" fontId="0" fillId="6" borderId="10" xfId="0" applyFont="1" applyFill="1" applyBorder="1" applyAlignment="1">
      <alignment vertical="center"/>
    </xf>
    <xf numFmtId="164" fontId="0" fillId="6" borderId="10" xfId="0" applyNumberFormat="1" applyFont="1" applyFill="1" applyBorder="1" applyAlignment="1">
      <alignment vertical="center"/>
    </xf>
    <xf numFmtId="9" fontId="15" fillId="6" borderId="10" xfId="1" applyFont="1" applyFill="1" applyBorder="1" applyAlignment="1">
      <alignment vertical="center"/>
    </xf>
    <xf numFmtId="0" fontId="0" fillId="6" borderId="10" xfId="0" applyFont="1" applyFill="1" applyBorder="1" applyAlignment="1">
      <alignment horizontal="center" vertical="top"/>
    </xf>
    <xf numFmtId="0" fontId="20" fillId="6" borderId="10" xfId="0" applyFont="1" applyFill="1" applyBorder="1" applyAlignment="1">
      <alignment horizontal="left" vertical="top" wrapText="1"/>
    </xf>
    <xf numFmtId="0" fontId="20" fillId="6" borderId="10" xfId="0" applyFont="1" applyFill="1" applyBorder="1" applyAlignment="1">
      <alignment horizontal="left" vertical="center" wrapText="1"/>
    </xf>
    <xf numFmtId="0" fontId="0" fillId="6" borderId="10" xfId="0" applyFont="1" applyFill="1" applyBorder="1" applyAlignment="1">
      <alignment vertical="center" wrapText="1"/>
    </xf>
    <xf numFmtId="164" fontId="0" fillId="6" borderId="10" xfId="0" applyNumberFormat="1" applyFont="1" applyFill="1" applyBorder="1" applyAlignment="1">
      <alignment vertical="center" wrapText="1"/>
    </xf>
    <xf numFmtId="9" fontId="15" fillId="6" borderId="10" xfId="1" applyFont="1" applyFill="1" applyBorder="1" applyAlignment="1">
      <alignment vertical="center" wrapText="1"/>
    </xf>
    <xf numFmtId="0" fontId="5" fillId="6" borderId="10" xfId="0" applyFont="1" applyFill="1" applyBorder="1" applyAlignment="1">
      <alignment horizontal="left" vertical="top" wrapText="1"/>
    </xf>
    <xf numFmtId="0" fontId="0" fillId="6" borderId="10" xfId="0" applyFill="1" applyBorder="1" applyAlignment="1">
      <alignment vertical="center" wrapText="1"/>
    </xf>
    <xf numFmtId="164" fontId="0" fillId="6" borderId="10" xfId="0" applyNumberFormat="1" applyFill="1" applyBorder="1" applyAlignment="1">
      <alignment vertical="center" wrapText="1"/>
    </xf>
    <xf numFmtId="9" fontId="0" fillId="6" borderId="10" xfId="1" applyFont="1" applyFill="1" applyBorder="1" applyAlignment="1">
      <alignment vertical="center" wrapText="1"/>
    </xf>
    <xf numFmtId="0" fontId="0" fillId="0" borderId="10" xfId="0" applyFont="1" applyBorder="1" applyAlignment="1">
      <alignment horizontal="center" vertical="top"/>
    </xf>
    <xf numFmtId="164" fontId="0" fillId="0" borderId="0" xfId="0" applyNumberFormat="1" applyFont="1" applyFill="1"/>
    <xf numFmtId="0" fontId="0" fillId="0" borderId="0" xfId="0" applyFont="1"/>
    <xf numFmtId="9" fontId="15" fillId="0" borderId="10" xfId="1" applyFont="1" applyBorder="1" applyAlignment="1">
      <alignment horizontal="center" vertical="center" wrapText="1"/>
    </xf>
    <xf numFmtId="165" fontId="15" fillId="0" borderId="10" xfId="2" applyNumberFormat="1" applyFont="1" applyBorder="1" applyAlignment="1">
      <alignment horizontal="left" vertical="center" wrapText="1"/>
    </xf>
    <xf numFmtId="0" fontId="6" fillId="0" borderId="0" xfId="0" applyFont="1" applyBorder="1" applyAlignment="1">
      <alignment horizontal="left" vertical="center" wrapText="1"/>
    </xf>
    <xf numFmtId="0" fontId="2" fillId="0" borderId="0" xfId="0" applyFont="1" applyBorder="1" applyAlignment="1">
      <alignment vertical="top" wrapText="1"/>
    </xf>
    <xf numFmtId="0" fontId="2" fillId="0" borderId="0" xfId="0" applyFont="1" applyBorder="1" applyAlignment="1">
      <alignment vertical="center" wrapText="1"/>
    </xf>
    <xf numFmtId="0" fontId="0" fillId="0" borderId="0" xfId="0" applyBorder="1" applyAlignment="1">
      <alignment vertical="center"/>
    </xf>
    <xf numFmtId="164" fontId="0" fillId="0" borderId="0" xfId="0" applyNumberFormat="1" applyBorder="1" applyAlignment="1">
      <alignment vertical="center"/>
    </xf>
    <xf numFmtId="9" fontId="0" fillId="0" borderId="0" xfId="1" applyFont="1" applyBorder="1" applyAlignment="1">
      <alignment vertical="center"/>
    </xf>
    <xf numFmtId="164" fontId="0" fillId="0" borderId="0" xfId="0" applyNumberFormat="1" applyBorder="1" applyAlignment="1">
      <alignment horizontal="right" vertical="center"/>
    </xf>
    <xf numFmtId="166" fontId="22" fillId="0" borderId="12" xfId="3" applyNumberFormat="1" applyFont="1" applyBorder="1" applyAlignment="1">
      <alignment horizontal="center" vertical="center"/>
    </xf>
    <xf numFmtId="0" fontId="0" fillId="0" borderId="10" xfId="0" applyFont="1" applyBorder="1" applyAlignment="1">
      <alignment horizontal="center" vertical="center"/>
    </xf>
    <xf numFmtId="0" fontId="0" fillId="0" borderId="10" xfId="0" applyFont="1" applyFill="1" applyBorder="1" applyAlignment="1">
      <alignment horizontal="center" vertical="center"/>
    </xf>
    <xf numFmtId="0" fontId="0" fillId="6" borderId="10" xfId="0" applyFont="1" applyFill="1" applyBorder="1" applyAlignment="1">
      <alignment horizontal="center" vertical="center"/>
    </xf>
    <xf numFmtId="166" fontId="22" fillId="0" borderId="12" xfId="3" applyNumberFormat="1" applyFont="1" applyBorder="1" applyAlignment="1">
      <alignment vertical="center"/>
    </xf>
    <xf numFmtId="0" fontId="6" fillId="0" borderId="12" xfId="0" applyFont="1" applyBorder="1" applyAlignment="1">
      <alignment horizontal="left" vertical="top" wrapText="1"/>
    </xf>
    <xf numFmtId="166" fontId="0" fillId="0" borderId="10" xfId="0" applyNumberFormat="1" applyBorder="1" applyAlignment="1">
      <alignment vertical="center"/>
    </xf>
    <xf numFmtId="166" fontId="0" fillId="0" borderId="10" xfId="0" applyNumberFormat="1" applyBorder="1" applyAlignment="1">
      <alignment horizontal="right" vertical="center"/>
    </xf>
    <xf numFmtId="0" fontId="20" fillId="3" borderId="10" xfId="0" applyFont="1" applyFill="1" applyBorder="1" applyAlignment="1">
      <alignment horizontal="left" vertical="top" wrapText="1"/>
    </xf>
    <xf numFmtId="0" fontId="13" fillId="0" borderId="10" xfId="0" applyFont="1" applyFill="1" applyBorder="1" applyAlignment="1">
      <alignment vertical="top" wrapText="1"/>
    </xf>
    <xf numFmtId="0" fontId="19" fillId="0" borderId="10" xfId="0" applyFont="1" applyFill="1" applyBorder="1" applyAlignment="1">
      <alignment horizontal="left" vertical="top" wrapText="1"/>
    </xf>
    <xf numFmtId="0" fontId="11" fillId="0" borderId="10" xfId="0" applyFont="1" applyFill="1" applyBorder="1" applyAlignment="1">
      <alignment horizontal="center" vertical="center"/>
    </xf>
    <xf numFmtId="0" fontId="2" fillId="0" borderId="10" xfId="0" applyFont="1" applyFill="1" applyBorder="1" applyAlignment="1">
      <alignment horizontal="center" vertical="center"/>
    </xf>
    <xf numFmtId="164" fontId="2" fillId="0" borderId="10" xfId="0" applyNumberFormat="1" applyFont="1" applyFill="1" applyBorder="1" applyAlignment="1">
      <alignment horizontal="center" vertical="center"/>
    </xf>
    <xf numFmtId="9" fontId="2" fillId="0" borderId="10" xfId="1" applyFont="1" applyFill="1" applyBorder="1" applyAlignment="1">
      <alignment horizontal="center" vertical="center"/>
    </xf>
    <xf numFmtId="0" fontId="14" fillId="0" borderId="10" xfId="0" applyFont="1" applyFill="1" applyBorder="1" applyAlignment="1">
      <alignment vertical="center" wrapText="1"/>
    </xf>
    <xf numFmtId="0" fontId="9" fillId="0" borderId="10" xfId="0" applyFont="1" applyFill="1" applyBorder="1" applyAlignment="1">
      <alignment vertical="center" wrapText="1"/>
    </xf>
    <xf numFmtId="0" fontId="27" fillId="6" borderId="10" xfId="0" applyFont="1" applyFill="1" applyBorder="1" applyAlignment="1">
      <alignment vertical="top" wrapText="1"/>
    </xf>
    <xf numFmtId="9" fontId="15" fillId="6" borderId="10" xfId="1" applyNumberFormat="1" applyFont="1" applyFill="1" applyBorder="1" applyAlignment="1">
      <alignment vertical="center"/>
    </xf>
    <xf numFmtId="166" fontId="0" fillId="6" borderId="10" xfId="0" applyNumberFormat="1" applyFont="1" applyFill="1" applyBorder="1" applyAlignment="1">
      <alignment horizontal="center" vertical="center"/>
    </xf>
    <xf numFmtId="0" fontId="2" fillId="0" borderId="10" xfId="0" applyFont="1" applyBorder="1" applyAlignment="1">
      <alignment horizontal="left" vertical="center" wrapText="1"/>
    </xf>
    <xf numFmtId="0" fontId="6" fillId="6"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0" fillId="0" borderId="9" xfId="0" applyBorder="1" applyAlignment="1">
      <alignment horizontal="center"/>
    </xf>
    <xf numFmtId="0" fontId="0" fillId="0" borderId="1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0" fillId="0" borderId="9" xfId="0" applyFont="1" applyBorder="1" applyAlignment="1">
      <alignment horizontal="left" vertical="center" wrapText="1"/>
    </xf>
    <xf numFmtId="0" fontId="10" fillId="0" borderId="1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9" xfId="0" applyFont="1" applyBorder="1" applyAlignment="1">
      <alignment horizontal="left" vertical="center"/>
    </xf>
    <xf numFmtId="0" fontId="10" fillId="0" borderId="11" xfId="0" applyFont="1" applyBorder="1" applyAlignment="1">
      <alignment horizontal="lef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7" fillId="2" borderId="9"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7" fillId="2" borderId="8" xfId="0" applyFont="1" applyFill="1" applyBorder="1" applyAlignment="1">
      <alignment horizontal="left" vertical="center" wrapText="1"/>
    </xf>
    <xf numFmtId="0" fontId="12" fillId="4" borderId="7" xfId="0" applyFont="1" applyFill="1" applyBorder="1" applyAlignment="1">
      <alignment horizontal="left" vertical="center" wrapText="1"/>
    </xf>
    <xf numFmtId="0" fontId="12" fillId="4" borderId="0" xfId="0" applyFont="1" applyFill="1" applyBorder="1" applyAlignment="1">
      <alignment horizontal="left" vertical="center" wrapText="1"/>
    </xf>
    <xf numFmtId="0" fontId="0" fillId="0" borderId="8" xfId="0" applyBorder="1" applyAlignment="1">
      <alignment horizontal="center"/>
    </xf>
    <xf numFmtId="0" fontId="0" fillId="0" borderId="4" xfId="0" applyBorder="1" applyAlignment="1">
      <alignment horizontal="center"/>
    </xf>
    <xf numFmtId="0" fontId="1" fillId="4" borderId="7" xfId="0" applyFont="1" applyFill="1" applyBorder="1" applyAlignment="1">
      <alignment horizontal="left" vertical="center" wrapText="1"/>
    </xf>
    <xf numFmtId="0" fontId="1" fillId="4" borderId="0"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0" xfId="0" applyFont="1" applyFill="1" applyBorder="1" applyAlignment="1">
      <alignment horizontal="left" vertical="center" wrapText="1"/>
    </xf>
    <xf numFmtId="0" fontId="16" fillId="0" borderId="0" xfId="0" applyFont="1" applyAlignment="1">
      <alignment horizontal="center"/>
    </xf>
    <xf numFmtId="0" fontId="24" fillId="0" borderId="0" xfId="0" applyFont="1" applyAlignment="1">
      <alignment horizontal="center" vertical="center"/>
    </xf>
    <xf numFmtId="0" fontId="24" fillId="6" borderId="0" xfId="0" applyFont="1" applyFill="1" applyAlignment="1" applyProtection="1">
      <alignment horizontal="center" vertical="center"/>
      <protection locked="0"/>
    </xf>
    <xf numFmtId="0" fontId="25" fillId="6" borderId="0" xfId="0" applyFont="1" applyFill="1" applyAlignment="1" applyProtection="1">
      <alignment horizontal="center" vertical="center"/>
      <protection locked="0"/>
    </xf>
  </cellXfs>
  <cellStyles count="4">
    <cellStyle name="Milliers" xfId="2" builtinId="3"/>
    <cellStyle name="Monétaire" xfId="3" builtinId="4"/>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89"/>
  <sheetViews>
    <sheetView tabSelected="1" zoomScaleNormal="100" workbookViewId="0">
      <pane ySplit="3" topLeftCell="A4" activePane="bottomLeft" state="frozen"/>
      <selection pane="bottomLeft" activeCell="C46" sqref="C46"/>
    </sheetView>
  </sheetViews>
  <sheetFormatPr baseColWidth="10" defaultRowHeight="15" x14ac:dyDescent="0.25"/>
  <cols>
    <col min="1" max="1" width="11.42578125" style="21"/>
    <col min="2" max="2" width="20.7109375" style="1" customWidth="1"/>
    <col min="3" max="3" width="32.5703125" bestFit="1" customWidth="1"/>
    <col min="4" max="4" width="22.42578125" customWidth="1"/>
    <col min="5" max="5" width="44.28515625" customWidth="1"/>
    <col min="6" max="6" width="27.5703125" customWidth="1"/>
    <col min="7" max="9" width="14.85546875" customWidth="1"/>
    <col min="10" max="10" width="19.85546875" customWidth="1"/>
    <col min="11" max="12" width="14.85546875" customWidth="1"/>
    <col min="13" max="13" width="19.140625" customWidth="1"/>
    <col min="14" max="14" width="18.5703125" bestFit="1" customWidth="1"/>
    <col min="15" max="15" width="17.85546875" bestFit="1" customWidth="1"/>
    <col min="16" max="16" width="16.85546875" customWidth="1"/>
    <col min="18" max="18" width="16.28515625" customWidth="1"/>
    <col min="19" max="19" width="4.42578125" customWidth="1"/>
    <col min="20" max="20" width="13.7109375" customWidth="1"/>
    <col min="21" max="21" width="14.7109375" customWidth="1"/>
    <col min="22" max="22" width="19" style="7" bestFit="1" customWidth="1"/>
    <col min="23" max="23" width="4.7109375" style="7" bestFit="1" customWidth="1"/>
    <col min="24" max="47" width="11.42578125" style="7"/>
  </cols>
  <sheetData>
    <row r="1" spans="1:47" s="6" customFormat="1" ht="30" customHeight="1" thickBot="1" x14ac:dyDescent="0.3">
      <c r="A1" s="2"/>
      <c r="B1" s="257" t="s">
        <v>128</v>
      </c>
      <c r="C1" s="258"/>
      <c r="D1" s="258"/>
      <c r="E1" s="23"/>
      <c r="F1" s="23"/>
      <c r="G1" s="23"/>
      <c r="H1" s="23"/>
      <c r="I1" s="23"/>
      <c r="J1" s="23"/>
      <c r="K1" s="23"/>
      <c r="L1" s="23"/>
      <c r="M1" s="23"/>
      <c r="N1" s="23"/>
      <c r="O1" s="23"/>
      <c r="P1" s="23"/>
      <c r="Q1" s="23"/>
      <c r="R1" s="23"/>
      <c r="S1" s="23"/>
      <c r="T1" s="23"/>
      <c r="U1" s="34"/>
      <c r="X1" s="8"/>
      <c r="Y1" s="8"/>
      <c r="Z1" s="8"/>
      <c r="AA1" s="8"/>
      <c r="AB1" s="8"/>
      <c r="AC1" s="8"/>
      <c r="AD1" s="8"/>
      <c r="AE1" s="8"/>
      <c r="AF1" s="8"/>
      <c r="AG1" s="8"/>
      <c r="AH1" s="8"/>
      <c r="AI1" s="8"/>
      <c r="AJ1" s="8"/>
      <c r="AK1" s="8"/>
      <c r="AL1" s="8"/>
      <c r="AM1" s="8"/>
      <c r="AN1" s="8"/>
      <c r="AO1" s="8"/>
      <c r="AP1" s="8"/>
      <c r="AQ1" s="8"/>
      <c r="AR1" s="8"/>
      <c r="AS1" s="8"/>
      <c r="AT1" s="8"/>
      <c r="AU1" s="8"/>
    </row>
    <row r="2" spans="1:47" s="6" customFormat="1" ht="30" customHeight="1" x14ac:dyDescent="0.25">
      <c r="A2" s="2"/>
      <c r="B2" s="271" t="s">
        <v>228</v>
      </c>
      <c r="C2" s="272"/>
      <c r="D2" s="272"/>
      <c r="E2" s="272"/>
      <c r="F2" s="272"/>
      <c r="G2" s="272"/>
      <c r="H2" s="272"/>
      <c r="I2" s="272"/>
      <c r="J2" s="272"/>
      <c r="K2" s="272"/>
      <c r="L2" s="272"/>
      <c r="M2" s="272"/>
      <c r="N2" s="272"/>
      <c r="O2" s="272"/>
      <c r="P2" s="272"/>
      <c r="Q2" s="272"/>
      <c r="R2" s="272"/>
      <c r="S2" s="272"/>
      <c r="T2" s="272"/>
      <c r="U2" s="273"/>
      <c r="V2" s="10"/>
      <c r="W2" s="10"/>
      <c r="X2" s="8"/>
      <c r="Y2" s="8"/>
      <c r="Z2" s="8"/>
      <c r="AA2" s="8"/>
      <c r="AB2" s="8"/>
      <c r="AC2" s="8"/>
      <c r="AD2" s="8"/>
      <c r="AE2" s="8"/>
      <c r="AF2" s="8"/>
      <c r="AG2" s="8"/>
      <c r="AH2" s="8"/>
      <c r="AI2" s="8"/>
      <c r="AJ2" s="8"/>
      <c r="AK2" s="8"/>
      <c r="AL2" s="8"/>
      <c r="AM2" s="8"/>
      <c r="AN2" s="8"/>
      <c r="AO2" s="8"/>
      <c r="AP2" s="8"/>
      <c r="AQ2" s="8"/>
      <c r="AR2" s="8"/>
      <c r="AS2" s="8"/>
      <c r="AT2" s="8"/>
      <c r="AU2" s="8"/>
    </row>
    <row r="3" spans="1:47" ht="58.5" customHeight="1" x14ac:dyDescent="0.25">
      <c r="A3" s="53" t="s">
        <v>170</v>
      </c>
      <c r="B3" s="53" t="s">
        <v>0</v>
      </c>
      <c r="C3" s="54" t="s">
        <v>1</v>
      </c>
      <c r="D3" s="54" t="s">
        <v>2</v>
      </c>
      <c r="E3" s="54" t="s">
        <v>3</v>
      </c>
      <c r="F3" s="54" t="s">
        <v>4</v>
      </c>
      <c r="G3" s="54" t="s">
        <v>5</v>
      </c>
      <c r="H3" s="54" t="s">
        <v>312</v>
      </c>
      <c r="I3" s="54" t="s">
        <v>161</v>
      </c>
      <c r="J3" s="54" t="s">
        <v>162</v>
      </c>
      <c r="K3" s="54" t="s">
        <v>163</v>
      </c>
      <c r="L3" s="54" t="s">
        <v>134</v>
      </c>
      <c r="M3" s="54" t="s">
        <v>126</v>
      </c>
      <c r="N3" s="54" t="s">
        <v>127</v>
      </c>
      <c r="O3" s="54" t="s">
        <v>133</v>
      </c>
      <c r="P3" s="54" t="s">
        <v>140</v>
      </c>
      <c r="Q3" s="54" t="s">
        <v>192</v>
      </c>
      <c r="R3" s="54" t="s">
        <v>165</v>
      </c>
      <c r="S3" s="54" t="s">
        <v>141</v>
      </c>
      <c r="T3" s="54" t="s">
        <v>164</v>
      </c>
      <c r="U3" s="54" t="s">
        <v>255</v>
      </c>
      <c r="V3" s="33"/>
      <c r="W3" s="33"/>
    </row>
    <row r="4" spans="1:47" s="224" customFormat="1" ht="24" x14ac:dyDescent="0.25">
      <c r="A4" s="212" t="s">
        <v>171</v>
      </c>
      <c r="B4" s="192" t="s">
        <v>173</v>
      </c>
      <c r="C4" s="190" t="s">
        <v>310</v>
      </c>
      <c r="D4" s="190" t="s">
        <v>6</v>
      </c>
      <c r="E4" s="190" t="s">
        <v>313</v>
      </c>
      <c r="F4" s="251"/>
      <c r="G4" s="192" t="s">
        <v>477</v>
      </c>
      <c r="H4" s="192"/>
      <c r="I4" s="193"/>
      <c r="J4" s="193"/>
      <c r="K4" s="193"/>
      <c r="L4" s="193"/>
      <c r="M4" s="209"/>
      <c r="N4" s="209"/>
      <c r="O4" s="209"/>
      <c r="P4" s="210"/>
      <c r="Q4" s="252"/>
      <c r="R4" s="253">
        <f t="shared" ref="R4:R23" si="0">P4-(P4*Q4)</f>
        <v>0</v>
      </c>
      <c r="S4" s="211"/>
      <c r="T4" s="237"/>
      <c r="U4" s="253">
        <f t="shared" ref="U4:U23" si="1">ROUND(R4*T4,0)</f>
        <v>0</v>
      </c>
      <c r="V4" s="223"/>
      <c r="W4" s="223"/>
      <c r="X4" s="31"/>
      <c r="Y4" s="31"/>
      <c r="Z4" s="31"/>
      <c r="AA4" s="31"/>
      <c r="AB4" s="31"/>
      <c r="AC4" s="31"/>
      <c r="AD4" s="31"/>
      <c r="AE4" s="31"/>
      <c r="AF4" s="31"/>
      <c r="AG4" s="31"/>
      <c r="AH4" s="31"/>
      <c r="AI4" s="31"/>
      <c r="AJ4" s="31"/>
      <c r="AK4" s="31"/>
      <c r="AL4" s="31"/>
      <c r="AM4" s="31"/>
      <c r="AN4" s="31"/>
      <c r="AO4" s="31"/>
      <c r="AP4" s="31"/>
      <c r="AQ4" s="31"/>
      <c r="AR4" s="31"/>
      <c r="AS4" s="31"/>
      <c r="AT4" s="31"/>
      <c r="AU4" s="31"/>
    </row>
    <row r="5" spans="1:47" ht="24" x14ac:dyDescent="0.25">
      <c r="A5" s="222" t="s">
        <v>171</v>
      </c>
      <c r="B5" s="57" t="s">
        <v>173</v>
      </c>
      <c r="C5" s="55" t="s">
        <v>311</v>
      </c>
      <c r="D5" s="87" t="s">
        <v>6</v>
      </c>
      <c r="E5" s="55"/>
      <c r="F5" s="56"/>
      <c r="G5" s="123" t="s">
        <v>477</v>
      </c>
      <c r="H5" s="57"/>
      <c r="I5" s="58"/>
      <c r="J5" s="58"/>
      <c r="K5" s="58"/>
      <c r="L5" s="58"/>
      <c r="M5" s="59"/>
      <c r="N5" s="59"/>
      <c r="O5" s="59"/>
      <c r="P5" s="60"/>
      <c r="Q5" s="61"/>
      <c r="R5" s="62">
        <f t="shared" si="0"/>
        <v>0</v>
      </c>
      <c r="S5" s="65"/>
      <c r="T5" s="146"/>
      <c r="U5" s="83">
        <f t="shared" si="1"/>
        <v>0</v>
      </c>
      <c r="V5" s="24"/>
      <c r="W5" s="24"/>
    </row>
    <row r="6" spans="1:47" ht="48" x14ac:dyDescent="0.25">
      <c r="A6" s="222" t="s">
        <v>171</v>
      </c>
      <c r="B6" s="57" t="s">
        <v>173</v>
      </c>
      <c r="C6" s="55" t="s">
        <v>314</v>
      </c>
      <c r="D6" s="87" t="s">
        <v>6</v>
      </c>
      <c r="E6" s="55"/>
      <c r="F6" s="243" t="s">
        <v>156</v>
      </c>
      <c r="G6" s="57" t="s">
        <v>478</v>
      </c>
      <c r="H6" s="57"/>
      <c r="I6" s="58"/>
      <c r="J6" s="58"/>
      <c r="K6" s="58"/>
      <c r="L6" s="58"/>
      <c r="M6" s="59"/>
      <c r="N6" s="59"/>
      <c r="O6" s="59"/>
      <c r="P6" s="60"/>
      <c r="Q6" s="61"/>
      <c r="R6" s="62">
        <f t="shared" si="0"/>
        <v>0</v>
      </c>
      <c r="S6" s="65"/>
      <c r="T6" s="146"/>
      <c r="U6" s="83">
        <f t="shared" si="1"/>
        <v>0</v>
      </c>
      <c r="V6" s="22"/>
      <c r="W6" s="22"/>
    </row>
    <row r="7" spans="1:47" ht="24" x14ac:dyDescent="0.25">
      <c r="A7" s="84" t="s">
        <v>171</v>
      </c>
      <c r="B7" s="66" t="s">
        <v>172</v>
      </c>
      <c r="C7" s="58" t="s">
        <v>315</v>
      </c>
      <c r="D7" s="58"/>
      <c r="E7" s="66" t="s">
        <v>159</v>
      </c>
      <c r="F7" s="58"/>
      <c r="G7" s="67"/>
      <c r="H7" s="67"/>
      <c r="I7" s="58"/>
      <c r="J7" s="58"/>
      <c r="K7" s="58"/>
      <c r="L7" s="58"/>
      <c r="M7" s="68"/>
      <c r="N7" s="68"/>
      <c r="O7" s="68"/>
      <c r="P7" s="69"/>
      <c r="Q7" s="70"/>
      <c r="R7" s="62">
        <f t="shared" si="0"/>
        <v>0</v>
      </c>
      <c r="S7" s="63"/>
      <c r="T7" s="146"/>
      <c r="U7" s="83">
        <f t="shared" si="1"/>
        <v>0</v>
      </c>
      <c r="V7" s="24"/>
      <c r="W7" s="24"/>
    </row>
    <row r="8" spans="1:47" ht="24" x14ac:dyDescent="0.25">
      <c r="A8" s="84" t="s">
        <v>171</v>
      </c>
      <c r="B8" s="57" t="s">
        <v>173</v>
      </c>
      <c r="C8" s="55" t="s">
        <v>316</v>
      </c>
      <c r="D8" s="55"/>
      <c r="E8" s="77" t="s">
        <v>317</v>
      </c>
      <c r="F8" s="55"/>
      <c r="G8" s="66" t="s">
        <v>479</v>
      </c>
      <c r="H8" s="66"/>
      <c r="I8" s="58"/>
      <c r="J8" s="58"/>
      <c r="K8" s="58"/>
      <c r="L8" s="58"/>
      <c r="M8" s="64"/>
      <c r="N8" s="64"/>
      <c r="O8" s="64"/>
      <c r="P8" s="71"/>
      <c r="Q8" s="72"/>
      <c r="R8" s="62">
        <f t="shared" si="0"/>
        <v>0</v>
      </c>
      <c r="S8" s="65"/>
      <c r="T8" s="146"/>
      <c r="U8" s="83">
        <f t="shared" si="1"/>
        <v>0</v>
      </c>
      <c r="V8" s="22"/>
      <c r="W8" s="22"/>
    </row>
    <row r="9" spans="1:47" s="7" customFormat="1" ht="36" x14ac:dyDescent="0.25">
      <c r="A9" s="188" t="s">
        <v>171</v>
      </c>
      <c r="B9" s="189" t="s">
        <v>174</v>
      </c>
      <c r="C9" s="190" t="s">
        <v>319</v>
      </c>
      <c r="D9" s="190"/>
      <c r="E9" s="190" t="s">
        <v>318</v>
      </c>
      <c r="F9" s="190" t="s">
        <v>7</v>
      </c>
      <c r="G9" s="198" t="s">
        <v>480</v>
      </c>
      <c r="H9" s="198"/>
      <c r="I9" s="190"/>
      <c r="J9" s="190"/>
      <c r="K9" s="190"/>
      <c r="L9" s="190"/>
      <c r="M9" s="194"/>
      <c r="N9" s="194"/>
      <c r="O9" s="194"/>
      <c r="P9" s="195"/>
      <c r="Q9" s="199"/>
      <c r="R9" s="196">
        <f t="shared" si="0"/>
        <v>0</v>
      </c>
      <c r="S9" s="199"/>
      <c r="T9" s="202"/>
      <c r="U9" s="196">
        <f t="shared" si="1"/>
        <v>0</v>
      </c>
    </row>
    <row r="10" spans="1:47" x14ac:dyDescent="0.25">
      <c r="A10" s="84" t="s">
        <v>171</v>
      </c>
      <c r="B10" s="73" t="s">
        <v>174</v>
      </c>
      <c r="C10" s="55" t="s">
        <v>322</v>
      </c>
      <c r="D10" s="55"/>
      <c r="E10" s="77" t="s">
        <v>18</v>
      </c>
      <c r="F10" s="55" t="s">
        <v>323</v>
      </c>
      <c r="G10" s="66"/>
      <c r="H10" s="66"/>
      <c r="I10" s="76"/>
      <c r="J10" s="76"/>
      <c r="K10" s="76"/>
      <c r="L10" s="76"/>
      <c r="M10" s="64"/>
      <c r="N10" s="64"/>
      <c r="O10" s="64"/>
      <c r="P10" s="71"/>
      <c r="Q10" s="72"/>
      <c r="R10" s="62">
        <f t="shared" si="0"/>
        <v>0</v>
      </c>
      <c r="S10" s="65"/>
      <c r="T10" s="146"/>
      <c r="U10" s="83">
        <f t="shared" si="1"/>
        <v>0</v>
      </c>
    </row>
    <row r="11" spans="1:47" ht="24" x14ac:dyDescent="0.25">
      <c r="A11" s="84" t="s">
        <v>171</v>
      </c>
      <c r="B11" s="73" t="s">
        <v>174</v>
      </c>
      <c r="C11" s="55" t="s">
        <v>320</v>
      </c>
      <c r="D11" s="55"/>
      <c r="E11" s="55" t="s">
        <v>321</v>
      </c>
      <c r="F11" s="55" t="s">
        <v>142</v>
      </c>
      <c r="G11" s="75" t="s">
        <v>481</v>
      </c>
      <c r="H11" s="75"/>
      <c r="I11" s="58"/>
      <c r="J11" s="58"/>
      <c r="K11" s="58"/>
      <c r="L11" s="58"/>
      <c r="M11" s="68"/>
      <c r="N11" s="68"/>
      <c r="O11" s="68"/>
      <c r="P11" s="69"/>
      <c r="Q11" s="70"/>
      <c r="R11" s="62">
        <f t="shared" si="0"/>
        <v>0</v>
      </c>
      <c r="S11" s="63"/>
      <c r="T11" s="146"/>
      <c r="U11" s="83">
        <f t="shared" si="1"/>
        <v>0</v>
      </c>
    </row>
    <row r="12" spans="1:47" ht="48" x14ac:dyDescent="0.25">
      <c r="A12" s="84" t="s">
        <v>171</v>
      </c>
      <c r="B12" s="57" t="s">
        <v>174</v>
      </c>
      <c r="C12" s="55" t="s">
        <v>325</v>
      </c>
      <c r="D12" s="55" t="s">
        <v>326</v>
      </c>
      <c r="E12" s="55" t="s">
        <v>329</v>
      </c>
      <c r="F12" s="55"/>
      <c r="G12" s="66" t="s">
        <v>482</v>
      </c>
      <c r="H12" s="66"/>
      <c r="I12" s="55"/>
      <c r="J12" s="55"/>
      <c r="K12" s="55"/>
      <c r="L12" s="55"/>
      <c r="M12" s="64"/>
      <c r="N12" s="64"/>
      <c r="O12" s="64"/>
      <c r="P12" s="71"/>
      <c r="Q12" s="72"/>
      <c r="R12" s="62">
        <f>P12-(P12*Q12)</f>
        <v>0</v>
      </c>
      <c r="S12" s="65"/>
      <c r="T12" s="146"/>
      <c r="U12" s="83">
        <f t="shared" si="1"/>
        <v>0</v>
      </c>
    </row>
    <row r="13" spans="1:47" ht="48" x14ac:dyDescent="0.25">
      <c r="A13" s="84" t="s">
        <v>171</v>
      </c>
      <c r="B13" s="73" t="s">
        <v>174</v>
      </c>
      <c r="C13" s="55" t="s">
        <v>328</v>
      </c>
      <c r="D13" s="55"/>
      <c r="E13" s="77" t="s">
        <v>330</v>
      </c>
      <c r="F13" s="55"/>
      <c r="G13" s="66" t="s">
        <v>483</v>
      </c>
      <c r="H13" s="66"/>
      <c r="I13" s="76"/>
      <c r="J13" s="76"/>
      <c r="K13" s="76"/>
      <c r="L13" s="76"/>
      <c r="M13" s="64"/>
      <c r="N13" s="64"/>
      <c r="O13" s="64"/>
      <c r="P13" s="71"/>
      <c r="Q13" s="72"/>
      <c r="R13" s="62">
        <f t="shared" si="0"/>
        <v>0</v>
      </c>
      <c r="S13" s="65"/>
      <c r="T13" s="146"/>
      <c r="U13" s="83">
        <f t="shared" si="1"/>
        <v>0</v>
      </c>
    </row>
    <row r="14" spans="1:47" ht="48" x14ac:dyDescent="0.25">
      <c r="A14" s="84" t="s">
        <v>171</v>
      </c>
      <c r="B14" s="57" t="s">
        <v>174</v>
      </c>
      <c r="C14" s="55" t="s">
        <v>327</v>
      </c>
      <c r="D14" s="55" t="s">
        <v>331</v>
      </c>
      <c r="E14" s="55" t="s">
        <v>216</v>
      </c>
      <c r="F14" s="55"/>
      <c r="G14" s="66" t="s">
        <v>483</v>
      </c>
      <c r="H14" s="66"/>
      <c r="I14" s="55"/>
      <c r="J14" s="55"/>
      <c r="K14" s="55"/>
      <c r="L14" s="55"/>
      <c r="M14" s="64"/>
      <c r="N14" s="64"/>
      <c r="O14" s="64"/>
      <c r="P14" s="71"/>
      <c r="Q14" s="72"/>
      <c r="R14" s="62">
        <f t="shared" si="0"/>
        <v>0</v>
      </c>
      <c r="S14" s="65"/>
      <c r="T14" s="146"/>
      <c r="U14" s="83">
        <f t="shared" si="1"/>
        <v>0</v>
      </c>
    </row>
    <row r="15" spans="1:47" ht="48" x14ac:dyDescent="0.25">
      <c r="A15" s="84" t="s">
        <v>171</v>
      </c>
      <c r="B15" s="57" t="s">
        <v>174</v>
      </c>
      <c r="C15" s="55" t="s">
        <v>19</v>
      </c>
      <c r="D15" s="55" t="s">
        <v>332</v>
      </c>
      <c r="E15" s="55" t="s">
        <v>333</v>
      </c>
      <c r="F15" s="55"/>
      <c r="G15" s="66" t="s">
        <v>334</v>
      </c>
      <c r="H15" s="66"/>
      <c r="I15" s="55"/>
      <c r="J15" s="55"/>
      <c r="K15" s="55"/>
      <c r="L15" s="55"/>
      <c r="M15" s="64"/>
      <c r="N15" s="64"/>
      <c r="O15" s="64"/>
      <c r="P15" s="71"/>
      <c r="Q15" s="72"/>
      <c r="R15" s="62">
        <f t="shared" si="0"/>
        <v>0</v>
      </c>
      <c r="S15" s="65"/>
      <c r="T15" s="146"/>
      <c r="U15" s="83">
        <f t="shared" si="1"/>
        <v>0</v>
      </c>
    </row>
    <row r="16" spans="1:47" ht="60" x14ac:dyDescent="0.25">
      <c r="A16" s="84" t="s">
        <v>171</v>
      </c>
      <c r="B16" s="57" t="s">
        <v>174</v>
      </c>
      <c r="C16" s="55" t="s">
        <v>9</v>
      </c>
      <c r="D16" s="55" t="s">
        <v>217</v>
      </c>
      <c r="E16" s="55" t="s">
        <v>335</v>
      </c>
      <c r="F16" s="55"/>
      <c r="G16" s="66" t="s">
        <v>336</v>
      </c>
      <c r="H16" s="66"/>
      <c r="I16" s="55"/>
      <c r="J16" s="55"/>
      <c r="K16" s="55"/>
      <c r="L16" s="55"/>
      <c r="M16" s="64"/>
      <c r="N16" s="64"/>
      <c r="O16" s="64"/>
      <c r="P16" s="71"/>
      <c r="Q16" s="72"/>
      <c r="R16" s="62">
        <f t="shared" si="0"/>
        <v>0</v>
      </c>
      <c r="S16" s="65"/>
      <c r="T16" s="146"/>
      <c r="U16" s="83">
        <f t="shared" si="1"/>
        <v>0</v>
      </c>
    </row>
    <row r="17" spans="1:47" ht="24" x14ac:dyDescent="0.25">
      <c r="A17" s="84" t="s">
        <v>171</v>
      </c>
      <c r="B17" s="57" t="s">
        <v>174</v>
      </c>
      <c r="C17" s="55" t="s">
        <v>10</v>
      </c>
      <c r="D17" s="55"/>
      <c r="E17" s="55" t="s">
        <v>11</v>
      </c>
      <c r="F17" s="55" t="s">
        <v>337</v>
      </c>
      <c r="G17" s="58"/>
      <c r="H17" s="58"/>
      <c r="I17" s="55"/>
      <c r="J17" s="55"/>
      <c r="K17" s="55"/>
      <c r="L17" s="55"/>
      <c r="M17" s="64"/>
      <c r="N17" s="64"/>
      <c r="O17" s="64"/>
      <c r="P17" s="71"/>
      <c r="Q17" s="72"/>
      <c r="R17" s="62">
        <f t="shared" si="0"/>
        <v>0</v>
      </c>
      <c r="S17" s="65"/>
      <c r="T17" s="146"/>
      <c r="U17" s="83">
        <f t="shared" si="1"/>
        <v>0</v>
      </c>
    </row>
    <row r="18" spans="1:47" s="31" customFormat="1" ht="87.75" customHeight="1" x14ac:dyDescent="0.25">
      <c r="A18" s="135" t="s">
        <v>171</v>
      </c>
      <c r="B18" s="123" t="s">
        <v>174</v>
      </c>
      <c r="C18" s="87" t="s">
        <v>12</v>
      </c>
      <c r="D18" s="87" t="s">
        <v>217</v>
      </c>
      <c r="E18" s="87" t="s">
        <v>218</v>
      </c>
      <c r="F18" s="87"/>
      <c r="G18" s="121" t="s">
        <v>480</v>
      </c>
      <c r="H18" s="121"/>
      <c r="I18" s="87"/>
      <c r="J18" s="87"/>
      <c r="K18" s="87"/>
      <c r="L18" s="87"/>
      <c r="M18" s="124"/>
      <c r="N18" s="124"/>
      <c r="O18" s="124"/>
      <c r="P18" s="125"/>
      <c r="Q18" s="88"/>
      <c r="R18" s="62">
        <f t="shared" si="0"/>
        <v>0</v>
      </c>
      <c r="S18" s="88"/>
      <c r="T18" s="236"/>
      <c r="U18" s="83">
        <f t="shared" si="1"/>
        <v>0</v>
      </c>
    </row>
    <row r="19" spans="1:47" s="7" customFormat="1" x14ac:dyDescent="0.25">
      <c r="A19" s="188" t="s">
        <v>171</v>
      </c>
      <c r="B19" s="200" t="s">
        <v>176</v>
      </c>
      <c r="C19" s="190" t="s">
        <v>175</v>
      </c>
      <c r="D19" s="190"/>
      <c r="E19" s="190" t="s">
        <v>15</v>
      </c>
      <c r="F19" s="191" t="s">
        <v>341</v>
      </c>
      <c r="G19" s="201" t="s">
        <v>484</v>
      </c>
      <c r="H19" s="201"/>
      <c r="I19" s="193"/>
      <c r="J19" s="193"/>
      <c r="K19" s="193"/>
      <c r="L19" s="193"/>
      <c r="M19" s="202"/>
      <c r="N19" s="202"/>
      <c r="O19" s="202"/>
      <c r="P19" s="203"/>
      <c r="Q19" s="197"/>
      <c r="R19" s="196">
        <f t="shared" si="0"/>
        <v>0</v>
      </c>
      <c r="S19" s="197"/>
      <c r="T19" s="202"/>
      <c r="U19" s="196">
        <f t="shared" si="1"/>
        <v>0</v>
      </c>
    </row>
    <row r="20" spans="1:47" ht="24" x14ac:dyDescent="0.25">
      <c r="A20" s="84" t="s">
        <v>171</v>
      </c>
      <c r="B20" s="66" t="s">
        <v>176</v>
      </c>
      <c r="C20" s="55" t="s">
        <v>338</v>
      </c>
      <c r="D20" s="55"/>
      <c r="E20" s="55" t="s">
        <v>13</v>
      </c>
      <c r="F20" s="56" t="s">
        <v>342</v>
      </c>
      <c r="G20" s="75" t="s">
        <v>484</v>
      </c>
      <c r="H20" s="75"/>
      <c r="I20" s="58"/>
      <c r="J20" s="58"/>
      <c r="K20" s="58"/>
      <c r="L20" s="58"/>
      <c r="M20" s="68"/>
      <c r="N20" s="68"/>
      <c r="O20" s="68"/>
      <c r="P20" s="69"/>
      <c r="Q20" s="70"/>
      <c r="R20" s="62">
        <f t="shared" si="0"/>
        <v>0</v>
      </c>
      <c r="S20" s="63"/>
      <c r="T20" s="146"/>
      <c r="U20" s="83">
        <f t="shared" si="1"/>
        <v>0</v>
      </c>
    </row>
    <row r="21" spans="1:47" x14ac:dyDescent="0.25">
      <c r="A21" s="84" t="s">
        <v>171</v>
      </c>
      <c r="B21" s="66" t="s">
        <v>176</v>
      </c>
      <c r="C21" s="55" t="s">
        <v>14</v>
      </c>
      <c r="D21" s="55"/>
      <c r="E21" s="55" t="s">
        <v>339</v>
      </c>
      <c r="F21" s="56" t="s">
        <v>340</v>
      </c>
      <c r="G21" s="75" t="s">
        <v>485</v>
      </c>
      <c r="H21" s="75"/>
      <c r="I21" s="58"/>
      <c r="J21" s="58"/>
      <c r="K21" s="58"/>
      <c r="L21" s="58"/>
      <c r="M21" s="68"/>
      <c r="N21" s="68"/>
      <c r="O21" s="68"/>
      <c r="P21" s="69"/>
      <c r="Q21" s="70"/>
      <c r="R21" s="62">
        <f t="shared" si="0"/>
        <v>0</v>
      </c>
      <c r="S21" s="63"/>
      <c r="T21" s="146"/>
      <c r="U21" s="83">
        <f t="shared" si="1"/>
        <v>0</v>
      </c>
    </row>
    <row r="22" spans="1:47" ht="60" x14ac:dyDescent="0.25">
      <c r="A22" s="84" t="s">
        <v>171</v>
      </c>
      <c r="B22" s="57" t="s">
        <v>176</v>
      </c>
      <c r="C22" s="55" t="s">
        <v>343</v>
      </c>
      <c r="D22" s="58"/>
      <c r="E22" s="74" t="s">
        <v>344</v>
      </c>
      <c r="F22" s="56" t="s">
        <v>157</v>
      </c>
      <c r="G22" s="66" t="s">
        <v>486</v>
      </c>
      <c r="H22" s="66"/>
      <c r="I22" s="55"/>
      <c r="J22" s="55"/>
      <c r="K22" s="55"/>
      <c r="L22" s="55"/>
      <c r="M22" s="64"/>
      <c r="N22" s="64"/>
      <c r="O22" s="64"/>
      <c r="P22" s="71"/>
      <c r="Q22" s="72"/>
      <c r="R22" s="62">
        <f t="shared" si="0"/>
        <v>0</v>
      </c>
      <c r="S22" s="65"/>
      <c r="T22" s="146"/>
      <c r="U22" s="83">
        <f t="shared" si="1"/>
        <v>0</v>
      </c>
    </row>
    <row r="23" spans="1:47" ht="156" x14ac:dyDescent="0.25">
      <c r="A23" s="84" t="s">
        <v>171</v>
      </c>
      <c r="B23" s="57" t="s">
        <v>176</v>
      </c>
      <c r="C23" s="77" t="s">
        <v>346</v>
      </c>
      <c r="D23" s="85"/>
      <c r="E23" s="79" t="s">
        <v>229</v>
      </c>
      <c r="F23" s="90" t="s">
        <v>345</v>
      </c>
      <c r="G23" s="66" t="s">
        <v>487</v>
      </c>
      <c r="H23" s="66"/>
      <c r="I23" s="77"/>
      <c r="J23" s="77"/>
      <c r="K23" s="77"/>
      <c r="L23" s="77"/>
      <c r="M23" s="64"/>
      <c r="N23" s="64"/>
      <c r="O23" s="64"/>
      <c r="P23" s="71"/>
      <c r="Q23" s="72"/>
      <c r="R23" s="62">
        <f t="shared" si="0"/>
        <v>0</v>
      </c>
      <c r="S23" s="65"/>
      <c r="T23" s="146"/>
      <c r="U23" s="83">
        <f t="shared" si="1"/>
        <v>0</v>
      </c>
    </row>
    <row r="24" spans="1:47" ht="36" x14ac:dyDescent="0.25">
      <c r="A24" s="204" t="s">
        <v>177</v>
      </c>
      <c r="B24" s="189" t="s">
        <v>16</v>
      </c>
      <c r="C24" s="190" t="s">
        <v>466</v>
      </c>
      <c r="D24" s="190"/>
      <c r="E24" s="190" t="s">
        <v>347</v>
      </c>
      <c r="F24" s="190" t="s">
        <v>348</v>
      </c>
      <c r="G24" s="198" t="s">
        <v>488</v>
      </c>
      <c r="H24" s="201"/>
      <c r="I24" s="193"/>
      <c r="J24" s="193"/>
      <c r="K24" s="193"/>
      <c r="L24" s="193"/>
      <c r="M24" s="194"/>
      <c r="N24" s="194"/>
      <c r="O24" s="194"/>
      <c r="P24" s="195"/>
      <c r="Q24" s="199"/>
      <c r="R24" s="196">
        <f t="shared" ref="R24:R26" si="2">P24-(P24*Q24)</f>
        <v>0</v>
      </c>
      <c r="S24" s="199"/>
      <c r="T24" s="202"/>
      <c r="U24" s="196">
        <f t="shared" ref="U24:U34" si="3">ROUND(R24*T24,0)</f>
        <v>0</v>
      </c>
    </row>
    <row r="25" spans="1:47" ht="24" x14ac:dyDescent="0.25">
      <c r="A25" s="84" t="s">
        <v>177</v>
      </c>
      <c r="B25" s="95" t="s">
        <v>16</v>
      </c>
      <c r="C25" s="91" t="s">
        <v>20</v>
      </c>
      <c r="D25" s="91" t="s">
        <v>349</v>
      </c>
      <c r="E25" s="91"/>
      <c r="F25" s="95" t="s">
        <v>350</v>
      </c>
      <c r="G25" s="94" t="s">
        <v>489</v>
      </c>
      <c r="H25" s="92"/>
      <c r="I25" s="93"/>
      <c r="J25" s="93"/>
      <c r="K25" s="93"/>
      <c r="L25" s="93"/>
      <c r="M25" s="154"/>
      <c r="N25" s="154"/>
      <c r="O25" s="154"/>
      <c r="P25" s="155"/>
      <c r="Q25" s="156"/>
      <c r="R25" s="62">
        <f t="shared" si="2"/>
        <v>0</v>
      </c>
      <c r="S25" s="65"/>
      <c r="T25" s="146"/>
      <c r="U25" s="83">
        <f t="shared" si="3"/>
        <v>0</v>
      </c>
    </row>
    <row r="26" spans="1:47" ht="48" x14ac:dyDescent="0.25">
      <c r="A26" s="84" t="s">
        <v>177</v>
      </c>
      <c r="B26" s="95" t="s">
        <v>16</v>
      </c>
      <c r="C26" s="91" t="s">
        <v>20</v>
      </c>
      <c r="D26" s="91" t="s">
        <v>144</v>
      </c>
      <c r="E26" s="91" t="s">
        <v>22</v>
      </c>
      <c r="F26" s="95" t="s">
        <v>158</v>
      </c>
      <c r="G26" s="94" t="s">
        <v>490</v>
      </c>
      <c r="H26" s="92"/>
      <c r="I26" s="93"/>
      <c r="J26" s="93"/>
      <c r="K26" s="93"/>
      <c r="L26" s="93"/>
      <c r="M26" s="154"/>
      <c r="N26" s="154"/>
      <c r="O26" s="154"/>
      <c r="P26" s="155"/>
      <c r="Q26" s="156"/>
      <c r="R26" s="62">
        <f t="shared" si="2"/>
        <v>0</v>
      </c>
      <c r="S26" s="65"/>
      <c r="T26" s="146"/>
      <c r="U26" s="83">
        <f t="shared" si="3"/>
        <v>0</v>
      </c>
    </row>
    <row r="27" spans="1:47" ht="36" x14ac:dyDescent="0.25">
      <c r="A27" s="84" t="s">
        <v>177</v>
      </c>
      <c r="B27" s="95" t="s">
        <v>16</v>
      </c>
      <c r="C27" s="91" t="s">
        <v>20</v>
      </c>
      <c r="D27" s="91" t="s">
        <v>351</v>
      </c>
      <c r="E27" s="91" t="s">
        <v>23</v>
      </c>
      <c r="F27" s="95" t="s">
        <v>350</v>
      </c>
      <c r="G27" s="94" t="s">
        <v>491</v>
      </c>
      <c r="H27" s="92"/>
      <c r="I27" s="93"/>
      <c r="J27" s="93"/>
      <c r="K27" s="93"/>
      <c r="L27" s="93"/>
      <c r="M27" s="154"/>
      <c r="N27" s="154"/>
      <c r="O27" s="154"/>
      <c r="P27" s="155"/>
      <c r="Q27" s="156"/>
      <c r="R27" s="62">
        <f t="shared" ref="R27:R28" si="4">P27-(P27*Q27)</f>
        <v>0</v>
      </c>
      <c r="S27" s="65"/>
      <c r="T27" s="146"/>
      <c r="U27" s="83">
        <f t="shared" si="3"/>
        <v>0</v>
      </c>
    </row>
    <row r="28" spans="1:47" ht="60.75" x14ac:dyDescent="0.25">
      <c r="A28" s="84" t="s">
        <v>177</v>
      </c>
      <c r="B28" s="95" t="s">
        <v>16</v>
      </c>
      <c r="C28" s="87" t="s">
        <v>467</v>
      </c>
      <c r="D28" s="91"/>
      <c r="E28" s="91" t="s">
        <v>352</v>
      </c>
      <c r="F28" s="95" t="s">
        <v>350</v>
      </c>
      <c r="G28" s="96" t="s">
        <v>492</v>
      </c>
      <c r="H28" s="96"/>
      <c r="I28" s="93"/>
      <c r="J28" s="93"/>
      <c r="K28" s="93"/>
      <c r="L28" s="93"/>
      <c r="M28" s="154"/>
      <c r="N28" s="154"/>
      <c r="O28" s="154"/>
      <c r="P28" s="155"/>
      <c r="Q28" s="156"/>
      <c r="R28" s="62">
        <f t="shared" si="4"/>
        <v>0</v>
      </c>
      <c r="S28" s="65"/>
      <c r="T28" s="146"/>
      <c r="U28" s="83">
        <f t="shared" si="3"/>
        <v>0</v>
      </c>
    </row>
    <row r="29" spans="1:47" ht="39" customHeight="1" x14ac:dyDescent="0.25">
      <c r="A29" s="84" t="s">
        <v>177</v>
      </c>
      <c r="B29" s="95" t="s">
        <v>16</v>
      </c>
      <c r="C29" s="91" t="s">
        <v>24</v>
      </c>
      <c r="D29" s="91" t="s">
        <v>349</v>
      </c>
      <c r="E29" s="91" t="s">
        <v>21</v>
      </c>
      <c r="F29" s="91" t="s">
        <v>143</v>
      </c>
      <c r="G29" s="92" t="s">
        <v>493</v>
      </c>
      <c r="H29" s="92"/>
      <c r="I29" s="93"/>
      <c r="J29" s="93"/>
      <c r="K29" s="93"/>
      <c r="L29" s="93"/>
      <c r="M29" s="97"/>
      <c r="N29" s="97"/>
      <c r="O29" s="97"/>
      <c r="P29" s="98"/>
      <c r="Q29" s="99"/>
      <c r="R29" s="62">
        <f t="shared" ref="R29:R32" si="5">P29-(P29*Q29)</f>
        <v>0</v>
      </c>
      <c r="S29" s="103"/>
      <c r="T29" s="146"/>
      <c r="U29" s="83">
        <f t="shared" si="3"/>
        <v>0</v>
      </c>
    </row>
    <row r="30" spans="1:47" ht="38.25" customHeight="1" x14ac:dyDescent="0.25">
      <c r="A30" s="84" t="s">
        <v>177</v>
      </c>
      <c r="B30" s="95" t="s">
        <v>16</v>
      </c>
      <c r="C30" s="91" t="s">
        <v>354</v>
      </c>
      <c r="D30" s="91" t="s">
        <v>353</v>
      </c>
      <c r="E30" s="91" t="s">
        <v>23</v>
      </c>
      <c r="F30" s="91" t="s">
        <v>143</v>
      </c>
      <c r="G30" s="93" t="s">
        <v>494</v>
      </c>
      <c r="H30" s="100"/>
      <c r="I30" s="93"/>
      <c r="J30" s="93"/>
      <c r="K30" s="93"/>
      <c r="L30" s="93"/>
      <c r="M30" s="154"/>
      <c r="N30" s="154"/>
      <c r="O30" s="154"/>
      <c r="P30" s="155"/>
      <c r="Q30" s="156"/>
      <c r="R30" s="62">
        <f t="shared" si="5"/>
        <v>0</v>
      </c>
      <c r="S30" s="65"/>
      <c r="T30" s="146"/>
      <c r="U30" s="83">
        <f t="shared" si="3"/>
        <v>0</v>
      </c>
    </row>
    <row r="31" spans="1:47" ht="34.5" customHeight="1" x14ac:dyDescent="0.25">
      <c r="A31" s="84" t="s">
        <v>177</v>
      </c>
      <c r="B31" s="95" t="s">
        <v>16</v>
      </c>
      <c r="C31" s="91" t="s">
        <v>355</v>
      </c>
      <c r="D31" s="91"/>
      <c r="E31" s="101" t="s">
        <v>356</v>
      </c>
      <c r="F31" s="102" t="s">
        <v>357</v>
      </c>
      <c r="G31" s="94" t="s">
        <v>495</v>
      </c>
      <c r="H31" s="92"/>
      <c r="I31" s="93"/>
      <c r="J31" s="93"/>
      <c r="K31" s="93"/>
      <c r="L31" s="93"/>
      <c r="M31" s="154"/>
      <c r="N31" s="154"/>
      <c r="O31" s="154"/>
      <c r="P31" s="155"/>
      <c r="Q31" s="156"/>
      <c r="R31" s="62">
        <f t="shared" si="5"/>
        <v>0</v>
      </c>
      <c r="S31" s="65"/>
      <c r="T31" s="146"/>
      <c r="U31" s="83">
        <f t="shared" si="3"/>
        <v>0</v>
      </c>
    </row>
    <row r="32" spans="1:47" s="2" customFormat="1" ht="48" x14ac:dyDescent="0.25">
      <c r="A32" s="204" t="s">
        <v>178</v>
      </c>
      <c r="B32" s="189" t="s">
        <v>179</v>
      </c>
      <c r="C32" s="190" t="s">
        <v>25</v>
      </c>
      <c r="D32" s="190" t="s">
        <v>358</v>
      </c>
      <c r="E32" s="205" t="s">
        <v>230</v>
      </c>
      <c r="F32" s="205" t="s">
        <v>361</v>
      </c>
      <c r="G32" s="198" t="s">
        <v>496</v>
      </c>
      <c r="H32" s="198"/>
      <c r="I32" s="206"/>
      <c r="J32" s="206"/>
      <c r="K32" s="206"/>
      <c r="L32" s="206"/>
      <c r="M32" s="193"/>
      <c r="N32" s="193"/>
      <c r="O32" s="193"/>
      <c r="P32" s="207"/>
      <c r="Q32" s="208"/>
      <c r="R32" s="196">
        <f t="shared" si="5"/>
        <v>0</v>
      </c>
      <c r="S32" s="208"/>
      <c r="T32" s="237"/>
      <c r="U32" s="196">
        <f t="shared" si="3"/>
        <v>0</v>
      </c>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row>
    <row r="33" spans="1:47" s="2" customFormat="1" ht="24" x14ac:dyDescent="0.25">
      <c r="A33" s="84" t="s">
        <v>178</v>
      </c>
      <c r="B33" s="57" t="s">
        <v>179</v>
      </c>
      <c r="C33" s="77" t="s">
        <v>26</v>
      </c>
      <c r="D33" s="77" t="s">
        <v>359</v>
      </c>
      <c r="E33" s="79" t="s">
        <v>360</v>
      </c>
      <c r="F33" s="101" t="s">
        <v>361</v>
      </c>
      <c r="G33" s="66" t="s">
        <v>497</v>
      </c>
      <c r="H33" s="66"/>
      <c r="I33" s="87"/>
      <c r="J33" s="77"/>
      <c r="K33" s="77"/>
      <c r="L33" s="77"/>
      <c r="M33" s="157"/>
      <c r="N33" s="157"/>
      <c r="O33" s="157"/>
      <c r="P33" s="158"/>
      <c r="Q33" s="159"/>
      <c r="R33" s="62">
        <f>P33-(P33*Q33)</f>
        <v>0</v>
      </c>
      <c r="S33" s="88"/>
      <c r="T33" s="235"/>
      <c r="U33" s="83">
        <f t="shared" si="3"/>
        <v>0</v>
      </c>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row>
    <row r="34" spans="1:47" s="2" customFormat="1" ht="36" x14ac:dyDescent="0.25">
      <c r="A34" s="84" t="s">
        <v>178</v>
      </c>
      <c r="B34" s="57" t="s">
        <v>179</v>
      </c>
      <c r="C34" s="77" t="s">
        <v>362</v>
      </c>
      <c r="D34" s="77" t="s">
        <v>359</v>
      </c>
      <c r="E34" s="79" t="s">
        <v>231</v>
      </c>
      <c r="F34" s="101" t="s">
        <v>361</v>
      </c>
      <c r="G34" s="66" t="s">
        <v>497</v>
      </c>
      <c r="H34" s="66"/>
      <c r="I34" s="77"/>
      <c r="J34" s="77"/>
      <c r="K34" s="77"/>
      <c r="L34" s="77"/>
      <c r="M34" s="157"/>
      <c r="N34" s="157"/>
      <c r="O34" s="157"/>
      <c r="P34" s="158"/>
      <c r="Q34" s="159"/>
      <c r="R34" s="62">
        <f t="shared" ref="R34" si="6">P34-(P34*Q34)</f>
        <v>0</v>
      </c>
      <c r="S34" s="88"/>
      <c r="T34" s="235"/>
      <c r="U34" s="83">
        <f t="shared" si="3"/>
        <v>0</v>
      </c>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row>
    <row r="35" spans="1:47" s="32" customFormat="1" ht="36" x14ac:dyDescent="0.25">
      <c r="A35" s="135" t="s">
        <v>178</v>
      </c>
      <c r="B35" s="57" t="s">
        <v>179</v>
      </c>
      <c r="C35" s="87" t="s">
        <v>363</v>
      </c>
      <c r="D35" s="123" t="s">
        <v>27</v>
      </c>
      <c r="E35" s="89" t="s">
        <v>364</v>
      </c>
      <c r="F35" s="105" t="s">
        <v>365</v>
      </c>
      <c r="G35" s="109" t="s">
        <v>498</v>
      </c>
      <c r="H35" s="131"/>
      <c r="I35" s="87"/>
      <c r="J35" s="87"/>
      <c r="K35" s="87"/>
      <c r="L35" s="87"/>
      <c r="M35" s="124"/>
      <c r="N35" s="124"/>
      <c r="O35" s="124"/>
      <c r="P35" s="125"/>
      <c r="Q35" s="88"/>
      <c r="R35" s="62">
        <f>P35-(P35*Q35)</f>
        <v>0</v>
      </c>
      <c r="S35" s="88"/>
      <c r="T35" s="236"/>
      <c r="U35" s="83">
        <f t="shared" ref="U35:U45" si="7">ROUND(R35*T35,0)</f>
        <v>0</v>
      </c>
    </row>
    <row r="36" spans="1:47" s="32" customFormat="1" ht="36" x14ac:dyDescent="0.25">
      <c r="A36" s="135" t="s">
        <v>178</v>
      </c>
      <c r="B36" s="57" t="s">
        <v>179</v>
      </c>
      <c r="C36" s="87" t="s">
        <v>367</v>
      </c>
      <c r="D36" s="123" t="s">
        <v>366</v>
      </c>
      <c r="E36" s="89" t="s">
        <v>232</v>
      </c>
      <c r="F36" s="89" t="s">
        <v>368</v>
      </c>
      <c r="G36" s="121" t="s">
        <v>497</v>
      </c>
      <c r="H36" s="121"/>
      <c r="I36" s="87"/>
      <c r="J36" s="87"/>
      <c r="K36" s="87"/>
      <c r="L36" s="87"/>
      <c r="M36" s="124"/>
      <c r="N36" s="124"/>
      <c r="O36" s="124"/>
      <c r="P36" s="125"/>
      <c r="Q36" s="88"/>
      <c r="R36" s="62">
        <f>P36-(P36*Q36)</f>
        <v>0</v>
      </c>
      <c r="S36" s="88"/>
      <c r="T36" s="236"/>
      <c r="U36" s="62">
        <f t="shared" si="7"/>
        <v>0</v>
      </c>
    </row>
    <row r="37" spans="1:47" s="32" customFormat="1" ht="24" x14ac:dyDescent="0.25">
      <c r="A37" s="135" t="s">
        <v>178</v>
      </c>
      <c r="B37" s="57" t="s">
        <v>179</v>
      </c>
      <c r="C37" s="87" t="s">
        <v>369</v>
      </c>
      <c r="D37" s="123" t="s">
        <v>28</v>
      </c>
      <c r="E37" s="89" t="s">
        <v>233</v>
      </c>
      <c r="F37" s="89" t="s">
        <v>368</v>
      </c>
      <c r="G37" s="121" t="s">
        <v>497</v>
      </c>
      <c r="H37" s="121"/>
      <c r="I37" s="87"/>
      <c r="J37" s="87"/>
      <c r="K37" s="87"/>
      <c r="L37" s="87"/>
      <c r="M37" s="124"/>
      <c r="N37" s="124"/>
      <c r="O37" s="124"/>
      <c r="P37" s="125"/>
      <c r="Q37" s="88"/>
      <c r="R37" s="62">
        <f t="shared" ref="R37" si="8">P37-(P37*Q37)</f>
        <v>0</v>
      </c>
      <c r="S37" s="88"/>
      <c r="T37" s="236"/>
      <c r="U37" s="83">
        <f t="shared" si="7"/>
        <v>0</v>
      </c>
    </row>
    <row r="38" spans="1:47" s="32" customFormat="1" ht="92.25" customHeight="1" x14ac:dyDescent="0.25">
      <c r="A38" s="135" t="s">
        <v>178</v>
      </c>
      <c r="B38" s="57" t="s">
        <v>179</v>
      </c>
      <c r="C38" s="87" t="s">
        <v>372</v>
      </c>
      <c r="D38" s="123" t="s">
        <v>29</v>
      </c>
      <c r="E38" s="89" t="s">
        <v>370</v>
      </c>
      <c r="F38" s="105" t="s">
        <v>371</v>
      </c>
      <c r="G38" s="109" t="s">
        <v>498</v>
      </c>
      <c r="H38" s="131"/>
      <c r="I38" s="87"/>
      <c r="J38" s="87"/>
      <c r="K38" s="87"/>
      <c r="L38" s="87"/>
      <c r="M38" s="124"/>
      <c r="N38" s="124"/>
      <c r="O38" s="124"/>
      <c r="P38" s="125"/>
      <c r="Q38" s="88"/>
      <c r="R38" s="62">
        <f>P38-(P38*Q38)</f>
        <v>0</v>
      </c>
      <c r="S38" s="88"/>
      <c r="T38" s="236"/>
      <c r="U38" s="62">
        <f t="shared" si="7"/>
        <v>0</v>
      </c>
    </row>
    <row r="39" spans="1:47" s="32" customFormat="1" ht="36" x14ac:dyDescent="0.25">
      <c r="A39" s="135" t="s">
        <v>178</v>
      </c>
      <c r="B39" s="57" t="s">
        <v>179</v>
      </c>
      <c r="C39" s="87" t="s">
        <v>522</v>
      </c>
      <c r="D39" s="123" t="s">
        <v>373</v>
      </c>
      <c r="E39" s="89" t="s">
        <v>234</v>
      </c>
      <c r="F39" s="89" t="s">
        <v>374</v>
      </c>
      <c r="G39" s="121" t="s">
        <v>377</v>
      </c>
      <c r="H39" s="121"/>
      <c r="I39" s="87"/>
      <c r="J39" s="87"/>
      <c r="K39" s="87"/>
      <c r="L39" s="87"/>
      <c r="M39" s="124"/>
      <c r="N39" s="124"/>
      <c r="O39" s="124"/>
      <c r="P39" s="125"/>
      <c r="Q39" s="88"/>
      <c r="R39" s="62">
        <f t="shared" ref="R39" si="9">P39-(P39*Q39)</f>
        <v>0</v>
      </c>
      <c r="S39" s="88"/>
      <c r="T39" s="236"/>
      <c r="U39" s="62">
        <f t="shared" si="7"/>
        <v>0</v>
      </c>
    </row>
    <row r="40" spans="1:47" s="32" customFormat="1" ht="24" x14ac:dyDescent="0.25">
      <c r="A40" s="135" t="s">
        <v>178</v>
      </c>
      <c r="B40" s="57" t="s">
        <v>179</v>
      </c>
      <c r="C40" s="87" t="s">
        <v>375</v>
      </c>
      <c r="D40" s="123" t="s">
        <v>30</v>
      </c>
      <c r="E40" s="89" t="s">
        <v>234</v>
      </c>
      <c r="F40" s="89" t="s">
        <v>376</v>
      </c>
      <c r="G40" s="121" t="s">
        <v>378</v>
      </c>
      <c r="H40" s="121"/>
      <c r="I40" s="87"/>
      <c r="J40" s="87"/>
      <c r="K40" s="87"/>
      <c r="L40" s="87"/>
      <c r="M40" s="124"/>
      <c r="N40" s="124"/>
      <c r="O40" s="124"/>
      <c r="P40" s="125"/>
      <c r="Q40" s="88"/>
      <c r="R40" s="62">
        <f>P40-(P40*Q40)</f>
        <v>0</v>
      </c>
      <c r="S40" s="88"/>
      <c r="T40" s="236"/>
      <c r="U40" s="62">
        <f t="shared" si="7"/>
        <v>0</v>
      </c>
    </row>
    <row r="41" spans="1:47" s="32" customFormat="1" ht="60" x14ac:dyDescent="0.25">
      <c r="A41" s="135" t="s">
        <v>178</v>
      </c>
      <c r="B41" s="57" t="s">
        <v>179</v>
      </c>
      <c r="C41" s="87" t="s">
        <v>375</v>
      </c>
      <c r="D41" s="123" t="s">
        <v>30</v>
      </c>
      <c r="E41" s="89" t="s">
        <v>235</v>
      </c>
      <c r="F41" s="89" t="s">
        <v>379</v>
      </c>
      <c r="G41" s="109" t="s">
        <v>499</v>
      </c>
      <c r="H41" s="131"/>
      <c r="I41" s="87"/>
      <c r="J41" s="87"/>
      <c r="K41" s="87"/>
      <c r="L41" s="87"/>
      <c r="M41" s="124"/>
      <c r="N41" s="124"/>
      <c r="O41" s="124"/>
      <c r="P41" s="125"/>
      <c r="Q41" s="88"/>
      <c r="R41" s="62">
        <f t="shared" ref="R41:R49" si="10">P41-(P41*Q41)</f>
        <v>0</v>
      </c>
      <c r="S41" s="88"/>
      <c r="T41" s="236"/>
      <c r="U41" s="83">
        <f t="shared" si="7"/>
        <v>0</v>
      </c>
    </row>
    <row r="42" spans="1:47" s="32" customFormat="1" ht="72" x14ac:dyDescent="0.25">
      <c r="A42" s="135" t="s">
        <v>178</v>
      </c>
      <c r="B42" s="57" t="s">
        <v>179</v>
      </c>
      <c r="C42" s="123" t="s">
        <v>521</v>
      </c>
      <c r="D42" s="123" t="s">
        <v>520</v>
      </c>
      <c r="E42" s="244" t="s">
        <v>236</v>
      </c>
      <c r="F42" s="89" t="s">
        <v>381</v>
      </c>
      <c r="G42" s="121" t="s">
        <v>380</v>
      </c>
      <c r="H42" s="121"/>
      <c r="I42" s="87"/>
      <c r="J42" s="87"/>
      <c r="K42" s="87"/>
      <c r="L42" s="87"/>
      <c r="M42" s="124"/>
      <c r="N42" s="124"/>
      <c r="O42" s="124"/>
      <c r="P42" s="125"/>
      <c r="Q42" s="88"/>
      <c r="R42" s="62">
        <f t="shared" si="10"/>
        <v>0</v>
      </c>
      <c r="S42" s="88"/>
      <c r="T42" s="236"/>
      <c r="U42" s="62">
        <f t="shared" si="7"/>
        <v>0</v>
      </c>
    </row>
    <row r="43" spans="1:47" s="9" customFormat="1" ht="52.5" customHeight="1" x14ac:dyDescent="0.25">
      <c r="A43" s="135" t="s">
        <v>178</v>
      </c>
      <c r="B43" s="57" t="s">
        <v>179</v>
      </c>
      <c r="C43" s="87" t="s">
        <v>31</v>
      </c>
      <c r="D43" s="123" t="s">
        <v>31</v>
      </c>
      <c r="E43" s="89" t="s">
        <v>383</v>
      </c>
      <c r="F43" s="89" t="s">
        <v>237</v>
      </c>
      <c r="G43" s="121" t="s">
        <v>500</v>
      </c>
      <c r="H43" s="121"/>
      <c r="I43" s="87"/>
      <c r="J43" s="87"/>
      <c r="K43" s="87"/>
      <c r="L43" s="87"/>
      <c r="M43" s="59"/>
      <c r="N43" s="59"/>
      <c r="O43" s="59"/>
      <c r="P43" s="60"/>
      <c r="Q43" s="65"/>
      <c r="R43" s="62">
        <f t="shared" si="10"/>
        <v>0</v>
      </c>
      <c r="S43" s="65"/>
      <c r="T43" s="140"/>
      <c r="U43" s="62">
        <f t="shared" si="7"/>
        <v>0</v>
      </c>
    </row>
    <row r="44" spans="1:47" s="2" customFormat="1" ht="24" x14ac:dyDescent="0.25">
      <c r="A44" s="135" t="s">
        <v>178</v>
      </c>
      <c r="B44" s="57" t="s">
        <v>179</v>
      </c>
      <c r="C44" s="77" t="s">
        <v>31</v>
      </c>
      <c r="D44" s="123" t="s">
        <v>31</v>
      </c>
      <c r="E44" s="79" t="s">
        <v>382</v>
      </c>
      <c r="F44" s="89" t="s">
        <v>237</v>
      </c>
      <c r="G44" s="121" t="s">
        <v>501</v>
      </c>
      <c r="H44" s="66"/>
      <c r="I44" s="76"/>
      <c r="J44" s="76"/>
      <c r="K44" s="76"/>
      <c r="L44" s="76"/>
      <c r="M44" s="64"/>
      <c r="N44" s="64"/>
      <c r="O44" s="64"/>
      <c r="P44" s="71"/>
      <c r="Q44" s="72"/>
      <c r="R44" s="62">
        <f t="shared" si="10"/>
        <v>0</v>
      </c>
      <c r="S44" s="65"/>
      <c r="T44" s="146"/>
      <c r="U44" s="83">
        <f t="shared" si="7"/>
        <v>0</v>
      </c>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row>
    <row r="45" spans="1:47" s="32" customFormat="1" ht="72" x14ac:dyDescent="0.25">
      <c r="A45" s="204" t="s">
        <v>180</v>
      </c>
      <c r="B45" s="189" t="s">
        <v>523</v>
      </c>
      <c r="C45" s="205" t="s">
        <v>384</v>
      </c>
      <c r="D45" s="190"/>
      <c r="E45" s="213" t="s">
        <v>385</v>
      </c>
      <c r="F45" s="205" t="s">
        <v>238</v>
      </c>
      <c r="G45" s="255" t="s">
        <v>386</v>
      </c>
      <c r="H45" s="192"/>
      <c r="I45" s="190"/>
      <c r="J45" s="190"/>
      <c r="K45" s="190"/>
      <c r="L45" s="190"/>
      <c r="M45" s="209"/>
      <c r="N45" s="209"/>
      <c r="O45" s="209"/>
      <c r="P45" s="210"/>
      <c r="Q45" s="211"/>
      <c r="R45" s="196">
        <f t="shared" si="10"/>
        <v>0</v>
      </c>
      <c r="S45" s="211"/>
      <c r="T45" s="237"/>
      <c r="U45" s="196">
        <f t="shared" si="7"/>
        <v>0</v>
      </c>
    </row>
    <row r="46" spans="1:47" s="32" customFormat="1" ht="84" x14ac:dyDescent="0.25">
      <c r="A46" s="135" t="s">
        <v>180</v>
      </c>
      <c r="B46" s="123" t="s">
        <v>523</v>
      </c>
      <c r="C46" s="89" t="s">
        <v>387</v>
      </c>
      <c r="D46" s="87"/>
      <c r="E46" s="242" t="s">
        <v>385</v>
      </c>
      <c r="F46" s="89" t="s">
        <v>389</v>
      </c>
      <c r="G46" s="256" t="s">
        <v>388</v>
      </c>
      <c r="H46" s="153"/>
      <c r="I46" s="131"/>
      <c r="J46" s="131"/>
      <c r="K46" s="131"/>
      <c r="L46" s="131"/>
      <c r="M46" s="124"/>
      <c r="N46" s="124"/>
      <c r="O46" s="124"/>
      <c r="P46" s="125"/>
      <c r="Q46" s="88"/>
      <c r="R46" s="62">
        <f t="shared" si="10"/>
        <v>0</v>
      </c>
      <c r="S46" s="88"/>
      <c r="T46" s="236"/>
      <c r="U46" s="83">
        <f t="shared" ref="U46:U56" si="11">ROUND(R46*T46,0)</f>
        <v>0</v>
      </c>
    </row>
    <row r="47" spans="1:47" s="32" customFormat="1" ht="84" x14ac:dyDescent="0.25">
      <c r="A47" s="135" t="s">
        <v>180</v>
      </c>
      <c r="B47" s="123" t="s">
        <v>523</v>
      </c>
      <c r="C47" s="89" t="s">
        <v>390</v>
      </c>
      <c r="D47" s="87"/>
      <c r="E47" s="110" t="s">
        <v>385</v>
      </c>
      <c r="F47" s="89" t="s">
        <v>389</v>
      </c>
      <c r="G47" s="256" t="s">
        <v>386</v>
      </c>
      <c r="H47" s="153"/>
      <c r="I47" s="87"/>
      <c r="J47" s="87"/>
      <c r="K47" s="87"/>
      <c r="L47" s="87"/>
      <c r="M47" s="124"/>
      <c r="N47" s="124"/>
      <c r="O47" s="124"/>
      <c r="P47" s="125"/>
      <c r="Q47" s="88"/>
      <c r="R47" s="62">
        <f t="shared" si="10"/>
        <v>0</v>
      </c>
      <c r="S47" s="88"/>
      <c r="T47" s="236"/>
      <c r="U47" s="83">
        <f t="shared" si="11"/>
        <v>0</v>
      </c>
    </row>
    <row r="48" spans="1:47" s="152" customFormat="1" ht="120" x14ac:dyDescent="0.25">
      <c r="A48" s="135" t="s">
        <v>180</v>
      </c>
      <c r="B48" s="123" t="s">
        <v>523</v>
      </c>
      <c r="C48" s="87" t="s">
        <v>391</v>
      </c>
      <c r="D48" s="87"/>
      <c r="E48" s="110" t="s">
        <v>392</v>
      </c>
      <c r="F48" s="89" t="s">
        <v>227</v>
      </c>
      <c r="G48" s="136" t="s">
        <v>388</v>
      </c>
      <c r="H48" s="123"/>
      <c r="I48" s="87"/>
      <c r="J48" s="87"/>
      <c r="K48" s="87"/>
      <c r="L48" s="87"/>
      <c r="M48" s="122"/>
      <c r="N48" s="122"/>
      <c r="O48" s="122"/>
      <c r="P48" s="150"/>
      <c r="Q48" s="151"/>
      <c r="R48" s="62">
        <f t="shared" si="10"/>
        <v>0</v>
      </c>
      <c r="S48" s="151"/>
      <c r="T48" s="135"/>
      <c r="U48" s="83">
        <f t="shared" si="11"/>
        <v>0</v>
      </c>
    </row>
    <row r="49" spans="1:21" s="32" customFormat="1" x14ac:dyDescent="0.25">
      <c r="A49" s="135" t="s">
        <v>180</v>
      </c>
      <c r="B49" s="123" t="s">
        <v>523</v>
      </c>
      <c r="C49" s="87" t="s">
        <v>32</v>
      </c>
      <c r="D49" s="87"/>
      <c r="E49" s="89" t="s">
        <v>393</v>
      </c>
      <c r="F49" s="87"/>
      <c r="G49" s="121" t="s">
        <v>395</v>
      </c>
      <c r="H49" s="121"/>
      <c r="I49" s="131"/>
      <c r="J49" s="131"/>
      <c r="K49" s="131"/>
      <c r="L49" s="131"/>
      <c r="M49" s="124"/>
      <c r="N49" s="124"/>
      <c r="O49" s="124"/>
      <c r="P49" s="125"/>
      <c r="Q49" s="88"/>
      <c r="R49" s="62">
        <f t="shared" si="10"/>
        <v>0</v>
      </c>
      <c r="S49" s="88"/>
      <c r="T49" s="236"/>
      <c r="U49" s="83">
        <f t="shared" si="11"/>
        <v>0</v>
      </c>
    </row>
    <row r="50" spans="1:21" s="32" customFormat="1" x14ac:dyDescent="0.25">
      <c r="A50" s="135" t="s">
        <v>180</v>
      </c>
      <c r="B50" s="123" t="s">
        <v>523</v>
      </c>
      <c r="C50" s="87" t="s">
        <v>32</v>
      </c>
      <c r="D50" s="87"/>
      <c r="E50" s="89" t="s">
        <v>394</v>
      </c>
      <c r="F50" s="87"/>
      <c r="G50" s="121" t="s">
        <v>395</v>
      </c>
      <c r="H50" s="121"/>
      <c r="I50" s="131"/>
      <c r="J50" s="131"/>
      <c r="K50" s="131"/>
      <c r="L50" s="131"/>
      <c r="M50" s="124"/>
      <c r="N50" s="124"/>
      <c r="O50" s="124"/>
      <c r="P50" s="125"/>
      <c r="Q50" s="88"/>
      <c r="R50" s="62">
        <f t="shared" ref="R50:R63" si="12">P50-(P50*Q50)</f>
        <v>0</v>
      </c>
      <c r="S50" s="88"/>
      <c r="T50" s="236"/>
      <c r="U50" s="83">
        <f t="shared" si="11"/>
        <v>0</v>
      </c>
    </row>
    <row r="51" spans="1:21" s="32" customFormat="1" ht="41.25" customHeight="1" x14ac:dyDescent="0.25">
      <c r="A51" s="135" t="s">
        <v>180</v>
      </c>
      <c r="B51" s="123" t="s">
        <v>523</v>
      </c>
      <c r="C51" s="87" t="s">
        <v>396</v>
      </c>
      <c r="D51" s="87"/>
      <c r="E51" s="89" t="s">
        <v>226</v>
      </c>
      <c r="F51" s="87"/>
      <c r="G51" s="123" t="s">
        <v>395</v>
      </c>
      <c r="H51" s="123"/>
      <c r="I51" s="131"/>
      <c r="J51" s="131"/>
      <c r="K51" s="131"/>
      <c r="L51" s="131"/>
      <c r="M51" s="124"/>
      <c r="N51" s="124"/>
      <c r="O51" s="124"/>
      <c r="P51" s="125"/>
      <c r="Q51" s="88"/>
      <c r="R51" s="62">
        <f t="shared" si="12"/>
        <v>0</v>
      </c>
      <c r="S51" s="88"/>
      <c r="T51" s="236"/>
      <c r="U51" s="62">
        <f t="shared" si="11"/>
        <v>0</v>
      </c>
    </row>
    <row r="52" spans="1:21" s="9" customFormat="1" ht="20.25" customHeight="1" x14ac:dyDescent="0.25">
      <c r="A52" s="135" t="s">
        <v>180</v>
      </c>
      <c r="B52" s="123" t="s">
        <v>523</v>
      </c>
      <c r="C52" s="118" t="s">
        <v>124</v>
      </c>
      <c r="D52" s="118"/>
      <c r="E52" s="118" t="s">
        <v>125</v>
      </c>
      <c r="F52" s="118"/>
      <c r="G52" s="245"/>
      <c r="H52" s="245"/>
      <c r="I52" s="246"/>
      <c r="J52" s="246"/>
      <c r="K52" s="246"/>
      <c r="L52" s="246"/>
      <c r="M52" s="246"/>
      <c r="N52" s="246"/>
      <c r="O52" s="246"/>
      <c r="P52" s="247"/>
      <c r="Q52" s="248"/>
      <c r="R52" s="62">
        <f t="shared" si="12"/>
        <v>0</v>
      </c>
      <c r="S52" s="248"/>
      <c r="T52" s="140"/>
      <c r="U52" s="62">
        <f t="shared" si="11"/>
        <v>0</v>
      </c>
    </row>
    <row r="53" spans="1:21" s="31" customFormat="1" ht="69" customHeight="1" x14ac:dyDescent="0.25">
      <c r="A53" s="204" t="s">
        <v>181</v>
      </c>
      <c r="B53" s="189" t="s">
        <v>524</v>
      </c>
      <c r="C53" s="190" t="s">
        <v>397</v>
      </c>
      <c r="D53" s="205" t="s">
        <v>528</v>
      </c>
      <c r="E53" s="214" t="s">
        <v>225</v>
      </c>
      <c r="F53" s="193" t="s">
        <v>399</v>
      </c>
      <c r="G53" s="198" t="s">
        <v>398</v>
      </c>
      <c r="H53" s="198"/>
      <c r="I53" s="193"/>
      <c r="J53" s="193"/>
      <c r="K53" s="193"/>
      <c r="L53" s="193"/>
      <c r="M53" s="215"/>
      <c r="N53" s="215"/>
      <c r="O53" s="215"/>
      <c r="P53" s="216"/>
      <c r="Q53" s="217"/>
      <c r="R53" s="196">
        <f t="shared" si="12"/>
        <v>0</v>
      </c>
      <c r="S53" s="217"/>
      <c r="T53" s="237"/>
      <c r="U53" s="196">
        <f t="shared" si="11"/>
        <v>0</v>
      </c>
    </row>
    <row r="54" spans="1:21" s="31" customFormat="1" ht="65.25" customHeight="1" x14ac:dyDescent="0.25">
      <c r="A54" s="135" t="s">
        <v>181</v>
      </c>
      <c r="B54" s="123" t="s">
        <v>524</v>
      </c>
      <c r="C54" s="87" t="s">
        <v>33</v>
      </c>
      <c r="D54" s="87" t="s">
        <v>528</v>
      </c>
      <c r="E54" s="112" t="s">
        <v>224</v>
      </c>
      <c r="F54" s="131" t="s">
        <v>399</v>
      </c>
      <c r="G54" s="121" t="s">
        <v>502</v>
      </c>
      <c r="H54" s="121"/>
      <c r="I54" s="131"/>
      <c r="J54" s="131"/>
      <c r="K54" s="131"/>
      <c r="L54" s="131"/>
      <c r="M54" s="108"/>
      <c r="N54" s="108"/>
      <c r="O54" s="108"/>
      <c r="P54" s="149"/>
      <c r="Q54" s="113"/>
      <c r="R54" s="62">
        <f t="shared" si="12"/>
        <v>0</v>
      </c>
      <c r="S54" s="113"/>
      <c r="T54" s="236"/>
      <c r="U54" s="83">
        <f t="shared" si="11"/>
        <v>0</v>
      </c>
    </row>
    <row r="55" spans="1:21" s="7" customFormat="1" ht="51.75" customHeight="1" x14ac:dyDescent="0.25">
      <c r="A55" s="135" t="s">
        <v>181</v>
      </c>
      <c r="B55" s="123" t="s">
        <v>524</v>
      </c>
      <c r="C55" s="87" t="s">
        <v>525</v>
      </c>
      <c r="D55" s="87" t="s">
        <v>527</v>
      </c>
      <c r="E55" s="116" t="s">
        <v>256</v>
      </c>
      <c r="F55" s="87"/>
      <c r="G55" s="121" t="s">
        <v>503</v>
      </c>
      <c r="H55" s="121"/>
      <c r="I55" s="131"/>
      <c r="J55" s="131"/>
      <c r="K55" s="131"/>
      <c r="L55" s="131"/>
      <c r="M55" s="132"/>
      <c r="N55" s="132"/>
      <c r="O55" s="132"/>
      <c r="P55" s="133"/>
      <c r="Q55" s="115"/>
      <c r="R55" s="62">
        <f t="shared" si="12"/>
        <v>0</v>
      </c>
      <c r="S55" s="115"/>
      <c r="T55" s="140"/>
      <c r="U55" s="62">
        <f t="shared" si="11"/>
        <v>0</v>
      </c>
    </row>
    <row r="56" spans="1:21" ht="65.25" customHeight="1" x14ac:dyDescent="0.25">
      <c r="A56" s="135" t="s">
        <v>181</v>
      </c>
      <c r="B56" s="123" t="s">
        <v>524</v>
      </c>
      <c r="C56" s="55" t="s">
        <v>526</v>
      </c>
      <c r="D56" s="87" t="s">
        <v>527</v>
      </c>
      <c r="E56" s="114" t="s">
        <v>223</v>
      </c>
      <c r="F56" s="55"/>
      <c r="G56" s="66" t="s">
        <v>400</v>
      </c>
      <c r="H56" s="66"/>
      <c r="I56" s="58"/>
      <c r="J56" s="58"/>
      <c r="K56" s="58"/>
      <c r="L56" s="58"/>
      <c r="M56" s="126"/>
      <c r="N56" s="126"/>
      <c r="O56" s="126"/>
      <c r="P56" s="127"/>
      <c r="Q56" s="128"/>
      <c r="R56" s="62">
        <f t="shared" si="12"/>
        <v>0</v>
      </c>
      <c r="S56" s="115"/>
      <c r="T56" s="146"/>
      <c r="U56" s="83">
        <f t="shared" si="11"/>
        <v>0</v>
      </c>
    </row>
    <row r="57" spans="1:21" s="7" customFormat="1" ht="36" x14ac:dyDescent="0.25">
      <c r="A57" s="204" t="s">
        <v>182</v>
      </c>
      <c r="B57" s="189" t="s">
        <v>154</v>
      </c>
      <c r="C57" s="190" t="s">
        <v>34</v>
      </c>
      <c r="D57" s="190"/>
      <c r="E57" s="218" t="s">
        <v>402</v>
      </c>
      <c r="F57" s="190"/>
      <c r="G57" s="193"/>
      <c r="H57" s="193"/>
      <c r="I57" s="193"/>
      <c r="J57" s="193"/>
      <c r="K57" s="193"/>
      <c r="L57" s="193"/>
      <c r="M57" s="219"/>
      <c r="N57" s="219"/>
      <c r="O57" s="219"/>
      <c r="P57" s="220"/>
      <c r="Q57" s="221"/>
      <c r="R57" s="196">
        <f t="shared" si="12"/>
        <v>0</v>
      </c>
      <c r="S57" s="221"/>
      <c r="T57" s="202"/>
      <c r="U57" s="196">
        <f t="shared" ref="U57:U67" si="13">ROUND(R57*T57,0)</f>
        <v>0</v>
      </c>
    </row>
    <row r="58" spans="1:21" s="7" customFormat="1" ht="36" x14ac:dyDescent="0.25">
      <c r="A58" s="135" t="s">
        <v>182</v>
      </c>
      <c r="B58" s="123" t="s">
        <v>154</v>
      </c>
      <c r="C58" s="87" t="s">
        <v>35</v>
      </c>
      <c r="D58" s="87"/>
      <c r="E58" s="116" t="s">
        <v>401</v>
      </c>
      <c r="F58" s="87"/>
      <c r="G58" s="131"/>
      <c r="H58" s="131"/>
      <c r="I58" s="131"/>
      <c r="J58" s="131"/>
      <c r="K58" s="131"/>
      <c r="L58" s="131"/>
      <c r="M58" s="132"/>
      <c r="N58" s="132"/>
      <c r="O58" s="132"/>
      <c r="P58" s="133"/>
      <c r="Q58" s="115"/>
      <c r="R58" s="62">
        <f t="shared" si="12"/>
        <v>0</v>
      </c>
      <c r="S58" s="115"/>
      <c r="T58" s="140"/>
      <c r="U58" s="83">
        <f t="shared" si="13"/>
        <v>0</v>
      </c>
    </row>
    <row r="59" spans="1:21" s="7" customFormat="1" ht="24" x14ac:dyDescent="0.25">
      <c r="A59" s="135" t="s">
        <v>182</v>
      </c>
      <c r="B59" s="123" t="s">
        <v>154</v>
      </c>
      <c r="C59" s="87" t="s">
        <v>36</v>
      </c>
      <c r="D59" s="87"/>
      <c r="E59" s="89" t="s">
        <v>403</v>
      </c>
      <c r="F59" s="87"/>
      <c r="G59" s="131"/>
      <c r="H59" s="131"/>
      <c r="I59" s="131"/>
      <c r="J59" s="131"/>
      <c r="K59" s="131"/>
      <c r="L59" s="131"/>
      <c r="M59" s="132"/>
      <c r="N59" s="132"/>
      <c r="O59" s="132"/>
      <c r="P59" s="133"/>
      <c r="Q59" s="115"/>
      <c r="R59" s="62">
        <f t="shared" si="12"/>
        <v>0</v>
      </c>
      <c r="S59" s="115"/>
      <c r="T59" s="140"/>
      <c r="U59" s="83">
        <f t="shared" si="13"/>
        <v>0</v>
      </c>
    </row>
    <row r="60" spans="1:21" s="7" customFormat="1" ht="24" x14ac:dyDescent="0.25">
      <c r="A60" s="135" t="s">
        <v>182</v>
      </c>
      <c r="B60" s="123" t="s">
        <v>154</v>
      </c>
      <c r="C60" s="87" t="s">
        <v>37</v>
      </c>
      <c r="D60" s="87"/>
      <c r="E60" s="89" t="s">
        <v>404</v>
      </c>
      <c r="F60" s="87"/>
      <c r="G60" s="131"/>
      <c r="H60" s="131"/>
      <c r="I60" s="131"/>
      <c r="J60" s="131"/>
      <c r="K60" s="131"/>
      <c r="L60" s="131"/>
      <c r="M60" s="132"/>
      <c r="N60" s="132"/>
      <c r="O60" s="132"/>
      <c r="P60" s="133"/>
      <c r="Q60" s="115"/>
      <c r="R60" s="62">
        <f t="shared" si="12"/>
        <v>0</v>
      </c>
      <c r="S60" s="115"/>
      <c r="T60" s="140"/>
      <c r="U60" s="83">
        <f t="shared" si="13"/>
        <v>0</v>
      </c>
    </row>
    <row r="61" spans="1:21" s="7" customFormat="1" ht="36" x14ac:dyDescent="0.25">
      <c r="A61" s="135" t="s">
        <v>182</v>
      </c>
      <c r="B61" s="123" t="s">
        <v>405</v>
      </c>
      <c r="C61" s="141" t="s">
        <v>406</v>
      </c>
      <c r="D61" s="142"/>
      <c r="E61" s="117" t="s">
        <v>222</v>
      </c>
      <c r="F61" s="117" t="s">
        <v>407</v>
      </c>
      <c r="G61" s="107" t="s">
        <v>416</v>
      </c>
      <c r="H61" s="134"/>
      <c r="I61" s="131"/>
      <c r="J61" s="131"/>
      <c r="K61" s="131"/>
      <c r="L61" s="131"/>
      <c r="M61" s="132"/>
      <c r="N61" s="132"/>
      <c r="O61" s="132"/>
      <c r="P61" s="133"/>
      <c r="Q61" s="115"/>
      <c r="R61" s="62">
        <f t="shared" si="12"/>
        <v>0</v>
      </c>
      <c r="S61" s="115"/>
      <c r="T61" s="140"/>
      <c r="U61" s="83">
        <f t="shared" si="13"/>
        <v>0</v>
      </c>
    </row>
    <row r="62" spans="1:21" s="7" customFormat="1" ht="24" x14ac:dyDescent="0.25">
      <c r="A62" s="135" t="s">
        <v>182</v>
      </c>
      <c r="B62" s="123" t="s">
        <v>154</v>
      </c>
      <c r="C62" s="87" t="s">
        <v>38</v>
      </c>
      <c r="D62" s="87"/>
      <c r="E62" s="116" t="s">
        <v>408</v>
      </c>
      <c r="F62" s="87"/>
      <c r="G62" s="131"/>
      <c r="H62" s="131"/>
      <c r="I62" s="131"/>
      <c r="J62" s="131"/>
      <c r="K62" s="131"/>
      <c r="L62" s="131"/>
      <c r="M62" s="132"/>
      <c r="N62" s="132"/>
      <c r="O62" s="132"/>
      <c r="P62" s="133"/>
      <c r="Q62" s="115"/>
      <c r="R62" s="62">
        <f t="shared" si="12"/>
        <v>0</v>
      </c>
      <c r="S62" s="115"/>
      <c r="T62" s="140"/>
      <c r="U62" s="83">
        <f t="shared" si="13"/>
        <v>0</v>
      </c>
    </row>
    <row r="63" spans="1:21" s="7" customFormat="1" ht="24" x14ac:dyDescent="0.25">
      <c r="A63" s="135" t="s">
        <v>182</v>
      </c>
      <c r="B63" s="136" t="s">
        <v>154</v>
      </c>
      <c r="C63" s="89" t="s">
        <v>39</v>
      </c>
      <c r="D63" s="89"/>
      <c r="E63" s="116" t="s">
        <v>408</v>
      </c>
      <c r="F63" s="89"/>
      <c r="G63" s="131"/>
      <c r="H63" s="106"/>
      <c r="I63" s="106"/>
      <c r="J63" s="106"/>
      <c r="K63" s="106"/>
      <c r="L63" s="106"/>
      <c r="M63" s="137"/>
      <c r="N63" s="137"/>
      <c r="O63" s="137"/>
      <c r="P63" s="138"/>
      <c r="Q63" s="139"/>
      <c r="R63" s="62">
        <f t="shared" si="12"/>
        <v>0</v>
      </c>
      <c r="S63" s="115"/>
      <c r="T63" s="140"/>
      <c r="U63" s="83">
        <f t="shared" si="13"/>
        <v>0</v>
      </c>
    </row>
    <row r="64" spans="1:21" s="7" customFormat="1" ht="24" x14ac:dyDescent="0.25">
      <c r="A64" s="135" t="s">
        <v>182</v>
      </c>
      <c r="B64" s="123" t="s">
        <v>154</v>
      </c>
      <c r="C64" s="87" t="s">
        <v>412</v>
      </c>
      <c r="D64" s="87"/>
      <c r="E64" s="116" t="s">
        <v>409</v>
      </c>
      <c r="F64" s="87"/>
      <c r="G64" s="134"/>
      <c r="H64" s="134"/>
      <c r="I64" s="131"/>
      <c r="J64" s="131"/>
      <c r="K64" s="131"/>
      <c r="L64" s="131"/>
      <c r="M64" s="132"/>
      <c r="N64" s="132"/>
      <c r="O64" s="132"/>
      <c r="P64" s="133"/>
      <c r="Q64" s="115"/>
      <c r="R64" s="62">
        <f t="shared" ref="R64:R71" si="14">P64-(P64*Q64)</f>
        <v>0</v>
      </c>
      <c r="S64" s="115"/>
      <c r="T64" s="140"/>
      <c r="U64" s="83">
        <f t="shared" si="13"/>
        <v>0</v>
      </c>
    </row>
    <row r="65" spans="1:21" s="7" customFormat="1" ht="24" x14ac:dyDescent="0.25">
      <c r="A65" s="135" t="s">
        <v>182</v>
      </c>
      <c r="B65" s="123" t="s">
        <v>154</v>
      </c>
      <c r="C65" s="87" t="s">
        <v>411</v>
      </c>
      <c r="D65" s="87"/>
      <c r="E65" s="116" t="s">
        <v>410</v>
      </c>
      <c r="F65" s="87"/>
      <c r="G65" s="131"/>
      <c r="H65" s="131"/>
      <c r="I65" s="131"/>
      <c r="J65" s="131"/>
      <c r="K65" s="131"/>
      <c r="L65" s="131"/>
      <c r="M65" s="132"/>
      <c r="N65" s="132"/>
      <c r="O65" s="132"/>
      <c r="P65" s="133"/>
      <c r="Q65" s="115"/>
      <c r="R65" s="62">
        <f t="shared" si="14"/>
        <v>0</v>
      </c>
      <c r="S65" s="115"/>
      <c r="T65" s="140"/>
      <c r="U65" s="83">
        <f t="shared" si="13"/>
        <v>0</v>
      </c>
    </row>
    <row r="66" spans="1:21" s="7" customFormat="1" ht="36" x14ac:dyDescent="0.25">
      <c r="A66" s="135" t="s">
        <v>182</v>
      </c>
      <c r="B66" s="123" t="s">
        <v>405</v>
      </c>
      <c r="C66" s="87" t="s">
        <v>413</v>
      </c>
      <c r="D66" s="87"/>
      <c r="E66" s="119" t="s">
        <v>221</v>
      </c>
      <c r="F66" s="117" t="s">
        <v>407</v>
      </c>
      <c r="G66" s="107" t="s">
        <v>416</v>
      </c>
      <c r="H66" s="131"/>
      <c r="I66" s="131"/>
      <c r="J66" s="131"/>
      <c r="K66" s="131"/>
      <c r="L66" s="131"/>
      <c r="M66" s="132"/>
      <c r="N66" s="132"/>
      <c r="O66" s="132"/>
      <c r="P66" s="133"/>
      <c r="Q66" s="115"/>
      <c r="R66" s="62">
        <f t="shared" si="14"/>
        <v>0</v>
      </c>
      <c r="S66" s="115"/>
      <c r="T66" s="140"/>
      <c r="U66" s="83">
        <f t="shared" si="13"/>
        <v>0</v>
      </c>
    </row>
    <row r="67" spans="1:21" s="7" customFormat="1" ht="29.25" customHeight="1" x14ac:dyDescent="0.25">
      <c r="A67" s="135" t="s">
        <v>182</v>
      </c>
      <c r="B67" s="123" t="s">
        <v>154</v>
      </c>
      <c r="C67" s="87" t="s">
        <v>415</v>
      </c>
      <c r="D67" s="87"/>
      <c r="E67" s="89" t="s">
        <v>414</v>
      </c>
      <c r="F67" s="131"/>
      <c r="H67" s="131"/>
      <c r="I67" s="131"/>
      <c r="J67" s="131"/>
      <c r="K67" s="131"/>
      <c r="L67" s="131"/>
      <c r="M67" s="132"/>
      <c r="N67" s="132"/>
      <c r="O67" s="132"/>
      <c r="P67" s="133"/>
      <c r="Q67" s="115"/>
      <c r="R67" s="62">
        <f t="shared" si="14"/>
        <v>0</v>
      </c>
      <c r="S67" s="115"/>
      <c r="T67" s="140"/>
      <c r="U67" s="83">
        <f t="shared" si="13"/>
        <v>0</v>
      </c>
    </row>
    <row r="68" spans="1:21" s="7" customFormat="1" ht="72" x14ac:dyDescent="0.25">
      <c r="A68" s="135" t="s">
        <v>182</v>
      </c>
      <c r="B68" s="123" t="s">
        <v>40</v>
      </c>
      <c r="C68" s="87" t="s">
        <v>417</v>
      </c>
      <c r="D68" s="87"/>
      <c r="E68" s="119" t="s">
        <v>418</v>
      </c>
      <c r="F68" s="89"/>
      <c r="G68" s="107" t="s">
        <v>504</v>
      </c>
      <c r="H68" s="249"/>
      <c r="I68" s="250"/>
      <c r="J68" s="250"/>
      <c r="K68" s="250"/>
      <c r="L68" s="250"/>
      <c r="M68" s="132"/>
      <c r="N68" s="132"/>
      <c r="O68" s="132"/>
      <c r="P68" s="133"/>
      <c r="Q68" s="115"/>
      <c r="R68" s="62">
        <f t="shared" si="14"/>
        <v>0</v>
      </c>
      <c r="S68" s="115"/>
      <c r="T68" s="140"/>
      <c r="U68" s="62">
        <f t="shared" ref="U68:U71" si="15">ROUND(R68*T68,0)</f>
        <v>0</v>
      </c>
    </row>
    <row r="69" spans="1:21" ht="60" x14ac:dyDescent="0.25">
      <c r="A69" s="135" t="s">
        <v>182</v>
      </c>
      <c r="B69" s="57" t="s">
        <v>40</v>
      </c>
      <c r="C69" s="55" t="s">
        <v>41</v>
      </c>
      <c r="D69" s="55"/>
      <c r="E69" s="120" t="s">
        <v>420</v>
      </c>
      <c r="F69" s="74"/>
      <c r="G69" s="107" t="s">
        <v>419</v>
      </c>
      <c r="H69" s="129"/>
      <c r="I69" s="130"/>
      <c r="J69" s="130"/>
      <c r="K69" s="130"/>
      <c r="L69" s="130"/>
      <c r="M69" s="126"/>
      <c r="N69" s="126"/>
      <c r="O69" s="126"/>
      <c r="P69" s="127"/>
      <c r="Q69" s="128"/>
      <c r="R69" s="62">
        <f t="shared" si="14"/>
        <v>0</v>
      </c>
      <c r="S69" s="115"/>
      <c r="T69" s="146"/>
      <c r="U69" s="83">
        <f t="shared" si="15"/>
        <v>0</v>
      </c>
    </row>
    <row r="70" spans="1:21" ht="24.75" customHeight="1" x14ac:dyDescent="0.25">
      <c r="A70" s="135" t="s">
        <v>182</v>
      </c>
      <c r="B70" s="57" t="s">
        <v>40</v>
      </c>
      <c r="C70" s="55" t="s">
        <v>421</v>
      </c>
      <c r="D70" s="55"/>
      <c r="E70" s="120" t="s">
        <v>220</v>
      </c>
      <c r="F70" s="55"/>
      <c r="G70" s="66"/>
      <c r="H70" s="66"/>
      <c r="I70" s="58"/>
      <c r="J70" s="58"/>
      <c r="K70" s="58"/>
      <c r="L70" s="58"/>
      <c r="M70" s="126"/>
      <c r="N70" s="126"/>
      <c r="O70" s="126"/>
      <c r="P70" s="127"/>
      <c r="Q70" s="128"/>
      <c r="R70" s="62">
        <f t="shared" si="14"/>
        <v>0</v>
      </c>
      <c r="S70" s="115"/>
      <c r="T70" s="146"/>
      <c r="U70" s="83">
        <f t="shared" si="15"/>
        <v>0</v>
      </c>
    </row>
    <row r="71" spans="1:21" ht="36" x14ac:dyDescent="0.25">
      <c r="A71" s="135" t="s">
        <v>182</v>
      </c>
      <c r="B71" s="57" t="s">
        <v>40</v>
      </c>
      <c r="C71" s="55" t="s">
        <v>422</v>
      </c>
      <c r="D71" s="55"/>
      <c r="E71" s="120" t="s">
        <v>219</v>
      </c>
      <c r="F71" s="55"/>
      <c r="G71" s="66"/>
      <c r="H71" s="66"/>
      <c r="I71" s="58"/>
      <c r="J71" s="58"/>
      <c r="K71" s="58"/>
      <c r="L71" s="58"/>
      <c r="M71" s="126"/>
      <c r="N71" s="126"/>
      <c r="O71" s="126"/>
      <c r="P71" s="127"/>
      <c r="Q71" s="128"/>
      <c r="R71" s="62">
        <f t="shared" si="14"/>
        <v>0</v>
      </c>
      <c r="S71" s="115"/>
      <c r="T71" s="146"/>
      <c r="U71" s="83">
        <f t="shared" si="15"/>
        <v>0</v>
      </c>
    </row>
    <row r="72" spans="1:21" ht="24" customHeight="1" x14ac:dyDescent="0.25">
      <c r="A72" s="135" t="s">
        <v>182</v>
      </c>
      <c r="B72" s="57" t="s">
        <v>282</v>
      </c>
      <c r="C72" s="77" t="s">
        <v>424</v>
      </c>
      <c r="D72" s="77"/>
      <c r="E72" s="144" t="s">
        <v>423</v>
      </c>
      <c r="F72" s="77"/>
      <c r="G72" s="66"/>
      <c r="H72" s="66"/>
      <c r="I72" s="85"/>
      <c r="J72" s="85"/>
      <c r="K72" s="85"/>
      <c r="L72" s="85"/>
      <c r="M72" s="126"/>
      <c r="N72" s="126"/>
      <c r="O72" s="126"/>
      <c r="P72" s="127"/>
      <c r="Q72" s="128"/>
      <c r="R72" s="62">
        <f t="shared" ref="R72" si="16">P72-(P72*Q72)</f>
        <v>0</v>
      </c>
      <c r="S72" s="115"/>
      <c r="T72" s="146"/>
      <c r="U72" s="83">
        <f t="shared" ref="U72" si="17">ROUND(R72*T72,0)</f>
        <v>0</v>
      </c>
    </row>
    <row r="73" spans="1:21" ht="15.75" thickBot="1" x14ac:dyDescent="0.3">
      <c r="B73" s="11"/>
      <c r="C73" s="13"/>
      <c r="D73" s="13"/>
      <c r="E73" s="13"/>
      <c r="F73" s="13"/>
      <c r="G73" s="11"/>
      <c r="H73" s="11"/>
      <c r="I73" s="14"/>
      <c r="J73" s="14"/>
      <c r="K73" s="14"/>
      <c r="L73" s="14"/>
      <c r="M73" s="15"/>
      <c r="N73" s="15"/>
      <c r="O73" s="15"/>
      <c r="P73" s="15"/>
      <c r="Q73" s="15"/>
      <c r="R73" s="15"/>
      <c r="S73" s="16"/>
      <c r="T73" s="5"/>
      <c r="U73" s="5"/>
    </row>
    <row r="74" spans="1:21" ht="15" customHeight="1" x14ac:dyDescent="0.25">
      <c r="D74" s="263" t="s">
        <v>190</v>
      </c>
      <c r="E74" s="264"/>
      <c r="F74" s="259"/>
      <c r="G74" s="260"/>
      <c r="H74" s="27"/>
      <c r="I74" s="28"/>
      <c r="L74" s="18"/>
      <c r="M74" s="19"/>
      <c r="N74" s="19"/>
    </row>
    <row r="75" spans="1:21" ht="15.75" thickBot="1" x14ac:dyDescent="0.3">
      <c r="D75" s="265"/>
      <c r="E75" s="266"/>
      <c r="F75" s="261"/>
      <c r="G75" s="262"/>
      <c r="H75" s="27"/>
      <c r="I75" s="28"/>
    </row>
    <row r="76" spans="1:21" ht="15.75" thickBot="1" x14ac:dyDescent="0.3">
      <c r="G76" s="30"/>
      <c r="H76" s="3"/>
      <c r="I76" s="3"/>
    </row>
    <row r="77" spans="1:21" x14ac:dyDescent="0.25">
      <c r="D77" s="267" t="s">
        <v>191</v>
      </c>
      <c r="E77" s="268"/>
      <c r="F77" s="259"/>
      <c r="G77" s="260"/>
      <c r="H77" s="29"/>
      <c r="I77" s="18"/>
    </row>
    <row r="78" spans="1:21" ht="15.75" thickBot="1" x14ac:dyDescent="0.3">
      <c r="D78" s="269"/>
      <c r="E78" s="270"/>
      <c r="F78" s="261"/>
      <c r="G78" s="262"/>
      <c r="H78" s="29"/>
      <c r="I78" s="18"/>
    </row>
    <row r="79" spans="1:21" hidden="1" x14ac:dyDescent="0.25"/>
    <row r="80" spans="1:21" hidden="1" x14ac:dyDescent="0.25">
      <c r="T80" s="35" t="s">
        <v>193</v>
      </c>
      <c r="U80" s="36">
        <f>ROUND(SUMIF(S4:S72,11%,U4:U72),0)</f>
        <v>0</v>
      </c>
    </row>
    <row r="81" spans="20:23" hidden="1" x14ac:dyDescent="0.25">
      <c r="T81" s="35" t="s">
        <v>194</v>
      </c>
      <c r="U81" s="36">
        <f>ROUND(U80*W81,0)</f>
        <v>0</v>
      </c>
      <c r="W81" s="43">
        <v>0.11</v>
      </c>
    </row>
    <row r="82" spans="20:23" hidden="1" x14ac:dyDescent="0.25">
      <c r="T82" s="35" t="s">
        <v>195</v>
      </c>
      <c r="U82" s="36">
        <f>SUMIF(S4:S72,22%,U4:U72)</f>
        <v>0</v>
      </c>
    </row>
    <row r="83" spans="20:23" hidden="1" x14ac:dyDescent="0.25">
      <c r="T83" s="35" t="s">
        <v>196</v>
      </c>
      <c r="U83" s="36">
        <f>ROUND(U82*W83,0)</f>
        <v>0</v>
      </c>
      <c r="W83" s="43">
        <v>0.22</v>
      </c>
    </row>
    <row r="84" spans="20:23" hidden="1" x14ac:dyDescent="0.25">
      <c r="T84" s="35" t="s">
        <v>283</v>
      </c>
      <c r="U84" s="36">
        <f>SUMIF(S5:S72,6%,U5:U72)</f>
        <v>0</v>
      </c>
      <c r="W84" s="43">
        <v>0.06</v>
      </c>
    </row>
    <row r="85" spans="20:23" ht="15.75" hidden="1" thickBot="1" x14ac:dyDescent="0.3">
      <c r="T85" s="35" t="s">
        <v>284</v>
      </c>
      <c r="U85" s="234">
        <f>ROUND(U84*W84,0)</f>
        <v>0</v>
      </c>
      <c r="W85" s="43"/>
    </row>
    <row r="86" spans="20:23" ht="15.75" hidden="1" thickBot="1" x14ac:dyDescent="0.3">
      <c r="T86" s="37" t="s">
        <v>197</v>
      </c>
      <c r="U86" s="38">
        <f>U81+U83+U85</f>
        <v>0</v>
      </c>
    </row>
    <row r="87" spans="20:23" ht="15.75" hidden="1" thickBot="1" x14ac:dyDescent="0.3">
      <c r="T87" s="39" t="s">
        <v>198</v>
      </c>
      <c r="U87" s="40">
        <f>SUM(U80:U85)</f>
        <v>0</v>
      </c>
    </row>
    <row r="88" spans="20:23" hidden="1" x14ac:dyDescent="0.25">
      <c r="T88" s="41" t="s">
        <v>199</v>
      </c>
      <c r="U88" s="42">
        <f>U87/119.33174</f>
        <v>0</v>
      </c>
    </row>
    <row r="89" spans="20:23" hidden="1" x14ac:dyDescent="0.25"/>
  </sheetData>
  <autoFilter ref="A3:U72"/>
  <mergeCells count="6">
    <mergeCell ref="B1:D1"/>
    <mergeCell ref="F74:G75"/>
    <mergeCell ref="F77:G78"/>
    <mergeCell ref="D74:E75"/>
    <mergeCell ref="D77:E78"/>
    <mergeCell ref="B2:U2"/>
  </mergeCells>
  <pageMargins left="0.25" right="0.25" top="0.75" bottom="0.75" header="0.3" footer="0.3"/>
  <pageSetup paperSize="8"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zoomScaleNormal="100" workbookViewId="0">
      <pane xSplit="2" ySplit="2" topLeftCell="C18" activePane="bottomRight" state="frozen"/>
      <selection pane="topRight" activeCell="C1" sqref="C1"/>
      <selection pane="bottomLeft" activeCell="A3" sqref="A3"/>
      <selection pane="bottomRight" activeCell="B15" sqref="B15"/>
    </sheetView>
  </sheetViews>
  <sheetFormatPr baseColWidth="10" defaultRowHeight="15" x14ac:dyDescent="0.25"/>
  <cols>
    <col min="1" max="1" width="20.7109375" style="178" customWidth="1"/>
    <col min="2" max="2" width="32.5703125" bestFit="1" customWidth="1"/>
    <col min="3" max="3" width="44.140625" customWidth="1"/>
    <col min="4" max="4" width="21" customWidth="1"/>
    <col min="5" max="5" width="19.42578125" customWidth="1"/>
    <col min="6" max="6" width="14.85546875" style="21" customWidth="1"/>
    <col min="7" max="8" width="14.85546875" customWidth="1"/>
    <col min="9" max="9" width="20.85546875" customWidth="1"/>
    <col min="10" max="10" width="16" customWidth="1"/>
    <col min="11" max="11" width="14.85546875" customWidth="1"/>
    <col min="12" max="12" width="19.140625" customWidth="1"/>
    <col min="13" max="13" width="18.5703125" bestFit="1" customWidth="1"/>
    <col min="14" max="14" width="17.85546875" bestFit="1" customWidth="1"/>
    <col min="15" max="15" width="16.85546875" customWidth="1"/>
    <col min="17" max="17" width="16.28515625" style="175" customWidth="1"/>
    <col min="18" max="18" width="10" style="3" bestFit="1" customWidth="1"/>
    <col min="19" max="19" width="13.85546875" bestFit="1" customWidth="1"/>
    <col min="20" max="20" width="11.42578125" style="172"/>
    <col min="21" max="21" width="17.5703125" bestFit="1" customWidth="1"/>
    <col min="22" max="22" width="4.7109375" bestFit="1" customWidth="1"/>
  </cols>
  <sheetData>
    <row r="1" spans="1:22" ht="24.75" customHeight="1" x14ac:dyDescent="0.25">
      <c r="A1" s="274" t="s">
        <v>129</v>
      </c>
      <c r="B1" s="275"/>
      <c r="C1" s="275"/>
      <c r="D1" s="275"/>
      <c r="E1" s="275"/>
      <c r="F1" s="275"/>
      <c r="G1" s="275"/>
      <c r="H1" s="275"/>
      <c r="I1" s="275"/>
      <c r="J1" s="275"/>
      <c r="K1" s="275"/>
      <c r="L1" s="275"/>
      <c r="M1" s="275"/>
      <c r="N1" s="275"/>
      <c r="O1" s="275"/>
      <c r="P1" s="275"/>
      <c r="Q1" s="275"/>
      <c r="R1" s="275"/>
      <c r="S1" s="275"/>
      <c r="T1" s="275"/>
      <c r="U1" s="161"/>
      <c r="V1" s="161"/>
    </row>
    <row r="2" spans="1:22" ht="47.25" customHeight="1" x14ac:dyDescent="0.25">
      <c r="A2" s="176" t="s">
        <v>0</v>
      </c>
      <c r="B2" s="54" t="s">
        <v>1</v>
      </c>
      <c r="C2" s="54" t="s">
        <v>2</v>
      </c>
      <c r="D2" s="54" t="s">
        <v>3</v>
      </c>
      <c r="E2" s="54" t="s">
        <v>4</v>
      </c>
      <c r="F2" s="54" t="s">
        <v>5</v>
      </c>
      <c r="G2" s="54" t="s">
        <v>185</v>
      </c>
      <c r="H2" s="54" t="s">
        <v>161</v>
      </c>
      <c r="I2" s="54" t="s">
        <v>162</v>
      </c>
      <c r="J2" s="54" t="s">
        <v>163</v>
      </c>
      <c r="K2" s="54" t="s">
        <v>134</v>
      </c>
      <c r="L2" s="54" t="s">
        <v>126</v>
      </c>
      <c r="M2" s="54" t="s">
        <v>127</v>
      </c>
      <c r="N2" s="54" t="s">
        <v>133</v>
      </c>
      <c r="O2" s="54" t="s">
        <v>140</v>
      </c>
      <c r="P2" s="54" t="s">
        <v>192</v>
      </c>
      <c r="Q2" s="174" t="s">
        <v>165</v>
      </c>
      <c r="R2" s="54" t="s">
        <v>141</v>
      </c>
      <c r="S2" s="54" t="s">
        <v>164</v>
      </c>
      <c r="T2" s="171" t="s">
        <v>255</v>
      </c>
      <c r="U2" s="33"/>
      <c r="V2" s="33"/>
    </row>
    <row r="3" spans="1:22" ht="63" customHeight="1" x14ac:dyDescent="0.25">
      <c r="A3" s="73" t="s">
        <v>135</v>
      </c>
      <c r="B3" s="77" t="s">
        <v>42</v>
      </c>
      <c r="C3" s="77"/>
      <c r="D3" s="144" t="s">
        <v>239</v>
      </c>
      <c r="E3" s="77"/>
      <c r="F3" s="145" t="s">
        <v>145</v>
      </c>
      <c r="G3" s="85"/>
      <c r="H3" s="85"/>
      <c r="I3" s="85"/>
      <c r="J3" s="85"/>
      <c r="K3" s="85"/>
      <c r="L3" s="64"/>
      <c r="M3" s="64"/>
      <c r="N3" s="64"/>
      <c r="O3" s="71"/>
      <c r="P3" s="72"/>
      <c r="Q3" s="241">
        <f>O3-O3*P3</f>
        <v>0</v>
      </c>
      <c r="R3" s="72"/>
      <c r="S3" s="64"/>
      <c r="T3" s="240">
        <f>Q3*S3</f>
        <v>0</v>
      </c>
    </row>
    <row r="4" spans="1:22" ht="64.5" customHeight="1" x14ac:dyDescent="0.25">
      <c r="A4" s="239" t="s">
        <v>135</v>
      </c>
      <c r="B4" s="144" t="s">
        <v>43</v>
      </c>
      <c r="C4" s="144"/>
      <c r="D4" s="144" t="s">
        <v>44</v>
      </c>
      <c r="E4" s="144"/>
      <c r="F4" s="143" t="s">
        <v>160</v>
      </c>
      <c r="G4" s="143"/>
      <c r="H4" s="145"/>
      <c r="I4" s="145"/>
      <c r="J4" s="145"/>
      <c r="K4" s="145"/>
      <c r="L4" s="146"/>
      <c r="M4" s="146"/>
      <c r="N4" s="146"/>
      <c r="O4" s="147"/>
      <c r="P4" s="148"/>
      <c r="Q4" s="241">
        <f t="shared" ref="Q4:Q33" si="0">O4-O4*P4</f>
        <v>0</v>
      </c>
      <c r="R4" s="148"/>
      <c r="S4" s="146"/>
      <c r="T4" s="240">
        <f t="shared" ref="T4:T35" si="1">Q4*S4</f>
        <v>0</v>
      </c>
    </row>
    <row r="5" spans="1:22" ht="77.25" customHeight="1" x14ac:dyDescent="0.25">
      <c r="A5" s="73" t="s">
        <v>135</v>
      </c>
      <c r="B5" s="77" t="s">
        <v>45</v>
      </c>
      <c r="C5" s="77"/>
      <c r="D5" s="144" t="s">
        <v>240</v>
      </c>
      <c r="E5" s="77"/>
      <c r="F5" s="143" t="s">
        <v>160</v>
      </c>
      <c r="G5" s="66"/>
      <c r="H5" s="85"/>
      <c r="I5" s="85"/>
      <c r="J5" s="85"/>
      <c r="K5" s="85"/>
      <c r="L5" s="64"/>
      <c r="M5" s="64"/>
      <c r="N5" s="64"/>
      <c r="O5" s="71"/>
      <c r="P5" s="72"/>
      <c r="Q5" s="241">
        <f t="shared" si="0"/>
        <v>0</v>
      </c>
      <c r="R5" s="72"/>
      <c r="S5" s="64"/>
      <c r="T5" s="240">
        <f t="shared" si="1"/>
        <v>0</v>
      </c>
    </row>
    <row r="6" spans="1:22" ht="99.75" customHeight="1" x14ac:dyDescent="0.25">
      <c r="A6" s="73" t="s">
        <v>46</v>
      </c>
      <c r="B6" s="77" t="s">
        <v>47</v>
      </c>
      <c r="C6" s="77"/>
      <c r="D6" s="144" t="s">
        <v>291</v>
      </c>
      <c r="E6" s="77" t="s">
        <v>48</v>
      </c>
      <c r="F6" s="145" t="s">
        <v>155</v>
      </c>
      <c r="G6" s="85"/>
      <c r="H6" s="85"/>
      <c r="I6" s="85"/>
      <c r="J6" s="85"/>
      <c r="K6" s="85"/>
      <c r="L6" s="64"/>
      <c r="M6" s="64"/>
      <c r="N6" s="64"/>
      <c r="O6" s="71"/>
      <c r="P6" s="72"/>
      <c r="Q6" s="241">
        <f t="shared" si="0"/>
        <v>0</v>
      </c>
      <c r="R6" s="72"/>
      <c r="S6" s="64"/>
      <c r="T6" s="240">
        <f t="shared" si="1"/>
        <v>0</v>
      </c>
    </row>
    <row r="7" spans="1:22" ht="90.75" customHeight="1" x14ac:dyDescent="0.25">
      <c r="A7" s="73" t="s">
        <v>46</v>
      </c>
      <c r="B7" s="77" t="s">
        <v>49</v>
      </c>
      <c r="C7" s="77"/>
      <c r="D7" s="144" t="s">
        <v>241</v>
      </c>
      <c r="E7" s="77"/>
      <c r="F7" s="145" t="s">
        <v>58</v>
      </c>
      <c r="G7" s="85"/>
      <c r="H7" s="85"/>
      <c r="I7" s="85"/>
      <c r="J7" s="85"/>
      <c r="K7" s="85"/>
      <c r="L7" s="64"/>
      <c r="M7" s="64"/>
      <c r="N7" s="64"/>
      <c r="O7" s="71"/>
      <c r="P7" s="72"/>
      <c r="Q7" s="241">
        <f t="shared" si="0"/>
        <v>0</v>
      </c>
      <c r="R7" s="72"/>
      <c r="S7" s="64"/>
      <c r="T7" s="240">
        <f t="shared" si="1"/>
        <v>0</v>
      </c>
    </row>
    <row r="8" spans="1:22" ht="175.5" customHeight="1" x14ac:dyDescent="0.25">
      <c r="A8" s="162" t="s">
        <v>46</v>
      </c>
      <c r="B8" s="77" t="s">
        <v>50</v>
      </c>
      <c r="C8" s="77"/>
      <c r="D8" s="144" t="s">
        <v>244</v>
      </c>
      <c r="E8" s="144" t="s">
        <v>242</v>
      </c>
      <c r="F8" s="145" t="s">
        <v>243</v>
      </c>
      <c r="G8" s="85"/>
      <c r="H8" s="85"/>
      <c r="I8" s="85"/>
      <c r="J8" s="85"/>
      <c r="K8" s="85"/>
      <c r="L8" s="64"/>
      <c r="M8" s="64"/>
      <c r="N8" s="64"/>
      <c r="O8" s="71"/>
      <c r="P8" s="72"/>
      <c r="Q8" s="241">
        <f t="shared" si="0"/>
        <v>0</v>
      </c>
      <c r="R8" s="72"/>
      <c r="S8" s="64"/>
      <c r="T8" s="240">
        <f>Q8*S8</f>
        <v>0</v>
      </c>
    </row>
    <row r="9" spans="1:22" x14ac:dyDescent="0.25">
      <c r="A9" s="162" t="s">
        <v>276</v>
      </c>
      <c r="B9" s="77" t="s">
        <v>277</v>
      </c>
      <c r="C9" s="77"/>
      <c r="D9" s="144"/>
      <c r="E9" s="144"/>
      <c r="F9" s="145"/>
      <c r="G9" s="85"/>
      <c r="H9" s="85"/>
      <c r="I9" s="85"/>
      <c r="J9" s="85"/>
      <c r="K9" s="85"/>
      <c r="L9" s="64"/>
      <c r="M9" s="64"/>
      <c r="N9" s="64"/>
      <c r="O9" s="71"/>
      <c r="P9" s="72"/>
      <c r="Q9" s="241"/>
      <c r="R9" s="72"/>
      <c r="S9" s="64"/>
      <c r="T9" s="240"/>
    </row>
    <row r="10" spans="1:22" x14ac:dyDescent="0.25">
      <c r="A10" s="162" t="s">
        <v>278</v>
      </c>
      <c r="B10" s="77" t="s">
        <v>279</v>
      </c>
      <c r="C10" s="77"/>
      <c r="D10" s="144" t="s">
        <v>280</v>
      </c>
      <c r="E10" s="144"/>
      <c r="F10" s="145"/>
      <c r="G10" s="85"/>
      <c r="H10" s="85"/>
      <c r="I10" s="85"/>
      <c r="J10" s="85"/>
      <c r="K10" s="85"/>
      <c r="L10" s="64"/>
      <c r="M10" s="64"/>
      <c r="N10" s="64"/>
      <c r="O10" s="71"/>
      <c r="P10" s="72"/>
      <c r="Q10" s="241"/>
      <c r="R10" s="72"/>
      <c r="S10" s="64"/>
      <c r="T10" s="240"/>
    </row>
    <row r="11" spans="1:22" ht="48" x14ac:dyDescent="0.25">
      <c r="A11" s="162" t="s">
        <v>52</v>
      </c>
      <c r="B11" s="77" t="s">
        <v>53</v>
      </c>
      <c r="C11" s="77"/>
      <c r="D11" s="144" t="s">
        <v>275</v>
      </c>
      <c r="E11" s="77" t="s">
        <v>48</v>
      </c>
      <c r="F11" s="145" t="s">
        <v>146</v>
      </c>
      <c r="G11" s="85"/>
      <c r="H11" s="85"/>
      <c r="I11" s="85"/>
      <c r="J11" s="85"/>
      <c r="K11" s="85"/>
      <c r="L11" s="64"/>
      <c r="M11" s="64"/>
      <c r="N11" s="64"/>
      <c r="O11" s="71"/>
      <c r="P11" s="72"/>
      <c r="Q11" s="241">
        <f t="shared" si="0"/>
        <v>0</v>
      </c>
      <c r="R11" s="72"/>
      <c r="S11" s="64"/>
      <c r="T11" s="240">
        <f t="shared" si="1"/>
        <v>0</v>
      </c>
    </row>
    <row r="12" spans="1:22" ht="86.25" customHeight="1" x14ac:dyDescent="0.25">
      <c r="A12" s="57" t="s">
        <v>123</v>
      </c>
      <c r="B12" s="77" t="s">
        <v>54</v>
      </c>
      <c r="C12" s="77"/>
      <c r="D12" s="144" t="s">
        <v>292</v>
      </c>
      <c r="E12" s="77" t="s">
        <v>55</v>
      </c>
      <c r="F12" s="145" t="s">
        <v>146</v>
      </c>
      <c r="G12" s="85"/>
      <c r="H12" s="85"/>
      <c r="I12" s="85"/>
      <c r="J12" s="85"/>
      <c r="K12" s="85"/>
      <c r="L12" s="64"/>
      <c r="M12" s="64"/>
      <c r="N12" s="64"/>
      <c r="O12" s="71"/>
      <c r="P12" s="72"/>
      <c r="Q12" s="241">
        <f t="shared" si="0"/>
        <v>0</v>
      </c>
      <c r="R12" s="72"/>
      <c r="S12" s="64"/>
      <c r="T12" s="240">
        <f t="shared" si="1"/>
        <v>0</v>
      </c>
    </row>
    <row r="13" spans="1:22" ht="29.25" customHeight="1" x14ac:dyDescent="0.25">
      <c r="A13" s="162" t="s">
        <v>56</v>
      </c>
      <c r="B13" s="79" t="s">
        <v>57</v>
      </c>
      <c r="C13" s="79"/>
      <c r="D13" s="79"/>
      <c r="E13" s="79"/>
      <c r="F13" s="145" t="s">
        <v>58</v>
      </c>
      <c r="G13" s="86"/>
      <c r="H13" s="85"/>
      <c r="I13" s="85"/>
      <c r="J13" s="85"/>
      <c r="K13" s="85"/>
      <c r="L13" s="80"/>
      <c r="M13" s="80"/>
      <c r="N13" s="80"/>
      <c r="O13" s="81"/>
      <c r="P13" s="82"/>
      <c r="Q13" s="241">
        <f t="shared" si="0"/>
        <v>0</v>
      </c>
      <c r="R13" s="82"/>
      <c r="S13" s="80"/>
      <c r="T13" s="240">
        <f t="shared" si="1"/>
        <v>0</v>
      </c>
    </row>
    <row r="14" spans="1:22" ht="120" x14ac:dyDescent="0.25">
      <c r="A14" s="73" t="s">
        <v>59</v>
      </c>
      <c r="B14" s="144" t="s">
        <v>60</v>
      </c>
      <c r="C14" s="77"/>
      <c r="D14" s="144" t="s">
        <v>293</v>
      </c>
      <c r="E14" s="144" t="s">
        <v>269</v>
      </c>
      <c r="F14" s="145" t="s">
        <v>61</v>
      </c>
      <c r="G14" s="85"/>
      <c r="H14" s="85"/>
      <c r="I14" s="85"/>
      <c r="J14" s="85"/>
      <c r="K14" s="85"/>
      <c r="L14" s="64"/>
      <c r="M14" s="64"/>
      <c r="N14" s="64"/>
      <c r="O14" s="71"/>
      <c r="P14" s="72"/>
      <c r="Q14" s="241">
        <f t="shared" si="0"/>
        <v>0</v>
      </c>
      <c r="R14" s="72"/>
      <c r="S14" s="64"/>
      <c r="T14" s="240">
        <f t="shared" si="1"/>
        <v>0</v>
      </c>
    </row>
    <row r="15" spans="1:22" ht="120" x14ac:dyDescent="0.25">
      <c r="A15" s="73" t="s">
        <v>59</v>
      </c>
      <c r="B15" s="144" t="s">
        <v>60</v>
      </c>
      <c r="C15" s="77"/>
      <c r="D15" s="144" t="s">
        <v>468</v>
      </c>
      <c r="E15" s="144" t="s">
        <v>269</v>
      </c>
      <c r="F15" s="145" t="s">
        <v>61</v>
      </c>
      <c r="G15" s="85"/>
      <c r="H15" s="85"/>
      <c r="I15" s="85"/>
      <c r="J15" s="85"/>
      <c r="K15" s="85"/>
      <c r="L15" s="64"/>
      <c r="M15" s="64"/>
      <c r="N15" s="64"/>
      <c r="O15" s="71"/>
      <c r="P15" s="72"/>
      <c r="Q15" s="241">
        <f t="shared" si="0"/>
        <v>0</v>
      </c>
      <c r="R15" s="72"/>
      <c r="S15" s="64"/>
      <c r="T15" s="240">
        <f t="shared" si="1"/>
        <v>0</v>
      </c>
    </row>
    <row r="16" spans="1:22" ht="84" x14ac:dyDescent="0.25">
      <c r="A16" s="73" t="s">
        <v>59</v>
      </c>
      <c r="B16" s="77" t="s">
        <v>60</v>
      </c>
      <c r="C16" s="77"/>
      <c r="D16" s="144" t="s">
        <v>294</v>
      </c>
      <c r="E16" s="144" t="s">
        <v>269</v>
      </c>
      <c r="F16" s="145" t="s">
        <v>62</v>
      </c>
      <c r="G16" s="85"/>
      <c r="H16" s="85"/>
      <c r="I16" s="85"/>
      <c r="J16" s="85"/>
      <c r="K16" s="85"/>
      <c r="L16" s="64"/>
      <c r="M16" s="64"/>
      <c r="N16" s="64"/>
      <c r="O16" s="71"/>
      <c r="P16" s="72"/>
      <c r="Q16" s="241">
        <f t="shared" si="0"/>
        <v>0</v>
      </c>
      <c r="R16" s="72"/>
      <c r="S16" s="64"/>
      <c r="T16" s="240">
        <f>Q16*S16</f>
        <v>0</v>
      </c>
    </row>
    <row r="17" spans="1:20" ht="25.5" customHeight="1" x14ac:dyDescent="0.25">
      <c r="A17" s="162" t="s">
        <v>59</v>
      </c>
      <c r="B17" s="77" t="s">
        <v>63</v>
      </c>
      <c r="C17" s="77"/>
      <c r="D17" s="144" t="s">
        <v>270</v>
      </c>
      <c r="E17" s="77"/>
      <c r="F17" s="145"/>
      <c r="G17" s="85"/>
      <c r="H17" s="85"/>
      <c r="I17" s="85"/>
      <c r="J17" s="85"/>
      <c r="K17" s="85"/>
      <c r="L17" s="64"/>
      <c r="M17" s="64"/>
      <c r="N17" s="64"/>
      <c r="O17" s="71"/>
      <c r="P17" s="72"/>
      <c r="Q17" s="241">
        <f t="shared" si="0"/>
        <v>0</v>
      </c>
      <c r="R17" s="72"/>
      <c r="S17" s="64"/>
      <c r="T17" s="240">
        <f t="shared" si="1"/>
        <v>0</v>
      </c>
    </row>
    <row r="18" spans="1:20" ht="51.75" customHeight="1" x14ac:dyDescent="0.25">
      <c r="A18" s="73" t="s">
        <v>59</v>
      </c>
      <c r="B18" s="77" t="s">
        <v>64</v>
      </c>
      <c r="C18" s="77"/>
      <c r="D18" s="144" t="s">
        <v>251</v>
      </c>
      <c r="E18" s="77"/>
      <c r="F18" s="145"/>
      <c r="G18" s="85"/>
      <c r="H18" s="85"/>
      <c r="I18" s="85"/>
      <c r="J18" s="85"/>
      <c r="K18" s="85"/>
      <c r="L18" s="64"/>
      <c r="M18" s="64"/>
      <c r="N18" s="64"/>
      <c r="O18" s="71"/>
      <c r="P18" s="72"/>
      <c r="Q18" s="241">
        <f t="shared" si="0"/>
        <v>0</v>
      </c>
      <c r="R18" s="72"/>
      <c r="S18" s="64"/>
      <c r="T18" s="240">
        <f t="shared" si="1"/>
        <v>0</v>
      </c>
    </row>
    <row r="19" spans="1:20" ht="24.75" customHeight="1" x14ac:dyDescent="0.25">
      <c r="A19" s="162" t="s">
        <v>59</v>
      </c>
      <c r="B19" s="77" t="s">
        <v>65</v>
      </c>
      <c r="C19" s="77"/>
      <c r="D19" s="77" t="s">
        <v>66</v>
      </c>
      <c r="E19" s="77" t="s">
        <v>67</v>
      </c>
      <c r="F19" s="145"/>
      <c r="G19" s="85"/>
      <c r="H19" s="85"/>
      <c r="I19" s="85"/>
      <c r="J19" s="85"/>
      <c r="K19" s="85"/>
      <c r="L19" s="64"/>
      <c r="M19" s="64"/>
      <c r="N19" s="64"/>
      <c r="O19" s="71"/>
      <c r="P19" s="72"/>
      <c r="Q19" s="241">
        <f t="shared" si="0"/>
        <v>0</v>
      </c>
      <c r="R19" s="72"/>
      <c r="S19" s="64"/>
      <c r="T19" s="240">
        <f t="shared" si="1"/>
        <v>0</v>
      </c>
    </row>
    <row r="20" spans="1:20" ht="51.75" customHeight="1" x14ac:dyDescent="0.25">
      <c r="A20" s="73" t="s">
        <v>68</v>
      </c>
      <c r="B20" s="77" t="s">
        <v>69</v>
      </c>
      <c r="C20" s="77"/>
      <c r="D20" s="144" t="s">
        <v>245</v>
      </c>
      <c r="E20" s="77" t="s">
        <v>70</v>
      </c>
      <c r="F20" s="143" t="s">
        <v>75</v>
      </c>
      <c r="G20" s="66"/>
      <c r="H20" s="85"/>
      <c r="I20" s="85"/>
      <c r="J20" s="85"/>
      <c r="K20" s="85"/>
      <c r="L20" s="64"/>
      <c r="M20" s="64"/>
      <c r="N20" s="64"/>
      <c r="O20" s="71"/>
      <c r="P20" s="72"/>
      <c r="Q20" s="241">
        <f t="shared" si="0"/>
        <v>0</v>
      </c>
      <c r="R20" s="72"/>
      <c r="S20" s="64"/>
      <c r="T20" s="240">
        <f t="shared" si="1"/>
        <v>0</v>
      </c>
    </row>
    <row r="21" spans="1:20" ht="72" x14ac:dyDescent="0.25">
      <c r="A21" s="239" t="s">
        <v>71</v>
      </c>
      <c r="B21" s="166" t="s">
        <v>72</v>
      </c>
      <c r="C21" s="166"/>
      <c r="D21" s="164" t="s">
        <v>271</v>
      </c>
      <c r="E21" s="166" t="s">
        <v>70</v>
      </c>
      <c r="F21" s="163" t="s">
        <v>73</v>
      </c>
      <c r="G21" s="165"/>
      <c r="H21" s="167"/>
      <c r="I21" s="167"/>
      <c r="J21" s="167"/>
      <c r="K21" s="167"/>
      <c r="L21" s="168"/>
      <c r="M21" s="168"/>
      <c r="N21" s="168"/>
      <c r="O21" s="169"/>
      <c r="P21" s="170"/>
      <c r="Q21" s="241">
        <f t="shared" si="0"/>
        <v>0</v>
      </c>
      <c r="R21" s="170"/>
      <c r="S21" s="168"/>
      <c r="T21" s="240">
        <f>Q21*S21</f>
        <v>0</v>
      </c>
    </row>
    <row r="22" spans="1:20" ht="24" x14ac:dyDescent="0.25">
      <c r="A22" s="177" t="s">
        <v>71</v>
      </c>
      <c r="B22" s="77"/>
      <c r="C22" s="77"/>
      <c r="D22" s="144" t="s">
        <v>272</v>
      </c>
      <c r="E22" s="77"/>
      <c r="F22" s="143"/>
      <c r="G22" s="66"/>
      <c r="H22" s="85"/>
      <c r="I22" s="85"/>
      <c r="J22" s="85"/>
      <c r="K22" s="85"/>
      <c r="L22" s="64"/>
      <c r="M22" s="64"/>
      <c r="N22" s="64"/>
      <c r="O22" s="71"/>
      <c r="P22" s="72"/>
      <c r="Q22" s="241">
        <f t="shared" si="0"/>
        <v>0</v>
      </c>
      <c r="R22" s="72"/>
      <c r="S22" s="64"/>
      <c r="T22" s="240">
        <f t="shared" si="1"/>
        <v>0</v>
      </c>
    </row>
    <row r="23" spans="1:20" ht="66" customHeight="1" x14ac:dyDescent="0.25">
      <c r="A23" s="73" t="s">
        <v>71</v>
      </c>
      <c r="B23" s="77" t="s">
        <v>74</v>
      </c>
      <c r="C23" s="77"/>
      <c r="D23" s="144" t="s">
        <v>246</v>
      </c>
      <c r="E23" s="77" t="s">
        <v>70</v>
      </c>
      <c r="F23" s="143" t="s">
        <v>75</v>
      </c>
      <c r="G23" s="66"/>
      <c r="H23" s="85"/>
      <c r="I23" s="85"/>
      <c r="J23" s="85"/>
      <c r="K23" s="85"/>
      <c r="L23" s="64"/>
      <c r="M23" s="64"/>
      <c r="N23" s="64"/>
      <c r="O23" s="71"/>
      <c r="P23" s="72"/>
      <c r="Q23" s="241">
        <f>O23-O23*P23</f>
        <v>0</v>
      </c>
      <c r="R23" s="72"/>
      <c r="S23" s="64"/>
      <c r="T23" s="240">
        <f t="shared" si="1"/>
        <v>0</v>
      </c>
    </row>
    <row r="24" spans="1:20" ht="66" customHeight="1" x14ac:dyDescent="0.25">
      <c r="A24" s="162" t="s">
        <v>137</v>
      </c>
      <c r="B24" s="79" t="s">
        <v>76</v>
      </c>
      <c r="C24" s="79"/>
      <c r="D24" s="79" t="s">
        <v>77</v>
      </c>
      <c r="E24" s="79" t="s">
        <v>78</v>
      </c>
      <c r="F24" s="143" t="s">
        <v>505</v>
      </c>
      <c r="G24" s="78"/>
      <c r="H24" s="86"/>
      <c r="I24" s="86"/>
      <c r="J24" s="86"/>
      <c r="K24" s="86"/>
      <c r="L24" s="80"/>
      <c r="M24" s="80"/>
      <c r="N24" s="80"/>
      <c r="O24" s="81"/>
      <c r="P24" s="82"/>
      <c r="Q24" s="241">
        <f t="shared" si="0"/>
        <v>0</v>
      </c>
      <c r="R24" s="82"/>
      <c r="S24" s="80"/>
      <c r="T24" s="240">
        <f t="shared" si="1"/>
        <v>0</v>
      </c>
    </row>
    <row r="25" spans="1:20" ht="27" customHeight="1" x14ac:dyDescent="0.25">
      <c r="A25" s="162" t="s">
        <v>79</v>
      </c>
      <c r="B25" s="79" t="s">
        <v>80</v>
      </c>
      <c r="C25" s="79"/>
      <c r="D25" s="79" t="s">
        <v>273</v>
      </c>
      <c r="E25" s="79"/>
      <c r="F25" s="111"/>
      <c r="G25" s="111"/>
      <c r="H25" s="85"/>
      <c r="I25" s="85"/>
      <c r="J25" s="85"/>
      <c r="K25" s="85"/>
      <c r="L25" s="80"/>
      <c r="M25" s="80"/>
      <c r="N25" s="80"/>
      <c r="O25" s="81"/>
      <c r="P25" s="82"/>
      <c r="Q25" s="241">
        <f t="shared" si="0"/>
        <v>0</v>
      </c>
      <c r="R25" s="82"/>
      <c r="S25" s="80"/>
      <c r="T25" s="240">
        <f t="shared" si="1"/>
        <v>0</v>
      </c>
    </row>
    <row r="26" spans="1:20" ht="53.25" customHeight="1" x14ac:dyDescent="0.25">
      <c r="A26" s="162" t="s">
        <v>81</v>
      </c>
      <c r="B26" s="77" t="s">
        <v>82</v>
      </c>
      <c r="C26" s="77"/>
      <c r="D26" s="144" t="s">
        <v>247</v>
      </c>
      <c r="E26" s="77" t="s">
        <v>83</v>
      </c>
      <c r="F26" s="145" t="s">
        <v>51</v>
      </c>
      <c r="G26" s="85"/>
      <c r="H26" s="85"/>
      <c r="I26" s="85"/>
      <c r="J26" s="85"/>
      <c r="K26" s="85"/>
      <c r="L26" s="64"/>
      <c r="M26" s="64"/>
      <c r="N26" s="64"/>
      <c r="O26" s="71"/>
      <c r="P26" s="72"/>
      <c r="Q26" s="241">
        <f t="shared" si="0"/>
        <v>0</v>
      </c>
      <c r="R26" s="72"/>
      <c r="S26" s="64"/>
      <c r="T26" s="240">
        <f t="shared" si="1"/>
        <v>0</v>
      </c>
    </row>
    <row r="27" spans="1:20" ht="54" customHeight="1" x14ac:dyDescent="0.25">
      <c r="A27" s="162" t="s">
        <v>81</v>
      </c>
      <c r="B27" s="77" t="s">
        <v>84</v>
      </c>
      <c r="C27" s="77"/>
      <c r="D27" s="144" t="s">
        <v>247</v>
      </c>
      <c r="E27" s="77" t="s">
        <v>83</v>
      </c>
      <c r="F27" s="145" t="s">
        <v>51</v>
      </c>
      <c r="G27" s="85"/>
      <c r="H27" s="85"/>
      <c r="I27" s="85"/>
      <c r="J27" s="85"/>
      <c r="K27" s="85"/>
      <c r="L27" s="64"/>
      <c r="M27" s="64"/>
      <c r="N27" s="64"/>
      <c r="O27" s="71"/>
      <c r="P27" s="72"/>
      <c r="Q27" s="241">
        <f t="shared" si="0"/>
        <v>0</v>
      </c>
      <c r="R27" s="72"/>
      <c r="S27" s="64"/>
      <c r="T27" s="240">
        <f t="shared" si="1"/>
        <v>0</v>
      </c>
    </row>
    <row r="28" spans="1:20" ht="49.5" customHeight="1" x14ac:dyDescent="0.25">
      <c r="A28" s="162" t="s">
        <v>81</v>
      </c>
      <c r="B28" s="77" t="s">
        <v>85</v>
      </c>
      <c r="C28" s="77"/>
      <c r="D28" s="144" t="s">
        <v>247</v>
      </c>
      <c r="E28" s="77" t="s">
        <v>83</v>
      </c>
      <c r="F28" s="145" t="s">
        <v>51</v>
      </c>
      <c r="G28" s="85"/>
      <c r="H28" s="85"/>
      <c r="I28" s="85"/>
      <c r="J28" s="85"/>
      <c r="K28" s="85"/>
      <c r="L28" s="64"/>
      <c r="M28" s="64"/>
      <c r="N28" s="64"/>
      <c r="O28" s="71"/>
      <c r="P28" s="72"/>
      <c r="Q28" s="241">
        <f>O28-O28*P28</f>
        <v>0</v>
      </c>
      <c r="R28" s="72"/>
      <c r="S28" s="64"/>
      <c r="T28" s="240">
        <f>Q28*S28</f>
        <v>0</v>
      </c>
    </row>
    <row r="29" spans="1:20" ht="50.25" customHeight="1" x14ac:dyDescent="0.25">
      <c r="A29" s="162" t="s">
        <v>86</v>
      </c>
      <c r="B29" s="77" t="s">
        <v>82</v>
      </c>
      <c r="C29" s="77"/>
      <c r="D29" s="144" t="s">
        <v>248</v>
      </c>
      <c r="E29" s="77" t="s">
        <v>83</v>
      </c>
      <c r="F29" s="145" t="s">
        <v>51</v>
      </c>
      <c r="G29" s="85"/>
      <c r="H29" s="85"/>
      <c r="I29" s="85"/>
      <c r="J29" s="85"/>
      <c r="K29" s="85"/>
      <c r="L29" s="64"/>
      <c r="M29" s="64"/>
      <c r="N29" s="64"/>
      <c r="O29" s="71"/>
      <c r="P29" s="72"/>
      <c r="Q29" s="241">
        <f t="shared" si="0"/>
        <v>0</v>
      </c>
      <c r="R29" s="72"/>
      <c r="S29" s="64"/>
      <c r="T29" s="240">
        <f t="shared" si="1"/>
        <v>0</v>
      </c>
    </row>
    <row r="30" spans="1:20" ht="50.25" customHeight="1" x14ac:dyDescent="0.25">
      <c r="A30" s="162" t="s">
        <v>86</v>
      </c>
      <c r="B30" s="77" t="s">
        <v>84</v>
      </c>
      <c r="C30" s="77"/>
      <c r="D30" s="144" t="s">
        <v>248</v>
      </c>
      <c r="E30" s="77" t="s">
        <v>83</v>
      </c>
      <c r="F30" s="145" t="s">
        <v>51</v>
      </c>
      <c r="G30" s="85"/>
      <c r="H30" s="85"/>
      <c r="I30" s="85"/>
      <c r="J30" s="85"/>
      <c r="K30" s="85"/>
      <c r="L30" s="64"/>
      <c r="M30" s="64"/>
      <c r="N30" s="64"/>
      <c r="O30" s="71"/>
      <c r="P30" s="72"/>
      <c r="Q30" s="241">
        <f t="shared" si="0"/>
        <v>0</v>
      </c>
      <c r="R30" s="72"/>
      <c r="S30" s="64"/>
      <c r="T30" s="240">
        <f t="shared" si="1"/>
        <v>0</v>
      </c>
    </row>
    <row r="31" spans="1:20" ht="50.25" customHeight="1" x14ac:dyDescent="0.25">
      <c r="A31" s="162" t="s">
        <v>86</v>
      </c>
      <c r="B31" s="77" t="s">
        <v>85</v>
      </c>
      <c r="C31" s="77"/>
      <c r="D31" s="144" t="s">
        <v>248</v>
      </c>
      <c r="E31" s="77" t="s">
        <v>83</v>
      </c>
      <c r="F31" s="145" t="s">
        <v>51</v>
      </c>
      <c r="G31" s="85"/>
      <c r="H31" s="85"/>
      <c r="I31" s="85"/>
      <c r="J31" s="85"/>
      <c r="K31" s="85"/>
      <c r="L31" s="64"/>
      <c r="M31" s="64"/>
      <c r="N31" s="64"/>
      <c r="O31" s="71"/>
      <c r="P31" s="72"/>
      <c r="Q31" s="241">
        <f t="shared" si="0"/>
        <v>0</v>
      </c>
      <c r="R31" s="72"/>
      <c r="S31" s="64"/>
      <c r="T31" s="240">
        <f t="shared" si="1"/>
        <v>0</v>
      </c>
    </row>
    <row r="32" spans="1:20" ht="53.25" customHeight="1" x14ac:dyDescent="0.25">
      <c r="A32" s="162" t="s">
        <v>87</v>
      </c>
      <c r="B32" s="77" t="s">
        <v>82</v>
      </c>
      <c r="C32" s="77"/>
      <c r="D32" s="144" t="s">
        <v>249</v>
      </c>
      <c r="E32" s="77" t="s">
        <v>83</v>
      </c>
      <c r="F32" s="145" t="s">
        <v>51</v>
      </c>
      <c r="G32" s="85"/>
      <c r="H32" s="85"/>
      <c r="I32" s="85"/>
      <c r="J32" s="85"/>
      <c r="K32" s="85"/>
      <c r="L32" s="64"/>
      <c r="M32" s="64"/>
      <c r="N32" s="64"/>
      <c r="O32" s="71"/>
      <c r="P32" s="72"/>
      <c r="Q32" s="241">
        <f t="shared" si="0"/>
        <v>0</v>
      </c>
      <c r="R32" s="72"/>
      <c r="S32" s="64"/>
      <c r="T32" s="240">
        <f t="shared" si="1"/>
        <v>0</v>
      </c>
    </row>
    <row r="33" spans="1:22" ht="49.5" customHeight="1" x14ac:dyDescent="0.25">
      <c r="A33" s="162" t="s">
        <v>87</v>
      </c>
      <c r="B33" s="77" t="s">
        <v>84</v>
      </c>
      <c r="C33" s="77"/>
      <c r="D33" s="144" t="s">
        <v>249</v>
      </c>
      <c r="E33" s="77" t="s">
        <v>83</v>
      </c>
      <c r="F33" s="145" t="s">
        <v>51</v>
      </c>
      <c r="G33" s="85"/>
      <c r="H33" s="85"/>
      <c r="I33" s="85"/>
      <c r="J33" s="85"/>
      <c r="K33" s="85"/>
      <c r="L33" s="64"/>
      <c r="M33" s="64"/>
      <c r="N33" s="64"/>
      <c r="O33" s="71"/>
      <c r="P33" s="72"/>
      <c r="Q33" s="241">
        <f t="shared" si="0"/>
        <v>0</v>
      </c>
      <c r="R33" s="72"/>
      <c r="S33" s="64"/>
      <c r="T33" s="240">
        <f t="shared" si="1"/>
        <v>0</v>
      </c>
    </row>
    <row r="34" spans="1:22" ht="53.25" customHeight="1" x14ac:dyDescent="0.25">
      <c r="A34" s="162" t="s">
        <v>87</v>
      </c>
      <c r="B34" s="77" t="s">
        <v>85</v>
      </c>
      <c r="C34" s="77"/>
      <c r="D34" s="144" t="s">
        <v>274</v>
      </c>
      <c r="E34" s="77" t="s">
        <v>83</v>
      </c>
      <c r="F34" s="145" t="s">
        <v>51</v>
      </c>
      <c r="G34" s="85"/>
      <c r="H34" s="85"/>
      <c r="I34" s="85"/>
      <c r="J34" s="85"/>
      <c r="K34" s="85"/>
      <c r="L34" s="64"/>
      <c r="M34" s="64"/>
      <c r="N34" s="64"/>
      <c r="O34" s="71"/>
      <c r="P34" s="72"/>
      <c r="Q34" s="241">
        <f>O34-O34*P34</f>
        <v>0</v>
      </c>
      <c r="R34" s="72"/>
      <c r="S34" s="64"/>
      <c r="T34" s="240">
        <f t="shared" si="1"/>
        <v>0</v>
      </c>
    </row>
    <row r="35" spans="1:22" ht="52.5" customHeight="1" x14ac:dyDescent="0.25">
      <c r="A35" s="162" t="s">
        <v>88</v>
      </c>
      <c r="B35" s="77"/>
      <c r="C35" s="77"/>
      <c r="D35" s="144" t="s">
        <v>250</v>
      </c>
      <c r="E35" s="77" t="s">
        <v>83</v>
      </c>
      <c r="F35" s="145" t="s">
        <v>51</v>
      </c>
      <c r="G35" s="85"/>
      <c r="H35" s="85"/>
      <c r="I35" s="85"/>
      <c r="J35" s="85"/>
      <c r="K35" s="85"/>
      <c r="L35" s="64"/>
      <c r="M35" s="64"/>
      <c r="N35" s="64"/>
      <c r="O35" s="71"/>
      <c r="P35" s="72"/>
      <c r="Q35" s="241">
        <f t="shared" ref="Q35" si="2">O35-O35*P35</f>
        <v>0</v>
      </c>
      <c r="R35" s="72"/>
      <c r="S35" s="64"/>
      <c r="T35" s="240">
        <f t="shared" si="1"/>
        <v>0</v>
      </c>
    </row>
    <row r="36" spans="1:22" ht="31.5" customHeight="1" x14ac:dyDescent="0.25">
      <c r="A36" s="162" t="s">
        <v>285</v>
      </c>
      <c r="B36" s="77"/>
      <c r="C36" s="77"/>
      <c r="D36" s="144"/>
      <c r="E36" s="77" t="s">
        <v>281</v>
      </c>
      <c r="F36" s="145"/>
      <c r="G36" s="85"/>
      <c r="H36" s="85"/>
      <c r="I36" s="85"/>
      <c r="J36" s="85"/>
      <c r="K36" s="85"/>
      <c r="L36" s="64"/>
      <c r="M36" s="64"/>
      <c r="N36" s="64"/>
      <c r="O36" s="71"/>
      <c r="P36" s="72"/>
      <c r="Q36" s="241">
        <f t="shared" ref="Q36" si="3">O36-O36*P36</f>
        <v>0</v>
      </c>
      <c r="R36" s="72"/>
      <c r="S36" s="64"/>
      <c r="T36" s="240">
        <f t="shared" ref="T36" si="4">Q36*S36</f>
        <v>0</v>
      </c>
    </row>
    <row r="37" spans="1:22" x14ac:dyDescent="0.25">
      <c r="A37" s="227"/>
      <c r="B37" s="228"/>
      <c r="C37" s="228"/>
      <c r="D37" s="13"/>
      <c r="E37" s="228"/>
      <c r="F37" s="14"/>
      <c r="G37" s="229"/>
      <c r="H37" s="229"/>
      <c r="I37" s="229"/>
      <c r="J37" s="229"/>
      <c r="K37" s="229"/>
      <c r="L37" s="230"/>
      <c r="M37" s="230"/>
      <c r="N37" s="230"/>
      <c r="O37" s="231"/>
      <c r="P37" s="232"/>
      <c r="Q37" s="233"/>
      <c r="R37" s="232"/>
      <c r="S37" s="230"/>
      <c r="T37" s="231"/>
    </row>
    <row r="38" spans="1:22" ht="15.75" thickBot="1" x14ac:dyDescent="0.3"/>
    <row r="39" spans="1:22" x14ac:dyDescent="0.25">
      <c r="C39" s="263" t="s">
        <v>190</v>
      </c>
      <c r="D39" s="264"/>
      <c r="E39" s="259"/>
      <c r="F39" s="276"/>
    </row>
    <row r="40" spans="1:22" ht="15.75" thickBot="1" x14ac:dyDescent="0.3">
      <c r="C40" s="265"/>
      <c r="D40" s="266"/>
      <c r="E40" s="261"/>
      <c r="F40" s="277"/>
    </row>
    <row r="41" spans="1:22" ht="15.75" thickBot="1" x14ac:dyDescent="0.3">
      <c r="F41" s="173"/>
    </row>
    <row r="42" spans="1:22" x14ac:dyDescent="0.25">
      <c r="C42" s="267" t="s">
        <v>191</v>
      </c>
      <c r="D42" s="268"/>
      <c r="E42" s="259"/>
      <c r="F42" s="276"/>
    </row>
    <row r="43" spans="1:22" ht="15.75" thickBot="1" x14ac:dyDescent="0.3">
      <c r="C43" s="269"/>
      <c r="D43" s="270"/>
      <c r="E43" s="261"/>
      <c r="F43" s="277"/>
    </row>
    <row r="44" spans="1:22" hidden="1" x14ac:dyDescent="0.25">
      <c r="S44" s="35" t="s">
        <v>193</v>
      </c>
      <c r="T44" s="180">
        <f>ROUND(SUMIF(R3:R36,11%,T3:T36),0)</f>
        <v>0</v>
      </c>
      <c r="U44" s="7"/>
      <c r="V44" s="7"/>
    </row>
    <row r="45" spans="1:22" hidden="1" x14ac:dyDescent="0.25">
      <c r="S45" s="35" t="s">
        <v>194</v>
      </c>
      <c r="T45" s="180">
        <f>ROUND(T44*V45,0)</f>
        <v>0</v>
      </c>
      <c r="U45" s="7"/>
      <c r="V45" s="43">
        <v>0.11</v>
      </c>
    </row>
    <row r="46" spans="1:22" hidden="1" x14ac:dyDescent="0.25">
      <c r="S46" s="35" t="s">
        <v>195</v>
      </c>
      <c r="T46" s="180">
        <f>SUMIF(R3:R36,22%,T3:T36)</f>
        <v>0</v>
      </c>
      <c r="U46" s="7"/>
      <c r="V46" s="7"/>
    </row>
    <row r="47" spans="1:22" ht="15.75" hidden="1" thickBot="1" x14ac:dyDescent="0.3">
      <c r="S47" s="35" t="s">
        <v>196</v>
      </c>
      <c r="T47" s="238">
        <f>ROUND(T46*V47,0)</f>
        <v>0</v>
      </c>
      <c r="U47" s="7"/>
      <c r="V47" s="43">
        <v>0.22</v>
      </c>
    </row>
    <row r="48" spans="1:22" ht="15.75" hidden="1" thickBot="1" x14ac:dyDescent="0.3">
      <c r="S48" s="37" t="s">
        <v>197</v>
      </c>
      <c r="T48" s="181">
        <f>T45+T47</f>
        <v>0</v>
      </c>
      <c r="U48" s="7"/>
      <c r="V48" s="7"/>
    </row>
    <row r="49" spans="19:22" ht="15.75" hidden="1" thickBot="1" x14ac:dyDescent="0.3">
      <c r="S49" s="39" t="s">
        <v>198</v>
      </c>
      <c r="T49" s="182">
        <f>SUM(T44:T47)</f>
        <v>0</v>
      </c>
      <c r="U49" s="7"/>
      <c r="V49" s="7"/>
    </row>
    <row r="50" spans="19:22" hidden="1" x14ac:dyDescent="0.25">
      <c r="S50" s="41" t="s">
        <v>199</v>
      </c>
      <c r="T50" s="42">
        <f>T49/119.33174</f>
        <v>0</v>
      </c>
      <c r="U50" s="7"/>
      <c r="V50" s="7"/>
    </row>
  </sheetData>
  <autoFilter ref="A2:T36"/>
  <mergeCells count="5">
    <mergeCell ref="A1:T1"/>
    <mergeCell ref="C39:D40"/>
    <mergeCell ref="E39:F40"/>
    <mergeCell ref="C42:D43"/>
    <mergeCell ref="E42:F43"/>
  </mergeCells>
  <pageMargins left="0.7" right="0.7" top="0.75" bottom="0.75" header="0.3" footer="0.3"/>
  <pageSetup paperSize="9"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zoomScaleNormal="100" workbookViewId="0">
      <pane ySplit="2" topLeftCell="A6" activePane="bottomLeft" state="frozen"/>
      <selection pane="bottomLeft" activeCell="A7" sqref="A7:XFD7"/>
    </sheetView>
  </sheetViews>
  <sheetFormatPr baseColWidth="10" defaultRowHeight="15" x14ac:dyDescent="0.25"/>
  <cols>
    <col min="1" max="1" width="20.7109375" style="1" customWidth="1"/>
    <col min="2" max="2" width="32.5703125" bestFit="1" customWidth="1"/>
    <col min="3" max="3" width="44.140625" customWidth="1"/>
    <col min="4" max="4" width="32.5703125" customWidth="1"/>
    <col min="5" max="5" width="19.42578125" customWidth="1"/>
    <col min="6" max="6" width="15.28515625" style="12" bestFit="1" customWidth="1"/>
    <col min="7" max="7" width="14.85546875" style="12" customWidth="1"/>
    <col min="8" max="8" width="14.85546875" customWidth="1"/>
    <col min="9" max="9" width="20.28515625" customWidth="1"/>
    <col min="10" max="10" width="18.5703125" bestFit="1" customWidth="1"/>
    <col min="11" max="11" width="17.85546875" bestFit="1" customWidth="1"/>
    <col min="12" max="12" width="16.85546875" customWidth="1"/>
    <col min="14" max="14" width="16.28515625" customWidth="1"/>
    <col min="15" max="15" width="17" style="4" customWidth="1"/>
    <col min="16" max="16" width="12" style="4" customWidth="1"/>
    <col min="18" max="18" width="6.42578125" customWidth="1"/>
    <col min="19" max="19" width="14" style="21" customWidth="1"/>
  </cols>
  <sheetData>
    <row r="1" spans="1:20" ht="36.75" customHeight="1" x14ac:dyDescent="0.25">
      <c r="A1" s="278" t="s">
        <v>130</v>
      </c>
      <c r="B1" s="279"/>
      <c r="C1" s="279"/>
      <c r="D1" s="279"/>
      <c r="E1" s="279"/>
      <c r="F1" s="279"/>
      <c r="G1" s="279"/>
      <c r="H1" s="279"/>
      <c r="I1" s="279"/>
      <c r="J1" s="279"/>
      <c r="K1" s="279"/>
      <c r="L1" s="279"/>
      <c r="M1" s="279"/>
      <c r="N1" s="279"/>
      <c r="O1" s="279"/>
      <c r="P1" s="279"/>
      <c r="Q1" s="279"/>
      <c r="R1" s="279"/>
      <c r="S1" s="279"/>
      <c r="T1" s="279"/>
    </row>
    <row r="2" spans="1:20" ht="50.25" customHeight="1" x14ac:dyDescent="0.25">
      <c r="A2" s="53" t="s">
        <v>0</v>
      </c>
      <c r="B2" s="54" t="s">
        <v>1</v>
      </c>
      <c r="C2" s="54" t="s">
        <v>2</v>
      </c>
      <c r="D2" s="54" t="s">
        <v>3</v>
      </c>
      <c r="E2" s="54" t="s">
        <v>4</v>
      </c>
      <c r="F2" s="53" t="s">
        <v>5</v>
      </c>
      <c r="G2" s="54" t="s">
        <v>185</v>
      </c>
      <c r="H2" s="54" t="s">
        <v>161</v>
      </c>
      <c r="I2" s="54" t="s">
        <v>162</v>
      </c>
      <c r="J2" s="54" t="s">
        <v>163</v>
      </c>
      <c r="K2" s="54" t="s">
        <v>134</v>
      </c>
      <c r="L2" s="54" t="s">
        <v>126</v>
      </c>
      <c r="M2" s="54" t="s">
        <v>127</v>
      </c>
      <c r="N2" s="54" t="s">
        <v>133</v>
      </c>
      <c r="O2" s="54" t="s">
        <v>140</v>
      </c>
      <c r="P2" s="54" t="s">
        <v>192</v>
      </c>
      <c r="Q2" s="54" t="s">
        <v>165</v>
      </c>
      <c r="R2" s="54" t="s">
        <v>141</v>
      </c>
      <c r="S2" s="54" t="s">
        <v>164</v>
      </c>
      <c r="T2" s="171" t="s">
        <v>255</v>
      </c>
    </row>
    <row r="3" spans="1:20" ht="40.5" customHeight="1" x14ac:dyDescent="0.25">
      <c r="A3" s="57" t="s">
        <v>89</v>
      </c>
      <c r="B3" s="77" t="s">
        <v>17</v>
      </c>
      <c r="C3" s="144" t="s">
        <v>252</v>
      </c>
      <c r="D3" s="77" t="s">
        <v>426</v>
      </c>
      <c r="E3" s="144" t="s">
        <v>425</v>
      </c>
      <c r="F3" s="66" t="s">
        <v>506</v>
      </c>
      <c r="G3" s="66"/>
      <c r="H3" s="85"/>
      <c r="I3" s="64"/>
      <c r="J3" s="64"/>
      <c r="K3" s="64"/>
      <c r="L3" s="64"/>
      <c r="M3" s="64"/>
      <c r="N3" s="64"/>
      <c r="O3" s="60"/>
      <c r="P3" s="65"/>
      <c r="Q3" s="240">
        <f>O3-O3*P3</f>
        <v>0</v>
      </c>
      <c r="R3" s="72"/>
      <c r="S3" s="146"/>
      <c r="T3" s="240">
        <f>Q3*S3</f>
        <v>0</v>
      </c>
    </row>
    <row r="4" spans="1:20" ht="120" x14ac:dyDescent="0.25">
      <c r="A4" s="57" t="s">
        <v>89</v>
      </c>
      <c r="B4" s="77" t="s">
        <v>90</v>
      </c>
      <c r="C4" s="77" t="s">
        <v>91</v>
      </c>
      <c r="D4" s="144" t="s">
        <v>253</v>
      </c>
      <c r="E4" s="77" t="s">
        <v>7</v>
      </c>
      <c r="F4" s="66"/>
      <c r="G4" s="66"/>
      <c r="H4" s="85"/>
      <c r="I4" s="64"/>
      <c r="J4" s="64"/>
      <c r="K4" s="64"/>
      <c r="L4" s="64"/>
      <c r="M4" s="64"/>
      <c r="N4" s="64"/>
      <c r="O4" s="60"/>
      <c r="P4" s="65"/>
      <c r="Q4" s="240">
        <f t="shared" ref="Q4:Q12" si="0">O4-O4*P4</f>
        <v>0</v>
      </c>
      <c r="R4" s="72"/>
      <c r="S4" s="146"/>
      <c r="T4" s="240">
        <f t="shared" ref="T4:T12" si="1">Q4*S4</f>
        <v>0</v>
      </c>
    </row>
    <row r="5" spans="1:20" ht="24" x14ac:dyDescent="0.25">
      <c r="A5" s="57" t="s">
        <v>94</v>
      </c>
      <c r="B5" s="77" t="s">
        <v>92</v>
      </c>
      <c r="C5" s="144"/>
      <c r="D5" s="77" t="s">
        <v>427</v>
      </c>
      <c r="E5" s="144" t="s">
        <v>428</v>
      </c>
      <c r="F5" s="143" t="s">
        <v>386</v>
      </c>
      <c r="G5" s="66"/>
      <c r="H5" s="85"/>
      <c r="I5" s="64"/>
      <c r="J5" s="64"/>
      <c r="K5" s="64"/>
      <c r="L5" s="64"/>
      <c r="M5" s="64"/>
      <c r="N5" s="64"/>
      <c r="O5" s="60"/>
      <c r="P5" s="65"/>
      <c r="Q5" s="240">
        <f t="shared" si="0"/>
        <v>0</v>
      </c>
      <c r="R5" s="72"/>
      <c r="S5" s="146"/>
      <c r="T5" s="240">
        <f t="shared" si="1"/>
        <v>0</v>
      </c>
    </row>
    <row r="6" spans="1:20" ht="36" x14ac:dyDescent="0.25">
      <c r="A6" s="66" t="s">
        <v>94</v>
      </c>
      <c r="B6" s="77" t="s">
        <v>92</v>
      </c>
      <c r="C6" s="144"/>
      <c r="D6" s="77"/>
      <c r="E6" s="144" t="s">
        <v>429</v>
      </c>
      <c r="F6" s="143" t="s">
        <v>430</v>
      </c>
      <c r="G6" s="66"/>
      <c r="H6" s="85"/>
      <c r="I6" s="64"/>
      <c r="J6" s="64"/>
      <c r="K6" s="64"/>
      <c r="L6" s="64"/>
      <c r="M6" s="64"/>
      <c r="N6" s="64"/>
      <c r="O6" s="60"/>
      <c r="P6" s="65"/>
      <c r="Q6" s="240">
        <f t="shared" si="0"/>
        <v>0</v>
      </c>
      <c r="R6" s="72"/>
      <c r="S6" s="146"/>
      <c r="T6" s="240">
        <f t="shared" si="1"/>
        <v>0</v>
      </c>
    </row>
    <row r="7" spans="1:20" ht="37.5" customHeight="1" x14ac:dyDescent="0.25">
      <c r="A7" s="66" t="s">
        <v>95</v>
      </c>
      <c r="B7" s="77" t="s">
        <v>93</v>
      </c>
      <c r="C7" s="144"/>
      <c r="D7" s="77" t="s">
        <v>432</v>
      </c>
      <c r="E7" s="144" t="s">
        <v>431</v>
      </c>
      <c r="F7" s="66" t="s">
        <v>507</v>
      </c>
      <c r="G7" s="66"/>
      <c r="H7" s="85"/>
      <c r="I7" s="64"/>
      <c r="J7" s="64"/>
      <c r="K7" s="64"/>
      <c r="L7" s="64"/>
      <c r="M7" s="64"/>
      <c r="N7" s="64"/>
      <c r="O7" s="60"/>
      <c r="P7" s="65"/>
      <c r="Q7" s="240">
        <f t="shared" si="0"/>
        <v>0</v>
      </c>
      <c r="R7" s="72"/>
      <c r="S7" s="146"/>
      <c r="T7" s="240">
        <f t="shared" si="1"/>
        <v>0</v>
      </c>
    </row>
    <row r="8" spans="1:20" ht="24" x14ac:dyDescent="0.25">
      <c r="A8" s="66" t="s">
        <v>95</v>
      </c>
      <c r="B8" s="77" t="s">
        <v>93</v>
      </c>
      <c r="C8" s="144"/>
      <c r="D8" s="77" t="s">
        <v>472</v>
      </c>
      <c r="E8" s="144" t="s">
        <v>431</v>
      </c>
      <c r="F8" s="66"/>
      <c r="G8" s="66"/>
      <c r="H8" s="85"/>
      <c r="I8" s="64"/>
      <c r="J8" s="64"/>
      <c r="K8" s="64"/>
      <c r="L8" s="64"/>
      <c r="M8" s="64"/>
      <c r="N8" s="64"/>
      <c r="O8" s="60"/>
      <c r="P8" s="65"/>
      <c r="Q8" s="240">
        <f t="shared" si="0"/>
        <v>0</v>
      </c>
      <c r="R8" s="72"/>
      <c r="S8" s="146"/>
      <c r="T8" s="240">
        <f t="shared" si="1"/>
        <v>0</v>
      </c>
    </row>
    <row r="9" spans="1:20" ht="30.75" customHeight="1" x14ac:dyDescent="0.25">
      <c r="A9" s="66" t="s">
        <v>95</v>
      </c>
      <c r="B9" s="77" t="s">
        <v>93</v>
      </c>
      <c r="C9" s="144"/>
      <c r="D9" s="77" t="s">
        <v>433</v>
      </c>
      <c r="E9" s="144" t="s">
        <v>431</v>
      </c>
      <c r="F9" s="66" t="s">
        <v>507</v>
      </c>
      <c r="G9" s="66"/>
      <c r="H9" s="85"/>
      <c r="I9" s="64"/>
      <c r="J9" s="64"/>
      <c r="K9" s="64"/>
      <c r="L9" s="64"/>
      <c r="M9" s="64"/>
      <c r="N9" s="64"/>
      <c r="O9" s="60"/>
      <c r="P9" s="65"/>
      <c r="Q9" s="240">
        <f t="shared" si="0"/>
        <v>0</v>
      </c>
      <c r="R9" s="72"/>
      <c r="S9" s="146"/>
      <c r="T9" s="240">
        <f t="shared" si="1"/>
        <v>0</v>
      </c>
    </row>
    <row r="10" spans="1:20" ht="77.25" customHeight="1" x14ac:dyDescent="0.25">
      <c r="A10" s="57" t="s">
        <v>96</v>
      </c>
      <c r="B10" s="77" t="s">
        <v>434</v>
      </c>
      <c r="C10" s="144" t="s">
        <v>435</v>
      </c>
      <c r="D10" s="77"/>
      <c r="E10" s="144" t="s">
        <v>254</v>
      </c>
      <c r="F10" s="162" t="s">
        <v>508</v>
      </c>
      <c r="G10" s="66"/>
      <c r="H10" s="85"/>
      <c r="I10" s="64"/>
      <c r="J10" s="64"/>
      <c r="K10" s="64"/>
      <c r="L10" s="64"/>
      <c r="M10" s="64"/>
      <c r="N10" s="64"/>
      <c r="O10" s="60"/>
      <c r="P10" s="65"/>
      <c r="Q10" s="240">
        <f t="shared" si="0"/>
        <v>0</v>
      </c>
      <c r="R10" s="72"/>
      <c r="S10" s="146"/>
      <c r="T10" s="240">
        <f t="shared" si="1"/>
        <v>0</v>
      </c>
    </row>
    <row r="11" spans="1:20" ht="60" x14ac:dyDescent="0.25">
      <c r="A11" s="57" t="s">
        <v>96</v>
      </c>
      <c r="B11" s="77" t="s">
        <v>436</v>
      </c>
      <c r="C11" s="144" t="s">
        <v>435</v>
      </c>
      <c r="D11" s="77"/>
      <c r="E11" s="144" t="s">
        <v>254</v>
      </c>
      <c r="F11" s="162" t="s">
        <v>508</v>
      </c>
      <c r="G11" s="66"/>
      <c r="H11" s="85"/>
      <c r="I11" s="64"/>
      <c r="J11" s="64"/>
      <c r="K11" s="64"/>
      <c r="L11" s="64"/>
      <c r="M11" s="64"/>
      <c r="N11" s="64"/>
      <c r="O11" s="60"/>
      <c r="P11" s="65"/>
      <c r="Q11" s="240">
        <f t="shared" si="0"/>
        <v>0</v>
      </c>
      <c r="R11" s="72"/>
      <c r="S11" s="146"/>
      <c r="T11" s="240">
        <f t="shared" si="1"/>
        <v>0</v>
      </c>
    </row>
    <row r="12" spans="1:20" ht="63.75" customHeight="1" x14ac:dyDescent="0.25">
      <c r="A12" s="57" t="s">
        <v>96</v>
      </c>
      <c r="B12" s="77" t="s">
        <v>437</v>
      </c>
      <c r="C12" s="144" t="s">
        <v>435</v>
      </c>
      <c r="D12" s="77"/>
      <c r="E12" s="144" t="s">
        <v>254</v>
      </c>
      <c r="F12" s="162" t="s">
        <v>509</v>
      </c>
      <c r="G12" s="66"/>
      <c r="H12" s="85"/>
      <c r="I12" s="64"/>
      <c r="J12" s="64"/>
      <c r="K12" s="64"/>
      <c r="L12" s="64"/>
      <c r="M12" s="64"/>
      <c r="N12" s="64"/>
      <c r="O12" s="60"/>
      <c r="P12" s="65"/>
      <c r="Q12" s="240">
        <f t="shared" si="0"/>
        <v>0</v>
      </c>
      <c r="R12" s="72"/>
      <c r="S12" s="146"/>
      <c r="T12" s="240">
        <f t="shared" si="1"/>
        <v>0</v>
      </c>
    </row>
    <row r="13" spans="1:20" ht="23.25" customHeight="1" x14ac:dyDescent="0.25">
      <c r="A13" s="66" t="s">
        <v>469</v>
      </c>
      <c r="B13" s="77" t="s">
        <v>470</v>
      </c>
      <c r="C13" s="144"/>
      <c r="D13" s="77" t="s">
        <v>471</v>
      </c>
      <c r="E13" s="144" t="s">
        <v>431</v>
      </c>
      <c r="F13" s="143"/>
      <c r="G13" s="66"/>
      <c r="H13" s="85"/>
      <c r="I13" s="64"/>
      <c r="J13" s="64"/>
      <c r="K13" s="64"/>
      <c r="L13" s="64"/>
      <c r="M13" s="64"/>
      <c r="N13" s="64"/>
      <c r="O13" s="60"/>
      <c r="P13" s="65"/>
      <c r="Q13" s="240">
        <f t="shared" ref="Q13" si="2">O13-O13*P13</f>
        <v>0</v>
      </c>
      <c r="R13" s="72"/>
      <c r="S13" s="146"/>
      <c r="T13" s="240">
        <f t="shared" ref="T13" si="3">Q13*S13</f>
        <v>0</v>
      </c>
    </row>
    <row r="14" spans="1:20" ht="15.75" thickBot="1" x14ac:dyDescent="0.3"/>
    <row r="15" spans="1:20" x14ac:dyDescent="0.25">
      <c r="C15" s="263" t="s">
        <v>190</v>
      </c>
      <c r="D15" s="264"/>
      <c r="E15" s="259"/>
      <c r="F15" s="276"/>
    </row>
    <row r="16" spans="1:20" ht="15.75" thickBot="1" x14ac:dyDescent="0.3">
      <c r="C16" s="265"/>
      <c r="D16" s="266"/>
      <c r="E16" s="261"/>
      <c r="F16" s="277"/>
    </row>
    <row r="17" spans="3:22" ht="15.75" thickBot="1" x14ac:dyDescent="0.3">
      <c r="F17" s="30"/>
    </row>
    <row r="18" spans="3:22" x14ac:dyDescent="0.25">
      <c r="C18" s="267" t="s">
        <v>191</v>
      </c>
      <c r="D18" s="268"/>
      <c r="E18" s="259"/>
      <c r="F18" s="276"/>
    </row>
    <row r="19" spans="3:22" ht="15.75" thickBot="1" x14ac:dyDescent="0.3">
      <c r="C19" s="269"/>
      <c r="D19" s="270"/>
      <c r="E19" s="261"/>
      <c r="F19" s="277"/>
    </row>
    <row r="20" spans="3:22" x14ac:dyDescent="0.25">
      <c r="S20"/>
      <c r="T20" s="172"/>
    </row>
    <row r="21" spans="3:22" hidden="1" x14ac:dyDescent="0.25">
      <c r="S21" s="35" t="s">
        <v>193</v>
      </c>
      <c r="T21" s="179">
        <f>ROUND(SUMIF(R3:R12,11%,T3:T12),0)</f>
        <v>0</v>
      </c>
      <c r="U21" s="7"/>
      <c r="V21" s="7"/>
    </row>
    <row r="22" spans="3:22" hidden="1" x14ac:dyDescent="0.25">
      <c r="S22" s="35" t="s">
        <v>194</v>
      </c>
      <c r="T22" s="180">
        <f>ROUND(T21*V22,0)</f>
        <v>0</v>
      </c>
      <c r="U22" s="7"/>
      <c r="V22" s="43">
        <v>0.11</v>
      </c>
    </row>
    <row r="23" spans="3:22" hidden="1" x14ac:dyDescent="0.25">
      <c r="S23" s="35" t="s">
        <v>195</v>
      </c>
      <c r="T23" s="179">
        <f>SUMIF(R3:R12,22%,T3:T12)</f>
        <v>0</v>
      </c>
      <c r="U23" s="7"/>
      <c r="V23" s="7"/>
    </row>
    <row r="24" spans="3:22" ht="15.75" hidden="1" thickBot="1" x14ac:dyDescent="0.3">
      <c r="S24" s="35" t="s">
        <v>196</v>
      </c>
      <c r="T24" s="180">
        <f>ROUND(T23*V24,0)</f>
        <v>0</v>
      </c>
      <c r="U24" s="7"/>
      <c r="V24" s="43">
        <v>0.22</v>
      </c>
    </row>
    <row r="25" spans="3:22" ht="15.75" hidden="1" thickBot="1" x14ac:dyDescent="0.3">
      <c r="S25" s="37" t="s">
        <v>197</v>
      </c>
      <c r="T25" s="181">
        <f>T22+T24</f>
        <v>0</v>
      </c>
      <c r="U25" s="7"/>
      <c r="V25" s="7"/>
    </row>
    <row r="26" spans="3:22" ht="15.75" hidden="1" thickBot="1" x14ac:dyDescent="0.3">
      <c r="S26" s="39" t="s">
        <v>198</v>
      </c>
      <c r="T26" s="182">
        <f>SUM(T21:T24)</f>
        <v>0</v>
      </c>
      <c r="U26" s="7"/>
      <c r="V26" s="7"/>
    </row>
    <row r="27" spans="3:22" hidden="1" x14ac:dyDescent="0.25">
      <c r="S27" s="41" t="s">
        <v>199</v>
      </c>
      <c r="T27" s="42">
        <f>T26/119.33174</f>
        <v>0</v>
      </c>
      <c r="U27" s="7"/>
      <c r="V27" s="7"/>
    </row>
  </sheetData>
  <autoFilter ref="A2:T2"/>
  <mergeCells count="5">
    <mergeCell ref="C15:D16"/>
    <mergeCell ref="E15:F16"/>
    <mergeCell ref="C18:D19"/>
    <mergeCell ref="E18:F19"/>
    <mergeCell ref="A1:T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zoomScaleNormal="100" workbookViewId="0">
      <pane ySplit="2" topLeftCell="A9" activePane="bottomLeft" state="frozen"/>
      <selection pane="bottomLeft" activeCell="B6" sqref="B6"/>
    </sheetView>
  </sheetViews>
  <sheetFormatPr baseColWidth="10" defaultRowHeight="15" x14ac:dyDescent="0.25"/>
  <cols>
    <col min="1" max="1" width="20.7109375" style="1" customWidth="1"/>
    <col min="2" max="2" width="32.5703125" bestFit="1" customWidth="1"/>
    <col min="3" max="3" width="44.140625" customWidth="1"/>
    <col min="4" max="4" width="21" customWidth="1"/>
    <col min="5" max="5" width="19.42578125" customWidth="1"/>
    <col min="6" max="7" width="14.85546875" style="1" customWidth="1"/>
    <col min="8" max="8" width="14.85546875" customWidth="1"/>
    <col min="9" max="9" width="20.140625" customWidth="1"/>
    <col min="10" max="10" width="18.5703125" bestFit="1" customWidth="1"/>
    <col min="11" max="11" width="17.85546875" bestFit="1" customWidth="1"/>
    <col min="12" max="12" width="16.85546875" customWidth="1"/>
    <col min="14" max="14" width="16.28515625" customWidth="1"/>
    <col min="15" max="15" width="22.5703125" customWidth="1"/>
    <col min="16" max="16" width="16.28515625" customWidth="1"/>
    <col min="18" max="18" width="6.42578125" customWidth="1"/>
    <col min="19" max="19" width="14" customWidth="1"/>
    <col min="22" max="22" width="4.7109375" bestFit="1" customWidth="1"/>
  </cols>
  <sheetData>
    <row r="1" spans="1:20" ht="24.75" customHeight="1" x14ac:dyDescent="0.25">
      <c r="A1" s="280" t="s">
        <v>131</v>
      </c>
      <c r="B1" s="281"/>
      <c r="C1" s="281"/>
      <c r="D1" s="281"/>
      <c r="E1" s="281"/>
      <c r="F1" s="281"/>
      <c r="G1" s="281"/>
      <c r="H1" s="281"/>
      <c r="I1" s="281"/>
      <c r="J1" s="281"/>
      <c r="K1" s="281"/>
      <c r="L1" s="281"/>
      <c r="M1" s="281"/>
      <c r="N1" s="281"/>
      <c r="O1" s="281"/>
      <c r="P1" s="281"/>
      <c r="Q1" s="281"/>
      <c r="R1" s="281"/>
      <c r="S1" s="281"/>
      <c r="T1" s="281"/>
    </row>
    <row r="2" spans="1:20" ht="48.75" customHeight="1" x14ac:dyDescent="0.25">
      <c r="A2" s="53" t="s">
        <v>0</v>
      </c>
      <c r="B2" s="54" t="s">
        <v>1</v>
      </c>
      <c r="C2" s="54" t="s">
        <v>2</v>
      </c>
      <c r="D2" s="54" t="s">
        <v>3</v>
      </c>
      <c r="E2" s="54" t="s">
        <v>4</v>
      </c>
      <c r="F2" s="53" t="s">
        <v>5</v>
      </c>
      <c r="G2" s="54" t="s">
        <v>185</v>
      </c>
      <c r="H2" s="54" t="s">
        <v>161</v>
      </c>
      <c r="I2" s="54" t="s">
        <v>162</v>
      </c>
      <c r="J2" s="54" t="s">
        <v>163</v>
      </c>
      <c r="K2" s="54" t="s">
        <v>134</v>
      </c>
      <c r="L2" s="54" t="s">
        <v>126</v>
      </c>
      <c r="M2" s="54" t="s">
        <v>127</v>
      </c>
      <c r="N2" s="54" t="s">
        <v>133</v>
      </c>
      <c r="O2" s="54" t="s">
        <v>140</v>
      </c>
      <c r="P2" s="54" t="s">
        <v>192</v>
      </c>
      <c r="Q2" s="54" t="s">
        <v>165</v>
      </c>
      <c r="R2" s="54" t="s">
        <v>141</v>
      </c>
      <c r="S2" s="54" t="s">
        <v>164</v>
      </c>
      <c r="T2" s="171" t="s">
        <v>255</v>
      </c>
    </row>
    <row r="3" spans="1:20" ht="60" x14ac:dyDescent="0.25">
      <c r="A3" s="66" t="s">
        <v>138</v>
      </c>
      <c r="B3" s="77" t="s">
        <v>438</v>
      </c>
      <c r="C3" s="77"/>
      <c r="D3" s="77" t="s">
        <v>439</v>
      </c>
      <c r="E3" s="77" t="s">
        <v>147</v>
      </c>
      <c r="F3" s="143" t="s">
        <v>510</v>
      </c>
      <c r="G3" s="66"/>
      <c r="H3" s="85"/>
      <c r="I3" s="64"/>
      <c r="J3" s="64"/>
      <c r="K3" s="64"/>
      <c r="L3" s="64"/>
      <c r="M3" s="64"/>
      <c r="N3" s="64"/>
      <c r="O3" s="125"/>
      <c r="P3" s="65"/>
      <c r="Q3" s="240">
        <f>O3-O3*P3</f>
        <v>0</v>
      </c>
      <c r="R3" s="72"/>
      <c r="S3" s="146"/>
      <c r="T3" s="240">
        <f>Q3*S3</f>
        <v>0</v>
      </c>
    </row>
    <row r="4" spans="1:20" ht="108" x14ac:dyDescent="0.25">
      <c r="A4" s="66" t="s">
        <v>89</v>
      </c>
      <c r="B4" s="91" t="s">
        <v>8</v>
      </c>
      <c r="C4" s="91"/>
      <c r="D4" s="91" t="s">
        <v>440</v>
      </c>
      <c r="E4" s="91" t="s">
        <v>324</v>
      </c>
      <c r="F4" s="92" t="s">
        <v>511</v>
      </c>
      <c r="G4" s="66"/>
      <c r="H4" s="85"/>
      <c r="I4" s="64"/>
      <c r="J4" s="64"/>
      <c r="K4" s="64"/>
      <c r="L4" s="64"/>
      <c r="M4" s="64"/>
      <c r="N4" s="64"/>
      <c r="O4" s="125"/>
      <c r="P4" s="65"/>
      <c r="Q4" s="240">
        <f t="shared" ref="Q4:Q13" si="0">O4-O4*P4</f>
        <v>0</v>
      </c>
      <c r="R4" s="72"/>
      <c r="S4" s="146"/>
      <c r="T4" s="240">
        <f t="shared" ref="T4:T13" si="1">Q4*S4</f>
        <v>0</v>
      </c>
    </row>
    <row r="5" spans="1:20" ht="96" x14ac:dyDescent="0.25">
      <c r="A5" s="66" t="s">
        <v>96</v>
      </c>
      <c r="B5" s="77" t="s">
        <v>442</v>
      </c>
      <c r="C5" s="144" t="s">
        <v>443</v>
      </c>
      <c r="D5" s="77" t="s">
        <v>97</v>
      </c>
      <c r="E5" s="144" t="s">
        <v>441</v>
      </c>
      <c r="F5" s="162" t="s">
        <v>512</v>
      </c>
      <c r="G5" s="66"/>
      <c r="H5" s="85"/>
      <c r="I5" s="64"/>
      <c r="J5" s="64"/>
      <c r="K5" s="64"/>
      <c r="L5" s="64"/>
      <c r="M5" s="64"/>
      <c r="N5" s="64"/>
      <c r="O5" s="125"/>
      <c r="P5" s="65"/>
      <c r="Q5" s="240">
        <f t="shared" si="0"/>
        <v>0</v>
      </c>
      <c r="R5" s="72"/>
      <c r="S5" s="146"/>
      <c r="T5" s="240">
        <f t="shared" si="1"/>
        <v>0</v>
      </c>
    </row>
    <row r="6" spans="1:20" ht="60" x14ac:dyDescent="0.25">
      <c r="A6" s="66" t="s">
        <v>96</v>
      </c>
      <c r="B6" s="77" t="s">
        <v>98</v>
      </c>
      <c r="C6" s="144" t="s">
        <v>257</v>
      </c>
      <c r="D6" s="77" t="s">
        <v>473</v>
      </c>
      <c r="E6" s="144" t="s">
        <v>441</v>
      </c>
      <c r="F6" s="162" t="s">
        <v>513</v>
      </c>
      <c r="G6" s="66"/>
      <c r="H6" s="85"/>
      <c r="I6" s="64"/>
      <c r="J6" s="64"/>
      <c r="K6" s="64"/>
      <c r="L6" s="64"/>
      <c r="M6" s="64"/>
      <c r="N6" s="64"/>
      <c r="O6" s="125"/>
      <c r="P6" s="65"/>
      <c r="Q6" s="240">
        <f t="shared" si="0"/>
        <v>0</v>
      </c>
      <c r="R6" s="72"/>
      <c r="S6" s="146"/>
      <c r="T6" s="240">
        <f>Q6*S6</f>
        <v>0</v>
      </c>
    </row>
    <row r="7" spans="1:20" ht="72" x14ac:dyDescent="0.25">
      <c r="A7" s="66" t="s">
        <v>96</v>
      </c>
      <c r="B7" s="77" t="s">
        <v>444</v>
      </c>
      <c r="C7" s="144" t="s">
        <v>257</v>
      </c>
      <c r="D7" s="77" t="s">
        <v>99</v>
      </c>
      <c r="E7" s="144" t="s">
        <v>324</v>
      </c>
      <c r="F7" s="162"/>
      <c r="G7" s="66"/>
      <c r="H7" s="85"/>
      <c r="I7" s="64"/>
      <c r="J7" s="64"/>
      <c r="K7" s="64"/>
      <c r="L7" s="64"/>
      <c r="M7" s="64"/>
      <c r="N7" s="64"/>
      <c r="O7" s="125"/>
      <c r="P7" s="65"/>
      <c r="Q7" s="240">
        <f t="shared" si="0"/>
        <v>0</v>
      </c>
      <c r="R7" s="72"/>
      <c r="S7" s="146"/>
      <c r="T7" s="240">
        <f t="shared" si="1"/>
        <v>0</v>
      </c>
    </row>
    <row r="8" spans="1:20" ht="48" x14ac:dyDescent="0.25">
      <c r="A8" s="66" t="s">
        <v>96</v>
      </c>
      <c r="B8" s="77" t="s">
        <v>100</v>
      </c>
      <c r="C8" s="144" t="s">
        <v>257</v>
      </c>
      <c r="D8" s="77" t="s">
        <v>101</v>
      </c>
      <c r="E8" s="144" t="s">
        <v>324</v>
      </c>
      <c r="F8" s="162"/>
      <c r="G8" s="66"/>
      <c r="H8" s="85"/>
      <c r="I8" s="64"/>
      <c r="J8" s="64"/>
      <c r="K8" s="64"/>
      <c r="L8" s="64"/>
      <c r="M8" s="64"/>
      <c r="N8" s="64"/>
      <c r="O8" s="125"/>
      <c r="P8" s="65"/>
      <c r="Q8" s="240">
        <f t="shared" si="0"/>
        <v>0</v>
      </c>
      <c r="R8" s="72"/>
      <c r="S8" s="146"/>
      <c r="T8" s="240">
        <f t="shared" si="1"/>
        <v>0</v>
      </c>
    </row>
    <row r="9" spans="1:20" ht="72" x14ac:dyDescent="0.25">
      <c r="A9" s="66" t="s">
        <v>95</v>
      </c>
      <c r="B9" s="77" t="s">
        <v>102</v>
      </c>
      <c r="C9" s="144" t="s">
        <v>257</v>
      </c>
      <c r="D9" s="77" t="s">
        <v>103</v>
      </c>
      <c r="E9" s="144" t="s">
        <v>259</v>
      </c>
      <c r="F9" s="162" t="s">
        <v>514</v>
      </c>
      <c r="G9" s="66"/>
      <c r="H9" s="85"/>
      <c r="I9" s="64"/>
      <c r="J9" s="64"/>
      <c r="K9" s="64"/>
      <c r="L9" s="64"/>
      <c r="M9" s="64"/>
      <c r="N9" s="64"/>
      <c r="O9" s="125"/>
      <c r="P9" s="65"/>
      <c r="Q9" s="240">
        <f>O9-O9*P9</f>
        <v>0</v>
      </c>
      <c r="R9" s="72"/>
      <c r="S9" s="146"/>
      <c r="T9" s="240">
        <f>Q9*S9</f>
        <v>0</v>
      </c>
    </row>
    <row r="10" spans="1:20" ht="108" x14ac:dyDescent="0.25">
      <c r="A10" s="66" t="s">
        <v>95</v>
      </c>
      <c r="B10" s="77" t="s">
        <v>102</v>
      </c>
      <c r="C10" s="144" t="s">
        <v>258</v>
      </c>
      <c r="D10" s="77" t="s">
        <v>474</v>
      </c>
      <c r="E10" s="144" t="s">
        <v>260</v>
      </c>
      <c r="F10" s="66" t="s">
        <v>515</v>
      </c>
      <c r="G10" s="66"/>
      <c r="H10" s="85"/>
      <c r="I10" s="64"/>
      <c r="J10" s="64"/>
      <c r="K10" s="64"/>
      <c r="L10" s="64"/>
      <c r="M10" s="64"/>
      <c r="N10" s="64"/>
      <c r="O10" s="125"/>
      <c r="P10" s="65"/>
      <c r="Q10" s="240">
        <f t="shared" si="0"/>
        <v>0</v>
      </c>
      <c r="R10" s="72"/>
      <c r="S10" s="146"/>
      <c r="T10" s="240">
        <f t="shared" si="1"/>
        <v>0</v>
      </c>
    </row>
    <row r="11" spans="1:20" ht="84" x14ac:dyDescent="0.25">
      <c r="A11" s="66" t="s">
        <v>95</v>
      </c>
      <c r="B11" s="77" t="s">
        <v>104</v>
      </c>
      <c r="C11" s="144" t="s">
        <v>261</v>
      </c>
      <c r="D11" s="77" t="s">
        <v>446</v>
      </c>
      <c r="E11" s="144" t="s">
        <v>262</v>
      </c>
      <c r="F11" s="66" t="s">
        <v>516</v>
      </c>
      <c r="G11" s="66"/>
      <c r="H11" s="85"/>
      <c r="I11" s="64"/>
      <c r="J11" s="64"/>
      <c r="K11" s="64"/>
      <c r="L11" s="64"/>
      <c r="M11" s="64"/>
      <c r="N11" s="64"/>
      <c r="O11" s="125"/>
      <c r="P11" s="65"/>
      <c r="Q11" s="240">
        <f>O11-O11*P11</f>
        <v>0</v>
      </c>
      <c r="R11" s="72"/>
      <c r="S11" s="146"/>
      <c r="T11" s="240">
        <f t="shared" si="1"/>
        <v>0</v>
      </c>
    </row>
    <row r="12" spans="1:20" ht="72" x14ac:dyDescent="0.25">
      <c r="A12" s="66" t="s">
        <v>94</v>
      </c>
      <c r="B12" s="77" t="s">
        <v>105</v>
      </c>
      <c r="C12" s="144" t="s">
        <v>263</v>
      </c>
      <c r="D12" s="144" t="s">
        <v>445</v>
      </c>
      <c r="E12" s="144" t="s">
        <v>324</v>
      </c>
      <c r="F12" s="66" t="s">
        <v>517</v>
      </c>
      <c r="G12" s="66"/>
      <c r="H12" s="85"/>
      <c r="I12" s="64"/>
      <c r="J12" s="64"/>
      <c r="K12" s="64"/>
      <c r="L12" s="64"/>
      <c r="M12" s="64"/>
      <c r="N12" s="64"/>
      <c r="O12" s="125"/>
      <c r="P12" s="65"/>
      <c r="Q12" s="240">
        <f t="shared" si="0"/>
        <v>0</v>
      </c>
      <c r="R12" s="72"/>
      <c r="S12" s="146"/>
      <c r="T12" s="240">
        <f t="shared" si="1"/>
        <v>0</v>
      </c>
    </row>
    <row r="13" spans="1:20" ht="72" x14ac:dyDescent="0.25">
      <c r="A13" s="66" t="s">
        <v>94</v>
      </c>
      <c r="B13" s="77" t="s">
        <v>106</v>
      </c>
      <c r="C13" s="144" t="s">
        <v>263</v>
      </c>
      <c r="D13" s="144" t="s">
        <v>447</v>
      </c>
      <c r="E13" s="144" t="s">
        <v>324</v>
      </c>
      <c r="F13" s="66" t="s">
        <v>517</v>
      </c>
      <c r="G13" s="66"/>
      <c r="H13" s="85"/>
      <c r="I13" s="64"/>
      <c r="J13" s="64"/>
      <c r="K13" s="64"/>
      <c r="L13" s="64"/>
      <c r="M13" s="64"/>
      <c r="N13" s="64"/>
      <c r="O13" s="125"/>
      <c r="P13" s="65"/>
      <c r="Q13" s="240">
        <f t="shared" si="0"/>
        <v>0</v>
      </c>
      <c r="R13" s="72"/>
      <c r="S13" s="146"/>
      <c r="T13" s="240">
        <f t="shared" si="1"/>
        <v>0</v>
      </c>
    </row>
    <row r="14" spans="1:20" ht="15.75" thickBot="1" x14ac:dyDescent="0.3"/>
    <row r="15" spans="1:20" x14ac:dyDescent="0.25">
      <c r="C15" s="263" t="s">
        <v>190</v>
      </c>
      <c r="D15" s="264"/>
      <c r="E15" s="259"/>
      <c r="F15" s="276"/>
    </row>
    <row r="16" spans="1:20" ht="15.75" thickBot="1" x14ac:dyDescent="0.3">
      <c r="C16" s="265"/>
      <c r="D16" s="266"/>
      <c r="E16" s="261"/>
      <c r="F16" s="277"/>
    </row>
    <row r="17" spans="3:22" ht="15.75" thickBot="1" x14ac:dyDescent="0.3">
      <c r="F17" s="30"/>
    </row>
    <row r="18" spans="3:22" x14ac:dyDescent="0.25">
      <c r="C18" s="267" t="s">
        <v>191</v>
      </c>
      <c r="D18" s="268"/>
      <c r="E18" s="259"/>
      <c r="F18" s="276"/>
    </row>
    <row r="19" spans="3:22" ht="15.75" thickBot="1" x14ac:dyDescent="0.3">
      <c r="C19" s="269"/>
      <c r="D19" s="270"/>
      <c r="E19" s="261"/>
      <c r="F19" s="277"/>
    </row>
    <row r="21" spans="3:22" hidden="1" x14ac:dyDescent="0.25">
      <c r="S21" s="35" t="s">
        <v>193</v>
      </c>
      <c r="T21" s="179">
        <f>ROUND(SUMIF(R11:R13,11%,T11:T13),0)</f>
        <v>0</v>
      </c>
      <c r="U21" s="7"/>
      <c r="V21" s="7"/>
    </row>
    <row r="22" spans="3:22" hidden="1" x14ac:dyDescent="0.25">
      <c r="S22" s="35" t="s">
        <v>194</v>
      </c>
      <c r="T22" s="180">
        <f>ROUND(T21*V22,0)</f>
        <v>0</v>
      </c>
      <c r="U22" s="7"/>
      <c r="V22" s="43">
        <v>0.11</v>
      </c>
    </row>
    <row r="23" spans="3:22" hidden="1" x14ac:dyDescent="0.25">
      <c r="S23" s="35" t="s">
        <v>195</v>
      </c>
      <c r="T23" s="179">
        <f>SUMIF(R11:R13,22%,T11:T13)</f>
        <v>0</v>
      </c>
      <c r="U23" s="7"/>
      <c r="V23" s="7"/>
    </row>
    <row r="24" spans="3:22" ht="15.75" hidden="1" thickBot="1" x14ac:dyDescent="0.3">
      <c r="S24" s="35" t="s">
        <v>196</v>
      </c>
      <c r="T24" s="180">
        <f>ROUND(T23*V24,0)</f>
        <v>0</v>
      </c>
      <c r="U24" s="7"/>
      <c r="V24" s="43">
        <v>0.22</v>
      </c>
    </row>
    <row r="25" spans="3:22" ht="15.75" hidden="1" thickBot="1" x14ac:dyDescent="0.3">
      <c r="S25" s="37" t="s">
        <v>197</v>
      </c>
      <c r="T25" s="181">
        <f>T22+T24</f>
        <v>0</v>
      </c>
      <c r="U25" s="7"/>
      <c r="V25" s="7"/>
    </row>
    <row r="26" spans="3:22" ht="15.75" hidden="1" thickBot="1" x14ac:dyDescent="0.3">
      <c r="S26" s="39" t="s">
        <v>198</v>
      </c>
      <c r="T26" s="182">
        <f>SUM(T21:T24)</f>
        <v>0</v>
      </c>
      <c r="U26" s="7"/>
      <c r="V26" s="7"/>
    </row>
    <row r="27" spans="3:22" hidden="1" x14ac:dyDescent="0.25">
      <c r="S27" s="41" t="s">
        <v>199</v>
      </c>
      <c r="T27" s="42">
        <f>T26/119.33174</f>
        <v>0</v>
      </c>
      <c r="U27" s="7"/>
      <c r="V27" s="7"/>
    </row>
  </sheetData>
  <autoFilter ref="A2:T2"/>
  <mergeCells count="5">
    <mergeCell ref="A1:T1"/>
    <mergeCell ref="C15:D16"/>
    <mergeCell ref="E15:F16"/>
    <mergeCell ref="C18:D19"/>
    <mergeCell ref="E18:F19"/>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zoomScaleNormal="100" workbookViewId="0">
      <pane ySplit="2" topLeftCell="A3" activePane="bottomLeft" state="frozen"/>
      <selection pane="bottomLeft" activeCell="B8" sqref="B8"/>
    </sheetView>
  </sheetViews>
  <sheetFormatPr baseColWidth="10" defaultRowHeight="15" x14ac:dyDescent="0.25"/>
  <cols>
    <col min="1" max="1" width="20.7109375" style="1" customWidth="1"/>
    <col min="2" max="2" width="32.5703125" bestFit="1" customWidth="1"/>
    <col min="3" max="3" width="44.140625" customWidth="1"/>
    <col min="4" max="4" width="32.5703125" customWidth="1"/>
    <col min="5" max="5" width="19.42578125" customWidth="1"/>
    <col min="6" max="8" width="14.85546875" customWidth="1"/>
    <col min="9" max="9" width="20" customWidth="1"/>
    <col min="10" max="10" width="18.5703125" bestFit="1" customWidth="1"/>
    <col min="11" max="11" width="17.85546875" bestFit="1" customWidth="1"/>
    <col min="12" max="12" width="16.85546875" customWidth="1"/>
    <col min="14" max="14" width="16.28515625" customWidth="1"/>
    <col min="15" max="15" width="17" customWidth="1"/>
    <col min="16" max="16" width="13.85546875" customWidth="1"/>
    <col min="17" max="17" width="11.42578125" style="172"/>
    <col min="18" max="18" width="6.140625" customWidth="1"/>
    <col min="19" max="19" width="13.5703125" customWidth="1"/>
    <col min="20" max="20" width="11.42578125" style="21"/>
    <col min="22" max="22" width="4.7109375" bestFit="1" customWidth="1"/>
  </cols>
  <sheetData>
    <row r="1" spans="1:22" ht="24.75" customHeight="1" x14ac:dyDescent="0.25">
      <c r="A1" s="280" t="s">
        <v>132</v>
      </c>
      <c r="B1" s="281"/>
      <c r="C1" s="281"/>
      <c r="D1" s="281"/>
      <c r="E1" s="281"/>
      <c r="F1" s="281"/>
      <c r="G1" s="281"/>
      <c r="H1" s="281"/>
      <c r="I1" s="281"/>
      <c r="J1" s="281"/>
      <c r="K1" s="281"/>
      <c r="L1" s="281"/>
      <c r="M1" s="281"/>
      <c r="N1" s="281"/>
      <c r="O1" s="281"/>
      <c r="P1" s="281"/>
      <c r="Q1" s="281"/>
      <c r="R1" s="281"/>
      <c r="S1" s="281"/>
      <c r="T1" s="281"/>
    </row>
    <row r="2" spans="1:22" ht="51.75" customHeight="1" x14ac:dyDescent="0.25">
      <c r="A2" s="53" t="s">
        <v>0</v>
      </c>
      <c r="B2" s="54" t="s">
        <v>1</v>
      </c>
      <c r="C2" s="54" t="s">
        <v>2</v>
      </c>
      <c r="D2" s="54" t="s">
        <v>3</v>
      </c>
      <c r="E2" s="54" t="s">
        <v>4</v>
      </c>
      <c r="F2" s="54" t="s">
        <v>5</v>
      </c>
      <c r="G2" s="54" t="s">
        <v>185</v>
      </c>
      <c r="H2" s="54" t="s">
        <v>161</v>
      </c>
      <c r="I2" s="54" t="s">
        <v>162</v>
      </c>
      <c r="J2" s="54" t="s">
        <v>163</v>
      </c>
      <c r="K2" s="54" t="s">
        <v>134</v>
      </c>
      <c r="L2" s="54" t="s">
        <v>126</v>
      </c>
      <c r="M2" s="54" t="s">
        <v>127</v>
      </c>
      <c r="N2" s="54" t="s">
        <v>133</v>
      </c>
      <c r="O2" s="54" t="s">
        <v>140</v>
      </c>
      <c r="P2" s="54" t="s">
        <v>192</v>
      </c>
      <c r="Q2" s="171" t="s">
        <v>165</v>
      </c>
      <c r="R2" s="54" t="s">
        <v>141</v>
      </c>
      <c r="S2" s="54" t="s">
        <v>164</v>
      </c>
      <c r="T2" s="54" t="s">
        <v>255</v>
      </c>
    </row>
    <row r="3" spans="1:22" ht="39" customHeight="1" x14ac:dyDescent="0.25">
      <c r="A3" s="66" t="s">
        <v>96</v>
      </c>
      <c r="B3" s="144" t="s">
        <v>107</v>
      </c>
      <c r="C3" s="77"/>
      <c r="D3" s="77" t="s">
        <v>108</v>
      </c>
      <c r="E3" s="77" t="s">
        <v>109</v>
      </c>
      <c r="F3" s="85" t="s">
        <v>150</v>
      </c>
      <c r="G3" s="85"/>
      <c r="H3" s="145"/>
      <c r="I3" s="146"/>
      <c r="J3" s="146"/>
      <c r="K3" s="146"/>
      <c r="L3" s="146"/>
      <c r="M3" s="146"/>
      <c r="N3" s="146"/>
      <c r="O3" s="183"/>
      <c r="P3" s="103"/>
      <c r="Q3" s="240">
        <f>O3-O3*P3</f>
        <v>0</v>
      </c>
      <c r="R3" s="148"/>
      <c r="S3" s="146"/>
      <c r="T3" s="83">
        <f>Q3*S3</f>
        <v>0</v>
      </c>
    </row>
    <row r="4" spans="1:22" ht="60" x14ac:dyDescent="0.25">
      <c r="A4" s="66" t="s">
        <v>96</v>
      </c>
      <c r="B4" s="144" t="s">
        <v>448</v>
      </c>
      <c r="C4" s="77"/>
      <c r="D4" s="77" t="s">
        <v>110</v>
      </c>
      <c r="E4" s="77" t="s">
        <v>153</v>
      </c>
      <c r="F4" s="85" t="s">
        <v>151</v>
      </c>
      <c r="G4" s="85"/>
      <c r="H4" s="145"/>
      <c r="I4" s="146"/>
      <c r="J4" s="146"/>
      <c r="K4" s="146"/>
      <c r="L4" s="146"/>
      <c r="M4" s="146"/>
      <c r="N4" s="146"/>
      <c r="O4" s="183"/>
      <c r="P4" s="103"/>
      <c r="Q4" s="240">
        <f t="shared" ref="Q4:Q7" si="0">O4-O4*P4</f>
        <v>0</v>
      </c>
      <c r="R4" s="148"/>
      <c r="S4" s="146"/>
      <c r="T4" s="83">
        <f t="shared" ref="T4:T7" si="1">Q4*S4</f>
        <v>0</v>
      </c>
    </row>
    <row r="5" spans="1:22" ht="36" x14ac:dyDescent="0.25">
      <c r="A5" s="66" t="s">
        <v>96</v>
      </c>
      <c r="B5" s="77" t="s">
        <v>111</v>
      </c>
      <c r="C5" s="77"/>
      <c r="D5" s="144" t="s">
        <v>449</v>
      </c>
      <c r="E5" s="77" t="s">
        <v>153</v>
      </c>
      <c r="F5" s="85" t="s">
        <v>152</v>
      </c>
      <c r="G5" s="85"/>
      <c r="H5" s="85"/>
      <c r="I5" s="64"/>
      <c r="J5" s="64"/>
      <c r="K5" s="64"/>
      <c r="L5" s="64"/>
      <c r="M5" s="64"/>
      <c r="N5" s="64"/>
      <c r="O5" s="60"/>
      <c r="P5" s="65"/>
      <c r="Q5" s="240">
        <f t="shared" si="0"/>
        <v>0</v>
      </c>
      <c r="R5" s="72"/>
      <c r="S5" s="64"/>
      <c r="T5" s="83">
        <f t="shared" si="1"/>
        <v>0</v>
      </c>
    </row>
    <row r="6" spans="1:22" ht="40.5" customHeight="1" x14ac:dyDescent="0.25">
      <c r="A6" s="66" t="s">
        <v>94</v>
      </c>
      <c r="B6" s="77" t="s">
        <v>112</v>
      </c>
      <c r="C6" s="144" t="s">
        <v>264</v>
      </c>
      <c r="D6" s="77"/>
      <c r="E6" s="77" t="s">
        <v>153</v>
      </c>
      <c r="F6" s="85" t="s">
        <v>518</v>
      </c>
      <c r="G6" s="85"/>
      <c r="H6" s="85"/>
      <c r="I6" s="64"/>
      <c r="J6" s="64"/>
      <c r="K6" s="64"/>
      <c r="L6" s="64"/>
      <c r="M6" s="64"/>
      <c r="N6" s="64"/>
      <c r="O6" s="60"/>
      <c r="P6" s="65"/>
      <c r="Q6" s="240">
        <f t="shared" si="0"/>
        <v>0</v>
      </c>
      <c r="R6" s="72"/>
      <c r="S6" s="64"/>
      <c r="T6" s="83">
        <f t="shared" si="1"/>
        <v>0</v>
      </c>
    </row>
    <row r="7" spans="1:22" ht="60" x14ac:dyDescent="0.25">
      <c r="A7" s="66" t="s">
        <v>139</v>
      </c>
      <c r="B7" s="77" t="s">
        <v>113</v>
      </c>
      <c r="C7" s="77" t="s">
        <v>6</v>
      </c>
      <c r="D7" s="184" t="s">
        <v>475</v>
      </c>
      <c r="E7" s="184" t="s">
        <v>450</v>
      </c>
      <c r="F7" s="85" t="s">
        <v>519</v>
      </c>
      <c r="G7" s="85"/>
      <c r="H7" s="85"/>
      <c r="I7" s="64"/>
      <c r="J7" s="64"/>
      <c r="K7" s="64"/>
      <c r="L7" s="64"/>
      <c r="M7" s="64"/>
      <c r="N7" s="64"/>
      <c r="O7" s="60"/>
      <c r="P7" s="65"/>
      <c r="Q7" s="240">
        <f t="shared" si="0"/>
        <v>0</v>
      </c>
      <c r="R7" s="72"/>
      <c r="S7" s="64"/>
      <c r="T7" s="83">
        <f t="shared" si="1"/>
        <v>0</v>
      </c>
    </row>
    <row r="8" spans="1:22" ht="15.75" thickBot="1" x14ac:dyDescent="0.3"/>
    <row r="9" spans="1:22" x14ac:dyDescent="0.25">
      <c r="B9" s="18"/>
      <c r="C9" s="263" t="s">
        <v>190</v>
      </c>
      <c r="D9" s="264"/>
      <c r="E9" s="259"/>
      <c r="F9" s="276"/>
      <c r="G9" s="19"/>
    </row>
    <row r="10" spans="1:22" ht="15.75" thickBot="1" x14ac:dyDescent="0.3">
      <c r="C10" s="265"/>
      <c r="D10" s="266"/>
      <c r="E10" s="261"/>
      <c r="F10" s="277"/>
    </row>
    <row r="11" spans="1:22" ht="15.75" thickBot="1" x14ac:dyDescent="0.3">
      <c r="F11" s="30"/>
    </row>
    <row r="12" spans="1:22" x14ac:dyDescent="0.25">
      <c r="C12" s="267" t="s">
        <v>191</v>
      </c>
      <c r="D12" s="268"/>
      <c r="E12" s="259"/>
      <c r="F12" s="276"/>
    </row>
    <row r="13" spans="1:22" ht="15.75" thickBot="1" x14ac:dyDescent="0.3">
      <c r="C13" s="269"/>
      <c r="D13" s="270"/>
      <c r="E13" s="261"/>
      <c r="F13" s="277"/>
    </row>
    <row r="15" spans="1:22" hidden="1" x14ac:dyDescent="0.25">
      <c r="S15" s="35" t="s">
        <v>193</v>
      </c>
      <c r="T15" s="179">
        <f>ROUND(SUMIF(R5:R7,11%,T5:T7),0)</f>
        <v>0</v>
      </c>
      <c r="U15" s="7"/>
      <c r="V15" s="7"/>
    </row>
    <row r="16" spans="1:22" hidden="1" x14ac:dyDescent="0.25">
      <c r="S16" s="35" t="s">
        <v>194</v>
      </c>
      <c r="T16" s="180">
        <f>ROUND(T15*V16,0)</f>
        <v>0</v>
      </c>
      <c r="U16" s="7"/>
      <c r="V16" s="43">
        <v>0.11</v>
      </c>
    </row>
    <row r="17" spans="19:22" hidden="1" x14ac:dyDescent="0.25">
      <c r="S17" s="35" t="s">
        <v>195</v>
      </c>
      <c r="T17" s="179">
        <f>SUMIF(R5:R7,22%,T5:T7)</f>
        <v>0</v>
      </c>
      <c r="U17" s="7"/>
      <c r="V17" s="7"/>
    </row>
    <row r="18" spans="19:22" ht="15.75" hidden="1" thickBot="1" x14ac:dyDescent="0.3">
      <c r="S18" s="35" t="s">
        <v>196</v>
      </c>
      <c r="T18" s="180">
        <f>ROUND(T17*V18,0)</f>
        <v>0</v>
      </c>
      <c r="U18" s="7"/>
      <c r="V18" s="43">
        <v>0.22</v>
      </c>
    </row>
    <row r="19" spans="19:22" ht="15.75" hidden="1" thickBot="1" x14ac:dyDescent="0.3">
      <c r="S19" s="37" t="s">
        <v>197</v>
      </c>
      <c r="T19" s="181">
        <f>T16+T18</f>
        <v>0</v>
      </c>
      <c r="U19" s="7"/>
      <c r="V19" s="7"/>
    </row>
    <row r="20" spans="19:22" ht="15.75" hidden="1" thickBot="1" x14ac:dyDescent="0.3">
      <c r="S20" s="39" t="s">
        <v>198</v>
      </c>
      <c r="T20" s="182">
        <f>SUM(T15:T18)</f>
        <v>0</v>
      </c>
      <c r="U20" s="7"/>
      <c r="V20" s="7"/>
    </row>
    <row r="21" spans="19:22" hidden="1" x14ac:dyDescent="0.25">
      <c r="S21" s="41" t="s">
        <v>199</v>
      </c>
      <c r="T21" s="42">
        <f>T20/119.33174</f>
        <v>0</v>
      </c>
      <c r="U21" s="7"/>
      <c r="V21" s="7"/>
    </row>
  </sheetData>
  <autoFilter ref="A2:T2"/>
  <mergeCells count="5">
    <mergeCell ref="C9:D10"/>
    <mergeCell ref="E9:F10"/>
    <mergeCell ref="C12:D13"/>
    <mergeCell ref="E12:F13"/>
    <mergeCell ref="A1:T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zoomScaleNormal="100" workbookViewId="0">
      <pane ySplit="2" topLeftCell="A6" activePane="bottomLeft" state="frozen"/>
      <selection pane="bottomLeft" activeCell="A23" sqref="A23"/>
    </sheetView>
  </sheetViews>
  <sheetFormatPr baseColWidth="10" defaultRowHeight="15" x14ac:dyDescent="0.25"/>
  <cols>
    <col min="1" max="1" width="20.7109375" style="1" customWidth="1"/>
    <col min="2" max="2" width="32.5703125" bestFit="1" customWidth="1"/>
    <col min="3" max="3" width="44.140625" customWidth="1"/>
    <col min="4" max="4" width="21" customWidth="1"/>
    <col min="5" max="5" width="19.42578125" customWidth="1"/>
    <col min="6" max="8" width="14.85546875" customWidth="1"/>
    <col min="9" max="9" width="20" customWidth="1"/>
    <col min="10" max="10" width="18.5703125" bestFit="1" customWidth="1"/>
    <col min="11" max="11" width="17.85546875" bestFit="1" customWidth="1"/>
    <col min="12" max="12" width="16.85546875" customWidth="1"/>
    <col min="14" max="14" width="16.28515625" customWidth="1"/>
    <col min="15" max="15" width="17" customWidth="1"/>
    <col min="16" max="16" width="11.28515625" customWidth="1"/>
    <col min="18" max="18" width="5.85546875" customWidth="1"/>
    <col min="19" max="19" width="13.85546875" style="21" customWidth="1"/>
    <col min="20" max="20" width="13.28515625" bestFit="1" customWidth="1"/>
    <col min="22" max="22" width="4.7109375" bestFit="1" customWidth="1"/>
  </cols>
  <sheetData>
    <row r="1" spans="1:20" ht="30.75" customHeight="1" x14ac:dyDescent="0.25">
      <c r="A1" s="278" t="s">
        <v>476</v>
      </c>
      <c r="B1" s="279"/>
      <c r="C1" s="279"/>
      <c r="D1" s="279"/>
      <c r="E1" s="279"/>
      <c r="F1" s="279"/>
      <c r="G1" s="279"/>
      <c r="H1" s="279"/>
      <c r="I1" s="279"/>
      <c r="J1" s="279"/>
      <c r="K1" s="279"/>
      <c r="L1" s="279"/>
      <c r="M1" s="279"/>
      <c r="N1" s="279"/>
      <c r="O1" s="279"/>
      <c r="P1" s="279"/>
      <c r="Q1" s="279"/>
      <c r="R1" s="279"/>
      <c r="S1" s="279"/>
      <c r="T1" s="279"/>
    </row>
    <row r="2" spans="1:20" ht="52.5" customHeight="1" x14ac:dyDescent="0.25">
      <c r="A2" s="53" t="s">
        <v>0</v>
      </c>
      <c r="B2" s="54" t="s">
        <v>1</v>
      </c>
      <c r="C2" s="54" t="s">
        <v>2</v>
      </c>
      <c r="D2" s="54" t="s">
        <v>3</v>
      </c>
      <c r="E2" s="54" t="s">
        <v>4</v>
      </c>
      <c r="F2" s="54" t="s">
        <v>5</v>
      </c>
      <c r="G2" s="54" t="s">
        <v>185</v>
      </c>
      <c r="H2" s="54" t="s">
        <v>161</v>
      </c>
      <c r="I2" s="54" t="s">
        <v>162</v>
      </c>
      <c r="J2" s="54" t="s">
        <v>163</v>
      </c>
      <c r="K2" s="54" t="s">
        <v>134</v>
      </c>
      <c r="L2" s="54" t="s">
        <v>126</v>
      </c>
      <c r="M2" s="54" t="s">
        <v>127</v>
      </c>
      <c r="N2" s="54" t="s">
        <v>133</v>
      </c>
      <c r="O2" s="54" t="s">
        <v>140</v>
      </c>
      <c r="P2" s="54" t="s">
        <v>192</v>
      </c>
      <c r="Q2" s="54" t="s">
        <v>165</v>
      </c>
      <c r="R2" s="54" t="s">
        <v>290</v>
      </c>
      <c r="S2" s="54" t="s">
        <v>164</v>
      </c>
      <c r="T2" s="54" t="s">
        <v>255</v>
      </c>
    </row>
    <row r="3" spans="1:20" ht="60" x14ac:dyDescent="0.25">
      <c r="A3" s="57" t="s">
        <v>121</v>
      </c>
      <c r="B3" s="77" t="s">
        <v>114</v>
      </c>
      <c r="C3" s="77"/>
      <c r="D3" s="144" t="s">
        <v>453</v>
      </c>
      <c r="E3" s="77"/>
      <c r="F3" s="85"/>
      <c r="G3" s="85"/>
      <c r="H3" s="85"/>
      <c r="I3" s="85"/>
      <c r="J3" s="85"/>
      <c r="K3" s="85"/>
      <c r="L3" s="85"/>
      <c r="M3" s="85"/>
      <c r="N3" s="85"/>
      <c r="O3" s="187"/>
      <c r="P3" s="104"/>
      <c r="Q3" s="240">
        <f>O3-O3*P3</f>
        <v>0</v>
      </c>
      <c r="R3" s="72"/>
      <c r="S3" s="146"/>
      <c r="T3" s="240">
        <f>Q3*S3</f>
        <v>0</v>
      </c>
    </row>
    <row r="4" spans="1:20" ht="60" x14ac:dyDescent="0.25">
      <c r="A4" s="57" t="s">
        <v>121</v>
      </c>
      <c r="B4" s="77" t="s">
        <v>115</v>
      </c>
      <c r="C4" s="77"/>
      <c r="D4" s="120" t="s">
        <v>454</v>
      </c>
      <c r="E4" s="77"/>
      <c r="F4" s="85"/>
      <c r="G4" s="85"/>
      <c r="H4" s="85"/>
      <c r="I4" s="85"/>
      <c r="J4" s="85"/>
      <c r="K4" s="85"/>
      <c r="L4" s="85"/>
      <c r="M4" s="85"/>
      <c r="N4" s="85"/>
      <c r="O4" s="187"/>
      <c r="P4" s="104"/>
      <c r="Q4" s="240">
        <f t="shared" ref="Q4:Q13" si="0">O4-O4*P4</f>
        <v>0</v>
      </c>
      <c r="R4" s="72"/>
      <c r="S4" s="146"/>
      <c r="T4" s="240">
        <f t="shared" ref="T4:T13" si="1">Q4*S4</f>
        <v>0</v>
      </c>
    </row>
    <row r="5" spans="1:20" ht="81" customHeight="1" x14ac:dyDescent="0.25">
      <c r="A5" s="57" t="s">
        <v>121</v>
      </c>
      <c r="B5" s="77" t="s">
        <v>455</v>
      </c>
      <c r="C5" s="77"/>
      <c r="D5" s="144" t="s">
        <v>456</v>
      </c>
      <c r="E5" s="77"/>
      <c r="F5" s="85"/>
      <c r="G5" s="85"/>
      <c r="H5" s="85"/>
      <c r="I5" s="85"/>
      <c r="J5" s="85"/>
      <c r="K5" s="85"/>
      <c r="L5" s="85"/>
      <c r="M5" s="85"/>
      <c r="N5" s="85"/>
      <c r="O5" s="187"/>
      <c r="P5" s="104"/>
      <c r="Q5" s="240">
        <f t="shared" si="0"/>
        <v>0</v>
      </c>
      <c r="R5" s="72"/>
      <c r="S5" s="146"/>
      <c r="T5" s="240">
        <f t="shared" si="1"/>
        <v>0</v>
      </c>
    </row>
    <row r="6" spans="1:20" ht="60" x14ac:dyDescent="0.25">
      <c r="A6" s="57" t="s">
        <v>121</v>
      </c>
      <c r="B6" s="77" t="s">
        <v>457</v>
      </c>
      <c r="C6" s="77"/>
      <c r="D6" s="144" t="s">
        <v>458</v>
      </c>
      <c r="E6" s="77"/>
      <c r="F6" s="85"/>
      <c r="G6" s="85"/>
      <c r="H6" s="85"/>
      <c r="I6" s="85"/>
      <c r="J6" s="85"/>
      <c r="K6" s="85"/>
      <c r="L6" s="85"/>
      <c r="M6" s="85"/>
      <c r="N6" s="85"/>
      <c r="O6" s="187"/>
      <c r="P6" s="104"/>
      <c r="Q6" s="240">
        <f t="shared" si="0"/>
        <v>0</v>
      </c>
      <c r="R6" s="72"/>
      <c r="S6" s="146"/>
      <c r="T6" s="240">
        <f t="shared" si="1"/>
        <v>0</v>
      </c>
    </row>
    <row r="7" spans="1:20" ht="56.25" customHeight="1" x14ac:dyDescent="0.25">
      <c r="A7" s="57" t="s">
        <v>121</v>
      </c>
      <c r="B7" s="77" t="s">
        <v>116</v>
      </c>
      <c r="C7" s="77"/>
      <c r="D7" s="144" t="s">
        <v>265</v>
      </c>
      <c r="E7" s="77"/>
      <c r="F7" s="85"/>
      <c r="G7" s="85"/>
      <c r="H7" s="85"/>
      <c r="I7" s="85"/>
      <c r="J7" s="85"/>
      <c r="K7" s="85"/>
      <c r="L7" s="85"/>
      <c r="M7" s="85"/>
      <c r="N7" s="85"/>
      <c r="O7" s="187"/>
      <c r="P7" s="104"/>
      <c r="Q7" s="240">
        <f t="shared" si="0"/>
        <v>0</v>
      </c>
      <c r="R7" s="72"/>
      <c r="S7" s="146"/>
      <c r="T7" s="240">
        <f t="shared" si="1"/>
        <v>0</v>
      </c>
    </row>
    <row r="8" spans="1:20" ht="25.5" customHeight="1" x14ac:dyDescent="0.25">
      <c r="A8" s="66" t="s">
        <v>136</v>
      </c>
      <c r="B8" s="144" t="s">
        <v>459</v>
      </c>
      <c r="C8" s="144"/>
      <c r="D8" s="144" t="s">
        <v>117</v>
      </c>
      <c r="E8" s="144"/>
      <c r="F8" s="85"/>
      <c r="G8" s="85"/>
      <c r="H8" s="85"/>
      <c r="I8" s="145"/>
      <c r="J8" s="145"/>
      <c r="K8" s="145"/>
      <c r="L8" s="145"/>
      <c r="M8" s="145"/>
      <c r="N8" s="145"/>
      <c r="O8" s="185"/>
      <c r="P8" s="186"/>
      <c r="Q8" s="240">
        <f t="shared" si="0"/>
        <v>0</v>
      </c>
      <c r="R8" s="148"/>
      <c r="S8" s="146"/>
      <c r="T8" s="240">
        <f t="shared" si="1"/>
        <v>0</v>
      </c>
    </row>
    <row r="9" spans="1:20" ht="27" customHeight="1" x14ac:dyDescent="0.25">
      <c r="A9" s="66" t="s">
        <v>136</v>
      </c>
      <c r="B9" s="144" t="s">
        <v>118</v>
      </c>
      <c r="C9" s="144"/>
      <c r="D9" s="120" t="s">
        <v>460</v>
      </c>
      <c r="E9" s="144"/>
      <c r="F9" s="85"/>
      <c r="G9" s="85"/>
      <c r="H9" s="85"/>
      <c r="I9" s="145"/>
      <c r="J9" s="145"/>
      <c r="K9" s="145"/>
      <c r="L9" s="145"/>
      <c r="M9" s="145"/>
      <c r="N9" s="145"/>
      <c r="O9" s="185"/>
      <c r="P9" s="186"/>
      <c r="Q9" s="240">
        <f t="shared" si="0"/>
        <v>0</v>
      </c>
      <c r="R9" s="148"/>
      <c r="S9" s="146"/>
      <c r="T9" s="240">
        <f t="shared" si="1"/>
        <v>0</v>
      </c>
    </row>
    <row r="10" spans="1:20" ht="40.5" customHeight="1" x14ac:dyDescent="0.25">
      <c r="A10" s="66" t="s">
        <v>136</v>
      </c>
      <c r="B10" s="77" t="s">
        <v>421</v>
      </c>
      <c r="C10" s="77"/>
      <c r="D10" s="120" t="s">
        <v>462</v>
      </c>
      <c r="E10" s="77"/>
      <c r="F10" s="85"/>
      <c r="G10" s="85"/>
      <c r="H10" s="85"/>
      <c r="I10" s="85"/>
      <c r="J10" s="85"/>
      <c r="K10" s="85"/>
      <c r="L10" s="85"/>
      <c r="M10" s="85"/>
      <c r="N10" s="85"/>
      <c r="O10" s="187"/>
      <c r="P10" s="104"/>
      <c r="Q10" s="240">
        <f t="shared" si="0"/>
        <v>0</v>
      </c>
      <c r="R10" s="72"/>
      <c r="S10" s="146"/>
      <c r="T10" s="240">
        <f>Q10*S10</f>
        <v>0</v>
      </c>
    </row>
    <row r="11" spans="1:20" ht="36.75" customHeight="1" x14ac:dyDescent="0.25">
      <c r="A11" s="66" t="s">
        <v>122</v>
      </c>
      <c r="B11" s="144" t="s">
        <v>461</v>
      </c>
      <c r="C11" s="144"/>
      <c r="D11" s="120" t="s">
        <v>463</v>
      </c>
      <c r="E11" s="144"/>
      <c r="F11" s="85"/>
      <c r="G11" s="85"/>
      <c r="H11" s="85"/>
      <c r="I11" s="145"/>
      <c r="J11" s="145"/>
      <c r="K11" s="145"/>
      <c r="L11" s="145"/>
      <c r="M11" s="145"/>
      <c r="N11" s="145"/>
      <c r="O11" s="185"/>
      <c r="P11" s="186"/>
      <c r="Q11" s="240">
        <f t="shared" si="0"/>
        <v>0</v>
      </c>
      <c r="R11" s="148"/>
      <c r="S11" s="146"/>
      <c r="T11" s="240">
        <f t="shared" si="1"/>
        <v>0</v>
      </c>
    </row>
    <row r="12" spans="1:20" ht="39.75" customHeight="1" x14ac:dyDescent="0.25">
      <c r="A12" s="66" t="s">
        <v>122</v>
      </c>
      <c r="B12" s="77" t="s">
        <v>465</v>
      </c>
      <c r="C12" s="77" t="s">
        <v>119</v>
      </c>
      <c r="D12" s="120" t="s">
        <v>266</v>
      </c>
      <c r="E12" s="77"/>
      <c r="F12" s="85" t="s">
        <v>148</v>
      </c>
      <c r="G12" s="85"/>
      <c r="H12" s="85"/>
      <c r="I12" s="85"/>
      <c r="J12" s="85"/>
      <c r="K12" s="85"/>
      <c r="L12" s="85"/>
      <c r="M12" s="85"/>
      <c r="N12" s="85"/>
      <c r="O12" s="187"/>
      <c r="P12" s="104"/>
      <c r="Q12" s="240">
        <f t="shared" si="0"/>
        <v>0</v>
      </c>
      <c r="R12" s="72"/>
      <c r="S12" s="146"/>
      <c r="T12" s="240">
        <f t="shared" si="1"/>
        <v>0</v>
      </c>
    </row>
    <row r="13" spans="1:20" ht="36" x14ac:dyDescent="0.25">
      <c r="A13" s="66" t="s">
        <v>122</v>
      </c>
      <c r="B13" s="77" t="s">
        <v>464</v>
      </c>
      <c r="C13" s="77" t="s">
        <v>120</v>
      </c>
      <c r="D13" s="120" t="s">
        <v>267</v>
      </c>
      <c r="E13" s="77"/>
      <c r="F13" s="85" t="s">
        <v>149</v>
      </c>
      <c r="G13" s="85"/>
      <c r="H13" s="85"/>
      <c r="I13" s="85"/>
      <c r="J13" s="85"/>
      <c r="K13" s="85"/>
      <c r="L13" s="85"/>
      <c r="M13" s="85"/>
      <c r="N13" s="85"/>
      <c r="O13" s="187"/>
      <c r="P13" s="104"/>
      <c r="Q13" s="240">
        <f t="shared" si="0"/>
        <v>0</v>
      </c>
      <c r="R13" s="72"/>
      <c r="S13" s="146"/>
      <c r="T13" s="240">
        <f t="shared" si="1"/>
        <v>0</v>
      </c>
    </row>
    <row r="14" spans="1:20" ht="24" x14ac:dyDescent="0.25">
      <c r="A14" s="66" t="s">
        <v>289</v>
      </c>
      <c r="B14" s="254" t="s">
        <v>286</v>
      </c>
      <c r="C14" s="77" t="s">
        <v>452</v>
      </c>
      <c r="D14" s="120"/>
      <c r="E14" s="77"/>
      <c r="F14" s="85"/>
      <c r="G14" s="85"/>
      <c r="H14" s="85"/>
      <c r="I14" s="85"/>
      <c r="J14" s="85"/>
      <c r="K14" s="85"/>
      <c r="L14" s="85"/>
      <c r="M14" s="85"/>
      <c r="N14" s="85"/>
      <c r="O14" s="187"/>
      <c r="P14" s="104"/>
      <c r="Q14" s="240">
        <f t="shared" ref="Q14:Q16" si="2">O14-O14*P14</f>
        <v>0</v>
      </c>
      <c r="R14" s="72"/>
      <c r="S14" s="146"/>
      <c r="T14" s="240">
        <f t="shared" ref="T14:T16" si="3">Q14*S14</f>
        <v>0</v>
      </c>
    </row>
    <row r="15" spans="1:20" ht="24" x14ac:dyDescent="0.25">
      <c r="A15" s="66" t="s">
        <v>289</v>
      </c>
      <c r="B15" s="254" t="s">
        <v>287</v>
      </c>
      <c r="C15" s="77" t="s">
        <v>451</v>
      </c>
      <c r="D15" s="120"/>
      <c r="E15" s="77"/>
      <c r="F15" s="85"/>
      <c r="G15" s="85"/>
      <c r="H15" s="85"/>
      <c r="I15" s="85"/>
      <c r="J15" s="85"/>
      <c r="K15" s="85"/>
      <c r="L15" s="85"/>
      <c r="M15" s="85"/>
      <c r="N15" s="85"/>
      <c r="O15" s="187"/>
      <c r="P15" s="104"/>
      <c r="Q15" s="240">
        <f t="shared" si="2"/>
        <v>0</v>
      </c>
      <c r="R15" s="72"/>
      <c r="S15" s="146"/>
      <c r="T15" s="240">
        <f t="shared" si="3"/>
        <v>0</v>
      </c>
    </row>
    <row r="16" spans="1:20" ht="24" x14ac:dyDescent="0.25">
      <c r="A16" s="66" t="s">
        <v>289</v>
      </c>
      <c r="B16" s="254" t="s">
        <v>288</v>
      </c>
      <c r="C16" s="77" t="s">
        <v>451</v>
      </c>
      <c r="D16" s="120"/>
      <c r="E16" s="77"/>
      <c r="F16" s="85"/>
      <c r="G16" s="85"/>
      <c r="H16" s="85"/>
      <c r="I16" s="85"/>
      <c r="J16" s="85"/>
      <c r="K16" s="85"/>
      <c r="L16" s="85"/>
      <c r="M16" s="85"/>
      <c r="N16" s="85"/>
      <c r="O16" s="187"/>
      <c r="P16" s="104"/>
      <c r="Q16" s="240">
        <f t="shared" si="2"/>
        <v>0</v>
      </c>
      <c r="R16" s="72"/>
      <c r="S16" s="146"/>
      <c r="T16" s="240">
        <f t="shared" si="3"/>
        <v>0</v>
      </c>
    </row>
    <row r="17" spans="3:22" ht="15.75" thickBot="1" x14ac:dyDescent="0.3"/>
    <row r="18" spans="3:22" x14ac:dyDescent="0.25">
      <c r="C18" s="263" t="s">
        <v>190</v>
      </c>
      <c r="D18" s="264"/>
      <c r="E18" s="259"/>
      <c r="F18" s="276"/>
    </row>
    <row r="19" spans="3:22" ht="15.75" thickBot="1" x14ac:dyDescent="0.3">
      <c r="C19" s="265"/>
      <c r="D19" s="266"/>
      <c r="E19" s="261"/>
      <c r="F19" s="277"/>
    </row>
    <row r="20" spans="3:22" ht="15.75" thickBot="1" x14ac:dyDescent="0.3">
      <c r="F20" s="30"/>
    </row>
    <row r="21" spans="3:22" x14ac:dyDescent="0.25">
      <c r="C21" s="267" t="s">
        <v>191</v>
      </c>
      <c r="D21" s="268"/>
      <c r="E21" s="259"/>
      <c r="F21" s="276"/>
    </row>
    <row r="22" spans="3:22" ht="15.75" thickBot="1" x14ac:dyDescent="0.3">
      <c r="C22" s="269"/>
      <c r="D22" s="270"/>
      <c r="E22" s="261"/>
      <c r="F22" s="277"/>
    </row>
    <row r="24" spans="3:22" hidden="1" x14ac:dyDescent="0.25">
      <c r="S24" s="35" t="s">
        <v>193</v>
      </c>
      <c r="T24" s="180">
        <f>ROUND(SUMIF(R6:R16,11%,T6:T16),0)</f>
        <v>0</v>
      </c>
      <c r="U24" s="7"/>
      <c r="V24" s="7"/>
    </row>
    <row r="25" spans="3:22" hidden="1" x14ac:dyDescent="0.25">
      <c r="S25" s="35" t="s">
        <v>194</v>
      </c>
      <c r="T25" s="180">
        <f>ROUND(T24*V25,0)</f>
        <v>0</v>
      </c>
      <c r="U25" s="7"/>
      <c r="V25" s="43">
        <v>0.11</v>
      </c>
    </row>
    <row r="26" spans="3:22" hidden="1" x14ac:dyDescent="0.25">
      <c r="S26" s="35" t="s">
        <v>195</v>
      </c>
      <c r="T26" s="180">
        <f>SUMIF(R6:R16,22%,T6:T16)</f>
        <v>0</v>
      </c>
      <c r="U26" s="7"/>
      <c r="V26" s="7"/>
    </row>
    <row r="27" spans="3:22" ht="15.75" hidden="1" thickBot="1" x14ac:dyDescent="0.3">
      <c r="S27" s="35" t="s">
        <v>196</v>
      </c>
      <c r="T27" s="180">
        <f>ROUND(T26*V27,0)</f>
        <v>0</v>
      </c>
      <c r="U27" s="7"/>
      <c r="V27" s="43">
        <v>0.22</v>
      </c>
    </row>
    <row r="28" spans="3:22" ht="15.75" hidden="1" thickBot="1" x14ac:dyDescent="0.3">
      <c r="S28" s="37" t="s">
        <v>197</v>
      </c>
      <c r="T28" s="181">
        <f>T25+T27</f>
        <v>0</v>
      </c>
      <c r="U28" s="7"/>
      <c r="V28" s="7"/>
    </row>
    <row r="29" spans="3:22" ht="15.75" hidden="1" thickBot="1" x14ac:dyDescent="0.3">
      <c r="S29" s="39" t="s">
        <v>198</v>
      </c>
      <c r="T29" s="182">
        <f>SUM(T24:T27)</f>
        <v>0</v>
      </c>
      <c r="U29" s="7"/>
      <c r="V29" s="7"/>
    </row>
    <row r="30" spans="3:22" hidden="1" x14ac:dyDescent="0.25">
      <c r="S30" s="41" t="s">
        <v>199</v>
      </c>
      <c r="T30" s="42">
        <f>T29/119.33174</f>
        <v>0</v>
      </c>
      <c r="U30" s="7"/>
      <c r="V30" s="7"/>
    </row>
  </sheetData>
  <autoFilter ref="A2:T2"/>
  <mergeCells count="5">
    <mergeCell ref="C18:D19"/>
    <mergeCell ref="E18:F19"/>
    <mergeCell ref="C21:D22"/>
    <mergeCell ref="E21:F22"/>
    <mergeCell ref="A1:T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D19" sqref="D19"/>
    </sheetView>
  </sheetViews>
  <sheetFormatPr baseColWidth="10" defaultRowHeight="15" x14ac:dyDescent="0.25"/>
  <cols>
    <col min="1" max="1" width="35.85546875" customWidth="1"/>
    <col min="2" max="2" width="11.85546875" customWidth="1"/>
    <col min="3" max="3" width="9.140625" bestFit="1" customWidth="1"/>
  </cols>
  <sheetData>
    <row r="1" spans="1:4" x14ac:dyDescent="0.25">
      <c r="A1" s="282" t="s">
        <v>186</v>
      </c>
      <c r="B1" s="282"/>
      <c r="C1" s="282"/>
      <c r="D1" s="282"/>
    </row>
    <row r="3" spans="1:4" x14ac:dyDescent="0.25">
      <c r="A3" s="26" t="s">
        <v>188</v>
      </c>
      <c r="B3" s="20" t="s">
        <v>183</v>
      </c>
      <c r="C3" s="20" t="s">
        <v>268</v>
      </c>
      <c r="D3" s="20" t="s">
        <v>184</v>
      </c>
    </row>
    <row r="4" spans="1:4" s="6" customFormat="1" ht="24" customHeight="1" x14ac:dyDescent="0.25">
      <c r="A4" s="17" t="s">
        <v>529</v>
      </c>
      <c r="B4" s="226"/>
      <c r="C4" s="225"/>
      <c r="D4" s="226">
        <f>B4+B4*C4</f>
        <v>0</v>
      </c>
    </row>
    <row r="5" spans="1:4" s="6" customFormat="1" ht="24" customHeight="1" x14ac:dyDescent="0.25">
      <c r="A5" s="25" t="s">
        <v>166</v>
      </c>
      <c r="B5" s="226"/>
      <c r="C5" s="225"/>
      <c r="D5" s="226">
        <f t="shared" ref="D5:D9" si="0">B5+B5*C5</f>
        <v>0</v>
      </c>
    </row>
    <row r="6" spans="1:4" s="6" customFormat="1" ht="24" customHeight="1" x14ac:dyDescent="0.25">
      <c r="A6" s="25" t="s">
        <v>167</v>
      </c>
      <c r="B6" s="226"/>
      <c r="C6" s="225"/>
      <c r="D6" s="226">
        <f t="shared" si="0"/>
        <v>0</v>
      </c>
    </row>
    <row r="7" spans="1:4" s="6" customFormat="1" ht="24" customHeight="1" x14ac:dyDescent="0.25">
      <c r="A7" s="25" t="s">
        <v>169</v>
      </c>
      <c r="B7" s="226"/>
      <c r="C7" s="225"/>
      <c r="D7" s="226">
        <f t="shared" si="0"/>
        <v>0</v>
      </c>
    </row>
    <row r="8" spans="1:4" s="6" customFormat="1" ht="24" customHeight="1" x14ac:dyDescent="0.25">
      <c r="A8" s="25" t="s">
        <v>168</v>
      </c>
      <c r="B8" s="226"/>
      <c r="C8" s="225"/>
      <c r="D8" s="226">
        <f t="shared" si="0"/>
        <v>0</v>
      </c>
    </row>
    <row r="9" spans="1:4" s="6" customFormat="1" ht="24" customHeight="1" x14ac:dyDescent="0.25">
      <c r="A9" s="25" t="s">
        <v>189</v>
      </c>
      <c r="B9" s="226"/>
      <c r="C9" s="225"/>
      <c r="D9" s="226">
        <f t="shared" si="0"/>
        <v>0</v>
      </c>
    </row>
    <row r="11" spans="1:4" x14ac:dyDescent="0.25">
      <c r="A11" s="26" t="s">
        <v>187</v>
      </c>
      <c r="B11" s="20" t="s">
        <v>183</v>
      </c>
      <c r="C11" s="20" t="s">
        <v>268</v>
      </c>
      <c r="D11" s="20" t="s">
        <v>184</v>
      </c>
    </row>
    <row r="12" spans="1:4" ht="20.25" customHeight="1" x14ac:dyDescent="0.25">
      <c r="A12" s="17" t="s">
        <v>166</v>
      </c>
      <c r="B12" s="226"/>
      <c r="C12" s="225"/>
      <c r="D12" s="226">
        <f>B12+B12*C12</f>
        <v>0</v>
      </c>
    </row>
  </sheetData>
  <mergeCells count="1">
    <mergeCell ref="A1:D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C27" sqref="C27"/>
    </sheetView>
  </sheetViews>
  <sheetFormatPr baseColWidth="10" defaultRowHeight="15" x14ac:dyDescent="0.25"/>
  <cols>
    <col min="2" max="2" width="1.85546875" customWidth="1"/>
    <col min="3" max="3" width="58.28515625" customWidth="1"/>
    <col min="4" max="4" width="12.85546875" customWidth="1"/>
  </cols>
  <sheetData>
    <row r="1" spans="1:5" x14ac:dyDescent="0.25">
      <c r="A1" s="283" t="s">
        <v>200</v>
      </c>
      <c r="B1" s="283"/>
      <c r="C1" s="284"/>
      <c r="D1" s="284"/>
    </row>
    <row r="2" spans="1:5" x14ac:dyDescent="0.25">
      <c r="A2" s="283" t="s">
        <v>201</v>
      </c>
      <c r="B2" s="283"/>
      <c r="C2" s="285"/>
      <c r="D2" s="285"/>
    </row>
    <row r="3" spans="1:5" ht="15.75" thickBot="1" x14ac:dyDescent="0.3">
      <c r="A3" s="44"/>
      <c r="B3" s="44"/>
      <c r="C3" s="44"/>
      <c r="D3" s="44"/>
    </row>
    <row r="4" spans="1:5" ht="15.75" thickBot="1" x14ac:dyDescent="0.3">
      <c r="A4" s="45" t="s">
        <v>202</v>
      </c>
      <c r="B4" s="46" t="s">
        <v>203</v>
      </c>
      <c r="C4" s="47" t="s">
        <v>204</v>
      </c>
      <c r="D4" s="48"/>
    </row>
    <row r="5" spans="1:5" ht="15.75" thickBot="1" x14ac:dyDescent="0.3">
      <c r="A5" s="49"/>
      <c r="B5" s="50"/>
      <c r="C5" s="51" t="s">
        <v>205</v>
      </c>
      <c r="D5" s="52">
        <f>'LOT 1'!U87</f>
        <v>0</v>
      </c>
      <c r="E5" s="160">
        <f>'LOT 1'!U88</f>
        <v>0</v>
      </c>
    </row>
    <row r="6" spans="1:5" ht="15.75" thickBot="1" x14ac:dyDescent="0.3">
      <c r="A6" s="44"/>
      <c r="B6" s="44"/>
      <c r="C6" s="44"/>
      <c r="D6" s="44"/>
    </row>
    <row r="7" spans="1:5" ht="15.75" thickBot="1" x14ac:dyDescent="0.3">
      <c r="A7" s="45" t="s">
        <v>206</v>
      </c>
      <c r="B7" s="46" t="s">
        <v>203</v>
      </c>
      <c r="C7" s="47" t="s">
        <v>207</v>
      </c>
      <c r="D7" s="48"/>
    </row>
    <row r="8" spans="1:5" ht="15.75" thickBot="1" x14ac:dyDescent="0.3">
      <c r="A8" s="49"/>
      <c r="B8" s="50"/>
      <c r="C8" s="51" t="s">
        <v>205</v>
      </c>
      <c r="D8" s="52">
        <f>'LOT 2'!T49</f>
        <v>0</v>
      </c>
      <c r="E8" s="160">
        <f>'LOT 2'!T50</f>
        <v>0</v>
      </c>
    </row>
    <row r="9" spans="1:5" ht="15.75" thickBot="1" x14ac:dyDescent="0.3">
      <c r="A9" s="44"/>
      <c r="B9" s="44"/>
      <c r="C9" s="44"/>
      <c r="D9" s="44"/>
    </row>
    <row r="10" spans="1:5" ht="15.75" thickBot="1" x14ac:dyDescent="0.3">
      <c r="A10" s="45" t="s">
        <v>208</v>
      </c>
      <c r="B10" s="46" t="s">
        <v>203</v>
      </c>
      <c r="C10" s="47" t="s">
        <v>209</v>
      </c>
      <c r="D10" s="48"/>
    </row>
    <row r="11" spans="1:5" ht="15.75" thickBot="1" x14ac:dyDescent="0.3">
      <c r="A11" s="49"/>
      <c r="B11" s="50"/>
      <c r="C11" s="51" t="s">
        <v>205</v>
      </c>
      <c r="D11" s="52">
        <f>'LOT 3'!T26</f>
        <v>0</v>
      </c>
      <c r="E11" s="160">
        <f>'LOT 3'!T27</f>
        <v>0</v>
      </c>
    </row>
    <row r="12" spans="1:5" ht="15.75" thickBot="1" x14ac:dyDescent="0.3">
      <c r="A12" s="44"/>
      <c r="B12" s="44"/>
      <c r="C12" s="44"/>
      <c r="D12" s="44"/>
    </row>
    <row r="13" spans="1:5" ht="15.75" thickBot="1" x14ac:dyDescent="0.3">
      <c r="A13" s="45" t="s">
        <v>210</v>
      </c>
      <c r="B13" s="46" t="s">
        <v>203</v>
      </c>
      <c r="C13" s="47" t="s">
        <v>211</v>
      </c>
      <c r="D13" s="48"/>
    </row>
    <row r="14" spans="1:5" ht="15.75" thickBot="1" x14ac:dyDescent="0.3">
      <c r="A14" s="49"/>
      <c r="B14" s="50"/>
      <c r="C14" s="51" t="s">
        <v>205</v>
      </c>
      <c r="D14" s="52">
        <f>'LOT 4'!T26</f>
        <v>0</v>
      </c>
      <c r="E14" s="160">
        <f>'LOT 4'!T27</f>
        <v>0</v>
      </c>
    </row>
    <row r="15" spans="1:5" ht="15.75" thickBot="1" x14ac:dyDescent="0.3">
      <c r="A15" s="44"/>
      <c r="B15" s="44"/>
      <c r="C15" s="44"/>
      <c r="D15" s="44"/>
    </row>
    <row r="16" spans="1:5" ht="15.75" thickBot="1" x14ac:dyDescent="0.3">
      <c r="A16" s="45" t="s">
        <v>212</v>
      </c>
      <c r="B16" s="46" t="s">
        <v>203</v>
      </c>
      <c r="C16" s="47" t="s">
        <v>213</v>
      </c>
      <c r="D16" s="48"/>
    </row>
    <row r="17" spans="1:5" ht="15.75" thickBot="1" x14ac:dyDescent="0.3">
      <c r="A17" s="49"/>
      <c r="B17" s="50"/>
      <c r="C17" s="51" t="s">
        <v>205</v>
      </c>
      <c r="D17" s="52">
        <f>'LOT 5'!T20</f>
        <v>0</v>
      </c>
      <c r="E17" s="160">
        <f>'LOT 5'!T21</f>
        <v>0</v>
      </c>
    </row>
    <row r="18" spans="1:5" ht="15.75" thickBot="1" x14ac:dyDescent="0.3">
      <c r="A18" s="44"/>
      <c r="B18" s="44"/>
      <c r="C18" s="44"/>
      <c r="D18" s="44"/>
    </row>
    <row r="19" spans="1:5" ht="15.75" thickBot="1" x14ac:dyDescent="0.3">
      <c r="A19" s="45" t="s">
        <v>214</v>
      </c>
      <c r="B19" s="46" t="s">
        <v>203</v>
      </c>
      <c r="C19" s="47" t="s">
        <v>215</v>
      </c>
      <c r="D19" s="48"/>
    </row>
    <row r="20" spans="1:5" ht="15.75" thickBot="1" x14ac:dyDescent="0.3">
      <c r="A20" s="49"/>
      <c r="B20" s="50"/>
      <c r="C20" s="51" t="s">
        <v>205</v>
      </c>
      <c r="D20" s="52">
        <f>'LOT 6'!T29</f>
        <v>0</v>
      </c>
      <c r="E20" s="160">
        <f>'LOT 6'!T30</f>
        <v>0</v>
      </c>
    </row>
  </sheetData>
  <mergeCells count="4">
    <mergeCell ref="A1:B1"/>
    <mergeCell ref="C1:D1"/>
    <mergeCell ref="A2:B2"/>
    <mergeCell ref="C2:D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Données!$B$2:$B$25</xm:f>
          </x14:formula1>
          <xm:sqref>C1:D1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6"/>
  <sheetViews>
    <sheetView workbookViewId="0">
      <selection activeCell="L12" sqref="L12"/>
    </sheetView>
  </sheetViews>
  <sheetFormatPr baseColWidth="10" defaultRowHeight="15" x14ac:dyDescent="0.25"/>
  <sheetData>
    <row r="2" spans="2:2" x14ac:dyDescent="0.25">
      <c r="B2" t="s">
        <v>295</v>
      </c>
    </row>
    <row r="3" spans="2:2" x14ac:dyDescent="0.25">
      <c r="B3" t="s">
        <v>296</v>
      </c>
    </row>
    <row r="4" spans="2:2" x14ac:dyDescent="0.25">
      <c r="B4" t="s">
        <v>297</v>
      </c>
    </row>
    <row r="5" spans="2:2" x14ac:dyDescent="0.25">
      <c r="B5" t="s">
        <v>298</v>
      </c>
    </row>
    <row r="6" spans="2:2" x14ac:dyDescent="0.25">
      <c r="B6" t="s">
        <v>299</v>
      </c>
    </row>
    <row r="7" spans="2:2" x14ac:dyDescent="0.25">
      <c r="B7" t="s">
        <v>300</v>
      </c>
    </row>
    <row r="8" spans="2:2" x14ac:dyDescent="0.25">
      <c r="B8" t="s">
        <v>301</v>
      </c>
    </row>
    <row r="9" spans="2:2" x14ac:dyDescent="0.25">
      <c r="B9" t="s">
        <v>302</v>
      </c>
    </row>
    <row r="10" spans="2:2" x14ac:dyDescent="0.25">
      <c r="B10" t="s">
        <v>303</v>
      </c>
    </row>
    <row r="11" spans="2:2" x14ac:dyDescent="0.25">
      <c r="B11" t="s">
        <v>304</v>
      </c>
    </row>
    <row r="12" spans="2:2" x14ac:dyDescent="0.25">
      <c r="B12" t="s">
        <v>305</v>
      </c>
    </row>
    <row r="13" spans="2:2" x14ac:dyDescent="0.25">
      <c r="B13" t="s">
        <v>306</v>
      </c>
    </row>
    <row r="14" spans="2:2" x14ac:dyDescent="0.25">
      <c r="B14" t="s">
        <v>307</v>
      </c>
    </row>
    <row r="15" spans="2:2" x14ac:dyDescent="0.25">
      <c r="B15" t="s">
        <v>308</v>
      </c>
    </row>
    <row r="16" spans="2:2" x14ac:dyDescent="0.25">
      <c r="B16" t="s">
        <v>309</v>
      </c>
    </row>
  </sheetData>
  <dataValidations count="1">
    <dataValidation type="list" allowBlank="1" showInputMessage="1" showErrorMessage="1" sqref="D21">
      <formula1>$B$2:$B$26</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Status xmlns="http://schemas.microsoft.com/sharepoint/v3/fields">Non commencé</_Statu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EF0528843E51B40BA06175565F62CD2" ma:contentTypeVersion="2" ma:contentTypeDescription="Crée un document." ma:contentTypeScope="" ma:versionID="a896a84b12c28b649e67c57aaf733e93">
  <xsd:schema xmlns:xsd="http://www.w3.org/2001/XMLSchema" xmlns:xs="http://www.w3.org/2001/XMLSchema" xmlns:p="http://schemas.microsoft.com/office/2006/metadata/properties" xmlns:ns2="http://schemas.microsoft.com/sharepoint/v3/fields" xmlns:ns3="b4e5859b-ee65-48b0-8c93-31e0423038f6" targetNamespace="http://schemas.microsoft.com/office/2006/metadata/properties" ma:root="true" ma:fieldsID="c68bd8d0395f19d9fe4b95b1b71966d0" ns2:_="" ns3:_="">
    <xsd:import namespace="http://schemas.microsoft.com/sharepoint/v3/fields"/>
    <xsd:import namespace="b4e5859b-ee65-48b0-8c93-31e0423038f6"/>
    <xsd:element name="properties">
      <xsd:complexType>
        <xsd:sequence>
          <xsd:element name="documentManagement">
            <xsd:complexType>
              <xsd:all>
                <xsd:element ref="ns2:_Statu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8" nillable="true" ma:displayName="État" ma:default="Non commencé" ma:internalName="_Status">
      <xsd:simpleType>
        <xsd:union memberTypes="dms:Text">
          <xsd:simpleType>
            <xsd:restriction base="dms:Choice">
              <xsd:enumeration value="Non commencé"/>
              <xsd:enumeration value="Brouillon"/>
              <xsd:enumeration value="Révisé"/>
              <xsd:enumeration value="Planifié"/>
              <xsd:enumeration value="Publié"/>
              <xsd:enumeration value="Final"/>
              <xsd:enumeration value="Date d'expiration"/>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b4e5859b-ee65-48b0-8c93-31e0423038f6"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9"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État"/>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3BF441-B9EF-473A-8B82-5840A8DB0B7B}">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b4e5859b-ee65-48b0-8c93-31e0423038f6"/>
    <ds:schemaRef ds:uri="http://purl.org/dc/elements/1.1/"/>
    <ds:schemaRef ds:uri="http://schemas.microsoft.com/office/2006/metadata/properties"/>
    <ds:schemaRef ds:uri="http://schemas.microsoft.com/sharepoint/v3/fields"/>
    <ds:schemaRef ds:uri="http://www.w3.org/XML/1998/namespace"/>
    <ds:schemaRef ds:uri="http://purl.org/dc/terms/"/>
  </ds:schemaRefs>
</ds:datastoreItem>
</file>

<file path=customXml/itemProps2.xml><?xml version="1.0" encoding="utf-8"?>
<ds:datastoreItem xmlns:ds="http://schemas.openxmlformats.org/officeDocument/2006/customXml" ds:itemID="{71440DD0-C0E4-4AFD-86FA-920CFAFC9B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4e5859b-ee65-48b0-8c93-31e042303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561344-25E0-4889-AAB0-2205B028D94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LOT 1</vt:lpstr>
      <vt:lpstr>LOT 2</vt:lpstr>
      <vt:lpstr>LOT 3</vt:lpstr>
      <vt:lpstr>LOT 4</vt:lpstr>
      <vt:lpstr>LOT 5</vt:lpstr>
      <vt:lpstr>LOT 6</vt:lpstr>
      <vt:lpstr>TARIFS LIVRAISON</vt:lpstr>
      <vt:lpstr>Synthèse BdC</vt:lpstr>
      <vt:lpstr>Données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Jean-Francois IDEF MINDEF</dc:creator>
  <cp:lastModifiedBy>CALLEGA Patricia ADJOINT ADMI PRIN</cp:lastModifiedBy>
  <cp:lastPrinted>2024-11-13T00:19:29Z</cp:lastPrinted>
  <dcterms:created xsi:type="dcterms:W3CDTF">2020-06-23T00:39:39Z</dcterms:created>
  <dcterms:modified xsi:type="dcterms:W3CDTF">2024-11-13T00:56:09Z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0x0101002EF0528843E51B40BA06175565F62CD2</vt:lpwstr>
  </property>
</Properties>
</file>