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3-DM\05-BA\2-Section_contractualisation_marchés\ACHATS\2022_PROJETS\2024-008 EPI\2-Consultation\2.1- DCE-place\"/>
    </mc:Choice>
  </mc:AlternateContent>
  <bookViews>
    <workbookView xWindow="0" yWindow="0" windowWidth="28800" windowHeight="12300"/>
  </bookViews>
  <sheets>
    <sheet name="LOT 1" sheetId="1" r:id="rId1"/>
    <sheet name="LOT 2" sheetId="6" r:id="rId2"/>
    <sheet name="LOT 3" sheetId="7" r:id="rId3"/>
    <sheet name="LOT 4" sheetId="8" r:id="rId4"/>
    <sheet name="LOT 5" sheetId="9" r:id="rId5"/>
    <sheet name="LOT 6" sheetId="10" r:id="rId6"/>
  </sheets>
  <definedNames>
    <definedName name="_xlnm._FilterDatabase" localSheetId="1" hidden="1">'LOT 2'!$A$2:$AG$2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0" l="1"/>
  <c r="K10" i="10"/>
  <c r="M43" i="1"/>
  <c r="M4" i="1" l="1"/>
  <c r="O12" i="10" l="1"/>
  <c r="O13" i="10" s="1"/>
  <c r="O14" i="10" l="1"/>
  <c r="O10" i="9"/>
  <c r="O11" i="9" s="1"/>
  <c r="O8" i="9"/>
  <c r="O17" i="8"/>
  <c r="O18" i="8" s="1"/>
  <c r="O15" i="8"/>
  <c r="O11" i="7"/>
  <c r="O12" i="7" s="1"/>
  <c r="O9" i="7"/>
  <c r="P3" i="6"/>
  <c r="P4" i="6" s="1"/>
  <c r="P1" i="6"/>
  <c r="O15" i="10" l="1"/>
  <c r="O16" i="10" s="1"/>
  <c r="O9" i="9"/>
  <c r="O12" i="9" s="1"/>
  <c r="O16" i="8"/>
  <c r="O19" i="8" s="1"/>
  <c r="O10" i="7"/>
  <c r="O13" i="7" s="1"/>
  <c r="P2" i="6"/>
  <c r="P5" i="6" s="1"/>
  <c r="K6" i="9"/>
  <c r="O13" i="9" l="1"/>
  <c r="O14" i="9" s="1"/>
  <c r="O20" i="8"/>
  <c r="O21" i="8" s="1"/>
  <c r="O14" i="7"/>
  <c r="O15" i="7" s="1"/>
  <c r="P6" i="6"/>
  <c r="P7" i="6" s="1"/>
  <c r="K9" i="10"/>
  <c r="K8" i="10"/>
  <c r="K7" i="10"/>
  <c r="K6" i="10"/>
  <c r="K5" i="10"/>
  <c r="K4" i="10"/>
  <c r="K3" i="10"/>
  <c r="K5" i="9"/>
  <c r="K4" i="9"/>
  <c r="K3" i="9"/>
  <c r="I17" i="6" l="1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K11" i="8" l="1"/>
  <c r="K10" i="8"/>
  <c r="K7" i="8"/>
  <c r="K6" i="8"/>
  <c r="K3" i="8"/>
  <c r="K7" i="7"/>
  <c r="K6" i="7"/>
  <c r="K5" i="7"/>
  <c r="K4" i="7"/>
  <c r="K3" i="7"/>
  <c r="K4" i="8" l="1"/>
  <c r="K8" i="8"/>
  <c r="K12" i="8"/>
  <c r="K5" i="8"/>
  <c r="K13" i="8"/>
  <c r="K9" i="8"/>
  <c r="M49" i="1" l="1"/>
  <c r="P3" i="1" s="1"/>
  <c r="P4" i="1" s="1"/>
  <c r="M39" i="1"/>
  <c r="M38" i="1"/>
  <c r="M37" i="1"/>
  <c r="M33" i="1"/>
  <c r="M31" i="1"/>
  <c r="M44" i="1" l="1"/>
  <c r="M47" i="1"/>
  <c r="M32" i="1"/>
  <c r="M34" i="1"/>
  <c r="M42" i="1"/>
  <c r="M45" i="1"/>
  <c r="M46" i="1"/>
  <c r="M48" i="1"/>
  <c r="M50" i="1"/>
  <c r="P1" i="1" s="1"/>
  <c r="M28" i="1"/>
  <c r="M27" i="1"/>
  <c r="P2" i="1" l="1"/>
  <c r="M26" i="1"/>
  <c r="M23" i="1"/>
  <c r="M19" i="1"/>
  <c r="M16" i="1"/>
  <c r="M15" i="1"/>
  <c r="M14" i="1"/>
  <c r="M13" i="1"/>
  <c r="M11" i="1"/>
  <c r="M10" i="1"/>
  <c r="M9" i="1"/>
  <c r="M8" i="1"/>
  <c r="M7" i="1"/>
  <c r="P5" i="1" l="1"/>
  <c r="M6" i="1"/>
  <c r="M5" i="1"/>
  <c r="M12" i="1"/>
</calcChain>
</file>

<file path=xl/sharedStrings.xml><?xml version="1.0" encoding="utf-8"?>
<sst xmlns="http://schemas.openxmlformats.org/spreadsheetml/2006/main" count="427" uniqueCount="213">
  <si>
    <t>Désignation du lot</t>
  </si>
  <si>
    <t xml:space="preserve">Désignation </t>
  </si>
  <si>
    <t>Traitements</t>
  </si>
  <si>
    <t>Caractéristiques</t>
  </si>
  <si>
    <t xml:space="preserve">Contre les risques </t>
  </si>
  <si>
    <t>Normes</t>
  </si>
  <si>
    <t>Anti-UV</t>
  </si>
  <si>
    <t xml:space="preserve">Jugulaires et mentonnières </t>
  </si>
  <si>
    <t>Lunettes de soudeurs sécurité</t>
  </si>
  <si>
    <t>Protection de voies respiratoires</t>
  </si>
  <si>
    <t>Ecran facial</t>
  </si>
  <si>
    <t xml:space="preserve">Chaussures de sécurité </t>
  </si>
  <si>
    <t>Vêtements de pluie</t>
  </si>
  <si>
    <t>Vêtements de haute visibilité</t>
  </si>
  <si>
    <t>Vêtements de travail à usage unique</t>
  </si>
  <si>
    <t>Harnais 4 points d’accrochage</t>
  </si>
  <si>
    <t>Longes</t>
  </si>
  <si>
    <t>Longes simples</t>
  </si>
  <si>
    <t>Antichute à absorbeur d’énergie</t>
  </si>
  <si>
    <t>Sangles</t>
  </si>
  <si>
    <t>Sangles simples</t>
  </si>
  <si>
    <t>Anneaux d’amarrage (X4)</t>
  </si>
  <si>
    <t>Absorbeur d’énergie</t>
  </si>
  <si>
    <t>Absorbeur d’énergie standard nu</t>
  </si>
  <si>
    <t>EN 355</t>
  </si>
  <si>
    <t>Cordes</t>
  </si>
  <si>
    <t xml:space="preserve">Cordelette </t>
  </si>
  <si>
    <t>Antichute</t>
  </si>
  <si>
    <t>Descendeur</t>
  </si>
  <si>
    <t>Descendeur auto-freinant</t>
  </si>
  <si>
    <t>Antichute ouvrable pour corde</t>
  </si>
  <si>
    <t>Rangement matériel</t>
  </si>
  <si>
    <t>Sac de transport</t>
  </si>
  <si>
    <t>Connecteur Grande ouverture</t>
  </si>
  <si>
    <t>Protection des yeux</t>
  </si>
  <si>
    <t>Porte visière et visière polycarbonate incolore à bord plastique</t>
  </si>
  <si>
    <t>Classe AZM 1000 Volts</t>
  </si>
  <si>
    <t>Protection des pieds
Taille 36 à 52</t>
  </si>
  <si>
    <t>Protection des mains
Tailles : 6, 7, 8, 9, 10, 11</t>
  </si>
  <si>
    <t>Protection du corps
De S à 4XL</t>
  </si>
  <si>
    <t>Pantalon soudeur croute de cuir de bovin, fil kevlar. Ceinture élastique à passants. Braguette fermée par pression sous rabat. Poches latérales à passants.</t>
  </si>
  <si>
    <t>Tablier soudeur en croute de cuir avec bavette. Boucle de réglage sur le cou. Sangle croute cousue avec boucle plastique.</t>
  </si>
  <si>
    <t>Maintien par élastique aux extrémités.</t>
  </si>
  <si>
    <t>Gant type A - croute de cuir de bovin supérieur . Manchette 15 cm, coupe américaine</t>
  </si>
  <si>
    <t>Protection anti coupures</t>
  </si>
  <si>
    <t>Risque de rebond de la chaine</t>
  </si>
  <si>
    <t>Cotte a bretelle</t>
  </si>
  <si>
    <t>Botte forestière</t>
  </si>
  <si>
    <t xml:space="preserve">Tablier </t>
  </si>
  <si>
    <t>Antidérapants et tige hydrofuge</t>
  </si>
  <si>
    <t>Equipement pour le corps De S à 4XL</t>
  </si>
  <si>
    <t>Equipements pour les pieds
Taille 36 à 52</t>
  </si>
  <si>
    <t>Anneaux d'amarrage</t>
  </si>
  <si>
    <t>Sous lot n°1-5 Protection du corps  taille de S à 4XL</t>
  </si>
  <si>
    <t>LOT N°1 PROTECTION TÊTE,  MAINS, CORPS, PIEDS, VOIES RESPIRATOIRES</t>
  </si>
  <si>
    <t>Lot n° 2 protection anti-chute</t>
  </si>
  <si>
    <t>Lot N°3 protection manipulation / charge de batteries</t>
  </si>
  <si>
    <t>Lot N°4 protection des soudeurs</t>
  </si>
  <si>
    <t>Lot N°5 protection travail forestier et espace vert</t>
  </si>
  <si>
    <t>Lot N°6 protection dans les activités de restauration : cuisine service</t>
  </si>
  <si>
    <t xml:space="preserve">Nom commercial </t>
  </si>
  <si>
    <t>Equipement pour la tête
tour de tête 53 à 63 cm</t>
  </si>
  <si>
    <t>Protection de la tête 
Tour de tête de 53 à 63 cm (une différence d'un (1) centimètre sera tolérée)</t>
  </si>
  <si>
    <t>Protection de la tête
Tour de tête de 53 à 63 cm (une différence d'un (1) centimètre sera tolérée)</t>
  </si>
  <si>
    <t>TauxTGC</t>
  </si>
  <si>
    <t>Type MAG
Type MMA
Type MIG
Type TIG</t>
  </si>
  <si>
    <t>coupures</t>
  </si>
  <si>
    <t>Sous lot n°1-6 Vêtements de travail  taille de S à 4XL</t>
  </si>
  <si>
    <t>Vêtements de travail
(hors EPI)</t>
  </si>
  <si>
    <t>Sous lot n°1-1 : protections de la tête, oculaires, auditives</t>
  </si>
  <si>
    <r>
      <t xml:space="preserve">Sous lot n°1-4 Protection des pieds </t>
    </r>
    <r>
      <rPr>
        <sz val="9"/>
        <color rgb="FFFF0000"/>
        <rFont val="Calibri"/>
        <family val="2"/>
        <scheme val="minor"/>
      </rPr>
      <t>(elles ne devront pas avoir une date de fabrication supérieure à 2 ans au moment de l’achat) Taille  des chaussures de  36 à 52</t>
    </r>
  </si>
  <si>
    <t>Prix unitaire HT remisé</t>
  </si>
  <si>
    <t>Sous-lot</t>
  </si>
  <si>
    <t>1.1</t>
  </si>
  <si>
    <t xml:space="preserve">Protection de la tête
</t>
  </si>
  <si>
    <t>Protection de la tête</t>
  </si>
  <si>
    <t xml:space="preserve">Protections oculaires </t>
  </si>
  <si>
    <t>Protections auditives</t>
  </si>
  <si>
    <t>Sous lot n°1-2 Protection de voies respiratoires</t>
  </si>
  <si>
    <t>1.2</t>
  </si>
  <si>
    <t>1.3</t>
  </si>
  <si>
    <t>Protection des mains</t>
  </si>
  <si>
    <t>1.4</t>
  </si>
  <si>
    <t>1.5</t>
  </si>
  <si>
    <t>1.6</t>
  </si>
  <si>
    <t>4 points d’accrochage antichute (1 frontal, 1 dorsal, et 2 latéraux) Boucles : Aluminium ou acier
EN 361 et EN 358</t>
  </si>
  <si>
    <t>Casque + jugulaire (une différence d'un (1) centimètre sera tolérée)</t>
  </si>
  <si>
    <t>Avec ou sans aération
Tour de tête 60 cm
Résistance jugulaire : 25 KN
EN 12492 : 2012
EN 397 + A1 : 2012</t>
  </si>
  <si>
    <t xml:space="preserve">Casque
</t>
  </si>
  <si>
    <t>Réfence  BPU</t>
  </si>
  <si>
    <t>Prix total Remisé HT</t>
  </si>
  <si>
    <r>
      <t xml:space="preserve">Quantité estimative à commander </t>
    </r>
    <r>
      <rPr>
        <b/>
        <sz val="9"/>
        <color rgb="FFFF0000"/>
        <rFont val="Calibri"/>
        <family val="2"/>
        <scheme val="minor"/>
      </rPr>
      <t xml:space="preserve">(non contractuelle) </t>
    </r>
  </si>
  <si>
    <t>Harnais</t>
  </si>
  <si>
    <t>Référence BPU</t>
  </si>
  <si>
    <t xml:space="preserve">Protection du corps
</t>
  </si>
  <si>
    <t xml:space="preserve">Protection des mains
</t>
  </si>
  <si>
    <t>Pantalon soudeur 
taille XL</t>
  </si>
  <si>
    <t>Veste soudeur
taille L</t>
  </si>
  <si>
    <t>Paire de manchettes XL</t>
  </si>
  <si>
    <t>Gants soudeur TIG – Type B
taille 9</t>
  </si>
  <si>
    <t>Bottes de sécurité pour soudeur qualité S3 HI HRO SRC, taille 46</t>
  </si>
  <si>
    <t>Veste forestier, taille L</t>
  </si>
  <si>
    <t xml:space="preserve">Chaussures de sécurité, </t>
  </si>
  <si>
    <t>Sous-total TGC 11 %</t>
  </si>
  <si>
    <t>S/Total TGC 11 %</t>
  </si>
  <si>
    <t>Sous-total TGC 22 %</t>
  </si>
  <si>
    <t>S/Total TGC 22 %</t>
  </si>
  <si>
    <t>TOTAL TGC</t>
  </si>
  <si>
    <t>TOTAL TTC</t>
  </si>
  <si>
    <t>TOTAL EURO</t>
  </si>
  <si>
    <t>Casquette anti-heurt
Visière longue et courte</t>
  </si>
  <si>
    <t>Polyester/polyamide sans absorbeur d’énergie, 
Résistance : 22 KN
2 boucles cousues
EN 354 et EN 795 B</t>
  </si>
  <si>
    <t xml:space="preserve">Corde 20 m, </t>
  </si>
  <si>
    <t>Corde 200 m</t>
  </si>
  <si>
    <t>Antichute mobile 10 à 12 mm</t>
  </si>
  <si>
    <t>Capacité : 40 minimum</t>
  </si>
  <si>
    <t>En corde statique polyamide sans absorbeur d’énergie
Résistance : 22 KN
Diamètre : 10,5 mm
Terminaison 2 boucles cossées
Longueur : 1,50 m
EN 354</t>
  </si>
  <si>
    <t>Sangle plate double (Y) boucles cossées
2 connecteurs crochet grande ouverture mousqueton ou connecteur grande ouverture ou équivalent
EN 355</t>
  </si>
  <si>
    <t>Polyester/Polyamide de 28 mm
Résistance : 45 Kn
Sangle plate textile de protection extérieure et sangle portant interne
EN 354
et
EN 795 B
Longueur : 60 cm, 80 cm, 120cm, 150 cm</t>
  </si>
  <si>
    <t xml:space="preserve">Semi-statique Type : A EN 1891 
Diamètre : 10,5 à 11  mm
boucles aux deux extrémités recouvertes d’une protection plastique
</t>
  </si>
  <si>
    <t>Semi-statique  Type : A 
EN 1891
Résistance : 22 kN 
Diamètre : 10,5 mm à 11 mm
Charge de rupture : minimum 2800 DAN</t>
  </si>
  <si>
    <t>Diamètre : 6 à 8 mm
Longueur : 2 m
Semi-statique
Type A</t>
  </si>
  <si>
    <t>Nu (sans sangle ni connecteur)
Résistance : 120 kg mini
Corde : 8 à 12 mm et 10 à 12 mm
EN 353-2</t>
  </si>
  <si>
    <t>Pour corde statique de 10 à 12 mm
Résistance : 120 kg mini
EN 341 
Poignée anti-panique
arrêt automatique obligatoire</t>
  </si>
  <si>
    <t>Pour corde de 10 mm et 12 mm
Résistance : 120 kg mini
EN 353-2
Double ouverture de sécurité et système de blocage automatique</t>
  </si>
  <si>
    <t>Matière : Zicral ou Acier
EN 362
Dimension de l’ouverture : 25 à 55 mm
Résistance : 25-40 daN grand coté / 7-20daN petit coté /7-15 daN ouvert</t>
  </si>
  <si>
    <t>Anti acides
Anti buée
Anti rayures</t>
  </si>
  <si>
    <t>Chimique
Electrique</t>
  </si>
  <si>
    <t>A : Résistance à l’acide
Z : Résistance à l’ozone
M : Résistance mécanique</t>
  </si>
  <si>
    <t>Chimiques
Electriques
Feu</t>
  </si>
  <si>
    <t>Anti feu
Anti chaleur</t>
  </si>
  <si>
    <t>Feu
Chaleur</t>
  </si>
  <si>
    <t>Anti feu
Anti chaleur
Anti coupure</t>
  </si>
  <si>
    <t>Feu
Chaleur
coupure</t>
  </si>
  <si>
    <t>Anti feu
Anti chaleur
Anti arc</t>
  </si>
  <si>
    <t>Feu
Chaleur
Arc</t>
  </si>
  <si>
    <t>Isolation contre la chaleur
Résistance à la chaleur par contact
Anti dérapant</t>
  </si>
  <si>
    <t>Renfort anti-coupure 
Protège malléolle
Semelle anti perforation et coquille acier</t>
  </si>
  <si>
    <t>Casque forestier complet</t>
  </si>
  <si>
    <r>
      <t>Matière</t>
    </r>
    <r>
      <rPr>
        <sz val="9"/>
        <color theme="1"/>
        <rFont val="Calibri"/>
        <family val="2"/>
        <scheme val="minor"/>
      </rPr>
      <t> : synthétique 
Genre : mixte
Embout : acier 200j</t>
    </r>
  </si>
  <si>
    <t>Casque de chantier non aéré JAUNE, 
Tour de tête de 62 cm  (une différence d'un (1) centimètre sera tolérée)</t>
  </si>
  <si>
    <t>Ecran facial  polycarbonate risque mécanique</t>
  </si>
  <si>
    <t>Lunette à branches, anti-rayures, verres incolores et fumées</t>
  </si>
  <si>
    <t xml:space="preserve">Lunette à branches plates et souples , anti-rayures, protection UV, nez polycarbonage intégré, facilité d'usage avec un casque, </t>
  </si>
  <si>
    <t>Lunettes de sécurité à branches  binoculaire, anti-rayures, protection UV, polycarbonate incolore, protections latérales, protection nasale confort</t>
  </si>
  <si>
    <t>Lunettes incolore binoculaire à branche anti poussière, anti-rayures, antibuées, avec élastique de maintien ajustable, bords en mousse,</t>
  </si>
  <si>
    <t xml:space="preserve">Lunettes masque, anti-rayures, antibuées, polycarbonate incolore, ventilation indirecte, monture souple
Ecran panoramique anti-reflet
Large bandeau élastique
Superposables à des lunettes correctives
Adapté au port d’un demi-masque </t>
  </si>
  <si>
    <t>Bouchons d'oreilles réutilisables, silicone avec cordon</t>
  </si>
  <si>
    <t>Bouchon d'oreilles à usage unique , avec cordelette</t>
  </si>
  <si>
    <t xml:space="preserve">Casques anti-bruit
Coquilles ABS.
Coussinets rembourrés en mousse synthétique.
Arceau réglable en hauteur. 
Confort d’utilisation
pliable ou non </t>
  </si>
  <si>
    <t>Casque antibruit (protections auditives multifonctionnelles)
Etanche à l’aspersion
Electronique très performante entièrement numérique de la dernière génération
Econome en énergie (deux piles standards 1.5 v durent 600 heures)
Connexion par prise jack 3.5mm de périphériques audio
Réglage facile du volume (2 touches) même avec des gants
Atténuation et/ou amplification du son 
Serre-tête pliable et équipé de coques fines pour tireurs droitiers ou gauchers
Alarme de prévention de batterie faible.</t>
  </si>
  <si>
    <t>Demi masque  caoutchouc bi cartouche  
contre risques chimiques/poussières</t>
  </si>
  <si>
    <t>Cartouches filtrantes demi masque A1 B1 E1 K1 P3
contre risques chimique/microparticules
Compatibles avec le demi-masque bi-cartouche proposé</t>
  </si>
  <si>
    <r>
      <t>Sous lot n°1-3 Protection des mains</t>
    </r>
    <r>
      <rPr>
        <sz val="9"/>
        <color theme="1"/>
        <rFont val="Calibri"/>
        <family val="2"/>
        <scheme val="minor"/>
      </rPr>
      <t xml:space="preserve"> </t>
    </r>
  </si>
  <si>
    <t>Gants Docker cuir croûte de bovin,  taille 10
protection générale/ manutention</t>
  </si>
  <si>
    <t>Gants anticoupures, taille 10, Enduction latex sur paume et bout des doigts 
Jauge 10</t>
  </si>
  <si>
    <t>Gants de précision taille 11 , enduction polyuréthane sur paume et bout des doigts
Jauge 13</t>
  </si>
  <si>
    <t xml:space="preserve">Chaussures basses de sécurite S1P, point. 46 
Embout et semelle antiperforation
</t>
  </si>
  <si>
    <t>Chaussures basses de securite S3, point 48
100% non metallique
Embout et semelle antiperforation</t>
  </si>
  <si>
    <t>Chaussures hautes de sécurite S3, point 46
100% non metallique
Embout et semelle antiperforation</t>
  </si>
  <si>
    <t>Bottes de sécurité cuir S3, P 50</t>
  </si>
  <si>
    <t>Ensemble veste + pantalon, couleur bleue, taille 3 XL
Matière : polyester enduit PVC
Veste : Fermeture à glissière + rabats de boutons
Dos ventilé et capuche fixe avec cordelette
Pantalon : poche passe main – taille élastique</t>
  </si>
  <si>
    <t xml:space="preserve">Veste de pluie, couleur bleue, taille L
Matière : 100% polyester enduit PVC
Veste : fermeture à glissière + deux poches basses à rabat boutons
Capuche avec cordon de serrage
</t>
  </si>
  <si>
    <t>Gilets,  taille XL
Matière : polyester 120 g/m2 Fluorescente
Deux bandes rétro-réfléchissantes de 5 cm
Fermeture central par auto-agrippant 2 à 3 points 
Coloris : jaune et orange</t>
  </si>
  <si>
    <t>Chemises manches courtes, couleur marine, taille M
Matière : Twill, 100% coton 140gr/m2
1 poche mini</t>
  </si>
  <si>
    <t>T-shirt manches courtes, taille XL, kaki
100 % coton</t>
  </si>
  <si>
    <t>Veste multipoches, couleur grise, taille XL
Matière : 60% coton / 40% polyester 245 gr/m2</t>
  </si>
  <si>
    <t>Pantalon multipoches, couleur bleue, taille 44/46
Matière : 60% coton / 40% polyester 245 gr/m2</t>
  </si>
  <si>
    <t>Pantalon multirisques, taille 52
Matière : 99% Coton, 1% fibre de Carbone</t>
  </si>
  <si>
    <t>Combinaisons jetables SMS, taille 2 XL
Cagoule : avec serrage élastique
Fermeture à Glissière + rabat
Elastiques de serrage aux poignets, à la taille et aux chevilles
Coloris : Blanc</t>
  </si>
  <si>
    <t>Combinaisons jetables antistatiques, SMS, taille 3 XL
Elastiques de serrage poignets, chevilles et cagoule
Rabat ZIP velcro protège gorge
Coloris : blanc</t>
  </si>
  <si>
    <t>Charlottes à usage unique</t>
  </si>
  <si>
    <t>Charlottes à usage unique
Matière : polypropylène 14gr/m2
Diamètre : 53 cm à 63 cm</t>
  </si>
  <si>
    <t>Couvre chaussures à usage unique
Matière : polypropylène 40 gm2
Semelle : polypropylène CPE
Epaisseur : 0.065mm</t>
  </si>
  <si>
    <t xml:space="preserve">Electriques
</t>
  </si>
  <si>
    <t>Normes ATEX</t>
  </si>
  <si>
    <t>Combinaison de protection multirisques
taille XL</t>
  </si>
  <si>
    <t>Pantalon de protection multirisques
taille 50</t>
  </si>
  <si>
    <t>Veste de protection multirisques
XL</t>
  </si>
  <si>
    <t>Gants électriciens isolants en latex classés AZM
taille 10</t>
  </si>
  <si>
    <t>Cagoule de soudeur
tour de tête 60</t>
  </si>
  <si>
    <t>intégral à ventilation naturelle et à teinte variable</t>
  </si>
  <si>
    <t>Lunette polycarbonate monobloc teinte 5 pour soudure
Branches nylon inclinables et ajustables. Embouts spatulés
Protections latérales
Coloris : noir</t>
  </si>
  <si>
    <t>Soudure</t>
  </si>
  <si>
    <t>Anti chaleur
Anti feu
Protections genou</t>
  </si>
  <si>
    <t>chaleur/soudure</t>
  </si>
  <si>
    <t xml:space="preserve">Anti chaleur
Anti feu
</t>
  </si>
  <si>
    <t>Veste soudeur croute de cuir de bovin. Fermeture par bande agrippante sous rabat. Manches longues montées.</t>
  </si>
  <si>
    <t>Tablier soudeur CUIR</t>
  </si>
  <si>
    <t>Gants soudeur MMA-MIG-MAG – type A
taille 11</t>
  </si>
  <si>
    <t>Gants soudeur MMA-MIG-MAG – type A
taille 10</t>
  </si>
  <si>
    <t xml:space="preserve">Gant Type A cuir croute traitée anti chaleur (THT). Main doublée laine. Manchette de 20 cm doublée toile. Cousu fil kevlar® technology. Coupe américains
</t>
  </si>
  <si>
    <t xml:space="preserve">Gant type B cuir pleine fleur de caprin. Manchette croute de bovin de 15 cm. 
</t>
  </si>
  <si>
    <t>Chaussures de sécurité pour soudeur qualité S3 HI HRO SRC,point. 50</t>
  </si>
  <si>
    <t xml:space="preserve">Chaussures de soudeur
Embout de protection en composite
Semelle anti-perforation en textile
</t>
  </si>
  <si>
    <t xml:space="preserve">Bottes de soudeur
Embout de protection en composite
Semelle anti-perforation en textile
</t>
  </si>
  <si>
    <t xml:space="preserve">Tissu déperlant 65% plyester – 35% cotton + 245g/m²
</t>
  </si>
  <si>
    <r>
      <t>Composé </t>
    </r>
    <r>
      <rPr>
        <sz val="9"/>
        <color theme="1"/>
        <rFont val="Calibri"/>
        <family val="2"/>
        <scheme val="minor"/>
      </rPr>
      <t>: 
 Un casque de chantier haute 
 Une coquille anti-bruit 
 Porte visière et visière grillagée</t>
    </r>
  </si>
  <si>
    <r>
      <rPr>
        <sz val="9"/>
        <color theme="1"/>
        <rFont val="Calibri"/>
        <family val="2"/>
        <scheme val="minor"/>
      </rPr>
      <t xml:space="preserve">
</t>
    </r>
    <r>
      <rPr>
        <b/>
        <i/>
        <u/>
        <sz val="9"/>
        <color theme="1"/>
        <rFont val="Calibri"/>
        <family val="2"/>
        <scheme val="minor"/>
      </rPr>
      <t xml:space="preserve">Auditif : 
</t>
    </r>
    <r>
      <rPr>
        <sz val="9"/>
        <color theme="1"/>
        <rFont val="Calibri"/>
        <family val="2"/>
        <scheme val="minor"/>
      </rPr>
      <t>SNR 26 dB mini</t>
    </r>
  </si>
  <si>
    <t>Vestes de cuisine manches courtes blanche, taille 2XL</t>
  </si>
  <si>
    <t>Matière : 100% coton et/ou POLY/COTON</t>
  </si>
  <si>
    <t>Pantalon cuisine pied de poule blanc/marine, taille 52</t>
  </si>
  <si>
    <t>côté élastique (taille)
Pied de poule
Coupe droite
100% coton et/ou poly/coton
Tailles : 38 au 60</t>
  </si>
  <si>
    <t>Pantalon de cuisine blanc , taille 52</t>
  </si>
  <si>
    <t>côté élastique (taille)
Coupe droite
100% coton et/ou poly/coton
Tailles : 38 au 60</t>
  </si>
  <si>
    <t xml:space="preserve">100% Coton
Dimension : 70*70 cm et 90*70 cm
Coloris : Blanc
</t>
  </si>
  <si>
    <r>
      <t>Matière</t>
    </r>
    <r>
      <rPr>
        <sz val="9"/>
        <color theme="1"/>
        <rFont val="Calibri"/>
        <family val="2"/>
        <scheme val="minor"/>
      </rPr>
      <t> : polypropylène 
Diamètre : 53 cm</t>
    </r>
  </si>
  <si>
    <t>Sur chaussures à usage unique</t>
  </si>
  <si>
    <r>
      <t>Matière</t>
    </r>
    <r>
      <rPr>
        <sz val="9"/>
        <color theme="1"/>
        <rFont val="Calibri"/>
        <family val="2"/>
        <scheme val="minor"/>
      </rPr>
      <t xml:space="preserve"> : polypropylène </t>
    </r>
  </si>
  <si>
    <t>Chaussures sécurité agro-alimentaire blanche, taille 48</t>
  </si>
  <si>
    <t>Tenue de service en salle</t>
  </si>
  <si>
    <t>chemisette blanche, taille L</t>
  </si>
  <si>
    <t>pantalon noir, taille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</si>
</sst>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\ [$XPF]"/>
    <numFmt numFmtId="165" formatCode="_-* #,##0\ [$XPF]_-;\-* #,##0\ [$XPF]_-;_-* &quot;-&quot;\ [$XPF]_-;_-@_-"/>
  </numFmts>
  <fonts count="20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9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267">
    <xf numFmtId="0" fontId="0" fillId="0" borderId="0" xfId="0"/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2" fillId="3" borderId="8" xfId="0" applyFont="1" applyFill="1" applyBorder="1" applyAlignment="1">
      <alignment vertical="center" wrapText="1"/>
    </xf>
    <xf numFmtId="0" fontId="0" fillId="3" borderId="6" xfId="0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8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3" borderId="8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0" fillId="0" borderId="0" xfId="0" applyAlignment="1">
      <alignment horizontal="left" vertical="center"/>
    </xf>
    <xf numFmtId="0" fontId="2" fillId="0" borderId="12" xfId="0" applyFont="1" applyBorder="1" applyAlignment="1">
      <alignment horizontal="left" vertical="top" wrapText="1"/>
    </xf>
    <xf numFmtId="0" fontId="0" fillId="0" borderId="0" xfId="0" applyFill="1"/>
    <xf numFmtId="0" fontId="2" fillId="0" borderId="8" xfId="0" applyFont="1" applyFill="1" applyBorder="1" applyAlignment="1">
      <alignment horizontal="left" vertical="top" wrapText="1"/>
    </xf>
    <xf numFmtId="0" fontId="9" fillId="0" borderId="0" xfId="0" applyFont="1" applyFill="1"/>
    <xf numFmtId="0" fontId="9" fillId="4" borderId="0" xfId="0" applyFont="1" applyFill="1"/>
    <xf numFmtId="0" fontId="5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top" wrapText="1"/>
    </xf>
    <xf numFmtId="0" fontId="5" fillId="0" borderId="6" xfId="0" applyFont="1" applyBorder="1" applyAlignment="1">
      <alignment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5" fillId="0" borderId="11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5" fillId="3" borderId="11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0" fillId="0" borderId="6" xfId="0" applyBorder="1" applyAlignment="1">
      <alignment horizontal="center" vertical="top"/>
    </xf>
    <xf numFmtId="0" fontId="6" fillId="0" borderId="3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0" fillId="0" borderId="11" xfId="1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4" borderId="0" xfId="0" applyFont="1" applyFill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11" xfId="0" applyFont="1" applyFill="1" applyBorder="1" applyAlignment="1">
      <alignment horizontal="center" vertical="center" wrapText="1"/>
    </xf>
    <xf numFmtId="9" fontId="0" fillId="0" borderId="1" xfId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7" fillId="4" borderId="4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9" fontId="0" fillId="0" borderId="1" xfId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9" fontId="0" fillId="0" borderId="3" xfId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vertical="top" wrapText="1"/>
    </xf>
    <xf numFmtId="0" fontId="5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0" fontId="0" fillId="0" borderId="12" xfId="0" applyFill="1" applyBorder="1" applyAlignment="1">
      <alignment horizontal="center" vertical="top"/>
    </xf>
    <xf numFmtId="0" fontId="5" fillId="0" borderId="1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" fillId="0" borderId="12" xfId="0" applyFont="1" applyFill="1" applyBorder="1" applyAlignment="1">
      <alignment horizontal="left" vertical="top" wrapText="1"/>
    </xf>
    <xf numFmtId="0" fontId="17" fillId="0" borderId="12" xfId="0" applyFont="1" applyFill="1" applyBorder="1" applyAlignment="1">
      <alignment horizontal="left" vertical="top" wrapText="1"/>
    </xf>
    <xf numFmtId="0" fontId="0" fillId="0" borderId="0" xfId="0" applyFont="1" applyFill="1"/>
    <xf numFmtId="0" fontId="0" fillId="0" borderId="12" xfId="0" applyFont="1" applyFill="1" applyBorder="1" applyAlignment="1">
      <alignment horizontal="center" vertical="top"/>
    </xf>
    <xf numFmtId="0" fontId="0" fillId="0" borderId="8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center" vertical="top"/>
    </xf>
    <xf numFmtId="0" fontId="2" fillId="0" borderId="1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9" fontId="0" fillId="0" borderId="1" xfId="1" applyFont="1" applyFill="1" applyBorder="1" applyAlignment="1">
      <alignment horizontal="center" vertical="center" wrapText="1"/>
    </xf>
    <xf numFmtId="9" fontId="14" fillId="0" borderId="1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vertical="top" wrapText="1"/>
    </xf>
    <xf numFmtId="9" fontId="2" fillId="0" borderId="1" xfId="1" applyFont="1" applyFill="1" applyBorder="1" applyAlignment="1">
      <alignment horizontal="center" vertical="center" wrapText="1"/>
    </xf>
    <xf numFmtId="9" fontId="14" fillId="0" borderId="3" xfId="1" applyFont="1" applyFill="1" applyBorder="1" applyAlignment="1">
      <alignment horizontal="center" vertical="center"/>
    </xf>
    <xf numFmtId="9" fontId="0" fillId="0" borderId="3" xfId="1" applyFont="1" applyFill="1" applyBorder="1" applyAlignment="1">
      <alignment horizontal="center" vertical="center"/>
    </xf>
    <xf numFmtId="9" fontId="14" fillId="0" borderId="1" xfId="1" applyFont="1" applyFill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/>
    </xf>
    <xf numFmtId="9" fontId="0" fillId="0" borderId="1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right" vertical="center"/>
    </xf>
    <xf numFmtId="165" fontId="18" fillId="0" borderId="14" xfId="2" applyNumberFormat="1" applyFont="1" applyBorder="1" applyAlignment="1">
      <alignment vertical="center"/>
    </xf>
    <xf numFmtId="9" fontId="0" fillId="0" borderId="0" xfId="0" applyNumberFormat="1" applyFill="1"/>
    <xf numFmtId="165" fontId="18" fillId="0" borderId="15" xfId="2" applyNumberFormat="1" applyFont="1" applyBorder="1" applyAlignment="1">
      <alignment vertical="center"/>
    </xf>
    <xf numFmtId="3" fontId="18" fillId="0" borderId="0" xfId="0" applyNumberFormat="1" applyFont="1" applyAlignment="1">
      <alignment horizontal="center" vertical="center"/>
    </xf>
    <xf numFmtId="165" fontId="18" fillId="0" borderId="1" xfId="2" applyNumberFormat="1" applyFont="1" applyBorder="1" applyAlignment="1">
      <alignment vertical="center"/>
    </xf>
    <xf numFmtId="3" fontId="19" fillId="0" borderId="0" xfId="0" applyNumberFormat="1" applyFont="1" applyAlignment="1">
      <alignment horizontal="center" vertical="center"/>
    </xf>
    <xf numFmtId="165" fontId="19" fillId="0" borderId="1" xfId="2" applyNumberFormat="1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44" fontId="18" fillId="0" borderId="0" xfId="2" applyFont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top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5" fontId="0" fillId="0" borderId="7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center" vertical="center"/>
    </xf>
    <xf numFmtId="165" fontId="0" fillId="0" borderId="11" xfId="0" applyNumberFormat="1" applyFill="1" applyBorder="1" applyAlignment="1">
      <alignment horizontal="center" vertical="center"/>
    </xf>
    <xf numFmtId="165" fontId="0" fillId="0" borderId="7" xfId="0" applyNumberFormat="1" applyFont="1" applyBorder="1" applyAlignment="1">
      <alignment horizontal="center" vertical="center"/>
    </xf>
    <xf numFmtId="165" fontId="0" fillId="0" borderId="11" xfId="0" applyNumberFormat="1" applyFont="1" applyFill="1" applyBorder="1" applyAlignment="1">
      <alignment horizontal="center" vertical="center"/>
    </xf>
    <xf numFmtId="165" fontId="0" fillId="0" borderId="7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3" fontId="18" fillId="0" borderId="0" xfId="0" applyNumberFormat="1" applyFont="1" applyBorder="1" applyAlignment="1">
      <alignment horizontal="center" vertical="center"/>
    </xf>
    <xf numFmtId="165" fontId="18" fillId="0" borderId="0" xfId="2" applyNumberFormat="1" applyFont="1" applyBorder="1" applyAlignment="1">
      <alignment vertical="center"/>
    </xf>
    <xf numFmtId="0" fontId="5" fillId="0" borderId="7" xfId="0" applyFont="1" applyBorder="1" applyAlignment="1">
      <alignment horizontal="left" vertical="top" wrapText="1"/>
    </xf>
    <xf numFmtId="0" fontId="0" fillId="0" borderId="11" xfId="0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0" fontId="12" fillId="0" borderId="1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64" fontId="0" fillId="0" borderId="9" xfId="0" applyNumberForma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0" borderId="1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12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2" fillId="3" borderId="11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9" fontId="0" fillId="0" borderId="1" xfId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K52"/>
  <sheetViews>
    <sheetView tabSelected="1" zoomScale="85" zoomScaleNormal="85" workbookViewId="0">
      <pane ySplit="3" topLeftCell="A4" activePane="bottomLeft" state="frozen"/>
      <selection pane="bottomLeft" activeCell="C4" sqref="C4"/>
    </sheetView>
  </sheetViews>
  <sheetFormatPr baseColWidth="10" defaultRowHeight="15" x14ac:dyDescent="0.25"/>
  <cols>
    <col min="1" max="1" width="11.42578125" style="51"/>
    <col min="2" max="2" width="20.7109375" style="3" customWidth="1"/>
    <col min="3" max="3" width="45.28515625" customWidth="1"/>
    <col min="4" max="4" width="16.42578125" customWidth="1"/>
    <col min="5" max="5" width="53.140625" bestFit="1" customWidth="1"/>
    <col min="6" max="6" width="48.28515625" customWidth="1"/>
    <col min="7" max="7" width="20.85546875" bestFit="1" customWidth="1"/>
    <col min="8" max="8" width="16.7109375" bestFit="1" customWidth="1"/>
    <col min="9" max="9" width="17.85546875" bestFit="1" customWidth="1"/>
    <col min="10" max="10" width="16.28515625" customWidth="1"/>
    <col min="11" max="11" width="5.7109375" customWidth="1"/>
    <col min="12" max="12" width="15.42578125" customWidth="1"/>
    <col min="13" max="13" width="11.5703125" bestFit="1" customWidth="1"/>
    <col min="14" max="14" width="11.42578125" style="26"/>
    <col min="15" max="15" width="18" style="26" hidden="1" customWidth="1"/>
    <col min="16" max="18" width="7.28515625" style="26" hidden="1" customWidth="1"/>
    <col min="19" max="37" width="11.42578125" style="26"/>
  </cols>
  <sheetData>
    <row r="1" spans="1:37" s="24" customFormat="1" ht="30" customHeight="1" thickBot="1" x14ac:dyDescent="0.3">
      <c r="A1" s="4"/>
      <c r="B1" s="73" t="s">
        <v>54</v>
      </c>
      <c r="C1" s="74"/>
      <c r="D1" s="74"/>
      <c r="E1" s="68"/>
      <c r="F1" s="68"/>
      <c r="G1" s="68"/>
      <c r="H1" s="68"/>
      <c r="I1" s="68"/>
      <c r="J1" s="68"/>
      <c r="K1" s="68"/>
      <c r="L1" s="68"/>
      <c r="M1" s="68"/>
      <c r="N1" s="33"/>
      <c r="O1" s="165" t="s">
        <v>103</v>
      </c>
      <c r="P1" s="166">
        <f>ROUND(SUMIF(K4:K50,11%,M4:M50),0)</f>
        <v>0</v>
      </c>
      <c r="Q1" s="26"/>
      <c r="R1" s="26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</row>
    <row r="2" spans="1:37" s="24" customFormat="1" ht="30" customHeight="1" thickBot="1" x14ac:dyDescent="0.3">
      <c r="A2" s="4"/>
      <c r="B2" s="234" t="s">
        <v>69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6"/>
      <c r="N2" s="33"/>
      <c r="O2" s="165" t="s">
        <v>104</v>
      </c>
      <c r="P2" s="166">
        <f>ROUND(P1*R2,0)</f>
        <v>0</v>
      </c>
      <c r="Q2" s="26"/>
      <c r="R2" s="167">
        <v>0.11</v>
      </c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</row>
    <row r="3" spans="1:37" ht="66.75" customHeight="1" thickBot="1" x14ac:dyDescent="0.3">
      <c r="A3" s="15" t="s">
        <v>72</v>
      </c>
      <c r="B3" s="15" t="s">
        <v>0</v>
      </c>
      <c r="C3" s="16" t="s">
        <v>1</v>
      </c>
      <c r="D3" s="16" t="s">
        <v>2</v>
      </c>
      <c r="E3" s="16" t="s">
        <v>3</v>
      </c>
      <c r="F3" s="16" t="s">
        <v>4</v>
      </c>
      <c r="G3" s="16" t="s">
        <v>5</v>
      </c>
      <c r="H3" s="14" t="s">
        <v>60</v>
      </c>
      <c r="I3" s="14" t="s">
        <v>89</v>
      </c>
      <c r="J3" s="14" t="s">
        <v>71</v>
      </c>
      <c r="K3" s="164" t="s">
        <v>64</v>
      </c>
      <c r="L3" s="14" t="s">
        <v>91</v>
      </c>
      <c r="M3" s="80" t="s">
        <v>90</v>
      </c>
      <c r="O3" s="165" t="s">
        <v>105</v>
      </c>
      <c r="P3" s="166">
        <f>SUMIF(K4:K50,22%,M4:M50)</f>
        <v>0</v>
      </c>
    </row>
    <row r="4" spans="1:37" ht="88.5" customHeight="1" thickBot="1" x14ac:dyDescent="0.3">
      <c r="A4" s="176" t="s">
        <v>73</v>
      </c>
      <c r="B4" s="177" t="s">
        <v>74</v>
      </c>
      <c r="C4" s="44" t="s">
        <v>140</v>
      </c>
      <c r="D4" s="69"/>
      <c r="E4" s="178"/>
      <c r="F4" s="219"/>
      <c r="G4" s="220"/>
      <c r="H4" s="163"/>
      <c r="I4" s="152"/>
      <c r="J4" s="221"/>
      <c r="K4" s="218"/>
      <c r="L4" s="175">
        <v>500</v>
      </c>
      <c r="M4" s="216">
        <f t="shared" ref="M4:M9" si="0">J4*L4</f>
        <v>0</v>
      </c>
      <c r="O4" s="165" t="s">
        <v>106</v>
      </c>
      <c r="P4" s="168">
        <f>ROUND(P3*R4,0)</f>
        <v>0</v>
      </c>
      <c r="R4" s="167">
        <v>0.22</v>
      </c>
    </row>
    <row r="5" spans="1:37" ht="24.75" thickBot="1" x14ac:dyDescent="0.3">
      <c r="A5" s="54" t="s">
        <v>73</v>
      </c>
      <c r="B5" s="75" t="s">
        <v>74</v>
      </c>
      <c r="C5" s="19" t="s">
        <v>7</v>
      </c>
      <c r="D5" s="2"/>
      <c r="E5" s="32"/>
      <c r="F5" s="2"/>
      <c r="G5" s="7"/>
      <c r="H5" s="1"/>
      <c r="I5" s="11"/>
      <c r="J5" s="48"/>
      <c r="K5" s="87"/>
      <c r="L5" s="50">
        <v>40</v>
      </c>
      <c r="M5" s="201">
        <f t="shared" si="0"/>
        <v>0</v>
      </c>
      <c r="O5" s="173" t="s">
        <v>109</v>
      </c>
      <c r="P5" s="174" t="e">
        <f>#REF!/119.33174</f>
        <v>#REF!</v>
      </c>
    </row>
    <row r="6" spans="1:37" ht="53.25" customHeight="1" thickBot="1" x14ac:dyDescent="0.3">
      <c r="A6" s="176" t="s">
        <v>73</v>
      </c>
      <c r="B6" s="177" t="s">
        <v>75</v>
      </c>
      <c r="C6" s="230" t="s">
        <v>110</v>
      </c>
      <c r="D6" s="69"/>
      <c r="E6" s="178"/>
      <c r="F6" s="69"/>
      <c r="G6" s="211"/>
      <c r="H6" s="91"/>
      <c r="I6" s="84"/>
      <c r="J6" s="85"/>
      <c r="K6" s="86"/>
      <c r="L6" s="84">
        <v>145</v>
      </c>
      <c r="M6" s="202">
        <f t="shared" si="0"/>
        <v>0</v>
      </c>
    </row>
    <row r="7" spans="1:37" ht="26.25" customHeight="1" thickBot="1" x14ac:dyDescent="0.3">
      <c r="A7" s="54" t="s">
        <v>73</v>
      </c>
      <c r="B7" s="75" t="s">
        <v>76</v>
      </c>
      <c r="C7" s="19" t="s">
        <v>141</v>
      </c>
      <c r="D7" s="19"/>
      <c r="E7" s="19"/>
      <c r="F7" s="19"/>
      <c r="G7" s="30"/>
      <c r="H7" s="8"/>
      <c r="I7" s="10"/>
      <c r="J7" s="47"/>
      <c r="K7" s="49"/>
      <c r="L7" s="50">
        <v>10</v>
      </c>
      <c r="M7" s="201">
        <f t="shared" si="0"/>
        <v>0</v>
      </c>
    </row>
    <row r="8" spans="1:37" ht="58.5" customHeight="1" thickBot="1" x14ac:dyDescent="0.3">
      <c r="A8" s="93" t="s">
        <v>73</v>
      </c>
      <c r="B8" s="92" t="s">
        <v>76</v>
      </c>
      <c r="C8" s="89" t="s">
        <v>142</v>
      </c>
      <c r="D8" s="69"/>
      <c r="E8" s="178"/>
      <c r="F8" s="89"/>
      <c r="G8" s="90"/>
      <c r="H8" s="88"/>
      <c r="I8" s="84"/>
      <c r="J8" s="85"/>
      <c r="K8" s="86"/>
      <c r="L8" s="84">
        <v>200</v>
      </c>
      <c r="M8" s="202">
        <f t="shared" si="0"/>
        <v>0</v>
      </c>
    </row>
    <row r="9" spans="1:37" ht="53.25" customHeight="1" thickBot="1" x14ac:dyDescent="0.3">
      <c r="A9" s="109" t="s">
        <v>73</v>
      </c>
      <c r="B9" s="108" t="s">
        <v>76</v>
      </c>
      <c r="C9" s="153" t="s">
        <v>143</v>
      </c>
      <c r="D9" s="69"/>
      <c r="E9" s="178"/>
      <c r="F9" s="153"/>
      <c r="G9" s="113"/>
      <c r="H9" s="110"/>
      <c r="I9" s="121"/>
      <c r="J9" s="124"/>
      <c r="K9" s="144"/>
      <c r="L9" s="121">
        <v>200</v>
      </c>
      <c r="M9" s="202">
        <f t="shared" si="0"/>
        <v>0</v>
      </c>
    </row>
    <row r="10" spans="1:37" ht="84.75" customHeight="1" thickBot="1" x14ac:dyDescent="0.3">
      <c r="A10" s="109" t="s">
        <v>73</v>
      </c>
      <c r="B10" s="108" t="s">
        <v>76</v>
      </c>
      <c r="C10" s="153" t="s">
        <v>144</v>
      </c>
      <c r="D10" s="69"/>
      <c r="E10" s="178"/>
      <c r="F10" s="153"/>
      <c r="G10" s="45"/>
      <c r="H10" s="110"/>
      <c r="I10" s="121"/>
      <c r="J10" s="124"/>
      <c r="K10" s="144"/>
      <c r="L10" s="121">
        <v>500</v>
      </c>
      <c r="M10" s="202">
        <f t="shared" ref="M10:M16" si="1">J10*L10</f>
        <v>0</v>
      </c>
    </row>
    <row r="11" spans="1:37" ht="65.25" customHeight="1" thickBot="1" x14ac:dyDescent="0.3">
      <c r="A11" s="109" t="s">
        <v>73</v>
      </c>
      <c r="B11" s="108" t="s">
        <v>76</v>
      </c>
      <c r="C11" s="153" t="s">
        <v>145</v>
      </c>
      <c r="D11" s="69"/>
      <c r="E11" s="18"/>
      <c r="F11" s="153"/>
      <c r="G11" s="113"/>
      <c r="H11" s="110"/>
      <c r="I11" s="121"/>
      <c r="J11" s="124"/>
      <c r="K11" s="144"/>
      <c r="L11" s="121">
        <v>400</v>
      </c>
      <c r="M11" s="202">
        <f t="shared" si="1"/>
        <v>0</v>
      </c>
    </row>
    <row r="12" spans="1:37" s="29" customFormat="1" ht="84.75" thickBot="1" x14ac:dyDescent="0.3">
      <c r="A12" s="180" t="s">
        <v>73</v>
      </c>
      <c r="B12" s="181" t="s">
        <v>76</v>
      </c>
      <c r="C12" s="182" t="s">
        <v>146</v>
      </c>
      <c r="D12" s="98"/>
      <c r="E12" s="98"/>
      <c r="F12" s="183"/>
      <c r="G12" s="99"/>
      <c r="H12" s="184"/>
      <c r="I12" s="185"/>
      <c r="J12" s="136"/>
      <c r="K12" s="141"/>
      <c r="L12" s="133">
        <v>130</v>
      </c>
      <c r="M12" s="203">
        <f t="shared" si="1"/>
        <v>0</v>
      </c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</row>
    <row r="13" spans="1:37" ht="27" customHeight="1" thickBot="1" x14ac:dyDescent="0.3">
      <c r="A13" s="54" t="s">
        <v>73</v>
      </c>
      <c r="B13" s="75" t="s">
        <v>77</v>
      </c>
      <c r="C13" s="19" t="s">
        <v>147</v>
      </c>
      <c r="D13" s="19"/>
      <c r="E13" s="19"/>
      <c r="F13" s="31"/>
      <c r="G13" s="30"/>
      <c r="H13" s="2"/>
      <c r="I13" s="123"/>
      <c r="J13" s="65"/>
      <c r="K13" s="49"/>
      <c r="L13" s="50">
        <v>700</v>
      </c>
      <c r="M13" s="204">
        <f t="shared" si="1"/>
        <v>0</v>
      </c>
    </row>
    <row r="14" spans="1:37" ht="26.25" customHeight="1" thickBot="1" x14ac:dyDescent="0.3">
      <c r="A14" s="54" t="s">
        <v>73</v>
      </c>
      <c r="B14" s="45" t="s">
        <v>77</v>
      </c>
      <c r="C14" s="19" t="s">
        <v>148</v>
      </c>
      <c r="D14" s="19"/>
      <c r="E14" s="19"/>
      <c r="F14" s="31"/>
      <c r="G14" s="30"/>
      <c r="H14" s="2"/>
      <c r="I14" s="12"/>
      <c r="J14" s="65"/>
      <c r="K14" s="49"/>
      <c r="L14" s="50">
        <v>2000</v>
      </c>
      <c r="M14" s="204">
        <f t="shared" si="1"/>
        <v>0</v>
      </c>
    </row>
    <row r="15" spans="1:37" ht="83.25" customHeight="1" thickBot="1" x14ac:dyDescent="0.3">
      <c r="A15" s="109" t="s">
        <v>73</v>
      </c>
      <c r="B15" s="108" t="s">
        <v>77</v>
      </c>
      <c r="C15" s="153" t="s">
        <v>149</v>
      </c>
      <c r="D15" s="153"/>
      <c r="E15" s="44"/>
      <c r="F15" s="155"/>
      <c r="G15" s="113"/>
      <c r="H15" s="110"/>
      <c r="I15" s="121"/>
      <c r="J15" s="124"/>
      <c r="K15" s="144"/>
      <c r="L15" s="121">
        <v>200</v>
      </c>
      <c r="M15" s="202">
        <f t="shared" si="1"/>
        <v>0</v>
      </c>
    </row>
    <row r="16" spans="1:37" ht="180.75" customHeight="1" thickBot="1" x14ac:dyDescent="0.3">
      <c r="A16" s="109" t="s">
        <v>73</v>
      </c>
      <c r="B16" s="108" t="s">
        <v>77</v>
      </c>
      <c r="C16" s="153" t="s">
        <v>150</v>
      </c>
      <c r="D16" s="154"/>
      <c r="E16" s="20"/>
      <c r="F16" s="155"/>
      <c r="G16" s="45"/>
      <c r="H16" s="110"/>
      <c r="I16" s="121"/>
      <c r="J16" s="124"/>
      <c r="K16" s="144"/>
      <c r="L16" s="121">
        <v>160</v>
      </c>
      <c r="M16" s="202">
        <f t="shared" si="1"/>
        <v>0</v>
      </c>
    </row>
    <row r="17" spans="1:37" s="24" customFormat="1" ht="30" customHeight="1" thickBot="1" x14ac:dyDescent="0.3">
      <c r="A17" s="46"/>
      <c r="B17" s="237" t="s">
        <v>78</v>
      </c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9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</row>
    <row r="18" spans="1:37" ht="66" customHeight="1" thickBot="1" x14ac:dyDescent="0.3">
      <c r="A18" s="15" t="s">
        <v>72</v>
      </c>
      <c r="B18" s="15" t="s">
        <v>0</v>
      </c>
      <c r="C18" s="16" t="s">
        <v>1</v>
      </c>
      <c r="D18" s="16" t="s">
        <v>2</v>
      </c>
      <c r="E18" s="16" t="s">
        <v>3</v>
      </c>
      <c r="F18" s="16" t="s">
        <v>4</v>
      </c>
      <c r="G18" s="16" t="s">
        <v>5</v>
      </c>
      <c r="H18" s="14" t="s">
        <v>60</v>
      </c>
      <c r="I18" s="14" t="s">
        <v>89</v>
      </c>
      <c r="J18" s="14" t="s">
        <v>71</v>
      </c>
      <c r="K18" s="164" t="s">
        <v>64</v>
      </c>
      <c r="L18" s="14" t="s">
        <v>91</v>
      </c>
      <c r="M18" s="80" t="s">
        <v>90</v>
      </c>
    </row>
    <row r="19" spans="1:37" ht="24.75" thickBot="1" x14ac:dyDescent="0.3">
      <c r="A19" s="231" t="s">
        <v>79</v>
      </c>
      <c r="B19" s="52" t="s">
        <v>9</v>
      </c>
      <c r="C19" s="246" t="s">
        <v>151</v>
      </c>
      <c r="D19" s="246"/>
      <c r="E19" s="22"/>
      <c r="F19" s="246"/>
      <c r="G19" s="251"/>
      <c r="H19" s="5"/>
      <c r="I19" s="249"/>
      <c r="J19" s="250"/>
      <c r="K19" s="254"/>
      <c r="L19" s="240">
        <v>160</v>
      </c>
      <c r="M19" s="243">
        <f>J19*L19</f>
        <v>0</v>
      </c>
    </row>
    <row r="20" spans="1:37" ht="15.75" thickBot="1" x14ac:dyDescent="0.3">
      <c r="A20" s="232"/>
      <c r="B20" s="53"/>
      <c r="C20" s="247"/>
      <c r="D20" s="247"/>
      <c r="E20" s="22"/>
      <c r="F20" s="247"/>
      <c r="G20" s="252"/>
      <c r="H20" s="5"/>
      <c r="I20" s="249"/>
      <c r="J20" s="250"/>
      <c r="K20" s="254"/>
      <c r="L20" s="241"/>
      <c r="M20" s="244"/>
    </row>
    <row r="21" spans="1:37" ht="15.75" thickBot="1" x14ac:dyDescent="0.3">
      <c r="A21" s="232"/>
      <c r="B21" s="53"/>
      <c r="C21" s="247"/>
      <c r="D21" s="247"/>
      <c r="E21" s="22"/>
      <c r="F21" s="247"/>
      <c r="G21" s="252"/>
      <c r="H21" s="5"/>
      <c r="I21" s="249"/>
      <c r="J21" s="250"/>
      <c r="K21" s="254"/>
      <c r="L21" s="241"/>
      <c r="M21" s="244"/>
    </row>
    <row r="22" spans="1:37" ht="15.75" thickBot="1" x14ac:dyDescent="0.3">
      <c r="A22" s="233"/>
      <c r="B22" s="53"/>
      <c r="C22" s="248"/>
      <c r="D22" s="248"/>
      <c r="E22" s="23"/>
      <c r="F22" s="248"/>
      <c r="G22" s="253"/>
      <c r="H22" s="6"/>
      <c r="I22" s="249"/>
      <c r="J22" s="250"/>
      <c r="K22" s="254"/>
      <c r="L22" s="242"/>
      <c r="M22" s="245"/>
    </row>
    <row r="23" spans="1:37" s="26" customFormat="1" ht="77.25" customHeight="1" thickBot="1" x14ac:dyDescent="0.3">
      <c r="A23" s="95" t="s">
        <v>79</v>
      </c>
      <c r="B23" s="96" t="s">
        <v>9</v>
      </c>
      <c r="C23" s="94" t="s">
        <v>152</v>
      </c>
      <c r="D23" s="94"/>
      <c r="E23" s="98"/>
      <c r="F23" s="96"/>
      <c r="G23" s="99"/>
      <c r="H23" s="97"/>
      <c r="I23" s="79"/>
      <c r="J23" s="82"/>
      <c r="K23" s="81"/>
      <c r="L23" s="83">
        <v>260</v>
      </c>
      <c r="M23" s="205">
        <f>J23*L23</f>
        <v>0</v>
      </c>
    </row>
    <row r="24" spans="1:37" s="24" customFormat="1" ht="30" customHeight="1" thickBot="1" x14ac:dyDescent="0.3">
      <c r="A24" s="4"/>
      <c r="B24" s="237" t="s">
        <v>153</v>
      </c>
      <c r="C24" s="238"/>
      <c r="D24" s="238"/>
      <c r="E24" s="238"/>
      <c r="F24" s="238"/>
      <c r="G24" s="238"/>
      <c r="H24" s="238"/>
      <c r="I24" s="238"/>
      <c r="J24" s="238"/>
      <c r="K24" s="238"/>
      <c r="L24" s="238"/>
      <c r="M24" s="239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</row>
    <row r="25" spans="1:37" ht="68.25" customHeight="1" thickBot="1" x14ac:dyDescent="0.3">
      <c r="A25" s="15" t="s">
        <v>72</v>
      </c>
      <c r="B25" s="15" t="s">
        <v>0</v>
      </c>
      <c r="C25" s="16" t="s">
        <v>1</v>
      </c>
      <c r="D25" s="16" t="s">
        <v>2</v>
      </c>
      <c r="E25" s="16" t="s">
        <v>3</v>
      </c>
      <c r="F25" s="16" t="s">
        <v>4</v>
      </c>
      <c r="G25" s="16" t="s">
        <v>5</v>
      </c>
      <c r="H25" s="14" t="s">
        <v>60</v>
      </c>
      <c r="I25" s="14" t="s">
        <v>89</v>
      </c>
      <c r="J25" s="14" t="s">
        <v>71</v>
      </c>
      <c r="K25" s="164" t="s">
        <v>64</v>
      </c>
      <c r="L25" s="14" t="s">
        <v>91</v>
      </c>
      <c r="M25" s="80" t="s">
        <v>90</v>
      </c>
    </row>
    <row r="26" spans="1:37" s="4" customFormat="1" ht="33" customHeight="1" thickBot="1" x14ac:dyDescent="0.3">
      <c r="A26" s="109" t="s">
        <v>80</v>
      </c>
      <c r="B26" s="108" t="s">
        <v>81</v>
      </c>
      <c r="C26" s="44" t="s">
        <v>154</v>
      </c>
      <c r="D26" s="117"/>
      <c r="E26" s="44"/>
      <c r="F26" s="186"/>
      <c r="G26" s="179"/>
      <c r="H26" s="187"/>
      <c r="I26" s="163"/>
      <c r="J26" s="188"/>
      <c r="K26" s="156"/>
      <c r="L26" s="142">
        <v>400</v>
      </c>
      <c r="M26" s="206">
        <f t="shared" ref="M26:M28" si="2">J26*L26</f>
        <v>0</v>
      </c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</row>
    <row r="27" spans="1:37" s="100" customFormat="1" ht="36.75" thickBot="1" x14ac:dyDescent="0.3">
      <c r="A27" s="190" t="s">
        <v>80</v>
      </c>
      <c r="B27" s="177" t="s">
        <v>81</v>
      </c>
      <c r="C27" s="223" t="s">
        <v>155</v>
      </c>
      <c r="D27" s="183"/>
      <c r="E27" s="77"/>
      <c r="F27" s="189"/>
      <c r="G27" s="128"/>
      <c r="H27" s="182"/>
      <c r="I27" s="135"/>
      <c r="J27" s="136"/>
      <c r="K27" s="141"/>
      <c r="L27" s="135">
        <v>400</v>
      </c>
      <c r="M27" s="203">
        <f t="shared" si="2"/>
        <v>0</v>
      </c>
    </row>
    <row r="28" spans="1:37" s="4" customFormat="1" ht="40.5" customHeight="1" thickBot="1" x14ac:dyDescent="0.3">
      <c r="A28" s="105" t="s">
        <v>80</v>
      </c>
      <c r="B28" s="214" t="s">
        <v>81</v>
      </c>
      <c r="C28" s="222" t="s">
        <v>156</v>
      </c>
      <c r="D28" s="111"/>
      <c r="E28" s="20"/>
      <c r="F28" s="20"/>
      <c r="G28" s="114"/>
      <c r="H28" s="111"/>
      <c r="I28" s="151"/>
      <c r="J28" s="150"/>
      <c r="K28" s="158"/>
      <c r="L28" s="122">
        <v>2000</v>
      </c>
      <c r="M28" s="200">
        <f t="shared" si="2"/>
        <v>0</v>
      </c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</row>
    <row r="29" spans="1:37" s="24" customFormat="1" ht="30" customHeight="1" thickBot="1" x14ac:dyDescent="0.3">
      <c r="A29" s="4"/>
      <c r="B29" s="237" t="s">
        <v>70</v>
      </c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9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</row>
    <row r="30" spans="1:37" ht="62.25" customHeight="1" thickBot="1" x14ac:dyDescent="0.3">
      <c r="A30" s="15" t="s">
        <v>72</v>
      </c>
      <c r="B30" s="15" t="s">
        <v>0</v>
      </c>
      <c r="C30" s="16" t="s">
        <v>1</v>
      </c>
      <c r="D30" s="16" t="s">
        <v>2</v>
      </c>
      <c r="E30" s="16" t="s">
        <v>3</v>
      </c>
      <c r="F30" s="16" t="s">
        <v>4</v>
      </c>
      <c r="G30" s="16" t="s">
        <v>5</v>
      </c>
      <c r="H30" s="14" t="s">
        <v>60</v>
      </c>
      <c r="I30" s="14" t="s">
        <v>89</v>
      </c>
      <c r="J30" s="14" t="s">
        <v>71</v>
      </c>
      <c r="K30" s="164" t="s">
        <v>64</v>
      </c>
      <c r="L30" s="14" t="s">
        <v>91</v>
      </c>
      <c r="M30" s="80" t="s">
        <v>90</v>
      </c>
    </row>
    <row r="31" spans="1:37" s="100" customFormat="1" ht="36.75" thickBot="1" x14ac:dyDescent="0.3">
      <c r="A31" s="104" t="s">
        <v>82</v>
      </c>
      <c r="B31" s="106" t="s">
        <v>102</v>
      </c>
      <c r="C31" s="225" t="s">
        <v>157</v>
      </c>
      <c r="D31" s="115"/>
      <c r="E31" s="102"/>
      <c r="F31" s="101"/>
      <c r="G31" s="116"/>
      <c r="H31" s="182"/>
      <c r="I31" s="135"/>
      <c r="J31" s="136"/>
      <c r="K31" s="141"/>
      <c r="L31" s="135">
        <v>20</v>
      </c>
      <c r="M31" s="203">
        <f t="shared" ref="M31:M34" si="3">J31*L31</f>
        <v>0</v>
      </c>
    </row>
    <row r="32" spans="1:37" s="100" customFormat="1" ht="45.75" customHeight="1" thickBot="1" x14ac:dyDescent="0.3">
      <c r="A32" s="104" t="s">
        <v>82</v>
      </c>
      <c r="B32" s="106" t="s">
        <v>11</v>
      </c>
      <c r="C32" s="182" t="s">
        <v>158</v>
      </c>
      <c r="D32" s="183"/>
      <c r="E32" s="191"/>
      <c r="F32" s="77"/>
      <c r="G32" s="99"/>
      <c r="H32" s="192"/>
      <c r="I32" s="132"/>
      <c r="J32" s="134"/>
      <c r="K32" s="157"/>
      <c r="L32" s="132">
        <v>15</v>
      </c>
      <c r="M32" s="208">
        <f t="shared" si="3"/>
        <v>0</v>
      </c>
    </row>
    <row r="33" spans="1:37" s="100" customFormat="1" ht="42.75" customHeight="1" thickBot="1" x14ac:dyDescent="0.3">
      <c r="A33" s="104" t="s">
        <v>82</v>
      </c>
      <c r="B33" s="106" t="s">
        <v>11</v>
      </c>
      <c r="C33" s="224" t="s">
        <v>159</v>
      </c>
      <c r="D33" s="115"/>
      <c r="E33" s="193"/>
      <c r="F33" s="77"/>
      <c r="G33" s="99"/>
      <c r="H33" s="182"/>
      <c r="I33" s="135"/>
      <c r="J33" s="136"/>
      <c r="K33" s="141"/>
      <c r="L33" s="135">
        <v>50</v>
      </c>
      <c r="M33" s="207">
        <f t="shared" si="3"/>
        <v>0</v>
      </c>
    </row>
    <row r="34" spans="1:37" s="4" customFormat="1" ht="41.25" customHeight="1" thickBot="1" x14ac:dyDescent="0.3">
      <c r="A34" s="104" t="s">
        <v>82</v>
      </c>
      <c r="B34" s="107" t="s">
        <v>11</v>
      </c>
      <c r="C34" s="110" t="s">
        <v>160</v>
      </c>
      <c r="D34" s="110"/>
      <c r="E34" s="20"/>
      <c r="F34" s="110"/>
      <c r="G34" s="113"/>
      <c r="H34" s="127"/>
      <c r="I34" s="121"/>
      <c r="J34" s="124"/>
      <c r="K34" s="144"/>
      <c r="L34" s="121">
        <v>116</v>
      </c>
      <c r="M34" s="202">
        <f t="shared" si="3"/>
        <v>0</v>
      </c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</row>
    <row r="35" spans="1:37" s="24" customFormat="1" ht="30" customHeight="1" thickBot="1" x14ac:dyDescent="0.3">
      <c r="A35" s="4"/>
      <c r="B35" s="234" t="s">
        <v>53</v>
      </c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6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</row>
    <row r="36" spans="1:37" ht="65.25" customHeight="1" thickBot="1" x14ac:dyDescent="0.3">
      <c r="A36" s="15" t="s">
        <v>72</v>
      </c>
      <c r="B36" s="15" t="s">
        <v>0</v>
      </c>
      <c r="C36" s="16" t="s">
        <v>1</v>
      </c>
      <c r="D36" s="16" t="s">
        <v>2</v>
      </c>
      <c r="E36" s="16" t="s">
        <v>3</v>
      </c>
      <c r="F36" s="16" t="s">
        <v>4</v>
      </c>
      <c r="G36" s="16" t="s">
        <v>5</v>
      </c>
      <c r="H36" s="14" t="s">
        <v>60</v>
      </c>
      <c r="I36" s="14" t="s">
        <v>89</v>
      </c>
      <c r="J36" s="14" t="s">
        <v>71</v>
      </c>
      <c r="K36" s="164" t="s">
        <v>64</v>
      </c>
      <c r="L36" s="14" t="s">
        <v>91</v>
      </c>
      <c r="M36" s="80" t="s">
        <v>90</v>
      </c>
    </row>
    <row r="37" spans="1:37" s="103" customFormat="1" ht="66" customHeight="1" thickBot="1" x14ac:dyDescent="0.3">
      <c r="A37" s="104" t="s">
        <v>83</v>
      </c>
      <c r="B37" s="106" t="s">
        <v>12</v>
      </c>
      <c r="C37" s="182" t="s">
        <v>161</v>
      </c>
      <c r="D37" s="128"/>
      <c r="E37" s="194"/>
      <c r="F37" s="126"/>
      <c r="G37" s="116"/>
      <c r="H37" s="126"/>
      <c r="I37" s="138"/>
      <c r="J37" s="137"/>
      <c r="K37" s="159"/>
      <c r="L37" s="133">
        <v>100</v>
      </c>
      <c r="M37" s="207">
        <f>J37*L37</f>
        <v>0</v>
      </c>
    </row>
    <row r="38" spans="1:37" s="103" customFormat="1" ht="72.75" thickBot="1" x14ac:dyDescent="0.3">
      <c r="A38" s="104" t="s">
        <v>83</v>
      </c>
      <c r="B38" s="106" t="s">
        <v>12</v>
      </c>
      <c r="C38" s="119" t="s">
        <v>162</v>
      </c>
      <c r="D38" s="120"/>
      <c r="E38" s="195"/>
      <c r="F38" s="145"/>
      <c r="G38" s="116"/>
      <c r="H38" s="126"/>
      <c r="I38" s="138"/>
      <c r="J38" s="137"/>
      <c r="K38" s="159"/>
      <c r="L38" s="133">
        <v>70</v>
      </c>
      <c r="M38" s="207">
        <f>J38*L38</f>
        <v>0</v>
      </c>
    </row>
    <row r="39" spans="1:37" ht="69.75" customHeight="1" thickBot="1" x14ac:dyDescent="0.3">
      <c r="A39" s="104" t="s">
        <v>83</v>
      </c>
      <c r="B39" s="108" t="s">
        <v>13</v>
      </c>
      <c r="C39" s="110" t="s">
        <v>163</v>
      </c>
      <c r="D39" s="110"/>
      <c r="E39" s="196"/>
      <c r="F39" s="110"/>
      <c r="G39" s="113"/>
      <c r="H39" s="127"/>
      <c r="I39" s="147"/>
      <c r="J39" s="139"/>
      <c r="K39" s="140"/>
      <c r="L39" s="121">
        <v>25</v>
      </c>
      <c r="M39" s="202">
        <f>J39*L39</f>
        <v>0</v>
      </c>
    </row>
    <row r="40" spans="1:37" ht="26.25" customHeight="1" thickBot="1" x14ac:dyDescent="0.3">
      <c r="A40" s="55"/>
      <c r="B40" s="234" t="s">
        <v>67</v>
      </c>
      <c r="C40" s="235"/>
      <c r="D40" s="235"/>
      <c r="E40" s="235"/>
      <c r="F40" s="235"/>
      <c r="G40" s="235"/>
      <c r="H40" s="235"/>
      <c r="I40" s="235"/>
      <c r="J40" s="235"/>
      <c r="K40" s="235"/>
      <c r="L40" s="235"/>
      <c r="M40" s="236"/>
    </row>
    <row r="41" spans="1:37" ht="68.25" customHeight="1" thickBot="1" x14ac:dyDescent="0.3">
      <c r="A41" s="15" t="s">
        <v>72</v>
      </c>
      <c r="B41" s="15" t="s">
        <v>0</v>
      </c>
      <c r="C41" s="16" t="s">
        <v>1</v>
      </c>
      <c r="D41" s="16" t="s">
        <v>2</v>
      </c>
      <c r="E41" s="16" t="s">
        <v>3</v>
      </c>
      <c r="F41" s="16" t="s">
        <v>4</v>
      </c>
      <c r="G41" s="16" t="s">
        <v>5</v>
      </c>
      <c r="H41" s="14" t="s">
        <v>60</v>
      </c>
      <c r="I41" s="14" t="s">
        <v>89</v>
      </c>
      <c r="J41" s="14" t="s">
        <v>71</v>
      </c>
      <c r="K41" s="164" t="s">
        <v>64</v>
      </c>
      <c r="L41" s="14" t="s">
        <v>91</v>
      </c>
      <c r="M41" s="80" t="s">
        <v>90</v>
      </c>
    </row>
    <row r="42" spans="1:37" s="26" customFormat="1" ht="66" customHeight="1" thickBot="1" x14ac:dyDescent="0.3">
      <c r="A42" s="104" t="s">
        <v>84</v>
      </c>
      <c r="B42" s="107" t="s">
        <v>68</v>
      </c>
      <c r="C42" s="182" t="s">
        <v>164</v>
      </c>
      <c r="D42" s="118"/>
      <c r="E42" s="197"/>
      <c r="F42" s="118"/>
      <c r="G42" s="145"/>
      <c r="H42" s="126"/>
      <c r="I42" s="148"/>
      <c r="J42" s="131"/>
      <c r="K42" s="140"/>
      <c r="L42" s="143">
        <v>120</v>
      </c>
      <c r="M42" s="205">
        <f t="shared" ref="M42:M50" si="4">J42*L42</f>
        <v>0</v>
      </c>
    </row>
    <row r="43" spans="1:37" s="26" customFormat="1" ht="30.75" customHeight="1" thickBot="1" x14ac:dyDescent="0.3">
      <c r="A43" s="104" t="s">
        <v>84</v>
      </c>
      <c r="B43" s="107" t="s">
        <v>68</v>
      </c>
      <c r="C43" s="222" t="s">
        <v>165</v>
      </c>
      <c r="D43" s="118"/>
      <c r="E43" s="197"/>
      <c r="F43" s="118"/>
      <c r="G43" s="145"/>
      <c r="H43" s="126"/>
      <c r="I43" s="148"/>
      <c r="J43" s="131"/>
      <c r="K43" s="140"/>
      <c r="L43" s="217">
        <v>200</v>
      </c>
      <c r="M43" s="205">
        <f t="shared" ref="M43" si="5">J43*L43</f>
        <v>0</v>
      </c>
    </row>
    <row r="44" spans="1:37" s="26" customFormat="1" ht="31.5" customHeight="1" thickBot="1" x14ac:dyDescent="0.3">
      <c r="A44" s="104" t="s">
        <v>84</v>
      </c>
      <c r="B44" s="107" t="s">
        <v>68</v>
      </c>
      <c r="C44" s="118" t="s">
        <v>166</v>
      </c>
      <c r="D44" s="118"/>
      <c r="E44" s="197"/>
      <c r="F44" s="118"/>
      <c r="G44" s="149"/>
      <c r="H44" s="126"/>
      <c r="I44" s="148"/>
      <c r="J44" s="131"/>
      <c r="K44" s="140"/>
      <c r="L44" s="143">
        <v>20</v>
      </c>
      <c r="M44" s="205">
        <f t="shared" si="4"/>
        <v>0</v>
      </c>
    </row>
    <row r="45" spans="1:37" s="26" customFormat="1" ht="33.75" customHeight="1" thickBot="1" x14ac:dyDescent="0.3">
      <c r="A45" s="104" t="s">
        <v>84</v>
      </c>
      <c r="B45" s="107" t="s">
        <v>68</v>
      </c>
      <c r="C45" s="182" t="s">
        <v>167</v>
      </c>
      <c r="D45" s="118"/>
      <c r="E45" s="197"/>
      <c r="F45" s="118"/>
      <c r="G45" s="146"/>
      <c r="H45" s="126"/>
      <c r="I45" s="148"/>
      <c r="J45" s="131"/>
      <c r="K45" s="140"/>
      <c r="L45" s="143">
        <v>1900</v>
      </c>
      <c r="M45" s="205">
        <f t="shared" si="4"/>
        <v>0</v>
      </c>
    </row>
    <row r="46" spans="1:37" s="26" customFormat="1" ht="34.5" customHeight="1" thickBot="1" x14ac:dyDescent="0.3">
      <c r="A46" s="104" t="s">
        <v>84</v>
      </c>
      <c r="B46" s="107" t="s">
        <v>68</v>
      </c>
      <c r="C46" s="222" t="s">
        <v>168</v>
      </c>
      <c r="D46" s="118"/>
      <c r="E46" s="182"/>
      <c r="F46" s="97"/>
      <c r="G46" s="70"/>
      <c r="H46" s="126"/>
      <c r="I46" s="148"/>
      <c r="J46" s="131"/>
      <c r="K46" s="140"/>
      <c r="L46" s="143">
        <v>200</v>
      </c>
      <c r="M46" s="205">
        <f t="shared" si="4"/>
        <v>0</v>
      </c>
    </row>
    <row r="47" spans="1:37" ht="82.5" customHeight="1" thickBot="1" x14ac:dyDescent="0.3">
      <c r="A47" s="104" t="s">
        <v>84</v>
      </c>
      <c r="B47" s="108" t="s">
        <v>14</v>
      </c>
      <c r="C47" s="110" t="s">
        <v>169</v>
      </c>
      <c r="D47" s="110"/>
      <c r="E47" s="198"/>
      <c r="F47" s="186"/>
      <c r="G47" s="129"/>
      <c r="H47" s="130"/>
      <c r="I47" s="147"/>
      <c r="J47" s="139"/>
      <c r="K47" s="140"/>
      <c r="L47" s="121">
        <v>100</v>
      </c>
      <c r="M47" s="205">
        <f t="shared" si="4"/>
        <v>0</v>
      </c>
    </row>
    <row r="48" spans="1:37" ht="58.5" customHeight="1" thickBot="1" x14ac:dyDescent="0.3">
      <c r="A48" s="104" t="s">
        <v>84</v>
      </c>
      <c r="B48" s="108" t="s">
        <v>14</v>
      </c>
      <c r="C48" s="44" t="s">
        <v>170</v>
      </c>
      <c r="D48" s="110"/>
      <c r="E48" s="198"/>
      <c r="F48" s="20"/>
      <c r="G48" s="129"/>
      <c r="H48" s="130"/>
      <c r="I48" s="147"/>
      <c r="J48" s="139"/>
      <c r="K48" s="140"/>
      <c r="L48" s="121">
        <v>900</v>
      </c>
      <c r="M48" s="202">
        <f t="shared" si="4"/>
        <v>0</v>
      </c>
    </row>
    <row r="49" spans="1:13" ht="38.25" customHeight="1" thickBot="1" x14ac:dyDescent="0.3">
      <c r="A49" s="104" t="s">
        <v>84</v>
      </c>
      <c r="B49" s="108" t="s">
        <v>14</v>
      </c>
      <c r="C49" s="226" t="s">
        <v>172</v>
      </c>
      <c r="D49" s="110"/>
      <c r="E49" s="198"/>
      <c r="F49" s="110"/>
      <c r="G49" s="113"/>
      <c r="H49" s="127"/>
      <c r="I49" s="147"/>
      <c r="J49" s="139"/>
      <c r="K49" s="140"/>
      <c r="L49" s="121">
        <v>100</v>
      </c>
      <c r="M49" s="202">
        <f t="shared" si="4"/>
        <v>0</v>
      </c>
    </row>
    <row r="50" spans="1:13" ht="54.75" customHeight="1" thickBot="1" x14ac:dyDescent="0.3">
      <c r="A50" s="190" t="s">
        <v>84</v>
      </c>
      <c r="B50" s="177" t="s">
        <v>14</v>
      </c>
      <c r="C50" s="44" t="s">
        <v>173</v>
      </c>
      <c r="D50" s="44"/>
      <c r="E50" s="199"/>
      <c r="F50" s="44"/>
      <c r="G50" s="179"/>
      <c r="H50" s="163"/>
      <c r="I50" s="147"/>
      <c r="J50" s="139"/>
      <c r="K50" s="140"/>
      <c r="L50" s="162">
        <v>130</v>
      </c>
      <c r="M50" s="201">
        <f t="shared" si="4"/>
        <v>0</v>
      </c>
    </row>
    <row r="51" spans="1:13" x14ac:dyDescent="0.25">
      <c r="B51" s="35"/>
      <c r="C51" s="39"/>
      <c r="D51" s="39"/>
      <c r="E51" s="39"/>
      <c r="F51" s="39"/>
      <c r="G51" s="35"/>
      <c r="H51" s="40"/>
      <c r="I51" s="41"/>
      <c r="J51" s="41"/>
      <c r="K51" s="42"/>
      <c r="L51" s="17"/>
      <c r="M51" s="17"/>
    </row>
    <row r="52" spans="1:13" x14ac:dyDescent="0.25">
      <c r="F52" s="43"/>
      <c r="G52" s="43"/>
      <c r="H52" s="43"/>
    </row>
  </sheetData>
  <mergeCells count="16">
    <mergeCell ref="B17:M17"/>
    <mergeCell ref="B24:M24"/>
    <mergeCell ref="B2:M2"/>
    <mergeCell ref="C19:C22"/>
    <mergeCell ref="D19:D22"/>
    <mergeCell ref="F19:F22"/>
    <mergeCell ref="I19:I22"/>
    <mergeCell ref="J19:J22"/>
    <mergeCell ref="G19:G22"/>
    <mergeCell ref="K19:K22"/>
    <mergeCell ref="A19:A22"/>
    <mergeCell ref="B40:M40"/>
    <mergeCell ref="B35:M35"/>
    <mergeCell ref="B29:M29"/>
    <mergeCell ref="L19:L22"/>
    <mergeCell ref="M19:M22"/>
  </mergeCells>
  <pageMargins left="0.7" right="0.7" top="0.75" bottom="0.75" header="0.3" footer="0.3"/>
  <pageSetup paperSize="8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R17"/>
  <sheetViews>
    <sheetView zoomScale="85" zoomScaleNormal="85" zoomScaleSheetLayoutView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7" sqref="B7"/>
    </sheetView>
  </sheetViews>
  <sheetFormatPr baseColWidth="10" defaultRowHeight="15" x14ac:dyDescent="0.25"/>
  <cols>
    <col min="1" max="1" width="20.7109375" style="3" customWidth="1"/>
    <col min="2" max="2" width="32.5703125" bestFit="1" customWidth="1"/>
    <col min="3" max="3" width="21" customWidth="1"/>
    <col min="4" max="4" width="14.85546875" customWidth="1"/>
    <col min="5" max="5" width="17.85546875" bestFit="1" customWidth="1"/>
    <col min="6" max="6" width="16.28515625" customWidth="1"/>
    <col min="7" max="7" width="10" style="13" bestFit="1" customWidth="1"/>
    <col min="8" max="8" width="15.5703125" customWidth="1"/>
    <col min="9" max="9" width="16.42578125" customWidth="1"/>
    <col min="10" max="11" width="4.85546875" customWidth="1"/>
    <col min="12" max="12" width="4.42578125" customWidth="1"/>
    <col min="13" max="14" width="4.42578125" hidden="1" customWidth="1"/>
    <col min="15" max="18" width="0" hidden="1" customWidth="1"/>
  </cols>
  <sheetData>
    <row r="1" spans="1:18" ht="24.75" customHeight="1" thickBot="1" x14ac:dyDescent="0.3">
      <c r="A1" s="255" t="s">
        <v>55</v>
      </c>
      <c r="B1" s="256"/>
      <c r="C1" s="256"/>
      <c r="D1" s="256"/>
      <c r="E1" s="256"/>
      <c r="F1" s="256"/>
      <c r="G1" s="256"/>
      <c r="H1" s="256"/>
      <c r="I1" s="256"/>
      <c r="O1" s="165" t="s">
        <v>103</v>
      </c>
      <c r="P1" s="166">
        <f>ROUND(SUMIF(G3:G17,11%,I3:I17),0)</f>
        <v>0</v>
      </c>
      <c r="R1" s="26"/>
    </row>
    <row r="2" spans="1:18" ht="68.25" customHeight="1" thickBot="1" x14ac:dyDescent="0.3">
      <c r="A2" s="15" t="s">
        <v>0</v>
      </c>
      <c r="B2" s="16" t="s">
        <v>1</v>
      </c>
      <c r="C2" s="16" t="s">
        <v>3</v>
      </c>
      <c r="D2" s="14" t="s">
        <v>60</v>
      </c>
      <c r="E2" s="14" t="s">
        <v>89</v>
      </c>
      <c r="F2" s="14" t="s">
        <v>71</v>
      </c>
      <c r="G2" s="14" t="s">
        <v>64</v>
      </c>
      <c r="H2" s="14" t="s">
        <v>91</v>
      </c>
      <c r="I2" s="80" t="s">
        <v>90</v>
      </c>
      <c r="O2" s="165" t="s">
        <v>104</v>
      </c>
      <c r="P2" s="166">
        <f>ROUND(P1*R2,0)</f>
        <v>0</v>
      </c>
      <c r="Q2" s="26"/>
      <c r="R2" s="167">
        <v>0.11</v>
      </c>
    </row>
    <row r="3" spans="1:18" ht="77.25" customHeight="1" thickBot="1" x14ac:dyDescent="0.3">
      <c r="A3" s="259" t="s">
        <v>92</v>
      </c>
      <c r="B3" s="36" t="s">
        <v>15</v>
      </c>
      <c r="C3" s="44" t="s">
        <v>85</v>
      </c>
      <c r="D3" s="37"/>
      <c r="E3" s="38"/>
      <c r="F3" s="59"/>
      <c r="G3" s="64"/>
      <c r="H3" s="66">
        <v>16</v>
      </c>
      <c r="I3" s="202">
        <f t="shared" ref="I3:I17" si="0">F3*H3</f>
        <v>0</v>
      </c>
      <c r="O3" s="165" t="s">
        <v>105</v>
      </c>
      <c r="P3" s="166">
        <f>SUMIF(G3:G17,22%,I3:I17)</f>
        <v>0</v>
      </c>
      <c r="Q3" s="26"/>
      <c r="R3" s="26"/>
    </row>
    <row r="4" spans="1:18" ht="118.5" customHeight="1" thickBot="1" x14ac:dyDescent="0.3">
      <c r="A4" s="260" t="s">
        <v>16</v>
      </c>
      <c r="B4" s="110" t="s">
        <v>17</v>
      </c>
      <c r="C4" s="20" t="s">
        <v>116</v>
      </c>
      <c r="D4" s="127"/>
      <c r="E4" s="121"/>
      <c r="F4" s="124"/>
      <c r="G4" s="160"/>
      <c r="H4" s="121">
        <v>5</v>
      </c>
      <c r="I4" s="202">
        <f t="shared" si="0"/>
        <v>0</v>
      </c>
      <c r="O4" s="165" t="s">
        <v>106</v>
      </c>
      <c r="P4" s="168">
        <f>ROUND(P3*R4,0)</f>
        <v>0</v>
      </c>
      <c r="Q4" s="26"/>
      <c r="R4" s="167">
        <v>0.22</v>
      </c>
    </row>
    <row r="5" spans="1:18" ht="101.25" customHeight="1" thickBot="1" x14ac:dyDescent="0.3">
      <c r="A5" s="261"/>
      <c r="B5" s="110" t="s">
        <v>18</v>
      </c>
      <c r="C5" s="44" t="s">
        <v>117</v>
      </c>
      <c r="D5" s="127"/>
      <c r="E5" s="121"/>
      <c r="F5" s="124"/>
      <c r="G5" s="160"/>
      <c r="H5" s="121">
        <v>5</v>
      </c>
      <c r="I5" s="202">
        <f t="shared" si="0"/>
        <v>0</v>
      </c>
      <c r="O5" s="169" t="s">
        <v>107</v>
      </c>
      <c r="P5" s="170">
        <f>P2+P4</f>
        <v>0</v>
      </c>
      <c r="Q5" s="26"/>
      <c r="R5" s="26"/>
    </row>
    <row r="6" spans="1:18" ht="72.75" thickBot="1" x14ac:dyDescent="0.3">
      <c r="A6" s="113" t="s">
        <v>19</v>
      </c>
      <c r="B6" s="110" t="s">
        <v>20</v>
      </c>
      <c r="C6" s="20" t="s">
        <v>111</v>
      </c>
      <c r="D6" s="127"/>
      <c r="E6" s="121"/>
      <c r="F6" s="124"/>
      <c r="G6" s="160"/>
      <c r="H6" s="121">
        <v>20</v>
      </c>
      <c r="I6" s="202">
        <f t="shared" si="0"/>
        <v>0</v>
      </c>
      <c r="O6" s="171" t="s">
        <v>108</v>
      </c>
      <c r="P6" s="172">
        <f>SUM(P1:P4)</f>
        <v>0</v>
      </c>
      <c r="Q6" s="26"/>
      <c r="R6" s="26"/>
    </row>
    <row r="7" spans="1:18" ht="139.5" customHeight="1" thickBot="1" x14ac:dyDescent="0.3">
      <c r="A7" s="179" t="s">
        <v>52</v>
      </c>
      <c r="B7" s="44" t="s">
        <v>21</v>
      </c>
      <c r="C7" s="186" t="s">
        <v>118</v>
      </c>
      <c r="D7" s="163"/>
      <c r="E7" s="121"/>
      <c r="F7" s="124"/>
      <c r="G7" s="160"/>
      <c r="H7" s="121">
        <v>43</v>
      </c>
      <c r="I7" s="202">
        <f t="shared" si="0"/>
        <v>0</v>
      </c>
      <c r="O7" s="173" t="s">
        <v>109</v>
      </c>
      <c r="P7" s="174">
        <f>P6/119.33174</f>
        <v>0</v>
      </c>
      <c r="Q7" s="26"/>
      <c r="R7" s="26"/>
    </row>
    <row r="8" spans="1:18" ht="29.25" customHeight="1" thickBot="1" x14ac:dyDescent="0.3">
      <c r="A8" s="9" t="s">
        <v>22</v>
      </c>
      <c r="B8" s="21" t="s">
        <v>23</v>
      </c>
      <c r="C8" s="7" t="s">
        <v>24</v>
      </c>
      <c r="D8" s="2"/>
      <c r="E8" s="12"/>
      <c r="F8" s="62"/>
      <c r="G8" s="64"/>
      <c r="H8" s="67">
        <v>4</v>
      </c>
      <c r="I8" s="201">
        <f t="shared" si="0"/>
        <v>0</v>
      </c>
    </row>
    <row r="9" spans="1:18" s="26" customFormat="1" ht="81.75" customHeight="1" thickBot="1" x14ac:dyDescent="0.3">
      <c r="A9" s="257" t="s">
        <v>25</v>
      </c>
      <c r="B9" s="118" t="s">
        <v>112</v>
      </c>
      <c r="C9" s="182" t="s">
        <v>119</v>
      </c>
      <c r="D9" s="126"/>
      <c r="E9" s="143"/>
      <c r="F9" s="125"/>
      <c r="G9" s="144"/>
      <c r="H9" s="143">
        <v>200</v>
      </c>
      <c r="I9" s="205">
        <f t="shared" si="0"/>
        <v>0</v>
      </c>
    </row>
    <row r="10" spans="1:18" s="26" customFormat="1" ht="90.75" customHeight="1" thickBot="1" x14ac:dyDescent="0.3">
      <c r="A10" s="258"/>
      <c r="B10" s="118" t="s">
        <v>113</v>
      </c>
      <c r="C10" s="182" t="s">
        <v>120</v>
      </c>
      <c r="D10" s="126"/>
      <c r="E10" s="143"/>
      <c r="F10" s="125"/>
      <c r="G10" s="144"/>
      <c r="H10" s="143">
        <v>10</v>
      </c>
      <c r="I10" s="205">
        <f t="shared" si="0"/>
        <v>0</v>
      </c>
    </row>
    <row r="11" spans="1:18" s="26" customFormat="1" ht="55.5" customHeight="1" thickBot="1" x14ac:dyDescent="0.3">
      <c r="A11" s="258"/>
      <c r="B11" s="118" t="s">
        <v>26</v>
      </c>
      <c r="C11" s="182" t="s">
        <v>121</v>
      </c>
      <c r="D11" s="126"/>
      <c r="E11" s="143"/>
      <c r="F11" s="125"/>
      <c r="G11" s="144"/>
      <c r="H11" s="143">
        <v>1000</v>
      </c>
      <c r="I11" s="205">
        <f t="shared" si="0"/>
        <v>0</v>
      </c>
    </row>
    <row r="12" spans="1:18" s="26" customFormat="1" ht="81.75" customHeight="1" thickBot="1" x14ac:dyDescent="0.3">
      <c r="A12" s="116" t="s">
        <v>27</v>
      </c>
      <c r="B12" s="118" t="s">
        <v>114</v>
      </c>
      <c r="C12" s="182" t="s">
        <v>122</v>
      </c>
      <c r="D12" s="126"/>
      <c r="E12" s="143"/>
      <c r="F12" s="125"/>
      <c r="G12" s="144"/>
      <c r="H12" s="143">
        <v>30</v>
      </c>
      <c r="I12" s="205">
        <f t="shared" si="0"/>
        <v>0</v>
      </c>
    </row>
    <row r="13" spans="1:18" s="26" customFormat="1" ht="89.25" customHeight="1" thickBot="1" x14ac:dyDescent="0.3">
      <c r="A13" s="257" t="s">
        <v>28</v>
      </c>
      <c r="B13" s="118" t="s">
        <v>29</v>
      </c>
      <c r="C13" s="182" t="s">
        <v>123</v>
      </c>
      <c r="D13" s="126"/>
      <c r="E13" s="143"/>
      <c r="F13" s="125"/>
      <c r="G13" s="144"/>
      <c r="H13" s="143">
        <v>5</v>
      </c>
      <c r="I13" s="205">
        <f t="shared" si="0"/>
        <v>0</v>
      </c>
    </row>
    <row r="14" spans="1:18" s="26" customFormat="1" ht="93.75" customHeight="1" thickBot="1" x14ac:dyDescent="0.3">
      <c r="A14" s="258"/>
      <c r="B14" s="118" t="s">
        <v>30</v>
      </c>
      <c r="C14" s="27" t="s">
        <v>124</v>
      </c>
      <c r="D14" s="126"/>
      <c r="E14" s="143"/>
      <c r="F14" s="125"/>
      <c r="G14" s="144"/>
      <c r="H14" s="143">
        <v>5</v>
      </c>
      <c r="I14" s="205">
        <f t="shared" si="0"/>
        <v>0</v>
      </c>
    </row>
    <row r="15" spans="1:18" ht="78" customHeight="1" thickBot="1" x14ac:dyDescent="0.3">
      <c r="A15" s="113" t="s">
        <v>88</v>
      </c>
      <c r="B15" s="56" t="s">
        <v>86</v>
      </c>
      <c r="C15" s="25" t="s">
        <v>87</v>
      </c>
      <c r="D15" s="57"/>
      <c r="E15" s="58"/>
      <c r="F15" s="59"/>
      <c r="G15" s="64"/>
      <c r="H15" s="66">
        <v>6</v>
      </c>
      <c r="I15" s="202">
        <f t="shared" si="0"/>
        <v>0</v>
      </c>
    </row>
    <row r="16" spans="1:18" s="26" customFormat="1" ht="27" customHeight="1" thickBot="1" x14ac:dyDescent="0.3">
      <c r="A16" s="76" t="s">
        <v>31</v>
      </c>
      <c r="B16" s="77" t="s">
        <v>32</v>
      </c>
      <c r="C16" s="77" t="s">
        <v>115</v>
      </c>
      <c r="D16" s="78"/>
      <c r="E16" s="79"/>
      <c r="F16" s="72"/>
      <c r="G16" s="71"/>
      <c r="H16" s="79">
        <v>30</v>
      </c>
      <c r="I16" s="209">
        <f t="shared" si="0"/>
        <v>0</v>
      </c>
    </row>
    <row r="17" spans="1:9" ht="103.5" customHeight="1" thickBot="1" x14ac:dyDescent="0.3">
      <c r="A17" s="179" t="s">
        <v>33</v>
      </c>
      <c r="B17" s="44"/>
      <c r="C17" s="186" t="s">
        <v>125</v>
      </c>
      <c r="D17" s="163"/>
      <c r="E17" s="162"/>
      <c r="F17" s="62"/>
      <c r="G17" s="160"/>
      <c r="H17" s="162">
        <v>200</v>
      </c>
      <c r="I17" s="201">
        <f t="shared" si="0"/>
        <v>0</v>
      </c>
    </row>
  </sheetData>
  <mergeCells count="5">
    <mergeCell ref="A1:I1"/>
    <mergeCell ref="A13:A14"/>
    <mergeCell ref="A9:A11"/>
    <mergeCell ref="A3"/>
    <mergeCell ref="A4:A5"/>
  </mergeCells>
  <pageMargins left="0.7" right="0.7" top="0.75" bottom="0.75" header="0.3" footer="0.3"/>
  <pageSetup paperSize="8" fitToHeight="0" orientation="landscape" r:id="rId1"/>
  <rowBreaks count="1" manualBreakCount="1">
    <brk id="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15"/>
  <sheetViews>
    <sheetView zoomScale="85" zoomScaleNormal="85" workbookViewId="0">
      <pane ySplit="2" topLeftCell="A3" activePane="bottomLeft" state="frozen"/>
      <selection pane="bottomLeft" activeCell="A8" sqref="A8"/>
    </sheetView>
  </sheetViews>
  <sheetFormatPr baseColWidth="10" defaultRowHeight="15" x14ac:dyDescent="0.25"/>
  <cols>
    <col min="1" max="1" width="20.7109375" style="3" customWidth="1"/>
    <col min="2" max="2" width="32.5703125" bestFit="1" customWidth="1"/>
    <col min="3" max="3" width="44.140625" customWidth="1"/>
    <col min="4" max="4" width="21" customWidth="1"/>
    <col min="5" max="5" width="19.42578125" customWidth="1"/>
    <col min="6" max="6" width="17.85546875" bestFit="1" customWidth="1"/>
    <col min="9" max="9" width="6.42578125" customWidth="1"/>
    <col min="10" max="10" width="16.85546875" customWidth="1"/>
    <col min="13" max="13" width="5" customWidth="1"/>
    <col min="14" max="14" width="18" hidden="1" customWidth="1"/>
    <col min="15" max="15" width="7.28515625" hidden="1" customWidth="1"/>
    <col min="16" max="16" width="5" hidden="1" customWidth="1"/>
    <col min="17" max="17" width="4.7109375" hidden="1" customWidth="1"/>
    <col min="18" max="18" width="5" customWidth="1"/>
  </cols>
  <sheetData>
    <row r="1" spans="1:17" ht="36.75" customHeight="1" thickBot="1" x14ac:dyDescent="0.3">
      <c r="A1" s="262" t="s">
        <v>56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7" ht="79.5" customHeight="1" thickBot="1" x14ac:dyDescent="0.3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4" t="s">
        <v>60</v>
      </c>
      <c r="G2" s="14" t="s">
        <v>93</v>
      </c>
      <c r="H2" s="14" t="s">
        <v>71</v>
      </c>
      <c r="I2" s="14" t="s">
        <v>64</v>
      </c>
      <c r="J2" s="14" t="s">
        <v>91</v>
      </c>
      <c r="K2" s="80" t="s">
        <v>90</v>
      </c>
    </row>
    <row r="3" spans="1:17" ht="42.75" customHeight="1" thickBot="1" x14ac:dyDescent="0.3">
      <c r="A3" s="113" t="s">
        <v>34</v>
      </c>
      <c r="B3" s="210" t="s">
        <v>10</v>
      </c>
      <c r="C3" s="186" t="s">
        <v>126</v>
      </c>
      <c r="D3" s="44" t="s">
        <v>35</v>
      </c>
      <c r="E3" s="186" t="s">
        <v>127</v>
      </c>
      <c r="F3" s="121"/>
      <c r="G3" s="121"/>
      <c r="H3" s="124"/>
      <c r="I3" s="161"/>
      <c r="J3" s="121">
        <v>100</v>
      </c>
      <c r="K3" s="202">
        <f>H3*J3</f>
        <v>0</v>
      </c>
      <c r="N3" s="165"/>
      <c r="O3" s="26"/>
      <c r="P3" s="26"/>
    </row>
    <row r="4" spans="1:17" ht="42.75" customHeight="1" thickBot="1" x14ac:dyDescent="0.3">
      <c r="A4" s="113" t="s">
        <v>95</v>
      </c>
      <c r="B4" s="111" t="s">
        <v>179</v>
      </c>
      <c r="C4" s="44" t="s">
        <v>128</v>
      </c>
      <c r="D4" s="44" t="s">
        <v>36</v>
      </c>
      <c r="E4" s="186" t="s">
        <v>174</v>
      </c>
      <c r="F4" s="162"/>
      <c r="G4" s="121"/>
      <c r="H4" s="124"/>
      <c r="I4" s="161"/>
      <c r="J4" s="121">
        <v>70</v>
      </c>
      <c r="K4" s="202">
        <f>H4*J4</f>
        <v>0</v>
      </c>
    </row>
    <row r="5" spans="1:17" ht="121.5" customHeight="1" thickBot="1" x14ac:dyDescent="0.3">
      <c r="A5" s="260" t="s">
        <v>94</v>
      </c>
      <c r="B5" s="110" t="s">
        <v>176</v>
      </c>
      <c r="C5" s="44" t="s">
        <v>175</v>
      </c>
      <c r="D5" s="44"/>
      <c r="E5" s="186" t="s">
        <v>129</v>
      </c>
      <c r="F5" s="121"/>
      <c r="G5" s="121"/>
      <c r="H5" s="124"/>
      <c r="I5" s="161"/>
      <c r="J5" s="121">
        <v>10</v>
      </c>
      <c r="K5" s="202">
        <f>H5*J5</f>
        <v>0</v>
      </c>
    </row>
    <row r="6" spans="1:17" ht="90.75" customHeight="1" thickBot="1" x14ac:dyDescent="0.3">
      <c r="A6" s="259"/>
      <c r="B6" s="110" t="s">
        <v>177</v>
      </c>
      <c r="C6" s="44" t="s">
        <v>175</v>
      </c>
      <c r="D6" s="44"/>
      <c r="E6" s="186" t="s">
        <v>129</v>
      </c>
      <c r="F6" s="121"/>
      <c r="G6" s="121"/>
      <c r="H6" s="124"/>
      <c r="I6" s="161"/>
      <c r="J6" s="121">
        <v>30</v>
      </c>
      <c r="K6" s="202">
        <f>H6*J6</f>
        <v>0</v>
      </c>
    </row>
    <row r="7" spans="1:17" ht="106.5" customHeight="1" thickBot="1" x14ac:dyDescent="0.3">
      <c r="A7" s="261"/>
      <c r="B7" s="44" t="s">
        <v>178</v>
      </c>
      <c r="C7" s="44" t="s">
        <v>175</v>
      </c>
      <c r="D7" s="112"/>
      <c r="E7" s="21" t="s">
        <v>129</v>
      </c>
      <c r="F7" s="162"/>
      <c r="G7" s="162"/>
      <c r="H7" s="62"/>
      <c r="I7" s="160"/>
      <c r="J7" s="162">
        <v>10</v>
      </c>
      <c r="K7" s="201">
        <f>H7*J7</f>
        <v>0</v>
      </c>
    </row>
    <row r="9" spans="1:17" x14ac:dyDescent="0.25">
      <c r="N9" s="165" t="s">
        <v>103</v>
      </c>
      <c r="O9" s="166">
        <f>ROUND(SUMIF(I3:I7,11%,K3:K7),0)</f>
        <v>0</v>
      </c>
      <c r="P9" s="26"/>
      <c r="Q9" s="26"/>
    </row>
    <row r="10" spans="1:17" x14ac:dyDescent="0.25">
      <c r="N10" s="165" t="s">
        <v>104</v>
      </c>
      <c r="O10" s="166">
        <f>ROUND(O9*Q10,0)</f>
        <v>0</v>
      </c>
      <c r="P10" s="26"/>
      <c r="Q10" s="167">
        <v>0.11</v>
      </c>
    </row>
    <row r="11" spans="1:17" x14ac:dyDescent="0.25">
      <c r="N11" s="165" t="s">
        <v>105</v>
      </c>
      <c r="O11" s="166">
        <f>SUMIF(I3:I7,22%,K3:K7)</f>
        <v>0</v>
      </c>
      <c r="P11" s="26"/>
      <c r="Q11" s="26"/>
    </row>
    <row r="12" spans="1:17" ht="15.75" thickBot="1" x14ac:dyDescent="0.3">
      <c r="N12" s="165" t="s">
        <v>106</v>
      </c>
      <c r="O12" s="168">
        <f>ROUND(O11*Q12,0)</f>
        <v>0</v>
      </c>
      <c r="P12" s="26"/>
      <c r="Q12" s="167">
        <v>0.22</v>
      </c>
    </row>
    <row r="13" spans="1:17" ht="15.75" thickBot="1" x14ac:dyDescent="0.3">
      <c r="N13" s="169" t="s">
        <v>107</v>
      </c>
      <c r="O13" s="170">
        <f>O10+O12</f>
        <v>0</v>
      </c>
      <c r="P13" s="26"/>
      <c r="Q13" s="26"/>
    </row>
    <row r="14" spans="1:17" ht="15.75" thickBot="1" x14ac:dyDescent="0.3">
      <c r="N14" s="171" t="s">
        <v>108</v>
      </c>
      <c r="O14" s="172">
        <f>SUM(O9:O12)</f>
        <v>0</v>
      </c>
      <c r="P14" s="26"/>
      <c r="Q14" s="26"/>
    </row>
    <row r="15" spans="1:17" x14ac:dyDescent="0.25">
      <c r="N15" s="173" t="s">
        <v>109</v>
      </c>
      <c r="O15" s="174">
        <f>O14/119.33174</f>
        <v>0</v>
      </c>
      <c r="P15" s="26"/>
      <c r="Q15" s="26"/>
    </row>
  </sheetData>
  <mergeCells count="2">
    <mergeCell ref="A5:A7"/>
    <mergeCell ref="A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21"/>
  <sheetViews>
    <sheetView zoomScale="85" zoomScaleNormal="85" workbookViewId="0">
      <pane ySplit="2" topLeftCell="A3" activePane="bottomLeft" state="frozen"/>
      <selection pane="bottomLeft" activeCell="J4" sqref="J4"/>
    </sheetView>
  </sheetViews>
  <sheetFormatPr baseColWidth="10" defaultRowHeight="15" x14ac:dyDescent="0.25"/>
  <cols>
    <col min="1" max="1" width="20.7109375" style="3" customWidth="1"/>
    <col min="2" max="2" width="32.5703125" bestFit="1" customWidth="1"/>
    <col min="3" max="3" width="44.140625" customWidth="1"/>
    <col min="4" max="4" width="21" customWidth="1"/>
    <col min="5" max="5" width="19.42578125" customWidth="1"/>
    <col min="6" max="6" width="17.85546875" bestFit="1" customWidth="1"/>
    <col min="9" max="9" width="6.42578125" customWidth="1"/>
    <col min="10" max="10" width="16" customWidth="1"/>
    <col min="13" max="13" width="4.5703125" customWidth="1"/>
    <col min="14" max="14" width="18" hidden="1" customWidth="1"/>
    <col min="15" max="15" width="7.28515625" hidden="1" customWidth="1"/>
    <col min="16" max="16" width="5.85546875" hidden="1" customWidth="1"/>
    <col min="17" max="17" width="4.7109375" hidden="1" customWidth="1"/>
  </cols>
  <sheetData>
    <row r="1" spans="1:17" ht="24.75" customHeight="1" thickBot="1" x14ac:dyDescent="0.3">
      <c r="A1" s="264" t="s">
        <v>57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7" ht="75.75" customHeight="1" thickBot="1" x14ac:dyDescent="0.3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4" t="s">
        <v>60</v>
      </c>
      <c r="G2" s="14" t="s">
        <v>93</v>
      </c>
      <c r="H2" s="14" t="s">
        <v>71</v>
      </c>
      <c r="I2" s="14" t="s">
        <v>64</v>
      </c>
      <c r="J2" s="14" t="s">
        <v>91</v>
      </c>
      <c r="K2" s="80" t="s">
        <v>90</v>
      </c>
    </row>
    <row r="3" spans="1:17" ht="65.25" customHeight="1" thickBot="1" x14ac:dyDescent="0.3">
      <c r="A3" s="113" t="s">
        <v>62</v>
      </c>
      <c r="B3" s="44" t="s">
        <v>180</v>
      </c>
      <c r="C3" s="44"/>
      <c r="D3" s="44" t="s">
        <v>181</v>
      </c>
      <c r="E3" s="44" t="s">
        <v>65</v>
      </c>
      <c r="F3" s="121"/>
      <c r="G3" s="121"/>
      <c r="H3" s="124"/>
      <c r="I3" s="161"/>
      <c r="J3" s="121">
        <v>10</v>
      </c>
      <c r="K3" s="202">
        <f t="shared" ref="K3:K13" si="0">H3*J3</f>
        <v>0</v>
      </c>
    </row>
    <row r="4" spans="1:17" ht="108.75" thickBot="1" x14ac:dyDescent="0.3">
      <c r="A4" s="113" t="s">
        <v>34</v>
      </c>
      <c r="B4" s="227" t="s">
        <v>8</v>
      </c>
      <c r="C4" s="227"/>
      <c r="D4" s="227" t="s">
        <v>182</v>
      </c>
      <c r="E4" s="227" t="s">
        <v>183</v>
      </c>
      <c r="F4" s="121"/>
      <c r="G4" s="121"/>
      <c r="H4" s="124"/>
      <c r="I4" s="161"/>
      <c r="J4" s="121">
        <v>150</v>
      </c>
      <c r="K4" s="202">
        <f t="shared" si="0"/>
        <v>0</v>
      </c>
    </row>
    <row r="5" spans="1:17" ht="117.75" customHeight="1" thickBot="1" x14ac:dyDescent="0.3">
      <c r="A5" s="260" t="s">
        <v>39</v>
      </c>
      <c r="B5" s="110" t="s">
        <v>96</v>
      </c>
      <c r="C5" s="44" t="s">
        <v>184</v>
      </c>
      <c r="D5" s="69" t="s">
        <v>40</v>
      </c>
      <c r="E5" s="44" t="s">
        <v>185</v>
      </c>
      <c r="F5" s="121"/>
      <c r="G5" s="121"/>
      <c r="H5" s="124"/>
      <c r="I5" s="161"/>
      <c r="J5" s="121">
        <v>80</v>
      </c>
      <c r="K5" s="202">
        <f t="shared" si="0"/>
        <v>0</v>
      </c>
    </row>
    <row r="6" spans="1:17" ht="92.25" customHeight="1" thickBot="1" x14ac:dyDescent="0.3">
      <c r="A6" s="259"/>
      <c r="B6" s="110" t="s">
        <v>97</v>
      </c>
      <c r="C6" s="44" t="s">
        <v>186</v>
      </c>
      <c r="D6" s="69" t="s">
        <v>187</v>
      </c>
      <c r="E6" s="44" t="s">
        <v>185</v>
      </c>
      <c r="F6" s="121"/>
      <c r="G6" s="121"/>
      <c r="H6" s="124"/>
      <c r="I6" s="161"/>
      <c r="J6" s="121">
        <v>200</v>
      </c>
      <c r="K6" s="202">
        <f t="shared" si="0"/>
        <v>0</v>
      </c>
    </row>
    <row r="7" spans="1:17" ht="77.25" customHeight="1" thickBot="1" x14ac:dyDescent="0.3">
      <c r="A7" s="259"/>
      <c r="B7" s="110" t="s">
        <v>188</v>
      </c>
      <c r="C7" s="44" t="s">
        <v>130</v>
      </c>
      <c r="D7" s="69" t="s">
        <v>41</v>
      </c>
      <c r="E7" s="44" t="s">
        <v>183</v>
      </c>
      <c r="F7" s="121"/>
      <c r="G7" s="121"/>
      <c r="H7" s="124"/>
      <c r="I7" s="161"/>
      <c r="J7" s="121">
        <v>40</v>
      </c>
      <c r="K7" s="202">
        <f t="shared" si="0"/>
        <v>0</v>
      </c>
    </row>
    <row r="8" spans="1:17" ht="42.75" customHeight="1" thickBot="1" x14ac:dyDescent="0.3">
      <c r="A8" s="259"/>
      <c r="B8" s="110" t="s">
        <v>98</v>
      </c>
      <c r="C8" s="44" t="s">
        <v>130</v>
      </c>
      <c r="D8" s="44" t="s">
        <v>42</v>
      </c>
      <c r="E8" s="44" t="s">
        <v>183</v>
      </c>
      <c r="F8" s="121"/>
      <c r="G8" s="121"/>
      <c r="H8" s="124"/>
      <c r="I8" s="161"/>
      <c r="J8" s="121">
        <v>100</v>
      </c>
      <c r="K8" s="202">
        <f t="shared" si="0"/>
        <v>0</v>
      </c>
    </row>
    <row r="9" spans="1:17" ht="94.5" customHeight="1" thickBot="1" x14ac:dyDescent="0.3">
      <c r="A9" s="260" t="s">
        <v>38</v>
      </c>
      <c r="B9" s="110" t="s">
        <v>189</v>
      </c>
      <c r="C9" s="44" t="s">
        <v>130</v>
      </c>
      <c r="D9" s="69" t="s">
        <v>43</v>
      </c>
      <c r="E9" s="44" t="s">
        <v>131</v>
      </c>
      <c r="F9" s="121"/>
      <c r="G9" s="121"/>
      <c r="H9" s="124"/>
      <c r="I9" s="161"/>
      <c r="J9" s="121">
        <v>100</v>
      </c>
      <c r="K9" s="202">
        <f t="shared" si="0"/>
        <v>0</v>
      </c>
    </row>
    <row r="10" spans="1:17" ht="102" customHeight="1" thickBot="1" x14ac:dyDescent="0.3">
      <c r="A10" s="259"/>
      <c r="B10" s="110" t="s">
        <v>190</v>
      </c>
      <c r="C10" s="44" t="s">
        <v>132</v>
      </c>
      <c r="D10" s="69" t="s">
        <v>191</v>
      </c>
      <c r="E10" s="44" t="s">
        <v>133</v>
      </c>
      <c r="F10" s="121"/>
      <c r="G10" s="121"/>
      <c r="H10" s="124"/>
      <c r="I10" s="161"/>
      <c r="J10" s="121">
        <v>100</v>
      </c>
      <c r="K10" s="202">
        <f t="shared" si="0"/>
        <v>0</v>
      </c>
    </row>
    <row r="11" spans="1:17" ht="60.75" thickBot="1" x14ac:dyDescent="0.3">
      <c r="A11" s="259"/>
      <c r="B11" s="110" t="s">
        <v>99</v>
      </c>
      <c r="C11" s="44" t="s">
        <v>134</v>
      </c>
      <c r="D11" s="69" t="s">
        <v>192</v>
      </c>
      <c r="E11" s="44" t="s">
        <v>135</v>
      </c>
      <c r="F11" s="121"/>
      <c r="G11" s="121"/>
      <c r="H11" s="124"/>
      <c r="I11" s="161"/>
      <c r="J11" s="121">
        <v>50</v>
      </c>
      <c r="K11" s="202">
        <f t="shared" si="0"/>
        <v>0</v>
      </c>
    </row>
    <row r="12" spans="1:17" ht="72.75" thickBot="1" x14ac:dyDescent="0.3">
      <c r="A12" s="260" t="s">
        <v>37</v>
      </c>
      <c r="B12" s="110" t="s">
        <v>193</v>
      </c>
      <c r="C12" s="44" t="s">
        <v>136</v>
      </c>
      <c r="D12" s="44" t="s">
        <v>194</v>
      </c>
      <c r="E12" s="44" t="s">
        <v>183</v>
      </c>
      <c r="F12" s="121"/>
      <c r="G12" s="121"/>
      <c r="H12" s="124"/>
      <c r="I12" s="161"/>
      <c r="J12" s="121">
        <v>5</v>
      </c>
      <c r="K12" s="202">
        <f t="shared" si="0"/>
        <v>0</v>
      </c>
    </row>
    <row r="13" spans="1:17" ht="72.75" thickBot="1" x14ac:dyDescent="0.3">
      <c r="A13" s="261"/>
      <c r="B13" s="44" t="s">
        <v>100</v>
      </c>
      <c r="C13" s="44" t="s">
        <v>136</v>
      </c>
      <c r="D13" s="44" t="s">
        <v>195</v>
      </c>
      <c r="E13" s="44" t="s">
        <v>183</v>
      </c>
      <c r="F13" s="162"/>
      <c r="G13" s="162"/>
      <c r="H13" s="62"/>
      <c r="I13" s="160"/>
      <c r="J13" s="162">
        <v>5</v>
      </c>
      <c r="K13" s="201">
        <f t="shared" si="0"/>
        <v>0</v>
      </c>
    </row>
    <row r="15" spans="1:17" x14ac:dyDescent="0.25">
      <c r="N15" s="165" t="s">
        <v>103</v>
      </c>
      <c r="O15" s="166">
        <f>ROUND(SUMIF(I3:I13,11%,K3:K13),0)</f>
        <v>0</v>
      </c>
      <c r="P15" s="26"/>
      <c r="Q15" s="26"/>
    </row>
    <row r="16" spans="1:17" x14ac:dyDescent="0.25">
      <c r="N16" s="165" t="s">
        <v>104</v>
      </c>
      <c r="O16" s="166">
        <f>ROUND(O15*Q16,0)</f>
        <v>0</v>
      </c>
      <c r="P16" s="26"/>
      <c r="Q16" s="167">
        <v>0.11</v>
      </c>
    </row>
    <row r="17" spans="14:17" x14ac:dyDescent="0.25">
      <c r="N17" s="165" t="s">
        <v>105</v>
      </c>
      <c r="O17" s="166">
        <f>SUMIF(I3:I13,22%,K3:K13)</f>
        <v>0</v>
      </c>
      <c r="P17" s="26"/>
      <c r="Q17" s="26"/>
    </row>
    <row r="18" spans="14:17" ht="15.75" thickBot="1" x14ac:dyDescent="0.3">
      <c r="N18" s="165" t="s">
        <v>106</v>
      </c>
      <c r="O18" s="168">
        <f>ROUND(O17*Q18,0)</f>
        <v>0</v>
      </c>
      <c r="P18" s="26"/>
      <c r="Q18" s="167">
        <v>0.22</v>
      </c>
    </row>
    <row r="19" spans="14:17" ht="15.75" thickBot="1" x14ac:dyDescent="0.3">
      <c r="N19" s="169" t="s">
        <v>107</v>
      </c>
      <c r="O19" s="170">
        <f>O16+O18</f>
        <v>0</v>
      </c>
      <c r="P19" s="26"/>
      <c r="Q19" s="26"/>
    </row>
    <row r="20" spans="14:17" ht="15.75" thickBot="1" x14ac:dyDescent="0.3">
      <c r="N20" s="171" t="s">
        <v>108</v>
      </c>
      <c r="O20" s="172">
        <f>SUM(O15:O18)</f>
        <v>0</v>
      </c>
      <c r="P20" s="26"/>
      <c r="Q20" s="26"/>
    </row>
    <row r="21" spans="14:17" x14ac:dyDescent="0.25">
      <c r="N21" s="173" t="s">
        <v>109</v>
      </c>
      <c r="O21" s="174">
        <f>O20/119.33174</f>
        <v>0</v>
      </c>
      <c r="P21" s="26"/>
      <c r="Q21" s="26"/>
    </row>
  </sheetData>
  <mergeCells count="4">
    <mergeCell ref="A1:K1"/>
    <mergeCell ref="A12:A13"/>
    <mergeCell ref="A9:A11"/>
    <mergeCell ref="A5:A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14"/>
  <sheetViews>
    <sheetView zoomScale="85" zoomScaleNormal="85" workbookViewId="0">
      <pane ySplit="2" topLeftCell="A3" activePane="bottomLeft" state="frozen"/>
      <selection pane="bottomLeft" activeCell="E19" sqref="E19"/>
    </sheetView>
  </sheetViews>
  <sheetFormatPr baseColWidth="10" defaultRowHeight="15" x14ac:dyDescent="0.25"/>
  <cols>
    <col min="1" max="1" width="20.7109375" style="3" customWidth="1"/>
    <col min="2" max="2" width="32.5703125" bestFit="1" customWidth="1"/>
    <col min="3" max="3" width="32.7109375" customWidth="1"/>
    <col min="4" max="4" width="30.5703125" customWidth="1"/>
    <col min="5" max="5" width="19.42578125" customWidth="1"/>
    <col min="6" max="6" width="17.85546875" bestFit="1" customWidth="1"/>
    <col min="7" max="7" width="16.28515625" customWidth="1"/>
    <col min="9" max="9" width="6.140625" customWidth="1"/>
    <col min="10" max="10" width="15.5703125" customWidth="1"/>
    <col min="13" max="13" width="4.5703125" customWidth="1"/>
    <col min="14" max="14" width="18" hidden="1" customWidth="1"/>
    <col min="15" max="15" width="7.28515625" hidden="1" customWidth="1"/>
    <col min="16" max="16" width="3.42578125" hidden="1" customWidth="1"/>
    <col min="17" max="17" width="4.7109375" hidden="1" customWidth="1"/>
  </cols>
  <sheetData>
    <row r="1" spans="1:17" ht="24.75" customHeight="1" thickBot="1" x14ac:dyDescent="0.3">
      <c r="A1" s="264" t="s">
        <v>58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7" ht="69" customHeight="1" thickBot="1" x14ac:dyDescent="0.3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4" t="s">
        <v>60</v>
      </c>
      <c r="G2" s="14" t="s">
        <v>89</v>
      </c>
      <c r="H2" s="14" t="s">
        <v>71</v>
      </c>
      <c r="I2" s="14" t="s">
        <v>64</v>
      </c>
      <c r="J2" s="14" t="s">
        <v>91</v>
      </c>
      <c r="K2" s="80" t="s">
        <v>90</v>
      </c>
    </row>
    <row r="3" spans="1:17" ht="39" customHeight="1" thickBot="1" x14ac:dyDescent="0.3">
      <c r="A3" s="260" t="s">
        <v>39</v>
      </c>
      <c r="B3" s="56" t="s">
        <v>101</v>
      </c>
      <c r="C3" s="56"/>
      <c r="D3" s="69" t="s">
        <v>44</v>
      </c>
      <c r="E3" s="60" t="s">
        <v>45</v>
      </c>
      <c r="F3" s="61"/>
      <c r="G3" s="61"/>
      <c r="H3" s="59"/>
      <c r="I3" s="63"/>
      <c r="J3" s="58">
        <v>10</v>
      </c>
      <c r="K3" s="202">
        <f>H3*J3</f>
        <v>0</v>
      </c>
    </row>
    <row r="4" spans="1:17" ht="36.75" thickBot="1" x14ac:dyDescent="0.3">
      <c r="A4" s="259"/>
      <c r="B4" s="110" t="s">
        <v>46</v>
      </c>
      <c r="C4" s="110"/>
      <c r="D4" s="228" t="s">
        <v>196</v>
      </c>
      <c r="E4" s="110" t="s">
        <v>66</v>
      </c>
      <c r="F4" s="162"/>
      <c r="G4" s="162"/>
      <c r="H4" s="124"/>
      <c r="I4" s="161"/>
      <c r="J4" s="121">
        <v>30</v>
      </c>
      <c r="K4" s="202">
        <f>H4*J4</f>
        <v>0</v>
      </c>
    </row>
    <row r="5" spans="1:17" ht="39.75" customHeight="1" thickBot="1" x14ac:dyDescent="0.3">
      <c r="A5" s="113" t="s">
        <v>37</v>
      </c>
      <c r="B5" s="110" t="s">
        <v>47</v>
      </c>
      <c r="C5" s="25" t="s">
        <v>137</v>
      </c>
      <c r="D5" s="110"/>
      <c r="E5" s="110" t="s">
        <v>66</v>
      </c>
      <c r="F5" s="215"/>
      <c r="G5" s="162"/>
      <c r="H5" s="124"/>
      <c r="I5" s="161"/>
      <c r="J5" s="121">
        <v>25</v>
      </c>
      <c r="K5" s="202">
        <f>H5*J5</f>
        <v>0</v>
      </c>
    </row>
    <row r="6" spans="1:17" ht="60.75" thickBot="1" x14ac:dyDescent="0.3">
      <c r="A6" s="179" t="s">
        <v>63</v>
      </c>
      <c r="B6" s="44" t="s">
        <v>138</v>
      </c>
      <c r="C6" s="44" t="s">
        <v>6</v>
      </c>
      <c r="D6" s="229" t="s">
        <v>197</v>
      </c>
      <c r="E6" s="229" t="s">
        <v>198</v>
      </c>
      <c r="F6" s="162"/>
      <c r="G6" s="162"/>
      <c r="H6" s="162"/>
      <c r="I6" s="162"/>
      <c r="J6" s="162">
        <v>50</v>
      </c>
      <c r="K6" s="201">
        <f>H6*J6</f>
        <v>0</v>
      </c>
    </row>
    <row r="8" spans="1:17" x14ac:dyDescent="0.25">
      <c r="N8" s="165" t="s">
        <v>103</v>
      </c>
      <c r="O8" s="166">
        <f>ROUND(SUMIF(I3:I6,11%,K3:K6),0)</f>
        <v>0</v>
      </c>
      <c r="P8" s="26"/>
      <c r="Q8" s="26"/>
    </row>
    <row r="9" spans="1:17" x14ac:dyDescent="0.25">
      <c r="N9" s="165" t="s">
        <v>104</v>
      </c>
      <c r="O9" s="166">
        <f>ROUND(O8*Q9,0)</f>
        <v>0</v>
      </c>
      <c r="P9" s="26"/>
      <c r="Q9" s="167">
        <v>0.11</v>
      </c>
    </row>
    <row r="10" spans="1:17" x14ac:dyDescent="0.25">
      <c r="N10" s="165" t="s">
        <v>105</v>
      </c>
      <c r="O10" s="166">
        <f>SUMIF(I3:I6,22%,K3:K6)</f>
        <v>0</v>
      </c>
      <c r="P10" s="26"/>
      <c r="Q10" s="26"/>
    </row>
    <row r="11" spans="1:17" ht="15.75" thickBot="1" x14ac:dyDescent="0.3">
      <c r="N11" s="165" t="s">
        <v>106</v>
      </c>
      <c r="O11" s="168">
        <f>ROUND(O10*Q11,0)</f>
        <v>0</v>
      </c>
      <c r="P11" s="26"/>
      <c r="Q11" s="167">
        <v>0.22</v>
      </c>
    </row>
    <row r="12" spans="1:17" ht="15.75" thickBot="1" x14ac:dyDescent="0.3">
      <c r="N12" s="169" t="s">
        <v>107</v>
      </c>
      <c r="O12" s="170">
        <f>O9+O11</f>
        <v>0</v>
      </c>
      <c r="P12" s="26"/>
      <c r="Q12" s="26"/>
    </row>
    <row r="13" spans="1:17" ht="15.75" thickBot="1" x14ac:dyDescent="0.3">
      <c r="N13" s="171" t="s">
        <v>108</v>
      </c>
      <c r="O13" s="172">
        <f>SUM(O8:O11)</f>
        <v>0</v>
      </c>
      <c r="P13" s="26"/>
      <c r="Q13" s="26"/>
    </row>
    <row r="14" spans="1:17" x14ac:dyDescent="0.25">
      <c r="N14" s="173" t="s">
        <v>109</v>
      </c>
      <c r="O14" s="174">
        <f>O13/119.33174</f>
        <v>0</v>
      </c>
      <c r="P14" s="26"/>
      <c r="Q14" s="26"/>
    </row>
  </sheetData>
  <mergeCells count="2">
    <mergeCell ref="A1:K1"/>
    <mergeCell ref="A3:A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16"/>
  <sheetViews>
    <sheetView zoomScale="85" zoomScaleNormal="85" workbookViewId="0">
      <pane ySplit="2" topLeftCell="A3" activePane="bottomLeft" state="frozen"/>
      <selection pane="bottomLeft" activeCell="B13" sqref="B13"/>
    </sheetView>
  </sheetViews>
  <sheetFormatPr baseColWidth="10" defaultRowHeight="15" x14ac:dyDescent="0.25"/>
  <cols>
    <col min="1" max="1" width="20.7109375" style="3" customWidth="1"/>
    <col min="2" max="2" width="32.5703125" bestFit="1" customWidth="1"/>
    <col min="3" max="3" width="44.140625" customWidth="1"/>
    <col min="4" max="4" width="21" customWidth="1"/>
    <col min="5" max="5" width="19.42578125" customWidth="1"/>
    <col min="6" max="6" width="17.85546875" bestFit="1" customWidth="1"/>
    <col min="7" max="7" width="16.28515625" customWidth="1"/>
    <col min="9" max="9" width="5.85546875" customWidth="1"/>
    <col min="10" max="10" width="15" customWidth="1"/>
    <col min="11" max="11" width="12.7109375" bestFit="1" customWidth="1"/>
    <col min="12" max="13" width="4.5703125" customWidth="1"/>
    <col min="14" max="14" width="18" hidden="1" customWidth="1"/>
    <col min="15" max="15" width="7.28515625" hidden="1" customWidth="1"/>
    <col min="16" max="16" width="3.140625" hidden="1" customWidth="1"/>
    <col min="17" max="17" width="4.7109375" hidden="1" customWidth="1"/>
  </cols>
  <sheetData>
    <row r="1" spans="1:17" ht="30.75" customHeight="1" thickBot="1" x14ac:dyDescent="0.3">
      <c r="A1" s="262" t="s">
        <v>59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7" ht="62.25" customHeight="1" thickBot="1" x14ac:dyDescent="0.3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4" t="s">
        <v>60</v>
      </c>
      <c r="G2" s="14" t="s">
        <v>89</v>
      </c>
      <c r="H2" s="14" t="s">
        <v>71</v>
      </c>
      <c r="I2" s="14" t="s">
        <v>64</v>
      </c>
      <c r="J2" s="14" t="s">
        <v>91</v>
      </c>
      <c r="K2" s="80" t="s">
        <v>90</v>
      </c>
    </row>
    <row r="3" spans="1:17" ht="78.75" customHeight="1" thickBot="1" x14ac:dyDescent="0.3">
      <c r="A3" s="266" t="s">
        <v>50</v>
      </c>
      <c r="B3" s="44" t="s">
        <v>199</v>
      </c>
      <c r="C3" s="44"/>
      <c r="D3" s="44" t="s">
        <v>200</v>
      </c>
      <c r="E3" s="44"/>
      <c r="F3" s="163"/>
      <c r="G3" s="163"/>
      <c r="H3" s="124"/>
      <c r="I3" s="161"/>
      <c r="J3" s="121">
        <v>600</v>
      </c>
      <c r="K3" s="202">
        <f t="shared" ref="K3:K9" si="0">H3*J3</f>
        <v>0</v>
      </c>
    </row>
    <row r="4" spans="1:17" ht="78" customHeight="1" thickBot="1" x14ac:dyDescent="0.3">
      <c r="A4" s="266"/>
      <c r="B4" s="44" t="s">
        <v>201</v>
      </c>
      <c r="C4" s="44"/>
      <c r="D4" s="44" t="s">
        <v>202</v>
      </c>
      <c r="E4" s="44"/>
      <c r="F4" s="163"/>
      <c r="G4" s="163"/>
      <c r="H4" s="124"/>
      <c r="I4" s="161"/>
      <c r="J4" s="121">
        <v>20</v>
      </c>
      <c r="K4" s="202">
        <f t="shared" si="0"/>
        <v>0</v>
      </c>
      <c r="N4" s="212"/>
      <c r="O4" s="213"/>
      <c r="P4" s="26"/>
      <c r="Q4" s="26"/>
    </row>
    <row r="5" spans="1:17" ht="77.25" customHeight="1" thickBot="1" x14ac:dyDescent="0.3">
      <c r="A5" s="266"/>
      <c r="B5" s="44" t="s">
        <v>203</v>
      </c>
      <c r="C5" s="44"/>
      <c r="D5" s="44" t="s">
        <v>204</v>
      </c>
      <c r="E5" s="44"/>
      <c r="F5" s="163"/>
      <c r="G5" s="163"/>
      <c r="H5" s="124"/>
      <c r="I5" s="161"/>
      <c r="J5" s="121">
        <v>800</v>
      </c>
      <c r="K5" s="202">
        <f t="shared" si="0"/>
        <v>0</v>
      </c>
    </row>
    <row r="6" spans="1:17" ht="55.5" customHeight="1" thickBot="1" x14ac:dyDescent="0.3">
      <c r="A6" s="266"/>
      <c r="B6" s="44" t="s">
        <v>48</v>
      </c>
      <c r="C6" s="44"/>
      <c r="D6" s="44" t="s">
        <v>205</v>
      </c>
      <c r="E6" s="44"/>
      <c r="F6" s="163"/>
      <c r="G6" s="163"/>
      <c r="H6" s="124"/>
      <c r="I6" s="161"/>
      <c r="J6" s="121">
        <v>150</v>
      </c>
      <c r="K6" s="202">
        <f t="shared" si="0"/>
        <v>0</v>
      </c>
    </row>
    <row r="7" spans="1:17" ht="43.5" customHeight="1" thickBot="1" x14ac:dyDescent="0.3">
      <c r="A7" s="179" t="s">
        <v>61</v>
      </c>
      <c r="B7" s="69" t="s">
        <v>171</v>
      </c>
      <c r="C7" s="44"/>
      <c r="D7" s="198" t="s">
        <v>206</v>
      </c>
      <c r="E7" s="44"/>
      <c r="F7" s="163"/>
      <c r="G7" s="163"/>
      <c r="H7" s="124"/>
      <c r="I7" s="161"/>
      <c r="J7" s="121">
        <v>100</v>
      </c>
      <c r="K7" s="202">
        <f t="shared" si="0"/>
        <v>0</v>
      </c>
    </row>
    <row r="8" spans="1:17" ht="36.75" customHeight="1" thickBot="1" x14ac:dyDescent="0.3">
      <c r="A8" s="266" t="s">
        <v>51</v>
      </c>
      <c r="B8" s="44" t="s">
        <v>207</v>
      </c>
      <c r="C8" s="44"/>
      <c r="D8" s="198" t="s">
        <v>208</v>
      </c>
      <c r="E8" s="44"/>
      <c r="F8" s="163"/>
      <c r="G8" s="163"/>
      <c r="H8" s="62"/>
      <c r="I8" s="160"/>
      <c r="J8" s="162">
        <v>120</v>
      </c>
      <c r="K8" s="201">
        <f t="shared" si="0"/>
        <v>0</v>
      </c>
    </row>
    <row r="9" spans="1:17" ht="41.25" customHeight="1" thickBot="1" x14ac:dyDescent="0.3">
      <c r="A9" s="266"/>
      <c r="B9" s="44" t="s">
        <v>209</v>
      </c>
      <c r="C9" s="44" t="s">
        <v>49</v>
      </c>
      <c r="D9" s="198" t="s">
        <v>139</v>
      </c>
      <c r="E9" s="44"/>
      <c r="F9" s="163"/>
      <c r="G9" s="163"/>
      <c r="H9" s="124"/>
      <c r="I9" s="161"/>
      <c r="J9" s="121">
        <v>750</v>
      </c>
      <c r="K9" s="202">
        <f t="shared" si="0"/>
        <v>0</v>
      </c>
    </row>
    <row r="10" spans="1:17" ht="30.75" customHeight="1" thickBot="1" x14ac:dyDescent="0.3">
      <c r="A10" s="266" t="s">
        <v>210</v>
      </c>
      <c r="B10" s="210" t="s">
        <v>212</v>
      </c>
      <c r="C10" s="44"/>
      <c r="D10" s="198"/>
      <c r="E10" s="44"/>
      <c r="F10" s="163"/>
      <c r="G10" s="163"/>
      <c r="H10" s="62"/>
      <c r="I10" s="160"/>
      <c r="J10" s="162">
        <v>10</v>
      </c>
      <c r="K10" s="201">
        <f t="shared" ref="K10:K11" si="1">H10*J10</f>
        <v>0</v>
      </c>
    </row>
    <row r="11" spans="1:17" ht="30.75" customHeight="1" thickBot="1" x14ac:dyDescent="0.3">
      <c r="A11" s="266"/>
      <c r="B11" s="210" t="s">
        <v>211</v>
      </c>
      <c r="C11" s="44"/>
      <c r="D11" s="198"/>
      <c r="E11" s="44"/>
      <c r="F11" s="163"/>
      <c r="G11" s="163"/>
      <c r="H11" s="62"/>
      <c r="I11" s="160"/>
      <c r="J11" s="162">
        <v>10</v>
      </c>
      <c r="K11" s="201">
        <f t="shared" si="1"/>
        <v>0</v>
      </c>
    </row>
    <row r="12" spans="1:17" x14ac:dyDescent="0.25">
      <c r="N12" s="165" t="s">
        <v>105</v>
      </c>
      <c r="O12" s="166">
        <f>SUMIF(I6:I9,22%,K6:K9)</f>
        <v>0</v>
      </c>
      <c r="P12" s="26"/>
      <c r="Q12" s="26"/>
    </row>
    <row r="13" spans="1:17" ht="15.75" thickBot="1" x14ac:dyDescent="0.3">
      <c r="N13" s="165" t="s">
        <v>106</v>
      </c>
      <c r="O13" s="168">
        <f>ROUND(O12*Q13,0)</f>
        <v>0</v>
      </c>
      <c r="P13" s="26"/>
      <c r="Q13" s="167">
        <v>0.22</v>
      </c>
    </row>
    <row r="14" spans="1:17" ht="15.75" thickBot="1" x14ac:dyDescent="0.3">
      <c r="N14" s="169" t="s">
        <v>107</v>
      </c>
      <c r="O14" s="170" t="e">
        <f>#REF!+O13</f>
        <v>#REF!</v>
      </c>
      <c r="P14" s="26"/>
      <c r="Q14" s="26"/>
    </row>
    <row r="15" spans="1:17" ht="15.75" thickBot="1" x14ac:dyDescent="0.3">
      <c r="N15" s="171" t="s">
        <v>108</v>
      </c>
      <c r="O15" s="172">
        <f>SUM(O11:O13)</f>
        <v>0</v>
      </c>
      <c r="P15" s="26"/>
      <c r="Q15" s="26"/>
    </row>
    <row r="16" spans="1:17" x14ac:dyDescent="0.25">
      <c r="N16" s="173" t="s">
        <v>109</v>
      </c>
      <c r="O16" s="174">
        <f>O15/119.33174</f>
        <v>0</v>
      </c>
      <c r="P16" s="26"/>
      <c r="Q16" s="26"/>
    </row>
  </sheetData>
  <mergeCells count="4">
    <mergeCell ref="A1:K1"/>
    <mergeCell ref="A3:A6"/>
    <mergeCell ref="A8:A9"/>
    <mergeCell ref="A10:A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F0528843E51B40BA06175565F62CD2" ma:contentTypeVersion="2" ma:contentTypeDescription="Crée un document." ma:contentTypeScope="" ma:versionID="a896a84b12c28b649e67c57aaf733e93">
  <xsd:schema xmlns:xsd="http://www.w3.org/2001/XMLSchema" xmlns:xs="http://www.w3.org/2001/XMLSchema" xmlns:p="http://schemas.microsoft.com/office/2006/metadata/properties" xmlns:ns2="http://schemas.microsoft.com/sharepoint/v3/fields" xmlns:ns3="b4e5859b-ee65-48b0-8c93-31e0423038f6" targetNamespace="http://schemas.microsoft.com/office/2006/metadata/properties" ma:root="true" ma:fieldsID="c68bd8d0395f19d9fe4b95b1b71966d0" ns2:_="" ns3:_="">
    <xsd:import namespace="http://schemas.microsoft.com/sharepoint/v3/fields"/>
    <xsd:import namespace="b4e5859b-ee65-48b0-8c93-31e0423038f6"/>
    <xsd:element name="properties">
      <xsd:complexType>
        <xsd:sequence>
          <xsd:element name="documentManagement">
            <xsd:complexType>
              <xsd:all>
                <xsd:element ref="ns2:_Status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8" nillable="true" ma:displayName="État" ma:default="Non commencé" ma:internalName="_Status">
      <xsd:simpleType>
        <xsd:union memberTypes="dms:Text">
          <xsd:simpleType>
            <xsd:restriction base="dms:Choice">
              <xsd:enumeration value="Non commencé"/>
              <xsd:enumeration value="Brouillon"/>
              <xsd:enumeration value="Révisé"/>
              <xsd:enumeration value="Planifié"/>
              <xsd:enumeration value="Publié"/>
              <xsd:enumeration value="Final"/>
              <xsd:enumeration value="Date d'expiration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e5859b-ee65-48b0-8c93-31e042303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 ma:index="9" ma:displayName="Commentaire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État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Non commencé</_Status>
  </documentManagement>
</p:properties>
</file>

<file path=customXml/itemProps1.xml><?xml version="1.0" encoding="utf-8"?>
<ds:datastoreItem xmlns:ds="http://schemas.openxmlformats.org/officeDocument/2006/customXml" ds:itemID="{C6561344-25E0-4889-AAB0-2205B028D9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440DD0-C0E4-4AFD-86FA-920CFAFC9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b4e5859b-ee65-48b0-8c93-31e042303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3BF441-B9EF-473A-8B82-5840A8DB0B7B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b4e5859b-ee65-48b0-8c93-31e0423038f6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LOT 1</vt:lpstr>
      <vt:lpstr>LOT 2</vt:lpstr>
      <vt:lpstr>LOT 3</vt:lpstr>
      <vt:lpstr>LOT 4</vt:lpstr>
      <vt:lpstr>LOT 5</vt:lpstr>
      <vt:lpstr>LOT 6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Jean-Francois IDEF MINDEF</dc:creator>
  <cp:lastModifiedBy>CALLEGA Patricia ADJOINT ADMI PRIN</cp:lastModifiedBy>
  <cp:lastPrinted>2024-11-13T19:37:29Z</cp:lastPrinted>
  <dcterms:created xsi:type="dcterms:W3CDTF">2020-06-23T00:39:39Z</dcterms:created>
  <dcterms:modified xsi:type="dcterms:W3CDTF">2024-12-12T21:27:14Z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0x0101002EF0528843E51B40BA06175565F62CD2</vt:lpwstr>
  </property>
</Properties>
</file>