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TravauxIngénierie\03_MARCHES\2024\3 - 24PI003 Etudes Environn. CHU BX\1-préparation\Projet DCE V6\Projet DCE V6\"/>
    </mc:Choice>
  </mc:AlternateContent>
  <bookViews>
    <workbookView xWindow="-28920" yWindow="-120" windowWidth="29040" windowHeight="15720" tabRatio="865" firstSheet="5" activeTab="8"/>
  </bookViews>
  <sheets>
    <sheet name="Page de garde" sheetId="1" r:id="rId1"/>
    <sheet name="Mode d'emploi onglets " sheetId="2" r:id="rId2"/>
    <sheet name="Moyens Humains Pellegrin" sheetId="3" r:id="rId3"/>
    <sheet name="Valo financière Pellegrin" sheetId="4" r:id="rId4"/>
    <sheet name="Moyens Humains Ht Lévêque" sheetId="5" r:id="rId5"/>
    <sheet name="Valo financière Ht Lévêque" sheetId="6" r:id="rId6"/>
    <sheet name="Moyens Humains X Arnozan" sheetId="7" r:id="rId7"/>
    <sheet name="Valo financière X Arnozan" sheetId="8" r:id="rId8"/>
    <sheet name="Missions communes" sheetId="10" r:id="rId9"/>
    <sheet name="SYNTHESE FINANCIERE" sheetId="19" r:id="rId10"/>
  </sheets>
  <definedNames>
    <definedName name="_xlnm.Print_Area" localSheetId="1">'Mode d''emploi onglets '!$A$1:$C$43</definedName>
    <definedName name="_xlnm.Print_Area" localSheetId="4">'Moyens Humains Ht Lévêque'!$A$1:$S$31</definedName>
    <definedName name="_xlnm.Print_Area" localSheetId="2">'Moyens Humains Pellegrin'!$A$1:$R$28</definedName>
    <definedName name="_xlnm.Print_Area" localSheetId="6">'Moyens Humains X Arnozan'!$A$1:$S$31</definedName>
    <definedName name="_xlnm.Print_Area" localSheetId="0">'Page de garde'!$A$1:$B$32</definedName>
    <definedName name="_xlnm.Print_Area" localSheetId="9">'SYNTHESE FINANCIERE'!$A$1:$E$49</definedName>
    <definedName name="_xlnm.Print_Area" localSheetId="5">'Valo financière Ht Lévêque'!$A$1:$U$32</definedName>
    <definedName name="_xlnm.Print_Area" localSheetId="3">'Valo financière Pellegrin'!$A$1:$U$28</definedName>
    <definedName name="_xlnm.Print_Area" localSheetId="7">'Valo financière X Arnozan'!$A$1:$T$32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8" l="1"/>
  <c r="E14" i="6" l="1"/>
  <c r="G14" i="6"/>
  <c r="I14" i="6"/>
  <c r="K14" i="6"/>
  <c r="M14" i="6"/>
  <c r="O14" i="6"/>
  <c r="B14" i="6"/>
  <c r="Q14" i="5"/>
  <c r="B41" i="19"/>
  <c r="B26" i="19"/>
  <c r="F27" i="8"/>
  <c r="H27" i="8"/>
  <c r="J27" i="8"/>
  <c r="L27" i="8"/>
  <c r="N27" i="8"/>
  <c r="P27" i="8"/>
  <c r="E27" i="6"/>
  <c r="G27" i="6"/>
  <c r="I27" i="6"/>
  <c r="K27" i="6"/>
  <c r="M27" i="6"/>
  <c r="O27" i="6"/>
  <c r="B27" i="6"/>
  <c r="Q27" i="5"/>
  <c r="N13" i="10"/>
  <c r="N14" i="10"/>
  <c r="N15" i="10"/>
  <c r="N16" i="10"/>
  <c r="N17" i="10"/>
  <c r="N18" i="10"/>
  <c r="N12" i="10"/>
  <c r="K13" i="10"/>
  <c r="K14" i="10"/>
  <c r="K15" i="10"/>
  <c r="K16" i="10"/>
  <c r="K17" i="10"/>
  <c r="K18" i="10"/>
  <c r="K12" i="10"/>
  <c r="H13" i="10"/>
  <c r="H14" i="10"/>
  <c r="H15" i="10"/>
  <c r="H16" i="10"/>
  <c r="H17" i="10"/>
  <c r="H18" i="10"/>
  <c r="H12" i="10"/>
  <c r="E13" i="10"/>
  <c r="E14" i="10"/>
  <c r="E15" i="10"/>
  <c r="E16" i="10"/>
  <c r="E17" i="10"/>
  <c r="E18" i="10"/>
  <c r="E12" i="10"/>
  <c r="A15" i="8"/>
  <c r="A23" i="6"/>
  <c r="Q21" i="3"/>
  <c r="A22" i="4"/>
  <c r="F24" i="8"/>
  <c r="H24" i="8"/>
  <c r="J24" i="8"/>
  <c r="L24" i="8"/>
  <c r="N24" i="8"/>
  <c r="P24" i="8"/>
  <c r="B24" i="8"/>
  <c r="B18" i="6"/>
  <c r="E18" i="6"/>
  <c r="G18" i="6"/>
  <c r="I18" i="6"/>
  <c r="K18" i="6"/>
  <c r="M18" i="6"/>
  <c r="O18" i="6"/>
  <c r="Q18" i="5"/>
  <c r="B17" i="4"/>
  <c r="F17" i="4"/>
  <c r="H17" i="4"/>
  <c r="J17" i="4"/>
  <c r="L17" i="4"/>
  <c r="N17" i="4"/>
  <c r="P17" i="4"/>
  <c r="B32" i="19"/>
  <c r="B38" i="19"/>
  <c r="Q24" i="7"/>
  <c r="Q17" i="3"/>
  <c r="B24" i="4"/>
  <c r="B23" i="4"/>
  <c r="B12" i="4"/>
  <c r="B11" i="4"/>
  <c r="A10" i="4"/>
  <c r="C5" i="19"/>
  <c r="B5" i="10"/>
  <c r="B5" i="8"/>
  <c r="B5" i="7"/>
  <c r="B5" i="6"/>
  <c r="B5" i="5"/>
  <c r="B5" i="4"/>
  <c r="B5" i="3"/>
  <c r="B24" i="19"/>
  <c r="B25" i="19"/>
  <c r="B27" i="19"/>
  <c r="B23" i="19"/>
  <c r="B20" i="19"/>
  <c r="B19" i="19"/>
  <c r="B40" i="19"/>
  <c r="B42" i="19"/>
  <c r="B33" i="19"/>
  <c r="B34" i="19"/>
  <c r="B35" i="19"/>
  <c r="B36" i="19"/>
  <c r="B37" i="19"/>
  <c r="B39" i="19"/>
  <c r="B31" i="19"/>
  <c r="B30" i="19"/>
  <c r="O7" i="6"/>
  <c r="M7" i="6"/>
  <c r="P7" i="8"/>
  <c r="N7" i="8"/>
  <c r="L7" i="8"/>
  <c r="K7" i="6"/>
  <c r="P7" i="4"/>
  <c r="N7" i="4"/>
  <c r="L7" i="4"/>
  <c r="I15" i="6"/>
  <c r="K15" i="6"/>
  <c r="M15" i="6"/>
  <c r="O15" i="6"/>
  <c r="I16" i="6"/>
  <c r="K16" i="6"/>
  <c r="M16" i="6"/>
  <c r="O16" i="6"/>
  <c r="I17" i="6"/>
  <c r="K17" i="6"/>
  <c r="M17" i="6"/>
  <c r="O17" i="6"/>
  <c r="I19" i="6"/>
  <c r="K19" i="6"/>
  <c r="M19" i="6"/>
  <c r="O19" i="6"/>
  <c r="I20" i="6"/>
  <c r="K20" i="6"/>
  <c r="M20" i="6"/>
  <c r="O20" i="6"/>
  <c r="I21" i="6"/>
  <c r="K21" i="6"/>
  <c r="M21" i="6"/>
  <c r="O21" i="6"/>
  <c r="I22" i="6"/>
  <c r="K22" i="6"/>
  <c r="M22" i="6"/>
  <c r="O22" i="6"/>
  <c r="I24" i="6"/>
  <c r="K24" i="6"/>
  <c r="M24" i="6"/>
  <c r="O24" i="6"/>
  <c r="I25" i="6"/>
  <c r="K25" i="6"/>
  <c r="M25" i="6"/>
  <c r="O25" i="6"/>
  <c r="I26" i="6"/>
  <c r="K26" i="6"/>
  <c r="M26" i="6"/>
  <c r="O26" i="6"/>
  <c r="I28" i="6"/>
  <c r="K28" i="6"/>
  <c r="M28" i="6"/>
  <c r="O28" i="6"/>
  <c r="O13" i="6"/>
  <c r="M13" i="6"/>
  <c r="K13" i="6"/>
  <c r="Q25" i="5"/>
  <c r="Q26" i="5"/>
  <c r="Q28" i="5"/>
  <c r="Q17" i="7"/>
  <c r="Q18" i="7"/>
  <c r="Q19" i="7"/>
  <c r="Q20" i="7"/>
  <c r="Q21" i="7"/>
  <c r="Q22" i="7"/>
  <c r="Q23" i="7"/>
  <c r="E15" i="6"/>
  <c r="G15" i="6"/>
  <c r="E16" i="6"/>
  <c r="G16" i="6"/>
  <c r="E17" i="6"/>
  <c r="G17" i="6"/>
  <c r="E19" i="6"/>
  <c r="G19" i="6"/>
  <c r="E20" i="6"/>
  <c r="G20" i="6"/>
  <c r="E21" i="6"/>
  <c r="G21" i="6"/>
  <c r="E22" i="6"/>
  <c r="G22" i="6"/>
  <c r="E24" i="6"/>
  <c r="G24" i="6"/>
  <c r="E25" i="6"/>
  <c r="G25" i="6"/>
  <c r="E26" i="6"/>
  <c r="G26" i="6"/>
  <c r="E28" i="6"/>
  <c r="G28" i="6"/>
  <c r="I13" i="6"/>
  <c r="G13" i="6"/>
  <c r="E13" i="6"/>
  <c r="F28" i="8"/>
  <c r="H28" i="8"/>
  <c r="J28" i="8"/>
  <c r="L28" i="8"/>
  <c r="N28" i="8"/>
  <c r="P28" i="8"/>
  <c r="F17" i="8"/>
  <c r="H17" i="8"/>
  <c r="J17" i="8"/>
  <c r="L17" i="8"/>
  <c r="N17" i="8"/>
  <c r="P17" i="8"/>
  <c r="F18" i="8"/>
  <c r="H18" i="8"/>
  <c r="J18" i="8"/>
  <c r="L18" i="8"/>
  <c r="N18" i="8"/>
  <c r="P18" i="8"/>
  <c r="F19" i="8"/>
  <c r="H19" i="8"/>
  <c r="J19" i="8"/>
  <c r="L19" i="8"/>
  <c r="N19" i="8"/>
  <c r="P19" i="8"/>
  <c r="F20" i="8"/>
  <c r="H20" i="8"/>
  <c r="J20" i="8"/>
  <c r="L20" i="8"/>
  <c r="N20" i="8"/>
  <c r="P20" i="8"/>
  <c r="F21" i="8"/>
  <c r="H21" i="8"/>
  <c r="J21" i="8"/>
  <c r="L21" i="8"/>
  <c r="N21" i="8"/>
  <c r="P21" i="8"/>
  <c r="F22" i="8"/>
  <c r="H22" i="8"/>
  <c r="J22" i="8"/>
  <c r="L22" i="8"/>
  <c r="N22" i="8"/>
  <c r="P22" i="8"/>
  <c r="F23" i="8"/>
  <c r="H23" i="8"/>
  <c r="J23" i="8"/>
  <c r="L23" i="8"/>
  <c r="N23" i="8"/>
  <c r="P23" i="8"/>
  <c r="F25" i="8"/>
  <c r="H25" i="8"/>
  <c r="J25" i="8"/>
  <c r="L25" i="8"/>
  <c r="N25" i="8"/>
  <c r="P25" i="8"/>
  <c r="F26" i="8"/>
  <c r="H26" i="8"/>
  <c r="J26" i="8"/>
  <c r="L26" i="8"/>
  <c r="N26" i="8"/>
  <c r="P26" i="8"/>
  <c r="P16" i="8"/>
  <c r="N16" i="8"/>
  <c r="L16" i="8"/>
  <c r="J16" i="8"/>
  <c r="H16" i="8"/>
  <c r="F16" i="8"/>
  <c r="F14" i="8"/>
  <c r="H14" i="8"/>
  <c r="J14" i="8"/>
  <c r="L14" i="8"/>
  <c r="N14" i="8"/>
  <c r="P14" i="8"/>
  <c r="P13" i="8"/>
  <c r="N13" i="8"/>
  <c r="L13" i="8"/>
  <c r="J13" i="8"/>
  <c r="H13" i="8"/>
  <c r="F13" i="8"/>
  <c r="F13" i="4"/>
  <c r="B13" i="8"/>
  <c r="B14" i="8"/>
  <c r="L23" i="4"/>
  <c r="N23" i="4"/>
  <c r="P23" i="4"/>
  <c r="L24" i="4"/>
  <c r="N24" i="4"/>
  <c r="P24" i="4"/>
  <c r="J23" i="4"/>
  <c r="J24" i="4"/>
  <c r="H23" i="4"/>
  <c r="H24" i="4"/>
  <c r="F23" i="4"/>
  <c r="F24" i="4"/>
  <c r="J14" i="4"/>
  <c r="L14" i="4"/>
  <c r="N14" i="4"/>
  <c r="P14" i="4"/>
  <c r="J15" i="4"/>
  <c r="L15" i="4"/>
  <c r="N15" i="4"/>
  <c r="P15" i="4"/>
  <c r="J16" i="4"/>
  <c r="L16" i="4"/>
  <c r="N16" i="4"/>
  <c r="P16" i="4"/>
  <c r="J18" i="4"/>
  <c r="L18" i="4"/>
  <c r="N18" i="4"/>
  <c r="P18" i="4"/>
  <c r="J19" i="4"/>
  <c r="L19" i="4"/>
  <c r="N19" i="4"/>
  <c r="P19" i="4"/>
  <c r="J20" i="4"/>
  <c r="L20" i="4"/>
  <c r="N20" i="4"/>
  <c r="P20" i="4"/>
  <c r="J21" i="4"/>
  <c r="L21" i="4"/>
  <c r="N21" i="4"/>
  <c r="P21" i="4"/>
  <c r="P13" i="4"/>
  <c r="N13" i="4"/>
  <c r="L13" i="4"/>
  <c r="J13" i="4"/>
  <c r="H14" i="4"/>
  <c r="H15" i="4"/>
  <c r="H16" i="4"/>
  <c r="H18" i="4"/>
  <c r="H19" i="4"/>
  <c r="H20" i="4"/>
  <c r="H21" i="4"/>
  <c r="H13" i="4"/>
  <c r="F14" i="4"/>
  <c r="F15" i="4"/>
  <c r="F16" i="4"/>
  <c r="F18" i="4"/>
  <c r="F19" i="4"/>
  <c r="F20" i="4"/>
  <c r="F21" i="4"/>
  <c r="B28" i="8"/>
  <c r="B26" i="8"/>
  <c r="B25" i="8"/>
  <c r="B23" i="8"/>
  <c r="B17" i="8"/>
  <c r="B18" i="8"/>
  <c r="B19" i="8"/>
  <c r="B20" i="8"/>
  <c r="B21" i="8"/>
  <c r="B22" i="8"/>
  <c r="B16" i="8"/>
  <c r="B12" i="8"/>
  <c r="B11" i="8"/>
  <c r="B11" i="10" s="1"/>
  <c r="Q26" i="7"/>
  <c r="Q28" i="7"/>
  <c r="B14" i="4"/>
  <c r="B15" i="4"/>
  <c r="B16" i="4"/>
  <c r="B18" i="4"/>
  <c r="B19" i="4"/>
  <c r="B20" i="4"/>
  <c r="B21" i="4"/>
  <c r="B13" i="4"/>
  <c r="B28" i="6"/>
  <c r="B26" i="6"/>
  <c r="B25" i="6"/>
  <c r="B24" i="6"/>
  <c r="B22" i="6"/>
  <c r="B15" i="6"/>
  <c r="B16" i="6"/>
  <c r="B17" i="6"/>
  <c r="B19" i="6"/>
  <c r="B20" i="6"/>
  <c r="B21" i="6"/>
  <c r="B13" i="6"/>
  <c r="B12" i="6"/>
  <c r="B11" i="6"/>
  <c r="C2" i="2"/>
  <c r="C1" i="2"/>
  <c r="C2" i="19"/>
  <c r="C1" i="19"/>
  <c r="B1" i="10"/>
  <c r="B2" i="10"/>
  <c r="B2" i="8"/>
  <c r="B1" i="8"/>
  <c r="B2" i="7"/>
  <c r="B1" i="7"/>
  <c r="B2" i="6"/>
  <c r="B1" i="6"/>
  <c r="B2" i="5"/>
  <c r="B1" i="5"/>
  <c r="B2" i="4"/>
  <c r="B1" i="4"/>
  <c r="B2" i="3"/>
  <c r="B1" i="3"/>
  <c r="B3" i="6"/>
  <c r="A10" i="8"/>
  <c r="A10" i="6"/>
  <c r="Q25" i="7"/>
  <c r="Q16" i="7"/>
  <c r="Q14" i="7"/>
  <c r="Q13" i="7"/>
  <c r="O12" i="7"/>
  <c r="O30" i="7" s="1"/>
  <c r="M12" i="7"/>
  <c r="M30" i="7" s="1"/>
  <c r="K12" i="7"/>
  <c r="K30" i="7" s="1"/>
  <c r="I12" i="7"/>
  <c r="I30" i="7" s="1"/>
  <c r="G12" i="7"/>
  <c r="G30" i="7" s="1"/>
  <c r="E12" i="7"/>
  <c r="E30" i="7" s="1"/>
  <c r="Q24" i="5"/>
  <c r="Q22" i="5"/>
  <c r="Q21" i="5"/>
  <c r="Q20" i="5"/>
  <c r="Q19" i="5"/>
  <c r="Q17" i="5"/>
  <c r="Q16" i="5"/>
  <c r="Q15" i="5"/>
  <c r="Q13" i="5"/>
  <c r="O12" i="5"/>
  <c r="O30" i="5" s="1"/>
  <c r="M12" i="5"/>
  <c r="M30" i="5" s="1"/>
  <c r="K12" i="5"/>
  <c r="K30" i="5" s="1"/>
  <c r="I12" i="5"/>
  <c r="I30" i="5" s="1"/>
  <c r="G12" i="5"/>
  <c r="G30" i="5" s="1"/>
  <c r="E12" i="5"/>
  <c r="E30" i="5" s="1"/>
  <c r="Q24" i="3"/>
  <c r="Q23" i="3"/>
  <c r="Q20" i="3"/>
  <c r="Q19" i="3"/>
  <c r="Q18" i="3"/>
  <c r="Q16" i="3"/>
  <c r="Q15" i="3"/>
  <c r="Q14" i="3"/>
  <c r="Q13" i="3"/>
  <c r="O12" i="3"/>
  <c r="O26" i="3" s="1"/>
  <c r="M12" i="3"/>
  <c r="M26" i="3" s="1"/>
  <c r="K12" i="3"/>
  <c r="K26" i="3" s="1"/>
  <c r="I12" i="3"/>
  <c r="I26" i="3" s="1"/>
  <c r="G12" i="3"/>
  <c r="G26" i="3" s="1"/>
  <c r="E12" i="3"/>
  <c r="E26" i="3" s="1"/>
  <c r="Q14" i="6" l="1"/>
  <c r="S14" i="6" s="1"/>
  <c r="P16" i="10"/>
  <c r="R16" i="10" s="1"/>
  <c r="R27" i="8"/>
  <c r="T27" i="8" s="1"/>
  <c r="Q27" i="6"/>
  <c r="S27" i="6" s="1"/>
  <c r="R14" i="4"/>
  <c r="T14" i="4" s="1"/>
  <c r="P15" i="10"/>
  <c r="R15" i="10" s="1"/>
  <c r="P14" i="10"/>
  <c r="R14" i="10" s="1"/>
  <c r="P13" i="10"/>
  <c r="R13" i="10" s="1"/>
  <c r="P12" i="10"/>
  <c r="R12" i="10" s="1"/>
  <c r="P18" i="10"/>
  <c r="R18" i="10" s="1"/>
  <c r="P17" i="10"/>
  <c r="R17" i="10" s="1"/>
  <c r="Q18" i="6"/>
  <c r="S18" i="6" s="1"/>
  <c r="R24" i="8"/>
  <c r="K20" i="10"/>
  <c r="H20" i="10"/>
  <c r="N20" i="10"/>
  <c r="E20" i="10"/>
  <c r="N12" i="4"/>
  <c r="N26" i="4" s="1"/>
  <c r="F12" i="4"/>
  <c r="J12" i="4"/>
  <c r="J26" i="4" s="1"/>
  <c r="P12" i="4"/>
  <c r="P26" i="4" s="1"/>
  <c r="L12" i="4"/>
  <c r="L26" i="4" s="1"/>
  <c r="H12" i="4"/>
  <c r="H26" i="4" s="1"/>
  <c r="R17" i="4"/>
  <c r="T17" i="4" s="1"/>
  <c r="I12" i="6"/>
  <c r="I30" i="6" s="1"/>
  <c r="L12" i="8"/>
  <c r="L30" i="8" s="1"/>
  <c r="P12" i="8"/>
  <c r="P30" i="8" s="1"/>
  <c r="J12" i="8"/>
  <c r="J30" i="8" s="1"/>
  <c r="M12" i="6"/>
  <c r="M30" i="6" s="1"/>
  <c r="Q15" i="6"/>
  <c r="S15" i="6" s="1"/>
  <c r="Q26" i="6"/>
  <c r="Q25" i="6"/>
  <c r="Q21" i="6"/>
  <c r="S21" i="6" s="1"/>
  <c r="Q20" i="6"/>
  <c r="S20" i="6" s="1"/>
  <c r="Q28" i="6"/>
  <c r="Q22" i="6"/>
  <c r="S22" i="6" s="1"/>
  <c r="Q19" i="6"/>
  <c r="S19" i="6" s="1"/>
  <c r="Q17" i="6"/>
  <c r="S17" i="6" s="1"/>
  <c r="Q16" i="6"/>
  <c r="S16" i="6" s="1"/>
  <c r="O12" i="6"/>
  <c r="O30" i="6" s="1"/>
  <c r="Q24" i="6"/>
  <c r="N12" i="8"/>
  <c r="N30" i="8" s="1"/>
  <c r="R26" i="8"/>
  <c r="R21" i="8"/>
  <c r="R19" i="8"/>
  <c r="R28" i="8"/>
  <c r="R14" i="8"/>
  <c r="R23" i="8"/>
  <c r="R20" i="8"/>
  <c r="R17" i="8"/>
  <c r="F12" i="8"/>
  <c r="F30" i="8" s="1"/>
  <c r="R25" i="8"/>
  <c r="R18" i="8"/>
  <c r="R22" i="8"/>
  <c r="R16" i="8"/>
  <c r="R13" i="8"/>
  <c r="H12" i="8"/>
  <c r="H30" i="8" s="1"/>
  <c r="G12" i="6"/>
  <c r="G30" i="6" s="1"/>
  <c r="K12" i="6"/>
  <c r="K30" i="6" s="1"/>
  <c r="Q13" i="6"/>
  <c r="S13" i="6" s="1"/>
  <c r="E12" i="6"/>
  <c r="E30" i="6" s="1"/>
  <c r="R19" i="4"/>
  <c r="T19" i="4" s="1"/>
  <c r="R18" i="4"/>
  <c r="T18" i="4" s="1"/>
  <c r="R15" i="4"/>
  <c r="T15" i="4" s="1"/>
  <c r="Q12" i="7"/>
  <c r="Q30" i="7" s="1"/>
  <c r="Q12" i="5"/>
  <c r="Q30" i="5" s="1"/>
  <c r="R20" i="4"/>
  <c r="T20" i="4" s="1"/>
  <c r="R21" i="4"/>
  <c r="T21" i="4" s="1"/>
  <c r="R13" i="4"/>
  <c r="T13" i="4" s="1"/>
  <c r="R24" i="4"/>
  <c r="R23" i="4"/>
  <c r="Q12" i="3"/>
  <c r="Q26" i="3" s="1"/>
  <c r="C41" i="19" l="1"/>
  <c r="E41" i="19" s="1"/>
  <c r="D41" i="19" s="1"/>
  <c r="C26" i="19"/>
  <c r="E26" i="19" s="1"/>
  <c r="D26" i="19" s="1"/>
  <c r="T14" i="8"/>
  <c r="T13" i="8"/>
  <c r="T24" i="8"/>
  <c r="C38" i="19"/>
  <c r="E38" i="19" s="1"/>
  <c r="D38" i="19" s="1"/>
  <c r="P20" i="10"/>
  <c r="C19" i="19"/>
  <c r="T18" i="8"/>
  <c r="C32" i="19"/>
  <c r="E32" i="19" s="1"/>
  <c r="D32" i="19" s="1"/>
  <c r="T25" i="8"/>
  <c r="C39" i="19"/>
  <c r="E39" i="19" s="1"/>
  <c r="D39" i="19" s="1"/>
  <c r="T21" i="8"/>
  <c r="C35" i="19"/>
  <c r="E35" i="19" s="1"/>
  <c r="D35" i="19" s="1"/>
  <c r="T17" i="8"/>
  <c r="C31" i="19"/>
  <c r="E31" i="19" s="1"/>
  <c r="D31" i="19" s="1"/>
  <c r="T16" i="8"/>
  <c r="C30" i="19"/>
  <c r="E30" i="19" s="1"/>
  <c r="D30" i="19" s="1"/>
  <c r="T20" i="8"/>
  <c r="C34" i="19"/>
  <c r="E34" i="19" s="1"/>
  <c r="D34" i="19" s="1"/>
  <c r="T26" i="8"/>
  <c r="C40" i="19"/>
  <c r="E40" i="19" s="1"/>
  <c r="D40" i="19" s="1"/>
  <c r="T22" i="8"/>
  <c r="C36" i="19"/>
  <c r="E36" i="19" s="1"/>
  <c r="D36" i="19" s="1"/>
  <c r="T23" i="8"/>
  <c r="C37" i="19"/>
  <c r="E37" i="19" s="1"/>
  <c r="D37" i="19" s="1"/>
  <c r="T28" i="8"/>
  <c r="C42" i="19"/>
  <c r="E42" i="19" s="1"/>
  <c r="D42" i="19" s="1"/>
  <c r="T19" i="8"/>
  <c r="C33" i="19"/>
  <c r="E33" i="19" s="1"/>
  <c r="D33" i="19" s="1"/>
  <c r="S24" i="6"/>
  <c r="C23" i="19"/>
  <c r="E23" i="19" s="1"/>
  <c r="D23" i="19" s="1"/>
  <c r="S25" i="6"/>
  <c r="C24" i="19"/>
  <c r="E24" i="19" s="1"/>
  <c r="D24" i="19" s="1"/>
  <c r="S26" i="6"/>
  <c r="C25" i="19"/>
  <c r="E25" i="19" s="1"/>
  <c r="D25" i="19" s="1"/>
  <c r="S28" i="6"/>
  <c r="C27" i="19"/>
  <c r="E27" i="19" s="1"/>
  <c r="D27" i="19" s="1"/>
  <c r="T23" i="4"/>
  <c r="T24" i="4"/>
  <c r="C20" i="19"/>
  <c r="E20" i="19" s="1"/>
  <c r="D20" i="19" s="1"/>
  <c r="R12" i="8"/>
  <c r="R30" i="8" s="1"/>
  <c r="Q12" i="6"/>
  <c r="Q30" i="6" s="1"/>
  <c r="Q32" i="6" s="1"/>
  <c r="R20" i="10"/>
  <c r="R22" i="10" s="1"/>
  <c r="R16" i="4"/>
  <c r="T16" i="4" s="1"/>
  <c r="R32" i="8" l="1"/>
  <c r="P22" i="10"/>
  <c r="C12" i="19" s="1"/>
  <c r="E12" i="19" s="1"/>
  <c r="D12" i="19" s="1"/>
  <c r="T12" i="8"/>
  <c r="T30" i="8" s="1"/>
  <c r="T32" i="8" s="1"/>
  <c r="C11" i="19"/>
  <c r="E11" i="19" s="1"/>
  <c r="D11" i="19" s="1"/>
  <c r="S12" i="6"/>
  <c r="C10" i="19"/>
  <c r="E10" i="19" s="1"/>
  <c r="D10" i="19" s="1"/>
  <c r="E19" i="19"/>
  <c r="C44" i="19"/>
  <c r="F26" i="4"/>
  <c r="R12" i="4"/>
  <c r="S30" i="6" l="1"/>
  <c r="S32" i="6" s="1"/>
  <c r="R26" i="4"/>
  <c r="D19" i="19"/>
  <c r="D44" i="19" s="1"/>
  <c r="E44" i="19"/>
  <c r="T12" i="4"/>
  <c r="T26" i="4" s="1"/>
  <c r="C9" i="19"/>
  <c r="R28" i="4" l="1"/>
  <c r="T28" i="4"/>
  <c r="E9" i="19"/>
  <c r="C14" i="19"/>
  <c r="C46" i="19" s="1"/>
  <c r="D9" i="19" l="1"/>
  <c r="D14" i="19" s="1"/>
  <c r="D46" i="19" s="1"/>
  <c r="E14" i="19"/>
  <c r="E46" i="19" s="1"/>
</calcChain>
</file>

<file path=xl/sharedStrings.xml><?xml version="1.0" encoding="utf-8"?>
<sst xmlns="http://schemas.openxmlformats.org/spreadsheetml/2006/main" count="371" uniqueCount="146">
  <si>
    <t>HOPITAL PELLEGRIN</t>
  </si>
  <si>
    <t xml:space="preserve">CANDIDAT : </t>
  </si>
  <si>
    <t>Profils</t>
  </si>
  <si>
    <t>Profil 1</t>
  </si>
  <si>
    <t>Profil 2</t>
  </si>
  <si>
    <t>Profil 3</t>
  </si>
  <si>
    <t>Profil 4</t>
  </si>
  <si>
    <t>Profil 5</t>
  </si>
  <si>
    <t>Profil 6</t>
  </si>
  <si>
    <t>Tarif journalier (€HT)</t>
  </si>
  <si>
    <t>Montant
€ HT</t>
  </si>
  <si>
    <t>Taux TVA
(%)</t>
  </si>
  <si>
    <t>Montant
€ TTC</t>
  </si>
  <si>
    <t>Montant</t>
  </si>
  <si>
    <t>Tranches</t>
  </si>
  <si>
    <t>TRANCHE FERME</t>
  </si>
  <si>
    <t>TO01</t>
  </si>
  <si>
    <t>TO02</t>
  </si>
  <si>
    <t>SIGNIFICATION DES ONGLETS</t>
  </si>
  <si>
    <r>
      <t xml:space="preserve"> - l'onglet "</t>
    </r>
    <r>
      <rPr>
        <i/>
        <sz val="10"/>
        <rFont val="Arial"/>
        <family val="2"/>
      </rPr>
      <t>Synthèse des montants</t>
    </r>
    <r>
      <rPr>
        <sz val="10"/>
        <rFont val="Arial"/>
        <family val="2"/>
      </rPr>
      <t>" récapitule les montants de prestations par site et pour l'ensemble de la mission</t>
    </r>
  </si>
  <si>
    <t>SAISIE DES DONNÉES</t>
  </si>
  <si>
    <t>NE PAS TRANSFORMER LE CLASSEUR EN PDF</t>
  </si>
  <si>
    <t>Chef de projet</t>
  </si>
  <si>
    <t>Ingénieur spécialiste</t>
  </si>
  <si>
    <t>Technicien</t>
  </si>
  <si>
    <t>Autre</t>
  </si>
  <si>
    <t>Charge totale 
en j</t>
  </si>
  <si>
    <t>Décomposition du forfait relatif à la mission (hôpital Pellegrin)</t>
  </si>
  <si>
    <t>Nb jours</t>
  </si>
  <si>
    <t>Référent HQE</t>
  </si>
  <si>
    <t>Prestations (Cf. CCTP)</t>
  </si>
  <si>
    <t>TOTAL TRANCHE FERME</t>
  </si>
  <si>
    <t>Etude hydraulique - Propositions des solutions en conformité avec le PLU</t>
  </si>
  <si>
    <t>Etude faune-flore (2 saisons)</t>
  </si>
  <si>
    <t>Volet Milieu Naturel de l'Etude d'impact</t>
  </si>
  <si>
    <t>Formulaire simplifié Natura 2000</t>
  </si>
  <si>
    <t>Etude acoustique</t>
  </si>
  <si>
    <t>Etude d'impact</t>
  </si>
  <si>
    <t>Décomposition du forfait relatif à la mission (hôpital Haut Lévêque)</t>
  </si>
  <si>
    <t>Décomposition du forfait relatif à la mission (hôpital Xavier Arnozan)</t>
  </si>
  <si>
    <t>HOPITAL HAUT LEVEQUE</t>
  </si>
  <si>
    <t>Centre Hospitalier Universitaire de Bordeaux</t>
  </si>
  <si>
    <r>
      <rPr>
        <b/>
        <sz val="14"/>
        <rFont val="Arial"/>
        <family val="2"/>
      </rPr>
      <t>Projet d’aménagement du CHU de Bordeaux</t>
    </r>
    <r>
      <rPr>
        <b/>
        <sz val="13"/>
        <rFont val="Arial"/>
        <family val="2"/>
      </rPr>
      <t xml:space="preserve"> 
Etudes environnementales et réglementaires</t>
    </r>
  </si>
  <si>
    <t>Communes de Bordeaux et de Pessac</t>
  </si>
  <si>
    <t>DPGF</t>
  </si>
  <si>
    <t>Cachet, date et signature de l'entreprise :</t>
  </si>
  <si>
    <t>HOPITAL XAVIER ARNOZAN</t>
  </si>
  <si>
    <t>MISSIONS COMMUNES</t>
  </si>
  <si>
    <r>
      <t xml:space="preserve"> =&gt; Le deuxième onglet "Valorisation financière "</t>
    </r>
    <r>
      <rPr>
        <sz val="10"/>
        <rFont val="Arial"/>
        <family val="2"/>
      </rPr>
      <t>, doit être renseigné de la manière suivante par le candidat :</t>
    </r>
  </si>
  <si>
    <r>
      <t xml:space="preserve"> - l'onglet "</t>
    </r>
    <r>
      <rPr>
        <i/>
        <sz val="10"/>
        <rFont val="Arial"/>
        <family val="2"/>
      </rPr>
      <t>Missions communes</t>
    </r>
    <r>
      <rPr>
        <sz val="10"/>
        <rFont val="Arial"/>
        <family val="2"/>
      </rPr>
      <t>" renseigne les prestations qui seront communes aux 3 sites hospitaliers</t>
    </r>
  </si>
  <si>
    <t>Afin d'uniformiser la notion de jour, il est considéré que 1 jour = 8 heures de travail.</t>
  </si>
  <si>
    <t xml:space="preserve">Mise à jour de l'étude faune-flore </t>
  </si>
  <si>
    <t>Etude air (niveau III)</t>
  </si>
  <si>
    <t>Etude air (Niveau II)</t>
  </si>
  <si>
    <t>TO03</t>
  </si>
  <si>
    <t>TO04</t>
  </si>
  <si>
    <t>Dossier de demande d'autorisation de défrichement</t>
  </si>
  <si>
    <t>Mise à jour de l'étude faune-flore</t>
  </si>
  <si>
    <t>Formulaire cas par cas (stationnements &gt; 50 unités)</t>
  </si>
  <si>
    <t>TO05</t>
  </si>
  <si>
    <t>TO06</t>
  </si>
  <si>
    <t>TO07</t>
  </si>
  <si>
    <t>TO08</t>
  </si>
  <si>
    <t>TO09</t>
  </si>
  <si>
    <t>TO10</t>
  </si>
  <si>
    <t>TO11</t>
  </si>
  <si>
    <t>Etude air (Niveau III)</t>
  </si>
  <si>
    <t>Assistance technique pour la rédaction de la note de présentation au conseil de surveillance du CHU (article 4.3 du CCTP)</t>
  </si>
  <si>
    <t>Réunion de lancement (article 4.4.1 du CCTP)</t>
  </si>
  <si>
    <t>SYNTHESE - MONTANT GLOBAL DE LA MISSION</t>
  </si>
  <si>
    <t>Niveau  : Chef de projet, Ingénieur-Spécialiste, Technicien, autre (à renseigner)</t>
  </si>
  <si>
    <r>
      <t xml:space="preserve"> =&gt; L' onglet "Missions communes"</t>
    </r>
    <r>
      <rPr>
        <sz val="10"/>
        <rFont val="Arial"/>
        <family val="2"/>
      </rPr>
      <t>, doit être renseigné de la manière suivante par le candidat :</t>
    </r>
  </si>
  <si>
    <t>Seuls les cadres entourés d'une ligne pleine ou en pointillé doivent être renseignés</t>
  </si>
  <si>
    <r>
      <t xml:space="preserve"> =&gt; Le premier onglet "Moyens humains"</t>
    </r>
    <r>
      <rPr>
        <sz val="10"/>
        <rFont val="Arial"/>
        <family val="2"/>
      </rPr>
      <t>, doit être renseigné de la manière suivante par le candidat.</t>
    </r>
  </si>
  <si>
    <t xml:space="preserve"> =&gt; L' onglet "Synthèse financière" ne doit pas être renseigné par le candidat.</t>
  </si>
  <si>
    <t>Autre 
(à renseigner)</t>
  </si>
  <si>
    <t>Les cadres entourés de rouge pointillé doivent indiquer le profil et le nombre de jours passés par ce profil pour réaliser la prestation décrite</t>
  </si>
  <si>
    <t>Les cadres entourés de rouge plein doivent indiquer le nombre de jours passés par le profil identifié pour réaliser la prestation décrite</t>
  </si>
  <si>
    <t>Les cadres entourés de rouge plein ou pointillé doivent indiquer le cout journalier en € HT du profil identifié</t>
  </si>
  <si>
    <t>TO12</t>
  </si>
  <si>
    <t>TO13</t>
  </si>
  <si>
    <t>TO14</t>
  </si>
  <si>
    <t>TO15</t>
  </si>
  <si>
    <t>TO16</t>
  </si>
  <si>
    <t>TO17</t>
  </si>
  <si>
    <t>Formulaire cas par cas (déboisement)</t>
  </si>
  <si>
    <t>Montant total € HT</t>
  </si>
  <si>
    <t>Montant TVA</t>
  </si>
  <si>
    <t>Montant total Tranche ferme</t>
  </si>
  <si>
    <t>Montant total € TTC</t>
  </si>
  <si>
    <t>TRANCHES OPTIONNELLES</t>
  </si>
  <si>
    <t>TO 01</t>
  </si>
  <si>
    <t>Sites et missions communes</t>
  </si>
  <si>
    <t>TO 02</t>
  </si>
  <si>
    <t>TO 03</t>
  </si>
  <si>
    <t>TO 04</t>
  </si>
  <si>
    <t>TO 05</t>
  </si>
  <si>
    <t>TO 06</t>
  </si>
  <si>
    <t>TO 07</t>
  </si>
  <si>
    <t>TO 08</t>
  </si>
  <si>
    <t>TO 09</t>
  </si>
  <si>
    <t>TO 10</t>
  </si>
  <si>
    <t>TO 11</t>
  </si>
  <si>
    <t>TO 12</t>
  </si>
  <si>
    <t>TO 13</t>
  </si>
  <si>
    <t>TO 14</t>
  </si>
  <si>
    <t>TO 15</t>
  </si>
  <si>
    <t>TO 16</t>
  </si>
  <si>
    <t>TO 17</t>
  </si>
  <si>
    <t>Montant total Tranches optionnelles</t>
  </si>
  <si>
    <t>N° TO</t>
  </si>
  <si>
    <t>Prestations</t>
  </si>
  <si>
    <t>MONTANT TOTAL DE LA MISSION (TF+TO)</t>
  </si>
  <si>
    <t>Diagnostic des potentialités en énergies renouvelables</t>
  </si>
  <si>
    <t>Montant TVA (20%)</t>
  </si>
  <si>
    <t>A renseigner</t>
  </si>
  <si>
    <t>MONTANT TOTAL</t>
  </si>
  <si>
    <r>
      <t xml:space="preserve"> - les onglets "</t>
    </r>
    <r>
      <rPr>
        <i/>
        <sz val="10"/>
        <rFont val="Arial"/>
        <family val="2"/>
      </rPr>
      <t>Page de garde</t>
    </r>
    <r>
      <rPr>
        <sz val="10"/>
        <rFont val="Arial"/>
        <family val="2"/>
      </rPr>
      <t>" et "</t>
    </r>
    <r>
      <rPr>
        <i/>
        <sz val="10"/>
        <rFont val="Arial"/>
        <family val="2"/>
      </rPr>
      <t>Mode d'emploi des onglets</t>
    </r>
    <r>
      <rPr>
        <sz val="10"/>
        <rFont val="Arial"/>
        <family val="2"/>
      </rPr>
      <t>" et "</t>
    </r>
    <r>
      <rPr>
        <i/>
        <sz val="10"/>
        <rFont val="Arial"/>
        <family val="2"/>
      </rPr>
      <t>Synthèse financière</t>
    </r>
    <r>
      <rPr>
        <sz val="10"/>
        <rFont val="Arial"/>
        <family val="2"/>
      </rPr>
      <t>" ne sont pas à modifier</t>
    </r>
  </si>
  <si>
    <t>Etude trafic</t>
  </si>
  <si>
    <t>TO18</t>
  </si>
  <si>
    <t>Dossier de demande de dérogation espèces protégées</t>
  </si>
  <si>
    <t>Nb de jours</t>
  </si>
  <si>
    <t>Réunions de travail (article 4.4.2 du CCTP) - 4 réunions</t>
  </si>
  <si>
    <t>Cadrage réglementaire préalable dont réunion avec les services de l'Etat (article 3.1 du CCTP)</t>
  </si>
  <si>
    <t>TO 18</t>
  </si>
  <si>
    <t xml:space="preserve">Dossier de demande de dérogation espèces protégées </t>
  </si>
  <si>
    <r>
      <t xml:space="preserve"> - les onglets "Moyens humains" décrivent le nombre de jours envisagés par type d'intervenant (chef de projet, ingénier spécialiste...).</t>
    </r>
    <r>
      <rPr>
        <b/>
        <sz val="10"/>
        <rFont val="Arial"/>
        <family val="2"/>
      </rPr>
      <t xml:space="preserve"> Ils sont à renseigner pour chacun des 3 sites hospitaliers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ET pour les Missions communes</t>
    </r>
  </si>
  <si>
    <r>
      <t xml:space="preserve"> - les onglets "V</t>
    </r>
    <r>
      <rPr>
        <i/>
        <sz val="10"/>
        <rFont val="Arial"/>
        <family val="2"/>
      </rPr>
      <t>alo financière</t>
    </r>
    <r>
      <rPr>
        <sz val="10"/>
        <rFont val="Arial"/>
        <family val="2"/>
      </rPr>
      <t>" décrivent les montants affectés par prestation.</t>
    </r>
    <r>
      <rPr>
        <b/>
        <sz val="10"/>
        <rFont val="Arial"/>
        <family val="2"/>
      </rPr>
      <t xml:space="preserve"> Ils sont à renseigner pour chacun des 3 sites hospitaliers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ET pour les Missions communes</t>
    </r>
  </si>
  <si>
    <t>Les cadres entourés de vert doivent indiquer le nombre de jours envisagés pour la prestation</t>
  </si>
  <si>
    <t xml:space="preserve">Réunions de présentation intermédiaire et finale (article 4.4.3 du CCTP) - 2 réunions </t>
  </si>
  <si>
    <t>Formulaire cas par cas</t>
  </si>
  <si>
    <t xml:space="preserve">Vérifications techniques et réglementaires </t>
  </si>
  <si>
    <t>Total toutes tranches</t>
  </si>
  <si>
    <t>Total jours</t>
  </si>
  <si>
    <t>Date, signature et cachet de l'entreprise</t>
  </si>
  <si>
    <t>Procédure de mise à disposition du public (yc mémoire en réponse)</t>
  </si>
  <si>
    <t>Etude air (niveau II)</t>
  </si>
  <si>
    <t>TO19</t>
  </si>
  <si>
    <t>TO20</t>
  </si>
  <si>
    <t>TO 19</t>
  </si>
  <si>
    <t>TO 20</t>
  </si>
  <si>
    <t>Dossier d'enquête publique, yc reprographie</t>
  </si>
  <si>
    <t>Etude urbaine spécifique relative au zonage du PLUi</t>
  </si>
  <si>
    <t>Organisation de la procédure de concertation du public (article 3.2.14 du CCTP)</t>
  </si>
  <si>
    <t>Assistance au maître d'ouvrage au cours de l'instruction des dossiers (article 3.2.13 du CCTP)</t>
  </si>
  <si>
    <t>MISSIONS COMMUNES  HOPITAUX PELLEGRIN, HAUT-LEVEQUE et XAVIER ARNOZAN- TRANCHE FERME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</si>
</sst>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€&quot;"/>
    <numFmt numFmtId="165" formatCode="#,##0.00\ &quot;€&quot;"/>
    <numFmt numFmtId="166" formatCode="#,##0.00\ [$€-40C];\-#,##0.00\ [$€-40C]"/>
  </numFmts>
  <fonts count="3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i/>
      <sz val="10"/>
      <name val="Arial Narrow"/>
      <family val="2"/>
    </font>
    <font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8"/>
      <color rgb="FFFF0000"/>
      <name val="Arial"/>
      <family val="2"/>
    </font>
    <font>
      <sz val="11"/>
      <name val="Arial Narrow"/>
      <family val="2"/>
    </font>
    <font>
      <i/>
      <sz val="11"/>
      <name val="Arial Narrow"/>
      <family val="2"/>
    </font>
    <font>
      <b/>
      <sz val="13"/>
      <name val="Arial"/>
      <family val="2"/>
    </font>
    <font>
      <b/>
      <sz val="14"/>
      <name val="Arial"/>
      <family val="2"/>
    </font>
    <font>
      <b/>
      <i/>
      <sz val="11"/>
      <name val="Arial"/>
      <family val="2"/>
    </font>
    <font>
      <u/>
      <sz val="10"/>
      <color indexed="12"/>
      <name val="Arial"/>
      <family val="2"/>
    </font>
    <font>
      <b/>
      <sz val="16"/>
      <name val="Arial Narrow"/>
      <family val="2"/>
    </font>
    <font>
      <sz val="8"/>
      <name val="Calibri"/>
      <family val="2"/>
      <scheme val="minor"/>
    </font>
    <font>
      <i/>
      <sz val="12"/>
      <name val="Arial Narrow"/>
      <family val="2"/>
    </font>
    <font>
      <b/>
      <sz val="13"/>
      <name val="Arial Narrow"/>
      <family val="2"/>
    </font>
    <font>
      <i/>
      <sz val="13"/>
      <name val="Arial Narrow"/>
      <family val="2"/>
    </font>
    <font>
      <b/>
      <sz val="16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14"/>
      <color rgb="FFFF0000"/>
      <name val="Arial Narrow"/>
      <family val="2"/>
    </font>
    <font>
      <sz val="10"/>
      <color rgb="FFFF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D5F5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indexed="64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/>
      <top style="thin">
        <color theme="9"/>
      </top>
      <bottom style="thin">
        <color theme="9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 style="medium">
        <color theme="9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22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8" fillId="0" borderId="6" xfId="0" applyFont="1" applyBorder="1" applyAlignment="1">
      <alignment horizontal="centerContinuous" vertical="center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 applyProtection="1">
      <alignment horizontal="center" vertical="center"/>
      <protection locked="0"/>
    </xf>
    <xf numFmtId="164" fontId="6" fillId="0" borderId="9" xfId="0" applyNumberFormat="1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>
      <alignment horizontal="center" vertical="center" wrapText="1"/>
    </xf>
    <xf numFmtId="165" fontId="8" fillId="0" borderId="0" xfId="0" applyNumberFormat="1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4" borderId="2" xfId="2" applyFont="1" applyFill="1" applyBorder="1" applyAlignment="1">
      <alignment horizontal="center" vertical="center" wrapText="1"/>
    </xf>
    <xf numFmtId="165" fontId="8" fillId="5" borderId="5" xfId="0" applyNumberFormat="1" applyFont="1" applyFill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9" fontId="8" fillId="5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Border="1" applyAlignment="1">
      <alignment vertical="center"/>
    </xf>
    <xf numFmtId="4" fontId="6" fillId="0" borderId="0" xfId="0" applyNumberFormat="1" applyFont="1" applyAlignment="1">
      <alignment vertical="center"/>
    </xf>
    <xf numFmtId="9" fontId="6" fillId="0" borderId="5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vertical="center"/>
    </xf>
    <xf numFmtId="165" fontId="8" fillId="6" borderId="5" xfId="0" applyNumberFormat="1" applyFont="1" applyFill="1" applyBorder="1" applyAlignment="1">
      <alignment vertical="center"/>
    </xf>
    <xf numFmtId="9" fontId="8" fillId="6" borderId="5" xfId="0" applyNumberFormat="1" applyFont="1" applyFill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165" fontId="6" fillId="0" borderId="0" xfId="0" applyNumberFormat="1" applyFont="1" applyAlignment="1">
      <alignment vertical="center"/>
    </xf>
    <xf numFmtId="9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165" fontId="9" fillId="4" borderId="5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/>
    <xf numFmtId="0" fontId="8" fillId="0" borderId="10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 wrapText="1"/>
    </xf>
    <xf numFmtId="9" fontId="6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7" borderId="8" xfId="0" applyFont="1" applyFill="1" applyBorder="1" applyAlignment="1" applyProtection="1">
      <alignment horizontal="center" vertical="center"/>
      <protection locked="0"/>
    </xf>
    <xf numFmtId="0" fontId="6" fillId="7" borderId="9" xfId="0" applyFont="1" applyFill="1" applyBorder="1" applyAlignment="1" applyProtection="1">
      <alignment horizontal="center" vertical="center"/>
      <protection locked="0"/>
    </xf>
    <xf numFmtId="0" fontId="6" fillId="0" borderId="0" xfId="2" applyFont="1" applyAlignment="1">
      <alignment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>
      <alignment horizontal="right" vertical="center" wrapText="1"/>
    </xf>
    <xf numFmtId="0" fontId="8" fillId="5" borderId="10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1" fillId="0" borderId="0" xfId="4" quotePrefix="1" applyAlignment="1" applyProtection="1"/>
    <xf numFmtId="0" fontId="11" fillId="0" borderId="0" xfId="0" applyFont="1" applyAlignment="1">
      <alignment horizontal="center" vertical="center" wrapText="1"/>
    </xf>
    <xf numFmtId="0" fontId="4" fillId="0" borderId="0" xfId="3" applyAlignment="1">
      <alignment vertical="center"/>
    </xf>
    <xf numFmtId="0" fontId="4" fillId="0" borderId="0" xfId="3" applyAlignment="1">
      <alignment vertical="center" wrapText="1"/>
    </xf>
    <xf numFmtId="0" fontId="4" fillId="0" borderId="0" xfId="3" applyAlignment="1">
      <alignment horizontal="left" vertical="center"/>
    </xf>
    <xf numFmtId="165" fontId="8" fillId="5" borderId="5" xfId="0" applyNumberFormat="1" applyFont="1" applyFill="1" applyBorder="1" applyAlignment="1">
      <alignment horizontal="center" vertical="center"/>
    </xf>
    <xf numFmtId="9" fontId="6" fillId="6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3" applyFont="1" applyAlignment="1">
      <alignment vertical="center"/>
    </xf>
    <xf numFmtId="0" fontId="10" fillId="7" borderId="9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164" fontId="6" fillId="0" borderId="9" xfId="0" applyNumberFormat="1" applyFont="1" applyBorder="1" applyAlignment="1" applyProtection="1">
      <alignment horizontal="center" vertical="center" wrapText="1"/>
      <protection locked="0"/>
    </xf>
    <xf numFmtId="165" fontId="7" fillId="0" borderId="5" xfId="0" applyNumberFormat="1" applyFont="1" applyBorder="1" applyAlignment="1">
      <alignment vertical="center"/>
    </xf>
    <xf numFmtId="165" fontId="17" fillId="0" borderId="5" xfId="0" applyNumberFormat="1" applyFont="1" applyBorder="1" applyAlignment="1">
      <alignment vertical="center"/>
    </xf>
    <xf numFmtId="0" fontId="7" fillId="6" borderId="6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165" fontId="9" fillId="8" borderId="5" xfId="0" applyNumberFormat="1" applyFont="1" applyFill="1" applyBorder="1" applyAlignment="1">
      <alignment vertical="center"/>
    </xf>
    <xf numFmtId="165" fontId="24" fillId="8" borderId="5" xfId="0" applyNumberFormat="1" applyFont="1" applyFill="1" applyBorder="1" applyAlignment="1">
      <alignment vertical="center"/>
    </xf>
    <xf numFmtId="165" fontId="25" fillId="0" borderId="5" xfId="0" applyNumberFormat="1" applyFont="1" applyBorder="1" applyAlignment="1">
      <alignment vertical="center"/>
    </xf>
    <xf numFmtId="165" fontId="26" fillId="0" borderId="5" xfId="0" applyNumberFormat="1" applyFont="1" applyBorder="1" applyAlignment="1">
      <alignment vertical="center"/>
    </xf>
    <xf numFmtId="0" fontId="29" fillId="2" borderId="5" xfId="0" applyFont="1" applyFill="1" applyBorder="1" applyAlignment="1">
      <alignment horizontal="center" vertical="center" wrapText="1"/>
    </xf>
    <xf numFmtId="0" fontId="8" fillId="4" borderId="12" xfId="2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25" fillId="0" borderId="0" xfId="0" applyFont="1" applyAlignment="1">
      <alignment horizontal="right" vertical="center"/>
    </xf>
    <xf numFmtId="0" fontId="8" fillId="0" borderId="5" xfId="2" applyFont="1" applyBorder="1" applyAlignment="1">
      <alignment horizontal="center" vertical="center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8" fillId="6" borderId="5" xfId="0" applyFont="1" applyFill="1" applyBorder="1" applyAlignment="1">
      <alignment horizontal="center" vertical="center"/>
    </xf>
    <xf numFmtId="0" fontId="8" fillId="5" borderId="3" xfId="2" applyFont="1" applyFill="1" applyBorder="1" applyAlignment="1">
      <alignment vertical="center" wrapText="1"/>
    </xf>
    <xf numFmtId="0" fontId="8" fillId="0" borderId="0" xfId="2" applyFont="1" applyAlignment="1">
      <alignment vertical="center" wrapText="1"/>
    </xf>
    <xf numFmtId="9" fontId="8" fillId="0" borderId="0" xfId="0" applyNumberFormat="1" applyFont="1" applyAlignment="1">
      <alignment horizontal="center" vertical="center"/>
    </xf>
    <xf numFmtId="0" fontId="7" fillId="0" borderId="0" xfId="2" applyFont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7" fillId="4" borderId="12" xfId="2" applyFont="1" applyFill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  <protection locked="0"/>
    </xf>
    <xf numFmtId="165" fontId="9" fillId="0" borderId="0" xfId="0" applyNumberFormat="1" applyFont="1" applyAlignment="1">
      <alignment horizontal="right" vertical="center"/>
    </xf>
    <xf numFmtId="165" fontId="26" fillId="0" borderId="0" xfId="0" applyNumberFormat="1" applyFont="1" applyAlignment="1">
      <alignment vertical="center"/>
    </xf>
    <xf numFmtId="165" fontId="25" fillId="0" borderId="0" xfId="0" applyNumberFormat="1" applyFont="1" applyAlignment="1">
      <alignment vertical="center"/>
    </xf>
    <xf numFmtId="0" fontId="30" fillId="0" borderId="0" xfId="0" applyFont="1" applyAlignment="1">
      <alignment horizontal="center" vertical="center"/>
    </xf>
    <xf numFmtId="165" fontId="30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7" fillId="6" borderId="23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6" fillId="0" borderId="35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vertical="center" wrapText="1"/>
    </xf>
    <xf numFmtId="166" fontId="16" fillId="0" borderId="19" xfId="0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0" fontId="6" fillId="0" borderId="25" xfId="0" applyFont="1" applyBorder="1" applyAlignment="1">
      <alignment vertical="center" wrapText="1"/>
    </xf>
    <xf numFmtId="166" fontId="16" fillId="0" borderId="18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165" fontId="16" fillId="0" borderId="19" xfId="0" applyNumberFormat="1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165" fontId="16" fillId="0" borderId="18" xfId="0" applyNumberFormat="1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5" fillId="0" borderId="0" xfId="3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3" applyFont="1" applyAlignment="1">
      <alignment horizontal="left" vertical="center"/>
    </xf>
    <xf numFmtId="0" fontId="4" fillId="0" borderId="0" xfId="3" applyAlignment="1">
      <alignment horizontal="left" vertical="center" wrapText="1"/>
    </xf>
    <xf numFmtId="0" fontId="14" fillId="0" borderId="0" xfId="3" applyFont="1" applyAlignment="1">
      <alignment horizontal="center" vertical="center"/>
    </xf>
    <xf numFmtId="0" fontId="7" fillId="5" borderId="2" xfId="2" applyFont="1" applyFill="1" applyBorder="1" applyAlignment="1">
      <alignment horizontal="center" vertical="center" wrapText="1"/>
    </xf>
    <xf numFmtId="0" fontId="7" fillId="5" borderId="3" xfId="2" applyFont="1" applyFill="1" applyBorder="1" applyAlignment="1">
      <alignment horizontal="center" vertical="center" wrapText="1"/>
    </xf>
    <xf numFmtId="0" fontId="7" fillId="5" borderId="4" xfId="2" applyFont="1" applyFill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  <xf numFmtId="0" fontId="7" fillId="5" borderId="7" xfId="2" applyFont="1" applyFill="1" applyBorder="1" applyAlignment="1">
      <alignment horizontal="center" vertical="center" wrapText="1"/>
    </xf>
    <xf numFmtId="0" fontId="7" fillId="5" borderId="10" xfId="2" applyFont="1" applyFill="1" applyBorder="1" applyAlignment="1">
      <alignment horizontal="center" vertical="center" wrapText="1"/>
    </xf>
    <xf numFmtId="0" fontId="16" fillId="0" borderId="27" xfId="2" applyFont="1" applyBorder="1" applyAlignment="1">
      <alignment horizontal="center" vertical="center" wrapText="1"/>
    </xf>
    <xf numFmtId="0" fontId="16" fillId="0" borderId="26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8" fillId="4" borderId="2" xfId="2" applyFont="1" applyFill="1" applyBorder="1" applyAlignment="1">
      <alignment horizontal="center" vertical="center"/>
    </xf>
    <xf numFmtId="0" fontId="8" fillId="4" borderId="4" xfId="2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9" fillId="3" borderId="0" xfId="0" applyFont="1" applyFill="1" applyAlignment="1">
      <alignment horizontal="right" vertical="center" wrapText="1"/>
    </xf>
    <xf numFmtId="0" fontId="16" fillId="0" borderId="3" xfId="2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3" borderId="29" xfId="0" applyFont="1" applyFill="1" applyBorder="1" applyAlignment="1">
      <alignment horizontal="left" vertical="center"/>
    </xf>
    <xf numFmtId="0" fontId="9" fillId="3" borderId="31" xfId="0" applyFont="1" applyFill="1" applyBorder="1" applyAlignment="1">
      <alignment horizontal="left" vertical="center"/>
    </xf>
    <xf numFmtId="0" fontId="9" fillId="3" borderId="30" xfId="0" applyFont="1" applyFill="1" applyBorder="1" applyAlignment="1">
      <alignment horizontal="left" vertical="center"/>
    </xf>
    <xf numFmtId="0" fontId="8" fillId="4" borderId="12" xfId="2" applyFont="1" applyFill="1" applyBorder="1" applyAlignment="1">
      <alignment horizontal="center" vertical="center"/>
    </xf>
    <xf numFmtId="0" fontId="8" fillId="4" borderId="1" xfId="2" applyFont="1" applyFill="1" applyBorder="1" applyAlignment="1">
      <alignment horizontal="center" vertical="center"/>
    </xf>
    <xf numFmtId="0" fontId="8" fillId="4" borderId="13" xfId="2" applyFont="1" applyFill="1" applyBorder="1" applyAlignment="1">
      <alignment horizontal="center" vertical="center"/>
    </xf>
    <xf numFmtId="0" fontId="7" fillId="5" borderId="6" xfId="2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 wrapText="1"/>
    </xf>
    <xf numFmtId="0" fontId="8" fillId="5" borderId="3" xfId="2" applyFont="1" applyFill="1" applyBorder="1" applyAlignment="1">
      <alignment horizontal="center" vertical="center" wrapText="1"/>
    </xf>
    <xf numFmtId="0" fontId="8" fillId="5" borderId="4" xfId="2" applyFont="1" applyFill="1" applyBorder="1" applyAlignment="1">
      <alignment horizontal="center" vertical="center" wrapText="1"/>
    </xf>
    <xf numFmtId="0" fontId="7" fillId="4" borderId="12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7" fillId="4" borderId="13" xfId="2" applyFont="1" applyFill="1" applyBorder="1" applyAlignment="1">
      <alignment horizontal="center" vertical="center"/>
    </xf>
    <xf numFmtId="0" fontId="8" fillId="5" borderId="7" xfId="2" applyFont="1" applyFill="1" applyBorder="1" applyAlignment="1">
      <alignment horizontal="center" vertical="center" wrapText="1"/>
    </xf>
    <xf numFmtId="0" fontId="8" fillId="5" borderId="10" xfId="2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22" fillId="2" borderId="33" xfId="0" applyFont="1" applyFill="1" applyBorder="1" applyAlignment="1">
      <alignment horizontal="center" vertical="center" wrapText="1"/>
    </xf>
    <xf numFmtId="0" fontId="22" fillId="2" borderId="31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5" fillId="0" borderId="20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20" xfId="0" applyFont="1" applyBorder="1" applyAlignment="1">
      <alignment horizontal="right" vertical="center"/>
    </xf>
    <xf numFmtId="0" fontId="7" fillId="8" borderId="2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 wrapText="1"/>
    </xf>
  </cellXfs>
  <cellStyles count="5">
    <cellStyle name="Lien hypertexte 2" xfId="4"/>
    <cellStyle name="Normal" xfId="0" builtinId="0"/>
    <cellStyle name="Normal 2" xfId="3"/>
    <cellStyle name="Normal_Etablissement_simulations v2" xfId="2"/>
    <cellStyle name="Pourcentage" xfId="1" builtinId="5"/>
  </cellStyles>
  <dxfs count="0"/>
  <tableStyles count="0" defaultTableStyle="TableStyleMedium2" defaultPivotStyle="PivotStyleLight16"/>
  <colors>
    <mruColors>
      <color rgb="FF00FF00"/>
      <color rgb="FFFFFFFF"/>
      <color rgb="FFCFA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1352550</xdr:colOff>
      <xdr:row>2</xdr:row>
      <xdr:rowOff>57150</xdr:rowOff>
    </xdr:from>
    <xdr:to>
      <xdr:col>1</xdr:col>
      <xdr:colOff>3032645</xdr:colOff>
      <xdr:row>6</xdr:row>
      <xdr:rowOff>32362</xdr:rowOff>
    </xdr:to>
    <xdr:pic>
      <xdr:nvPicPr>
        <xdr:cNvPr id="3" name="Image 2" descr="Logo CHU-BDX-RVB">
          <a:extLst>
            <a:ext uri="{FF2B5EF4-FFF2-40B4-BE49-F238E27FC236}">
              <a16:creationId xmlns:a16="http://schemas.microsoft.com/office/drawing/2014/main" id="{F7D63C01-B6A1-402C-B936-6E54DF5059C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0" y="1076325"/>
          <a:ext cx="1680095" cy="77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0</xdr:row>
      <xdr:rowOff>9525</xdr:rowOff>
    </xdr:from>
    <xdr:to>
      <xdr:col>1</xdr:col>
      <xdr:colOff>2286000</xdr:colOff>
      <xdr:row>2</xdr:row>
      <xdr:rowOff>219075</xdr:rowOff>
    </xdr:to>
    <xdr:pic>
      <xdr:nvPicPr>
        <xdr:cNvPr id="2" name="Image 1" descr="Logo CHU-BDX-RVB">
          <a:extLst>
            <a:ext uri="{FF2B5EF4-FFF2-40B4-BE49-F238E27FC236}">
              <a16:creationId xmlns:a16="http://schemas.microsoft.com/office/drawing/2014/main" id="{DE65DAE6-18D2-4DD5-9820-C585AB1B788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9525"/>
          <a:ext cx="1924050" cy="1314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1019176</xdr:colOff>
      <xdr:row>1</xdr:row>
      <xdr:rowOff>419100</xdr:rowOff>
    </xdr:to>
    <xdr:pic>
      <xdr:nvPicPr>
        <xdr:cNvPr id="3" name="Image 2" descr="Logo CHU-BDX-RVB">
          <a:extLst>
            <a:ext uri="{FF2B5EF4-FFF2-40B4-BE49-F238E27FC236}">
              <a16:creationId xmlns:a16="http://schemas.microsoft.com/office/drawing/2014/main" id="{951E3770-F802-4A63-A69C-3F2A4CD36F2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428750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47624</xdr:rowOff>
    </xdr:from>
    <xdr:to>
      <xdr:col>1</xdr:col>
      <xdr:colOff>28575</xdr:colOff>
      <xdr:row>1</xdr:row>
      <xdr:rowOff>495299</xdr:rowOff>
    </xdr:to>
    <xdr:pic>
      <xdr:nvPicPr>
        <xdr:cNvPr id="3" name="Image 2" descr="Logo CHU-BDX-RVB">
          <a:extLst>
            <a:ext uri="{FF2B5EF4-FFF2-40B4-BE49-F238E27FC236}">
              <a16:creationId xmlns:a16="http://schemas.microsoft.com/office/drawing/2014/main" id="{8C7B5EC5-AF27-45BD-A023-DB4DB39CF9E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4"/>
          <a:ext cx="1438275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43701</xdr:colOff>
      <xdr:row>0</xdr:row>
      <xdr:rowOff>0</xdr:rowOff>
    </xdr:from>
    <xdr:to>
      <xdr:col>1</xdr:col>
      <xdr:colOff>559</xdr:colOff>
      <xdr:row>2</xdr:row>
      <xdr:rowOff>33618</xdr:rowOff>
    </xdr:to>
    <xdr:pic>
      <xdr:nvPicPr>
        <xdr:cNvPr id="3" name="Image 2" descr="Logo CHU-BDX-RVB">
          <a:extLst>
            <a:ext uri="{FF2B5EF4-FFF2-40B4-BE49-F238E27FC236}">
              <a16:creationId xmlns:a16="http://schemas.microsoft.com/office/drawing/2014/main" id="{21C47B70-3EDD-4E36-878C-870CDFF3129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01" y="0"/>
          <a:ext cx="1738033" cy="113179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1390650</xdr:colOff>
      <xdr:row>1</xdr:row>
      <xdr:rowOff>514351</xdr:rowOff>
    </xdr:to>
    <xdr:pic>
      <xdr:nvPicPr>
        <xdr:cNvPr id="3" name="Image 2" descr="Logo CHU-BDX-RVB">
          <a:extLst>
            <a:ext uri="{FF2B5EF4-FFF2-40B4-BE49-F238E27FC236}">
              <a16:creationId xmlns:a16="http://schemas.microsoft.com/office/drawing/2014/main" id="{93B80D26-7A54-4B45-B8BD-A7E71BDD77E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390650" cy="1047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0</xdr:rowOff>
    </xdr:from>
    <xdr:to>
      <xdr:col>0</xdr:col>
      <xdr:colOff>1752600</xdr:colOff>
      <xdr:row>2</xdr:row>
      <xdr:rowOff>66675</xdr:rowOff>
    </xdr:to>
    <xdr:pic>
      <xdr:nvPicPr>
        <xdr:cNvPr id="3" name="Image 2" descr="Logo CHU-BDX-RVB">
          <a:extLst>
            <a:ext uri="{FF2B5EF4-FFF2-40B4-BE49-F238E27FC236}">
              <a16:creationId xmlns:a16="http://schemas.microsoft.com/office/drawing/2014/main" id="{970BDDD4-E7B1-4477-97AE-7AB10BB2BF6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0"/>
          <a:ext cx="1724026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1</xdr:col>
      <xdr:colOff>19050</xdr:colOff>
      <xdr:row>1</xdr:row>
      <xdr:rowOff>485775</xdr:rowOff>
    </xdr:to>
    <xdr:pic>
      <xdr:nvPicPr>
        <xdr:cNvPr id="4" name="Image 3" descr="Logo CHU-BDX-RVB">
          <a:extLst>
            <a:ext uri="{FF2B5EF4-FFF2-40B4-BE49-F238E27FC236}">
              <a16:creationId xmlns:a16="http://schemas.microsoft.com/office/drawing/2014/main" id="{6177DBB4-7A8A-4615-AEDA-3C9ADD0CA22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1428750" cy="990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1714500</xdr:colOff>
      <xdr:row>1</xdr:row>
      <xdr:rowOff>512618</xdr:rowOff>
    </xdr:to>
    <xdr:pic>
      <xdr:nvPicPr>
        <xdr:cNvPr id="5" name="Image 4" descr="Logo CHU-BDX-RVB">
          <a:extLst>
            <a:ext uri="{FF2B5EF4-FFF2-40B4-BE49-F238E27FC236}">
              <a16:creationId xmlns:a16="http://schemas.microsoft.com/office/drawing/2014/main" id="{C65B9FBC-4D6C-4493-A98F-8BF2FFD20D4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14500" cy="1066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1714500</xdr:colOff>
      <xdr:row>1</xdr:row>
      <xdr:rowOff>514350</xdr:rowOff>
    </xdr:to>
    <xdr:pic>
      <xdr:nvPicPr>
        <xdr:cNvPr id="4" name="Image 3" descr="Logo CHU-BDX-RVB">
          <a:extLst>
            <a:ext uri="{FF2B5EF4-FFF2-40B4-BE49-F238E27FC236}">
              <a16:creationId xmlns:a16="http://schemas.microsoft.com/office/drawing/2014/main" id="{EB68258C-E48C-4C6D-B068-0F0F9940F2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14500" cy="1066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"/>
  <sheetViews>
    <sheetView topLeftCell="A2" zoomScale="85" zoomScaleNormal="85" workbookViewId="0">
      <selection activeCell="D17" sqref="D17"/>
    </sheetView>
  </sheetViews>
  <sheetFormatPr baseColWidth="10" defaultRowHeight="15.6" x14ac:dyDescent="0.3"/>
  <cols>
    <col min="2" max="2" width="68.69921875" customWidth="1"/>
  </cols>
  <sheetData>
    <row r="1" spans="1:2" s="3" customFormat="1" ht="65.099999999999994" customHeight="1" x14ac:dyDescent="0.25">
      <c r="A1" s="129" t="s">
        <v>41</v>
      </c>
      <c r="B1" s="130"/>
    </row>
    <row r="2" spans="1:2" x14ac:dyDescent="0.3">
      <c r="A2" s="131"/>
      <c r="B2" s="131"/>
    </row>
    <row r="3" spans="1:2" x14ac:dyDescent="0.3">
      <c r="A3" s="132"/>
      <c r="B3" s="132"/>
    </row>
    <row r="4" spans="1:2" x14ac:dyDescent="0.3">
      <c r="A4" s="132"/>
      <c r="B4" s="132"/>
    </row>
    <row r="5" spans="1:2" x14ac:dyDescent="0.3">
      <c r="A5" s="132"/>
      <c r="B5" s="132"/>
    </row>
    <row r="6" spans="1:2" x14ac:dyDescent="0.3">
      <c r="A6" s="132"/>
      <c r="B6" s="132"/>
    </row>
    <row r="7" spans="1:2" ht="50.25" customHeight="1" x14ac:dyDescent="0.3">
      <c r="A7" s="132"/>
      <c r="B7" s="132"/>
    </row>
    <row r="8" spans="1:2" ht="58.5" customHeight="1" x14ac:dyDescent="0.3">
      <c r="A8" s="127" t="s">
        <v>42</v>
      </c>
      <c r="B8" s="127"/>
    </row>
    <row r="9" spans="1:2" s="58" customFormat="1" ht="21" customHeight="1" x14ac:dyDescent="0.3">
      <c r="A9" s="128" t="s">
        <v>43</v>
      </c>
      <c r="B9" s="128"/>
    </row>
    <row r="10" spans="1:2" s="58" customFormat="1" x14ac:dyDescent="0.3">
      <c r="A10" s="133"/>
      <c r="B10" s="133"/>
    </row>
    <row r="11" spans="1:2" s="58" customFormat="1" ht="18" customHeight="1" x14ac:dyDescent="0.3">
      <c r="A11" s="133"/>
      <c r="B11" s="133"/>
    </row>
    <row r="12" spans="1:2" ht="26.25" customHeight="1" x14ac:dyDescent="0.55000000000000004">
      <c r="A12" s="143" t="s">
        <v>44</v>
      </c>
      <c r="B12" s="143"/>
    </row>
    <row r="13" spans="1:2" ht="28.5" customHeight="1" x14ac:dyDescent="0.3">
      <c r="A13" s="132"/>
      <c r="B13" s="132"/>
    </row>
    <row r="14" spans="1:2" ht="23.25" customHeight="1" x14ac:dyDescent="0.3">
      <c r="A14" s="142" t="s">
        <v>21</v>
      </c>
      <c r="B14" s="142"/>
    </row>
    <row r="15" spans="1:2" s="3" customFormat="1" ht="38.25" customHeight="1" x14ac:dyDescent="0.25">
      <c r="A15" s="144"/>
      <c r="B15" s="144"/>
    </row>
    <row r="16" spans="1:2" s="3" customFormat="1" ht="21" customHeight="1" x14ac:dyDescent="0.25">
      <c r="A16" s="145"/>
      <c r="B16" s="145"/>
    </row>
    <row r="17" spans="1:2" s="41" customFormat="1" ht="35.25" customHeight="1" x14ac:dyDescent="0.25">
      <c r="A17" s="6" t="s">
        <v>1</v>
      </c>
      <c r="B17" s="83" t="s">
        <v>115</v>
      </c>
    </row>
    <row r="18" spans="1:2" ht="20.399999999999999" x14ac:dyDescent="0.35">
      <c r="A18" s="140" t="s">
        <v>45</v>
      </c>
      <c r="B18" s="141"/>
    </row>
    <row r="19" spans="1:2" ht="27.75" customHeight="1" x14ac:dyDescent="0.3">
      <c r="A19" s="134"/>
      <c r="B19" s="135"/>
    </row>
    <row r="20" spans="1:2" x14ac:dyDescent="0.3">
      <c r="A20" s="136"/>
      <c r="B20" s="137"/>
    </row>
    <row r="21" spans="1:2" x14ac:dyDescent="0.3">
      <c r="A21" s="136"/>
      <c r="B21" s="137"/>
    </row>
    <row r="22" spans="1:2" x14ac:dyDescent="0.3">
      <c r="A22" s="136"/>
      <c r="B22" s="137"/>
    </row>
    <row r="23" spans="1:2" x14ac:dyDescent="0.3">
      <c r="A23" s="136"/>
      <c r="B23" s="137"/>
    </row>
    <row r="24" spans="1:2" x14ac:dyDescent="0.3">
      <c r="A24" s="136"/>
      <c r="B24" s="137"/>
    </row>
    <row r="25" spans="1:2" x14ac:dyDescent="0.3">
      <c r="A25" s="136"/>
      <c r="B25" s="137"/>
    </row>
    <row r="26" spans="1:2" x14ac:dyDescent="0.3">
      <c r="A26" s="138"/>
      <c r="B26" s="139"/>
    </row>
    <row r="77" spans="2:2" x14ac:dyDescent="0.3">
      <c r="B77" s="59"/>
    </row>
  </sheetData>
  <mergeCells count="11">
    <mergeCell ref="A19:B26"/>
    <mergeCell ref="A18:B18"/>
    <mergeCell ref="A14:B14"/>
    <mergeCell ref="A12:B12"/>
    <mergeCell ref="A13:B13"/>
    <mergeCell ref="A15:B16"/>
    <mergeCell ref="A8:B8"/>
    <mergeCell ref="A9:B9"/>
    <mergeCell ref="A1:B1"/>
    <mergeCell ref="A2:B7"/>
    <mergeCell ref="A10:B1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opLeftCell="A24" zoomScaleNormal="100" workbookViewId="0">
      <selection activeCell="A48" sqref="A48:XFD49"/>
    </sheetView>
  </sheetViews>
  <sheetFormatPr baseColWidth="10" defaultColWidth="11.5" defaultRowHeight="44.1" customHeight="1" x14ac:dyDescent="0.3"/>
  <cols>
    <col min="1" max="1" width="7.59765625" style="17" customWidth="1"/>
    <col min="2" max="2" width="50.3984375" style="5" customWidth="1"/>
    <col min="3" max="5" width="24" style="5" customWidth="1"/>
    <col min="6" max="16384" width="11.5" style="5"/>
  </cols>
  <sheetData>
    <row r="1" spans="1:5" s="3" customFormat="1" ht="44.1" customHeight="1" x14ac:dyDescent="0.25">
      <c r="A1" s="109"/>
      <c r="B1" s="1"/>
      <c r="C1" s="164" t="str">
        <f>'Page de garde'!A1</f>
        <v>Centre Hospitalier Universitaire de Bordeaux</v>
      </c>
      <c r="D1" s="164"/>
      <c r="E1" s="164"/>
    </row>
    <row r="2" spans="1:5" s="3" customFormat="1" ht="44.1" customHeight="1" x14ac:dyDescent="0.25">
      <c r="A2" s="109"/>
      <c r="B2" s="4"/>
      <c r="C2" s="165" t="str">
        <f>'Page de garde'!A8</f>
        <v>Projet d’aménagement du CHU de Bordeaux 
Etudes environnementales et réglementaires</v>
      </c>
      <c r="D2" s="165"/>
      <c r="E2" s="165"/>
    </row>
    <row r="3" spans="1:5" s="3" customFormat="1" ht="44.1" customHeight="1" x14ac:dyDescent="0.25">
      <c r="A3" s="109"/>
      <c r="C3" s="164" t="s">
        <v>69</v>
      </c>
      <c r="D3" s="164"/>
      <c r="E3" s="164"/>
    </row>
    <row r="4" spans="1:5" s="3" customFormat="1" ht="10.5" customHeight="1" x14ac:dyDescent="0.25">
      <c r="A4" s="145"/>
      <c r="B4" s="145"/>
      <c r="C4" s="145"/>
      <c r="D4" s="145"/>
      <c r="E4" s="145"/>
    </row>
    <row r="5" spans="1:5" ht="44.1" customHeight="1" x14ac:dyDescent="0.3">
      <c r="A5" s="222" t="s">
        <v>1</v>
      </c>
      <c r="B5" s="223"/>
      <c r="C5" s="183" t="str">
        <f>'Page de garde'!B17</f>
        <v>A renseigner</v>
      </c>
      <c r="D5" s="184"/>
      <c r="E5" s="185"/>
    </row>
    <row r="6" spans="1:5" ht="16.5" customHeight="1" x14ac:dyDescent="0.3"/>
    <row r="7" spans="1:5" ht="27" customHeight="1" x14ac:dyDescent="0.3">
      <c r="A7" s="208" t="s">
        <v>15</v>
      </c>
      <c r="B7" s="209"/>
      <c r="C7" s="209"/>
      <c r="D7" s="209"/>
      <c r="E7" s="210"/>
    </row>
    <row r="8" spans="1:5" ht="33.75" customHeight="1" x14ac:dyDescent="0.3">
      <c r="A8" s="211" t="s">
        <v>92</v>
      </c>
      <c r="B8" s="212"/>
      <c r="C8" s="75" t="s">
        <v>86</v>
      </c>
      <c r="D8" s="76" t="s">
        <v>87</v>
      </c>
      <c r="E8" s="75" t="s">
        <v>89</v>
      </c>
    </row>
    <row r="9" spans="1:5" ht="34.5" customHeight="1" x14ac:dyDescent="0.3">
      <c r="A9" s="213" t="s">
        <v>0</v>
      </c>
      <c r="B9" s="214"/>
      <c r="C9" s="73">
        <f>'Valo financière Pellegrin'!R12</f>
        <v>0</v>
      </c>
      <c r="D9" s="74">
        <f>E9-C9</f>
        <v>0</v>
      </c>
      <c r="E9" s="73">
        <f>C9*1.2</f>
        <v>0</v>
      </c>
    </row>
    <row r="10" spans="1:5" ht="34.5" customHeight="1" x14ac:dyDescent="0.3">
      <c r="A10" s="215" t="s">
        <v>40</v>
      </c>
      <c r="B10" s="216"/>
      <c r="C10" s="73">
        <f>'Valo financière Ht Lévêque'!Q12</f>
        <v>0</v>
      </c>
      <c r="D10" s="74">
        <f t="shared" ref="D10:D12" si="0">E10-C10</f>
        <v>0</v>
      </c>
      <c r="E10" s="73">
        <f t="shared" ref="E10:E11" si="1">C10*1.2</f>
        <v>0</v>
      </c>
    </row>
    <row r="11" spans="1:5" ht="34.5" customHeight="1" x14ac:dyDescent="0.3">
      <c r="A11" s="215" t="s">
        <v>46</v>
      </c>
      <c r="B11" s="216"/>
      <c r="C11" s="73">
        <f>'Valo financière X Arnozan'!R12</f>
        <v>0</v>
      </c>
      <c r="D11" s="74">
        <f t="shared" si="0"/>
        <v>0</v>
      </c>
      <c r="E11" s="73">
        <f t="shared" si="1"/>
        <v>0</v>
      </c>
    </row>
    <row r="12" spans="1:5" ht="34.5" customHeight="1" x14ac:dyDescent="0.3">
      <c r="A12" s="213" t="s">
        <v>47</v>
      </c>
      <c r="B12" s="214"/>
      <c r="C12" s="73">
        <f>'Missions communes'!P22</f>
        <v>0</v>
      </c>
      <c r="D12" s="74">
        <f t="shared" si="0"/>
        <v>0</v>
      </c>
      <c r="E12" s="73">
        <f t="shared" ref="E12" si="2">C12*1.2</f>
        <v>0</v>
      </c>
    </row>
    <row r="13" spans="1:5" ht="15.75" customHeight="1" x14ac:dyDescent="0.3"/>
    <row r="14" spans="1:5" ht="27.75" customHeight="1" x14ac:dyDescent="0.3">
      <c r="A14" s="206" t="s">
        <v>88</v>
      </c>
      <c r="B14" s="207"/>
      <c r="C14" s="79">
        <f>SUM(C9:C12)</f>
        <v>0</v>
      </c>
      <c r="D14" s="80">
        <f>SUM(D9:D12)</f>
        <v>0</v>
      </c>
      <c r="E14" s="79">
        <f>SUM(E9:E12)</f>
        <v>0</v>
      </c>
    </row>
    <row r="15" spans="1:5" ht="24" customHeight="1" x14ac:dyDescent="0.3"/>
    <row r="16" spans="1:5" ht="27" customHeight="1" x14ac:dyDescent="0.3">
      <c r="A16" s="220" t="s">
        <v>90</v>
      </c>
      <c r="B16" s="221"/>
      <c r="C16" s="221"/>
      <c r="D16" s="221"/>
      <c r="E16" s="221"/>
    </row>
    <row r="17" spans="1:5" ht="33.75" customHeight="1" x14ac:dyDescent="0.3">
      <c r="A17" s="110" t="s">
        <v>110</v>
      </c>
      <c r="B17" s="77" t="s">
        <v>111</v>
      </c>
      <c r="C17" s="77" t="s">
        <v>86</v>
      </c>
      <c r="D17" s="78" t="s">
        <v>114</v>
      </c>
      <c r="E17" s="77" t="s">
        <v>89</v>
      </c>
    </row>
    <row r="18" spans="1:5" ht="27.75" customHeight="1" x14ac:dyDescent="0.3">
      <c r="A18" s="217" t="s">
        <v>0</v>
      </c>
      <c r="B18" s="218"/>
      <c r="C18" s="218"/>
      <c r="D18" s="218"/>
      <c r="E18" s="219"/>
    </row>
    <row r="19" spans="1:5" ht="17.25" customHeight="1" x14ac:dyDescent="0.3">
      <c r="A19" s="113" t="s">
        <v>91</v>
      </c>
      <c r="B19" s="114" t="str">
        <f>'Moyens Humains Pellegrin'!B23</f>
        <v>Dossier de demande de dérogation espèces protégées</v>
      </c>
      <c r="C19" s="115">
        <f>'Valo financière Pellegrin'!R23</f>
        <v>0</v>
      </c>
      <c r="D19" s="115">
        <f>E19-C19</f>
        <v>0</v>
      </c>
      <c r="E19" s="115">
        <f>C19*1.2</f>
        <v>0</v>
      </c>
    </row>
    <row r="20" spans="1:5" ht="17.25" customHeight="1" x14ac:dyDescent="0.3">
      <c r="A20" s="116" t="s">
        <v>93</v>
      </c>
      <c r="B20" s="117" t="str">
        <f>'Moyens Humains Pellegrin'!B24</f>
        <v>Diagnostic des potentialités en énergies renouvelables</v>
      </c>
      <c r="C20" s="118">
        <f>'Valo financière Pellegrin'!R24</f>
        <v>0</v>
      </c>
      <c r="D20" s="118">
        <f>E20-C20</f>
        <v>0</v>
      </c>
      <c r="E20" s="118">
        <f>C20*1.2</f>
        <v>0</v>
      </c>
    </row>
    <row r="21" spans="1:5" ht="6.75" customHeight="1" x14ac:dyDescent="0.3">
      <c r="B21" s="119"/>
    </row>
    <row r="22" spans="1:5" ht="24.75" customHeight="1" x14ac:dyDescent="0.3">
      <c r="A22" s="217" t="s">
        <v>40</v>
      </c>
      <c r="B22" s="218"/>
      <c r="C22" s="218"/>
      <c r="D22" s="218"/>
      <c r="E22" s="219"/>
    </row>
    <row r="23" spans="1:5" ht="17.25" customHeight="1" x14ac:dyDescent="0.3">
      <c r="A23" s="120" t="s">
        <v>94</v>
      </c>
      <c r="B23" s="121" t="str">
        <f>'Moyens Humains Ht Lévêque'!B24</f>
        <v xml:space="preserve">Dossier de demande de dérogation espèces protégées </v>
      </c>
      <c r="C23" s="122">
        <f>'Valo financière Ht Lévêque'!Q24</f>
        <v>0</v>
      </c>
      <c r="D23" s="122">
        <f>E23-C23</f>
        <v>0</v>
      </c>
      <c r="E23" s="115">
        <f>C23*1.2</f>
        <v>0</v>
      </c>
    </row>
    <row r="24" spans="1:5" ht="17.25" customHeight="1" x14ac:dyDescent="0.3">
      <c r="A24" s="120" t="s">
        <v>95</v>
      </c>
      <c r="B24" s="121" t="str">
        <f>'Moyens Humains Ht Lévêque'!B25</f>
        <v>Dossier de demande d'autorisation de défrichement</v>
      </c>
      <c r="C24" s="122">
        <f>'Valo financière Ht Lévêque'!Q25</f>
        <v>0</v>
      </c>
      <c r="D24" s="122">
        <f>E24-C24</f>
        <v>0</v>
      </c>
      <c r="E24" s="115">
        <f t="shared" ref="E24:E27" si="3">C24*1.2</f>
        <v>0</v>
      </c>
    </row>
    <row r="25" spans="1:5" ht="17.25" customHeight="1" x14ac:dyDescent="0.3">
      <c r="A25" s="120" t="s">
        <v>96</v>
      </c>
      <c r="B25" s="121" t="str">
        <f>'Moyens Humains Ht Lévêque'!B26</f>
        <v>Formulaire cas par cas</v>
      </c>
      <c r="C25" s="122">
        <f>'Valo financière Ht Lévêque'!Q26</f>
        <v>0</v>
      </c>
      <c r="D25" s="122">
        <f>E25-C25</f>
        <v>0</v>
      </c>
      <c r="E25" s="115">
        <f t="shared" si="3"/>
        <v>0</v>
      </c>
    </row>
    <row r="26" spans="1:5" ht="17.25" customHeight="1" x14ac:dyDescent="0.3">
      <c r="A26" s="120" t="s">
        <v>97</v>
      </c>
      <c r="B26" s="121" t="str">
        <f>'Moyens Humains Ht Lévêque'!B27</f>
        <v>Etude air (niveau II)</v>
      </c>
      <c r="C26" s="122">
        <f>'Valo financière Ht Lévêque'!Q27</f>
        <v>0</v>
      </c>
      <c r="D26" s="122">
        <f>E26-C26</f>
        <v>0</v>
      </c>
      <c r="E26" s="115">
        <f t="shared" ref="E26" si="4">C26*1.2</f>
        <v>0</v>
      </c>
    </row>
    <row r="27" spans="1:5" ht="17.25" customHeight="1" x14ac:dyDescent="0.3">
      <c r="A27" s="120" t="s">
        <v>98</v>
      </c>
      <c r="B27" s="123" t="str">
        <f>'Moyens Humains Ht Lévêque'!B28</f>
        <v>Diagnostic des potentialités en énergies renouvelables</v>
      </c>
      <c r="C27" s="124">
        <f>'Valo financière Ht Lévêque'!Q28</f>
        <v>0</v>
      </c>
      <c r="D27" s="124">
        <f>E27-C27</f>
        <v>0</v>
      </c>
      <c r="E27" s="118">
        <f t="shared" si="3"/>
        <v>0</v>
      </c>
    </row>
    <row r="28" spans="1:5" ht="7.5" customHeight="1" x14ac:dyDescent="0.3">
      <c r="B28" s="125"/>
    </row>
    <row r="29" spans="1:5" ht="24.75" customHeight="1" x14ac:dyDescent="0.3">
      <c r="A29" s="217" t="s">
        <v>46</v>
      </c>
      <c r="B29" s="218"/>
      <c r="C29" s="218"/>
      <c r="D29" s="218"/>
      <c r="E29" s="219"/>
    </row>
    <row r="30" spans="1:5" ht="17.25" customHeight="1" x14ac:dyDescent="0.3">
      <c r="A30" s="120" t="s">
        <v>99</v>
      </c>
      <c r="B30" s="121" t="str">
        <f>'Moyens Humains X Arnozan'!B16</f>
        <v>Dossier de demande de dérogation espèces protégées</v>
      </c>
      <c r="C30" s="122">
        <f>'Valo financière X Arnozan'!R16</f>
        <v>0</v>
      </c>
      <c r="D30" s="122">
        <f>E30-C30</f>
        <v>0</v>
      </c>
      <c r="E30" s="115">
        <f>C30*1.2</f>
        <v>0</v>
      </c>
    </row>
    <row r="31" spans="1:5" ht="17.25" customHeight="1" x14ac:dyDescent="0.3">
      <c r="A31" s="120" t="s">
        <v>100</v>
      </c>
      <c r="B31" s="121" t="str">
        <f>'Moyens Humains X Arnozan'!B17</f>
        <v>Dossier de demande d'autorisation de défrichement</v>
      </c>
      <c r="C31" s="122">
        <f>'Valo financière X Arnozan'!R17</f>
        <v>0</v>
      </c>
      <c r="D31" s="122">
        <f>E31-C31</f>
        <v>0</v>
      </c>
      <c r="E31" s="115">
        <f t="shared" ref="E31:E42" si="5">C31*1.2</f>
        <v>0</v>
      </c>
    </row>
    <row r="32" spans="1:5" ht="17.25" customHeight="1" x14ac:dyDescent="0.3">
      <c r="A32" s="120" t="s">
        <v>101</v>
      </c>
      <c r="B32" s="121" t="str">
        <f>'Moyens Humains X Arnozan'!B18</f>
        <v>Formulaire cas par cas (déboisement)</v>
      </c>
      <c r="C32" s="122">
        <f>'Valo financière X Arnozan'!R18</f>
        <v>0</v>
      </c>
      <c r="D32" s="122">
        <f>E32-C32</f>
        <v>0</v>
      </c>
      <c r="E32" s="115">
        <f t="shared" si="5"/>
        <v>0</v>
      </c>
    </row>
    <row r="33" spans="1:5" ht="17.25" customHeight="1" x14ac:dyDescent="0.3">
      <c r="A33" s="120" t="s">
        <v>102</v>
      </c>
      <c r="B33" s="121" t="str">
        <f>'Moyens Humains X Arnozan'!B19</f>
        <v>Formulaire cas par cas (stationnements &gt; 50 unités)</v>
      </c>
      <c r="C33" s="122">
        <f>'Valo financière X Arnozan'!R19</f>
        <v>0</v>
      </c>
      <c r="D33" s="122">
        <f>E33-C33</f>
        <v>0</v>
      </c>
      <c r="E33" s="115">
        <f t="shared" si="5"/>
        <v>0</v>
      </c>
    </row>
    <row r="34" spans="1:5" ht="17.25" customHeight="1" x14ac:dyDescent="0.3">
      <c r="A34" s="120" t="s">
        <v>103</v>
      </c>
      <c r="B34" s="121" t="str">
        <f>'Moyens Humains X Arnozan'!B20</f>
        <v>Etude d'impact</v>
      </c>
      <c r="C34" s="122">
        <f>'Valo financière X Arnozan'!R20</f>
        <v>0</v>
      </c>
      <c r="D34" s="122">
        <f>E34-C34</f>
        <v>0</v>
      </c>
      <c r="E34" s="115">
        <f t="shared" si="5"/>
        <v>0</v>
      </c>
    </row>
    <row r="35" spans="1:5" ht="17.25" customHeight="1" x14ac:dyDescent="0.3">
      <c r="A35" s="120" t="s">
        <v>104</v>
      </c>
      <c r="B35" s="121" t="str">
        <f>'Moyens Humains X Arnozan'!B21</f>
        <v>Diagnostic des potentialités en énergies renouvelables</v>
      </c>
      <c r="C35" s="122">
        <f>'Valo financière X Arnozan'!R21</f>
        <v>0</v>
      </c>
      <c r="D35" s="122">
        <f t="shared" ref="D35:D42" si="6">E35-C35</f>
        <v>0</v>
      </c>
      <c r="E35" s="115">
        <f t="shared" si="5"/>
        <v>0</v>
      </c>
    </row>
    <row r="36" spans="1:5" ht="17.25" customHeight="1" x14ac:dyDescent="0.3">
      <c r="A36" s="120" t="s">
        <v>105</v>
      </c>
      <c r="B36" s="121" t="str">
        <f>'Moyens Humains X Arnozan'!B22</f>
        <v>Volet Milieu Naturel de l'Etude d'impact</v>
      </c>
      <c r="C36" s="122">
        <f>'Valo financière X Arnozan'!R22</f>
        <v>0</v>
      </c>
      <c r="D36" s="122">
        <f t="shared" si="6"/>
        <v>0</v>
      </c>
      <c r="E36" s="115">
        <f t="shared" si="5"/>
        <v>0</v>
      </c>
    </row>
    <row r="37" spans="1:5" ht="17.25" customHeight="1" x14ac:dyDescent="0.3">
      <c r="A37" s="120" t="s">
        <v>106</v>
      </c>
      <c r="B37" s="121" t="str">
        <f>'Moyens Humains X Arnozan'!B23</f>
        <v>Formulaire simplifié Natura 2000</v>
      </c>
      <c r="C37" s="122">
        <f>'Valo financière X Arnozan'!R23</f>
        <v>0</v>
      </c>
      <c r="D37" s="122">
        <f t="shared" si="6"/>
        <v>0</v>
      </c>
      <c r="E37" s="115">
        <f t="shared" si="5"/>
        <v>0</v>
      </c>
    </row>
    <row r="38" spans="1:5" ht="17.25" customHeight="1" x14ac:dyDescent="0.3">
      <c r="A38" s="120" t="s">
        <v>107</v>
      </c>
      <c r="B38" s="121" t="str">
        <f>'Moyens Humains X Arnozan'!B24</f>
        <v>Etude trafic</v>
      </c>
      <c r="C38" s="122">
        <f>'Valo financière X Arnozan'!R24</f>
        <v>0</v>
      </c>
      <c r="D38" s="122">
        <f t="shared" ref="D38" si="7">E38-C38</f>
        <v>0</v>
      </c>
      <c r="E38" s="115">
        <f t="shared" ref="E38" si="8">C38*1.2</f>
        <v>0</v>
      </c>
    </row>
    <row r="39" spans="1:5" ht="17.25" customHeight="1" x14ac:dyDescent="0.3">
      <c r="A39" s="120" t="s">
        <v>108</v>
      </c>
      <c r="B39" s="121" t="str">
        <f>'Moyens Humains X Arnozan'!B25</f>
        <v>Etude acoustique</v>
      </c>
      <c r="C39" s="122">
        <f>'Valo financière X Arnozan'!R25</f>
        <v>0</v>
      </c>
      <c r="D39" s="122">
        <f t="shared" si="6"/>
        <v>0</v>
      </c>
      <c r="E39" s="115">
        <f t="shared" si="5"/>
        <v>0</v>
      </c>
    </row>
    <row r="40" spans="1:5" ht="17.25" customHeight="1" x14ac:dyDescent="0.3">
      <c r="A40" s="120" t="s">
        <v>124</v>
      </c>
      <c r="B40" s="121" t="str">
        <f>'Moyens Humains X Arnozan'!B26</f>
        <v>Etude air (Niveau III)</v>
      </c>
      <c r="C40" s="122">
        <f>'Valo financière X Arnozan'!R26</f>
        <v>0</v>
      </c>
      <c r="D40" s="122">
        <f t="shared" si="6"/>
        <v>0</v>
      </c>
      <c r="E40" s="115">
        <f t="shared" si="5"/>
        <v>0</v>
      </c>
    </row>
    <row r="41" spans="1:5" ht="17.25" customHeight="1" x14ac:dyDescent="0.3">
      <c r="A41" s="120" t="s">
        <v>139</v>
      </c>
      <c r="B41" s="121" t="str">
        <f>'Moyens Humains X Arnozan'!B27</f>
        <v>Etude air (Niveau II)</v>
      </c>
      <c r="C41" s="122">
        <f>'Valo financière X Arnozan'!R27</f>
        <v>0</v>
      </c>
      <c r="D41" s="122">
        <f t="shared" ref="D41" si="9">E41-C41</f>
        <v>0</v>
      </c>
      <c r="E41" s="115">
        <f t="shared" ref="E41" si="10">C41*1.2</f>
        <v>0</v>
      </c>
    </row>
    <row r="42" spans="1:5" ht="17.25" customHeight="1" x14ac:dyDescent="0.3">
      <c r="A42" s="120" t="s">
        <v>140</v>
      </c>
      <c r="B42" s="126" t="str">
        <f>'Moyens Humains X Arnozan'!B28</f>
        <v>Procédure de mise à disposition du public (yc mémoire en réponse)</v>
      </c>
      <c r="C42" s="124">
        <f>'Valo financière X Arnozan'!R28</f>
        <v>0</v>
      </c>
      <c r="D42" s="124">
        <f t="shared" si="6"/>
        <v>0</v>
      </c>
      <c r="E42" s="118">
        <f t="shared" si="5"/>
        <v>0</v>
      </c>
    </row>
    <row r="43" spans="1:5" ht="9" customHeight="1" x14ac:dyDescent="0.3"/>
    <row r="44" spans="1:5" ht="27.75" customHeight="1" x14ac:dyDescent="0.3">
      <c r="A44" s="206" t="s">
        <v>109</v>
      </c>
      <c r="B44" s="207"/>
      <c r="C44" s="79">
        <f>SUM(C19:C20)+SUM(C23:C27)+ SUM(C30:C42)</f>
        <v>0</v>
      </c>
      <c r="D44" s="80">
        <f>SUM(D19:D20)+SUM(D23:D27)+ SUM(D30:D42)</f>
        <v>0</v>
      </c>
      <c r="E44" s="79">
        <f>SUM(E19:E20)+SUM(E23:E27)+ SUM(E30:E42)</f>
        <v>0</v>
      </c>
    </row>
    <row r="45" spans="1:5" ht="11.25" customHeight="1" x14ac:dyDescent="0.3"/>
    <row r="46" spans="1:5" ht="44.1" customHeight="1" x14ac:dyDescent="0.3">
      <c r="A46" s="204" t="s">
        <v>112</v>
      </c>
      <c r="B46" s="205"/>
      <c r="C46" s="81">
        <f>C44+C14</f>
        <v>0</v>
      </c>
      <c r="D46" s="82">
        <f>D44+D14</f>
        <v>0</v>
      </c>
      <c r="E46" s="81">
        <f>E44+E14</f>
        <v>0</v>
      </c>
    </row>
    <row r="47" spans="1:5" ht="18.75" customHeight="1" x14ac:dyDescent="0.3">
      <c r="A47" s="111"/>
      <c r="B47" s="86"/>
      <c r="C47" s="106"/>
      <c r="D47" s="105"/>
      <c r="E47" s="106"/>
    </row>
    <row r="48" spans="1:5" ht="44.1" customHeight="1" x14ac:dyDescent="0.3">
      <c r="A48" s="202" t="s">
        <v>134</v>
      </c>
      <c r="B48" s="202"/>
    </row>
    <row r="49" spans="1:2" ht="44.1" customHeight="1" x14ac:dyDescent="0.3">
      <c r="A49" s="203"/>
      <c r="B49" s="203"/>
    </row>
  </sheetData>
  <mergeCells count="20">
    <mergeCell ref="C1:E1"/>
    <mergeCell ref="C2:E2"/>
    <mergeCell ref="C3:E3"/>
    <mergeCell ref="A4:E4"/>
    <mergeCell ref="A5:B5"/>
    <mergeCell ref="C5:E5"/>
    <mergeCell ref="A48:B49"/>
    <mergeCell ref="A46:B46"/>
    <mergeCell ref="A44:B44"/>
    <mergeCell ref="A14:B14"/>
    <mergeCell ref="A7:E7"/>
    <mergeCell ref="A8:B8"/>
    <mergeCell ref="A9:B9"/>
    <mergeCell ref="A10:B10"/>
    <mergeCell ref="A11:B11"/>
    <mergeCell ref="A12:B12"/>
    <mergeCell ref="A18:E18"/>
    <mergeCell ref="A22:E22"/>
    <mergeCell ref="A29:E29"/>
    <mergeCell ref="A16:E16"/>
  </mergeCells>
  <phoneticPr fontId="23" type="noConversion"/>
  <printOptions horizontalCentered="1"/>
  <pageMargins left="0.70866141732283472" right="0.70866141732283472" top="0.55118110236220474" bottom="0.55118110236220474" header="0.31496062992125984" footer="0.31496062992125984"/>
  <pageSetup paperSize="8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opLeftCell="A3" zoomScale="85" zoomScaleNormal="85" workbookViewId="0">
      <selection activeCell="B24" sqref="B24"/>
    </sheetView>
  </sheetViews>
  <sheetFormatPr baseColWidth="10" defaultColWidth="9.09765625" defaultRowHeight="13.2" x14ac:dyDescent="0.3"/>
  <cols>
    <col min="1" max="1" width="5.3984375" style="61" customWidth="1"/>
    <col min="2" max="2" width="16.3984375" style="61" customWidth="1"/>
    <col min="3" max="3" width="71.8984375" style="62" customWidth="1"/>
    <col min="4" max="4" width="27.8984375" style="61" customWidth="1"/>
    <col min="5" max="5" width="15.8984375" style="61" customWidth="1"/>
    <col min="6" max="16384" width="9.09765625" style="61"/>
  </cols>
  <sheetData>
    <row r="1" spans="1:20" s="37" customFormat="1" ht="39" customHeight="1" x14ac:dyDescent="0.3">
      <c r="A1" s="35"/>
      <c r="C1" s="60" t="str">
        <f>'Page de garde'!A1</f>
        <v>Centre Hospitalier Universitaire de Bordeaux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</row>
    <row r="2" spans="1:20" s="37" customFormat="1" ht="39" customHeight="1" x14ac:dyDescent="0.3">
      <c r="A2" s="35"/>
      <c r="B2" s="35"/>
      <c r="C2" s="36" t="str">
        <f>'Page de garde'!A8</f>
        <v>Projet d’aménagement du CHU de Bordeaux 
Etudes environnementales et réglementaires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spans="1:20" s="37" customFormat="1" ht="39" customHeight="1" x14ac:dyDescent="0.3">
      <c r="A3" s="35"/>
      <c r="B3" s="35"/>
      <c r="C3" s="36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</row>
    <row r="4" spans="1:20" s="37" customFormat="1" ht="24" customHeight="1" x14ac:dyDescent="0.3">
      <c r="A4" s="35"/>
      <c r="B4" s="147" t="s">
        <v>18</v>
      </c>
      <c r="C4" s="147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</row>
    <row r="5" spans="1:20" s="37" customFormat="1" ht="31.5" customHeight="1" x14ac:dyDescent="0.3">
      <c r="A5" s="35"/>
      <c r="B5" s="148" t="s">
        <v>117</v>
      </c>
      <c r="C5" s="148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</row>
    <row r="6" spans="1:20" s="37" customFormat="1" ht="48" customHeight="1" x14ac:dyDescent="0.3">
      <c r="A6" s="35"/>
      <c r="B6" s="148" t="s">
        <v>126</v>
      </c>
      <c r="C6" s="148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spans="1:20" s="37" customFormat="1" ht="40.5" customHeight="1" x14ac:dyDescent="0.3">
      <c r="A7" s="35"/>
      <c r="B7" s="148" t="s">
        <v>127</v>
      </c>
      <c r="C7" s="148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</row>
    <row r="8" spans="1:20" s="37" customFormat="1" ht="31.5" customHeight="1" x14ac:dyDescent="0.3">
      <c r="A8" s="35"/>
      <c r="B8" s="148" t="s">
        <v>49</v>
      </c>
      <c r="C8" s="148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</row>
    <row r="9" spans="1:20" s="37" customFormat="1" ht="31.5" customHeight="1" x14ac:dyDescent="0.3">
      <c r="A9" s="35"/>
      <c r="B9" s="148" t="s">
        <v>19</v>
      </c>
      <c r="C9" s="148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</row>
    <row r="10" spans="1:20" s="37" customFormat="1" ht="15" customHeight="1" x14ac:dyDescent="0.3">
      <c r="A10" s="35"/>
      <c r="B10" s="57"/>
      <c r="C10" s="57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</row>
    <row r="11" spans="1:20" ht="27" customHeight="1" x14ac:dyDescent="0.3">
      <c r="B11" s="149" t="s">
        <v>20</v>
      </c>
      <c r="C11" s="149"/>
    </row>
    <row r="12" spans="1:20" ht="16.5" customHeight="1" x14ac:dyDescent="0.3">
      <c r="B12" s="151" t="s">
        <v>72</v>
      </c>
      <c r="C12" s="151"/>
    </row>
    <row r="14" spans="1:20" ht="16.5" customHeight="1" x14ac:dyDescent="0.3">
      <c r="B14" s="69" t="s">
        <v>73</v>
      </c>
    </row>
    <row r="15" spans="1:20" ht="27.75" customHeight="1" x14ac:dyDescent="0.3">
      <c r="B15" s="150" t="s">
        <v>77</v>
      </c>
      <c r="C15" s="150"/>
    </row>
    <row r="16" spans="1:20" ht="27.75" customHeight="1" x14ac:dyDescent="0.3">
      <c r="B16" s="150" t="s">
        <v>76</v>
      </c>
      <c r="C16" s="150"/>
    </row>
    <row r="17" spans="1:3" ht="6" customHeight="1" x14ac:dyDescent="0.3"/>
    <row r="18" spans="1:3" ht="17.25" customHeight="1" x14ac:dyDescent="0.3">
      <c r="B18" s="69" t="s">
        <v>48</v>
      </c>
    </row>
    <row r="19" spans="1:3" ht="21" customHeight="1" x14ac:dyDescent="0.3">
      <c r="B19" s="150" t="s">
        <v>78</v>
      </c>
      <c r="C19" s="150"/>
    </row>
    <row r="20" spans="1:3" ht="8.25" customHeight="1" x14ac:dyDescent="0.3"/>
    <row r="21" spans="1:3" ht="15" customHeight="1" x14ac:dyDescent="0.3">
      <c r="B21" s="69" t="s">
        <v>71</v>
      </c>
    </row>
    <row r="22" spans="1:3" ht="16.5" customHeight="1" x14ac:dyDescent="0.3">
      <c r="B22" s="150" t="s">
        <v>78</v>
      </c>
      <c r="C22" s="150"/>
    </row>
    <row r="23" spans="1:3" ht="16.5" customHeight="1" x14ac:dyDescent="0.3">
      <c r="B23" s="150" t="s">
        <v>128</v>
      </c>
      <c r="C23" s="150"/>
    </row>
    <row r="25" spans="1:3" x14ac:dyDescent="0.3">
      <c r="B25" s="69" t="s">
        <v>74</v>
      </c>
    </row>
    <row r="27" spans="1:3" ht="22.5" customHeight="1" x14ac:dyDescent="0.3">
      <c r="B27" s="63" t="s">
        <v>50</v>
      </c>
    </row>
    <row r="28" spans="1:3" ht="22.5" customHeight="1" x14ac:dyDescent="0.3"/>
    <row r="29" spans="1:3" ht="22.5" customHeight="1" x14ac:dyDescent="0.3"/>
    <row r="30" spans="1:3" ht="25.5" customHeight="1" x14ac:dyDescent="0.3">
      <c r="A30" s="146" t="s">
        <v>21</v>
      </c>
      <c r="B30" s="146"/>
      <c r="C30" s="146"/>
    </row>
  </sheetData>
  <mergeCells count="14">
    <mergeCell ref="A30:C30"/>
    <mergeCell ref="B4:C4"/>
    <mergeCell ref="B5:C5"/>
    <mergeCell ref="B6:C6"/>
    <mergeCell ref="B7:C7"/>
    <mergeCell ref="B9:C9"/>
    <mergeCell ref="B8:C8"/>
    <mergeCell ref="B11:C11"/>
    <mergeCell ref="B15:C15"/>
    <mergeCell ref="B19:C19"/>
    <mergeCell ref="B22:C22"/>
    <mergeCell ref="B23:C23"/>
    <mergeCell ref="B12:C12"/>
    <mergeCell ref="B16:C1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opLeftCell="A13" zoomScale="110" zoomScaleNormal="110" workbookViewId="0">
      <selection activeCell="B21" sqref="B21:C21"/>
    </sheetView>
  </sheetViews>
  <sheetFormatPr baseColWidth="10" defaultColWidth="11.5" defaultRowHeight="13.8" x14ac:dyDescent="0.3"/>
  <cols>
    <col min="1" max="1" width="18.5" style="5" customWidth="1"/>
    <col min="2" max="2" width="48.59765625" style="5" customWidth="1"/>
    <col min="3" max="3" width="44.5" style="5" customWidth="1"/>
    <col min="4" max="4" width="1.5" style="5" hidden="1" customWidth="1"/>
    <col min="5" max="5" width="10.5" style="5" customWidth="1"/>
    <col min="6" max="6" width="1.8984375" style="5" customWidth="1"/>
    <col min="7" max="7" width="10.59765625" style="5" customWidth="1"/>
    <col min="8" max="8" width="2" style="5" customWidth="1"/>
    <col min="9" max="9" width="10.5" style="5" customWidth="1"/>
    <col min="10" max="10" width="1.8984375" style="5" customWidth="1"/>
    <col min="11" max="11" width="11.09765625" style="5" customWidth="1"/>
    <col min="12" max="12" width="1.8984375" style="5" customWidth="1"/>
    <col min="13" max="13" width="11.09765625" style="5" customWidth="1"/>
    <col min="14" max="14" width="2" style="5" customWidth="1"/>
    <col min="15" max="15" width="11.09765625" style="5" customWidth="1"/>
    <col min="16" max="16" width="2.8984375" style="5" customWidth="1"/>
    <col min="17" max="17" width="13.5" style="17" customWidth="1"/>
    <col min="18" max="18" width="2.5" style="5" customWidth="1"/>
    <col min="19" max="21" width="11.5" style="5"/>
    <col min="22" max="22" width="13.8984375" style="5" hidden="1" customWidth="1"/>
    <col min="23" max="16384" width="11.5" style="5"/>
  </cols>
  <sheetData>
    <row r="1" spans="1:22" s="3" customFormat="1" ht="42" customHeight="1" x14ac:dyDescent="0.25">
      <c r="A1" s="1"/>
      <c r="B1" s="164" t="str">
        <f>'Page de garde'!A1</f>
        <v>Centre Hospitalier Universitaire de Bordeaux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"/>
      <c r="S1" s="1"/>
    </row>
    <row r="2" spans="1:22" s="3" customFormat="1" ht="46.5" customHeight="1" x14ac:dyDescent="0.25">
      <c r="A2" s="4"/>
      <c r="B2" s="165" t="str">
        <f>'Page de garde'!A8</f>
        <v>Projet d’aménagement du CHU de Bordeaux 
Etudes environnementales et réglementaires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4"/>
      <c r="S2" s="2"/>
    </row>
    <row r="3" spans="1:22" s="3" customFormat="1" ht="29.25" customHeight="1" x14ac:dyDescent="0.25">
      <c r="B3" s="164" t="s">
        <v>0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38"/>
    </row>
    <row r="4" spans="1:22" s="3" customFormat="1" ht="12.7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40"/>
      <c r="S4" s="40"/>
    </row>
    <row r="5" spans="1:22" s="41" customFormat="1" ht="35.25" customHeight="1" x14ac:dyDescent="0.25">
      <c r="A5" s="6" t="s">
        <v>1</v>
      </c>
      <c r="B5" s="166" t="str">
        <f>'Page de garde'!B17</f>
        <v>A renseigner</v>
      </c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</row>
    <row r="6" spans="1:22" ht="26.25" customHeight="1" thickBot="1" x14ac:dyDescent="0.35">
      <c r="C6" s="7" t="s">
        <v>2</v>
      </c>
      <c r="E6" s="8" t="s">
        <v>3</v>
      </c>
      <c r="G6" s="42" t="s">
        <v>4</v>
      </c>
      <c r="I6" s="42" t="s">
        <v>5</v>
      </c>
      <c r="K6" s="42" t="s">
        <v>6</v>
      </c>
      <c r="M6" s="42" t="s">
        <v>7</v>
      </c>
      <c r="O6" s="42" t="s">
        <v>8</v>
      </c>
      <c r="V6" s="5" t="s">
        <v>22</v>
      </c>
    </row>
    <row r="7" spans="1:22" ht="28.2" thickBot="1" x14ac:dyDescent="0.35">
      <c r="B7" s="169" t="s">
        <v>70</v>
      </c>
      <c r="C7" s="169"/>
      <c r="E7" s="9" t="s">
        <v>22</v>
      </c>
      <c r="F7" s="10"/>
      <c r="G7" s="9" t="s">
        <v>23</v>
      </c>
      <c r="H7" s="10"/>
      <c r="I7" s="9" t="s">
        <v>24</v>
      </c>
      <c r="J7" s="10"/>
      <c r="K7" s="70" t="s">
        <v>75</v>
      </c>
      <c r="L7" s="66"/>
      <c r="M7" s="70" t="s">
        <v>75</v>
      </c>
      <c r="N7" s="66"/>
      <c r="O7" s="70" t="s">
        <v>75</v>
      </c>
      <c r="Q7" s="47"/>
      <c r="V7" s="5" t="s">
        <v>23</v>
      </c>
    </row>
    <row r="8" spans="1:22" ht="8.1" customHeight="1" x14ac:dyDescent="0.3">
      <c r="E8" s="17"/>
      <c r="F8" s="17"/>
      <c r="G8" s="17"/>
      <c r="I8" s="17"/>
      <c r="J8" s="17"/>
      <c r="K8" s="17"/>
      <c r="L8" s="17"/>
      <c r="M8" s="17"/>
      <c r="O8" s="17"/>
      <c r="V8" s="5" t="s">
        <v>24</v>
      </c>
    </row>
    <row r="9" spans="1:22" ht="49.5" customHeight="1" x14ac:dyDescent="0.3">
      <c r="A9" s="44" t="s">
        <v>27</v>
      </c>
      <c r="B9" s="45"/>
      <c r="C9" s="45"/>
      <c r="E9" s="16" t="s">
        <v>28</v>
      </c>
      <c r="F9" s="17"/>
      <c r="G9" s="16" t="s">
        <v>28</v>
      </c>
      <c r="I9" s="16" t="s">
        <v>28</v>
      </c>
      <c r="J9" s="17"/>
      <c r="K9" s="16" t="s">
        <v>28</v>
      </c>
      <c r="L9" s="17"/>
      <c r="M9" s="16" t="s">
        <v>28</v>
      </c>
      <c r="O9" s="16" t="s">
        <v>28</v>
      </c>
      <c r="Q9" s="43" t="s">
        <v>26</v>
      </c>
      <c r="V9" s="5" t="s">
        <v>29</v>
      </c>
    </row>
    <row r="10" spans="1:22" ht="27.6" customHeight="1" x14ac:dyDescent="0.3">
      <c r="A10" s="18" t="s">
        <v>14</v>
      </c>
      <c r="B10" s="167" t="s">
        <v>30</v>
      </c>
      <c r="C10" s="168"/>
      <c r="E10" s="46"/>
      <c r="F10" s="17"/>
      <c r="G10" s="46"/>
      <c r="I10" s="46"/>
      <c r="J10" s="17"/>
      <c r="K10" s="46"/>
      <c r="L10" s="17"/>
      <c r="M10" s="17"/>
      <c r="O10" s="17"/>
      <c r="S10" s="47"/>
      <c r="V10" s="5" t="s">
        <v>25</v>
      </c>
    </row>
    <row r="11" spans="1:22" ht="6.9" customHeight="1" x14ac:dyDescent="0.3">
      <c r="A11" s="48"/>
      <c r="B11" s="163"/>
      <c r="C11" s="163"/>
      <c r="E11" s="49"/>
      <c r="F11" s="17"/>
      <c r="G11" s="49"/>
      <c r="I11" s="49"/>
      <c r="J11" s="17"/>
      <c r="K11" s="49"/>
      <c r="L11" s="17"/>
      <c r="M11" s="49"/>
      <c r="O11" s="49"/>
      <c r="Q11" s="49"/>
      <c r="S11" s="17"/>
    </row>
    <row r="12" spans="1:22" ht="31.5" customHeight="1" thickBot="1" x14ac:dyDescent="0.35">
      <c r="A12" s="159" t="s">
        <v>15</v>
      </c>
      <c r="B12" s="152" t="s">
        <v>31</v>
      </c>
      <c r="C12" s="154"/>
      <c r="E12" s="67">
        <f>SUM(E13:E21)</f>
        <v>0</v>
      </c>
      <c r="F12" s="68"/>
      <c r="G12" s="67">
        <f>SUM(G13:G21)</f>
        <v>0</v>
      </c>
      <c r="H12" s="21"/>
      <c r="I12" s="67">
        <f>SUM(I13:I21)</f>
        <v>0</v>
      </c>
      <c r="J12" s="68"/>
      <c r="K12" s="67">
        <f>SUM(K13:K21)</f>
        <v>0</v>
      </c>
      <c r="L12" s="68"/>
      <c r="M12" s="67">
        <f>SUM(M13:M21)</f>
        <v>0</v>
      </c>
      <c r="N12" s="21"/>
      <c r="O12" s="67">
        <f>SUM(O13:O21)</f>
        <v>0</v>
      </c>
      <c r="P12" s="21"/>
      <c r="Q12" s="67">
        <f t="shared" ref="Q12:Q24" si="0">SUM(E12:O12)</f>
        <v>0</v>
      </c>
      <c r="S12" s="17"/>
      <c r="T12" s="17"/>
    </row>
    <row r="13" spans="1:22" ht="40.5" customHeight="1" thickTop="1" thickBot="1" x14ac:dyDescent="0.35">
      <c r="A13" s="160"/>
      <c r="B13" s="157" t="s">
        <v>32</v>
      </c>
      <c r="C13" s="158"/>
      <c r="E13" s="50">
        <v>0</v>
      </c>
      <c r="F13" s="17"/>
      <c r="G13" s="50">
        <v>0</v>
      </c>
      <c r="I13" s="50">
        <v>0</v>
      </c>
      <c r="J13" s="17"/>
      <c r="K13" s="51"/>
      <c r="L13" s="17"/>
      <c r="M13" s="51"/>
      <c r="O13" s="51"/>
      <c r="Q13" s="16">
        <f t="shared" si="0"/>
        <v>0</v>
      </c>
      <c r="S13" s="17"/>
      <c r="T13" s="17"/>
    </row>
    <row r="14" spans="1:22" ht="40.5" customHeight="1" thickTop="1" thickBot="1" x14ac:dyDescent="0.35">
      <c r="A14" s="160"/>
      <c r="B14" s="157" t="s">
        <v>33</v>
      </c>
      <c r="C14" s="158"/>
      <c r="E14" s="50">
        <v>0</v>
      </c>
      <c r="F14" s="17"/>
      <c r="G14" s="50">
        <v>0</v>
      </c>
      <c r="I14" s="50">
        <v>0</v>
      </c>
      <c r="J14" s="17"/>
      <c r="K14" s="51"/>
      <c r="L14" s="17"/>
      <c r="M14" s="51"/>
      <c r="O14" s="51"/>
      <c r="Q14" s="16">
        <f t="shared" si="0"/>
        <v>0</v>
      </c>
      <c r="S14" s="17"/>
      <c r="T14" s="17"/>
    </row>
    <row r="15" spans="1:22" ht="34.5" customHeight="1" thickTop="1" thickBot="1" x14ac:dyDescent="0.35">
      <c r="A15" s="160"/>
      <c r="B15" s="157" t="s">
        <v>34</v>
      </c>
      <c r="C15" s="158"/>
      <c r="E15" s="50">
        <v>0</v>
      </c>
      <c r="F15" s="17"/>
      <c r="G15" s="50">
        <v>0</v>
      </c>
      <c r="I15" s="50">
        <v>0</v>
      </c>
      <c r="J15" s="17"/>
      <c r="K15" s="51"/>
      <c r="L15" s="17"/>
      <c r="M15" s="51"/>
      <c r="O15" s="51"/>
      <c r="Q15" s="16">
        <f t="shared" si="0"/>
        <v>0</v>
      </c>
      <c r="S15" s="17"/>
      <c r="T15" s="17"/>
    </row>
    <row r="16" spans="1:22" ht="40.5" customHeight="1" thickTop="1" thickBot="1" x14ac:dyDescent="0.35">
      <c r="A16" s="160"/>
      <c r="B16" s="157" t="s">
        <v>35</v>
      </c>
      <c r="C16" s="158"/>
      <c r="E16" s="50">
        <v>0</v>
      </c>
      <c r="F16" s="17"/>
      <c r="G16" s="50">
        <v>0</v>
      </c>
      <c r="I16" s="50">
        <v>0</v>
      </c>
      <c r="J16" s="17"/>
      <c r="K16" s="51"/>
      <c r="L16" s="17"/>
      <c r="M16" s="51"/>
      <c r="O16" s="51"/>
      <c r="Q16" s="16">
        <f t="shared" si="0"/>
        <v>0</v>
      </c>
      <c r="S16" s="17"/>
      <c r="T16" s="17"/>
    </row>
    <row r="17" spans="1:20" ht="40.5" customHeight="1" thickTop="1" thickBot="1" x14ac:dyDescent="0.35">
      <c r="A17" s="160"/>
      <c r="B17" s="157" t="s">
        <v>118</v>
      </c>
      <c r="C17" s="158"/>
      <c r="E17" s="50">
        <v>0</v>
      </c>
      <c r="F17" s="17"/>
      <c r="G17" s="50">
        <v>0</v>
      </c>
      <c r="I17" s="50">
        <v>0</v>
      </c>
      <c r="J17" s="17"/>
      <c r="K17" s="51"/>
      <c r="L17" s="17"/>
      <c r="M17" s="51"/>
      <c r="O17" s="51"/>
      <c r="Q17" s="16">
        <f t="shared" si="0"/>
        <v>0</v>
      </c>
      <c r="S17" s="17"/>
      <c r="T17" s="17"/>
    </row>
    <row r="18" spans="1:20" ht="34.5" customHeight="1" thickTop="1" thickBot="1" x14ac:dyDescent="0.35">
      <c r="A18" s="160"/>
      <c r="B18" s="157" t="s">
        <v>36</v>
      </c>
      <c r="C18" s="158"/>
      <c r="E18" s="50">
        <v>0</v>
      </c>
      <c r="F18" s="17"/>
      <c r="G18" s="50">
        <v>0</v>
      </c>
      <c r="I18" s="50">
        <v>0</v>
      </c>
      <c r="J18" s="17"/>
      <c r="K18" s="51"/>
      <c r="L18" s="17"/>
      <c r="M18" s="51"/>
      <c r="O18" s="51"/>
      <c r="Q18" s="16">
        <f t="shared" si="0"/>
        <v>0</v>
      </c>
      <c r="S18" s="17"/>
      <c r="T18" s="17"/>
    </row>
    <row r="19" spans="1:20" ht="40.5" customHeight="1" thickTop="1" thickBot="1" x14ac:dyDescent="0.35">
      <c r="A19" s="160"/>
      <c r="B19" s="157" t="s">
        <v>53</v>
      </c>
      <c r="C19" s="158"/>
      <c r="E19" s="50">
        <v>0</v>
      </c>
      <c r="F19" s="17"/>
      <c r="G19" s="50">
        <v>0</v>
      </c>
      <c r="I19" s="50">
        <v>0</v>
      </c>
      <c r="J19" s="17"/>
      <c r="K19" s="51"/>
      <c r="L19" s="17"/>
      <c r="M19" s="51"/>
      <c r="O19" s="51"/>
      <c r="Q19" s="16">
        <f t="shared" si="0"/>
        <v>0</v>
      </c>
      <c r="S19" s="17"/>
      <c r="T19" s="17"/>
    </row>
    <row r="20" spans="1:20" ht="40.5" customHeight="1" thickTop="1" thickBot="1" x14ac:dyDescent="0.35">
      <c r="A20" s="160"/>
      <c r="B20" s="157" t="s">
        <v>37</v>
      </c>
      <c r="C20" s="158"/>
      <c r="E20" s="50">
        <v>0</v>
      </c>
      <c r="F20" s="17"/>
      <c r="G20" s="50">
        <v>0</v>
      </c>
      <c r="I20" s="50">
        <v>0</v>
      </c>
      <c r="J20" s="17"/>
      <c r="K20" s="51"/>
      <c r="L20" s="17"/>
      <c r="M20" s="51"/>
      <c r="O20" s="51"/>
      <c r="Q20" s="16">
        <f t="shared" si="0"/>
        <v>0</v>
      </c>
      <c r="S20" s="17"/>
      <c r="T20" s="17"/>
    </row>
    <row r="21" spans="1:20" ht="40.5" customHeight="1" thickTop="1" thickBot="1" x14ac:dyDescent="0.35">
      <c r="A21" s="160"/>
      <c r="B21" s="161" t="s">
        <v>141</v>
      </c>
      <c r="C21" s="162"/>
      <c r="E21" s="50">
        <v>0</v>
      </c>
      <c r="F21" s="17"/>
      <c r="G21" s="50">
        <v>0</v>
      </c>
      <c r="I21" s="50">
        <v>0</v>
      </c>
      <c r="J21" s="17"/>
      <c r="K21" s="51"/>
      <c r="L21" s="17"/>
      <c r="M21" s="51"/>
      <c r="O21" s="51"/>
      <c r="Q21" s="16">
        <f t="shared" si="0"/>
        <v>0</v>
      </c>
      <c r="S21" s="17"/>
      <c r="T21" s="17"/>
    </row>
    <row r="22" spans="1:20" ht="23.25" customHeight="1" thickTop="1" thickBot="1" x14ac:dyDescent="0.35">
      <c r="A22" s="152" t="s">
        <v>90</v>
      </c>
      <c r="B22" s="153"/>
      <c r="C22" s="154"/>
      <c r="D22" s="91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S22" s="17"/>
      <c r="T22" s="17"/>
    </row>
    <row r="23" spans="1:20" ht="34.5" customHeight="1" thickTop="1" thickBot="1" x14ac:dyDescent="0.35">
      <c r="A23" s="99" t="s">
        <v>16</v>
      </c>
      <c r="B23" s="155" t="s">
        <v>120</v>
      </c>
      <c r="C23" s="156"/>
      <c r="E23" s="88">
        <v>0</v>
      </c>
      <c r="F23" s="17"/>
      <c r="G23" s="88">
        <v>0</v>
      </c>
      <c r="I23" s="88">
        <v>0</v>
      </c>
      <c r="J23" s="17"/>
      <c r="K23" s="89"/>
      <c r="L23" s="17"/>
      <c r="M23" s="89"/>
      <c r="O23" s="89"/>
      <c r="Q23" s="90">
        <f t="shared" si="0"/>
        <v>0</v>
      </c>
      <c r="S23" s="17"/>
      <c r="T23" s="17"/>
    </row>
    <row r="24" spans="1:20" ht="34.5" customHeight="1" thickTop="1" thickBot="1" x14ac:dyDescent="0.35">
      <c r="A24" s="100" t="s">
        <v>17</v>
      </c>
      <c r="B24" s="157" t="s">
        <v>113</v>
      </c>
      <c r="C24" s="158"/>
      <c r="E24" s="88">
        <v>0</v>
      </c>
      <c r="F24" s="17"/>
      <c r="G24" s="88">
        <v>0</v>
      </c>
      <c r="I24" s="88">
        <v>0</v>
      </c>
      <c r="J24" s="17"/>
      <c r="K24" s="89"/>
      <c r="L24" s="17"/>
      <c r="M24" s="89"/>
      <c r="O24" s="89"/>
      <c r="Q24" s="90">
        <f t="shared" si="0"/>
        <v>0</v>
      </c>
      <c r="S24" s="17"/>
      <c r="T24" s="17"/>
    </row>
    <row r="25" spans="1:20" ht="21.75" customHeight="1" thickTop="1" x14ac:dyDescent="0.3">
      <c r="A25" s="29"/>
      <c r="B25" s="29"/>
      <c r="C25" s="52"/>
      <c r="E25" s="53"/>
      <c r="F25" s="17"/>
      <c r="G25" s="54"/>
      <c r="I25" s="53"/>
      <c r="J25" s="17"/>
      <c r="K25" s="17"/>
      <c r="L25" s="17"/>
      <c r="M25" s="17"/>
      <c r="N25" s="17"/>
      <c r="O25" s="17"/>
      <c r="P25" s="17"/>
      <c r="R25" s="17"/>
      <c r="S25" s="17"/>
    </row>
    <row r="26" spans="1:20" ht="27.75" customHeight="1" x14ac:dyDescent="0.3">
      <c r="C26" s="33" t="s">
        <v>133</v>
      </c>
      <c r="E26" s="95">
        <f>E12+E23+E24</f>
        <v>0</v>
      </c>
      <c r="F26" s="96"/>
      <c r="G26" s="95">
        <f>G12+G23+G24</f>
        <v>0</v>
      </c>
      <c r="H26" s="96"/>
      <c r="I26" s="95">
        <f>I12+I23+I24</f>
        <v>0</v>
      </c>
      <c r="J26" s="96"/>
      <c r="K26" s="95">
        <f>K12+K23+K24</f>
        <v>0</v>
      </c>
      <c r="L26" s="96"/>
      <c r="M26" s="95">
        <f>M12+M23+M24</f>
        <v>0</v>
      </c>
      <c r="N26" s="96"/>
      <c r="O26" s="95">
        <f>O12+O23+O24</f>
        <v>0</v>
      </c>
      <c r="P26" s="96"/>
      <c r="Q26" s="95">
        <f>Q12+Q23+Q24</f>
        <v>0</v>
      </c>
    </row>
  </sheetData>
  <mergeCells count="21">
    <mergeCell ref="B11:C11"/>
    <mergeCell ref="B1:Q1"/>
    <mergeCell ref="B2:Q2"/>
    <mergeCell ref="B3:R3"/>
    <mergeCell ref="B5:Q5"/>
    <mergeCell ref="B10:C10"/>
    <mergeCell ref="B7:C7"/>
    <mergeCell ref="A22:C22"/>
    <mergeCell ref="B23:C23"/>
    <mergeCell ref="B24:C24"/>
    <mergeCell ref="A12:A21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17:C17"/>
  </mergeCells>
  <dataValidations count="1">
    <dataValidation type="list" allowBlank="1" showInputMessage="1" showErrorMessage="1" sqref="E7 I7 G7">
      <formula1>$V$6:$V$10</formula1>
    </dataValidation>
  </dataValidations>
  <pageMargins left="0.70866141732283472" right="0.70866141732283472" top="0.74803149606299213" bottom="0.74803149606299213" header="0.31496062992125984" footer="0.31496062992125984"/>
  <pageSetup paperSize="8" scale="8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opLeftCell="A18" zoomScale="110" zoomScaleNormal="110" workbookViewId="0">
      <selection activeCell="B21" sqref="B21:D21"/>
    </sheetView>
  </sheetViews>
  <sheetFormatPr baseColWidth="10" defaultColWidth="11.5" defaultRowHeight="44.1" customHeight="1" x14ac:dyDescent="0.3"/>
  <cols>
    <col min="1" max="1" width="23.3984375" style="5" customWidth="1"/>
    <col min="2" max="2" width="36" style="5" customWidth="1"/>
    <col min="3" max="3" width="9.3984375" style="5" bestFit="1" customWidth="1"/>
    <col min="4" max="4" width="48" style="5" customWidth="1"/>
    <col min="5" max="5" width="2.19921875" style="5" customWidth="1"/>
    <col min="6" max="6" width="15.3984375" style="5" customWidth="1"/>
    <col min="7" max="7" width="2.09765625" style="5" customWidth="1"/>
    <col min="8" max="8" width="12.09765625" style="5" customWidth="1"/>
    <col min="9" max="9" width="2" style="5" customWidth="1"/>
    <col min="10" max="10" width="12.5" style="5" bestFit="1" customWidth="1"/>
    <col min="11" max="11" width="2.09765625" style="5" customWidth="1"/>
    <col min="12" max="12" width="11.69921875" style="5" customWidth="1"/>
    <col min="13" max="13" width="2.09765625" style="5" customWidth="1"/>
    <col min="14" max="14" width="11.69921875" style="5" customWidth="1"/>
    <col min="15" max="15" width="2" style="5" customWidth="1"/>
    <col min="16" max="16" width="11.69921875" style="5" customWidth="1"/>
    <col min="17" max="17" width="2" style="5" customWidth="1"/>
    <col min="18" max="18" width="12.5" style="5" customWidth="1"/>
    <col min="19" max="19" width="11.3984375" style="5" customWidth="1"/>
    <col min="20" max="20" width="14.09765625" style="5" bestFit="1" customWidth="1"/>
    <col min="21" max="16384" width="11.5" style="5"/>
  </cols>
  <sheetData>
    <row r="1" spans="1:20" s="3" customFormat="1" ht="44.1" customHeight="1" x14ac:dyDescent="0.25">
      <c r="A1" s="1"/>
      <c r="B1" s="164" t="str">
        <f>'Page de garde'!A1</f>
        <v>Centre Hospitalier Universitaire de Bordeaux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</row>
    <row r="2" spans="1:20" s="3" customFormat="1" ht="44.1" customHeight="1" x14ac:dyDescent="0.25">
      <c r="A2" s="4"/>
      <c r="B2" s="165" t="str">
        <f>'Page de garde'!A8</f>
        <v>Projet d’aménagement du CHU de Bordeaux 
Etudes environnementales et réglementaires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</row>
    <row r="3" spans="1:20" s="3" customFormat="1" ht="35.25" customHeight="1" x14ac:dyDescent="0.25">
      <c r="B3" s="164" t="s">
        <v>0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</row>
    <row r="4" spans="1:20" ht="15" customHeight="1" x14ac:dyDescent="0.3">
      <c r="A4" s="180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2"/>
    </row>
    <row r="5" spans="1:20" ht="44.1" customHeight="1" x14ac:dyDescent="0.3">
      <c r="A5" s="6" t="s">
        <v>1</v>
      </c>
      <c r="B5" s="183" t="str">
        <f>'Page de garde'!B17</f>
        <v>A renseigner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5"/>
    </row>
    <row r="6" spans="1:20" ht="44.1" customHeight="1" x14ac:dyDescent="0.3">
      <c r="D6" s="7" t="s">
        <v>2</v>
      </c>
      <c r="F6" s="8" t="s">
        <v>3</v>
      </c>
      <c r="H6" s="8" t="s">
        <v>4</v>
      </c>
      <c r="J6" s="8" t="s">
        <v>5</v>
      </c>
      <c r="L6" s="42" t="s">
        <v>6</v>
      </c>
      <c r="N6" s="42" t="s">
        <v>7</v>
      </c>
      <c r="P6" s="42" t="s">
        <v>8</v>
      </c>
    </row>
    <row r="7" spans="1:20" ht="44.1" customHeight="1" thickBot="1" x14ac:dyDescent="0.35">
      <c r="B7" s="169" t="s">
        <v>70</v>
      </c>
      <c r="C7" s="169"/>
      <c r="D7" s="169"/>
      <c r="F7" s="9" t="s">
        <v>22</v>
      </c>
      <c r="G7" s="10"/>
      <c r="H7" s="11" t="s">
        <v>23</v>
      </c>
      <c r="I7" s="10"/>
      <c r="J7" s="11" t="s">
        <v>24</v>
      </c>
      <c r="K7" s="10"/>
      <c r="L7" s="71" t="str">
        <f>'Moyens Humains Pellegrin'!K7</f>
        <v>Autre 
(à renseigner)</v>
      </c>
      <c r="M7" s="66"/>
      <c r="N7" s="71" t="str">
        <f>'Moyens Humains Pellegrin'!M7</f>
        <v>Autre 
(à renseigner)</v>
      </c>
      <c r="O7" s="66"/>
      <c r="P7" s="71" t="str">
        <f>'Moyens Humains Pellegrin'!O7</f>
        <v>Autre 
(à renseigner)</v>
      </c>
    </row>
    <row r="8" spans="1:20" ht="44.1" customHeight="1" thickTop="1" thickBot="1" x14ac:dyDescent="0.35">
      <c r="D8" s="7" t="s">
        <v>9</v>
      </c>
      <c r="F8" s="12">
        <v>0</v>
      </c>
      <c r="H8" s="12">
        <v>0</v>
      </c>
      <c r="J8" s="12">
        <v>0</v>
      </c>
      <c r="L8" s="13">
        <v>0</v>
      </c>
      <c r="N8" s="13"/>
      <c r="P8" s="13"/>
      <c r="R8" s="102"/>
      <c r="S8" s="102"/>
      <c r="T8" s="102"/>
    </row>
    <row r="9" spans="1:20" ht="33.75" customHeight="1" thickTop="1" x14ac:dyDescent="0.3">
      <c r="S9" s="15"/>
    </row>
    <row r="10" spans="1:20" ht="44.1" customHeight="1" x14ac:dyDescent="0.3">
      <c r="A10" s="173" t="str">
        <f>'Moyens Humains Pellegrin'!A9</f>
        <v>Décomposition du forfait relatif à la mission (hôpital Pellegrin)</v>
      </c>
      <c r="B10" s="174"/>
      <c r="C10" s="174"/>
      <c r="D10" s="175"/>
      <c r="F10" s="16" t="s">
        <v>13</v>
      </c>
      <c r="G10" s="17"/>
      <c r="H10" s="16" t="s">
        <v>13</v>
      </c>
      <c r="J10" s="16" t="s">
        <v>13</v>
      </c>
      <c r="K10" s="17"/>
      <c r="L10" s="16" t="s">
        <v>13</v>
      </c>
      <c r="M10" s="17"/>
      <c r="N10" s="16" t="s">
        <v>13</v>
      </c>
      <c r="P10" s="16" t="s">
        <v>13</v>
      </c>
      <c r="R10" s="14" t="s">
        <v>10</v>
      </c>
      <c r="S10" s="14" t="s">
        <v>11</v>
      </c>
      <c r="T10" s="14" t="s">
        <v>12</v>
      </c>
    </row>
    <row r="11" spans="1:20" ht="33.75" customHeight="1" x14ac:dyDescent="0.3">
      <c r="A11" s="84" t="s">
        <v>14</v>
      </c>
      <c r="B11" s="176" t="str">
        <f>'Moyens Humains Pellegrin'!B10</f>
        <v>Prestations (Cf. CCTP)</v>
      </c>
      <c r="C11" s="177"/>
      <c r="D11" s="178"/>
      <c r="S11" s="17"/>
    </row>
    <row r="12" spans="1:20" ht="44.1" customHeight="1" x14ac:dyDescent="0.3">
      <c r="A12" s="159" t="s">
        <v>15</v>
      </c>
      <c r="B12" s="152" t="str">
        <f>'Moyens Humains Pellegrin'!B12</f>
        <v>TOTAL TRANCHE FERME</v>
      </c>
      <c r="C12" s="153"/>
      <c r="D12" s="154"/>
      <c r="F12" s="19">
        <f>SUM(F13:F21)</f>
        <v>0</v>
      </c>
      <c r="G12" s="20"/>
      <c r="H12" s="19">
        <f>SUM(H13:H21)</f>
        <v>0</v>
      </c>
      <c r="I12" s="21"/>
      <c r="J12" s="19">
        <f>SUM(J13:J21)</f>
        <v>0</v>
      </c>
      <c r="K12" s="20"/>
      <c r="L12" s="19">
        <f>SUM(L13:L21)</f>
        <v>0</v>
      </c>
      <c r="M12" s="20"/>
      <c r="N12" s="19">
        <f>SUM(N13:N21)</f>
        <v>0</v>
      </c>
      <c r="O12" s="21"/>
      <c r="P12" s="19">
        <f>SUM(P13:P21)</f>
        <v>0</v>
      </c>
      <c r="Q12" s="21"/>
      <c r="R12" s="19">
        <f>SUM(F12:P12)</f>
        <v>0</v>
      </c>
      <c r="S12" s="22">
        <v>0.2</v>
      </c>
      <c r="T12" s="27">
        <f t="shared" ref="T12:T24" si="0">R12*(1+S12)</f>
        <v>0</v>
      </c>
    </row>
    <row r="13" spans="1:20" ht="35.25" customHeight="1" x14ac:dyDescent="0.3">
      <c r="A13" s="160"/>
      <c r="B13" s="157" t="str">
        <f>'Moyens Humains Pellegrin'!B13</f>
        <v>Etude hydraulique - Propositions des solutions en conformité avec le PLU</v>
      </c>
      <c r="C13" s="171"/>
      <c r="D13" s="158"/>
      <c r="F13" s="23">
        <f>$F$8*'Moyens Humains Pellegrin'!E13</f>
        <v>0</v>
      </c>
      <c r="G13" s="24"/>
      <c r="H13" s="23">
        <f>$H$8*'Moyens Humains Pellegrin'!G13</f>
        <v>0</v>
      </c>
      <c r="J13" s="23">
        <f>$J$8*'Moyens Humains Pellegrin'!I13</f>
        <v>0</v>
      </c>
      <c r="K13" s="24"/>
      <c r="L13" s="23">
        <f>$L$8*'Moyens Humains Pellegrin'!K13</f>
        <v>0</v>
      </c>
      <c r="M13" s="24"/>
      <c r="N13" s="23">
        <f>$N$8*'Moyens Humains Pellegrin'!M13</f>
        <v>0</v>
      </c>
      <c r="P13" s="23">
        <f>$P$8*'Moyens Humains Pellegrin'!O13</f>
        <v>0</v>
      </c>
      <c r="R13" s="23">
        <f t="shared" ref="R13:R24" si="1">SUM(F13:P13)</f>
        <v>0</v>
      </c>
      <c r="S13" s="25">
        <v>0.2</v>
      </c>
      <c r="T13" s="23">
        <f t="shared" si="0"/>
        <v>0</v>
      </c>
    </row>
    <row r="14" spans="1:20" ht="35.25" customHeight="1" x14ac:dyDescent="0.3">
      <c r="A14" s="160"/>
      <c r="B14" s="157" t="str">
        <f>'Moyens Humains Pellegrin'!B14</f>
        <v>Etude faune-flore (2 saisons)</v>
      </c>
      <c r="C14" s="171"/>
      <c r="D14" s="158"/>
      <c r="F14" s="23">
        <f>$F$8*'Moyens Humains Pellegrin'!E14</f>
        <v>0</v>
      </c>
      <c r="G14" s="24"/>
      <c r="H14" s="23">
        <f>$H$8*'Moyens Humains Pellegrin'!G14</f>
        <v>0</v>
      </c>
      <c r="J14" s="23">
        <f>$J$8*'Moyens Humains Pellegrin'!I14</f>
        <v>0</v>
      </c>
      <c r="K14" s="24"/>
      <c r="L14" s="23">
        <f>$L$8*'Moyens Humains Pellegrin'!K14</f>
        <v>0</v>
      </c>
      <c r="M14" s="24"/>
      <c r="N14" s="23">
        <f>$N$8*'Moyens Humains Pellegrin'!M14</f>
        <v>0</v>
      </c>
      <c r="P14" s="23">
        <f>$P$8*'Moyens Humains Pellegrin'!O14</f>
        <v>0</v>
      </c>
      <c r="R14" s="23">
        <f>SUM(F14:P14)</f>
        <v>0</v>
      </c>
      <c r="S14" s="25">
        <v>0.2</v>
      </c>
      <c r="T14" s="23">
        <f t="shared" si="0"/>
        <v>0</v>
      </c>
    </row>
    <row r="15" spans="1:20" ht="35.25" customHeight="1" x14ac:dyDescent="0.3">
      <c r="A15" s="160"/>
      <c r="B15" s="157" t="str">
        <f>'Moyens Humains Pellegrin'!B15</f>
        <v>Volet Milieu Naturel de l'Etude d'impact</v>
      </c>
      <c r="C15" s="171"/>
      <c r="D15" s="158"/>
      <c r="F15" s="23">
        <f>$F$8*'Moyens Humains Pellegrin'!E15</f>
        <v>0</v>
      </c>
      <c r="G15" s="24"/>
      <c r="H15" s="23">
        <f>$H$8*'Moyens Humains Pellegrin'!G15</f>
        <v>0</v>
      </c>
      <c r="J15" s="23">
        <f>$J$8*'Moyens Humains Pellegrin'!I15</f>
        <v>0</v>
      </c>
      <c r="K15" s="24"/>
      <c r="L15" s="23">
        <f>$L$8*'Moyens Humains Pellegrin'!K15</f>
        <v>0</v>
      </c>
      <c r="M15" s="24"/>
      <c r="N15" s="23">
        <f>$N$8*'Moyens Humains Pellegrin'!M15</f>
        <v>0</v>
      </c>
      <c r="P15" s="23">
        <f>$P$8*'Moyens Humains Pellegrin'!O15</f>
        <v>0</v>
      </c>
      <c r="Q15" s="21"/>
      <c r="R15" s="23">
        <f t="shared" si="1"/>
        <v>0</v>
      </c>
      <c r="S15" s="25">
        <v>0.2</v>
      </c>
      <c r="T15" s="23">
        <f t="shared" si="0"/>
        <v>0</v>
      </c>
    </row>
    <row r="16" spans="1:20" ht="35.25" customHeight="1" x14ac:dyDescent="0.3">
      <c r="A16" s="160"/>
      <c r="B16" s="157" t="str">
        <f>'Moyens Humains Pellegrin'!B16</f>
        <v>Formulaire simplifié Natura 2000</v>
      </c>
      <c r="C16" s="171"/>
      <c r="D16" s="158"/>
      <c r="F16" s="23">
        <f>$F$8*'Moyens Humains Pellegrin'!E16</f>
        <v>0</v>
      </c>
      <c r="G16" s="24"/>
      <c r="H16" s="23">
        <f>$H$8*'Moyens Humains Pellegrin'!G16</f>
        <v>0</v>
      </c>
      <c r="J16" s="23">
        <f>$J$8*'Moyens Humains Pellegrin'!I16</f>
        <v>0</v>
      </c>
      <c r="K16" s="24"/>
      <c r="L16" s="23">
        <f>$L$8*'Moyens Humains Pellegrin'!K16</f>
        <v>0</v>
      </c>
      <c r="M16" s="24"/>
      <c r="N16" s="23">
        <f>$N$8*'Moyens Humains Pellegrin'!M16</f>
        <v>0</v>
      </c>
      <c r="P16" s="23">
        <f>$P$8*'Moyens Humains Pellegrin'!O16</f>
        <v>0</v>
      </c>
      <c r="Q16" s="21"/>
      <c r="R16" s="23">
        <f t="shared" si="1"/>
        <v>0</v>
      </c>
      <c r="S16" s="25">
        <v>0.2</v>
      </c>
      <c r="T16" s="23">
        <f t="shared" si="0"/>
        <v>0</v>
      </c>
    </row>
    <row r="17" spans="1:20" ht="35.25" customHeight="1" x14ac:dyDescent="0.3">
      <c r="A17" s="160"/>
      <c r="B17" s="157" t="str">
        <f>'Moyens Humains Pellegrin'!B17</f>
        <v>Etude trafic</v>
      </c>
      <c r="C17" s="171"/>
      <c r="D17" s="158"/>
      <c r="F17" s="23">
        <f>$F$8*'Moyens Humains Pellegrin'!E17</f>
        <v>0</v>
      </c>
      <c r="G17" s="24"/>
      <c r="H17" s="23">
        <f>$H$8*'Moyens Humains Pellegrin'!G17</f>
        <v>0</v>
      </c>
      <c r="J17" s="23">
        <f>$J$8*'Moyens Humains Pellegrin'!I17</f>
        <v>0</v>
      </c>
      <c r="K17" s="24"/>
      <c r="L17" s="23">
        <f>$L$8*'Moyens Humains Pellegrin'!K17</f>
        <v>0</v>
      </c>
      <c r="M17" s="24"/>
      <c r="N17" s="23">
        <f>$N$8*'Moyens Humains Pellegrin'!M17</f>
        <v>0</v>
      </c>
      <c r="P17" s="23">
        <f>$P$8*'Moyens Humains Pellegrin'!O17</f>
        <v>0</v>
      </c>
      <c r="Q17" s="21"/>
      <c r="R17" s="23">
        <f t="shared" ref="R17" si="2">SUM(F17:P17)</f>
        <v>0</v>
      </c>
      <c r="S17" s="25">
        <v>1.2</v>
      </c>
      <c r="T17" s="23">
        <f t="shared" ref="T17" si="3">R17*(1+S17)</f>
        <v>0</v>
      </c>
    </row>
    <row r="18" spans="1:20" ht="35.25" customHeight="1" x14ac:dyDescent="0.3">
      <c r="A18" s="160"/>
      <c r="B18" s="157" t="str">
        <f>'Moyens Humains Pellegrin'!B18</f>
        <v>Etude acoustique</v>
      </c>
      <c r="C18" s="171"/>
      <c r="D18" s="158"/>
      <c r="F18" s="23">
        <f>$F$8*'Moyens Humains Pellegrin'!E18</f>
        <v>0</v>
      </c>
      <c r="G18" s="24"/>
      <c r="H18" s="23">
        <f>$H$8*'Moyens Humains Pellegrin'!G18</f>
        <v>0</v>
      </c>
      <c r="J18" s="23">
        <f>$J$8*'Moyens Humains Pellegrin'!I18</f>
        <v>0</v>
      </c>
      <c r="K18" s="24"/>
      <c r="L18" s="23">
        <f>$L$8*'Moyens Humains Pellegrin'!K18</f>
        <v>0</v>
      </c>
      <c r="M18" s="24"/>
      <c r="N18" s="23">
        <f>$N$8*'Moyens Humains Pellegrin'!M18</f>
        <v>0</v>
      </c>
      <c r="P18" s="23">
        <f>$P$8*'Moyens Humains Pellegrin'!O18</f>
        <v>0</v>
      </c>
      <c r="R18" s="23">
        <f t="shared" si="1"/>
        <v>0</v>
      </c>
      <c r="S18" s="25">
        <v>0.2</v>
      </c>
      <c r="T18" s="23">
        <f t="shared" si="0"/>
        <v>0</v>
      </c>
    </row>
    <row r="19" spans="1:20" ht="35.25" customHeight="1" x14ac:dyDescent="0.3">
      <c r="A19" s="160"/>
      <c r="B19" s="157" t="str">
        <f>'Moyens Humains Pellegrin'!B19</f>
        <v>Etude air (Niveau II)</v>
      </c>
      <c r="C19" s="171"/>
      <c r="D19" s="158"/>
      <c r="F19" s="23">
        <f>$F$8*'Moyens Humains Pellegrin'!E19</f>
        <v>0</v>
      </c>
      <c r="G19" s="24"/>
      <c r="H19" s="23">
        <f>$H$8*'Moyens Humains Pellegrin'!G19</f>
        <v>0</v>
      </c>
      <c r="J19" s="23">
        <f>$J$8*'Moyens Humains Pellegrin'!I19</f>
        <v>0</v>
      </c>
      <c r="K19" s="24"/>
      <c r="L19" s="23">
        <f>$L$8*'Moyens Humains Pellegrin'!K19</f>
        <v>0</v>
      </c>
      <c r="M19" s="24"/>
      <c r="N19" s="23">
        <f>$N$8*'Moyens Humains Pellegrin'!M19</f>
        <v>0</v>
      </c>
      <c r="P19" s="23">
        <f>$P$8*'Moyens Humains Pellegrin'!O19</f>
        <v>0</v>
      </c>
      <c r="R19" s="23">
        <f t="shared" si="1"/>
        <v>0</v>
      </c>
      <c r="S19" s="25">
        <v>0.2</v>
      </c>
      <c r="T19" s="23">
        <f t="shared" si="0"/>
        <v>0</v>
      </c>
    </row>
    <row r="20" spans="1:20" ht="35.25" customHeight="1" x14ac:dyDescent="0.3">
      <c r="A20" s="160"/>
      <c r="B20" s="157" t="str">
        <f>'Moyens Humains Pellegrin'!B20</f>
        <v>Etude d'impact</v>
      </c>
      <c r="C20" s="171"/>
      <c r="D20" s="158"/>
      <c r="F20" s="23">
        <f>$F$8*'Moyens Humains Pellegrin'!E20</f>
        <v>0</v>
      </c>
      <c r="G20" s="24"/>
      <c r="H20" s="23">
        <f>$H$8*'Moyens Humains Pellegrin'!G20</f>
        <v>0</v>
      </c>
      <c r="J20" s="23">
        <f>$J$8*'Moyens Humains Pellegrin'!I20</f>
        <v>0</v>
      </c>
      <c r="K20" s="24"/>
      <c r="L20" s="23">
        <f>$L$8*'Moyens Humains Pellegrin'!K20</f>
        <v>0</v>
      </c>
      <c r="M20" s="24"/>
      <c r="N20" s="23">
        <f>$N$8*'Moyens Humains Pellegrin'!M20</f>
        <v>0</v>
      </c>
      <c r="P20" s="23">
        <f>$P$8*'Moyens Humains Pellegrin'!O20</f>
        <v>0</v>
      </c>
      <c r="Q20" s="21"/>
      <c r="R20" s="23">
        <f t="shared" si="1"/>
        <v>0</v>
      </c>
      <c r="S20" s="25">
        <v>0.2</v>
      </c>
      <c r="T20" s="23">
        <f t="shared" si="0"/>
        <v>0</v>
      </c>
    </row>
    <row r="21" spans="1:20" ht="35.25" customHeight="1" x14ac:dyDescent="0.3">
      <c r="A21" s="179"/>
      <c r="B21" s="157" t="str">
        <f>'Moyens Humains Pellegrin'!B21</f>
        <v>Dossier d'enquête publique, yc reprographie</v>
      </c>
      <c r="C21" s="171"/>
      <c r="D21" s="158"/>
      <c r="F21" s="23">
        <f>$F$8*'Moyens Humains Pellegrin'!E21</f>
        <v>0</v>
      </c>
      <c r="G21" s="24"/>
      <c r="H21" s="23">
        <f>$H$8*'Moyens Humains Pellegrin'!G21</f>
        <v>0</v>
      </c>
      <c r="J21" s="23">
        <f>$J$8*'Moyens Humains Pellegrin'!I21</f>
        <v>0</v>
      </c>
      <c r="K21" s="24"/>
      <c r="L21" s="23">
        <f>$L$8*'Moyens Humains Pellegrin'!K21</f>
        <v>0</v>
      </c>
      <c r="M21" s="24"/>
      <c r="N21" s="23">
        <f>$N$8*'Moyens Humains Pellegrin'!M21</f>
        <v>0</v>
      </c>
      <c r="P21" s="23">
        <f>$P$8*'Moyens Humains Pellegrin'!O21</f>
        <v>0</v>
      </c>
      <c r="Q21" s="21"/>
      <c r="R21" s="23">
        <f t="shared" ref="R21" si="4">SUM(F21:P21)</f>
        <v>0</v>
      </c>
      <c r="S21" s="25">
        <v>0.2</v>
      </c>
      <c r="T21" s="23">
        <f t="shared" si="0"/>
        <v>0</v>
      </c>
    </row>
    <row r="22" spans="1:20" ht="31.5" customHeight="1" x14ac:dyDescent="0.3">
      <c r="A22" s="152" t="str">
        <f>'Moyens Humains Pellegrin'!A22</f>
        <v>TRANCHES OPTIONNELLES</v>
      </c>
      <c r="B22" s="153"/>
      <c r="C22" s="153"/>
      <c r="D22" s="154"/>
      <c r="F22" s="15"/>
      <c r="G22" s="20"/>
      <c r="H22" s="15"/>
      <c r="I22" s="21"/>
      <c r="J22" s="15"/>
      <c r="K22" s="20"/>
      <c r="L22" s="15"/>
      <c r="M22" s="20"/>
      <c r="N22" s="15"/>
      <c r="O22" s="21"/>
      <c r="P22" s="15"/>
      <c r="Q22" s="21"/>
      <c r="R22" s="15"/>
      <c r="S22" s="93"/>
      <c r="T22" s="15"/>
    </row>
    <row r="23" spans="1:20" ht="35.25" customHeight="1" x14ac:dyDescent="0.3">
      <c r="A23" s="100" t="s">
        <v>16</v>
      </c>
      <c r="B23" s="157" t="str">
        <f>'Moyens Humains Pellegrin'!B23</f>
        <v>Dossier de demande de dérogation espèces protégées</v>
      </c>
      <c r="C23" s="171"/>
      <c r="D23" s="158"/>
      <c r="F23" s="23">
        <f>$F$8*'Moyens Humains Pellegrin'!E23</f>
        <v>0</v>
      </c>
      <c r="G23" s="20"/>
      <c r="H23" s="23">
        <f>$H$8*'Moyens Humains Pellegrin'!G23</f>
        <v>0</v>
      </c>
      <c r="I23" s="21"/>
      <c r="J23" s="23">
        <f>$J$8*'Moyens Humains Pellegrin'!I23</f>
        <v>0</v>
      </c>
      <c r="K23" s="20"/>
      <c r="L23" s="23">
        <f>$L$8*'Moyens Humains Pellegrin'!K23</f>
        <v>0</v>
      </c>
      <c r="M23" s="24"/>
      <c r="N23" s="23">
        <f>$N$8*'Moyens Humains Pellegrin'!M23</f>
        <v>0</v>
      </c>
      <c r="P23" s="23">
        <f>$P$8*'Moyens Humains Pellegrin'!O23</f>
        <v>0</v>
      </c>
      <c r="Q23" s="21"/>
      <c r="R23" s="27">
        <f t="shared" si="1"/>
        <v>0</v>
      </c>
      <c r="S23" s="28">
        <v>0.2</v>
      </c>
      <c r="T23" s="27">
        <f t="shared" si="0"/>
        <v>0</v>
      </c>
    </row>
    <row r="24" spans="1:20" ht="35.25" customHeight="1" x14ac:dyDescent="0.3">
      <c r="A24" s="100" t="s">
        <v>17</v>
      </c>
      <c r="B24" s="157" t="str">
        <f>'Moyens Humains Pellegrin'!B24</f>
        <v>Diagnostic des potentialités en énergies renouvelables</v>
      </c>
      <c r="C24" s="171"/>
      <c r="D24" s="158"/>
      <c r="F24" s="23">
        <f>$F$8*'Moyens Humains Pellegrin'!E24</f>
        <v>0</v>
      </c>
      <c r="G24" s="20"/>
      <c r="H24" s="23">
        <f>$H$8*'Moyens Humains Pellegrin'!G24</f>
        <v>0</v>
      </c>
      <c r="I24" s="21"/>
      <c r="J24" s="23">
        <f>$J$8*'Moyens Humains Pellegrin'!I24</f>
        <v>0</v>
      </c>
      <c r="K24" s="20"/>
      <c r="L24" s="23">
        <f>$L$8*'Moyens Humains Pellegrin'!K24</f>
        <v>0</v>
      </c>
      <c r="M24" s="24"/>
      <c r="N24" s="23">
        <f>$N$8*'Moyens Humains Pellegrin'!M24</f>
        <v>0</v>
      </c>
      <c r="P24" s="23">
        <f>$P$8*'Moyens Humains Pellegrin'!O24</f>
        <v>0</v>
      </c>
      <c r="Q24" s="21"/>
      <c r="R24" s="27">
        <f t="shared" si="1"/>
        <v>0</v>
      </c>
      <c r="S24" s="28">
        <v>0.2</v>
      </c>
      <c r="T24" s="27">
        <f t="shared" si="0"/>
        <v>0</v>
      </c>
    </row>
    <row r="25" spans="1:20" ht="23.25" customHeight="1" x14ac:dyDescent="0.3">
      <c r="A25" s="29"/>
      <c r="B25" s="30"/>
      <c r="C25" s="30"/>
      <c r="D25" s="30"/>
      <c r="F25" s="31"/>
      <c r="G25" s="24"/>
      <c r="H25" s="31"/>
      <c r="J25" s="31"/>
      <c r="K25" s="24"/>
      <c r="L25" s="31"/>
      <c r="M25" s="24"/>
      <c r="N25" s="31"/>
      <c r="P25" s="31"/>
      <c r="R25" s="31"/>
      <c r="S25" s="32"/>
      <c r="T25" s="31"/>
    </row>
    <row r="26" spans="1:20" ht="31.5" customHeight="1" x14ac:dyDescent="0.3">
      <c r="C26" s="172" t="s">
        <v>132</v>
      </c>
      <c r="D26" s="172"/>
      <c r="F26" s="73">
        <f>F12+F23+F24</f>
        <v>0</v>
      </c>
      <c r="G26" s="96"/>
      <c r="H26" s="73">
        <f>H12+H23+H24</f>
        <v>0</v>
      </c>
      <c r="I26" s="97"/>
      <c r="J26" s="73">
        <f>J12+J23+J24</f>
        <v>0</v>
      </c>
      <c r="K26" s="97"/>
      <c r="L26" s="73">
        <f>L12+L23+L24</f>
        <v>0</v>
      </c>
      <c r="M26" s="97"/>
      <c r="N26" s="73">
        <f>N12+N23+N24</f>
        <v>0</v>
      </c>
      <c r="O26" s="97"/>
      <c r="P26" s="73">
        <f>P12+P23+P24</f>
        <v>0</v>
      </c>
      <c r="Q26" s="97"/>
      <c r="R26" s="73">
        <f>SUM(F26:P26)</f>
        <v>0</v>
      </c>
      <c r="S26" s="97"/>
      <c r="T26" s="73">
        <f>T12+T23+T24</f>
        <v>0</v>
      </c>
    </row>
    <row r="27" spans="1:20" ht="32.25" customHeight="1" x14ac:dyDescent="0.3"/>
    <row r="28" spans="1:20" ht="44.1" customHeight="1" x14ac:dyDescent="0.3">
      <c r="C28" s="170" t="s">
        <v>116</v>
      </c>
      <c r="D28" s="170"/>
      <c r="R28" s="34">
        <f>R26</f>
        <v>0</v>
      </c>
      <c r="T28" s="34">
        <f>T26</f>
        <v>0</v>
      </c>
    </row>
    <row r="29" spans="1:20" ht="44.1" customHeight="1" x14ac:dyDescent="0.3">
      <c r="R29" s="31"/>
    </row>
  </sheetData>
  <mergeCells count="24">
    <mergeCell ref="B7:D7"/>
    <mergeCell ref="B1:T1"/>
    <mergeCell ref="B2:T2"/>
    <mergeCell ref="B3:T3"/>
    <mergeCell ref="A4:T4"/>
    <mergeCell ref="B5:T5"/>
    <mergeCell ref="A10:D10"/>
    <mergeCell ref="B11:D11"/>
    <mergeCell ref="A12:A21"/>
    <mergeCell ref="B12:D12"/>
    <mergeCell ref="B13:D13"/>
    <mergeCell ref="B14:D14"/>
    <mergeCell ref="B15:D15"/>
    <mergeCell ref="B16:D16"/>
    <mergeCell ref="B18:D18"/>
    <mergeCell ref="B19:D19"/>
    <mergeCell ref="B17:D17"/>
    <mergeCell ref="C28:D28"/>
    <mergeCell ref="B20:D20"/>
    <mergeCell ref="B21:D21"/>
    <mergeCell ref="B23:D23"/>
    <mergeCell ref="B24:D24"/>
    <mergeCell ref="C26:D26"/>
    <mergeCell ref="A22:D22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opLeftCell="A21" zoomScale="130" zoomScaleNormal="130" workbookViewId="0">
      <selection activeCell="B22" sqref="B22:C22"/>
    </sheetView>
  </sheetViews>
  <sheetFormatPr baseColWidth="10" defaultColWidth="11.5" defaultRowHeight="13.8" x14ac:dyDescent="0.3"/>
  <cols>
    <col min="1" max="1" width="18.5" style="5" customWidth="1"/>
    <col min="2" max="2" width="48.59765625" style="5" customWidth="1"/>
    <col min="3" max="3" width="44.5" style="5" customWidth="1"/>
    <col min="4" max="4" width="1.5" style="5" hidden="1" customWidth="1"/>
    <col min="5" max="5" width="10.5" style="5" customWidth="1"/>
    <col min="6" max="6" width="1.8984375" style="5" customWidth="1"/>
    <col min="7" max="7" width="10.59765625" style="5" customWidth="1"/>
    <col min="8" max="8" width="2" style="5" customWidth="1"/>
    <col min="9" max="9" width="10.5" style="5" customWidth="1"/>
    <col min="10" max="10" width="1.8984375" style="5" customWidth="1"/>
    <col min="11" max="11" width="11.09765625" style="5" customWidth="1"/>
    <col min="12" max="12" width="1.8984375" style="5" customWidth="1"/>
    <col min="13" max="13" width="11.09765625" style="5" customWidth="1"/>
    <col min="14" max="14" width="2" style="5" customWidth="1"/>
    <col min="15" max="15" width="11.09765625" style="5" customWidth="1"/>
    <col min="16" max="16" width="2.8984375" style="5" customWidth="1"/>
    <col min="17" max="17" width="13.5" style="17" customWidth="1"/>
    <col min="18" max="18" width="2.5" style="5" customWidth="1"/>
    <col min="19" max="21" width="11.5" style="5"/>
    <col min="22" max="22" width="13.8984375" style="5" hidden="1" customWidth="1"/>
    <col min="23" max="16384" width="11.5" style="5"/>
  </cols>
  <sheetData>
    <row r="1" spans="1:22" s="3" customFormat="1" ht="42" customHeight="1" x14ac:dyDescent="0.25">
      <c r="A1" s="1"/>
      <c r="B1" s="164" t="str">
        <f>'Page de garde'!A1</f>
        <v>Centre Hospitalier Universitaire de Bordeaux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"/>
      <c r="S1" s="1"/>
    </row>
    <row r="2" spans="1:22" s="3" customFormat="1" ht="46.5" customHeight="1" x14ac:dyDescent="0.25">
      <c r="A2" s="4"/>
      <c r="B2" s="165" t="str">
        <f>'Page de garde'!A8</f>
        <v>Projet d’aménagement du CHU de Bordeaux 
Etudes environnementales et réglementaires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4"/>
      <c r="S2" s="2"/>
    </row>
    <row r="3" spans="1:22" s="3" customFormat="1" ht="29.25" customHeight="1" x14ac:dyDescent="0.25">
      <c r="B3" s="164" t="s">
        <v>40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38"/>
    </row>
    <row r="4" spans="1:22" s="3" customFormat="1" ht="12.7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40"/>
      <c r="S4" s="40"/>
    </row>
    <row r="5" spans="1:22" s="41" customFormat="1" ht="35.25" customHeight="1" x14ac:dyDescent="0.25">
      <c r="A5" s="6" t="s">
        <v>1</v>
      </c>
      <c r="B5" s="166" t="str">
        <f>'Page de garde'!B17</f>
        <v>A renseigner</v>
      </c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</row>
    <row r="6" spans="1:22" ht="26.25" customHeight="1" thickBot="1" x14ac:dyDescent="0.35">
      <c r="C6" s="7" t="s">
        <v>2</v>
      </c>
      <c r="E6" s="8" t="s">
        <v>3</v>
      </c>
      <c r="G6" s="42" t="s">
        <v>4</v>
      </c>
      <c r="I6" s="42" t="s">
        <v>5</v>
      </c>
      <c r="K6" s="42" t="s">
        <v>6</v>
      </c>
      <c r="M6" s="42" t="s">
        <v>7</v>
      </c>
      <c r="O6" s="42" t="s">
        <v>8</v>
      </c>
      <c r="V6" s="5" t="s">
        <v>22</v>
      </c>
    </row>
    <row r="7" spans="1:22" ht="28.2" thickBot="1" x14ac:dyDescent="0.35">
      <c r="B7" s="169" t="s">
        <v>70</v>
      </c>
      <c r="C7" s="169"/>
      <c r="E7" s="9" t="s">
        <v>22</v>
      </c>
      <c r="F7" s="10"/>
      <c r="G7" s="9" t="s">
        <v>23</v>
      </c>
      <c r="H7" s="10"/>
      <c r="I7" s="9" t="s">
        <v>24</v>
      </c>
      <c r="J7" s="10"/>
      <c r="K7" s="70" t="s">
        <v>75</v>
      </c>
      <c r="L7" s="66"/>
      <c r="M7" s="70" t="s">
        <v>75</v>
      </c>
      <c r="N7" s="66"/>
      <c r="O7" s="70" t="s">
        <v>75</v>
      </c>
      <c r="Q7" s="47"/>
      <c r="V7" s="5" t="s">
        <v>23</v>
      </c>
    </row>
    <row r="8" spans="1:22" ht="8.1" customHeight="1" x14ac:dyDescent="0.3">
      <c r="E8" s="17"/>
      <c r="F8" s="17"/>
      <c r="G8" s="17"/>
      <c r="I8" s="17"/>
      <c r="J8" s="17"/>
      <c r="K8" s="17"/>
      <c r="L8" s="17"/>
      <c r="M8" s="17"/>
      <c r="O8" s="17"/>
      <c r="V8" s="5" t="s">
        <v>24</v>
      </c>
    </row>
    <row r="9" spans="1:22" ht="49.5" customHeight="1" x14ac:dyDescent="0.3">
      <c r="A9" s="44" t="s">
        <v>38</v>
      </c>
      <c r="B9" s="45"/>
      <c r="C9" s="45"/>
      <c r="E9" s="16" t="s">
        <v>28</v>
      </c>
      <c r="F9" s="17"/>
      <c r="G9" s="16" t="s">
        <v>28</v>
      </c>
      <c r="I9" s="16" t="s">
        <v>28</v>
      </c>
      <c r="J9" s="17"/>
      <c r="K9" s="16" t="s">
        <v>28</v>
      </c>
      <c r="L9" s="17"/>
      <c r="M9" s="16" t="s">
        <v>28</v>
      </c>
      <c r="O9" s="16" t="s">
        <v>28</v>
      </c>
      <c r="Q9" s="43" t="s">
        <v>26</v>
      </c>
      <c r="V9" s="5" t="s">
        <v>29</v>
      </c>
    </row>
    <row r="10" spans="1:22" ht="27.6" customHeight="1" x14ac:dyDescent="0.3">
      <c r="A10" s="18" t="s">
        <v>14</v>
      </c>
      <c r="B10" s="167" t="s">
        <v>30</v>
      </c>
      <c r="C10" s="168"/>
      <c r="E10" s="46"/>
      <c r="F10" s="17"/>
      <c r="G10" s="46"/>
      <c r="I10" s="46"/>
      <c r="J10" s="17"/>
      <c r="K10" s="46"/>
      <c r="L10" s="17"/>
      <c r="M10" s="17"/>
      <c r="O10" s="17"/>
      <c r="S10" s="47"/>
      <c r="V10" s="5" t="s">
        <v>25</v>
      </c>
    </row>
    <row r="11" spans="1:22" ht="6.9" customHeight="1" x14ac:dyDescent="0.3">
      <c r="A11" s="48"/>
      <c r="B11" s="163"/>
      <c r="C11" s="163"/>
      <c r="E11" s="49"/>
      <c r="F11" s="17"/>
      <c r="G11" s="49"/>
      <c r="I11" s="49"/>
      <c r="J11" s="17"/>
      <c r="K11" s="49"/>
      <c r="L11" s="17"/>
      <c r="M11" s="49"/>
      <c r="O11" s="49"/>
      <c r="Q11" s="49"/>
      <c r="S11" s="17"/>
    </row>
    <row r="12" spans="1:22" ht="31.5" customHeight="1" thickBot="1" x14ac:dyDescent="0.35">
      <c r="A12" s="159" t="s">
        <v>15</v>
      </c>
      <c r="B12" s="152" t="s">
        <v>31</v>
      </c>
      <c r="C12" s="154"/>
      <c r="E12" s="67">
        <f>SUM(E13:E22)</f>
        <v>0</v>
      </c>
      <c r="F12" s="68"/>
      <c r="G12" s="67">
        <f>SUM(G13:G22)</f>
        <v>0</v>
      </c>
      <c r="H12" s="21"/>
      <c r="I12" s="67">
        <f>SUM(I13:I22)</f>
        <v>0</v>
      </c>
      <c r="J12" s="68"/>
      <c r="K12" s="67">
        <f>SUM(K13:K22)</f>
        <v>0</v>
      </c>
      <c r="L12" s="68"/>
      <c r="M12" s="67">
        <f>SUM(M13:M22)</f>
        <v>0</v>
      </c>
      <c r="N12" s="21"/>
      <c r="O12" s="67">
        <f>SUM(O13:O22)</f>
        <v>0</v>
      </c>
      <c r="P12" s="21"/>
      <c r="Q12" s="67">
        <f t="shared" ref="Q12:Q28" si="0">SUM(E12:O12)</f>
        <v>0</v>
      </c>
      <c r="S12" s="17"/>
      <c r="T12" s="17"/>
    </row>
    <row r="13" spans="1:22" ht="40.5" customHeight="1" thickTop="1" thickBot="1" x14ac:dyDescent="0.35">
      <c r="A13" s="160"/>
      <c r="B13" s="157" t="s">
        <v>32</v>
      </c>
      <c r="C13" s="158"/>
      <c r="E13" s="50">
        <v>0</v>
      </c>
      <c r="F13" s="17"/>
      <c r="G13" s="50">
        <v>0</v>
      </c>
      <c r="I13" s="50">
        <v>0</v>
      </c>
      <c r="J13" s="17"/>
      <c r="K13" s="51"/>
      <c r="L13" s="17"/>
      <c r="M13" s="51"/>
      <c r="O13" s="51"/>
      <c r="Q13" s="16">
        <f t="shared" si="0"/>
        <v>0</v>
      </c>
      <c r="S13" s="17"/>
      <c r="T13" s="17"/>
    </row>
    <row r="14" spans="1:22" ht="40.5" customHeight="1" thickTop="1" thickBot="1" x14ac:dyDescent="0.35">
      <c r="A14" s="160"/>
      <c r="B14" s="157" t="s">
        <v>142</v>
      </c>
      <c r="C14" s="158"/>
      <c r="E14" s="50">
        <v>0</v>
      </c>
      <c r="F14" s="17"/>
      <c r="G14" s="50">
        <v>0</v>
      </c>
      <c r="I14" s="50">
        <v>0</v>
      </c>
      <c r="J14" s="17"/>
      <c r="K14" s="51"/>
      <c r="L14" s="17"/>
      <c r="M14" s="51"/>
      <c r="O14" s="51"/>
      <c r="Q14" s="16">
        <f t="shared" ref="Q14" si="1">SUM(E14:O14)</f>
        <v>0</v>
      </c>
      <c r="S14" s="17"/>
      <c r="T14" s="17"/>
    </row>
    <row r="15" spans="1:22" ht="40.5" customHeight="1" thickTop="1" thickBot="1" x14ac:dyDescent="0.35">
      <c r="A15" s="160"/>
      <c r="B15" s="157" t="s">
        <v>51</v>
      </c>
      <c r="C15" s="158"/>
      <c r="E15" s="50">
        <v>0</v>
      </c>
      <c r="F15" s="17"/>
      <c r="G15" s="50">
        <v>0</v>
      </c>
      <c r="I15" s="50">
        <v>0</v>
      </c>
      <c r="J15" s="17"/>
      <c r="K15" s="51"/>
      <c r="L15" s="17"/>
      <c r="M15" s="51"/>
      <c r="O15" s="51"/>
      <c r="Q15" s="16">
        <f t="shared" si="0"/>
        <v>0</v>
      </c>
      <c r="S15" s="17"/>
      <c r="T15" s="17"/>
    </row>
    <row r="16" spans="1:22" ht="34.5" customHeight="1" thickTop="1" thickBot="1" x14ac:dyDescent="0.35">
      <c r="A16" s="160"/>
      <c r="B16" s="157" t="s">
        <v>34</v>
      </c>
      <c r="C16" s="158"/>
      <c r="E16" s="50">
        <v>0</v>
      </c>
      <c r="F16" s="17"/>
      <c r="G16" s="50">
        <v>0</v>
      </c>
      <c r="I16" s="50">
        <v>0</v>
      </c>
      <c r="J16" s="17"/>
      <c r="K16" s="51"/>
      <c r="L16" s="17"/>
      <c r="M16" s="51"/>
      <c r="O16" s="51"/>
      <c r="Q16" s="16">
        <f t="shared" si="0"/>
        <v>0</v>
      </c>
      <c r="S16" s="17"/>
      <c r="T16" s="17"/>
    </row>
    <row r="17" spans="1:20" ht="40.5" customHeight="1" thickTop="1" thickBot="1" x14ac:dyDescent="0.35">
      <c r="A17" s="160"/>
      <c r="B17" s="157" t="s">
        <v>35</v>
      </c>
      <c r="C17" s="158"/>
      <c r="E17" s="50">
        <v>0</v>
      </c>
      <c r="F17" s="17"/>
      <c r="G17" s="50">
        <v>0</v>
      </c>
      <c r="I17" s="50">
        <v>0</v>
      </c>
      <c r="J17" s="17"/>
      <c r="K17" s="51"/>
      <c r="L17" s="17"/>
      <c r="M17" s="51"/>
      <c r="O17" s="51"/>
      <c r="Q17" s="16">
        <f t="shared" si="0"/>
        <v>0</v>
      </c>
      <c r="S17" s="17"/>
      <c r="T17" s="17"/>
    </row>
    <row r="18" spans="1:20" ht="40.5" customHeight="1" thickTop="1" thickBot="1" x14ac:dyDescent="0.35">
      <c r="A18" s="160"/>
      <c r="B18" s="157" t="s">
        <v>118</v>
      </c>
      <c r="C18" s="158"/>
      <c r="E18" s="50">
        <v>0</v>
      </c>
      <c r="F18" s="17">
        <v>13</v>
      </c>
      <c r="G18" s="50">
        <v>0</v>
      </c>
      <c r="I18" s="50">
        <v>0</v>
      </c>
      <c r="J18" s="17"/>
      <c r="K18" s="51"/>
      <c r="L18" s="17"/>
      <c r="M18" s="51"/>
      <c r="O18" s="51"/>
      <c r="Q18" s="16">
        <f t="shared" si="0"/>
        <v>13</v>
      </c>
      <c r="S18" s="17"/>
      <c r="T18" s="17"/>
    </row>
    <row r="19" spans="1:20" ht="34.5" customHeight="1" thickTop="1" thickBot="1" x14ac:dyDescent="0.35">
      <c r="A19" s="160"/>
      <c r="B19" s="157" t="s">
        <v>36</v>
      </c>
      <c r="C19" s="158"/>
      <c r="E19" s="50">
        <v>0</v>
      </c>
      <c r="F19" s="17"/>
      <c r="G19" s="50">
        <v>0</v>
      </c>
      <c r="I19" s="50">
        <v>0</v>
      </c>
      <c r="J19" s="17"/>
      <c r="K19" s="51"/>
      <c r="L19" s="17"/>
      <c r="M19" s="51"/>
      <c r="O19" s="51"/>
      <c r="Q19" s="16">
        <f t="shared" si="0"/>
        <v>0</v>
      </c>
      <c r="S19" s="17"/>
      <c r="T19" s="17"/>
    </row>
    <row r="20" spans="1:20" ht="40.5" customHeight="1" thickTop="1" thickBot="1" x14ac:dyDescent="0.35">
      <c r="A20" s="160"/>
      <c r="B20" s="157" t="s">
        <v>52</v>
      </c>
      <c r="C20" s="158"/>
      <c r="E20" s="50">
        <v>0</v>
      </c>
      <c r="F20" s="17"/>
      <c r="G20" s="50">
        <v>0</v>
      </c>
      <c r="I20" s="50">
        <v>0</v>
      </c>
      <c r="J20" s="17"/>
      <c r="K20" s="51"/>
      <c r="L20" s="17"/>
      <c r="M20" s="51"/>
      <c r="O20" s="51"/>
      <c r="Q20" s="16">
        <f t="shared" si="0"/>
        <v>0</v>
      </c>
      <c r="S20" s="17"/>
      <c r="T20" s="17"/>
    </row>
    <row r="21" spans="1:20" ht="40.5" customHeight="1" thickTop="1" thickBot="1" x14ac:dyDescent="0.35">
      <c r="A21" s="160"/>
      <c r="B21" s="157" t="s">
        <v>37</v>
      </c>
      <c r="C21" s="158"/>
      <c r="E21" s="50">
        <v>0</v>
      </c>
      <c r="F21" s="17"/>
      <c r="G21" s="50">
        <v>0</v>
      </c>
      <c r="I21" s="50">
        <v>0</v>
      </c>
      <c r="J21" s="17"/>
      <c r="K21" s="51"/>
      <c r="L21" s="17"/>
      <c r="M21" s="51"/>
      <c r="O21" s="51"/>
      <c r="Q21" s="16">
        <f t="shared" si="0"/>
        <v>0</v>
      </c>
      <c r="S21" s="17"/>
      <c r="T21" s="17"/>
    </row>
    <row r="22" spans="1:20" ht="40.5" customHeight="1" thickTop="1" thickBot="1" x14ac:dyDescent="0.35">
      <c r="A22" s="160"/>
      <c r="B22" s="157" t="s">
        <v>141</v>
      </c>
      <c r="C22" s="158"/>
      <c r="E22" s="50">
        <v>0</v>
      </c>
      <c r="F22" s="17"/>
      <c r="G22" s="50">
        <v>0</v>
      </c>
      <c r="I22" s="50">
        <v>0</v>
      </c>
      <c r="J22" s="17"/>
      <c r="K22" s="51"/>
      <c r="L22" s="17"/>
      <c r="M22" s="51"/>
      <c r="O22" s="51"/>
      <c r="Q22" s="16">
        <f t="shared" si="0"/>
        <v>0</v>
      </c>
      <c r="S22" s="17"/>
      <c r="T22" s="17"/>
    </row>
    <row r="23" spans="1:20" ht="31.5" customHeight="1" thickTop="1" thickBot="1" x14ac:dyDescent="0.35">
      <c r="A23" s="152" t="s">
        <v>90</v>
      </c>
      <c r="B23" s="153"/>
      <c r="C23" s="154"/>
      <c r="D23" s="91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S23" s="17"/>
      <c r="T23" s="17"/>
    </row>
    <row r="24" spans="1:20" ht="34.5" customHeight="1" thickTop="1" thickBot="1" x14ac:dyDescent="0.35">
      <c r="A24" s="100" t="s">
        <v>54</v>
      </c>
      <c r="B24" s="157" t="s">
        <v>125</v>
      </c>
      <c r="C24" s="158"/>
      <c r="E24" s="88">
        <v>0</v>
      </c>
      <c r="F24" s="17"/>
      <c r="G24" s="88">
        <v>0</v>
      </c>
      <c r="I24" s="88">
        <v>0</v>
      </c>
      <c r="J24" s="17"/>
      <c r="K24" s="89"/>
      <c r="L24" s="17"/>
      <c r="M24" s="89"/>
      <c r="O24" s="89"/>
      <c r="Q24" s="90">
        <f t="shared" si="0"/>
        <v>0</v>
      </c>
      <c r="S24" s="17"/>
      <c r="T24" s="17"/>
    </row>
    <row r="25" spans="1:20" ht="34.5" customHeight="1" thickTop="1" thickBot="1" x14ac:dyDescent="0.35">
      <c r="A25" s="100" t="s">
        <v>55</v>
      </c>
      <c r="B25" s="157" t="s">
        <v>56</v>
      </c>
      <c r="C25" s="158"/>
      <c r="E25" s="88">
        <v>0</v>
      </c>
      <c r="F25" s="17"/>
      <c r="G25" s="88">
        <v>0</v>
      </c>
      <c r="I25" s="88">
        <v>0</v>
      </c>
      <c r="J25" s="17"/>
      <c r="K25" s="89"/>
      <c r="L25" s="17"/>
      <c r="M25" s="89"/>
      <c r="O25" s="89"/>
      <c r="Q25" s="90">
        <f t="shared" si="0"/>
        <v>0</v>
      </c>
      <c r="S25" s="17"/>
      <c r="T25" s="17"/>
    </row>
    <row r="26" spans="1:20" ht="34.5" customHeight="1" thickTop="1" thickBot="1" x14ac:dyDescent="0.35">
      <c r="A26" s="100" t="s">
        <v>59</v>
      </c>
      <c r="B26" s="157" t="s">
        <v>130</v>
      </c>
      <c r="C26" s="158"/>
      <c r="E26" s="88">
        <v>0</v>
      </c>
      <c r="F26" s="17"/>
      <c r="G26" s="88">
        <v>0</v>
      </c>
      <c r="I26" s="88">
        <v>0</v>
      </c>
      <c r="J26" s="17"/>
      <c r="K26" s="89"/>
      <c r="L26" s="17"/>
      <c r="M26" s="89"/>
      <c r="O26" s="89"/>
      <c r="Q26" s="90">
        <f t="shared" si="0"/>
        <v>0</v>
      </c>
      <c r="S26" s="17"/>
      <c r="T26" s="17"/>
    </row>
    <row r="27" spans="1:20" ht="34.5" customHeight="1" thickTop="1" thickBot="1" x14ac:dyDescent="0.35">
      <c r="A27" s="100" t="s">
        <v>60</v>
      </c>
      <c r="B27" s="157" t="s">
        <v>136</v>
      </c>
      <c r="C27" s="158"/>
      <c r="E27" s="88">
        <v>0</v>
      </c>
      <c r="F27" s="17"/>
      <c r="G27" s="88">
        <v>0</v>
      </c>
      <c r="I27" s="88">
        <v>0</v>
      </c>
      <c r="J27" s="17"/>
      <c r="K27" s="89"/>
      <c r="L27" s="17"/>
      <c r="M27" s="89"/>
      <c r="O27" s="89"/>
      <c r="Q27" s="90">
        <f t="shared" si="0"/>
        <v>0</v>
      </c>
      <c r="S27" s="17"/>
      <c r="T27" s="17"/>
    </row>
    <row r="28" spans="1:20" ht="34.5" customHeight="1" thickTop="1" thickBot="1" x14ac:dyDescent="0.35">
      <c r="A28" s="100" t="s">
        <v>61</v>
      </c>
      <c r="B28" s="157" t="s">
        <v>113</v>
      </c>
      <c r="C28" s="158"/>
      <c r="E28" s="88">
        <v>0</v>
      </c>
      <c r="F28" s="17"/>
      <c r="G28" s="88">
        <v>0</v>
      </c>
      <c r="I28" s="88">
        <v>0</v>
      </c>
      <c r="J28" s="17"/>
      <c r="K28" s="89"/>
      <c r="L28" s="17"/>
      <c r="M28" s="89"/>
      <c r="O28" s="89"/>
      <c r="Q28" s="90">
        <f t="shared" si="0"/>
        <v>0</v>
      </c>
      <c r="S28" s="17"/>
      <c r="T28" s="17"/>
    </row>
    <row r="29" spans="1:20" ht="21.75" customHeight="1" thickTop="1" x14ac:dyDescent="0.3">
      <c r="A29" s="29"/>
      <c r="B29" s="29"/>
      <c r="C29" s="52"/>
      <c r="E29" s="53"/>
      <c r="F29" s="17"/>
      <c r="G29" s="54"/>
      <c r="I29" s="53"/>
      <c r="J29" s="17"/>
      <c r="K29" s="17"/>
      <c r="L29" s="17"/>
      <c r="M29" s="17"/>
      <c r="N29" s="17"/>
      <c r="O29" s="17"/>
      <c r="P29" s="17"/>
      <c r="R29" s="17"/>
      <c r="S29" s="17"/>
    </row>
    <row r="30" spans="1:20" ht="27.75" customHeight="1" x14ac:dyDescent="0.3">
      <c r="C30" s="33" t="s">
        <v>133</v>
      </c>
      <c r="E30" s="95">
        <f>E12+SUM(E24:E28)</f>
        <v>0</v>
      </c>
      <c r="F30" s="96"/>
      <c r="G30" s="95">
        <f>G12+SUM(G24:G28)</f>
        <v>0</v>
      </c>
      <c r="H30" s="96"/>
      <c r="I30" s="95">
        <f>I12+SUM(I24:I28)</f>
        <v>0</v>
      </c>
      <c r="J30" s="96"/>
      <c r="K30" s="95">
        <f>K12+SUM(K24:K28)</f>
        <v>0</v>
      </c>
      <c r="L30" s="96"/>
      <c r="M30" s="95">
        <f>M12+SUM(M24:M28)</f>
        <v>0</v>
      </c>
      <c r="N30" s="96"/>
      <c r="O30" s="95">
        <f>O12+SUM(O24:O28)</f>
        <v>0</v>
      </c>
      <c r="P30" s="96"/>
      <c r="Q30" s="95">
        <f>Q12+SUM(Q24:Q28)</f>
        <v>0</v>
      </c>
    </row>
  </sheetData>
  <mergeCells count="25">
    <mergeCell ref="B11:C11"/>
    <mergeCell ref="B18:C18"/>
    <mergeCell ref="B1:Q1"/>
    <mergeCell ref="B2:Q2"/>
    <mergeCell ref="B3:R3"/>
    <mergeCell ref="B5:Q5"/>
    <mergeCell ref="B10:C10"/>
    <mergeCell ref="B7:C7"/>
    <mergeCell ref="B14:C14"/>
    <mergeCell ref="B24:C24"/>
    <mergeCell ref="B28:C28"/>
    <mergeCell ref="B25:C25"/>
    <mergeCell ref="B26:C26"/>
    <mergeCell ref="A23:C23"/>
    <mergeCell ref="B27:C27"/>
    <mergeCell ref="A12:A22"/>
    <mergeCell ref="B12:C12"/>
    <mergeCell ref="B13:C13"/>
    <mergeCell ref="B15:C15"/>
    <mergeCell ref="B16:C16"/>
    <mergeCell ref="B17:C17"/>
    <mergeCell ref="B19:C19"/>
    <mergeCell ref="B20:C20"/>
    <mergeCell ref="B21:C21"/>
    <mergeCell ref="B22:C22"/>
  </mergeCells>
  <phoneticPr fontId="23" type="noConversion"/>
  <dataValidations count="1">
    <dataValidation type="list" allowBlank="1" showInputMessage="1" showErrorMessage="1" sqref="E7 I7 G7">
      <formula1>$V$6:$V$10</formula1>
    </dataValidation>
  </dataValidations>
  <pageMargins left="0.70866141732283472" right="0.70866141732283472" top="0.74803149606299213" bottom="0.74803149606299213" header="0.31496062992125984" footer="0.31496062992125984"/>
  <pageSetup paperSize="8"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opLeftCell="A12" zoomScale="140" zoomScaleNormal="140" workbookViewId="0">
      <selection activeCell="B14" sqref="B14:C14"/>
    </sheetView>
  </sheetViews>
  <sheetFormatPr baseColWidth="10" defaultColWidth="11.5" defaultRowHeight="44.1" customHeight="1" x14ac:dyDescent="0.3"/>
  <cols>
    <col min="1" max="1" width="23.3984375" style="5" customWidth="1"/>
    <col min="2" max="2" width="36" style="5" customWidth="1"/>
    <col min="3" max="3" width="48" style="5" customWidth="1"/>
    <col min="4" max="4" width="1.5" style="5" customWidth="1"/>
    <col min="5" max="5" width="10.8984375" style="5" customWidth="1"/>
    <col min="6" max="6" width="2.09765625" style="5" customWidth="1"/>
    <col min="7" max="7" width="12.09765625" style="5" customWidth="1"/>
    <col min="8" max="8" width="2" style="5" customWidth="1"/>
    <col min="9" max="9" width="11.5" style="5"/>
    <col min="10" max="10" width="2.09765625" style="5" customWidth="1"/>
    <col min="11" max="11" width="10.8984375" style="5" customWidth="1"/>
    <col min="12" max="12" width="2.09765625" style="5" customWidth="1"/>
    <col min="13" max="13" width="10.8984375" style="5" customWidth="1"/>
    <col min="14" max="14" width="2" style="5" customWidth="1"/>
    <col min="15" max="15" width="10.8984375" style="5" customWidth="1"/>
    <col min="16" max="16" width="2" style="5" customWidth="1"/>
    <col min="17" max="17" width="12.5" style="5" customWidth="1"/>
    <col min="18" max="18" width="11.3984375" style="5" customWidth="1"/>
    <col min="19" max="19" width="14.09765625" style="5" bestFit="1" customWidth="1"/>
    <col min="20" max="16384" width="11.5" style="5"/>
  </cols>
  <sheetData>
    <row r="1" spans="1:19" s="3" customFormat="1" ht="44.1" customHeight="1" x14ac:dyDescent="0.25">
      <c r="A1" s="1"/>
      <c r="B1" s="164" t="str">
        <f>'Page de garde'!A1</f>
        <v>Centre Hospitalier Universitaire de Bordeaux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</row>
    <row r="2" spans="1:19" s="3" customFormat="1" ht="44.1" customHeight="1" x14ac:dyDescent="0.25">
      <c r="A2" s="4"/>
      <c r="B2" s="165" t="str">
        <f>'Page de garde'!A8</f>
        <v>Projet d’aménagement du CHU de Bordeaux 
Etudes environnementales et réglementaires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</row>
    <row r="3" spans="1:19" s="3" customFormat="1" ht="44.1" customHeight="1" x14ac:dyDescent="0.25">
      <c r="B3" s="164" t="str">
        <f>'Moyens Humains Ht Lévêque'!B3</f>
        <v>HOPITAL HAUT LEVEQUE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</row>
    <row r="4" spans="1:19" ht="14.25" customHeight="1" x14ac:dyDescent="0.3">
      <c r="A4" s="164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</row>
    <row r="5" spans="1:19" ht="44.1" customHeight="1" x14ac:dyDescent="0.3">
      <c r="A5" s="6" t="s">
        <v>1</v>
      </c>
      <c r="B5" s="183" t="str">
        <f>'Page de garde'!B17</f>
        <v>A renseigner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5"/>
    </row>
    <row r="6" spans="1:19" ht="36.75" customHeight="1" x14ac:dyDescent="0.3">
      <c r="C6" s="7" t="s">
        <v>2</v>
      </c>
      <c r="E6" s="8" t="s">
        <v>3</v>
      </c>
      <c r="G6" s="8" t="s">
        <v>4</v>
      </c>
      <c r="I6" s="8" t="s">
        <v>5</v>
      </c>
      <c r="K6" s="42" t="s">
        <v>6</v>
      </c>
      <c r="M6" s="42" t="s">
        <v>7</v>
      </c>
      <c r="O6" s="42" t="s">
        <v>8</v>
      </c>
    </row>
    <row r="7" spans="1:19" ht="44.1" customHeight="1" thickBot="1" x14ac:dyDescent="0.35">
      <c r="B7" s="169" t="s">
        <v>70</v>
      </c>
      <c r="C7" s="169"/>
      <c r="E7" s="9" t="s">
        <v>22</v>
      </c>
      <c r="F7" s="10"/>
      <c r="G7" s="11" t="s">
        <v>23</v>
      </c>
      <c r="H7" s="10"/>
      <c r="I7" s="11" t="s">
        <v>24</v>
      </c>
      <c r="J7" s="10"/>
      <c r="K7" s="71" t="str">
        <f>'Moyens Humains Ht Lévêque'!K7</f>
        <v>Autre 
(à renseigner)</v>
      </c>
      <c r="L7" s="66"/>
      <c r="M7" s="71" t="str">
        <f>'Moyens Humains Ht Lévêque'!M7</f>
        <v>Autre 
(à renseigner)</v>
      </c>
      <c r="N7" s="66"/>
      <c r="O7" s="71" t="str">
        <f>'Moyens Humains Ht Lévêque'!O7</f>
        <v>Autre 
(à renseigner)</v>
      </c>
    </row>
    <row r="8" spans="1:19" ht="44.1" customHeight="1" thickTop="1" thickBot="1" x14ac:dyDescent="0.35">
      <c r="C8" s="7" t="s">
        <v>9</v>
      </c>
      <c r="E8" s="12">
        <v>0</v>
      </c>
      <c r="G8" s="12">
        <v>0</v>
      </c>
      <c r="I8" s="12">
        <v>0</v>
      </c>
      <c r="K8" s="13"/>
      <c r="M8" s="13"/>
      <c r="O8" s="13"/>
      <c r="Q8" s="102"/>
      <c r="R8" s="102"/>
      <c r="S8" s="102"/>
    </row>
    <row r="9" spans="1:19" ht="15" customHeight="1" thickTop="1" x14ac:dyDescent="0.3">
      <c r="R9" s="15"/>
    </row>
    <row r="10" spans="1:19" ht="44.1" customHeight="1" x14ac:dyDescent="0.3">
      <c r="A10" s="173" t="str">
        <f>'Moyens Humains Ht Lévêque'!A9</f>
        <v>Décomposition du forfait relatif à la mission (hôpital Haut Lévêque)</v>
      </c>
      <c r="B10" s="174"/>
      <c r="C10" s="175"/>
      <c r="E10" s="16" t="s">
        <v>13</v>
      </c>
      <c r="F10" s="17"/>
      <c r="G10" s="16" t="s">
        <v>13</v>
      </c>
      <c r="I10" s="16" t="s">
        <v>13</v>
      </c>
      <c r="J10" s="17"/>
      <c r="K10" s="16" t="s">
        <v>13</v>
      </c>
      <c r="L10" s="17"/>
      <c r="M10" s="16" t="s">
        <v>13</v>
      </c>
      <c r="O10" s="16" t="s">
        <v>13</v>
      </c>
      <c r="Q10" s="14" t="s">
        <v>10</v>
      </c>
      <c r="R10" s="14" t="s">
        <v>11</v>
      </c>
      <c r="S10" s="14" t="s">
        <v>12</v>
      </c>
    </row>
    <row r="11" spans="1:19" ht="44.1" customHeight="1" x14ac:dyDescent="0.3">
      <c r="A11" s="84" t="s">
        <v>14</v>
      </c>
      <c r="B11" s="176" t="str">
        <f>'Moyens Humains Ht Lévêque'!B10</f>
        <v>Prestations (Cf. CCTP)</v>
      </c>
      <c r="C11" s="178"/>
      <c r="R11" s="17"/>
    </row>
    <row r="12" spans="1:19" ht="44.1" customHeight="1" x14ac:dyDescent="0.3">
      <c r="A12" s="159" t="s">
        <v>15</v>
      </c>
      <c r="B12" s="152" t="str">
        <f>'Moyens Humains Ht Lévêque'!B12</f>
        <v>TOTAL TRANCHE FERME</v>
      </c>
      <c r="C12" s="154"/>
      <c r="E12" s="64">
        <f>SUM(E13:E22)</f>
        <v>0</v>
      </c>
      <c r="F12" s="20"/>
      <c r="G12" s="19">
        <f>SUM(G13:G22)</f>
        <v>0</v>
      </c>
      <c r="H12" s="21"/>
      <c r="I12" s="19">
        <f>SUM(I13:I22)</f>
        <v>0</v>
      </c>
      <c r="J12" s="20"/>
      <c r="K12" s="19">
        <f>SUM(K13:K22)</f>
        <v>0</v>
      </c>
      <c r="L12" s="20"/>
      <c r="M12" s="19">
        <f>SUM(M13:M22)</f>
        <v>0</v>
      </c>
      <c r="N12" s="21"/>
      <c r="O12" s="19">
        <f>SUM(O13:O22)</f>
        <v>0</v>
      </c>
      <c r="P12" s="21"/>
      <c r="Q12" s="19">
        <f>SUM(E12:O12)</f>
        <v>0</v>
      </c>
      <c r="R12" s="22">
        <v>0.2</v>
      </c>
      <c r="S12" s="27">
        <f t="shared" ref="S12:S13" si="0">Q12*(1+R12)</f>
        <v>0</v>
      </c>
    </row>
    <row r="13" spans="1:19" ht="33.75" customHeight="1" x14ac:dyDescent="0.3">
      <c r="A13" s="160"/>
      <c r="B13" s="157" t="str">
        <f>'Moyens Humains Ht Lévêque'!B13</f>
        <v>Etude hydraulique - Propositions des solutions en conformité avec le PLU</v>
      </c>
      <c r="C13" s="158"/>
      <c r="E13" s="23">
        <f>$E$8*'Moyens Humains Ht Lévêque'!E13</f>
        <v>0</v>
      </c>
      <c r="F13" s="24"/>
      <c r="G13" s="23">
        <f>$G$8*'Moyens Humains Ht Lévêque'!G13</f>
        <v>0</v>
      </c>
      <c r="I13" s="23">
        <f>$I$8*'Moyens Humains Ht Lévêque'!I13</f>
        <v>0</v>
      </c>
      <c r="J13" s="24"/>
      <c r="K13" s="23">
        <f>$K$8*'Moyens Humains Ht Lévêque'!K13</f>
        <v>0</v>
      </c>
      <c r="L13" s="24"/>
      <c r="M13" s="23">
        <f>$M$8*'Moyens Humains Ht Lévêque'!M13</f>
        <v>0</v>
      </c>
      <c r="O13" s="23">
        <f>$O$8*'Moyens Humains Ht Lévêque'!O13</f>
        <v>0</v>
      </c>
      <c r="Q13" s="23">
        <f t="shared" ref="Q13" si="1">SUM(E13:O13)</f>
        <v>0</v>
      </c>
      <c r="R13" s="25">
        <v>0.2</v>
      </c>
      <c r="S13" s="23">
        <f t="shared" si="0"/>
        <v>0</v>
      </c>
    </row>
    <row r="14" spans="1:19" ht="33.75" customHeight="1" x14ac:dyDescent="0.3">
      <c r="A14" s="160"/>
      <c r="B14" s="157" t="str">
        <f>'Moyens Humains Ht Lévêque'!B14</f>
        <v>Etude urbaine spécifique relative au zonage du PLUi</v>
      </c>
      <c r="C14" s="158"/>
      <c r="E14" s="23">
        <f>$E$8*'Moyens Humains Ht Lévêque'!E14</f>
        <v>0</v>
      </c>
      <c r="F14" s="24"/>
      <c r="G14" s="23">
        <f>$G$8*'Moyens Humains Ht Lévêque'!G14</f>
        <v>0</v>
      </c>
      <c r="I14" s="23">
        <f>$I$8*'Moyens Humains Ht Lévêque'!I14</f>
        <v>0</v>
      </c>
      <c r="J14" s="24"/>
      <c r="K14" s="23">
        <f>$K$8*'Moyens Humains Ht Lévêque'!K14</f>
        <v>0</v>
      </c>
      <c r="L14" s="24"/>
      <c r="M14" s="23">
        <f>$M$8*'Moyens Humains Ht Lévêque'!M14</f>
        <v>0</v>
      </c>
      <c r="O14" s="23">
        <f>$O$8*'Moyens Humains Ht Lévêque'!O14</f>
        <v>0</v>
      </c>
      <c r="Q14" s="23">
        <f t="shared" ref="Q14" si="2">SUM(E14:O14)</f>
        <v>0</v>
      </c>
      <c r="R14" s="25">
        <v>0.2</v>
      </c>
      <c r="S14" s="23">
        <f t="shared" ref="S14" si="3">Q14*(1+R14)</f>
        <v>0</v>
      </c>
    </row>
    <row r="15" spans="1:19" ht="33.75" customHeight="1" x14ac:dyDescent="0.3">
      <c r="A15" s="160"/>
      <c r="B15" s="157" t="str">
        <f>'Moyens Humains Ht Lévêque'!B15</f>
        <v xml:space="preserve">Mise à jour de l'étude faune-flore </v>
      </c>
      <c r="C15" s="158"/>
      <c r="E15" s="23">
        <f>$E$8*'Moyens Humains Ht Lévêque'!E15</f>
        <v>0</v>
      </c>
      <c r="F15" s="24"/>
      <c r="G15" s="23">
        <f>$G$8*'Moyens Humains Ht Lévêque'!G15</f>
        <v>0</v>
      </c>
      <c r="I15" s="23">
        <f>$I$8*'Moyens Humains Ht Lévêque'!I15</f>
        <v>0</v>
      </c>
      <c r="J15" s="24"/>
      <c r="K15" s="23">
        <f>$K$8*'Moyens Humains Ht Lévêque'!K15</f>
        <v>0</v>
      </c>
      <c r="L15" s="24"/>
      <c r="M15" s="23">
        <f>$M$8*'Moyens Humains Ht Lévêque'!M15</f>
        <v>0</v>
      </c>
      <c r="O15" s="23">
        <f>$O$8*'Moyens Humains Ht Lévêque'!O15</f>
        <v>0</v>
      </c>
      <c r="Q15" s="23">
        <f t="shared" ref="Q15:Q22" si="4">SUM(E15:O15)</f>
        <v>0</v>
      </c>
      <c r="R15" s="25">
        <v>0.2</v>
      </c>
      <c r="S15" s="23">
        <f t="shared" ref="S15:S22" si="5">Q15*(1+R15)</f>
        <v>0</v>
      </c>
    </row>
    <row r="16" spans="1:19" ht="33.75" customHeight="1" x14ac:dyDescent="0.3">
      <c r="A16" s="160"/>
      <c r="B16" s="157" t="str">
        <f>'Moyens Humains Ht Lévêque'!B16</f>
        <v>Volet Milieu Naturel de l'Etude d'impact</v>
      </c>
      <c r="C16" s="158"/>
      <c r="E16" s="23">
        <f>$E$8*'Moyens Humains Ht Lévêque'!E16</f>
        <v>0</v>
      </c>
      <c r="F16" s="24"/>
      <c r="G16" s="23">
        <f>$G$8*'Moyens Humains Ht Lévêque'!G16</f>
        <v>0</v>
      </c>
      <c r="I16" s="23">
        <f>$I$8*'Moyens Humains Ht Lévêque'!I16</f>
        <v>0</v>
      </c>
      <c r="J16" s="24"/>
      <c r="K16" s="23">
        <f>$K$8*'Moyens Humains Ht Lévêque'!K16</f>
        <v>0</v>
      </c>
      <c r="L16" s="24"/>
      <c r="M16" s="23">
        <f>$M$8*'Moyens Humains Ht Lévêque'!M16</f>
        <v>0</v>
      </c>
      <c r="O16" s="23">
        <f>$O$8*'Moyens Humains Ht Lévêque'!O16</f>
        <v>0</v>
      </c>
      <c r="P16" s="21"/>
      <c r="Q16" s="23">
        <f t="shared" si="4"/>
        <v>0</v>
      </c>
      <c r="R16" s="25">
        <v>0.2</v>
      </c>
      <c r="S16" s="23">
        <f t="shared" si="5"/>
        <v>0</v>
      </c>
    </row>
    <row r="17" spans="1:20" ht="33.75" customHeight="1" x14ac:dyDescent="0.3">
      <c r="A17" s="160"/>
      <c r="B17" s="157" t="str">
        <f>'Moyens Humains Ht Lévêque'!B17</f>
        <v>Formulaire simplifié Natura 2000</v>
      </c>
      <c r="C17" s="158"/>
      <c r="E17" s="23">
        <f>$E$8*'Moyens Humains Ht Lévêque'!E17</f>
        <v>0</v>
      </c>
      <c r="F17" s="24"/>
      <c r="G17" s="23">
        <f>$G$8*'Moyens Humains Ht Lévêque'!G17</f>
        <v>0</v>
      </c>
      <c r="I17" s="23">
        <f>$I$8*'Moyens Humains Ht Lévêque'!I17</f>
        <v>0</v>
      </c>
      <c r="J17" s="24"/>
      <c r="K17" s="23">
        <f>$K$8*'Moyens Humains Ht Lévêque'!K17</f>
        <v>0</v>
      </c>
      <c r="L17" s="24"/>
      <c r="M17" s="23">
        <f>$M$8*'Moyens Humains Ht Lévêque'!M17</f>
        <v>0</v>
      </c>
      <c r="O17" s="23">
        <f>$O$8*'Moyens Humains Ht Lévêque'!O17</f>
        <v>0</v>
      </c>
      <c r="P17" s="21"/>
      <c r="Q17" s="23">
        <f t="shared" si="4"/>
        <v>0</v>
      </c>
      <c r="R17" s="25">
        <v>0.2</v>
      </c>
      <c r="S17" s="23">
        <f t="shared" si="5"/>
        <v>0</v>
      </c>
    </row>
    <row r="18" spans="1:20" ht="33.75" customHeight="1" x14ac:dyDescent="0.3">
      <c r="A18" s="160"/>
      <c r="B18" s="157" t="str">
        <f>'Moyens Humains Ht Lévêque'!B18</f>
        <v>Etude trafic</v>
      </c>
      <c r="C18" s="158"/>
      <c r="E18" s="23">
        <f>$E$8*'Moyens Humains Ht Lévêque'!E18</f>
        <v>0</v>
      </c>
      <c r="F18" s="24"/>
      <c r="G18" s="23">
        <f>$G$8*'Moyens Humains Ht Lévêque'!G18</f>
        <v>0</v>
      </c>
      <c r="I18" s="23">
        <f>$I$8*'Moyens Humains Ht Lévêque'!I18</f>
        <v>0</v>
      </c>
      <c r="J18" s="24"/>
      <c r="K18" s="23">
        <f>$K$8*'Moyens Humains Ht Lévêque'!K18</f>
        <v>0</v>
      </c>
      <c r="L18" s="24"/>
      <c r="M18" s="23">
        <f>$M$8*'Moyens Humains Ht Lévêque'!M18</f>
        <v>0</v>
      </c>
      <c r="O18" s="23">
        <f>$O$8*'Moyens Humains Ht Lévêque'!O18</f>
        <v>0</v>
      </c>
      <c r="P18" s="21"/>
      <c r="Q18" s="23">
        <f t="shared" ref="Q18" si="6">SUM(E18:O18)</f>
        <v>0</v>
      </c>
      <c r="R18" s="25">
        <v>0.2</v>
      </c>
      <c r="S18" s="23">
        <f t="shared" ref="S18" si="7">Q18*(1+R18)</f>
        <v>0</v>
      </c>
    </row>
    <row r="19" spans="1:20" ht="33.75" customHeight="1" x14ac:dyDescent="0.3">
      <c r="A19" s="160"/>
      <c r="B19" s="157" t="str">
        <f>'Moyens Humains Ht Lévêque'!B19</f>
        <v>Etude acoustique</v>
      </c>
      <c r="C19" s="158"/>
      <c r="E19" s="23">
        <f>$E$8*'Moyens Humains Ht Lévêque'!E19</f>
        <v>0</v>
      </c>
      <c r="F19" s="24"/>
      <c r="G19" s="23">
        <f>$G$8*'Moyens Humains Ht Lévêque'!G19</f>
        <v>0</v>
      </c>
      <c r="I19" s="23">
        <f>$I$8*'Moyens Humains Ht Lévêque'!I19</f>
        <v>0</v>
      </c>
      <c r="J19" s="24"/>
      <c r="K19" s="23">
        <f>$K$8*'Moyens Humains Ht Lévêque'!K19</f>
        <v>0</v>
      </c>
      <c r="L19" s="24"/>
      <c r="M19" s="23">
        <f>$M$8*'Moyens Humains Ht Lévêque'!M19</f>
        <v>0</v>
      </c>
      <c r="O19" s="23">
        <f>$O$8*'Moyens Humains Ht Lévêque'!O19</f>
        <v>0</v>
      </c>
      <c r="Q19" s="23">
        <f t="shared" si="4"/>
        <v>0</v>
      </c>
      <c r="R19" s="25">
        <v>0.2</v>
      </c>
      <c r="S19" s="23">
        <f t="shared" si="5"/>
        <v>0</v>
      </c>
    </row>
    <row r="20" spans="1:20" ht="33.75" customHeight="1" x14ac:dyDescent="0.3">
      <c r="A20" s="160"/>
      <c r="B20" s="157" t="str">
        <f>'Moyens Humains Ht Lévêque'!B20</f>
        <v>Etude air (niveau III)</v>
      </c>
      <c r="C20" s="158"/>
      <c r="E20" s="23">
        <f>$E$8*'Moyens Humains Ht Lévêque'!E20</f>
        <v>0</v>
      </c>
      <c r="F20" s="24"/>
      <c r="G20" s="23">
        <f>$G$8*'Moyens Humains Ht Lévêque'!G20</f>
        <v>0</v>
      </c>
      <c r="I20" s="23">
        <f>$I$8*'Moyens Humains Ht Lévêque'!I20</f>
        <v>0</v>
      </c>
      <c r="J20" s="24"/>
      <c r="K20" s="23">
        <f>$K$8*'Moyens Humains Ht Lévêque'!K20</f>
        <v>0</v>
      </c>
      <c r="L20" s="24"/>
      <c r="M20" s="23">
        <f>$M$8*'Moyens Humains Ht Lévêque'!M20</f>
        <v>0</v>
      </c>
      <c r="O20" s="23">
        <f>$O$8*'Moyens Humains Ht Lévêque'!O20</f>
        <v>0</v>
      </c>
      <c r="Q20" s="23">
        <f t="shared" si="4"/>
        <v>0</v>
      </c>
      <c r="R20" s="25">
        <v>0.2</v>
      </c>
      <c r="S20" s="23">
        <f t="shared" si="5"/>
        <v>0</v>
      </c>
    </row>
    <row r="21" spans="1:20" ht="33.75" customHeight="1" x14ac:dyDescent="0.3">
      <c r="A21" s="160"/>
      <c r="B21" s="157" t="str">
        <f>'Moyens Humains Ht Lévêque'!B21</f>
        <v>Etude d'impact</v>
      </c>
      <c r="C21" s="158"/>
      <c r="E21" s="23">
        <f>$E$8*'Moyens Humains Ht Lévêque'!E21</f>
        <v>0</v>
      </c>
      <c r="F21" s="24"/>
      <c r="G21" s="23">
        <f>$G$8*'Moyens Humains Ht Lévêque'!G21</f>
        <v>0</v>
      </c>
      <c r="I21" s="23">
        <f>$I$8*'Moyens Humains Ht Lévêque'!I21</f>
        <v>0</v>
      </c>
      <c r="J21" s="24"/>
      <c r="K21" s="23">
        <f>$K$8*'Moyens Humains Ht Lévêque'!K21</f>
        <v>0</v>
      </c>
      <c r="L21" s="24"/>
      <c r="M21" s="23">
        <f>$M$8*'Moyens Humains Ht Lévêque'!M21</f>
        <v>0</v>
      </c>
      <c r="O21" s="23">
        <f>$O$8*'Moyens Humains Ht Lévêque'!O21</f>
        <v>0</v>
      </c>
      <c r="P21" s="21"/>
      <c r="Q21" s="23">
        <f t="shared" si="4"/>
        <v>0</v>
      </c>
      <c r="R21" s="25">
        <v>0.2</v>
      </c>
      <c r="S21" s="23">
        <f t="shared" si="5"/>
        <v>0</v>
      </c>
    </row>
    <row r="22" spans="1:20" ht="33.75" customHeight="1" x14ac:dyDescent="0.3">
      <c r="A22" s="160"/>
      <c r="B22" s="157" t="str">
        <f>'Moyens Humains Ht Lévêque'!B22</f>
        <v>Dossier d'enquête publique, yc reprographie</v>
      </c>
      <c r="C22" s="158"/>
      <c r="E22" s="23">
        <f>$E$8*'Moyens Humains Ht Lévêque'!E22</f>
        <v>0</v>
      </c>
      <c r="F22" s="24"/>
      <c r="G22" s="23">
        <f>$G$8*'Moyens Humains Ht Lévêque'!G22</f>
        <v>0</v>
      </c>
      <c r="I22" s="23">
        <f>$I$8*'Moyens Humains Ht Lévêque'!I22</f>
        <v>0</v>
      </c>
      <c r="J22" s="24"/>
      <c r="K22" s="23">
        <f>$K$8*'Moyens Humains Ht Lévêque'!K22</f>
        <v>0</v>
      </c>
      <c r="L22" s="24"/>
      <c r="M22" s="23">
        <f>$M$8*'Moyens Humains Ht Lévêque'!M22</f>
        <v>0</v>
      </c>
      <c r="O22" s="23">
        <f>$O$8*'Moyens Humains Ht Lévêque'!O22</f>
        <v>0</v>
      </c>
      <c r="P22" s="21"/>
      <c r="Q22" s="23">
        <f t="shared" si="4"/>
        <v>0</v>
      </c>
      <c r="R22" s="25">
        <v>0.2</v>
      </c>
      <c r="S22" s="23">
        <f t="shared" si="5"/>
        <v>0</v>
      </c>
    </row>
    <row r="23" spans="1:20" ht="28.5" customHeight="1" x14ac:dyDescent="0.3">
      <c r="A23" s="152" t="str">
        <f>'Moyens Humains Ht Lévêque'!A23</f>
        <v>TRANCHES OPTIONNELLES</v>
      </c>
      <c r="B23" s="153"/>
      <c r="C23" s="154"/>
      <c r="D23" s="94"/>
      <c r="F23" s="15"/>
      <c r="G23" s="20"/>
      <c r="H23" s="15"/>
      <c r="I23" s="21"/>
      <c r="J23" s="15"/>
      <c r="K23" s="20"/>
      <c r="L23" s="15"/>
      <c r="M23" s="20"/>
      <c r="N23" s="15"/>
      <c r="O23" s="21"/>
      <c r="P23" s="15"/>
      <c r="Q23" s="21"/>
      <c r="R23" s="15"/>
      <c r="S23" s="93"/>
      <c r="T23" s="15"/>
    </row>
    <row r="24" spans="1:20" ht="36" customHeight="1" x14ac:dyDescent="0.3">
      <c r="A24" s="100" t="s">
        <v>54</v>
      </c>
      <c r="B24" s="157" t="str">
        <f>'Moyens Humains Ht Lévêque'!B24</f>
        <v xml:space="preserve">Dossier de demande de dérogation espèces protégées </v>
      </c>
      <c r="C24" s="158"/>
      <c r="E24" s="23">
        <f>$E$8*'Moyens Humains Ht Lévêque'!E24</f>
        <v>0</v>
      </c>
      <c r="F24" s="24"/>
      <c r="G24" s="23">
        <f>$G$8*'Moyens Humains Ht Lévêque'!G24</f>
        <v>0</v>
      </c>
      <c r="I24" s="23">
        <f>$I$8*'Moyens Humains Ht Lévêque'!I24</f>
        <v>0</v>
      </c>
      <c r="J24" s="24"/>
      <c r="K24" s="23">
        <f>$K$8*'Moyens Humains Ht Lévêque'!K24</f>
        <v>0</v>
      </c>
      <c r="L24" s="24"/>
      <c r="M24" s="23">
        <f>$M$8*'Moyens Humains Ht Lévêque'!M24</f>
        <v>0</v>
      </c>
      <c r="O24" s="23">
        <f>$O$8*'Moyens Humains Ht Lévêque'!O24</f>
        <v>0</v>
      </c>
      <c r="P24" s="21"/>
      <c r="Q24" s="27">
        <f t="shared" ref="Q24" si="8">SUM(E24:O24)</f>
        <v>0</v>
      </c>
      <c r="R24" s="28">
        <v>0.2</v>
      </c>
      <c r="S24" s="27">
        <f t="shared" ref="S24" si="9">Q24*(1+R24)</f>
        <v>0</v>
      </c>
    </row>
    <row r="25" spans="1:20" ht="36" customHeight="1" x14ac:dyDescent="0.3">
      <c r="A25" s="100" t="s">
        <v>55</v>
      </c>
      <c r="B25" s="157" t="str">
        <f>'Moyens Humains Ht Lévêque'!B25</f>
        <v>Dossier de demande d'autorisation de défrichement</v>
      </c>
      <c r="C25" s="158"/>
      <c r="E25" s="23">
        <f>$E$8*'Moyens Humains Ht Lévêque'!E25</f>
        <v>0</v>
      </c>
      <c r="F25" s="24"/>
      <c r="G25" s="23">
        <f>$G$8*'Moyens Humains Ht Lévêque'!G25</f>
        <v>0</v>
      </c>
      <c r="I25" s="23">
        <f>$I$8*'Moyens Humains Ht Lévêque'!I25</f>
        <v>0</v>
      </c>
      <c r="J25" s="24"/>
      <c r="K25" s="23">
        <f>$K$8*'Moyens Humains Ht Lévêque'!K25</f>
        <v>0</v>
      </c>
      <c r="L25" s="24"/>
      <c r="M25" s="23">
        <f>$M$8*'Moyens Humains Ht Lévêque'!M25</f>
        <v>0</v>
      </c>
      <c r="O25" s="23">
        <f>$O$8*'Moyens Humains Ht Lévêque'!O25</f>
        <v>0</v>
      </c>
      <c r="P25" s="21"/>
      <c r="Q25" s="27">
        <f t="shared" ref="Q25:Q28" si="10">SUM(E25:O25)</f>
        <v>0</v>
      </c>
      <c r="R25" s="28">
        <v>0.2</v>
      </c>
      <c r="S25" s="27">
        <f t="shared" ref="S25:S28" si="11">Q25*(1+R25)</f>
        <v>0</v>
      </c>
    </row>
    <row r="26" spans="1:20" ht="36" customHeight="1" x14ac:dyDescent="0.3">
      <c r="A26" s="100" t="s">
        <v>59</v>
      </c>
      <c r="B26" s="157" t="str">
        <f>'Moyens Humains Ht Lévêque'!B26</f>
        <v>Formulaire cas par cas</v>
      </c>
      <c r="C26" s="158"/>
      <c r="E26" s="23">
        <f>$E$8*'Moyens Humains Ht Lévêque'!E26</f>
        <v>0</v>
      </c>
      <c r="F26" s="24"/>
      <c r="G26" s="23">
        <f>$G$8*'Moyens Humains Ht Lévêque'!G26</f>
        <v>0</v>
      </c>
      <c r="I26" s="23">
        <f>$I$8*'Moyens Humains Ht Lévêque'!I26</f>
        <v>0</v>
      </c>
      <c r="J26" s="24"/>
      <c r="K26" s="23">
        <f>$K$8*'Moyens Humains Ht Lévêque'!K26</f>
        <v>0</v>
      </c>
      <c r="L26" s="24"/>
      <c r="M26" s="23">
        <f>$M$8*'Moyens Humains Ht Lévêque'!M26</f>
        <v>0</v>
      </c>
      <c r="O26" s="23">
        <f>$O$8*'Moyens Humains Ht Lévêque'!O26</f>
        <v>0</v>
      </c>
      <c r="P26" s="21"/>
      <c r="Q26" s="27">
        <f t="shared" si="10"/>
        <v>0</v>
      </c>
      <c r="R26" s="28">
        <v>0.2</v>
      </c>
      <c r="S26" s="27">
        <f t="shared" si="11"/>
        <v>0</v>
      </c>
    </row>
    <row r="27" spans="1:20" ht="36" customHeight="1" x14ac:dyDescent="0.3">
      <c r="A27" s="100" t="s">
        <v>60</v>
      </c>
      <c r="B27" s="157" t="str">
        <f>'Moyens Humains Ht Lévêque'!B27</f>
        <v>Etude air (niveau II)</v>
      </c>
      <c r="C27" s="158"/>
      <c r="E27" s="23">
        <f>$E$8*'Moyens Humains Ht Lévêque'!E27</f>
        <v>0</v>
      </c>
      <c r="F27" s="24"/>
      <c r="G27" s="23">
        <f>$G$8*'Moyens Humains Ht Lévêque'!G27</f>
        <v>0</v>
      </c>
      <c r="I27" s="23">
        <f>$I$8*'Moyens Humains Ht Lévêque'!I27</f>
        <v>0</v>
      </c>
      <c r="J27" s="24"/>
      <c r="K27" s="23">
        <f>$K$8*'Moyens Humains Ht Lévêque'!K27</f>
        <v>0</v>
      </c>
      <c r="L27" s="24"/>
      <c r="M27" s="23">
        <f>$M$8*'Moyens Humains Ht Lévêque'!M27</f>
        <v>0</v>
      </c>
      <c r="O27" s="23">
        <f>$O$8*'Moyens Humains Ht Lévêque'!O27</f>
        <v>0</v>
      </c>
      <c r="P27" s="21"/>
      <c r="Q27" s="27">
        <f t="shared" ref="Q27" si="12">SUM(E27:O27)</f>
        <v>0</v>
      </c>
      <c r="R27" s="28">
        <v>0.2</v>
      </c>
      <c r="S27" s="27">
        <f t="shared" ref="S27" si="13">Q27*(1+R27)</f>
        <v>0</v>
      </c>
    </row>
    <row r="28" spans="1:20" ht="36" customHeight="1" x14ac:dyDescent="0.3">
      <c r="A28" s="100" t="s">
        <v>61</v>
      </c>
      <c r="B28" s="157" t="str">
        <f>'Moyens Humains Ht Lévêque'!B28</f>
        <v>Diagnostic des potentialités en énergies renouvelables</v>
      </c>
      <c r="C28" s="158"/>
      <c r="E28" s="23">
        <f>$E$8*'Moyens Humains Ht Lévêque'!E28</f>
        <v>0</v>
      </c>
      <c r="F28" s="24"/>
      <c r="G28" s="23">
        <f>$G$8*'Moyens Humains Ht Lévêque'!G28</f>
        <v>0</v>
      </c>
      <c r="I28" s="23">
        <f>$I$8*'Moyens Humains Ht Lévêque'!I28</f>
        <v>0</v>
      </c>
      <c r="J28" s="24"/>
      <c r="K28" s="23">
        <f>$K$8*'Moyens Humains Ht Lévêque'!K28</f>
        <v>0</v>
      </c>
      <c r="L28" s="24"/>
      <c r="M28" s="23">
        <f>$M$8*'Moyens Humains Ht Lévêque'!M28</f>
        <v>0</v>
      </c>
      <c r="O28" s="23">
        <f>$O$8*'Moyens Humains Ht Lévêque'!O28</f>
        <v>0</v>
      </c>
      <c r="P28" s="21"/>
      <c r="Q28" s="27">
        <f t="shared" si="10"/>
        <v>0</v>
      </c>
      <c r="R28" s="28">
        <v>0.2</v>
      </c>
      <c r="S28" s="27">
        <f t="shared" si="11"/>
        <v>0</v>
      </c>
    </row>
    <row r="29" spans="1:20" ht="12.75" customHeight="1" x14ac:dyDescent="0.3">
      <c r="A29" s="29"/>
      <c r="B29" s="30"/>
      <c r="C29" s="30"/>
      <c r="E29" s="31"/>
      <c r="F29" s="24"/>
      <c r="G29" s="31"/>
      <c r="I29" s="31"/>
      <c r="J29" s="24"/>
      <c r="K29" s="31"/>
      <c r="L29" s="24"/>
      <c r="M29" s="31"/>
      <c r="O29" s="31"/>
      <c r="Q29" s="31"/>
      <c r="R29" s="32"/>
      <c r="S29" s="31"/>
    </row>
    <row r="30" spans="1:20" ht="44.1" customHeight="1" x14ac:dyDescent="0.3">
      <c r="C30" s="172" t="s">
        <v>132</v>
      </c>
      <c r="D30" s="172"/>
      <c r="E30" s="73">
        <f>E12+SUM(E24:E28)</f>
        <v>0</v>
      </c>
      <c r="F30" s="96"/>
      <c r="G30" s="73">
        <f>G12+SUM(G24:G28)</f>
        <v>0</v>
      </c>
      <c r="H30" s="97"/>
      <c r="I30" s="73">
        <f>I12+SUM(I24:I28)</f>
        <v>0</v>
      </c>
      <c r="J30" s="97"/>
      <c r="K30" s="73">
        <f>K12+SUM(K24:K28)</f>
        <v>0</v>
      </c>
      <c r="L30" s="97"/>
      <c r="M30" s="73">
        <f>M12+SUM(M24:M28)</f>
        <v>0</v>
      </c>
      <c r="N30" s="97"/>
      <c r="O30" s="73">
        <f>O12+SUM(O24:O28)</f>
        <v>0</v>
      </c>
      <c r="P30" s="97"/>
      <c r="Q30" s="73">
        <f>Q12+SUM(Q24:Q28)</f>
        <v>0</v>
      </c>
      <c r="R30" s="97"/>
      <c r="S30" s="73">
        <f>S12+SUM(S24:S28)</f>
        <v>0</v>
      </c>
    </row>
    <row r="31" spans="1:20" ht="10.5" customHeight="1" x14ac:dyDescent="0.3"/>
    <row r="32" spans="1:20" ht="44.1" customHeight="1" x14ac:dyDescent="0.3">
      <c r="C32" s="55" t="s">
        <v>116</v>
      </c>
      <c r="Q32" s="34">
        <f>Q30</f>
        <v>0</v>
      </c>
      <c r="S32" s="34">
        <f>S30</f>
        <v>0</v>
      </c>
    </row>
    <row r="34" spans="17:17" ht="44.1" customHeight="1" x14ac:dyDescent="0.3">
      <c r="Q34" s="31"/>
    </row>
  </sheetData>
  <mergeCells count="27">
    <mergeCell ref="B27:C27"/>
    <mergeCell ref="B24:C24"/>
    <mergeCell ref="B7:C7"/>
    <mergeCell ref="B1:S1"/>
    <mergeCell ref="B2:S2"/>
    <mergeCell ref="B3:S3"/>
    <mergeCell ref="A4:S4"/>
    <mergeCell ref="B5:S5"/>
    <mergeCell ref="B18:C18"/>
    <mergeCell ref="A23:C23"/>
    <mergeCell ref="B14:C14"/>
    <mergeCell ref="C30:D30"/>
    <mergeCell ref="B28:C28"/>
    <mergeCell ref="A10:C10"/>
    <mergeCell ref="B11:C11"/>
    <mergeCell ref="A12:A22"/>
    <mergeCell ref="B12:C12"/>
    <mergeCell ref="B13:C13"/>
    <mergeCell ref="B15:C15"/>
    <mergeCell ref="B16:C16"/>
    <mergeCell ref="B17:C17"/>
    <mergeCell ref="B19:C19"/>
    <mergeCell ref="B20:C20"/>
    <mergeCell ref="B25:C25"/>
    <mergeCell ref="B26:C26"/>
    <mergeCell ref="B21:C21"/>
    <mergeCell ref="B22:C22"/>
  </mergeCells>
  <phoneticPr fontId="23" type="noConversion"/>
  <pageMargins left="0.70866141732283472" right="0.70866141732283472" top="0.74803149606299213" bottom="0.74803149606299213" header="0.31496062992125984" footer="0.31496062992125984"/>
  <pageSetup paperSize="8" scale="7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opLeftCell="A13" zoomScale="85" zoomScaleNormal="85" workbookViewId="0">
      <selection activeCell="B14" sqref="B14:C14"/>
    </sheetView>
  </sheetViews>
  <sheetFormatPr baseColWidth="10" defaultColWidth="11.5" defaultRowHeight="13.8" x14ac:dyDescent="0.3"/>
  <cols>
    <col min="1" max="1" width="18.5" style="5" customWidth="1"/>
    <col min="2" max="2" width="48.59765625" style="5" customWidth="1"/>
    <col min="3" max="3" width="44.5" style="5" customWidth="1"/>
    <col min="4" max="4" width="1.5" style="5" hidden="1" customWidth="1"/>
    <col min="5" max="5" width="10.5" style="5" customWidth="1"/>
    <col min="6" max="6" width="1.8984375" style="5" customWidth="1"/>
    <col min="7" max="7" width="10.59765625" style="5" customWidth="1"/>
    <col min="8" max="8" width="2" style="5" customWidth="1"/>
    <col min="9" max="9" width="10.5" style="5" customWidth="1"/>
    <col min="10" max="10" width="1.8984375" style="5" customWidth="1"/>
    <col min="11" max="11" width="11.09765625" style="5" customWidth="1"/>
    <col min="12" max="12" width="1.8984375" style="5" customWidth="1"/>
    <col min="13" max="13" width="11.09765625" style="5" customWidth="1"/>
    <col min="14" max="14" width="2" style="5" customWidth="1"/>
    <col min="15" max="15" width="11.09765625" style="5" customWidth="1"/>
    <col min="16" max="16" width="2.8984375" style="5" customWidth="1"/>
    <col min="17" max="17" width="13.5" style="17" customWidth="1"/>
    <col min="18" max="18" width="2.5" style="5" customWidth="1"/>
    <col min="19" max="21" width="11.5" style="5"/>
    <col min="22" max="22" width="13.8984375" style="5" hidden="1" customWidth="1"/>
    <col min="23" max="16384" width="11.5" style="5"/>
  </cols>
  <sheetData>
    <row r="1" spans="1:22" s="3" customFormat="1" ht="42" customHeight="1" x14ac:dyDescent="0.25">
      <c r="A1" s="1"/>
      <c r="B1" s="186" t="str">
        <f>'Page de garde'!A1</f>
        <v>Centre Hospitalier Universitaire de Bordeaux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"/>
      <c r="S1" s="1"/>
    </row>
    <row r="2" spans="1:22" s="3" customFormat="1" ht="46.5" customHeight="1" x14ac:dyDescent="0.25">
      <c r="A2" s="4"/>
      <c r="B2" s="165" t="str">
        <f>'Page de garde'!A8</f>
        <v>Projet d’aménagement du CHU de Bordeaux 
Etudes environnementales et réglementaires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4"/>
      <c r="S2" s="2"/>
    </row>
    <row r="3" spans="1:22" s="3" customFormat="1" ht="29.25" customHeight="1" x14ac:dyDescent="0.25">
      <c r="B3" s="164" t="s">
        <v>46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38"/>
    </row>
    <row r="4" spans="1:22" s="3" customFormat="1" ht="12.7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40"/>
      <c r="S4" s="40"/>
    </row>
    <row r="5" spans="1:22" s="41" customFormat="1" ht="35.25" customHeight="1" x14ac:dyDescent="0.25">
      <c r="A5" s="6" t="s">
        <v>1</v>
      </c>
      <c r="B5" s="166" t="str">
        <f>'Page de garde'!B17</f>
        <v>A renseigner</v>
      </c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</row>
    <row r="6" spans="1:22" ht="26.25" customHeight="1" thickBot="1" x14ac:dyDescent="0.35">
      <c r="C6" s="7" t="s">
        <v>2</v>
      </c>
      <c r="E6" s="8" t="s">
        <v>3</v>
      </c>
      <c r="G6" s="42" t="s">
        <v>4</v>
      </c>
      <c r="I6" s="42" t="s">
        <v>5</v>
      </c>
      <c r="K6" s="42" t="s">
        <v>6</v>
      </c>
      <c r="M6" s="42" t="s">
        <v>7</v>
      </c>
      <c r="O6" s="42" t="s">
        <v>8</v>
      </c>
      <c r="V6" s="5" t="s">
        <v>22</v>
      </c>
    </row>
    <row r="7" spans="1:22" ht="28.2" thickBot="1" x14ac:dyDescent="0.35">
      <c r="B7" s="169" t="s">
        <v>70</v>
      </c>
      <c r="C7" s="169"/>
      <c r="D7" s="169"/>
      <c r="E7" s="9" t="s">
        <v>22</v>
      </c>
      <c r="F7" s="10"/>
      <c r="G7" s="9" t="s">
        <v>23</v>
      </c>
      <c r="H7" s="10"/>
      <c r="I7" s="9" t="s">
        <v>24</v>
      </c>
      <c r="J7" s="10"/>
      <c r="K7" s="70" t="s">
        <v>75</v>
      </c>
      <c r="L7" s="66"/>
      <c r="M7" s="70" t="s">
        <v>75</v>
      </c>
      <c r="N7" s="66"/>
      <c r="O7" s="70" t="s">
        <v>75</v>
      </c>
      <c r="Q7" s="47"/>
      <c r="V7" s="5" t="s">
        <v>23</v>
      </c>
    </row>
    <row r="8" spans="1:22" ht="8.1" customHeight="1" x14ac:dyDescent="0.3">
      <c r="E8" s="17"/>
      <c r="F8" s="17"/>
      <c r="G8" s="17"/>
      <c r="I8" s="17"/>
      <c r="J8" s="17"/>
      <c r="K8" s="17"/>
      <c r="L8" s="17"/>
      <c r="M8" s="17"/>
      <c r="O8" s="17"/>
      <c r="V8" s="5" t="s">
        <v>24</v>
      </c>
    </row>
    <row r="9" spans="1:22" ht="49.5" customHeight="1" x14ac:dyDescent="0.3">
      <c r="A9" s="44" t="s">
        <v>39</v>
      </c>
      <c r="B9" s="45"/>
      <c r="C9" s="45"/>
      <c r="E9" s="16" t="s">
        <v>28</v>
      </c>
      <c r="F9" s="17"/>
      <c r="G9" s="16" t="s">
        <v>28</v>
      </c>
      <c r="I9" s="16" t="s">
        <v>28</v>
      </c>
      <c r="J9" s="17"/>
      <c r="K9" s="16" t="s">
        <v>28</v>
      </c>
      <c r="L9" s="17"/>
      <c r="M9" s="16" t="s">
        <v>28</v>
      </c>
      <c r="O9" s="16" t="s">
        <v>28</v>
      </c>
      <c r="Q9" s="43" t="s">
        <v>26</v>
      </c>
      <c r="V9" s="5" t="s">
        <v>29</v>
      </c>
    </row>
    <row r="10" spans="1:22" ht="27.6" customHeight="1" x14ac:dyDescent="0.3">
      <c r="A10" s="18" t="s">
        <v>14</v>
      </c>
      <c r="B10" s="167" t="s">
        <v>30</v>
      </c>
      <c r="C10" s="168"/>
      <c r="E10" s="46"/>
      <c r="F10" s="17"/>
      <c r="G10" s="46"/>
      <c r="I10" s="46"/>
      <c r="J10" s="17"/>
      <c r="K10" s="46"/>
      <c r="L10" s="17"/>
      <c r="M10" s="17"/>
      <c r="O10" s="17"/>
      <c r="S10" s="47"/>
      <c r="V10" s="5" t="s">
        <v>25</v>
      </c>
    </row>
    <row r="11" spans="1:22" ht="6.9" customHeight="1" x14ac:dyDescent="0.3">
      <c r="A11" s="48"/>
      <c r="B11" s="163"/>
      <c r="C11" s="163"/>
      <c r="E11" s="49"/>
      <c r="F11" s="17"/>
      <c r="G11" s="49"/>
      <c r="I11" s="49"/>
      <c r="J11" s="17"/>
      <c r="K11" s="49"/>
      <c r="L11" s="17"/>
      <c r="M11" s="49"/>
      <c r="O11" s="49"/>
      <c r="Q11" s="49"/>
      <c r="S11" s="17"/>
    </row>
    <row r="12" spans="1:22" ht="29.25" customHeight="1" thickBot="1" x14ac:dyDescent="0.35">
      <c r="A12" s="159" t="s">
        <v>15</v>
      </c>
      <c r="B12" s="152" t="s">
        <v>31</v>
      </c>
      <c r="C12" s="154"/>
      <c r="E12" s="67">
        <f>SUM(E13:E14)</f>
        <v>0</v>
      </c>
      <c r="F12" s="68"/>
      <c r="G12" s="67">
        <f>SUM(G13:G14)</f>
        <v>0</v>
      </c>
      <c r="H12" s="21"/>
      <c r="I12" s="67">
        <f>SUM(I13:I14)</f>
        <v>0</v>
      </c>
      <c r="J12" s="68"/>
      <c r="K12" s="67">
        <f>SUM(K13:K14)</f>
        <v>0</v>
      </c>
      <c r="L12" s="68"/>
      <c r="M12" s="67">
        <f>SUM(M13:M14)</f>
        <v>0</v>
      </c>
      <c r="N12" s="21"/>
      <c r="O12" s="67">
        <f>SUM(O13:O14)</f>
        <v>0</v>
      </c>
      <c r="P12" s="21"/>
      <c r="Q12" s="67">
        <f t="shared" ref="Q12:Q25" si="0">SUM(E12:O12)</f>
        <v>0</v>
      </c>
      <c r="S12" s="17"/>
      <c r="T12" s="17"/>
    </row>
    <row r="13" spans="1:22" ht="40.5" customHeight="1" thickTop="1" thickBot="1" x14ac:dyDescent="0.35">
      <c r="A13" s="160"/>
      <c r="B13" s="157" t="s">
        <v>57</v>
      </c>
      <c r="C13" s="158"/>
      <c r="E13" s="50">
        <v>0</v>
      </c>
      <c r="F13" s="17"/>
      <c r="G13" s="50">
        <v>0</v>
      </c>
      <c r="I13" s="50">
        <v>0</v>
      </c>
      <c r="J13" s="17"/>
      <c r="K13" s="51"/>
      <c r="L13" s="17"/>
      <c r="M13" s="51"/>
      <c r="O13" s="51"/>
      <c r="Q13" s="16">
        <f t="shared" si="0"/>
        <v>0</v>
      </c>
      <c r="S13" s="17"/>
      <c r="T13" s="17"/>
    </row>
    <row r="14" spans="1:22" ht="45.75" customHeight="1" thickTop="1" thickBot="1" x14ac:dyDescent="0.35">
      <c r="A14" s="179"/>
      <c r="B14" s="157" t="s">
        <v>131</v>
      </c>
      <c r="C14" s="158"/>
      <c r="E14" s="50">
        <v>0</v>
      </c>
      <c r="F14" s="17"/>
      <c r="G14" s="50">
        <v>0</v>
      </c>
      <c r="I14" s="50">
        <v>0</v>
      </c>
      <c r="J14" s="17"/>
      <c r="K14" s="51"/>
      <c r="L14" s="17"/>
      <c r="M14" s="51"/>
      <c r="O14" s="51"/>
      <c r="Q14" s="16">
        <f t="shared" si="0"/>
        <v>0</v>
      </c>
      <c r="S14" s="17"/>
      <c r="T14" s="17"/>
    </row>
    <row r="15" spans="1:22" ht="30.75" customHeight="1" thickTop="1" thickBot="1" x14ac:dyDescent="0.35">
      <c r="A15" s="152" t="s">
        <v>90</v>
      </c>
      <c r="B15" s="153"/>
      <c r="C15" s="154"/>
      <c r="D15" s="91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S15" s="17"/>
      <c r="T15" s="17"/>
    </row>
    <row r="16" spans="1:22" ht="34.5" customHeight="1" thickTop="1" thickBot="1" x14ac:dyDescent="0.35">
      <c r="A16" s="100" t="s">
        <v>62</v>
      </c>
      <c r="B16" s="157" t="s">
        <v>120</v>
      </c>
      <c r="C16" s="158"/>
      <c r="D16" s="96"/>
      <c r="E16" s="88">
        <v>0</v>
      </c>
      <c r="F16" s="17"/>
      <c r="G16" s="88">
        <v>0</v>
      </c>
      <c r="I16" s="88">
        <v>0</v>
      </c>
      <c r="J16" s="17"/>
      <c r="K16" s="89"/>
      <c r="L16" s="17"/>
      <c r="M16" s="89"/>
      <c r="O16" s="89"/>
      <c r="Q16" s="16">
        <f t="shared" si="0"/>
        <v>0</v>
      </c>
      <c r="S16" s="17"/>
      <c r="T16" s="17"/>
    </row>
    <row r="17" spans="1:20" ht="34.5" customHeight="1" thickTop="1" thickBot="1" x14ac:dyDescent="0.35">
      <c r="A17" s="100" t="s">
        <v>63</v>
      </c>
      <c r="B17" s="157" t="s">
        <v>56</v>
      </c>
      <c r="C17" s="171"/>
      <c r="D17" s="158"/>
      <c r="E17" s="88">
        <v>0</v>
      </c>
      <c r="F17" s="17"/>
      <c r="G17" s="88">
        <v>0</v>
      </c>
      <c r="I17" s="88">
        <v>0</v>
      </c>
      <c r="J17" s="17"/>
      <c r="K17" s="89"/>
      <c r="L17" s="17"/>
      <c r="M17" s="89"/>
      <c r="O17" s="89"/>
      <c r="Q17" s="16">
        <f t="shared" si="0"/>
        <v>0</v>
      </c>
      <c r="S17" s="17"/>
      <c r="T17" s="17"/>
    </row>
    <row r="18" spans="1:20" ht="34.5" customHeight="1" thickTop="1" thickBot="1" x14ac:dyDescent="0.35">
      <c r="A18" s="100" t="s">
        <v>64</v>
      </c>
      <c r="B18" s="157" t="s">
        <v>85</v>
      </c>
      <c r="C18" s="171"/>
      <c r="D18" s="158"/>
      <c r="E18" s="88">
        <v>0</v>
      </c>
      <c r="F18" s="17"/>
      <c r="G18" s="88">
        <v>0</v>
      </c>
      <c r="I18" s="88">
        <v>0</v>
      </c>
      <c r="J18" s="17"/>
      <c r="K18" s="89"/>
      <c r="L18" s="17"/>
      <c r="M18" s="89"/>
      <c r="O18" s="89"/>
      <c r="Q18" s="16">
        <f t="shared" si="0"/>
        <v>0</v>
      </c>
      <c r="S18" s="17"/>
      <c r="T18" s="17"/>
    </row>
    <row r="19" spans="1:20" ht="34.5" customHeight="1" thickTop="1" thickBot="1" x14ac:dyDescent="0.35">
      <c r="A19" s="100" t="s">
        <v>65</v>
      </c>
      <c r="B19" s="157" t="s">
        <v>58</v>
      </c>
      <c r="C19" s="158"/>
      <c r="D19" s="96"/>
      <c r="E19" s="88">
        <v>0</v>
      </c>
      <c r="F19" s="17"/>
      <c r="G19" s="88">
        <v>0</v>
      </c>
      <c r="I19" s="88">
        <v>0</v>
      </c>
      <c r="J19" s="17"/>
      <c r="K19" s="89"/>
      <c r="L19" s="17"/>
      <c r="M19" s="89"/>
      <c r="O19" s="89"/>
      <c r="Q19" s="16">
        <f t="shared" si="0"/>
        <v>0</v>
      </c>
      <c r="S19" s="17"/>
      <c r="T19" s="17"/>
    </row>
    <row r="20" spans="1:20" ht="34.5" customHeight="1" thickTop="1" thickBot="1" x14ac:dyDescent="0.35">
      <c r="A20" s="100" t="s">
        <v>79</v>
      </c>
      <c r="B20" s="157" t="s">
        <v>37</v>
      </c>
      <c r="C20" s="158"/>
      <c r="D20" s="96"/>
      <c r="E20" s="88">
        <v>0</v>
      </c>
      <c r="F20" s="17"/>
      <c r="G20" s="88">
        <v>0</v>
      </c>
      <c r="I20" s="88">
        <v>0</v>
      </c>
      <c r="J20" s="17"/>
      <c r="K20" s="89"/>
      <c r="L20" s="17"/>
      <c r="M20" s="89"/>
      <c r="O20" s="89"/>
      <c r="Q20" s="16">
        <f t="shared" si="0"/>
        <v>0</v>
      </c>
      <c r="S20" s="17"/>
      <c r="T20" s="17"/>
    </row>
    <row r="21" spans="1:20" ht="34.5" customHeight="1" thickTop="1" thickBot="1" x14ac:dyDescent="0.35">
      <c r="A21" s="100" t="s">
        <v>80</v>
      </c>
      <c r="B21" s="157" t="s">
        <v>113</v>
      </c>
      <c r="C21" s="158"/>
      <c r="D21" s="96"/>
      <c r="E21" s="88">
        <v>0</v>
      </c>
      <c r="F21" s="17"/>
      <c r="G21" s="88">
        <v>0</v>
      </c>
      <c r="I21" s="88">
        <v>0</v>
      </c>
      <c r="J21" s="17"/>
      <c r="K21" s="89"/>
      <c r="L21" s="17"/>
      <c r="M21" s="89"/>
      <c r="O21" s="89"/>
      <c r="Q21" s="16">
        <f t="shared" si="0"/>
        <v>0</v>
      </c>
      <c r="S21" s="17"/>
      <c r="T21" s="17"/>
    </row>
    <row r="22" spans="1:20" ht="34.5" customHeight="1" thickTop="1" thickBot="1" x14ac:dyDescent="0.35">
      <c r="A22" s="100" t="s">
        <v>81</v>
      </c>
      <c r="B22" s="157" t="s">
        <v>34</v>
      </c>
      <c r="C22" s="158"/>
      <c r="D22" s="96"/>
      <c r="E22" s="88">
        <v>0</v>
      </c>
      <c r="F22" s="17"/>
      <c r="G22" s="88">
        <v>0</v>
      </c>
      <c r="I22" s="88">
        <v>0</v>
      </c>
      <c r="J22" s="17"/>
      <c r="K22" s="89"/>
      <c r="L22" s="17"/>
      <c r="M22" s="89"/>
      <c r="O22" s="89"/>
      <c r="Q22" s="16">
        <f t="shared" si="0"/>
        <v>0</v>
      </c>
      <c r="S22" s="17"/>
      <c r="T22" s="17"/>
    </row>
    <row r="23" spans="1:20" ht="34.5" customHeight="1" thickTop="1" thickBot="1" x14ac:dyDescent="0.35">
      <c r="A23" s="100" t="s">
        <v>82</v>
      </c>
      <c r="B23" s="157" t="s">
        <v>35</v>
      </c>
      <c r="C23" s="158"/>
      <c r="D23" s="96"/>
      <c r="E23" s="88">
        <v>0</v>
      </c>
      <c r="F23" s="17"/>
      <c r="G23" s="88">
        <v>0</v>
      </c>
      <c r="I23" s="88">
        <v>0</v>
      </c>
      <c r="J23" s="17"/>
      <c r="K23" s="89"/>
      <c r="L23" s="17"/>
      <c r="M23" s="89"/>
      <c r="O23" s="89"/>
      <c r="Q23" s="16">
        <f t="shared" si="0"/>
        <v>0</v>
      </c>
      <c r="S23" s="17"/>
      <c r="T23" s="17"/>
    </row>
    <row r="24" spans="1:20" ht="34.5" customHeight="1" thickTop="1" thickBot="1" x14ac:dyDescent="0.35">
      <c r="A24" s="100" t="s">
        <v>83</v>
      </c>
      <c r="B24" s="157" t="s">
        <v>118</v>
      </c>
      <c r="C24" s="158"/>
      <c r="D24" s="96"/>
      <c r="E24" s="88">
        <v>0</v>
      </c>
      <c r="F24" s="17"/>
      <c r="G24" s="88">
        <v>0</v>
      </c>
      <c r="I24" s="88">
        <v>0</v>
      </c>
      <c r="J24" s="17"/>
      <c r="K24" s="89"/>
      <c r="L24" s="17"/>
      <c r="M24" s="89"/>
      <c r="O24" s="89"/>
      <c r="Q24" s="16">
        <f t="shared" si="0"/>
        <v>0</v>
      </c>
      <c r="S24" s="17"/>
      <c r="T24" s="17"/>
    </row>
    <row r="25" spans="1:20" ht="34.5" customHeight="1" thickTop="1" thickBot="1" x14ac:dyDescent="0.35">
      <c r="A25" s="100" t="s">
        <v>84</v>
      </c>
      <c r="B25" s="157" t="s">
        <v>36</v>
      </c>
      <c r="C25" s="158"/>
      <c r="D25" s="96"/>
      <c r="E25" s="88">
        <v>0</v>
      </c>
      <c r="F25" s="17"/>
      <c r="G25" s="88">
        <v>0</v>
      </c>
      <c r="I25" s="88">
        <v>0</v>
      </c>
      <c r="J25" s="17"/>
      <c r="K25" s="89"/>
      <c r="L25" s="17"/>
      <c r="M25" s="89"/>
      <c r="O25" s="89"/>
      <c r="Q25" s="16">
        <f t="shared" si="0"/>
        <v>0</v>
      </c>
      <c r="S25" s="17"/>
      <c r="T25" s="17"/>
    </row>
    <row r="26" spans="1:20" ht="32.25" customHeight="1" thickTop="1" thickBot="1" x14ac:dyDescent="0.35">
      <c r="A26" s="100" t="s">
        <v>119</v>
      </c>
      <c r="B26" s="157" t="s">
        <v>66</v>
      </c>
      <c r="C26" s="158"/>
      <c r="D26" s="96"/>
      <c r="E26" s="88">
        <v>0</v>
      </c>
      <c r="F26" s="17"/>
      <c r="G26" s="88">
        <v>0</v>
      </c>
      <c r="I26" s="88">
        <v>0</v>
      </c>
      <c r="J26" s="17"/>
      <c r="K26" s="89"/>
      <c r="L26" s="17"/>
      <c r="M26" s="89"/>
      <c r="O26" s="89"/>
      <c r="Q26" s="16">
        <f t="shared" ref="Q26:Q28" si="1">SUM(E26:O26)</f>
        <v>0</v>
      </c>
      <c r="R26" s="17"/>
      <c r="S26" s="17"/>
    </row>
    <row r="27" spans="1:20" ht="32.25" customHeight="1" thickTop="1" thickBot="1" x14ac:dyDescent="0.35">
      <c r="A27" s="100" t="s">
        <v>137</v>
      </c>
      <c r="B27" s="157" t="s">
        <v>53</v>
      </c>
      <c r="C27" s="158"/>
      <c r="D27" s="96"/>
      <c r="E27" s="88">
        <v>0</v>
      </c>
      <c r="F27" s="17"/>
      <c r="G27" s="88">
        <v>0</v>
      </c>
      <c r="I27" s="88">
        <v>0</v>
      </c>
      <c r="J27" s="17"/>
      <c r="K27" s="89"/>
      <c r="L27" s="17"/>
      <c r="M27" s="89"/>
      <c r="O27" s="89"/>
      <c r="Q27" s="16"/>
      <c r="R27" s="17"/>
      <c r="S27" s="17"/>
    </row>
    <row r="28" spans="1:20" ht="34.5" customHeight="1" thickTop="1" thickBot="1" x14ac:dyDescent="0.35">
      <c r="A28" s="100" t="s">
        <v>138</v>
      </c>
      <c r="B28" s="157" t="s">
        <v>135</v>
      </c>
      <c r="C28" s="158"/>
      <c r="D28" s="96"/>
      <c r="E28" s="88">
        <v>0</v>
      </c>
      <c r="F28" s="17"/>
      <c r="G28" s="88">
        <v>0</v>
      </c>
      <c r="I28" s="88">
        <v>0</v>
      </c>
      <c r="J28" s="17"/>
      <c r="K28" s="89"/>
      <c r="L28" s="17"/>
      <c r="M28" s="89"/>
      <c r="O28" s="89"/>
      <c r="Q28" s="16">
        <f t="shared" si="1"/>
        <v>0</v>
      </c>
    </row>
    <row r="29" spans="1:20" ht="21.75" customHeight="1" thickTop="1" x14ac:dyDescent="0.3">
      <c r="A29" s="29"/>
      <c r="B29" s="29"/>
      <c r="C29" s="52"/>
      <c r="E29" s="53"/>
      <c r="F29" s="17"/>
      <c r="G29" s="54"/>
      <c r="I29" s="53"/>
      <c r="J29" s="17"/>
      <c r="K29" s="17"/>
      <c r="L29" s="17"/>
      <c r="M29" s="17"/>
      <c r="N29" s="17"/>
      <c r="O29" s="17"/>
      <c r="P29" s="17"/>
      <c r="R29" s="17"/>
      <c r="S29" s="17"/>
    </row>
    <row r="30" spans="1:20" ht="27.75" customHeight="1" x14ac:dyDescent="0.3">
      <c r="C30" s="33" t="s">
        <v>133</v>
      </c>
      <c r="E30" s="90">
        <f>E12+SUM(E16:E28)</f>
        <v>0</v>
      </c>
      <c r="G30" s="90">
        <f>G12+SUM(G16:G28)</f>
        <v>0</v>
      </c>
      <c r="I30" s="90">
        <f>I12+SUM(I16:I28)</f>
        <v>0</v>
      </c>
      <c r="K30" s="90">
        <f>K12+SUM(K16:K28)</f>
        <v>0</v>
      </c>
      <c r="M30" s="90">
        <f>M12+SUM(M16:M28)</f>
        <v>0</v>
      </c>
      <c r="O30" s="90">
        <f>O12+SUM(O16:O28)</f>
        <v>0</v>
      </c>
      <c r="Q30" s="90">
        <f>Q12+SUM(Q16:Q28)</f>
        <v>0</v>
      </c>
    </row>
  </sheetData>
  <mergeCells count="25">
    <mergeCell ref="B26:C26"/>
    <mergeCell ref="B21:C21"/>
    <mergeCell ref="B14:C14"/>
    <mergeCell ref="B1:Q1"/>
    <mergeCell ref="B2:Q2"/>
    <mergeCell ref="B3:R3"/>
    <mergeCell ref="B5:Q5"/>
    <mergeCell ref="B10:C10"/>
    <mergeCell ref="B11:C11"/>
    <mergeCell ref="B28:C28"/>
    <mergeCell ref="B7:D7"/>
    <mergeCell ref="B16:C16"/>
    <mergeCell ref="B25:C25"/>
    <mergeCell ref="B17:D17"/>
    <mergeCell ref="B18:D18"/>
    <mergeCell ref="B19:C19"/>
    <mergeCell ref="B20:C20"/>
    <mergeCell ref="B22:C22"/>
    <mergeCell ref="B23:C23"/>
    <mergeCell ref="B24:C24"/>
    <mergeCell ref="A15:C15"/>
    <mergeCell ref="A12:A14"/>
    <mergeCell ref="B12:C12"/>
    <mergeCell ref="B27:C27"/>
    <mergeCell ref="B13:C13"/>
  </mergeCells>
  <phoneticPr fontId="23" type="noConversion"/>
  <dataValidations count="1">
    <dataValidation type="list" allowBlank="1" showInputMessage="1" showErrorMessage="1" sqref="E7 I7 G7">
      <formula1>$V$6:$V$10</formula1>
    </dataValidation>
  </dataValidations>
  <pageMargins left="0.70866141732283472" right="0.70866141732283472" top="0.74803149606299213" bottom="0.74803149606299213" header="0.31496062992125984" footer="0.31496062992125984"/>
  <pageSetup paperSize="8" scale="8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opLeftCell="E4" zoomScale="85" zoomScaleNormal="85" workbookViewId="0">
      <selection activeCell="D8" sqref="D8"/>
    </sheetView>
  </sheetViews>
  <sheetFormatPr baseColWidth="10" defaultColWidth="11.5" defaultRowHeight="44.1" customHeight="1" x14ac:dyDescent="0.3"/>
  <cols>
    <col min="1" max="1" width="23.3984375" style="5" customWidth="1"/>
    <col min="2" max="2" width="36" style="5" customWidth="1"/>
    <col min="3" max="3" width="9.3984375" style="5" bestFit="1" customWidth="1"/>
    <col min="4" max="4" width="43.3984375" style="5" customWidth="1"/>
    <col min="5" max="5" width="1.5" style="5" customWidth="1"/>
    <col min="6" max="6" width="10.8984375" style="5" customWidth="1"/>
    <col min="7" max="7" width="2.09765625" style="5" customWidth="1"/>
    <col min="8" max="8" width="12.09765625" style="5" customWidth="1"/>
    <col min="9" max="9" width="2" style="5" customWidth="1"/>
    <col min="10" max="10" width="11.5" style="5"/>
    <col min="11" max="11" width="2.09765625" style="5" customWidth="1"/>
    <col min="12" max="12" width="10.8984375" style="5" customWidth="1"/>
    <col min="13" max="13" width="2.09765625" style="5" customWidth="1"/>
    <col min="14" max="14" width="10.8984375" style="5" customWidth="1"/>
    <col min="15" max="15" width="2" style="5" customWidth="1"/>
    <col min="16" max="16" width="10.8984375" style="5" customWidth="1"/>
    <col min="17" max="17" width="2" style="5" customWidth="1"/>
    <col min="18" max="18" width="12.5" style="5" customWidth="1"/>
    <col min="19" max="19" width="11.3984375" style="5" customWidth="1"/>
    <col min="20" max="20" width="14.09765625" style="5" bestFit="1" customWidth="1"/>
    <col min="21" max="16384" width="11.5" style="5"/>
  </cols>
  <sheetData>
    <row r="1" spans="1:21" s="3" customFormat="1" ht="44.1" customHeight="1" x14ac:dyDescent="0.25">
      <c r="A1" s="1"/>
      <c r="B1" s="164" t="str">
        <f>'Page de garde'!A1</f>
        <v>Centre Hospitalier Universitaire de Bordeaux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</row>
    <row r="2" spans="1:21" s="3" customFormat="1" ht="44.1" customHeight="1" x14ac:dyDescent="0.25">
      <c r="A2" s="4"/>
      <c r="B2" s="165" t="str">
        <f>'Page de garde'!A8</f>
        <v>Projet d’aménagement du CHU de Bordeaux 
Etudes environnementales et réglementaires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</row>
    <row r="3" spans="1:21" s="3" customFormat="1" ht="44.1" customHeight="1" x14ac:dyDescent="0.25">
      <c r="B3" s="164" t="s">
        <v>46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</row>
    <row r="4" spans="1:21" ht="21" customHeight="1" x14ac:dyDescent="0.3">
      <c r="A4" s="181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2"/>
    </row>
    <row r="5" spans="1:21" ht="44.1" customHeight="1" x14ac:dyDescent="0.3">
      <c r="A5" s="6" t="s">
        <v>1</v>
      </c>
      <c r="B5" s="183" t="str">
        <f>'Page de garde'!B17</f>
        <v>A renseigner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5"/>
    </row>
    <row r="6" spans="1:21" ht="44.1" customHeight="1" x14ac:dyDescent="0.3">
      <c r="D6" s="7" t="s">
        <v>2</v>
      </c>
      <c r="F6" s="8" t="s">
        <v>3</v>
      </c>
      <c r="H6" s="8" t="s">
        <v>4</v>
      </c>
      <c r="J6" s="8" t="s">
        <v>5</v>
      </c>
      <c r="L6" s="42" t="s">
        <v>6</v>
      </c>
      <c r="N6" s="42" t="s">
        <v>7</v>
      </c>
      <c r="P6" s="42" t="s">
        <v>8</v>
      </c>
    </row>
    <row r="7" spans="1:21" ht="44.1" customHeight="1" thickBot="1" x14ac:dyDescent="0.35">
      <c r="B7" s="169" t="s">
        <v>70</v>
      </c>
      <c r="C7" s="169"/>
      <c r="D7" s="169"/>
      <c r="F7" s="9" t="s">
        <v>22</v>
      </c>
      <c r="G7" s="10"/>
      <c r="H7" s="11" t="s">
        <v>23</v>
      </c>
      <c r="I7" s="10"/>
      <c r="J7" s="11" t="s">
        <v>24</v>
      </c>
      <c r="K7" s="10"/>
      <c r="L7" s="103" t="str">
        <f>'Moyens Humains X Arnozan'!K7</f>
        <v>Autre 
(à renseigner)</v>
      </c>
      <c r="M7" s="66"/>
      <c r="N7" s="71" t="str">
        <f>'Moyens Humains X Arnozan'!M7</f>
        <v>Autre 
(à renseigner)</v>
      </c>
      <c r="O7" s="66"/>
      <c r="P7" s="71" t="str">
        <f>'Moyens Humains X Arnozan'!O7</f>
        <v>Autre 
(à renseigner)</v>
      </c>
    </row>
    <row r="8" spans="1:21" ht="44.1" customHeight="1" thickTop="1" thickBot="1" x14ac:dyDescent="0.35">
      <c r="D8" s="7" t="s">
        <v>9</v>
      </c>
      <c r="F8" s="12">
        <v>0</v>
      </c>
      <c r="H8" s="12">
        <v>0</v>
      </c>
      <c r="J8" s="12">
        <v>0</v>
      </c>
      <c r="L8" s="13"/>
      <c r="N8" s="13"/>
      <c r="P8" s="13"/>
      <c r="R8" s="102"/>
      <c r="S8" s="102"/>
      <c r="T8" s="102"/>
    </row>
    <row r="9" spans="1:21" ht="14.25" customHeight="1" thickTop="1" x14ac:dyDescent="0.3">
      <c r="S9" s="15"/>
    </row>
    <row r="10" spans="1:21" ht="44.1" customHeight="1" x14ac:dyDescent="0.3">
      <c r="A10" s="173" t="str">
        <f>'Moyens Humains X Arnozan'!A9</f>
        <v>Décomposition du forfait relatif à la mission (hôpital Xavier Arnozan)</v>
      </c>
      <c r="B10" s="174"/>
      <c r="C10" s="174"/>
      <c r="D10" s="175"/>
      <c r="F10" s="16" t="s">
        <v>13</v>
      </c>
      <c r="G10" s="17"/>
      <c r="H10" s="16" t="s">
        <v>13</v>
      </c>
      <c r="J10" s="16" t="s">
        <v>13</v>
      </c>
      <c r="K10" s="17"/>
      <c r="L10" s="16" t="s">
        <v>13</v>
      </c>
      <c r="M10" s="17"/>
      <c r="N10" s="16" t="s">
        <v>13</v>
      </c>
      <c r="P10" s="16" t="s">
        <v>13</v>
      </c>
      <c r="R10" s="14" t="s">
        <v>10</v>
      </c>
      <c r="S10" s="14" t="s">
        <v>11</v>
      </c>
      <c r="T10" s="14" t="s">
        <v>12</v>
      </c>
    </row>
    <row r="11" spans="1:21" ht="44.1" customHeight="1" x14ac:dyDescent="0.3">
      <c r="A11" s="98" t="s">
        <v>14</v>
      </c>
      <c r="B11" s="190" t="str">
        <f>'Moyens Humains X Arnozan'!B10</f>
        <v>Prestations (Cf. CCTP)</v>
      </c>
      <c r="C11" s="191"/>
      <c r="D11" s="192"/>
      <c r="S11" s="17"/>
    </row>
    <row r="12" spans="1:21" ht="26.25" customHeight="1" x14ac:dyDescent="0.3">
      <c r="A12" s="193" t="s">
        <v>15</v>
      </c>
      <c r="B12" s="187" t="str">
        <f>'Moyens Humains X Arnozan'!B12</f>
        <v>TOTAL TRANCHE FERME</v>
      </c>
      <c r="C12" s="188"/>
      <c r="D12" s="189"/>
      <c r="F12" s="19">
        <f>SUM(F13:F14)</f>
        <v>0</v>
      </c>
      <c r="G12" s="20"/>
      <c r="H12" s="19">
        <f>SUM(H13:H14)</f>
        <v>0</v>
      </c>
      <c r="I12" s="21"/>
      <c r="J12" s="19">
        <f>SUM(J13:J14)</f>
        <v>0</v>
      </c>
      <c r="K12" s="20"/>
      <c r="L12" s="19">
        <f>SUM(L13:L14)</f>
        <v>0</v>
      </c>
      <c r="M12" s="20"/>
      <c r="N12" s="19">
        <f>SUM(N13:N14)</f>
        <v>0</v>
      </c>
      <c r="O12" s="21"/>
      <c r="P12" s="19">
        <f>SUM(P13:P14)</f>
        <v>0</v>
      </c>
      <c r="Q12" s="21"/>
      <c r="R12" s="19">
        <f>SUM(R13:R14)</f>
        <v>0</v>
      </c>
      <c r="S12" s="22">
        <v>0.2</v>
      </c>
      <c r="T12" s="27">
        <f t="shared" ref="T12" si="0">R12*(1+S12)</f>
        <v>0</v>
      </c>
      <c r="U12" s="107"/>
    </row>
    <row r="13" spans="1:21" ht="34.5" customHeight="1" x14ac:dyDescent="0.3">
      <c r="A13" s="194"/>
      <c r="B13" s="157" t="str">
        <f>'Moyens Humains X Arnozan'!B13</f>
        <v>Mise à jour de l'étude faune-flore</v>
      </c>
      <c r="C13" s="171"/>
      <c r="D13" s="158"/>
      <c r="F13" s="23">
        <f>$F$8*'Moyens Humains X Arnozan'!E13</f>
        <v>0</v>
      </c>
      <c r="G13" s="24"/>
      <c r="H13" s="23">
        <f>$H$8*'Moyens Humains X Arnozan'!G13</f>
        <v>0</v>
      </c>
      <c r="J13" s="23">
        <f>$J$8*'Moyens Humains X Arnozan'!I13</f>
        <v>0</v>
      </c>
      <c r="K13" s="24"/>
      <c r="L13" s="23">
        <f>$L$8*'Moyens Humains X Arnozan'!K13</f>
        <v>0</v>
      </c>
      <c r="M13" s="24"/>
      <c r="N13" s="23">
        <f>$N$8*'Moyens Humains X Arnozan'!M13</f>
        <v>0</v>
      </c>
      <c r="P13" s="23">
        <f>$P$8*'Moyens Humains X Arnozan'!O13</f>
        <v>0</v>
      </c>
      <c r="R13" s="23">
        <f t="shared" ref="R13" si="1">SUM(F13:P13)</f>
        <v>0</v>
      </c>
      <c r="S13" s="25">
        <v>0.2</v>
      </c>
      <c r="T13" s="23">
        <f t="shared" ref="T13" si="2">R13*(1+S13)</f>
        <v>0</v>
      </c>
      <c r="U13" s="108"/>
    </row>
    <row r="14" spans="1:21" ht="34.5" customHeight="1" x14ac:dyDescent="0.3">
      <c r="A14" s="56"/>
      <c r="B14" s="157" t="str">
        <f>'Moyens Humains X Arnozan'!B14</f>
        <v xml:space="preserve">Vérifications techniques et réglementaires </v>
      </c>
      <c r="C14" s="171"/>
      <c r="D14" s="158"/>
      <c r="F14" s="23">
        <f>$F$8*'Moyens Humains X Arnozan'!E14</f>
        <v>0</v>
      </c>
      <c r="G14" s="24"/>
      <c r="H14" s="23">
        <f>$H$8*'Moyens Humains X Arnozan'!G14</f>
        <v>0</v>
      </c>
      <c r="J14" s="23">
        <f>$J$8*'Moyens Humains X Arnozan'!I14</f>
        <v>0</v>
      </c>
      <c r="K14" s="24"/>
      <c r="L14" s="23">
        <f>$L$8*'Moyens Humains X Arnozan'!K14</f>
        <v>0</v>
      </c>
      <c r="M14" s="24"/>
      <c r="N14" s="23">
        <f>$N$8*'Moyens Humains X Arnozan'!M14</f>
        <v>0</v>
      </c>
      <c r="P14" s="23">
        <f>$P$8*'Moyens Humains X Arnozan'!O14</f>
        <v>0</v>
      </c>
      <c r="R14" s="23">
        <f t="shared" ref="R14:R16" si="3">SUM(F14:P14)</f>
        <v>0</v>
      </c>
      <c r="S14" s="25">
        <v>0.2</v>
      </c>
      <c r="T14" s="23">
        <f t="shared" ref="T14:T16" si="4">R14*(1+S14)</f>
        <v>0</v>
      </c>
      <c r="U14" s="108"/>
    </row>
    <row r="15" spans="1:21" ht="31.5" customHeight="1" x14ac:dyDescent="0.3">
      <c r="A15" s="187" t="str">
        <f>'Moyens Humains X Arnozan'!A15</f>
        <v>TRANCHES OPTIONNELLES</v>
      </c>
      <c r="B15" s="188"/>
      <c r="C15" s="188"/>
      <c r="D15" s="189"/>
      <c r="F15" s="15"/>
      <c r="G15" s="20"/>
      <c r="H15" s="15"/>
      <c r="I15" s="21"/>
      <c r="J15" s="15"/>
      <c r="K15" s="20"/>
      <c r="L15" s="15"/>
      <c r="M15" s="20"/>
      <c r="N15" s="15"/>
      <c r="O15" s="21"/>
      <c r="P15" s="15"/>
      <c r="Q15" s="21"/>
      <c r="R15" s="15"/>
      <c r="S15" s="93"/>
      <c r="T15" s="15"/>
      <c r="U15" s="108"/>
    </row>
    <row r="16" spans="1:21" ht="26.25" customHeight="1" x14ac:dyDescent="0.3">
      <c r="A16" s="87" t="s">
        <v>62</v>
      </c>
      <c r="B16" s="157" t="str">
        <f>'Moyens Humains X Arnozan'!B16</f>
        <v>Dossier de demande de dérogation espèces protégées</v>
      </c>
      <c r="C16" s="171"/>
      <c r="D16" s="158"/>
      <c r="F16" s="23">
        <f>$F$8*'Moyens Humains X Arnozan'!E16</f>
        <v>0</v>
      </c>
      <c r="G16" s="20"/>
      <c r="H16" s="23">
        <f>$H$8*'Moyens Humains X Arnozan'!G16</f>
        <v>0</v>
      </c>
      <c r="I16" s="21"/>
      <c r="J16" s="23">
        <f>$J$8*'Moyens Humains X Arnozan'!I16</f>
        <v>0</v>
      </c>
      <c r="K16" s="20"/>
      <c r="L16" s="23">
        <f>$L$8*'Moyens Humains X Arnozan'!K16</f>
        <v>0</v>
      </c>
      <c r="M16" s="20"/>
      <c r="N16" s="23">
        <f>$N$8*'Moyens Humains X Arnozan'!M16</f>
        <v>0</v>
      </c>
      <c r="O16" s="21"/>
      <c r="P16" s="23">
        <f>$P$8*'Moyens Humains X Arnozan'!O16</f>
        <v>0</v>
      </c>
      <c r="Q16" s="21"/>
      <c r="R16" s="27">
        <f t="shared" si="3"/>
        <v>0</v>
      </c>
      <c r="S16" s="65">
        <v>0.2</v>
      </c>
      <c r="T16" s="27">
        <f t="shared" si="4"/>
        <v>0</v>
      </c>
      <c r="U16" s="108"/>
    </row>
    <row r="17" spans="1:21" ht="26.25" customHeight="1" x14ac:dyDescent="0.3">
      <c r="A17" s="87" t="s">
        <v>63</v>
      </c>
      <c r="B17" s="157" t="str">
        <f>'Moyens Humains X Arnozan'!B17</f>
        <v>Dossier de demande d'autorisation de défrichement</v>
      </c>
      <c r="C17" s="171"/>
      <c r="D17" s="158"/>
      <c r="F17" s="23">
        <f>$F$8*'Moyens Humains X Arnozan'!E17</f>
        <v>0</v>
      </c>
      <c r="G17" s="20"/>
      <c r="H17" s="23">
        <f>$H$8*'Moyens Humains X Arnozan'!G17</f>
        <v>0</v>
      </c>
      <c r="I17" s="21"/>
      <c r="J17" s="23">
        <f>$J$8*'Moyens Humains X Arnozan'!I17</f>
        <v>0</v>
      </c>
      <c r="K17" s="20"/>
      <c r="L17" s="23">
        <f>$L$8*'Moyens Humains X Arnozan'!K17</f>
        <v>0</v>
      </c>
      <c r="M17" s="20"/>
      <c r="N17" s="23">
        <f>$N$8*'Moyens Humains X Arnozan'!M17</f>
        <v>0</v>
      </c>
      <c r="O17" s="21"/>
      <c r="P17" s="23">
        <f>$P$8*'Moyens Humains X Arnozan'!O17</f>
        <v>0</v>
      </c>
      <c r="Q17" s="21"/>
      <c r="R17" s="27">
        <f t="shared" ref="R17:R26" si="5">SUM(F17:P17)</f>
        <v>0</v>
      </c>
      <c r="S17" s="65">
        <v>0.2</v>
      </c>
      <c r="T17" s="27">
        <f t="shared" ref="T17:T26" si="6">R17*(1+S17)</f>
        <v>0</v>
      </c>
      <c r="U17" s="108"/>
    </row>
    <row r="18" spans="1:21" ht="26.25" customHeight="1" x14ac:dyDescent="0.3">
      <c r="A18" s="87" t="s">
        <v>64</v>
      </c>
      <c r="B18" s="157" t="str">
        <f>'Moyens Humains X Arnozan'!B18</f>
        <v>Formulaire cas par cas (déboisement)</v>
      </c>
      <c r="C18" s="171"/>
      <c r="D18" s="158"/>
      <c r="F18" s="23">
        <f>$F$8*'Moyens Humains X Arnozan'!E18</f>
        <v>0</v>
      </c>
      <c r="G18" s="20"/>
      <c r="H18" s="23">
        <f>$H$8*'Moyens Humains X Arnozan'!G18</f>
        <v>0</v>
      </c>
      <c r="I18" s="21"/>
      <c r="J18" s="23">
        <f>$J$8*'Moyens Humains X Arnozan'!I18</f>
        <v>0</v>
      </c>
      <c r="K18" s="20"/>
      <c r="L18" s="23">
        <f>$L$8*'Moyens Humains X Arnozan'!K18</f>
        <v>0</v>
      </c>
      <c r="M18" s="20"/>
      <c r="N18" s="23">
        <f>$N$8*'Moyens Humains X Arnozan'!M18</f>
        <v>0</v>
      </c>
      <c r="O18" s="21"/>
      <c r="P18" s="23">
        <f>$P$8*'Moyens Humains X Arnozan'!O18</f>
        <v>0</v>
      </c>
      <c r="Q18" s="21"/>
      <c r="R18" s="27">
        <f t="shared" si="5"/>
        <v>0</v>
      </c>
      <c r="S18" s="65">
        <v>0.2</v>
      </c>
      <c r="T18" s="27">
        <f t="shared" si="6"/>
        <v>0</v>
      </c>
      <c r="U18" s="108"/>
    </row>
    <row r="19" spans="1:21" ht="26.25" customHeight="1" x14ac:dyDescent="0.3">
      <c r="A19" s="87" t="s">
        <v>65</v>
      </c>
      <c r="B19" s="157" t="str">
        <f>'Moyens Humains X Arnozan'!B19</f>
        <v>Formulaire cas par cas (stationnements &gt; 50 unités)</v>
      </c>
      <c r="C19" s="171"/>
      <c r="D19" s="158"/>
      <c r="F19" s="23">
        <f>$F$8*'Moyens Humains X Arnozan'!E19</f>
        <v>0</v>
      </c>
      <c r="G19" s="20"/>
      <c r="H19" s="23">
        <f>$H$8*'Moyens Humains X Arnozan'!G19</f>
        <v>0</v>
      </c>
      <c r="I19" s="21"/>
      <c r="J19" s="23">
        <f>$J$8*'Moyens Humains X Arnozan'!I19</f>
        <v>0</v>
      </c>
      <c r="K19" s="20"/>
      <c r="L19" s="23">
        <f>$L$8*'Moyens Humains X Arnozan'!K19</f>
        <v>0</v>
      </c>
      <c r="M19" s="20"/>
      <c r="N19" s="23">
        <f>$N$8*'Moyens Humains X Arnozan'!M19</f>
        <v>0</v>
      </c>
      <c r="O19" s="21"/>
      <c r="P19" s="23">
        <f>$P$8*'Moyens Humains X Arnozan'!O19</f>
        <v>0</v>
      </c>
      <c r="Q19" s="21"/>
      <c r="R19" s="27">
        <f t="shared" si="5"/>
        <v>0</v>
      </c>
      <c r="S19" s="65">
        <v>0.2</v>
      </c>
      <c r="T19" s="27">
        <f t="shared" si="6"/>
        <v>0</v>
      </c>
      <c r="U19" s="108"/>
    </row>
    <row r="20" spans="1:21" ht="26.25" customHeight="1" x14ac:dyDescent="0.3">
      <c r="A20" s="87" t="s">
        <v>79</v>
      </c>
      <c r="B20" s="157" t="str">
        <f>'Moyens Humains X Arnozan'!B20</f>
        <v>Etude d'impact</v>
      </c>
      <c r="C20" s="171"/>
      <c r="D20" s="158"/>
      <c r="F20" s="23">
        <f>$F$8*'Moyens Humains X Arnozan'!E20</f>
        <v>0</v>
      </c>
      <c r="G20" s="20"/>
      <c r="H20" s="23">
        <f>$H$8*'Moyens Humains X Arnozan'!G20</f>
        <v>0</v>
      </c>
      <c r="I20" s="21"/>
      <c r="J20" s="23">
        <f>$J$8*'Moyens Humains X Arnozan'!I20</f>
        <v>0</v>
      </c>
      <c r="K20" s="20"/>
      <c r="L20" s="23">
        <f>$L$8*'Moyens Humains X Arnozan'!K20</f>
        <v>0</v>
      </c>
      <c r="M20" s="20"/>
      <c r="N20" s="23">
        <f>$N$8*'Moyens Humains X Arnozan'!M20</f>
        <v>0</v>
      </c>
      <c r="O20" s="21"/>
      <c r="P20" s="23">
        <f>$P$8*'Moyens Humains X Arnozan'!O20</f>
        <v>0</v>
      </c>
      <c r="Q20" s="21"/>
      <c r="R20" s="27">
        <f t="shared" si="5"/>
        <v>0</v>
      </c>
      <c r="S20" s="65">
        <v>0.2</v>
      </c>
      <c r="T20" s="27">
        <f t="shared" si="6"/>
        <v>0</v>
      </c>
      <c r="U20" s="108"/>
    </row>
    <row r="21" spans="1:21" ht="26.25" customHeight="1" x14ac:dyDescent="0.3">
      <c r="A21" s="87" t="s">
        <v>80</v>
      </c>
      <c r="B21" s="157" t="str">
        <f>'Moyens Humains X Arnozan'!B21</f>
        <v>Diagnostic des potentialités en énergies renouvelables</v>
      </c>
      <c r="C21" s="171"/>
      <c r="D21" s="158"/>
      <c r="F21" s="23">
        <f>$F$8*'Moyens Humains X Arnozan'!E21</f>
        <v>0</v>
      </c>
      <c r="G21" s="20"/>
      <c r="H21" s="23">
        <f>$H$8*'Moyens Humains X Arnozan'!G21</f>
        <v>0</v>
      </c>
      <c r="I21" s="21"/>
      <c r="J21" s="23">
        <f>$J$8*'Moyens Humains X Arnozan'!I21</f>
        <v>0</v>
      </c>
      <c r="K21" s="20"/>
      <c r="L21" s="23">
        <f>$L$8*'Moyens Humains X Arnozan'!K21</f>
        <v>0</v>
      </c>
      <c r="M21" s="20"/>
      <c r="N21" s="23">
        <f>$N$8*'Moyens Humains X Arnozan'!M21</f>
        <v>0</v>
      </c>
      <c r="O21" s="21"/>
      <c r="P21" s="23">
        <f>$P$8*'Moyens Humains X Arnozan'!O21</f>
        <v>0</v>
      </c>
      <c r="Q21" s="21"/>
      <c r="R21" s="27">
        <f t="shared" si="5"/>
        <v>0</v>
      </c>
      <c r="S21" s="65">
        <v>0.2</v>
      </c>
      <c r="T21" s="27">
        <f t="shared" si="6"/>
        <v>0</v>
      </c>
      <c r="U21" s="108"/>
    </row>
    <row r="22" spans="1:21" ht="26.25" customHeight="1" x14ac:dyDescent="0.3">
      <c r="A22" s="87" t="s">
        <v>81</v>
      </c>
      <c r="B22" s="157" t="str">
        <f>'Moyens Humains X Arnozan'!B22</f>
        <v>Volet Milieu Naturel de l'Etude d'impact</v>
      </c>
      <c r="C22" s="171"/>
      <c r="D22" s="158"/>
      <c r="F22" s="23">
        <f>$F$8*'Moyens Humains X Arnozan'!E22</f>
        <v>0</v>
      </c>
      <c r="G22" s="20"/>
      <c r="H22" s="23">
        <f>$H$8*'Moyens Humains X Arnozan'!G22</f>
        <v>0</v>
      </c>
      <c r="I22" s="21"/>
      <c r="J22" s="23">
        <f>$J$8*'Moyens Humains X Arnozan'!I22</f>
        <v>0</v>
      </c>
      <c r="K22" s="20"/>
      <c r="L22" s="23">
        <f>$L$8*'Moyens Humains X Arnozan'!K22</f>
        <v>0</v>
      </c>
      <c r="M22" s="20"/>
      <c r="N22" s="23">
        <f>$N$8*'Moyens Humains X Arnozan'!M22</f>
        <v>0</v>
      </c>
      <c r="O22" s="21"/>
      <c r="P22" s="23">
        <f>$P$8*'Moyens Humains X Arnozan'!O22</f>
        <v>0</v>
      </c>
      <c r="Q22" s="21"/>
      <c r="R22" s="27">
        <f t="shared" si="5"/>
        <v>0</v>
      </c>
      <c r="S22" s="65">
        <v>0.2</v>
      </c>
      <c r="T22" s="27">
        <f t="shared" si="6"/>
        <v>0</v>
      </c>
      <c r="U22" s="108"/>
    </row>
    <row r="23" spans="1:21" ht="26.25" customHeight="1" x14ac:dyDescent="0.3">
      <c r="A23" s="87" t="s">
        <v>82</v>
      </c>
      <c r="B23" s="157" t="str">
        <f>'Moyens Humains X Arnozan'!B23</f>
        <v>Formulaire simplifié Natura 2000</v>
      </c>
      <c r="C23" s="171"/>
      <c r="D23" s="158"/>
      <c r="F23" s="23">
        <f>$F$8*'Moyens Humains X Arnozan'!E23</f>
        <v>0</v>
      </c>
      <c r="G23" s="20"/>
      <c r="H23" s="23">
        <f>$H$8*'Moyens Humains X Arnozan'!G23</f>
        <v>0</v>
      </c>
      <c r="I23" s="21"/>
      <c r="J23" s="23">
        <f>$J$8*'Moyens Humains X Arnozan'!I23</f>
        <v>0</v>
      </c>
      <c r="K23" s="20"/>
      <c r="L23" s="23">
        <f>$L$8*'Moyens Humains X Arnozan'!K23</f>
        <v>0</v>
      </c>
      <c r="M23" s="20"/>
      <c r="N23" s="23">
        <f>$N$8*'Moyens Humains X Arnozan'!M23</f>
        <v>0</v>
      </c>
      <c r="O23" s="21"/>
      <c r="P23" s="23">
        <f>$P$8*'Moyens Humains X Arnozan'!O23</f>
        <v>0</v>
      </c>
      <c r="Q23" s="21"/>
      <c r="R23" s="27">
        <f t="shared" si="5"/>
        <v>0</v>
      </c>
      <c r="S23" s="65">
        <v>0.2</v>
      </c>
      <c r="T23" s="27">
        <f t="shared" si="6"/>
        <v>0</v>
      </c>
      <c r="U23" s="108"/>
    </row>
    <row r="24" spans="1:21" ht="26.25" customHeight="1" x14ac:dyDescent="0.3">
      <c r="A24" s="87" t="s">
        <v>83</v>
      </c>
      <c r="B24" s="157" t="str">
        <f>'Moyens Humains X Arnozan'!B24</f>
        <v>Etude trafic</v>
      </c>
      <c r="C24" s="171"/>
      <c r="D24" s="158"/>
      <c r="F24" s="23">
        <f>$F$8*'Moyens Humains X Arnozan'!E24</f>
        <v>0</v>
      </c>
      <c r="G24" s="20"/>
      <c r="H24" s="23">
        <f>$H$8*'Moyens Humains X Arnozan'!G24</f>
        <v>0</v>
      </c>
      <c r="I24" s="21"/>
      <c r="J24" s="23">
        <f>$J$8*'Moyens Humains X Arnozan'!I24</f>
        <v>0</v>
      </c>
      <c r="K24" s="20"/>
      <c r="L24" s="23">
        <f>$L$8*'Moyens Humains X Arnozan'!K24</f>
        <v>0</v>
      </c>
      <c r="M24" s="20"/>
      <c r="N24" s="23">
        <f>$N$8*'Moyens Humains X Arnozan'!M24</f>
        <v>0</v>
      </c>
      <c r="O24" s="21"/>
      <c r="P24" s="23">
        <f>$P$8*'Moyens Humains X Arnozan'!O24</f>
        <v>0</v>
      </c>
      <c r="Q24" s="21"/>
      <c r="R24" s="27">
        <f t="shared" ref="R24" si="7">SUM(F24:P24)</f>
        <v>0</v>
      </c>
      <c r="S24" s="65">
        <v>0.2</v>
      </c>
      <c r="T24" s="27">
        <f t="shared" ref="T24" si="8">R24*(1+S24)</f>
        <v>0</v>
      </c>
      <c r="U24" s="108"/>
    </row>
    <row r="25" spans="1:21" ht="26.25" customHeight="1" x14ac:dyDescent="0.3">
      <c r="A25" s="87" t="s">
        <v>84</v>
      </c>
      <c r="B25" s="157" t="str">
        <f>'Moyens Humains X Arnozan'!B25</f>
        <v>Etude acoustique</v>
      </c>
      <c r="C25" s="171"/>
      <c r="D25" s="158"/>
      <c r="F25" s="23">
        <f>$F$8*'Moyens Humains X Arnozan'!E25</f>
        <v>0</v>
      </c>
      <c r="G25" s="20"/>
      <c r="H25" s="23">
        <f>$H$8*'Moyens Humains X Arnozan'!G25</f>
        <v>0</v>
      </c>
      <c r="I25" s="21"/>
      <c r="J25" s="23">
        <f>$J$8*'Moyens Humains X Arnozan'!I25</f>
        <v>0</v>
      </c>
      <c r="K25" s="20"/>
      <c r="L25" s="23">
        <f>$L$8*'Moyens Humains X Arnozan'!K25</f>
        <v>0</v>
      </c>
      <c r="M25" s="20"/>
      <c r="N25" s="23">
        <f>$N$8*'Moyens Humains X Arnozan'!M25</f>
        <v>0</v>
      </c>
      <c r="O25" s="21"/>
      <c r="P25" s="23">
        <f>$P$8*'Moyens Humains X Arnozan'!O25</f>
        <v>0</v>
      </c>
      <c r="Q25" s="21"/>
      <c r="R25" s="27">
        <f t="shared" si="5"/>
        <v>0</v>
      </c>
      <c r="S25" s="65">
        <v>0.2</v>
      </c>
      <c r="T25" s="27">
        <f t="shared" si="6"/>
        <v>0</v>
      </c>
      <c r="U25" s="108"/>
    </row>
    <row r="26" spans="1:21" ht="26.25" customHeight="1" x14ac:dyDescent="0.3">
      <c r="A26" s="87" t="s">
        <v>119</v>
      </c>
      <c r="B26" s="157" t="str">
        <f>'Moyens Humains X Arnozan'!B26</f>
        <v>Etude air (Niveau III)</v>
      </c>
      <c r="C26" s="171"/>
      <c r="D26" s="158"/>
      <c r="F26" s="23">
        <f>$F$8*'Moyens Humains X Arnozan'!E26</f>
        <v>0</v>
      </c>
      <c r="G26" s="20"/>
      <c r="H26" s="23">
        <f>$H$8*'Moyens Humains X Arnozan'!G26</f>
        <v>0</v>
      </c>
      <c r="I26" s="21"/>
      <c r="J26" s="23">
        <f>$J$8*'Moyens Humains X Arnozan'!I26</f>
        <v>0</v>
      </c>
      <c r="K26" s="20"/>
      <c r="L26" s="23">
        <f>$L$8*'Moyens Humains X Arnozan'!K26</f>
        <v>0</v>
      </c>
      <c r="M26" s="20"/>
      <c r="N26" s="23">
        <f>$N$8*'Moyens Humains X Arnozan'!M26</f>
        <v>0</v>
      </c>
      <c r="O26" s="21"/>
      <c r="P26" s="23">
        <f>$P$8*'Moyens Humains X Arnozan'!O26</f>
        <v>0</v>
      </c>
      <c r="Q26" s="21"/>
      <c r="R26" s="27">
        <f t="shared" si="5"/>
        <v>0</v>
      </c>
      <c r="S26" s="65">
        <v>0.2</v>
      </c>
      <c r="T26" s="27">
        <f t="shared" si="6"/>
        <v>0</v>
      </c>
      <c r="U26" s="108"/>
    </row>
    <row r="27" spans="1:21" ht="26.25" customHeight="1" x14ac:dyDescent="0.3">
      <c r="A27" s="87" t="s">
        <v>137</v>
      </c>
      <c r="B27" s="157" t="str">
        <f>'Moyens Humains X Arnozan'!B27</f>
        <v>Etude air (Niveau II)</v>
      </c>
      <c r="C27" s="171"/>
      <c r="D27" s="158"/>
      <c r="F27" s="23">
        <f>$F$8*'Moyens Humains X Arnozan'!E27</f>
        <v>0</v>
      </c>
      <c r="G27" s="20"/>
      <c r="H27" s="23">
        <f>$H$8*'Moyens Humains X Arnozan'!G27</f>
        <v>0</v>
      </c>
      <c r="I27" s="21"/>
      <c r="J27" s="23">
        <f>$J$8*'Moyens Humains X Arnozan'!I27</f>
        <v>0</v>
      </c>
      <c r="K27" s="20"/>
      <c r="L27" s="23">
        <f>$L$8*'Moyens Humains X Arnozan'!K27</f>
        <v>0</v>
      </c>
      <c r="M27" s="20"/>
      <c r="N27" s="23">
        <f>$N$8*'Moyens Humains X Arnozan'!M27</f>
        <v>0</v>
      </c>
      <c r="O27" s="21"/>
      <c r="P27" s="23">
        <f>$P$8*'Moyens Humains X Arnozan'!O27</f>
        <v>0</v>
      </c>
      <c r="Q27" s="21"/>
      <c r="R27" s="27">
        <f t="shared" ref="R27" si="9">SUM(F27:P27)</f>
        <v>0</v>
      </c>
      <c r="S27" s="65">
        <v>0.2</v>
      </c>
      <c r="T27" s="27">
        <f t="shared" ref="T27" si="10">R27*(1+S27)</f>
        <v>0</v>
      </c>
      <c r="U27" s="108"/>
    </row>
    <row r="28" spans="1:21" ht="26.25" customHeight="1" x14ac:dyDescent="0.3">
      <c r="A28" s="87" t="s">
        <v>138</v>
      </c>
      <c r="B28" s="157" t="str">
        <f>'Moyens Humains X Arnozan'!B28</f>
        <v>Procédure de mise à disposition du public (yc mémoire en réponse)</v>
      </c>
      <c r="C28" s="171"/>
      <c r="D28" s="158"/>
      <c r="F28" s="23">
        <f>$F$8*'Moyens Humains X Arnozan'!E28</f>
        <v>0</v>
      </c>
      <c r="G28" s="20"/>
      <c r="H28" s="23">
        <f>$H$8*'Moyens Humains X Arnozan'!G28</f>
        <v>0</v>
      </c>
      <c r="I28" s="21"/>
      <c r="J28" s="23">
        <f>$J$8*'Moyens Humains X Arnozan'!I28</f>
        <v>0</v>
      </c>
      <c r="K28" s="20"/>
      <c r="L28" s="23">
        <f>$L$8*'Moyens Humains X Arnozan'!K28</f>
        <v>0</v>
      </c>
      <c r="M28" s="20"/>
      <c r="N28" s="23">
        <f>$N$8*'Moyens Humains X Arnozan'!M28</f>
        <v>0</v>
      </c>
      <c r="O28" s="21"/>
      <c r="P28" s="23">
        <f>$P$8*'Moyens Humains X Arnozan'!O28</f>
        <v>0</v>
      </c>
      <c r="Q28" s="21"/>
      <c r="R28" s="27">
        <f t="shared" ref="R28" si="11">SUM(F28:P28)</f>
        <v>0</v>
      </c>
      <c r="S28" s="65">
        <v>0.2</v>
      </c>
      <c r="T28" s="27">
        <f t="shared" ref="T28" si="12">R28*(1+S28)</f>
        <v>0</v>
      </c>
      <c r="U28" s="108"/>
    </row>
    <row r="29" spans="1:21" ht="9.75" customHeight="1" x14ac:dyDescent="0.3">
      <c r="A29" s="29"/>
      <c r="B29" s="30"/>
      <c r="C29" s="30"/>
      <c r="D29" s="30"/>
      <c r="F29" s="31"/>
      <c r="G29" s="24"/>
      <c r="H29" s="31"/>
      <c r="J29" s="31"/>
      <c r="K29" s="24"/>
      <c r="L29" s="31"/>
      <c r="M29" s="24"/>
      <c r="N29" s="31"/>
      <c r="P29" s="31"/>
      <c r="R29" s="31"/>
      <c r="S29" s="32"/>
      <c r="T29" s="31"/>
      <c r="U29" s="108"/>
    </row>
    <row r="30" spans="1:21" ht="30.75" customHeight="1" x14ac:dyDescent="0.3">
      <c r="C30" s="172" t="s">
        <v>132</v>
      </c>
      <c r="D30" s="172"/>
      <c r="F30" s="26">
        <f>F12+SUM(F16:F28)</f>
        <v>0</v>
      </c>
      <c r="H30" s="26">
        <f>H12+SUM(H16:H28)</f>
        <v>0</v>
      </c>
      <c r="I30" s="7"/>
      <c r="J30" s="26">
        <f>J12+SUM(J16:J28)</f>
        <v>0</v>
      </c>
      <c r="K30" s="7"/>
      <c r="L30" s="26">
        <f>L12+SUM(L16:L28)</f>
        <v>0</v>
      </c>
      <c r="M30" s="7"/>
      <c r="N30" s="26">
        <f>N12+SUM(N16:N28)</f>
        <v>0</v>
      </c>
      <c r="O30" s="7"/>
      <c r="P30" s="26">
        <f>P12+SUM(P16:P28)</f>
        <v>0</v>
      </c>
      <c r="Q30" s="7"/>
      <c r="R30" s="26">
        <f>R12+SUM(R16:R28)</f>
        <v>0</v>
      </c>
      <c r="S30" s="7"/>
      <c r="T30" s="26">
        <f>T12+SUM(T16:T28)</f>
        <v>0</v>
      </c>
      <c r="U30" s="108"/>
    </row>
    <row r="31" spans="1:21" ht="24" customHeight="1" x14ac:dyDescent="0.3"/>
    <row r="32" spans="1:21" ht="44.1" customHeight="1" x14ac:dyDescent="0.3">
      <c r="C32" s="170" t="s">
        <v>116</v>
      </c>
      <c r="D32" s="170"/>
      <c r="R32" s="34">
        <f>R30</f>
        <v>0</v>
      </c>
      <c r="T32" s="34">
        <f>T30</f>
        <v>0</v>
      </c>
    </row>
    <row r="33" spans="18:18" ht="44.1" customHeight="1" x14ac:dyDescent="0.3">
      <c r="R33" s="31"/>
    </row>
  </sheetData>
  <mergeCells count="28">
    <mergeCell ref="A15:D15"/>
    <mergeCell ref="B14:D14"/>
    <mergeCell ref="B16:D16"/>
    <mergeCell ref="A10:D10"/>
    <mergeCell ref="B11:D11"/>
    <mergeCell ref="A12:A13"/>
    <mergeCell ref="B12:D12"/>
    <mergeCell ref="B13:D13"/>
    <mergeCell ref="B7:D7"/>
    <mergeCell ref="B1:T1"/>
    <mergeCell ref="B2:T2"/>
    <mergeCell ref="B3:T3"/>
    <mergeCell ref="A4:T4"/>
    <mergeCell ref="B5:T5"/>
    <mergeCell ref="C32:D32"/>
    <mergeCell ref="B17:D17"/>
    <mergeCell ref="B18:D18"/>
    <mergeCell ref="B19:D19"/>
    <mergeCell ref="B20:D20"/>
    <mergeCell ref="B25:D25"/>
    <mergeCell ref="B26:D26"/>
    <mergeCell ref="B21:D21"/>
    <mergeCell ref="B22:D22"/>
    <mergeCell ref="B23:D23"/>
    <mergeCell ref="B28:D28"/>
    <mergeCell ref="C30:D30"/>
    <mergeCell ref="B24:D24"/>
    <mergeCell ref="B27:D27"/>
  </mergeCells>
  <phoneticPr fontId="23" type="noConversion"/>
  <pageMargins left="0.70866141732283472" right="0.70866141732283472" top="0.74803149606299213" bottom="0.74803149606299213" header="0.31496062992125984" footer="0.31496062992125984"/>
  <pageSetup paperSize="8" scale="7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zoomScale="80" zoomScaleNormal="80" workbookViewId="0">
      <selection activeCell="B3" sqref="B3:R3"/>
    </sheetView>
  </sheetViews>
  <sheetFormatPr baseColWidth="10" defaultColWidth="11.5" defaultRowHeight="44.1" customHeight="1" x14ac:dyDescent="0.3"/>
  <cols>
    <col min="1" max="1" width="23.3984375" style="5" customWidth="1"/>
    <col min="2" max="2" width="36" style="5" customWidth="1"/>
    <col min="3" max="3" width="41.59765625" style="5" customWidth="1"/>
    <col min="4" max="4" width="9" style="5" customWidth="1"/>
    <col min="5" max="5" width="13.09765625" style="5" customWidth="1"/>
    <col min="6" max="6" width="2.09765625" style="5" customWidth="1"/>
    <col min="7" max="7" width="9" style="5" customWidth="1"/>
    <col min="8" max="8" width="12.09765625" style="5" customWidth="1"/>
    <col min="9" max="9" width="2" style="5" customWidth="1"/>
    <col min="10" max="10" width="9" style="5" customWidth="1"/>
    <col min="11" max="11" width="11.5" style="5"/>
    <col min="12" max="12" width="2.09765625" style="5" customWidth="1"/>
    <col min="13" max="13" width="9" style="5" customWidth="1"/>
    <col min="14" max="14" width="10.8984375" style="5" customWidth="1"/>
    <col min="15" max="15" width="2.09765625" style="5" customWidth="1"/>
    <col min="16" max="16" width="12.5" style="5" customWidth="1"/>
    <col min="17" max="17" width="11.3984375" style="5" customWidth="1"/>
    <col min="18" max="18" width="14.09765625" style="5" bestFit="1" customWidth="1"/>
    <col min="19" max="16384" width="11.5" style="5"/>
  </cols>
  <sheetData>
    <row r="1" spans="1:18" s="3" customFormat="1" ht="44.1" customHeight="1" x14ac:dyDescent="0.25">
      <c r="A1" s="1"/>
      <c r="B1" s="164" t="str">
        <f>'Page de garde'!A1</f>
        <v>Centre Hospitalier Universitaire de Bordeaux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</row>
    <row r="2" spans="1:18" s="3" customFormat="1" ht="44.1" customHeight="1" x14ac:dyDescent="0.25">
      <c r="A2" s="4"/>
      <c r="B2" s="165" t="str">
        <f>'Page de garde'!A8</f>
        <v>Projet d’aménagement du CHU de Bordeaux 
Etudes environnementales et réglementaires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</row>
    <row r="3" spans="1:18" s="3" customFormat="1" ht="44.1" customHeight="1" x14ac:dyDescent="0.25">
      <c r="B3" s="224" t="s">
        <v>145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</row>
    <row r="4" spans="1:18" ht="20.25" customHeight="1" x14ac:dyDescent="0.3">
      <c r="A4" s="164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</row>
    <row r="5" spans="1:18" ht="44.1" customHeight="1" x14ac:dyDescent="0.3">
      <c r="A5" s="85" t="s">
        <v>1</v>
      </c>
      <c r="B5" s="199" t="str">
        <f>'Page de garde'!B17</f>
        <v>A renseigner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1"/>
    </row>
    <row r="6" spans="1:18" ht="44.1" customHeight="1" thickBot="1" x14ac:dyDescent="0.35">
      <c r="C6" s="7" t="s">
        <v>2</v>
      </c>
      <c r="E6" s="8" t="s">
        <v>3</v>
      </c>
      <c r="H6" s="8" t="s">
        <v>4</v>
      </c>
      <c r="K6" s="8" t="s">
        <v>5</v>
      </c>
      <c r="N6" s="42" t="s">
        <v>6</v>
      </c>
    </row>
    <row r="7" spans="1:18" ht="44.1" customHeight="1" thickBot="1" x14ac:dyDescent="0.35">
      <c r="B7" s="169" t="s">
        <v>70</v>
      </c>
      <c r="C7" s="169"/>
      <c r="E7" s="9" t="s">
        <v>22</v>
      </c>
      <c r="F7" s="10"/>
      <c r="H7" s="11" t="s">
        <v>23</v>
      </c>
      <c r="I7" s="10"/>
      <c r="K7" s="11" t="s">
        <v>24</v>
      </c>
      <c r="L7" s="10"/>
      <c r="N7" s="72" t="s">
        <v>75</v>
      </c>
      <c r="O7" s="66"/>
    </row>
    <row r="8" spans="1:18" ht="44.1" customHeight="1" thickTop="1" thickBot="1" x14ac:dyDescent="0.35">
      <c r="C8" s="7" t="s">
        <v>9</v>
      </c>
      <c r="E8" s="12">
        <v>0</v>
      </c>
      <c r="H8" s="12">
        <v>0</v>
      </c>
      <c r="K8" s="12">
        <v>0</v>
      </c>
      <c r="N8" s="13"/>
      <c r="P8" s="102"/>
      <c r="Q8" s="102"/>
      <c r="R8" s="102"/>
    </row>
    <row r="9" spans="1:18" ht="18.75" customHeight="1" thickTop="1" x14ac:dyDescent="0.3">
      <c r="Q9" s="15"/>
    </row>
    <row r="10" spans="1:18" ht="44.1" customHeight="1" x14ac:dyDescent="0.3">
      <c r="A10" s="196" t="s">
        <v>47</v>
      </c>
      <c r="B10" s="197"/>
      <c r="C10" s="198"/>
      <c r="D10" s="16" t="s">
        <v>121</v>
      </c>
      <c r="E10" s="43" t="s">
        <v>13</v>
      </c>
      <c r="F10" s="17"/>
      <c r="G10" s="16" t="s">
        <v>121</v>
      </c>
      <c r="H10" s="43" t="s">
        <v>13</v>
      </c>
      <c r="J10" s="16" t="s">
        <v>121</v>
      </c>
      <c r="K10" s="43" t="s">
        <v>13</v>
      </c>
      <c r="L10" s="17"/>
      <c r="M10" s="16" t="s">
        <v>121</v>
      </c>
      <c r="N10" s="43" t="s">
        <v>13</v>
      </c>
      <c r="O10" s="17"/>
      <c r="P10" s="14" t="s">
        <v>10</v>
      </c>
      <c r="Q10" s="14" t="s">
        <v>11</v>
      </c>
      <c r="R10" s="14" t="s">
        <v>12</v>
      </c>
    </row>
    <row r="11" spans="1:18" ht="35.25" customHeight="1" thickBot="1" x14ac:dyDescent="0.35">
      <c r="A11" s="195" t="s">
        <v>15</v>
      </c>
      <c r="B11" s="167" t="str">
        <f>'Valo financière X Arnozan'!B11</f>
        <v>Prestations (Cf. CCTP)</v>
      </c>
      <c r="C11" s="168"/>
      <c r="Q11" s="17"/>
    </row>
    <row r="12" spans="1:18" ht="39" customHeight="1" thickBot="1" x14ac:dyDescent="0.35">
      <c r="A12" s="195"/>
      <c r="B12" s="157" t="s">
        <v>123</v>
      </c>
      <c r="C12" s="171"/>
      <c r="D12" s="112">
        <v>0</v>
      </c>
      <c r="E12" s="101">
        <f>D12*$E$8</f>
        <v>0</v>
      </c>
      <c r="F12" s="24"/>
      <c r="G12" s="112">
        <v>0</v>
      </c>
      <c r="H12" s="101">
        <f>G12*$H$8</f>
        <v>0</v>
      </c>
      <c r="J12" s="112">
        <v>0</v>
      </c>
      <c r="K12" s="101">
        <f>J12*$K$8</f>
        <v>0</v>
      </c>
      <c r="L12" s="24"/>
      <c r="M12" s="112">
        <v>0</v>
      </c>
      <c r="N12" s="101">
        <f>M12*$N$8</f>
        <v>0</v>
      </c>
      <c r="P12" s="26">
        <f>E12+H12+K12+N12</f>
        <v>0</v>
      </c>
      <c r="Q12" s="25">
        <v>0.2</v>
      </c>
      <c r="R12" s="26">
        <f t="shared" ref="R12:R16" si="0">P12*(1+Q12)</f>
        <v>0</v>
      </c>
    </row>
    <row r="13" spans="1:18" ht="39" customHeight="1" thickBot="1" x14ac:dyDescent="0.35">
      <c r="A13" s="195"/>
      <c r="B13" s="157" t="s">
        <v>143</v>
      </c>
      <c r="C13" s="171"/>
      <c r="D13" s="112">
        <v>0</v>
      </c>
      <c r="E13" s="101">
        <f t="shared" ref="E13:E18" si="1">D13*$E$8</f>
        <v>0</v>
      </c>
      <c r="F13" s="24"/>
      <c r="G13" s="112">
        <v>0</v>
      </c>
      <c r="H13" s="101">
        <f t="shared" ref="H13:H18" si="2">G13*$H$8</f>
        <v>0</v>
      </c>
      <c r="J13" s="112">
        <v>0</v>
      </c>
      <c r="K13" s="101">
        <f t="shared" ref="K13:K18" si="3">J13*$K$8</f>
        <v>0</v>
      </c>
      <c r="L13" s="24"/>
      <c r="M13" s="112">
        <v>0</v>
      </c>
      <c r="N13" s="101">
        <f t="shared" ref="N13:N18" si="4">M13*$N$8</f>
        <v>0</v>
      </c>
      <c r="P13" s="26">
        <f t="shared" ref="P13:P18" si="5">E13+H13+K13+N13</f>
        <v>0</v>
      </c>
      <c r="Q13" s="25">
        <v>0.2</v>
      </c>
      <c r="R13" s="26">
        <f t="shared" si="0"/>
        <v>0</v>
      </c>
    </row>
    <row r="14" spans="1:18" ht="39" customHeight="1" thickBot="1" x14ac:dyDescent="0.35">
      <c r="A14" s="195"/>
      <c r="B14" s="157" t="s">
        <v>144</v>
      </c>
      <c r="C14" s="171"/>
      <c r="D14" s="112">
        <v>0</v>
      </c>
      <c r="E14" s="101">
        <f t="shared" si="1"/>
        <v>0</v>
      </c>
      <c r="F14" s="24"/>
      <c r="G14" s="112">
        <v>0</v>
      </c>
      <c r="H14" s="101">
        <f t="shared" si="2"/>
        <v>0</v>
      </c>
      <c r="J14" s="112">
        <v>0</v>
      </c>
      <c r="K14" s="101">
        <f t="shared" si="3"/>
        <v>0</v>
      </c>
      <c r="L14" s="24"/>
      <c r="M14" s="112">
        <v>0</v>
      </c>
      <c r="N14" s="101">
        <f t="shared" si="4"/>
        <v>0</v>
      </c>
      <c r="P14" s="26">
        <f t="shared" si="5"/>
        <v>0</v>
      </c>
      <c r="Q14" s="25">
        <v>0.2</v>
      </c>
      <c r="R14" s="26">
        <f t="shared" si="0"/>
        <v>0</v>
      </c>
    </row>
    <row r="15" spans="1:18" ht="44.1" customHeight="1" thickBot="1" x14ac:dyDescent="0.35">
      <c r="A15" s="195"/>
      <c r="B15" s="157" t="s">
        <v>67</v>
      </c>
      <c r="C15" s="171"/>
      <c r="D15" s="112">
        <v>0</v>
      </c>
      <c r="E15" s="101">
        <f t="shared" si="1"/>
        <v>0</v>
      </c>
      <c r="F15" s="24"/>
      <c r="G15" s="112">
        <v>0</v>
      </c>
      <c r="H15" s="101">
        <f t="shared" si="2"/>
        <v>0</v>
      </c>
      <c r="J15" s="112">
        <v>0</v>
      </c>
      <c r="K15" s="101">
        <f t="shared" si="3"/>
        <v>0</v>
      </c>
      <c r="L15" s="24"/>
      <c r="M15" s="112">
        <v>0</v>
      </c>
      <c r="N15" s="101">
        <f t="shared" si="4"/>
        <v>0</v>
      </c>
      <c r="P15" s="26">
        <f t="shared" si="5"/>
        <v>0</v>
      </c>
      <c r="Q15" s="25">
        <v>0.2</v>
      </c>
      <c r="R15" s="26">
        <f t="shared" si="0"/>
        <v>0</v>
      </c>
    </row>
    <row r="16" spans="1:18" ht="39" customHeight="1" thickBot="1" x14ac:dyDescent="0.35">
      <c r="A16" s="195"/>
      <c r="B16" s="157" t="s">
        <v>68</v>
      </c>
      <c r="C16" s="171"/>
      <c r="D16" s="112">
        <v>0</v>
      </c>
      <c r="E16" s="101">
        <f t="shared" si="1"/>
        <v>0</v>
      </c>
      <c r="F16" s="24"/>
      <c r="G16" s="112">
        <v>0</v>
      </c>
      <c r="H16" s="101">
        <f t="shared" si="2"/>
        <v>0</v>
      </c>
      <c r="J16" s="112">
        <v>0</v>
      </c>
      <c r="K16" s="101">
        <f t="shared" si="3"/>
        <v>0</v>
      </c>
      <c r="L16" s="24"/>
      <c r="M16" s="112">
        <v>0</v>
      </c>
      <c r="N16" s="101">
        <f t="shared" si="4"/>
        <v>0</v>
      </c>
      <c r="P16" s="26">
        <f t="shared" si="5"/>
        <v>0</v>
      </c>
      <c r="Q16" s="25">
        <v>0.2</v>
      </c>
      <c r="R16" s="26">
        <f t="shared" si="0"/>
        <v>0</v>
      </c>
    </row>
    <row r="17" spans="1:18" ht="39" customHeight="1" thickBot="1" x14ac:dyDescent="0.35">
      <c r="A17" s="195"/>
      <c r="B17" s="157" t="s">
        <v>122</v>
      </c>
      <c r="C17" s="171"/>
      <c r="D17" s="112">
        <v>0</v>
      </c>
      <c r="E17" s="101">
        <f t="shared" si="1"/>
        <v>0</v>
      </c>
      <c r="F17" s="24"/>
      <c r="G17" s="112">
        <v>0</v>
      </c>
      <c r="H17" s="101">
        <f t="shared" si="2"/>
        <v>0</v>
      </c>
      <c r="J17" s="112">
        <v>0</v>
      </c>
      <c r="K17" s="101">
        <f t="shared" si="3"/>
        <v>0</v>
      </c>
      <c r="L17" s="24"/>
      <c r="M17" s="112">
        <v>0</v>
      </c>
      <c r="N17" s="101">
        <f t="shared" si="4"/>
        <v>0</v>
      </c>
      <c r="P17" s="26">
        <f t="shared" si="5"/>
        <v>0</v>
      </c>
      <c r="Q17" s="25">
        <v>0.2</v>
      </c>
      <c r="R17" s="26">
        <f t="shared" ref="R17:R18" si="6">P17*(1+Q17)</f>
        <v>0</v>
      </c>
    </row>
    <row r="18" spans="1:18" ht="39" customHeight="1" thickBot="1" x14ac:dyDescent="0.35">
      <c r="A18" s="195"/>
      <c r="B18" s="157" t="s">
        <v>129</v>
      </c>
      <c r="C18" s="171"/>
      <c r="D18" s="112">
        <v>0</v>
      </c>
      <c r="E18" s="101">
        <f t="shared" si="1"/>
        <v>0</v>
      </c>
      <c r="F18" s="24"/>
      <c r="G18" s="112">
        <v>0</v>
      </c>
      <c r="H18" s="101">
        <f t="shared" si="2"/>
        <v>0</v>
      </c>
      <c r="J18" s="112">
        <v>0</v>
      </c>
      <c r="K18" s="101">
        <f t="shared" si="3"/>
        <v>0</v>
      </c>
      <c r="L18" s="24"/>
      <c r="M18" s="112">
        <v>0</v>
      </c>
      <c r="N18" s="101">
        <f t="shared" si="4"/>
        <v>0</v>
      </c>
      <c r="P18" s="26">
        <f t="shared" si="5"/>
        <v>0</v>
      </c>
      <c r="Q18" s="25">
        <v>0.2</v>
      </c>
      <c r="R18" s="26">
        <f t="shared" si="6"/>
        <v>0</v>
      </c>
    </row>
    <row r="19" spans="1:18" ht="18" customHeight="1" x14ac:dyDescent="0.3">
      <c r="A19" s="29"/>
      <c r="B19" s="30"/>
      <c r="C19" s="30"/>
      <c r="E19" s="31"/>
      <c r="F19" s="24"/>
      <c r="H19" s="31"/>
      <c r="K19" s="31"/>
      <c r="L19" s="24"/>
      <c r="N19" s="31"/>
      <c r="O19" s="24"/>
      <c r="P19" s="31"/>
      <c r="Q19" s="32"/>
      <c r="R19" s="31"/>
    </row>
    <row r="20" spans="1:18" ht="24" customHeight="1" x14ac:dyDescent="0.3">
      <c r="C20" s="33"/>
      <c r="E20" s="26">
        <f>SUM(E12:E18)</f>
        <v>0</v>
      </c>
      <c r="H20" s="26">
        <f>SUM(H12:H18)</f>
        <v>0</v>
      </c>
      <c r="I20" s="7"/>
      <c r="K20" s="26">
        <f>SUM(K12:K18)</f>
        <v>0</v>
      </c>
      <c r="L20" s="7"/>
      <c r="N20" s="26">
        <f>SUM(N12:N18)</f>
        <v>0</v>
      </c>
      <c r="O20" s="7"/>
      <c r="P20" s="26">
        <f>SUM(E20:O20)</f>
        <v>0</v>
      </c>
      <c r="Q20" s="25">
        <v>0.2</v>
      </c>
      <c r="R20" s="26">
        <f>SUM(R12:R18)</f>
        <v>0</v>
      </c>
    </row>
    <row r="21" spans="1:18" ht="18" customHeight="1" x14ac:dyDescent="0.3"/>
    <row r="22" spans="1:18" ht="33.75" customHeight="1" x14ac:dyDescent="0.3">
      <c r="C22" s="33"/>
      <c r="K22" s="170" t="s">
        <v>116</v>
      </c>
      <c r="L22" s="170"/>
      <c r="M22" s="170"/>
      <c r="N22" s="170"/>
      <c r="P22" s="34">
        <f>P20</f>
        <v>0</v>
      </c>
      <c r="R22" s="34">
        <f>R20</f>
        <v>0</v>
      </c>
    </row>
    <row r="23" spans="1:18" ht="18.75" customHeight="1" x14ac:dyDescent="0.3">
      <c r="C23" s="33"/>
      <c r="P23" s="104"/>
      <c r="R23" s="104"/>
    </row>
    <row r="24" spans="1:18" ht="9" customHeight="1" x14ac:dyDescent="0.3">
      <c r="C24" s="33"/>
      <c r="P24" s="104"/>
      <c r="R24" s="104"/>
    </row>
  </sheetData>
  <mergeCells count="17">
    <mergeCell ref="B1:R1"/>
    <mergeCell ref="B2:R2"/>
    <mergeCell ref="B3:R3"/>
    <mergeCell ref="A4:R4"/>
    <mergeCell ref="B7:C7"/>
    <mergeCell ref="B5:R5"/>
    <mergeCell ref="K22:N22"/>
    <mergeCell ref="B18:C18"/>
    <mergeCell ref="A11:A18"/>
    <mergeCell ref="B17:C17"/>
    <mergeCell ref="A10:C10"/>
    <mergeCell ref="B11:C11"/>
    <mergeCell ref="B12:C12"/>
    <mergeCell ref="B13:C13"/>
    <mergeCell ref="B14:C14"/>
    <mergeCell ref="B15:C15"/>
    <mergeCell ref="B16:C16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9bf7a9-571d-4f19-9bfe-8070e76acdd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8D97BF76A5684B859198D987C5ACBE" ma:contentTypeVersion="12" ma:contentTypeDescription="Crée un document." ma:contentTypeScope="" ma:versionID="22dabac01aea3c025c7d96c1ad890bfc">
  <xsd:schema xmlns:xsd="http://www.w3.org/2001/XMLSchema" xmlns:xs="http://www.w3.org/2001/XMLSchema" xmlns:p="http://schemas.microsoft.com/office/2006/metadata/properties" xmlns:ns2="2c9bf7a9-571d-4f19-9bfe-8070e76acdde" targetNamespace="http://schemas.microsoft.com/office/2006/metadata/properties" ma:root="true" ma:fieldsID="2bf0dec54e6f393da43cb2b232ff0d62" ns2:_="">
    <xsd:import namespace="2c9bf7a9-571d-4f19-9bfe-8070e76acd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9bf7a9-571d-4f19-9bfe-8070e76acd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e863f99d-c53d-42c0-b5ee-cee38ce477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1361FD-BB7E-4844-9979-686AADD7B6F3}">
  <ds:schemaRefs>
    <ds:schemaRef ds:uri="http://schemas.microsoft.com/office/2006/metadata/properties"/>
    <ds:schemaRef ds:uri="http://schemas.microsoft.com/office/infopath/2007/PartnerControls"/>
    <ds:schemaRef ds:uri="2c9bf7a9-571d-4f19-9bfe-8070e76acdde"/>
  </ds:schemaRefs>
</ds:datastoreItem>
</file>

<file path=customXml/itemProps2.xml><?xml version="1.0" encoding="utf-8"?>
<ds:datastoreItem xmlns:ds="http://schemas.openxmlformats.org/officeDocument/2006/customXml" ds:itemID="{AF3316A3-6098-45C7-A848-E66E8C70BE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0E819C-8349-434D-9CA0-73AD67CAF2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9bf7a9-571d-4f19-9bfe-8070e76acd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Page de garde</vt:lpstr>
      <vt:lpstr>Mode d'emploi onglets </vt:lpstr>
      <vt:lpstr>Moyens Humains Pellegrin</vt:lpstr>
      <vt:lpstr>Valo financière Pellegrin</vt:lpstr>
      <vt:lpstr>Moyens Humains Ht Lévêque</vt:lpstr>
      <vt:lpstr>Valo financière Ht Lévêque</vt:lpstr>
      <vt:lpstr>Moyens Humains X Arnozan</vt:lpstr>
      <vt:lpstr>Valo financière X Arnozan</vt:lpstr>
      <vt:lpstr>Missions communes</vt:lpstr>
      <vt:lpstr>SYNTHESE FINANCIERE</vt:lpstr>
      <vt:lpstr>'Mode d''emploi onglets '!Zone_d_impression</vt:lpstr>
      <vt:lpstr>'Moyens Humains Ht Lévêque'!Zone_d_impression</vt:lpstr>
      <vt:lpstr>'Moyens Humains Pellegrin'!Zone_d_impression</vt:lpstr>
      <vt:lpstr>'Moyens Humains X Arnozan'!Zone_d_impression</vt:lpstr>
      <vt:lpstr>'Page de garde'!Zone_d_impression</vt:lpstr>
      <vt:lpstr>'SYNTHESE FINANCIERE'!Zone_d_impression</vt:lpstr>
      <vt:lpstr>'Valo financière Ht Lévêque'!Zone_d_impression</vt:lpstr>
      <vt:lpstr>'Valo financière Pellegrin'!Zone_d_impression</vt:lpstr>
      <vt:lpstr>'Valo financière X Arnozan'!Zone_d_impression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Bou Semaan</dc:creator>
  <cp:lastModifiedBy>ANTONA-AUGER Madeleine</cp:lastModifiedBy>
  <cp:lastPrinted>2024-05-24T14:53:58Z</cp:lastPrinted>
  <dcterms:created xsi:type="dcterms:W3CDTF">2024-05-17T12:45:51Z</dcterms:created>
  <dcterms:modified xsi:type="dcterms:W3CDTF">2024-12-13T14:49:17Z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0x0101001D8D97BF76A5684B859198D987C5ACBE</vt:lpwstr>
  </property>
</Properties>
</file>