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VS-DFS\Poles\PHARMACIE\PHARMACIE\Privé\G3- Cellule Marchés\PARTAGE CELLULE MARCHES\CONSULTATIONS\M - GROUPEMENT SPECIALITES PHARMACEUTIQUES\2025 - MNGSP\01 - DOCUMENTS DE MARCHE\OK\"/>
    </mc:Choice>
  </mc:AlternateContent>
  <workbookProtection workbookAlgorithmName="SHA-512" workbookHashValue="sram0tFTdwsmpbbqFA/DUgz12NWw6ur0BzF6LciuuklYqP8VaR3Ou1AG7mQsyrbJAkOih5Q0L2CpyfdvrsN8lA==" workbookSaltValue="L7GyG1rXCSHO9TNT4XiHcg==" workbookSpinCount="100000" lockStructure="1"/>
  <bookViews>
    <workbookView xWindow="0" yWindow="0" windowWidth="25200" windowHeight="11985"/>
  </bookViews>
  <sheets>
    <sheet name="QUANTITES" sheetId="1" r:id="rId1"/>
    <sheet name="SPECIMENS-ECHANTILLONS" sheetId="6" r:id="rId2"/>
    <sheet name="LOTS" sheetId="4" r:id="rId3"/>
  </sheets>
  <definedNames>
    <definedName name="_xlnm._FilterDatabase" localSheetId="2" hidden="1">LOTS!$A$7:$E$7</definedName>
    <definedName name="_xlnm._FilterDatabase" localSheetId="0" hidden="1">QUANTITES!$A$8:$M$11</definedName>
    <definedName name="_xlnm._FilterDatabase" localSheetId="1" hidden="1">'SPECIMENS-ECHANTILLONS'!$A$8:$H$11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2" i="6" l="1"/>
  <c r="G12" i="6"/>
  <c r="G12" i="1" l="1"/>
  <c r="F12" i="1"/>
  <c r="M12" i="1" l="1"/>
  <c r="L12" i="1"/>
  <c r="K12" i="1"/>
  <c r="I12" i="1"/>
  <c r="J12" i="1"/>
  <c r="H12" i="1"/>
  <c r="F10" i="1"/>
  <c r="G10" i="1" s="1"/>
  <c r="F11" i="1"/>
  <c r="G11" i="1" s="1"/>
  <c r="E10" i="4"/>
  <c r="E9" i="4"/>
  <c r="F9" i="1" l="1"/>
  <c r="F12" i="6" l="1"/>
  <c r="E8" i="4"/>
  <c r="G9" i="1" l="1"/>
</calcChain>
</file>

<file path=xl/sharedStrings.xml><?xml version="1.0" encoding="utf-8"?>
<sst xmlns="http://schemas.openxmlformats.org/spreadsheetml/2006/main" count="59" uniqueCount="30">
  <si>
    <t>LOT</t>
  </si>
  <si>
    <t>LIBELLE DU LOT</t>
  </si>
  <si>
    <t>SOUS-LOT</t>
  </si>
  <si>
    <t>LIBELLE DU SOUS-LOT</t>
  </si>
  <si>
    <t>QUANTITE TOTALE
ESTIMATIVE</t>
  </si>
  <si>
    <r>
      <t xml:space="preserve">QUANTITES EXPRIMEES SUR </t>
    </r>
    <r>
      <rPr>
        <b/>
        <sz val="12"/>
        <color rgb="FFFF0000"/>
        <rFont val="Calibri"/>
        <family val="2"/>
        <scheme val="minor"/>
      </rPr>
      <t>12 MOIS</t>
    </r>
  </si>
  <si>
    <t>CLASSE</t>
  </si>
  <si>
    <t>BRETAGNE OCCIDENTALE (29)</t>
  </si>
  <si>
    <r>
      <t xml:space="preserve">GROUPEMENT HOSPITALIER TERRITORIAL </t>
    </r>
    <r>
      <rPr>
        <b/>
        <sz val="16"/>
        <color theme="1"/>
        <rFont val="Calibri"/>
        <family val="2"/>
      </rPr>
      <t>→</t>
    </r>
  </si>
  <si>
    <t>C.H.U. DE BREST</t>
  </si>
  <si>
    <t xml:space="preserve"> C.H. DE LANMEUR</t>
  </si>
  <si>
    <t>UNION HOSPITALIERE DE CORNOUAILLE (29)</t>
  </si>
  <si>
    <t>QUANTITES PAR ETABLISSEMENTS</t>
  </si>
  <si>
    <t>QUANTITES PAR LOTS</t>
  </si>
  <si>
    <t>ANNEXE 3 - CAHIER DES CLAUSES PARTICULIERES (CCP)</t>
  </si>
  <si>
    <r>
      <t xml:space="preserve">QUANTITE TOTALE
MAXIMALE
</t>
    </r>
    <r>
      <rPr>
        <b/>
        <sz val="11"/>
        <color rgb="FFFF0000"/>
        <rFont val="Calibri"/>
        <family val="2"/>
        <scheme val="minor"/>
      </rPr>
      <t>(coefficient 4)</t>
    </r>
  </si>
  <si>
    <t>C.H. FERDINAND GRALL
(LANDERNEAU)</t>
  </si>
  <si>
    <r>
      <t xml:space="preserve">QUANTITES = </t>
    </r>
    <r>
      <rPr>
        <b/>
        <sz val="12"/>
        <color rgb="FFFF0000"/>
        <rFont val="Calibri"/>
        <family val="2"/>
        <scheme val="minor"/>
      </rPr>
      <t>CONDITIONNEMENT D'USAGE</t>
    </r>
  </si>
  <si>
    <t>SPECIMENS/ECHANTILLONS PAR ETABLISSEMENTS</t>
  </si>
  <si>
    <t>TOTAL
SPECIMENS/ECHANTILLONS</t>
  </si>
  <si>
    <t xml:space="preserve"> C.H. DE LA PRESQU'ÎLE
DE CROZON</t>
  </si>
  <si>
    <t>C.H. DES PAYS
DE MORLAIX</t>
  </si>
  <si>
    <t xml:space="preserve"> C.H.I. DE CORNOUAILLE
(QUIMPER-CONCARNEAU)</t>
  </si>
  <si>
    <t>DISPOSITIFS DE CONTROLE ULTIME DU GROUPE SANGUIN</t>
  </si>
  <si>
    <t>SODIUM CHLORURE 0.9%</t>
  </si>
  <si>
    <t>TALC STERILE</t>
  </si>
  <si>
    <t>CARTE PRETE A L'EMPLOI</t>
  </si>
  <si>
    <t>SOLUTION POUR IRRIGATION - POCHE 100ML</t>
  </si>
  <si>
    <t>DISPOSITIF 30G</t>
  </si>
  <si>
    <t>Marché public n°2024PHIE0120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</si>
</sst>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##0"/>
    <numFmt numFmtId="165" formatCode="##0"/>
  </numFmts>
  <fonts count="1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6"/>
      <color theme="1"/>
      <name val="Calibri"/>
      <family val="2"/>
    </font>
    <font>
      <b/>
      <sz val="16"/>
      <color theme="4"/>
      <name val="Calibri"/>
      <family val="2"/>
      <scheme val="minor"/>
    </font>
    <font>
      <b/>
      <sz val="16"/>
      <color theme="5"/>
      <name val="Calibri"/>
      <family val="2"/>
      <scheme val="minor"/>
    </font>
    <font>
      <sz val="1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0"/>
      <name val="Arial"/>
      <family val="2"/>
    </font>
    <font>
      <sz val="8"/>
      <name val="Tahoma"/>
      <family val="2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3" fillId="0" borderId="0"/>
  </cellStyleXfs>
  <cellXfs count="53">
    <xf numFmtId="0" fontId="0" fillId="0" borderId="0" xfId="0"/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3" fontId="0" fillId="0" borderId="0" xfId="0" applyNumberFormat="1" applyAlignment="1">
      <alignment horizontal="center" vertical="center"/>
    </xf>
    <xf numFmtId="3" fontId="0" fillId="3" borderId="1" xfId="0" applyNumberFormat="1" applyFill="1" applyBorder="1" applyAlignment="1">
      <alignment horizontal="center" vertical="center"/>
    </xf>
    <xf numFmtId="3" fontId="0" fillId="4" borderId="1" xfId="0" applyNumberFormat="1" applyFill="1" applyBorder="1" applyAlignment="1">
      <alignment horizontal="center" vertical="center"/>
    </xf>
    <xf numFmtId="3" fontId="0" fillId="5" borderId="1" xfId="0" applyNumberFormat="1" applyFill="1" applyBorder="1" applyAlignment="1">
      <alignment horizontal="center" vertical="center" wrapText="1"/>
    </xf>
    <xf numFmtId="3" fontId="1" fillId="6" borderId="3" xfId="0" applyNumberFormat="1" applyFont="1" applyFill="1" applyBorder="1" applyAlignment="1">
      <alignment horizontal="center" vertical="center" wrapText="1"/>
    </xf>
    <xf numFmtId="3" fontId="1" fillId="7" borderId="3" xfId="0" applyNumberFormat="1" applyFont="1" applyFill="1" applyBorder="1" applyAlignment="1">
      <alignment horizontal="center" vertical="center" wrapText="1"/>
    </xf>
    <xf numFmtId="3" fontId="10" fillId="4" borderId="1" xfId="0" applyNumberFormat="1" applyFont="1" applyFill="1" applyBorder="1" applyAlignment="1">
      <alignment horizontal="center" vertical="center"/>
    </xf>
    <xf numFmtId="3" fontId="10" fillId="0" borderId="0" xfId="0" applyNumberFormat="1" applyFont="1" applyAlignment="1">
      <alignment horizontal="center"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Fill="1" applyAlignment="1">
      <alignment vertical="center"/>
    </xf>
    <xf numFmtId="0" fontId="0" fillId="0" borderId="0" xfId="0" applyFill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3" fontId="1" fillId="2" borderId="2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3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3" fontId="1" fillId="2" borderId="2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0" fontId="6" fillId="0" borderId="0" xfId="0" applyFont="1" applyAlignment="1">
      <alignment horizontal="center" wrapText="1"/>
    </xf>
    <xf numFmtId="3" fontId="0" fillId="0" borderId="1" xfId="0" applyNumberForma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3" fontId="0" fillId="5" borderId="2" xfId="0" applyNumberForma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3" fontId="1" fillId="2" borderId="10" xfId="0" applyNumberFormat="1" applyFont="1" applyFill="1" applyBorder="1" applyAlignment="1">
      <alignment horizontal="center" vertical="center" wrapText="1"/>
    </xf>
    <xf numFmtId="164" fontId="14" fillId="0" borderId="1" xfId="1" applyNumberFormat="1" applyFont="1" applyFill="1" applyBorder="1" applyAlignment="1" applyProtection="1">
      <alignment horizontal="center" vertical="center"/>
    </xf>
    <xf numFmtId="0" fontId="15" fillId="0" borderId="5" xfId="0" applyFont="1" applyBorder="1" applyAlignment="1">
      <alignment horizontal="center" vertical="center"/>
    </xf>
    <xf numFmtId="3" fontId="16" fillId="4" borderId="1" xfId="0" applyNumberFormat="1" applyFont="1" applyFill="1" applyBorder="1" applyAlignment="1">
      <alignment horizontal="center" vertical="center"/>
    </xf>
    <xf numFmtId="165" fontId="14" fillId="0" borderId="1" xfId="1" applyNumberFormat="1" applyFont="1" applyFill="1" applyBorder="1" applyAlignment="1" applyProtection="1">
      <alignment horizontal="center" vertical="center"/>
    </xf>
    <xf numFmtId="3" fontId="8" fillId="0" borderId="0" xfId="0" applyNumberFormat="1" applyFont="1" applyBorder="1" applyAlignment="1">
      <alignment horizontal="center" vertical="center" wrapText="1"/>
    </xf>
    <xf numFmtId="3" fontId="9" fillId="0" borderId="0" xfId="0" applyNumberFormat="1" applyFont="1" applyBorder="1" applyAlignment="1">
      <alignment horizontal="center" vertical="center" wrapText="1"/>
    </xf>
    <xf numFmtId="3" fontId="1" fillId="8" borderId="2" xfId="0" applyNumberFormat="1" applyFont="1" applyFill="1" applyBorder="1" applyAlignment="1">
      <alignment horizontal="center" vertical="center" wrapText="1"/>
    </xf>
    <xf numFmtId="3" fontId="1" fillId="8" borderId="7" xfId="0" applyNumberFormat="1" applyFont="1" applyFill="1" applyBorder="1" applyAlignment="1">
      <alignment horizontal="center" vertical="center" wrapText="1"/>
    </xf>
    <xf numFmtId="3" fontId="0" fillId="8" borderId="6" xfId="0" applyNumberFormat="1" applyFill="1" applyBorder="1" applyAlignment="1">
      <alignment horizontal="center" vertical="center" wrapText="1"/>
    </xf>
    <xf numFmtId="3" fontId="0" fillId="8" borderId="1" xfId="0" applyNumberForma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4" fillId="8" borderId="0" xfId="0" applyFont="1" applyFill="1" applyAlignment="1">
      <alignment horizontal="center" vertical="center"/>
    </xf>
    <xf numFmtId="0" fontId="11" fillId="0" borderId="0" xfId="0" applyFont="1" applyFill="1" applyAlignment="1">
      <alignment horizontal="center" vertical="center"/>
    </xf>
    <xf numFmtId="3" fontId="8" fillId="0" borderId="0" xfId="0" applyNumberFormat="1" applyFont="1" applyBorder="1" applyAlignment="1">
      <alignment horizontal="center" vertical="center" wrapText="1"/>
    </xf>
    <xf numFmtId="0" fontId="6" fillId="0" borderId="0" xfId="0" applyFont="1" applyBorder="1" applyAlignment="1">
      <alignment horizontal="right" wrapText="1"/>
    </xf>
  </cellXfs>
  <cellStyles count="2">
    <cellStyle name="NiveauLigne_4" xfId="1" builtinId="1" iLevel="3"/>
    <cellStyle name="Normal" xfId="0" builtinId="0"/>
  </cellStyles>
  <dxfs count="32">
    <dxf>
      <numFmt numFmtId="3" formatCode="#,##0"/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numFmt numFmtId="3" formatCode="#,##0"/>
      <fill>
        <patternFill patternType="solid">
          <fgColor indexed="64"/>
          <bgColor theme="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2" tint="-9.9978637043366805E-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numFmt numFmtId="3" formatCode="#,##0"/>
      <fill>
        <patternFill patternType="solid">
          <fgColor indexed="64"/>
          <bgColor theme="5" tint="0.799981688894314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3" formatCode="#,##0"/>
      <fill>
        <patternFill patternType="solid">
          <fgColor indexed="64"/>
          <bgColor theme="4" tint="0.799981688894314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fill>
        <patternFill patternType="solid">
          <fgColor indexed="64"/>
          <bgColor theme="2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sz val="8"/>
        <color auto="1"/>
        <name val="Tahoma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ont>
        <sz val="8"/>
        <color auto="1"/>
        <name val="Tahoma"/>
        <scheme val="none"/>
      </font>
      <numFmt numFmtId="165" formatCode="##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ont>
        <sz val="8"/>
        <color auto="1"/>
        <name val="Tahoma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Tahoma"/>
        <scheme val="none"/>
      </font>
      <numFmt numFmtId="164" formatCode="###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" formatCode="#,##0"/>
      <fill>
        <patternFill patternType="solid">
          <fgColor indexed="64"/>
          <bgColor theme="8" tint="0.5999938962981048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numFmt numFmtId="3" formatCode="#,##0"/>
      <fill>
        <patternFill patternType="solid">
          <fgColor indexed="64"/>
          <bgColor theme="5" tint="0.799981688894314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fill>
        <patternFill patternType="solid">
          <fgColor indexed="64"/>
          <bgColor theme="4" tint="0.799981688894314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fill>
        <patternFill patternType="solid">
          <fgColor indexed="64"/>
          <bgColor theme="4" tint="0.799981688894314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fill>
        <patternFill patternType="solid">
          <fgColor indexed="64"/>
          <bgColor theme="4" tint="0.799981688894314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fill>
        <patternFill patternType="solid">
          <fgColor indexed="64"/>
          <bgColor theme="4" tint="0.799981688894314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fill>
        <patternFill patternType="solid">
          <fgColor indexed="64"/>
          <bgColor theme="4" tint="0.799981688894314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fill>
        <patternFill patternType="solid">
          <fgColor indexed="64"/>
          <bgColor theme="2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sz val="8"/>
        <color auto="1"/>
        <name val="Tahoma"/>
        <scheme val="none"/>
      </font>
      <numFmt numFmtId="165" formatCode="##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Tahoma"/>
        <scheme val="none"/>
      </font>
      <numFmt numFmtId="164" formatCode="###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" formatCode="#,##0"/>
      <fill>
        <patternFill patternType="solid">
          <fgColor indexed="64"/>
          <bgColor theme="8" tint="0.5999938962981048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ables/table1.xml><?xml version="1.0" encoding="utf-8"?>
<table xmlns="http://schemas.openxmlformats.org/spreadsheetml/2006/main" id="1" name="Tableau1" displayName="Tableau1" ref="A8:M11" totalsRowShown="0" headerRowDxfId="31" tableBorderDxfId="30">
  <autoFilter ref="A8:M11"/>
  <tableColumns count="13">
    <tableColumn id="1" name="CLASSE" dataDxfId="29"/>
    <tableColumn id="2" name="LOT" dataDxfId="28" dataCellStyle="NiveauLigne_4"/>
    <tableColumn id="3" name="LIBELLE DU LOT" dataDxfId="27"/>
    <tableColumn id="4" name="SOUS-LOT" dataDxfId="26" dataCellStyle="NiveauLigne_4"/>
    <tableColumn id="5" name="LIBELLE DU SOUS-LOT" dataDxfId="25"/>
    <tableColumn id="6" name="QUANTITE TOTALE_x000a_ESTIMATIVE" dataDxfId="24">
      <calculatedColumnFormula>SUM(H9:M9)</calculatedColumnFormula>
    </tableColumn>
    <tableColumn id="7" name="QUANTITE TOTALE_x000a_MAXIMALE_x000a_(coefficient 4)" dataDxfId="23">
      <calculatedColumnFormula>F9*4</calculatedColumnFormula>
    </tableColumn>
    <tableColumn id="8" name="C.H.U. DE BREST" dataDxfId="22"/>
    <tableColumn id="9" name="C.H. DES PAYS_x000a_DE MORLAIX" dataDxfId="21"/>
    <tableColumn id="10" name="C.H. FERDINAND GRALL_x000a_(LANDERNEAU)" dataDxfId="20"/>
    <tableColumn id="12" name=" C.H. DE LANMEUR" dataDxfId="19"/>
    <tableColumn id="13" name=" C.H. DE LA PRESQU'ÎLE_x000a_DE CROZON" dataDxfId="18"/>
    <tableColumn id="14" name=" C.H.I. DE CORNOUAILLE_x000a_(QUIMPER-CONCARNEAU)" dataDxfId="17"/>
  </tableColumns>
  <tableStyleInfo showFirstColumn="0" showLastColumn="0" showRowStripes="1" showColumnStripes="0"/>
</table>
</file>

<file path=xl/tables/table2.xml><?xml version="1.0" encoding="utf-8"?>
<table xmlns="http://schemas.openxmlformats.org/spreadsheetml/2006/main" id="2" name="Tableau2" displayName="Tableau2" ref="A8:H11" totalsRowShown="0" headerRowDxfId="16" tableBorderDxfId="15">
  <autoFilter ref="A8:H11"/>
  <tableColumns count="8">
    <tableColumn id="1" name="CLASSE" dataDxfId="14"/>
    <tableColumn id="2" name="LOT" dataDxfId="13" dataCellStyle="NiveauLigne_4"/>
    <tableColumn id="3" name="LIBELLE DU LOT" dataDxfId="12" dataCellStyle="NiveauLigne_4"/>
    <tableColumn id="4" name="SOUS-LOT" dataDxfId="11" dataCellStyle="NiveauLigne_4"/>
    <tableColumn id="5" name="LIBELLE DU SOUS-LOT" dataDxfId="10" dataCellStyle="NiveauLigne_4"/>
    <tableColumn id="6" name="TOTAL_x000a_SPECIMENS/ECHANTILLONS" dataDxfId="9">
      <calculatedColumnFormula>+SUM(G9:H9)</calculatedColumnFormula>
    </tableColumn>
    <tableColumn id="7" name="C.H.U. DE BREST" dataDxfId="8"/>
    <tableColumn id="13" name=" C.H.I. DE CORNOUAILLE_x000a_(QUIMPER-CONCARNEAU)" dataDxfId="7"/>
  </tableColumns>
  <tableStyleInfo showFirstColumn="0" showLastColumn="0" showRowStripes="1" showColumnStripes="0"/>
</table>
</file>

<file path=xl/tables/table3.xml><?xml version="1.0" encoding="utf-8"?>
<table xmlns="http://schemas.openxmlformats.org/spreadsheetml/2006/main" id="3" name="Tableau3" displayName="Tableau3" ref="A7:E8" totalsRowShown="0" headerRowDxfId="6" tableBorderDxfId="5">
  <autoFilter ref="A7:E8"/>
  <tableColumns count="5">
    <tableColumn id="1" name="CLASSE" dataDxfId="4"/>
    <tableColumn id="2" name="LOT" dataDxfId="3"/>
    <tableColumn id="3" name="LIBELLE DU LOT" dataDxfId="2"/>
    <tableColumn id="4" name="QUANTITE TOTALE_x000a_ESTIMATIVE" dataDxfId="1">
      <calculatedColumnFormula>SUMIFS(QUANTITES!F:F,QUANTITES!B:B,LOTS!B8)</calculatedColumnFormula>
    </tableColumn>
    <tableColumn id="5" name="QUANTITE TOTALE_x000a_MAXIMALE_x000a_(coefficient 4)" dataDxfId="0">
      <calculatedColumnFormula>D8*4</calculatedColumnFormula>
    </tableColumn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2"/>
  <sheetViews>
    <sheetView showGridLines="0" tabSelected="1" zoomScale="85" zoomScaleNormal="85" workbookViewId="0">
      <pane xSplit="7" ySplit="8" topLeftCell="H9" activePane="bottomRight" state="frozen"/>
      <selection pane="topRight" activeCell="H1" sqref="H1"/>
      <selection pane="bottomLeft" activeCell="A9" sqref="A9"/>
      <selection pane="bottomRight" activeCell="M11" sqref="H11:M11"/>
    </sheetView>
  </sheetViews>
  <sheetFormatPr baseColWidth="10" defaultRowHeight="15" outlineLevelCol="1" x14ac:dyDescent="0.25"/>
  <cols>
    <col min="1" max="1" width="12.5703125" style="2" hidden="1" customWidth="1" outlineLevel="1"/>
    <col min="2" max="2" width="9.7109375" style="2" bestFit="1" customWidth="1" collapsed="1"/>
    <col min="3" max="3" width="61.28515625" style="2" bestFit="1" customWidth="1"/>
    <col min="4" max="4" width="15.140625" style="2" bestFit="1" customWidth="1"/>
    <col min="5" max="5" width="40.85546875" style="2" bestFit="1" customWidth="1"/>
    <col min="6" max="7" width="22.28515625" style="7" bestFit="1" customWidth="1"/>
    <col min="8" max="12" width="28.7109375" style="7" customWidth="1"/>
    <col min="13" max="13" width="34.7109375" style="7" customWidth="1"/>
    <col min="14" max="16384" width="11.42578125" style="2"/>
  </cols>
  <sheetData>
    <row r="1" spans="1:13" ht="26.25" x14ac:dyDescent="0.25">
      <c r="A1" s="1" t="s">
        <v>12</v>
      </c>
      <c r="B1" s="1"/>
      <c r="C1" s="1"/>
      <c r="D1" s="1"/>
      <c r="E1" s="1"/>
      <c r="F1" s="1"/>
      <c r="G1" s="1"/>
      <c r="H1" s="15"/>
      <c r="I1" s="15"/>
      <c r="J1" s="15"/>
      <c r="K1" s="15"/>
      <c r="L1" s="15"/>
      <c r="M1" s="15"/>
    </row>
    <row r="2" spans="1:13" ht="23.25" x14ac:dyDescent="0.25">
      <c r="A2" s="48" t="s">
        <v>14</v>
      </c>
      <c r="B2" s="48"/>
      <c r="C2" s="48"/>
      <c r="D2" s="48"/>
      <c r="E2" s="48"/>
      <c r="F2" s="48"/>
      <c r="G2" s="48"/>
      <c r="H2" s="16"/>
      <c r="I2" s="16"/>
      <c r="J2" s="16"/>
      <c r="K2" s="16"/>
      <c r="L2" s="16"/>
      <c r="M2" s="16"/>
    </row>
    <row r="3" spans="1:13" ht="23.25" x14ac:dyDescent="0.25">
      <c r="A3" s="50" t="s">
        <v>29</v>
      </c>
      <c r="B3" s="50"/>
      <c r="C3" s="50"/>
      <c r="D3" s="50"/>
      <c r="E3" s="50"/>
      <c r="F3" s="50"/>
      <c r="G3" s="50"/>
      <c r="H3" s="16"/>
      <c r="I3" s="16"/>
      <c r="J3" s="16"/>
      <c r="K3" s="16"/>
      <c r="L3" s="16"/>
      <c r="M3" s="16"/>
    </row>
    <row r="5" spans="1:13" s="18" customFormat="1" ht="15.75" x14ac:dyDescent="0.25">
      <c r="A5" s="49" t="s">
        <v>5</v>
      </c>
      <c r="B5" s="49"/>
      <c r="C5" s="49"/>
      <c r="D5" s="49"/>
      <c r="E5" s="49"/>
      <c r="F5" s="49"/>
      <c r="G5" s="49"/>
      <c r="H5" s="17"/>
      <c r="I5" s="17"/>
      <c r="J5" s="17"/>
      <c r="K5" s="17"/>
      <c r="L5" s="17"/>
      <c r="M5" s="17"/>
    </row>
    <row r="7" spans="1:13" s="27" customFormat="1" ht="42" x14ac:dyDescent="0.35">
      <c r="A7" s="52" t="s">
        <v>8</v>
      </c>
      <c r="B7" s="52"/>
      <c r="C7" s="52"/>
      <c r="D7" s="52"/>
      <c r="E7" s="52"/>
      <c r="F7" s="52"/>
      <c r="G7" s="52"/>
      <c r="H7" s="51" t="s">
        <v>7</v>
      </c>
      <c r="I7" s="51"/>
      <c r="J7" s="51"/>
      <c r="K7" s="51"/>
      <c r="L7" s="51"/>
      <c r="M7" s="43" t="s">
        <v>11</v>
      </c>
    </row>
    <row r="8" spans="1:13" s="6" customFormat="1" ht="45" x14ac:dyDescent="0.25">
      <c r="A8" s="29" t="s">
        <v>6</v>
      </c>
      <c r="B8" s="26" t="s">
        <v>0</v>
      </c>
      <c r="C8" s="26" t="s">
        <v>1</v>
      </c>
      <c r="D8" s="26" t="s">
        <v>2</v>
      </c>
      <c r="E8" s="25" t="s">
        <v>3</v>
      </c>
      <c r="F8" s="24" t="s">
        <v>4</v>
      </c>
      <c r="G8" s="44" t="s">
        <v>15</v>
      </c>
      <c r="H8" s="11" t="s">
        <v>9</v>
      </c>
      <c r="I8" s="11" t="s">
        <v>21</v>
      </c>
      <c r="J8" s="11" t="s">
        <v>16</v>
      </c>
      <c r="K8" s="11" t="s">
        <v>10</v>
      </c>
      <c r="L8" s="11" t="s">
        <v>20</v>
      </c>
      <c r="M8" s="12" t="s">
        <v>22</v>
      </c>
    </row>
    <row r="9" spans="1:13" x14ac:dyDescent="0.25">
      <c r="A9" s="30"/>
      <c r="B9" s="3">
        <v>4</v>
      </c>
      <c r="C9" s="3" t="s">
        <v>23</v>
      </c>
      <c r="D9" s="41">
        <v>1</v>
      </c>
      <c r="E9" s="3" t="s">
        <v>26</v>
      </c>
      <c r="F9" s="10">
        <f t="shared" ref="F9:F11" si="0">SUM(H9:M9)</f>
        <v>30574</v>
      </c>
      <c r="G9" s="28">
        <f t="shared" ref="G9" si="1">F9*4</f>
        <v>122296</v>
      </c>
      <c r="H9" s="9">
        <v>14500</v>
      </c>
      <c r="I9" s="9">
        <v>3000</v>
      </c>
      <c r="J9" s="9">
        <v>1674</v>
      </c>
      <c r="K9" s="9"/>
      <c r="L9" s="9"/>
      <c r="M9" s="8">
        <v>11400</v>
      </c>
    </row>
    <row r="10" spans="1:13" x14ac:dyDescent="0.25">
      <c r="A10" s="30"/>
      <c r="B10" s="3">
        <v>9</v>
      </c>
      <c r="C10" s="3" t="s">
        <v>24</v>
      </c>
      <c r="D10" s="41">
        <v>1</v>
      </c>
      <c r="E10" s="3" t="s">
        <v>27</v>
      </c>
      <c r="F10" s="10">
        <f t="shared" si="0"/>
        <v>2033</v>
      </c>
      <c r="G10" s="28">
        <f t="shared" ref="G10:G11" si="2">F10*4</f>
        <v>8132</v>
      </c>
      <c r="H10" s="9">
        <v>1300</v>
      </c>
      <c r="I10" s="9"/>
      <c r="J10" s="9">
        <v>333</v>
      </c>
      <c r="K10" s="9"/>
      <c r="L10" s="9">
        <v>400</v>
      </c>
      <c r="M10" s="8"/>
    </row>
    <row r="11" spans="1:13" x14ac:dyDescent="0.25">
      <c r="A11" s="30"/>
      <c r="B11" s="3">
        <v>13</v>
      </c>
      <c r="C11" s="3" t="s">
        <v>25</v>
      </c>
      <c r="D11" s="41">
        <v>1</v>
      </c>
      <c r="E11" s="3" t="s">
        <v>28</v>
      </c>
      <c r="F11" s="10">
        <f t="shared" si="0"/>
        <v>70</v>
      </c>
      <c r="G11" s="28">
        <f t="shared" si="2"/>
        <v>280</v>
      </c>
      <c r="H11" s="9">
        <v>60</v>
      </c>
      <c r="I11" s="9">
        <v>10</v>
      </c>
      <c r="J11" s="9"/>
      <c r="K11" s="9"/>
      <c r="L11" s="9"/>
      <c r="M11" s="8"/>
    </row>
    <row r="12" spans="1:13" x14ac:dyDescent="0.25">
      <c r="A12" s="6"/>
      <c r="B12" s="6"/>
      <c r="C12" s="6"/>
      <c r="D12" s="6"/>
      <c r="E12" s="6"/>
      <c r="F12" s="22">
        <f>SUBTOTAL(109,Tableau1[QUANTITE TOTALE
ESTIMATIVE])</f>
        <v>32677</v>
      </c>
      <c r="G12" s="22">
        <f>SUBTOTAL(109,Tableau1[QUANTITE TOTALE
MAXIMALE
(coefficient 4)])</f>
        <v>130708</v>
      </c>
      <c r="H12" s="22">
        <f>SUM(Tableau1[C.H.U. DE BREST])</f>
        <v>15860</v>
      </c>
      <c r="I12" s="22">
        <f>SUM(Tableau1[C.H. DES PAYS
DE MORLAIX])</f>
        <v>3010</v>
      </c>
      <c r="J12" s="22">
        <f>SUM(Tableau1[C.H. FERDINAND GRALL
(LANDERNEAU)])</f>
        <v>2007</v>
      </c>
      <c r="K12" s="22">
        <f>SUM(Tableau1[ C.H. DE LANMEUR])</f>
        <v>0</v>
      </c>
      <c r="L12" s="22">
        <f>SUM(Tableau1[ C.H. DE LA PRESQU''ÎLE
DE CROZON])</f>
        <v>400</v>
      </c>
      <c r="M12" s="22">
        <f>SUM(Tableau1[ C.H.I. DE CORNOUAILLE
(QUIMPER-CONCARNEAU)])</f>
        <v>11400</v>
      </c>
    </row>
  </sheetData>
  <sheetProtection algorithmName="SHA-512" hashValue="viYOcyp01hf4BTqIWQ5cNQSe4TL8gCnD+n4LwTQv/rvn/O5YU1yN4pBKF5ob7ErhSOqbldcr9xxnqfegPZiMPg==" saltValue="h1G61XWzbkLInW+TapbmEw==" spinCount="100000" sheet="1" formatCells="0" formatColumns="0" formatRows="0" sort="0" autoFilter="0" pivotTables="0"/>
  <mergeCells count="6">
    <mergeCell ref="A1:G1"/>
    <mergeCell ref="A2:G2"/>
    <mergeCell ref="A5:G5"/>
    <mergeCell ref="A3:G3"/>
    <mergeCell ref="H7:L7"/>
    <mergeCell ref="A7:G7"/>
  </mergeCells>
  <printOptions horizontalCentered="1"/>
  <pageMargins left="0.23622047244094491" right="0.23622047244094491" top="1.5748031496062993" bottom="0.19685039370078741" header="0.31496062992125984" footer="0.31496062992125984"/>
  <pageSetup paperSize="9" fitToHeight="0" orientation="landscape" r:id="rId1"/>
  <headerFooter>
    <oddHeader>&amp;C&amp;G</oddHeader>
  </headerFooter>
  <legacyDrawingHF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showGridLines="0" zoomScale="85" zoomScaleNormal="85" workbookViewId="0">
      <pane xSplit="6" ySplit="8" topLeftCell="G9" activePane="bottomRight" state="frozen"/>
      <selection pane="topRight" activeCell="H1" sqref="H1"/>
      <selection pane="bottomLeft" activeCell="A9" sqref="A9"/>
      <selection pane="bottomRight" activeCell="F12" sqref="F12:H12"/>
    </sheetView>
  </sheetViews>
  <sheetFormatPr baseColWidth="10" defaultRowHeight="15" outlineLevelCol="1" x14ac:dyDescent="0.25"/>
  <cols>
    <col min="1" max="1" width="12.5703125" style="2" hidden="1" customWidth="1" outlineLevel="1"/>
    <col min="2" max="2" width="9.7109375" style="2" bestFit="1" customWidth="1" collapsed="1"/>
    <col min="3" max="3" width="63.5703125" style="2" bestFit="1" customWidth="1"/>
    <col min="4" max="4" width="15.140625" style="2" bestFit="1" customWidth="1"/>
    <col min="5" max="5" width="40.85546875" style="2" bestFit="1" customWidth="1"/>
    <col min="6" max="6" width="30.140625" style="7" bestFit="1" customWidth="1"/>
    <col min="7" max="7" width="25.28515625" style="14" bestFit="1" customWidth="1"/>
    <col min="8" max="8" width="33.85546875" style="14" bestFit="1" customWidth="1"/>
    <col min="9" max="16384" width="11.42578125" style="2"/>
  </cols>
  <sheetData>
    <row r="1" spans="1:8" ht="26.25" x14ac:dyDescent="0.25">
      <c r="A1" s="1" t="s">
        <v>18</v>
      </c>
      <c r="B1" s="1"/>
      <c r="C1" s="1"/>
      <c r="D1" s="1"/>
      <c r="E1" s="1"/>
      <c r="F1" s="1"/>
      <c r="G1" s="15"/>
      <c r="H1" s="15"/>
    </row>
    <row r="2" spans="1:8" ht="23.25" x14ac:dyDescent="0.25">
      <c r="A2" s="48" t="s">
        <v>14</v>
      </c>
      <c r="B2" s="48"/>
      <c r="C2" s="48"/>
      <c r="D2" s="48"/>
      <c r="E2" s="48"/>
      <c r="F2" s="48"/>
      <c r="G2" s="16"/>
      <c r="H2" s="16"/>
    </row>
    <row r="3" spans="1:8" ht="23.25" x14ac:dyDescent="0.25">
      <c r="A3" s="50" t="s">
        <v>29</v>
      </c>
      <c r="B3" s="50"/>
      <c r="C3" s="50"/>
      <c r="D3" s="50"/>
      <c r="E3" s="50"/>
      <c r="F3" s="50"/>
      <c r="G3" s="16"/>
      <c r="H3" s="16"/>
    </row>
    <row r="5" spans="1:8" ht="15.75" x14ac:dyDescent="0.25">
      <c r="A5" s="49" t="s">
        <v>17</v>
      </c>
      <c r="B5" s="49"/>
      <c r="C5" s="49"/>
      <c r="D5" s="49"/>
      <c r="E5" s="49"/>
      <c r="F5" s="49"/>
    </row>
    <row r="7" spans="1:8" s="27" customFormat="1" ht="42" x14ac:dyDescent="0.35">
      <c r="A7" s="52" t="s">
        <v>8</v>
      </c>
      <c r="B7" s="52"/>
      <c r="C7" s="52"/>
      <c r="D7" s="52"/>
      <c r="E7" s="52"/>
      <c r="F7" s="52"/>
      <c r="G7" s="42" t="s">
        <v>7</v>
      </c>
      <c r="H7" s="43" t="s">
        <v>11</v>
      </c>
    </row>
    <row r="8" spans="1:8" s="6" customFormat="1" ht="30" x14ac:dyDescent="0.25">
      <c r="A8" s="34" t="s">
        <v>6</v>
      </c>
      <c r="B8" s="19" t="s">
        <v>0</v>
      </c>
      <c r="C8" s="19" t="s">
        <v>1</v>
      </c>
      <c r="D8" s="19" t="s">
        <v>2</v>
      </c>
      <c r="E8" s="21" t="s">
        <v>3</v>
      </c>
      <c r="F8" s="20" t="s">
        <v>19</v>
      </c>
      <c r="G8" s="11" t="s">
        <v>9</v>
      </c>
      <c r="H8" s="12" t="s">
        <v>22</v>
      </c>
    </row>
    <row r="9" spans="1:8" x14ac:dyDescent="0.25">
      <c r="A9" s="30"/>
      <c r="B9" s="38">
        <v>4</v>
      </c>
      <c r="C9" s="4" t="s">
        <v>23</v>
      </c>
      <c r="D9" s="41">
        <v>1</v>
      </c>
      <c r="E9" s="4" t="s">
        <v>26</v>
      </c>
      <c r="F9" s="10">
        <v>0</v>
      </c>
      <c r="G9" s="13">
        <v>0</v>
      </c>
      <c r="H9" s="8">
        <v>0</v>
      </c>
    </row>
    <row r="10" spans="1:8" x14ac:dyDescent="0.25">
      <c r="A10" s="39"/>
      <c r="B10" s="38">
        <v>9</v>
      </c>
      <c r="C10" s="4" t="s">
        <v>24</v>
      </c>
      <c r="D10" s="41">
        <v>1</v>
      </c>
      <c r="E10" s="4" t="s">
        <v>27</v>
      </c>
      <c r="F10" s="10">
        <v>1</v>
      </c>
      <c r="G10" s="40">
        <v>1</v>
      </c>
      <c r="H10" s="8">
        <v>0</v>
      </c>
    </row>
    <row r="11" spans="1:8" x14ac:dyDescent="0.25">
      <c r="A11" s="39"/>
      <c r="B11" s="38">
        <v>13</v>
      </c>
      <c r="C11" s="4" t="s">
        <v>25</v>
      </c>
      <c r="D11" s="41">
        <v>1</v>
      </c>
      <c r="E11" s="4" t="s">
        <v>28</v>
      </c>
      <c r="F11" s="10">
        <v>1</v>
      </c>
      <c r="G11" s="40">
        <v>1</v>
      </c>
      <c r="H11" s="8">
        <v>0</v>
      </c>
    </row>
    <row r="12" spans="1:8" x14ac:dyDescent="0.25">
      <c r="A12" s="6"/>
      <c r="B12" s="6"/>
      <c r="C12" s="6"/>
      <c r="D12" s="6"/>
      <c r="E12" s="6"/>
      <c r="F12" s="22">
        <f>SUM(F9:F9)</f>
        <v>0</v>
      </c>
      <c r="G12" s="22">
        <f t="shared" ref="G12:H12" si="0">SUM(G9:G9)</f>
        <v>0</v>
      </c>
      <c r="H12" s="22">
        <f t="shared" si="0"/>
        <v>0</v>
      </c>
    </row>
  </sheetData>
  <sheetProtection algorithmName="SHA-512" hashValue="N+ig8coG1ugOFDv02iZ6MI8yIqF1K10ZadEAmV6G2SDNtLYF11iyNklEBwrKzSGhe75tz6xNNVXqhc9Fg5NyZg==" saltValue="UiBMel4OTBDWAoOKrmrXFQ==" spinCount="100000" sheet="1" formatCells="0" formatColumns="0" formatRows="0" sort="0" autoFilter="0" pivotTables="0"/>
  <mergeCells count="5">
    <mergeCell ref="A1:F1"/>
    <mergeCell ref="A2:F2"/>
    <mergeCell ref="A3:F3"/>
    <mergeCell ref="A7:F7"/>
    <mergeCell ref="A5:F5"/>
  </mergeCells>
  <printOptions horizontalCentered="1"/>
  <pageMargins left="0.23622047244094491" right="0.23622047244094491" top="1.5748031496062993" bottom="0.19685039370078741" header="0.31496062992125984" footer="0.31496062992125984"/>
  <pageSetup paperSize="9" fitToHeight="0" orientation="landscape" r:id="rId1"/>
  <headerFooter>
    <oddHeader>&amp;C&amp;G</oddHeader>
  </headerFooter>
  <legacyDrawingHF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"/>
  <sheetViews>
    <sheetView showGridLines="0" zoomScale="85" zoomScaleNormal="85" workbookViewId="0">
      <pane ySplit="7" topLeftCell="A8" activePane="bottomLeft" state="frozen"/>
      <selection pane="bottomLeft" activeCell="D8" sqref="D8"/>
    </sheetView>
  </sheetViews>
  <sheetFormatPr baseColWidth="10" defaultRowHeight="15" outlineLevelCol="1" x14ac:dyDescent="0.25"/>
  <cols>
    <col min="1" max="1" width="12.5703125" style="2" hidden="1" customWidth="1" outlineLevel="1"/>
    <col min="2" max="2" width="9.7109375" style="2" bestFit="1" customWidth="1" collapsed="1"/>
    <col min="3" max="3" width="116.140625" style="2" bestFit="1" customWidth="1"/>
    <col min="4" max="5" width="22.28515625" style="7" bestFit="1" customWidth="1"/>
    <col min="6" max="16384" width="11.42578125" style="2"/>
  </cols>
  <sheetData>
    <row r="1" spans="1:5" ht="26.25" x14ac:dyDescent="0.25">
      <c r="A1" s="1" t="s">
        <v>13</v>
      </c>
      <c r="B1" s="1"/>
      <c r="C1" s="1"/>
      <c r="D1" s="1"/>
      <c r="E1" s="1"/>
    </row>
    <row r="2" spans="1:5" ht="23.25" x14ac:dyDescent="0.25">
      <c r="A2" s="48" t="s">
        <v>14</v>
      </c>
      <c r="B2" s="48"/>
      <c r="C2" s="48"/>
      <c r="D2" s="48"/>
      <c r="E2" s="48"/>
    </row>
    <row r="3" spans="1:5" ht="15.75" x14ac:dyDescent="0.25">
      <c r="A3" s="50" t="s">
        <v>29</v>
      </c>
      <c r="B3" s="50"/>
      <c r="C3" s="50"/>
      <c r="D3" s="50"/>
      <c r="E3" s="50"/>
    </row>
    <row r="5" spans="1:5" s="18" customFormat="1" ht="15.75" x14ac:dyDescent="0.25">
      <c r="A5" s="49" t="s">
        <v>5</v>
      </c>
      <c r="B5" s="49"/>
      <c r="C5" s="49"/>
      <c r="D5" s="49"/>
      <c r="E5" s="49"/>
    </row>
    <row r="7" spans="1:5" s="23" customFormat="1" ht="45" x14ac:dyDescent="0.25">
      <c r="A7" s="35" t="s">
        <v>6</v>
      </c>
      <c r="B7" s="36" t="s">
        <v>0</v>
      </c>
      <c r="C7" s="36" t="s">
        <v>1</v>
      </c>
      <c r="D7" s="37" t="s">
        <v>4</v>
      </c>
      <c r="E7" s="45" t="s">
        <v>15</v>
      </c>
    </row>
    <row r="8" spans="1:5" x14ac:dyDescent="0.25">
      <c r="A8" s="30"/>
      <c r="B8" s="5">
        <v>4</v>
      </c>
      <c r="C8" s="4" t="s">
        <v>23</v>
      </c>
      <c r="D8" s="10">
        <v>30574</v>
      </c>
      <c r="E8" s="46">
        <f t="shared" ref="E8" si="0">D8*4</f>
        <v>122296</v>
      </c>
    </row>
    <row r="9" spans="1:5" x14ac:dyDescent="0.25">
      <c r="A9" s="31"/>
      <c r="B9" s="32">
        <v>9</v>
      </c>
      <c r="C9" s="4" t="s">
        <v>24</v>
      </c>
      <c r="D9" s="33">
        <v>2033</v>
      </c>
      <c r="E9" s="47">
        <f t="shared" ref="E9:E10" si="1">D9*4</f>
        <v>8132</v>
      </c>
    </row>
    <row r="10" spans="1:5" x14ac:dyDescent="0.25">
      <c r="A10" s="31"/>
      <c r="B10" s="5">
        <v>13</v>
      </c>
      <c r="C10" s="4" t="s">
        <v>25</v>
      </c>
      <c r="D10" s="10">
        <v>70</v>
      </c>
      <c r="E10" s="47">
        <f t="shared" si="1"/>
        <v>280</v>
      </c>
    </row>
  </sheetData>
  <sheetProtection algorithmName="SHA-512" hashValue="HJxAR7hUfR0qdqVldWRWV4/CIGA7PrNmdZDzZWYe/t5Nnb3GU/0FpuXUU/668eWBLNVtvtD2VZ0TdhgUZYNfzg==" saltValue="q2AURPOglrEVLsOwfAja/g==" spinCount="100000" sheet="1" formatCells="0" formatColumns="0" formatRows="0" sort="0" autoFilter="0" pivotTables="0"/>
  <mergeCells count="4">
    <mergeCell ref="A1:E1"/>
    <mergeCell ref="A2:E2"/>
    <mergeCell ref="A3:E3"/>
    <mergeCell ref="A5:E5"/>
  </mergeCells>
  <printOptions horizontalCentered="1"/>
  <pageMargins left="0.23622047244094491" right="0.23622047244094491" top="1.5748031496062993" bottom="0.19685039370078741" header="0.31496062992125984" footer="0.31496062992125984"/>
  <pageSetup paperSize="9" fitToHeight="0" orientation="landscape" r:id="rId1"/>
  <headerFooter>
    <oddHeader>&amp;C&amp;G</oddHeader>
  </headerFooter>
  <legacyDrawingHF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QUANTITES</vt:lpstr>
      <vt:lpstr>SPECIMENS-ECHANTILLONS</vt:lpstr>
      <vt:lpstr>LOTS</vt:lpstr>
    </vt:vector>
  </TitlesOfParts>
  <Company>CHRU BREST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LEPIOUF MARION</dc:creator>
  <cp:lastModifiedBy>0135021A</cp:lastModifiedBy>
  <cp:lastPrinted>2024-02-09T14:37:26Z</cp:lastPrinted>
  <dcterms:created xsi:type="dcterms:W3CDTF">2023-01-25T10:16:38Z</dcterms:created>
  <dcterms:modified xsi:type="dcterms:W3CDTF">2024-12-18T15:43:52Z</dcterms:modified>
</cp:coreProperties>
</file>