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DM\03_Transverses\02_Marche_(DMIG_entreprise)\44_FMT 2024\01_Version_2025\DPGF_2024\ok ne plus toucher\"/>
    </mc:Choice>
  </mc:AlternateContent>
  <bookViews>
    <workbookView xWindow="0" yWindow="0" windowWidth="19185" windowHeight="7245" tabRatio="904" activeTab="8"/>
  </bookViews>
  <sheets>
    <sheet name="Thermique" sheetId="22" r:id="rId1"/>
    <sheet name="Filtration" sheetId="14" r:id="rId2"/>
    <sheet name="Courant fort_faible" sheetId="23" r:id="rId3"/>
    <sheet name="Sanitaire" sheetId="24" r:id="rId4"/>
    <sheet name="SSI + Desenfumage" sheetId="25" r:id="rId5"/>
    <sheet name="Levage" sheetId="26" r:id="rId6"/>
    <sheet name="Portes_Portails" sheetId="27" r:id="rId7"/>
    <sheet name="Clos_et_Couvert" sheetId="21" r:id="rId8"/>
    <sheet name="Divers" sheetId="28" r:id="rId9"/>
    <sheet name="Liste_D" sheetId="12" r:id="rId10"/>
  </sheets>
  <externalReferences>
    <externalReference r:id="rId11"/>
  </externalReferences>
  <definedNames>
    <definedName name="_xlnm._FilterDatabase" localSheetId="7" hidden="1">Clos_et_Couvert!$A$18:$AX$50</definedName>
    <definedName name="_xlnm._FilterDatabase" localSheetId="2" hidden="1">'Courant fort_faible'!$A$18:$AW$55</definedName>
    <definedName name="_xlnm._FilterDatabase" localSheetId="1" hidden="1">Filtration!$A$18:$BN$130</definedName>
    <definedName name="_xlnm._FilterDatabase" localSheetId="5" hidden="1">Levage!$A$18:$AZ$50</definedName>
    <definedName name="_xlnm._FilterDatabase" localSheetId="6" hidden="1">Portes_Portails!$A$18:$AX$40</definedName>
    <definedName name="_xlnm._FilterDatabase" localSheetId="3" hidden="1">Sanitaire!$A$18:$AX$40</definedName>
    <definedName name="_xlnm._FilterDatabase" localSheetId="4" hidden="1">'SSI + Desenfumage'!$A$18:$AW$49</definedName>
    <definedName name="_xlnm._FilterDatabase" localSheetId="0" hidden="1">Thermique!$A$18:$AY$60</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35" i="28" l="1"/>
  <c r="E14" i="28"/>
  <c r="AS35" i="28"/>
  <c r="AT35" i="28"/>
  <c r="AV35" i="28"/>
  <c r="AU35" i="28"/>
  <c r="E13" i="28"/>
  <c r="AM35" i="28"/>
  <c r="AN35" i="28"/>
  <c r="AP35" i="28"/>
  <c r="AO35" i="28"/>
  <c r="E12" i="28"/>
  <c r="AG35" i="28"/>
  <c r="AH35" i="28"/>
  <c r="AJ35" i="28"/>
  <c r="AI35" i="28"/>
  <c r="E11" i="28"/>
  <c r="AA35" i="28"/>
  <c r="AB35" i="28"/>
  <c r="AD35" i="28"/>
  <c r="AC35" i="28"/>
  <c r="E10" i="28"/>
  <c r="U35" i="28"/>
  <c r="V35" i="28"/>
  <c r="X35" i="28"/>
  <c r="W35" i="28"/>
  <c r="P35" i="28"/>
  <c r="R35" i="28"/>
  <c r="Q35" i="28"/>
  <c r="E35" i="28"/>
  <c r="O34" i="28"/>
  <c r="AS34" i="28"/>
  <c r="AT34" i="28"/>
  <c r="AV34" i="28"/>
  <c r="AU34" i="28"/>
  <c r="AM34" i="28"/>
  <c r="AN34" i="28"/>
  <c r="AP34" i="28"/>
  <c r="AO34" i="28"/>
  <c r="AG34" i="28"/>
  <c r="AH34" i="28"/>
  <c r="AJ34" i="28"/>
  <c r="AI34" i="28"/>
  <c r="AA34" i="28"/>
  <c r="AB34" i="28"/>
  <c r="AD34" i="28"/>
  <c r="AC34" i="28"/>
  <c r="U34" i="28"/>
  <c r="V34" i="28"/>
  <c r="X34" i="28"/>
  <c r="W34" i="28"/>
  <c r="P34" i="28"/>
  <c r="R34" i="28"/>
  <c r="Q34" i="28"/>
  <c r="E34" i="28"/>
  <c r="O33" i="28"/>
  <c r="AS33" i="28"/>
  <c r="AT33" i="28"/>
  <c r="AV33" i="28"/>
  <c r="AU33" i="28"/>
  <c r="AM33" i="28"/>
  <c r="AN33" i="28"/>
  <c r="AP33" i="28"/>
  <c r="AO33" i="28"/>
  <c r="AG33" i="28"/>
  <c r="AH33" i="28"/>
  <c r="AJ33" i="28"/>
  <c r="AI33" i="28"/>
  <c r="AA33" i="28"/>
  <c r="AB33" i="28"/>
  <c r="AD33" i="28"/>
  <c r="AC33" i="28"/>
  <c r="U33" i="28"/>
  <c r="V33" i="28"/>
  <c r="X33" i="28"/>
  <c r="W33" i="28"/>
  <c r="P33" i="28"/>
  <c r="R33" i="28"/>
  <c r="Q33" i="28"/>
  <c r="E33" i="28"/>
  <c r="O32" i="28"/>
  <c r="AS32" i="28"/>
  <c r="AT32" i="28"/>
  <c r="AV32" i="28"/>
  <c r="AU32" i="28"/>
  <c r="AM32" i="28"/>
  <c r="AN32" i="28"/>
  <c r="AP32" i="28"/>
  <c r="AO32" i="28"/>
  <c r="AG32" i="28"/>
  <c r="AH32" i="28"/>
  <c r="AJ32" i="28"/>
  <c r="AI32" i="28"/>
  <c r="AA32" i="28"/>
  <c r="AB32" i="28"/>
  <c r="AD32" i="28"/>
  <c r="AC32" i="28"/>
  <c r="U32" i="28"/>
  <c r="V32" i="28"/>
  <c r="X32" i="28"/>
  <c r="W32" i="28"/>
  <c r="P32" i="28"/>
  <c r="R32" i="28"/>
  <c r="Q32" i="28"/>
  <c r="E32" i="28"/>
  <c r="O31" i="28"/>
  <c r="AS31" i="28"/>
  <c r="AT31" i="28"/>
  <c r="AV31" i="28"/>
  <c r="AU31" i="28"/>
  <c r="AM31" i="28"/>
  <c r="AN31" i="28"/>
  <c r="AP31" i="28"/>
  <c r="AO31" i="28"/>
  <c r="AG31" i="28"/>
  <c r="AH31" i="28"/>
  <c r="AJ31" i="28"/>
  <c r="AI31" i="28"/>
  <c r="AA31" i="28"/>
  <c r="AB31" i="28"/>
  <c r="AD31" i="28"/>
  <c r="AC31" i="28"/>
  <c r="U31" i="28"/>
  <c r="V31" i="28"/>
  <c r="X31" i="28"/>
  <c r="W31" i="28"/>
  <c r="P31" i="28"/>
  <c r="R31" i="28"/>
  <c r="Q31" i="28"/>
  <c r="O30" i="28"/>
  <c r="AS30" i="28"/>
  <c r="AT30" i="28"/>
  <c r="AV30" i="28"/>
  <c r="AU30" i="28"/>
  <c r="AM30" i="28"/>
  <c r="AN30" i="28"/>
  <c r="AP30" i="28"/>
  <c r="AO30" i="28"/>
  <c r="AG30" i="28"/>
  <c r="AH30" i="28"/>
  <c r="AJ30" i="28"/>
  <c r="AI30" i="28"/>
  <c r="AA30" i="28"/>
  <c r="AB30" i="28"/>
  <c r="AD30" i="28"/>
  <c r="AC30" i="28"/>
  <c r="U30" i="28"/>
  <c r="V30" i="28"/>
  <c r="X30" i="28"/>
  <c r="W30" i="28"/>
  <c r="P30" i="28"/>
  <c r="R30" i="28"/>
  <c r="Q30" i="28"/>
  <c r="O29" i="28"/>
  <c r="AS29" i="28"/>
  <c r="AT29" i="28"/>
  <c r="AV29" i="28"/>
  <c r="AU29" i="28"/>
  <c r="AM29" i="28"/>
  <c r="AN29" i="28"/>
  <c r="AP29" i="28"/>
  <c r="AO29" i="28"/>
  <c r="AG29" i="28"/>
  <c r="AH29" i="28"/>
  <c r="AJ29" i="28"/>
  <c r="AI29" i="28"/>
  <c r="AA29" i="28"/>
  <c r="AB29" i="28"/>
  <c r="AD29" i="28"/>
  <c r="AC29" i="28"/>
  <c r="U29" i="28"/>
  <c r="V29" i="28"/>
  <c r="X29" i="28"/>
  <c r="W29" i="28"/>
  <c r="P29" i="28"/>
  <c r="R29" i="28"/>
  <c r="Q29" i="28"/>
  <c r="O28" i="28"/>
  <c r="AS28" i="28"/>
  <c r="AT28" i="28"/>
  <c r="AV28" i="28"/>
  <c r="AU28" i="28"/>
  <c r="AM28" i="28"/>
  <c r="AN28" i="28"/>
  <c r="AP28" i="28"/>
  <c r="AO28" i="28"/>
  <c r="AG28" i="28"/>
  <c r="AH28" i="28"/>
  <c r="AJ28" i="28"/>
  <c r="AI28" i="28"/>
  <c r="AA28" i="28"/>
  <c r="AB28" i="28"/>
  <c r="AD28" i="28"/>
  <c r="AC28" i="28"/>
  <c r="U28" i="28"/>
  <c r="V28" i="28"/>
  <c r="X28" i="28"/>
  <c r="W28" i="28"/>
  <c r="P28" i="28"/>
  <c r="R28" i="28"/>
  <c r="Q28" i="28"/>
  <c r="E28" i="28"/>
  <c r="O27" i="28"/>
  <c r="AS27" i="28"/>
  <c r="AT27" i="28"/>
  <c r="AV27" i="28"/>
  <c r="AU27" i="28"/>
  <c r="AM27" i="28"/>
  <c r="AN27" i="28"/>
  <c r="AP27" i="28"/>
  <c r="AO27" i="28"/>
  <c r="AG27" i="28"/>
  <c r="AH27" i="28"/>
  <c r="AJ27" i="28"/>
  <c r="AI27" i="28"/>
  <c r="AA27" i="28"/>
  <c r="AB27" i="28"/>
  <c r="AD27" i="28"/>
  <c r="AC27" i="28"/>
  <c r="U27" i="28"/>
  <c r="V27" i="28"/>
  <c r="X27" i="28"/>
  <c r="W27" i="28"/>
  <c r="P27" i="28"/>
  <c r="R27" i="28"/>
  <c r="Q27" i="28"/>
  <c r="E27" i="28"/>
  <c r="O26" i="28"/>
  <c r="AS26" i="28"/>
  <c r="AT26" i="28"/>
  <c r="AV26" i="28"/>
  <c r="AU26" i="28"/>
  <c r="AM26" i="28"/>
  <c r="AN26" i="28"/>
  <c r="AP26" i="28"/>
  <c r="AO26" i="28"/>
  <c r="AG26" i="28"/>
  <c r="AH26" i="28"/>
  <c r="AJ26" i="28"/>
  <c r="AI26" i="28"/>
  <c r="AA26" i="28"/>
  <c r="AB26" i="28"/>
  <c r="AD26" i="28"/>
  <c r="AC26" i="28"/>
  <c r="U26" i="28"/>
  <c r="V26" i="28"/>
  <c r="X26" i="28"/>
  <c r="W26" i="28"/>
  <c r="P26" i="28"/>
  <c r="R26" i="28"/>
  <c r="Q26" i="28"/>
  <c r="E26" i="28"/>
  <c r="O25" i="28"/>
  <c r="AS25" i="28"/>
  <c r="AT25" i="28"/>
  <c r="AV25" i="28"/>
  <c r="AU25" i="28"/>
  <c r="AM25" i="28"/>
  <c r="AN25" i="28"/>
  <c r="AP25" i="28"/>
  <c r="AO25" i="28"/>
  <c r="AG25" i="28"/>
  <c r="AH25" i="28"/>
  <c r="AJ25" i="28"/>
  <c r="AI25" i="28"/>
  <c r="AA25" i="28"/>
  <c r="AB25" i="28"/>
  <c r="AD25" i="28"/>
  <c r="AC25" i="28"/>
  <c r="U25" i="28"/>
  <c r="V25" i="28"/>
  <c r="X25" i="28"/>
  <c r="W25" i="28"/>
  <c r="P25" i="28"/>
  <c r="R25" i="28"/>
  <c r="Q25" i="28"/>
  <c r="E25" i="28"/>
  <c r="O24" i="28"/>
  <c r="AS24" i="28"/>
  <c r="AT24" i="28"/>
  <c r="AV24" i="28"/>
  <c r="AU24" i="28"/>
  <c r="AM24" i="28"/>
  <c r="AN24" i="28"/>
  <c r="AP24" i="28"/>
  <c r="AO24" i="28"/>
  <c r="AG24" i="28"/>
  <c r="AH24" i="28"/>
  <c r="AJ24" i="28"/>
  <c r="AI24" i="28"/>
  <c r="AA24" i="28"/>
  <c r="AB24" i="28"/>
  <c r="AD24" i="28"/>
  <c r="AC24" i="28"/>
  <c r="U24" i="28"/>
  <c r="V24" i="28"/>
  <c r="X24" i="28"/>
  <c r="W24" i="28"/>
  <c r="P24" i="28"/>
  <c r="R24" i="28"/>
  <c r="Q24" i="28"/>
  <c r="E24" i="28"/>
  <c r="O23" i="28"/>
  <c r="AS23" i="28"/>
  <c r="AT23" i="28"/>
  <c r="AV23" i="28"/>
  <c r="AU23" i="28"/>
  <c r="AM23" i="28"/>
  <c r="AN23" i="28"/>
  <c r="AP23" i="28"/>
  <c r="AO23" i="28"/>
  <c r="AG23" i="28"/>
  <c r="AH23" i="28"/>
  <c r="AJ23" i="28"/>
  <c r="AI23" i="28"/>
  <c r="AA23" i="28"/>
  <c r="AB23" i="28"/>
  <c r="AD23" i="28"/>
  <c r="AC23" i="28"/>
  <c r="U23" i="28"/>
  <c r="V23" i="28"/>
  <c r="X23" i="28"/>
  <c r="W23" i="28"/>
  <c r="P23" i="28"/>
  <c r="R23" i="28"/>
  <c r="Q23" i="28"/>
  <c r="E23" i="28"/>
  <c r="O22" i="28"/>
  <c r="AS22" i="28"/>
  <c r="AT22" i="28"/>
  <c r="AV22" i="28"/>
  <c r="AU22" i="28"/>
  <c r="AM22" i="28"/>
  <c r="AN22" i="28"/>
  <c r="AP22" i="28"/>
  <c r="AO22" i="28"/>
  <c r="AG22" i="28"/>
  <c r="AH22" i="28"/>
  <c r="AJ22" i="28"/>
  <c r="AI22" i="28"/>
  <c r="AA22" i="28"/>
  <c r="AB22" i="28"/>
  <c r="AD22" i="28"/>
  <c r="AC22" i="28"/>
  <c r="U22" i="28"/>
  <c r="V22" i="28"/>
  <c r="X22" i="28"/>
  <c r="W22" i="28"/>
  <c r="P22" i="28"/>
  <c r="R22" i="28"/>
  <c r="Q22" i="28"/>
  <c r="E22" i="28"/>
  <c r="O21" i="28"/>
  <c r="AS21" i="28"/>
  <c r="AT21" i="28"/>
  <c r="AV21" i="28"/>
  <c r="AU21" i="28"/>
  <c r="AM21" i="28"/>
  <c r="AN21" i="28"/>
  <c r="AP21" i="28"/>
  <c r="AO21" i="28"/>
  <c r="AG21" i="28"/>
  <c r="AH21" i="28"/>
  <c r="AJ21" i="28"/>
  <c r="AI21" i="28"/>
  <c r="AA21" i="28"/>
  <c r="AB21" i="28"/>
  <c r="AD21" i="28"/>
  <c r="AC21" i="28"/>
  <c r="U21" i="28"/>
  <c r="V21" i="28"/>
  <c r="X21" i="28"/>
  <c r="W21" i="28"/>
  <c r="P21" i="28"/>
  <c r="R21" i="28"/>
  <c r="Q21" i="28"/>
  <c r="E21" i="28"/>
  <c r="O20" i="28"/>
  <c r="AS20" i="28"/>
  <c r="AT20" i="28"/>
  <c r="AV20" i="28"/>
  <c r="AU20" i="28"/>
  <c r="AM20" i="28"/>
  <c r="AN20" i="28"/>
  <c r="AP20" i="28"/>
  <c r="AO20" i="28"/>
  <c r="AG20" i="28"/>
  <c r="AH20" i="28"/>
  <c r="AJ20" i="28"/>
  <c r="AI20" i="28"/>
  <c r="AA20" i="28"/>
  <c r="AB20" i="28"/>
  <c r="AD20" i="28"/>
  <c r="AC20" i="28"/>
  <c r="U20" i="28"/>
  <c r="V20" i="28"/>
  <c r="X20" i="28"/>
  <c r="W20" i="28"/>
  <c r="P20" i="28"/>
  <c r="R20" i="28"/>
  <c r="Q20" i="28"/>
  <c r="E20" i="28"/>
  <c r="O19" i="28"/>
  <c r="AS19" i="28"/>
  <c r="AT19" i="28"/>
  <c r="AV19" i="28"/>
  <c r="AU19" i="28"/>
  <c r="AM19" i="28"/>
  <c r="AN19" i="28"/>
  <c r="AP19" i="28"/>
  <c r="AO19" i="28"/>
  <c r="AG19" i="28"/>
  <c r="AH19" i="28"/>
  <c r="AJ19" i="28"/>
  <c r="AI19" i="28"/>
  <c r="AA19" i="28"/>
  <c r="AB19" i="28"/>
  <c r="AD19" i="28"/>
  <c r="AC19" i="28"/>
  <c r="U19" i="28"/>
  <c r="V19" i="28"/>
  <c r="X19" i="28"/>
  <c r="W19" i="28"/>
  <c r="P19" i="28"/>
  <c r="R19" i="28"/>
  <c r="Q19" i="28"/>
  <c r="E19" i="28"/>
  <c r="Q53" i="22"/>
  <c r="E14" i="22"/>
  <c r="AU53" i="22"/>
  <c r="AV53" i="22"/>
  <c r="AX53" i="22"/>
  <c r="AW53" i="22"/>
  <c r="Q46" i="22"/>
  <c r="AU46" i="22"/>
  <c r="AV46" i="22"/>
  <c r="Q47" i="22"/>
  <c r="AU47" i="22"/>
  <c r="AV47" i="22"/>
  <c r="Q48" i="22"/>
  <c r="AU48" i="22"/>
  <c r="AV48" i="22"/>
  <c r="Q49" i="22"/>
  <c r="AU49" i="22"/>
  <c r="AV49" i="22"/>
  <c r="Q50" i="22"/>
  <c r="AU50" i="22"/>
  <c r="AV50" i="22"/>
  <c r="Q51" i="22"/>
  <c r="AU51" i="22"/>
  <c r="AV51" i="22"/>
  <c r="Q52" i="22"/>
  <c r="AU52" i="22"/>
  <c r="AV52" i="22"/>
  <c r="AX46" i="22"/>
  <c r="AW46" i="22"/>
  <c r="Q45" i="22"/>
  <c r="AU45" i="22"/>
  <c r="AV45" i="22"/>
  <c r="AX45" i="22"/>
  <c r="AW45" i="22"/>
  <c r="Q44" i="22"/>
  <c r="AU44" i="22"/>
  <c r="AV44" i="22"/>
  <c r="AX44" i="22"/>
  <c r="AW44" i="22"/>
  <c r="Q39" i="22"/>
  <c r="AU39" i="22"/>
  <c r="AV39" i="22"/>
  <c r="Q40" i="22"/>
  <c r="AU40" i="22"/>
  <c r="AV40" i="22"/>
  <c r="Q41" i="22"/>
  <c r="AU41" i="22"/>
  <c r="AV41" i="22"/>
  <c r="Q42" i="22"/>
  <c r="AU42" i="22"/>
  <c r="AV42" i="22"/>
  <c r="Q43" i="22"/>
  <c r="AU43" i="22"/>
  <c r="AV43" i="22"/>
  <c r="AX39" i="22"/>
  <c r="AW39" i="22"/>
  <c r="Q36" i="22"/>
  <c r="AU36" i="22"/>
  <c r="AV36" i="22"/>
  <c r="Q37" i="22"/>
  <c r="AU37" i="22"/>
  <c r="AV37" i="22"/>
  <c r="Q38" i="22"/>
  <c r="AU38" i="22"/>
  <c r="AV38" i="22"/>
  <c r="AX36" i="22"/>
  <c r="AW36" i="22"/>
  <c r="Q30" i="22"/>
  <c r="AU30" i="22"/>
  <c r="AV30" i="22"/>
  <c r="Q31" i="22"/>
  <c r="AU31" i="22"/>
  <c r="AV31" i="22"/>
  <c r="Q32" i="22"/>
  <c r="AU32" i="22"/>
  <c r="AV32" i="22"/>
  <c r="Q33" i="22"/>
  <c r="AU33" i="22"/>
  <c r="AV33" i="22"/>
  <c r="Q34" i="22"/>
  <c r="AU34" i="22"/>
  <c r="AV34" i="22"/>
  <c r="Q35" i="22"/>
  <c r="AU35" i="22"/>
  <c r="AV35" i="22"/>
  <c r="AX30" i="22"/>
  <c r="AW30" i="22"/>
  <c r="Q24" i="22"/>
  <c r="AU24" i="22"/>
  <c r="AV24" i="22"/>
  <c r="Q25" i="22"/>
  <c r="AU25" i="22"/>
  <c r="AV25" i="22"/>
  <c r="Q26" i="22"/>
  <c r="AU26" i="22"/>
  <c r="AV26" i="22"/>
  <c r="Q27" i="22"/>
  <c r="AU27" i="22"/>
  <c r="AV27" i="22"/>
  <c r="Q28" i="22"/>
  <c r="AU28" i="22"/>
  <c r="AV28" i="22"/>
  <c r="Q29" i="22"/>
  <c r="AU29" i="22"/>
  <c r="AV29" i="22"/>
  <c r="AX24" i="22"/>
  <c r="AW24" i="22"/>
  <c r="Q22" i="22"/>
  <c r="AU22" i="22"/>
  <c r="AV22" i="22"/>
  <c r="Q23" i="22"/>
  <c r="AU23" i="22"/>
  <c r="AV23" i="22"/>
  <c r="AX22" i="22"/>
  <c r="AW22" i="22"/>
  <c r="Q19" i="22"/>
  <c r="AU19" i="22"/>
  <c r="AV19" i="22"/>
  <c r="Q20" i="22"/>
  <c r="AU20" i="22"/>
  <c r="AV20" i="22"/>
  <c r="Q21" i="22"/>
  <c r="AU21" i="22"/>
  <c r="AV21" i="22"/>
  <c r="AX19" i="22"/>
  <c r="AW19" i="22"/>
  <c r="E13" i="22"/>
  <c r="AO53" i="22"/>
  <c r="AP53" i="22"/>
  <c r="AR53" i="22"/>
  <c r="AQ53" i="22"/>
  <c r="AO46" i="22"/>
  <c r="AP46" i="22"/>
  <c r="AO47" i="22"/>
  <c r="AP47" i="22"/>
  <c r="AO48" i="22"/>
  <c r="AP48" i="22"/>
  <c r="AO49" i="22"/>
  <c r="AP49" i="22"/>
  <c r="AO50" i="22"/>
  <c r="AP50" i="22"/>
  <c r="AO51" i="22"/>
  <c r="AP51" i="22"/>
  <c r="AO52" i="22"/>
  <c r="AP52" i="22"/>
  <c r="AR46" i="22"/>
  <c r="AQ46" i="22"/>
  <c r="AO45" i="22"/>
  <c r="AP45" i="22"/>
  <c r="AR45" i="22"/>
  <c r="AQ45" i="22"/>
  <c r="AO44" i="22"/>
  <c r="AP44" i="22"/>
  <c r="AR44" i="22"/>
  <c r="AQ44" i="22"/>
  <c r="AO39" i="22"/>
  <c r="AP39" i="22"/>
  <c r="AO40" i="22"/>
  <c r="AP40" i="22"/>
  <c r="AO41" i="22"/>
  <c r="AP41" i="22"/>
  <c r="AO42" i="22"/>
  <c r="AP42" i="22"/>
  <c r="AO43" i="22"/>
  <c r="AP43" i="22"/>
  <c r="AR39" i="22"/>
  <c r="AQ39" i="22"/>
  <c r="AO36" i="22"/>
  <c r="AP36" i="22"/>
  <c r="AO37" i="22"/>
  <c r="AP37" i="22"/>
  <c r="AO38" i="22"/>
  <c r="AP38" i="22"/>
  <c r="AR36" i="22"/>
  <c r="AQ36" i="22"/>
  <c r="AO30" i="22"/>
  <c r="AP30" i="22"/>
  <c r="AO31" i="22"/>
  <c r="AP31" i="22"/>
  <c r="AO32" i="22"/>
  <c r="AP32" i="22"/>
  <c r="AO33" i="22"/>
  <c r="AP33" i="22"/>
  <c r="AO34" i="22"/>
  <c r="AP34" i="22"/>
  <c r="AO35" i="22"/>
  <c r="AP35" i="22"/>
  <c r="AR30" i="22"/>
  <c r="AQ30" i="22"/>
  <c r="AO24" i="22"/>
  <c r="AP24" i="22"/>
  <c r="AO25" i="22"/>
  <c r="AP25" i="22"/>
  <c r="AO26" i="22"/>
  <c r="AP26" i="22"/>
  <c r="AO27" i="22"/>
  <c r="AP27" i="22"/>
  <c r="AO28" i="22"/>
  <c r="AP28" i="22"/>
  <c r="AO29" i="22"/>
  <c r="AP29" i="22"/>
  <c r="AR24" i="22"/>
  <c r="AQ24" i="22"/>
  <c r="AO22" i="22"/>
  <c r="AP22" i="22"/>
  <c r="AO23" i="22"/>
  <c r="AP23" i="22"/>
  <c r="AR22" i="22"/>
  <c r="AQ22" i="22"/>
  <c r="AO19" i="22"/>
  <c r="AP19" i="22"/>
  <c r="AO20" i="22"/>
  <c r="AP20" i="22"/>
  <c r="AO21" i="22"/>
  <c r="AP21" i="22"/>
  <c r="AR19" i="22"/>
  <c r="AQ19" i="22"/>
  <c r="E12" i="22"/>
  <c r="AI53" i="22"/>
  <c r="AJ53" i="22"/>
  <c r="AL53" i="22"/>
  <c r="AK53" i="22"/>
  <c r="AI46" i="22"/>
  <c r="AJ46" i="22"/>
  <c r="AI47" i="22"/>
  <c r="AJ47" i="22"/>
  <c r="AI48" i="22"/>
  <c r="AJ48" i="22"/>
  <c r="AI49" i="22"/>
  <c r="AJ49" i="22"/>
  <c r="AI50" i="22"/>
  <c r="AJ50" i="22"/>
  <c r="AI51" i="22"/>
  <c r="AJ51" i="22"/>
  <c r="AI52" i="22"/>
  <c r="AJ52" i="22"/>
  <c r="AL46" i="22"/>
  <c r="AK46" i="22"/>
  <c r="AI45" i="22"/>
  <c r="AJ45" i="22"/>
  <c r="AL45" i="22"/>
  <c r="AK45" i="22"/>
  <c r="AI44" i="22"/>
  <c r="AJ44" i="22"/>
  <c r="AL44" i="22"/>
  <c r="AK44" i="22"/>
  <c r="AI39" i="22"/>
  <c r="AJ39" i="22"/>
  <c r="AI40" i="22"/>
  <c r="AJ40" i="22"/>
  <c r="AI41" i="22"/>
  <c r="AJ41" i="22"/>
  <c r="AI42" i="22"/>
  <c r="AJ42" i="22"/>
  <c r="AI43" i="22"/>
  <c r="AJ43" i="22"/>
  <c r="AL39" i="22"/>
  <c r="AK39" i="22"/>
  <c r="AI36" i="22"/>
  <c r="AJ36" i="22"/>
  <c r="AI37" i="22"/>
  <c r="AJ37" i="22"/>
  <c r="AI38" i="22"/>
  <c r="AJ38" i="22"/>
  <c r="AL36" i="22"/>
  <c r="AK36" i="22"/>
  <c r="AI30" i="22"/>
  <c r="AJ30" i="22"/>
  <c r="AI31" i="22"/>
  <c r="AJ31" i="22"/>
  <c r="AI32" i="22"/>
  <c r="AJ32" i="22"/>
  <c r="AI33" i="22"/>
  <c r="AJ33" i="22"/>
  <c r="AI34" i="22"/>
  <c r="AJ34" i="22"/>
  <c r="AI35" i="22"/>
  <c r="AJ35" i="22"/>
  <c r="AL30" i="22"/>
  <c r="AK30" i="22"/>
  <c r="AI24" i="22"/>
  <c r="AJ24" i="22"/>
  <c r="AI25" i="22"/>
  <c r="AJ25" i="22"/>
  <c r="AI26" i="22"/>
  <c r="AJ26" i="22"/>
  <c r="AI27" i="22"/>
  <c r="AJ27" i="22"/>
  <c r="AI28" i="22"/>
  <c r="AJ28" i="22"/>
  <c r="AI29" i="22"/>
  <c r="AJ29" i="22"/>
  <c r="AL24" i="22"/>
  <c r="AK24" i="22"/>
  <c r="AI22" i="22"/>
  <c r="AJ22" i="22"/>
  <c r="AI23" i="22"/>
  <c r="AJ23" i="22"/>
  <c r="AL22" i="22"/>
  <c r="AK22" i="22"/>
  <c r="AI19" i="22"/>
  <c r="AJ19" i="22"/>
  <c r="AI20" i="22"/>
  <c r="AJ20" i="22"/>
  <c r="AI21" i="22"/>
  <c r="AJ21" i="22"/>
  <c r="AL19" i="22"/>
  <c r="AK19" i="22"/>
  <c r="E11" i="22"/>
  <c r="AC53" i="22"/>
  <c r="AD53" i="22"/>
  <c r="AF53" i="22"/>
  <c r="AE53" i="22"/>
  <c r="AC46" i="22"/>
  <c r="AD46" i="22"/>
  <c r="AC47" i="22"/>
  <c r="AD47" i="22"/>
  <c r="AC48" i="22"/>
  <c r="AD48" i="22"/>
  <c r="AC49" i="22"/>
  <c r="AD49" i="22"/>
  <c r="AC50" i="22"/>
  <c r="AD50" i="22"/>
  <c r="AC51" i="22"/>
  <c r="AD51" i="22"/>
  <c r="AC52" i="22"/>
  <c r="AD52" i="22"/>
  <c r="AF46" i="22"/>
  <c r="AE46" i="22"/>
  <c r="AC45" i="22"/>
  <c r="AD45" i="22"/>
  <c r="AF45" i="22"/>
  <c r="AE45" i="22"/>
  <c r="AC44" i="22"/>
  <c r="AD44" i="22"/>
  <c r="AF44" i="22"/>
  <c r="AE44" i="22"/>
  <c r="AC39" i="22"/>
  <c r="AD39" i="22"/>
  <c r="AC40" i="22"/>
  <c r="AD40" i="22"/>
  <c r="AC41" i="22"/>
  <c r="AD41" i="22"/>
  <c r="AC42" i="22"/>
  <c r="AD42" i="22"/>
  <c r="AC43" i="22"/>
  <c r="AD43" i="22"/>
  <c r="AF39" i="22"/>
  <c r="AE39" i="22"/>
  <c r="AC36" i="22"/>
  <c r="AD36" i="22"/>
  <c r="AC37" i="22"/>
  <c r="AD37" i="22"/>
  <c r="AC38" i="22"/>
  <c r="AD38" i="22"/>
  <c r="AF36" i="22"/>
  <c r="AE36" i="22"/>
  <c r="AC30" i="22"/>
  <c r="AD30" i="22"/>
  <c r="AC31" i="22"/>
  <c r="AD31" i="22"/>
  <c r="AC32" i="22"/>
  <c r="AD32" i="22"/>
  <c r="AC33" i="22"/>
  <c r="AD33" i="22"/>
  <c r="AC34" i="22"/>
  <c r="AD34" i="22"/>
  <c r="AC35" i="22"/>
  <c r="AD35" i="22"/>
  <c r="AF30" i="22"/>
  <c r="AE30" i="22"/>
  <c r="AC24" i="22"/>
  <c r="AD24" i="22"/>
  <c r="AC25" i="22"/>
  <c r="AD25" i="22"/>
  <c r="AC26" i="22"/>
  <c r="AD26" i="22"/>
  <c r="AC27" i="22"/>
  <c r="AD27" i="22"/>
  <c r="AC28" i="22"/>
  <c r="AD28" i="22"/>
  <c r="AC29" i="22"/>
  <c r="AD29" i="22"/>
  <c r="AF24" i="22"/>
  <c r="AE24" i="22"/>
  <c r="AC22" i="22"/>
  <c r="AD22" i="22"/>
  <c r="AC23" i="22"/>
  <c r="AD23" i="22"/>
  <c r="AF22" i="22"/>
  <c r="AE22" i="22"/>
  <c r="AC19" i="22"/>
  <c r="AD19" i="22"/>
  <c r="AC20" i="22"/>
  <c r="AD20" i="22"/>
  <c r="AC21" i="22"/>
  <c r="AD21" i="22"/>
  <c r="AF19" i="22"/>
  <c r="AE19" i="22"/>
  <c r="E10" i="22"/>
  <c r="W53" i="22"/>
  <c r="X53" i="22"/>
  <c r="Z53" i="22"/>
  <c r="Y53" i="22"/>
  <c r="W46" i="22"/>
  <c r="X46" i="22"/>
  <c r="W47" i="22"/>
  <c r="X47" i="22"/>
  <c r="W48" i="22"/>
  <c r="X48" i="22"/>
  <c r="W49" i="22"/>
  <c r="X49" i="22"/>
  <c r="W50" i="22"/>
  <c r="X50" i="22"/>
  <c r="W51" i="22"/>
  <c r="X51" i="22"/>
  <c r="W52" i="22"/>
  <c r="X52" i="22"/>
  <c r="Z46" i="22"/>
  <c r="Y46" i="22"/>
  <c r="W45" i="22"/>
  <c r="X45" i="22"/>
  <c r="Z45" i="22"/>
  <c r="Y45" i="22"/>
  <c r="W44" i="22"/>
  <c r="X44" i="22"/>
  <c r="Z44" i="22"/>
  <c r="Y44" i="22"/>
  <c r="W39" i="22"/>
  <c r="X39" i="22"/>
  <c r="W40" i="22"/>
  <c r="X40" i="22"/>
  <c r="W41" i="22"/>
  <c r="X41" i="22"/>
  <c r="W42" i="22"/>
  <c r="X42" i="22"/>
  <c r="W43" i="22"/>
  <c r="X43" i="22"/>
  <c r="Z39" i="22"/>
  <c r="Y39" i="22"/>
  <c r="W36" i="22"/>
  <c r="X36" i="22"/>
  <c r="W37" i="22"/>
  <c r="X37" i="22"/>
  <c r="W38" i="22"/>
  <c r="X38" i="22"/>
  <c r="Z36" i="22"/>
  <c r="Y36" i="22"/>
  <c r="W30" i="22"/>
  <c r="X30" i="22"/>
  <c r="W31" i="22"/>
  <c r="X31" i="22"/>
  <c r="W32" i="22"/>
  <c r="X32" i="22"/>
  <c r="W33" i="22"/>
  <c r="X33" i="22"/>
  <c r="W34" i="22"/>
  <c r="X34" i="22"/>
  <c r="W35" i="22"/>
  <c r="X35" i="22"/>
  <c r="Z30" i="22"/>
  <c r="Y30" i="22"/>
  <c r="W24" i="22"/>
  <c r="X24" i="22"/>
  <c r="W25" i="22"/>
  <c r="X25" i="22"/>
  <c r="W26" i="22"/>
  <c r="X26" i="22"/>
  <c r="W27" i="22"/>
  <c r="X27" i="22"/>
  <c r="W28" i="22"/>
  <c r="X28" i="22"/>
  <c r="W29" i="22"/>
  <c r="X29" i="22"/>
  <c r="Z24" i="22"/>
  <c r="Y24" i="22"/>
  <c r="W22" i="22"/>
  <c r="X22" i="22"/>
  <c r="W23" i="22"/>
  <c r="X23" i="22"/>
  <c r="Z22" i="22"/>
  <c r="Y22" i="22"/>
  <c r="W19" i="22"/>
  <c r="X19" i="22"/>
  <c r="W20" i="22"/>
  <c r="X20" i="22"/>
  <c r="W21" i="22"/>
  <c r="X21" i="22"/>
  <c r="Z19" i="22"/>
  <c r="Y19" i="22"/>
  <c r="R19" i="22"/>
  <c r="R20" i="22"/>
  <c r="R21" i="22"/>
  <c r="R22" i="22"/>
  <c r="R23" i="22"/>
  <c r="R24" i="22"/>
  <c r="R25" i="22"/>
  <c r="R26" i="22"/>
  <c r="R27" i="22"/>
  <c r="R28" i="22"/>
  <c r="R29" i="22"/>
  <c r="R30" i="22"/>
  <c r="R31" i="22"/>
  <c r="R32" i="22"/>
  <c r="R33" i="22"/>
  <c r="R34" i="22"/>
  <c r="R35" i="22"/>
  <c r="R36" i="22"/>
  <c r="R37" i="22"/>
  <c r="R38" i="22"/>
  <c r="R39" i="22"/>
  <c r="R40" i="22"/>
  <c r="R41" i="22"/>
  <c r="R42" i="22"/>
  <c r="R43" i="22"/>
  <c r="R44" i="22"/>
  <c r="R45" i="22"/>
  <c r="R46" i="22"/>
  <c r="R47" i="22"/>
  <c r="R48" i="22"/>
  <c r="R49" i="22"/>
  <c r="R50" i="22"/>
  <c r="R51" i="22"/>
  <c r="R52" i="22"/>
  <c r="R53" i="22"/>
  <c r="Q54" i="22"/>
  <c r="R54" i="22"/>
  <c r="Q55" i="22"/>
  <c r="R55" i="22"/>
  <c r="Q56" i="22"/>
  <c r="R56" i="22"/>
  <c r="Q57" i="22"/>
  <c r="R57" i="22"/>
  <c r="Q58" i="22"/>
  <c r="R58" i="22"/>
  <c r="Q59" i="22"/>
  <c r="R59" i="22"/>
  <c r="Q60" i="22"/>
  <c r="R60" i="22"/>
  <c r="R61" i="22"/>
  <c r="S19" i="22"/>
  <c r="S22" i="22"/>
  <c r="S24" i="22"/>
  <c r="S30" i="22"/>
  <c r="S36" i="22"/>
  <c r="S39" i="22"/>
  <c r="S44" i="22"/>
  <c r="S45" i="22"/>
  <c r="S46" i="22"/>
  <c r="S53" i="22"/>
  <c r="S61" i="22"/>
  <c r="T19" i="22"/>
  <c r="T22" i="22"/>
  <c r="T24" i="22"/>
  <c r="T30" i="22"/>
  <c r="T36" i="22"/>
  <c r="T39" i="22"/>
  <c r="T44" i="22"/>
  <c r="T45" i="22"/>
  <c r="T46" i="22"/>
  <c r="T53" i="22"/>
  <c r="T61" i="22"/>
  <c r="U61" i="22"/>
  <c r="V61" i="22"/>
  <c r="W54" i="22"/>
  <c r="W55" i="22"/>
  <c r="W56" i="22"/>
  <c r="W57" i="22"/>
  <c r="W58" i="22"/>
  <c r="W59" i="22"/>
  <c r="W60" i="22"/>
  <c r="W61" i="22"/>
  <c r="X54" i="22"/>
  <c r="X55" i="22"/>
  <c r="X56" i="22"/>
  <c r="X57" i="22"/>
  <c r="X58" i="22"/>
  <c r="X59" i="22"/>
  <c r="X60" i="22"/>
  <c r="X61" i="22"/>
  <c r="Y61" i="22"/>
  <c r="Z61" i="22"/>
  <c r="AA61" i="22"/>
  <c r="AB61" i="22"/>
  <c r="AC54" i="22"/>
  <c r="AC55" i="22"/>
  <c r="AC56" i="22"/>
  <c r="AC57" i="22"/>
  <c r="AC58" i="22"/>
  <c r="AC59" i="22"/>
  <c r="AC60" i="22"/>
  <c r="AC61" i="22"/>
  <c r="AD54" i="22"/>
  <c r="AD55" i="22"/>
  <c r="AD56" i="22"/>
  <c r="AD57" i="22"/>
  <c r="AD58" i="22"/>
  <c r="AD59" i="22"/>
  <c r="AD60" i="22"/>
  <c r="AD61" i="22"/>
  <c r="AE61" i="22"/>
  <c r="AF61" i="22"/>
  <c r="AG61" i="22"/>
  <c r="AH61" i="22"/>
  <c r="AI54" i="22"/>
  <c r="AI55" i="22"/>
  <c r="AI56" i="22"/>
  <c r="AI57" i="22"/>
  <c r="AI58" i="22"/>
  <c r="AI59" i="22"/>
  <c r="AI60" i="22"/>
  <c r="AI61" i="22"/>
  <c r="AJ54" i="22"/>
  <c r="AJ55" i="22"/>
  <c r="AJ56" i="22"/>
  <c r="AJ57" i="22"/>
  <c r="AJ58" i="22"/>
  <c r="AJ59" i="22"/>
  <c r="AJ60" i="22"/>
  <c r="AJ61" i="22"/>
  <c r="AK61" i="22"/>
  <c r="AL61" i="22"/>
  <c r="AM61" i="22"/>
  <c r="AN61" i="22"/>
  <c r="AO54" i="22"/>
  <c r="AO55" i="22"/>
  <c r="AO56" i="22"/>
  <c r="AO57" i="22"/>
  <c r="AO58" i="22"/>
  <c r="AO59" i="22"/>
  <c r="AO60" i="22"/>
  <c r="AO61" i="22"/>
  <c r="AP54" i="22"/>
  <c r="AP55" i="22"/>
  <c r="AP56" i="22"/>
  <c r="AP57" i="22"/>
  <c r="AP58" i="22"/>
  <c r="AP59" i="22"/>
  <c r="AP60" i="22"/>
  <c r="AP61" i="22"/>
  <c r="AQ61" i="22"/>
  <c r="AR61" i="22"/>
  <c r="AS61" i="22"/>
  <c r="AT61" i="22"/>
  <c r="AU54" i="22"/>
  <c r="AU55" i="22"/>
  <c r="AU56" i="22"/>
  <c r="AU57" i="22"/>
  <c r="AU58" i="22"/>
  <c r="AU59" i="22"/>
  <c r="AU60" i="22"/>
  <c r="AU61" i="22"/>
  <c r="AV54" i="22"/>
  <c r="AV55" i="22"/>
  <c r="AV56" i="22"/>
  <c r="AV57" i="22"/>
  <c r="AV58" i="22"/>
  <c r="AV59" i="22"/>
  <c r="AV60" i="22"/>
  <c r="AV61" i="22"/>
  <c r="AW61" i="22"/>
  <c r="AX61" i="22"/>
  <c r="AY61" i="22"/>
  <c r="Q61" i="22"/>
  <c r="BM51" i="14"/>
  <c r="BL51" i="14"/>
  <c r="BM50" i="14"/>
  <c r="BL50" i="14"/>
  <c r="BM48" i="14"/>
  <c r="BL48" i="14"/>
  <c r="BM47" i="14"/>
  <c r="BL47" i="14"/>
  <c r="BM19" i="14"/>
  <c r="BL19" i="14"/>
  <c r="BG51" i="14"/>
  <c r="BF51" i="14"/>
  <c r="BG50" i="14"/>
  <c r="BF50" i="14"/>
  <c r="BG48" i="14"/>
  <c r="BF48" i="14"/>
  <c r="BG47" i="14"/>
  <c r="BF47" i="14"/>
  <c r="BG19" i="14"/>
  <c r="BF19" i="14"/>
  <c r="BA51" i="14"/>
  <c r="AZ51" i="14"/>
  <c r="BA50" i="14"/>
  <c r="AZ50" i="14"/>
  <c r="BA48" i="14"/>
  <c r="AZ48" i="14"/>
  <c r="BA47" i="14"/>
  <c r="AZ47" i="14"/>
  <c r="BA19" i="14"/>
  <c r="AZ19" i="14"/>
  <c r="AU51" i="14"/>
  <c r="AT51" i="14"/>
  <c r="AU50" i="14"/>
  <c r="AT50" i="14"/>
  <c r="AU48" i="14"/>
  <c r="AT48" i="14"/>
  <c r="AU47" i="14"/>
  <c r="AT47" i="14"/>
  <c r="AU19" i="14"/>
  <c r="AT19" i="14"/>
  <c r="AO51" i="14"/>
  <c r="AN51" i="14"/>
  <c r="AO50" i="14"/>
  <c r="AN50" i="14"/>
  <c r="AO48" i="14"/>
  <c r="AN48" i="14"/>
  <c r="AO47" i="14"/>
  <c r="AN47" i="14"/>
  <c r="AO19" i="14"/>
  <c r="AN19" i="14"/>
  <c r="AG131" i="14"/>
  <c r="AH131" i="14"/>
  <c r="AI131" i="14"/>
  <c r="AL131" i="14"/>
  <c r="AM131" i="14"/>
  <c r="AN131" i="14"/>
  <c r="AO131" i="14"/>
  <c r="AR131" i="14"/>
  <c r="AS131" i="14"/>
  <c r="AT131" i="14"/>
  <c r="AU131" i="14"/>
  <c r="AX131" i="14"/>
  <c r="AY131" i="14"/>
  <c r="AZ131" i="14"/>
  <c r="BA131" i="14"/>
  <c r="BD131" i="14"/>
  <c r="BE131" i="14"/>
  <c r="BF131" i="14"/>
  <c r="BG131" i="14"/>
  <c r="BJ131" i="14"/>
  <c r="BK131" i="14"/>
  <c r="BL131" i="14"/>
  <c r="AF131" i="14"/>
  <c r="AC50" i="14"/>
  <c r="AD50" i="14"/>
  <c r="AF50" i="14"/>
  <c r="AG50" i="14"/>
  <c r="AI50" i="14"/>
  <c r="AH50" i="14"/>
  <c r="AC47" i="14"/>
  <c r="AD47" i="14"/>
  <c r="AF47" i="14"/>
  <c r="AG47" i="14"/>
  <c r="AI47" i="14"/>
  <c r="AH47" i="14"/>
  <c r="AC48" i="14"/>
  <c r="AD48" i="14"/>
  <c r="AF48" i="14"/>
  <c r="AG48" i="14"/>
  <c r="AC49" i="14"/>
  <c r="AD49" i="14"/>
  <c r="AF49" i="14"/>
  <c r="AG49" i="14"/>
  <c r="AI48" i="14"/>
  <c r="AH48" i="14"/>
  <c r="AC19" i="14"/>
  <c r="AD19" i="14"/>
  <c r="AF19" i="14"/>
  <c r="AG19" i="14"/>
  <c r="AC20" i="14"/>
  <c r="AD20" i="14"/>
  <c r="AF20" i="14"/>
  <c r="AG20" i="14"/>
  <c r="AC21" i="14"/>
  <c r="AD21" i="14"/>
  <c r="AF21" i="14"/>
  <c r="AG21" i="14"/>
  <c r="AC22" i="14"/>
  <c r="AD22" i="14"/>
  <c r="AF22" i="14"/>
  <c r="AG22" i="14"/>
  <c r="AC23" i="14"/>
  <c r="AD23" i="14"/>
  <c r="AF23" i="14"/>
  <c r="AG23" i="14"/>
  <c r="AC24" i="14"/>
  <c r="AD24" i="14"/>
  <c r="AF24" i="14"/>
  <c r="AG24" i="14"/>
  <c r="AC25" i="14"/>
  <c r="AD25" i="14"/>
  <c r="AF25" i="14"/>
  <c r="AG25" i="14"/>
  <c r="AC26" i="14"/>
  <c r="AD26" i="14"/>
  <c r="AF26" i="14"/>
  <c r="AG26" i="14"/>
  <c r="AC27" i="14"/>
  <c r="AD27" i="14"/>
  <c r="AF27" i="14"/>
  <c r="AG27" i="14"/>
  <c r="AC28" i="14"/>
  <c r="AD28" i="14"/>
  <c r="AF28" i="14"/>
  <c r="AG28" i="14"/>
  <c r="AC29" i="14"/>
  <c r="AD29" i="14"/>
  <c r="AF29" i="14"/>
  <c r="AG29" i="14"/>
  <c r="AC30" i="14"/>
  <c r="AD30" i="14"/>
  <c r="AF30" i="14"/>
  <c r="AG30" i="14"/>
  <c r="AC31" i="14"/>
  <c r="AD31" i="14"/>
  <c r="AF31" i="14"/>
  <c r="AG31" i="14"/>
  <c r="AC32" i="14"/>
  <c r="AD32" i="14"/>
  <c r="AF32" i="14"/>
  <c r="AG32" i="14"/>
  <c r="AC33" i="14"/>
  <c r="AD33" i="14"/>
  <c r="AF33" i="14"/>
  <c r="AG33" i="14"/>
  <c r="AC34" i="14"/>
  <c r="AD34" i="14"/>
  <c r="AF34" i="14"/>
  <c r="AG34" i="14"/>
  <c r="AC35" i="14"/>
  <c r="AD35" i="14"/>
  <c r="AF35" i="14"/>
  <c r="AG35" i="14"/>
  <c r="AC36" i="14"/>
  <c r="AD36" i="14"/>
  <c r="AF36" i="14"/>
  <c r="AG36" i="14"/>
  <c r="AC37" i="14"/>
  <c r="AD37" i="14"/>
  <c r="AF37" i="14"/>
  <c r="AG37" i="14"/>
  <c r="AC38" i="14"/>
  <c r="AD38" i="14"/>
  <c r="AF38" i="14"/>
  <c r="AG38" i="14"/>
  <c r="AC39" i="14"/>
  <c r="AD39" i="14"/>
  <c r="AF39" i="14"/>
  <c r="AG39" i="14"/>
  <c r="AC40" i="14"/>
  <c r="AD40" i="14"/>
  <c r="AF40" i="14"/>
  <c r="AG40" i="14"/>
  <c r="AC41" i="14"/>
  <c r="AD41" i="14"/>
  <c r="AF41" i="14"/>
  <c r="AG41" i="14"/>
  <c r="AC42" i="14"/>
  <c r="AD42" i="14"/>
  <c r="AF42" i="14"/>
  <c r="AG42" i="14"/>
  <c r="AC43" i="14"/>
  <c r="AD43" i="14"/>
  <c r="AF43" i="14"/>
  <c r="AG43" i="14"/>
  <c r="AC44" i="14"/>
  <c r="AD44" i="14"/>
  <c r="AF44" i="14"/>
  <c r="AG44" i="14"/>
  <c r="AC45" i="14"/>
  <c r="AD45" i="14"/>
  <c r="AF45" i="14"/>
  <c r="AG45" i="14"/>
  <c r="AC46" i="14"/>
  <c r="AD46" i="14"/>
  <c r="AF46" i="14"/>
  <c r="AG46" i="14"/>
  <c r="AI19" i="14"/>
  <c r="AH19" i="14"/>
  <c r="AC51" i="14"/>
  <c r="AD51" i="14"/>
  <c r="AF51" i="14"/>
  <c r="AG51" i="14"/>
  <c r="AC52" i="14"/>
  <c r="AD52" i="14"/>
  <c r="AF52" i="14"/>
  <c r="AG52" i="14"/>
  <c r="AC53" i="14"/>
  <c r="AD53" i="14"/>
  <c r="AF53" i="14"/>
  <c r="AG53" i="14"/>
  <c r="AC54" i="14"/>
  <c r="AD54" i="14"/>
  <c r="AF54" i="14"/>
  <c r="AG54" i="14"/>
  <c r="AC55" i="14"/>
  <c r="AD55" i="14"/>
  <c r="AF55" i="14"/>
  <c r="AG55" i="14"/>
  <c r="AC56" i="14"/>
  <c r="AD56" i="14"/>
  <c r="AF56" i="14"/>
  <c r="AG56" i="14"/>
  <c r="AC57" i="14"/>
  <c r="AD57" i="14"/>
  <c r="AF57" i="14"/>
  <c r="AG57" i="14"/>
  <c r="AC58" i="14"/>
  <c r="AD58" i="14"/>
  <c r="AF58" i="14"/>
  <c r="AG58" i="14"/>
  <c r="AC59" i="14"/>
  <c r="AD59" i="14"/>
  <c r="AF59" i="14"/>
  <c r="AG59" i="14"/>
  <c r="AC60" i="14"/>
  <c r="AD60" i="14"/>
  <c r="AF60" i="14"/>
  <c r="AG60" i="14"/>
  <c r="AC61" i="14"/>
  <c r="AD61" i="14"/>
  <c r="AF61" i="14"/>
  <c r="AG61" i="14"/>
  <c r="AC62" i="14"/>
  <c r="AD62" i="14"/>
  <c r="AF62" i="14"/>
  <c r="AG62" i="14"/>
  <c r="AC63" i="14"/>
  <c r="AD63" i="14"/>
  <c r="AF63" i="14"/>
  <c r="AG63" i="14"/>
  <c r="AC64" i="14"/>
  <c r="AD64" i="14"/>
  <c r="AF64" i="14"/>
  <c r="AG64" i="14"/>
  <c r="AC65" i="14"/>
  <c r="AD65" i="14"/>
  <c r="AF65" i="14"/>
  <c r="AG65" i="14"/>
  <c r="AC66" i="14"/>
  <c r="AD66" i="14"/>
  <c r="AF66" i="14"/>
  <c r="AG66" i="14"/>
  <c r="AC67" i="14"/>
  <c r="AD67" i="14"/>
  <c r="AF67" i="14"/>
  <c r="AG67" i="14"/>
  <c r="AC68" i="14"/>
  <c r="AD68" i="14"/>
  <c r="AF68" i="14"/>
  <c r="AG68" i="14"/>
  <c r="AC69" i="14"/>
  <c r="AD69" i="14"/>
  <c r="AF69" i="14"/>
  <c r="AG69" i="14"/>
  <c r="AC70" i="14"/>
  <c r="AD70" i="14"/>
  <c r="AF70" i="14"/>
  <c r="AG70" i="14"/>
  <c r="AC71" i="14"/>
  <c r="AD71" i="14"/>
  <c r="AF71" i="14"/>
  <c r="AG71" i="14"/>
  <c r="AC72" i="14"/>
  <c r="AD72" i="14"/>
  <c r="AF72" i="14"/>
  <c r="AG72" i="14"/>
  <c r="AC73" i="14"/>
  <c r="AD73" i="14"/>
  <c r="AF73" i="14"/>
  <c r="AG73" i="14"/>
  <c r="AC74" i="14"/>
  <c r="AD74" i="14"/>
  <c r="AF74" i="14"/>
  <c r="AG74" i="14"/>
  <c r="AC75" i="14"/>
  <c r="AD75" i="14"/>
  <c r="AF75" i="14"/>
  <c r="AG75" i="14"/>
  <c r="AC76" i="14"/>
  <c r="AD76" i="14"/>
  <c r="AF76" i="14"/>
  <c r="AG76" i="14"/>
  <c r="AC77" i="14"/>
  <c r="AD77" i="14"/>
  <c r="AF77" i="14"/>
  <c r="AG77" i="14"/>
  <c r="AC78" i="14"/>
  <c r="AD78" i="14"/>
  <c r="AF78" i="14"/>
  <c r="AG78" i="14"/>
  <c r="AC79" i="14"/>
  <c r="AD79" i="14"/>
  <c r="AF79" i="14"/>
  <c r="AG79" i="14"/>
  <c r="AC80" i="14"/>
  <c r="AD80" i="14"/>
  <c r="AF80" i="14"/>
  <c r="AG80" i="14"/>
  <c r="AC81" i="14"/>
  <c r="AD81" i="14"/>
  <c r="AF81" i="14"/>
  <c r="AG81" i="14"/>
  <c r="AC82" i="14"/>
  <c r="AD82" i="14"/>
  <c r="AF82" i="14"/>
  <c r="AG82" i="14"/>
  <c r="AC83" i="14"/>
  <c r="AD83" i="14"/>
  <c r="AF83" i="14"/>
  <c r="AG83" i="14"/>
  <c r="AC84" i="14"/>
  <c r="AD84" i="14"/>
  <c r="AF84" i="14"/>
  <c r="AG84" i="14"/>
  <c r="AC85" i="14"/>
  <c r="AD85" i="14"/>
  <c r="AF85" i="14"/>
  <c r="AG85" i="14"/>
  <c r="AC86" i="14"/>
  <c r="AD86" i="14"/>
  <c r="AF86" i="14"/>
  <c r="AG86" i="14"/>
  <c r="AC87" i="14"/>
  <c r="AD87" i="14"/>
  <c r="AF87" i="14"/>
  <c r="AG87" i="14"/>
  <c r="AC88" i="14"/>
  <c r="AD88" i="14"/>
  <c r="AF88" i="14"/>
  <c r="AG88" i="14"/>
  <c r="AC89" i="14"/>
  <c r="AD89" i="14"/>
  <c r="AF89" i="14"/>
  <c r="AG89" i="14"/>
  <c r="AC90" i="14"/>
  <c r="AD90" i="14"/>
  <c r="AF90" i="14"/>
  <c r="AG90" i="14"/>
  <c r="AC91" i="14"/>
  <c r="AD91" i="14"/>
  <c r="AF91" i="14"/>
  <c r="AG91" i="14"/>
  <c r="AC92" i="14"/>
  <c r="AD92" i="14"/>
  <c r="AF92" i="14"/>
  <c r="AG92" i="14"/>
  <c r="AC93" i="14"/>
  <c r="AD93" i="14"/>
  <c r="AF93" i="14"/>
  <c r="AG93" i="14"/>
  <c r="AC94" i="14"/>
  <c r="AD94" i="14"/>
  <c r="AF94" i="14"/>
  <c r="AG94" i="14"/>
  <c r="AC95" i="14"/>
  <c r="AD95" i="14"/>
  <c r="AF95" i="14"/>
  <c r="AG95" i="14"/>
  <c r="AC96" i="14"/>
  <c r="AD96" i="14"/>
  <c r="AF96" i="14"/>
  <c r="AG96" i="14"/>
  <c r="AC97" i="14"/>
  <c r="AD97" i="14"/>
  <c r="AF97" i="14"/>
  <c r="AG97" i="14"/>
  <c r="AC98" i="14"/>
  <c r="AD98" i="14"/>
  <c r="AF98" i="14"/>
  <c r="AG98" i="14"/>
  <c r="AC99" i="14"/>
  <c r="AD99" i="14"/>
  <c r="AF99" i="14"/>
  <c r="AG99" i="14"/>
  <c r="AC100" i="14"/>
  <c r="AD100" i="14"/>
  <c r="AF100" i="14"/>
  <c r="AG100" i="14"/>
  <c r="AC101" i="14"/>
  <c r="AD101" i="14"/>
  <c r="AF101" i="14"/>
  <c r="AG101" i="14"/>
  <c r="AC102" i="14"/>
  <c r="AD102" i="14"/>
  <c r="AF102" i="14"/>
  <c r="AG102" i="14"/>
  <c r="AC103" i="14"/>
  <c r="AD103" i="14"/>
  <c r="AF103" i="14"/>
  <c r="AG103" i="14"/>
  <c r="AC104" i="14"/>
  <c r="AD104" i="14"/>
  <c r="AF104" i="14"/>
  <c r="AG104" i="14"/>
  <c r="AC105" i="14"/>
  <c r="AD105" i="14"/>
  <c r="AF105" i="14"/>
  <c r="AG105" i="14"/>
  <c r="AC106" i="14"/>
  <c r="AD106" i="14"/>
  <c r="AF106" i="14"/>
  <c r="AG106" i="14"/>
  <c r="AC107" i="14"/>
  <c r="AD107" i="14"/>
  <c r="AF107" i="14"/>
  <c r="AG107" i="14"/>
  <c r="AC108" i="14"/>
  <c r="AD108" i="14"/>
  <c r="AF108" i="14"/>
  <c r="AG108" i="14"/>
  <c r="AC109" i="14"/>
  <c r="AD109" i="14"/>
  <c r="AF109" i="14"/>
  <c r="AG109" i="14"/>
  <c r="AC110" i="14"/>
  <c r="AD110" i="14"/>
  <c r="AF110" i="14"/>
  <c r="AG110" i="14"/>
  <c r="AC111" i="14"/>
  <c r="AD111" i="14"/>
  <c r="AF111" i="14"/>
  <c r="AG111" i="14"/>
  <c r="AC112" i="14"/>
  <c r="AD112" i="14"/>
  <c r="AF112" i="14"/>
  <c r="AG112" i="14"/>
  <c r="AC113" i="14"/>
  <c r="AD113" i="14"/>
  <c r="AF113" i="14"/>
  <c r="AG113" i="14"/>
  <c r="AC114" i="14"/>
  <c r="AD114" i="14"/>
  <c r="AF114" i="14"/>
  <c r="AG114" i="14"/>
  <c r="AC115" i="14"/>
  <c r="AD115" i="14"/>
  <c r="AF115" i="14"/>
  <c r="AG115" i="14"/>
  <c r="AI51" i="14"/>
  <c r="AH51" i="14"/>
  <c r="G38" i="22"/>
  <c r="F38" i="22"/>
  <c r="G28" i="22"/>
  <c r="G29" i="22"/>
  <c r="F28" i="22"/>
  <c r="F29" i="22"/>
  <c r="G37" i="22"/>
  <c r="F37" i="22"/>
  <c r="G36" i="22"/>
  <c r="F36" i="22"/>
  <c r="F20" i="22"/>
  <c r="F21" i="22"/>
  <c r="F22" i="22"/>
  <c r="F23" i="22"/>
  <c r="F24" i="22"/>
  <c r="F25" i="22"/>
  <c r="F26" i="22"/>
  <c r="F27" i="22"/>
  <c r="F30" i="22"/>
  <c r="F31" i="22"/>
  <c r="F32" i="22"/>
  <c r="F33" i="22"/>
  <c r="F34" i="22"/>
  <c r="F35" i="22"/>
  <c r="F39" i="22"/>
  <c r="F40" i="22"/>
  <c r="F41" i="22"/>
  <c r="F42" i="22"/>
  <c r="F43" i="22"/>
  <c r="F44" i="22"/>
  <c r="F45" i="22"/>
  <c r="F46" i="22"/>
  <c r="F47" i="22"/>
  <c r="F48" i="22"/>
  <c r="F49" i="22"/>
  <c r="F50" i="22"/>
  <c r="F51" i="22"/>
  <c r="F52" i="22"/>
  <c r="F53" i="22"/>
  <c r="F54" i="22"/>
  <c r="F55" i="22"/>
  <c r="F56" i="22"/>
  <c r="F57" i="22"/>
  <c r="F58" i="22"/>
  <c r="F59" i="22"/>
  <c r="F60" i="22"/>
  <c r="F19" i="22"/>
  <c r="G44" i="22"/>
  <c r="G43" i="22"/>
  <c r="G42" i="22"/>
  <c r="G30" i="22"/>
  <c r="G31" i="22"/>
  <c r="G32" i="22"/>
  <c r="G35" i="22"/>
  <c r="G34" i="22"/>
  <c r="G33" i="22"/>
  <c r="E20" i="21"/>
  <c r="E21" i="21"/>
  <c r="E22" i="21"/>
  <c r="E23" i="21"/>
  <c r="E24" i="21"/>
  <c r="E25" i="21"/>
  <c r="E26" i="21"/>
  <c r="E27" i="21"/>
  <c r="E28" i="21"/>
  <c r="E29" i="21"/>
  <c r="E30" i="21"/>
  <c r="E31" i="21"/>
  <c r="E32" i="21"/>
  <c r="E33" i="21"/>
  <c r="E34" i="21"/>
  <c r="E35" i="21"/>
  <c r="E36" i="21"/>
  <c r="E37" i="21"/>
  <c r="E38" i="21"/>
  <c r="E39" i="21"/>
  <c r="E40" i="21"/>
  <c r="E41" i="21"/>
  <c r="E42" i="21"/>
  <c r="E43" i="21"/>
  <c r="E44" i="21"/>
  <c r="E45" i="21"/>
  <c r="E46" i="21"/>
  <c r="E47" i="21"/>
  <c r="E48" i="21"/>
  <c r="E49" i="21"/>
  <c r="E50" i="21"/>
  <c r="E19" i="21"/>
  <c r="E20" i="23"/>
  <c r="E21" i="23"/>
  <c r="E22" i="23"/>
  <c r="E23" i="23"/>
  <c r="E24" i="23"/>
  <c r="E25" i="23"/>
  <c r="E26" i="23"/>
  <c r="E27" i="23"/>
  <c r="E28" i="23"/>
  <c r="E29" i="23"/>
  <c r="E30" i="23"/>
  <c r="E31" i="23"/>
  <c r="E32" i="23"/>
  <c r="E33" i="23"/>
  <c r="E34" i="23"/>
  <c r="E35" i="23"/>
  <c r="E36" i="23"/>
  <c r="E37" i="23"/>
  <c r="E38" i="23"/>
  <c r="E39" i="23"/>
  <c r="E40" i="23"/>
  <c r="E41" i="23"/>
  <c r="E42" i="23"/>
  <c r="E43" i="23"/>
  <c r="E44" i="23"/>
  <c r="E45" i="23"/>
  <c r="E46" i="23"/>
  <c r="E47" i="23"/>
  <c r="E48" i="23"/>
  <c r="E49" i="23"/>
  <c r="E50" i="23"/>
  <c r="E51" i="23"/>
  <c r="E52" i="23"/>
  <c r="E53" i="23"/>
  <c r="E54" i="23"/>
  <c r="E55" i="23"/>
  <c r="E19" i="23"/>
  <c r="E20" i="25"/>
  <c r="E21" i="25"/>
  <c r="E22" i="25"/>
  <c r="E23" i="25"/>
  <c r="E24" i="25"/>
  <c r="E25" i="25"/>
  <c r="E26" i="25"/>
  <c r="E27" i="25"/>
  <c r="E28" i="25"/>
  <c r="E29" i="25"/>
  <c r="E30" i="25"/>
  <c r="E31" i="25"/>
  <c r="E32" i="25"/>
  <c r="E33" i="25"/>
  <c r="E34" i="25"/>
  <c r="E35" i="25"/>
  <c r="E36" i="25"/>
  <c r="E37" i="25"/>
  <c r="E38" i="25"/>
  <c r="E39" i="25"/>
  <c r="E40" i="25"/>
  <c r="E41" i="25"/>
  <c r="E42" i="25"/>
  <c r="E43" i="25"/>
  <c r="E44" i="25"/>
  <c r="E45" i="25"/>
  <c r="E46" i="25"/>
  <c r="E47" i="25"/>
  <c r="E48" i="25"/>
  <c r="E49" i="25"/>
  <c r="E19" i="25"/>
  <c r="F19" i="24"/>
  <c r="F20" i="24"/>
  <c r="F21" i="24"/>
  <c r="F22" i="24"/>
  <c r="F23" i="24"/>
  <c r="F24" i="24"/>
  <c r="F25" i="24"/>
  <c r="F26" i="24"/>
  <c r="F27" i="24"/>
  <c r="F28" i="24"/>
  <c r="F29" i="24"/>
  <c r="F30" i="24"/>
  <c r="F31" i="24"/>
  <c r="F32" i="24"/>
  <c r="F33" i="24"/>
  <c r="F34" i="24"/>
  <c r="F35" i="24"/>
  <c r="F36" i="24"/>
  <c r="F19" i="27"/>
  <c r="F20" i="27"/>
  <c r="F21" i="27"/>
  <c r="F22" i="27"/>
  <c r="F23" i="27"/>
  <c r="F24" i="27"/>
  <c r="F25" i="27"/>
  <c r="F26" i="27"/>
  <c r="F27" i="27"/>
  <c r="F28" i="27"/>
  <c r="F29" i="27"/>
  <c r="F30" i="27"/>
  <c r="F31" i="27"/>
  <c r="F32" i="27"/>
  <c r="F33" i="27"/>
  <c r="F34" i="27"/>
  <c r="F35" i="27"/>
  <c r="F36" i="27"/>
  <c r="G19" i="26"/>
  <c r="G20" i="26"/>
  <c r="G21" i="26"/>
  <c r="G22" i="26"/>
  <c r="G23" i="26"/>
  <c r="G24" i="26"/>
  <c r="G25" i="26"/>
  <c r="G26" i="26"/>
  <c r="G27" i="26"/>
  <c r="G28" i="26"/>
  <c r="G29" i="26"/>
  <c r="G30" i="26"/>
  <c r="G31" i="26"/>
  <c r="G32" i="26"/>
  <c r="G33" i="26"/>
  <c r="G34" i="26"/>
  <c r="G35" i="26"/>
  <c r="G36" i="26"/>
  <c r="G37" i="26"/>
  <c r="G38" i="26"/>
  <c r="G39" i="26"/>
  <c r="G40" i="26"/>
  <c r="G41" i="26"/>
  <c r="G42" i="26"/>
  <c r="G43" i="26"/>
  <c r="P42" i="21"/>
  <c r="Q42" i="21"/>
  <c r="P44" i="21"/>
  <c r="P43" i="21"/>
  <c r="Q43" i="21"/>
  <c r="P28" i="21"/>
  <c r="E10" i="21"/>
  <c r="V42" i="21"/>
  <c r="W42" i="21"/>
  <c r="E13" i="21"/>
  <c r="AN42" i="21"/>
  <c r="AO42" i="21"/>
  <c r="E14" i="21"/>
  <c r="AT42" i="21"/>
  <c r="AU42" i="21"/>
  <c r="E11" i="21"/>
  <c r="AB42" i="21"/>
  <c r="AC42" i="21"/>
  <c r="E12" i="21"/>
  <c r="AH42" i="21"/>
  <c r="AI42" i="21"/>
  <c r="Q44" i="21"/>
  <c r="Q28" i="21"/>
  <c r="F19" i="14"/>
  <c r="G19" i="14"/>
  <c r="F20" i="14"/>
  <c r="G20" i="14"/>
  <c r="F21" i="14"/>
  <c r="G21" i="14"/>
  <c r="F22" i="14"/>
  <c r="G22" i="14"/>
  <c r="F23" i="14"/>
  <c r="G23" i="14"/>
  <c r="F24" i="14"/>
  <c r="G24" i="14"/>
  <c r="F25" i="14"/>
  <c r="G25" i="14"/>
  <c r="F26" i="14"/>
  <c r="G26" i="14"/>
  <c r="F27" i="14"/>
  <c r="G27" i="14"/>
  <c r="F28" i="14"/>
  <c r="G28" i="14"/>
  <c r="F29" i="14"/>
  <c r="G29" i="14"/>
  <c r="F30" i="14"/>
  <c r="G30" i="14"/>
  <c r="F31" i="14"/>
  <c r="G31" i="14"/>
  <c r="F32" i="14"/>
  <c r="G32" i="14"/>
  <c r="F33" i="14"/>
  <c r="G33" i="14"/>
  <c r="F34" i="14"/>
  <c r="G34" i="14"/>
  <c r="F35" i="14"/>
  <c r="G35" i="14"/>
  <c r="F36" i="14"/>
  <c r="G36" i="14"/>
  <c r="F37" i="14"/>
  <c r="G37" i="14"/>
  <c r="F38" i="14"/>
  <c r="G38" i="14"/>
  <c r="F39" i="14"/>
  <c r="G39" i="14"/>
  <c r="F40" i="14"/>
  <c r="G40" i="14"/>
  <c r="F41" i="14"/>
  <c r="G41" i="14"/>
  <c r="F42" i="14"/>
  <c r="G42" i="14"/>
  <c r="F43" i="14"/>
  <c r="G43" i="14"/>
  <c r="F44" i="14"/>
  <c r="G44" i="14"/>
  <c r="F45" i="14"/>
  <c r="G45" i="14"/>
  <c r="F46" i="14"/>
  <c r="G46" i="14"/>
  <c r="F47" i="14"/>
  <c r="G47" i="14"/>
  <c r="F48" i="14"/>
  <c r="G48" i="14"/>
  <c r="F49" i="14"/>
  <c r="G49" i="14"/>
  <c r="F50" i="14"/>
  <c r="G50" i="14"/>
  <c r="F51" i="14"/>
  <c r="G51" i="14"/>
  <c r="F52" i="14"/>
  <c r="G52" i="14"/>
  <c r="F53" i="14"/>
  <c r="G53" i="14"/>
  <c r="F54" i="14"/>
  <c r="G54" i="14"/>
  <c r="F55" i="14"/>
  <c r="G55" i="14"/>
  <c r="F56" i="14"/>
  <c r="G56" i="14"/>
  <c r="F57" i="14"/>
  <c r="G57" i="14"/>
  <c r="F58" i="14"/>
  <c r="G58" i="14"/>
  <c r="F59" i="14"/>
  <c r="G59" i="14"/>
  <c r="F60" i="14"/>
  <c r="G60" i="14"/>
  <c r="F61" i="14"/>
  <c r="G61" i="14"/>
  <c r="F62" i="14"/>
  <c r="G62" i="14"/>
  <c r="F63" i="14"/>
  <c r="G63" i="14"/>
  <c r="F64" i="14"/>
  <c r="G64" i="14"/>
  <c r="F65" i="14"/>
  <c r="G65" i="14"/>
  <c r="F66" i="14"/>
  <c r="G66" i="14"/>
  <c r="F67" i="14"/>
  <c r="G67" i="14"/>
  <c r="F68" i="14"/>
  <c r="G68" i="14"/>
  <c r="F69" i="14"/>
  <c r="G69" i="14"/>
  <c r="F70" i="14"/>
  <c r="G70" i="14"/>
  <c r="F71" i="14"/>
  <c r="G71" i="14"/>
  <c r="F72" i="14"/>
  <c r="G72" i="14"/>
  <c r="F73" i="14"/>
  <c r="G73" i="14"/>
  <c r="F74" i="14"/>
  <c r="G74" i="14"/>
  <c r="F75" i="14"/>
  <c r="G75" i="14"/>
  <c r="F76" i="14"/>
  <c r="G76" i="14"/>
  <c r="F77" i="14"/>
  <c r="G77" i="14"/>
  <c r="F78" i="14"/>
  <c r="G78" i="14"/>
  <c r="F79" i="14"/>
  <c r="G79" i="14"/>
  <c r="F80" i="14"/>
  <c r="G80" i="14"/>
  <c r="F81" i="14"/>
  <c r="G81" i="14"/>
  <c r="F82" i="14"/>
  <c r="G82" i="14"/>
  <c r="F83" i="14"/>
  <c r="G83" i="14"/>
  <c r="F84" i="14"/>
  <c r="G84" i="14"/>
  <c r="F85" i="14"/>
  <c r="G85" i="14"/>
  <c r="F86" i="14"/>
  <c r="G86" i="14"/>
  <c r="F87" i="14"/>
  <c r="G87" i="14"/>
  <c r="F88" i="14"/>
  <c r="G88" i="14"/>
  <c r="F89" i="14"/>
  <c r="G89" i="14"/>
  <c r="F90" i="14"/>
  <c r="G90" i="14"/>
  <c r="F91" i="14"/>
  <c r="G91" i="14"/>
  <c r="F92" i="14"/>
  <c r="G92" i="14"/>
  <c r="F93" i="14"/>
  <c r="G93" i="14"/>
  <c r="F94" i="14"/>
  <c r="G94" i="14"/>
  <c r="F95" i="14"/>
  <c r="G95" i="14"/>
  <c r="F96" i="14"/>
  <c r="G96" i="14"/>
  <c r="F97" i="14"/>
  <c r="G97" i="14"/>
  <c r="F98" i="14"/>
  <c r="G98" i="14"/>
  <c r="F99" i="14"/>
  <c r="G99" i="14"/>
  <c r="F100" i="14"/>
  <c r="G100" i="14"/>
  <c r="F101" i="14"/>
  <c r="G101" i="14"/>
  <c r="F102" i="14"/>
  <c r="G102" i="14"/>
  <c r="F103" i="14"/>
  <c r="G103" i="14"/>
  <c r="F104" i="14"/>
  <c r="G104" i="14"/>
  <c r="F105" i="14"/>
  <c r="G105" i="14"/>
  <c r="F106" i="14"/>
  <c r="G106" i="14"/>
  <c r="F107" i="14"/>
  <c r="G107" i="14"/>
  <c r="F108" i="14"/>
  <c r="G108" i="14"/>
  <c r="F109" i="14"/>
  <c r="G109" i="14"/>
  <c r="F110" i="14"/>
  <c r="G110" i="14"/>
  <c r="F111" i="14"/>
  <c r="G111" i="14"/>
  <c r="F112" i="14"/>
  <c r="G112" i="14"/>
  <c r="F113" i="14"/>
  <c r="G113" i="14"/>
  <c r="F114" i="14"/>
  <c r="G114" i="14"/>
  <c r="F115" i="14"/>
  <c r="G115" i="14"/>
  <c r="F116" i="14"/>
  <c r="G116" i="14"/>
  <c r="F117" i="14"/>
  <c r="G117" i="14"/>
  <c r="F118" i="14"/>
  <c r="G118" i="14"/>
  <c r="F119" i="14"/>
  <c r="G119" i="14"/>
  <c r="F120" i="14"/>
  <c r="G120" i="14"/>
  <c r="F121" i="14"/>
  <c r="G121" i="14"/>
  <c r="F122" i="14"/>
  <c r="G122" i="14"/>
  <c r="F123" i="14"/>
  <c r="G123" i="14"/>
  <c r="F124" i="14"/>
  <c r="G124" i="14"/>
  <c r="F125" i="14"/>
  <c r="G125" i="14"/>
  <c r="F126" i="14"/>
  <c r="G126" i="14"/>
  <c r="F127" i="14"/>
  <c r="G127" i="14"/>
  <c r="F128" i="14"/>
  <c r="G128" i="14"/>
  <c r="F129" i="14"/>
  <c r="G129" i="14"/>
  <c r="F130" i="14"/>
  <c r="G130" i="14"/>
  <c r="G20" i="22"/>
  <c r="G21" i="22"/>
  <c r="G22" i="22"/>
  <c r="G23" i="22"/>
  <c r="G24" i="22"/>
  <c r="G25" i="22"/>
  <c r="G26" i="22"/>
  <c r="G27" i="22"/>
  <c r="G39" i="22"/>
  <c r="G40" i="22"/>
  <c r="G41" i="22"/>
  <c r="G45" i="22"/>
  <c r="G46" i="22"/>
  <c r="G47" i="22"/>
  <c r="G48" i="22"/>
  <c r="G49" i="22"/>
  <c r="G50" i="22"/>
  <c r="G51" i="22"/>
  <c r="G52" i="22"/>
  <c r="G53" i="22"/>
  <c r="G54" i="22"/>
  <c r="G55" i="22"/>
  <c r="G56" i="22"/>
  <c r="G57" i="22"/>
  <c r="G58" i="22"/>
  <c r="G59" i="22"/>
  <c r="G60" i="22"/>
  <c r="G19" i="22"/>
  <c r="F37" i="24"/>
  <c r="F38" i="24"/>
  <c r="F37" i="27"/>
  <c r="F38" i="27"/>
  <c r="F39" i="27"/>
  <c r="F40" i="27"/>
  <c r="G44" i="26"/>
  <c r="G45" i="26"/>
  <c r="G46" i="26"/>
  <c r="G47" i="26"/>
  <c r="G48" i="26"/>
  <c r="G49" i="26"/>
  <c r="G50" i="26"/>
  <c r="F39" i="24"/>
  <c r="F40" i="24"/>
  <c r="P40" i="27"/>
  <c r="P39" i="27"/>
  <c r="P38" i="27"/>
  <c r="Q38" i="27"/>
  <c r="P37" i="27"/>
  <c r="Q37" i="27"/>
  <c r="P36" i="27"/>
  <c r="P35" i="27"/>
  <c r="P34" i="27"/>
  <c r="P33" i="27"/>
  <c r="P32" i="27"/>
  <c r="Q32" i="27"/>
  <c r="P31" i="27"/>
  <c r="Q31" i="27"/>
  <c r="P30" i="27"/>
  <c r="Q30" i="27"/>
  <c r="P29" i="27"/>
  <c r="AN29" i="27"/>
  <c r="AO29" i="27"/>
  <c r="P28" i="27"/>
  <c r="AN28" i="27"/>
  <c r="P27" i="27"/>
  <c r="P26" i="27"/>
  <c r="P25" i="27"/>
  <c r="P24" i="27"/>
  <c r="P23" i="27"/>
  <c r="P22" i="27"/>
  <c r="P21" i="27"/>
  <c r="P20" i="27"/>
  <c r="P19" i="27"/>
  <c r="V19" i="27"/>
  <c r="E14" i="27"/>
  <c r="E13" i="27"/>
  <c r="E12" i="27"/>
  <c r="AH23" i="27"/>
  <c r="AI23" i="27"/>
  <c r="E11" i="27"/>
  <c r="E10" i="27"/>
  <c r="V25" i="27"/>
  <c r="R50" i="26"/>
  <c r="F50" i="26"/>
  <c r="R49" i="26"/>
  <c r="S49" i="26"/>
  <c r="F49" i="26"/>
  <c r="R48" i="26"/>
  <c r="AP48" i="26"/>
  <c r="AQ48" i="26"/>
  <c r="F48" i="26"/>
  <c r="R47" i="26"/>
  <c r="S47" i="26"/>
  <c r="F47" i="26"/>
  <c r="R46" i="26"/>
  <c r="F46" i="26"/>
  <c r="R45" i="26"/>
  <c r="S45" i="26"/>
  <c r="F45" i="26"/>
  <c r="R44" i="26"/>
  <c r="F44" i="26"/>
  <c r="R43" i="26"/>
  <c r="S43" i="26"/>
  <c r="R42" i="26"/>
  <c r="S42" i="26"/>
  <c r="R41" i="26"/>
  <c r="R40" i="26"/>
  <c r="R39" i="26"/>
  <c r="S39" i="26"/>
  <c r="R38" i="26"/>
  <c r="R37" i="26"/>
  <c r="R36" i="26"/>
  <c r="AP36" i="26"/>
  <c r="AQ36" i="26"/>
  <c r="S36" i="26"/>
  <c r="R35" i="26"/>
  <c r="R34" i="26"/>
  <c r="S34" i="26"/>
  <c r="R33" i="26"/>
  <c r="R32" i="26"/>
  <c r="R31" i="26"/>
  <c r="R30" i="26"/>
  <c r="S30" i="26"/>
  <c r="R29" i="26"/>
  <c r="S29" i="26"/>
  <c r="R28" i="26"/>
  <c r="R27" i="26"/>
  <c r="R26" i="26"/>
  <c r="R25" i="26"/>
  <c r="X25" i="26"/>
  <c r="Y25" i="26"/>
  <c r="R24" i="26"/>
  <c r="S24" i="26"/>
  <c r="R23" i="26"/>
  <c r="S23" i="26"/>
  <c r="R22" i="26"/>
  <c r="R21" i="26"/>
  <c r="S21" i="26"/>
  <c r="R20" i="26"/>
  <c r="R19" i="26"/>
  <c r="E14" i="26"/>
  <c r="E13" i="26"/>
  <c r="AP30" i="26"/>
  <c r="AQ30" i="26"/>
  <c r="E12" i="26"/>
  <c r="AJ40" i="26"/>
  <c r="E11" i="26"/>
  <c r="E10" i="26"/>
  <c r="O49" i="25"/>
  <c r="O48" i="25"/>
  <c r="O47" i="25"/>
  <c r="O46" i="25"/>
  <c r="O45" i="25"/>
  <c r="O44" i="25"/>
  <c r="O43" i="25"/>
  <c r="O42" i="25"/>
  <c r="E14" i="25"/>
  <c r="AS42" i="25"/>
  <c r="O41" i="25"/>
  <c r="O40" i="25"/>
  <c r="E12" i="25"/>
  <c r="AG40" i="25"/>
  <c r="O39" i="25"/>
  <c r="O38" i="25"/>
  <c r="AG38" i="25"/>
  <c r="AH38" i="25"/>
  <c r="O37" i="25"/>
  <c r="O36" i="25"/>
  <c r="P36" i="25"/>
  <c r="O35" i="25"/>
  <c r="O34" i="25"/>
  <c r="P34" i="25"/>
  <c r="O33" i="25"/>
  <c r="O32" i="25"/>
  <c r="AS32" i="25"/>
  <c r="AT32" i="25"/>
  <c r="O31" i="25"/>
  <c r="E13" i="25"/>
  <c r="AM31" i="25"/>
  <c r="AN31" i="25"/>
  <c r="O30" i="25"/>
  <c r="O29" i="25"/>
  <c r="O28" i="25"/>
  <c r="AM28" i="25"/>
  <c r="AN28" i="25"/>
  <c r="O27" i="25"/>
  <c r="P27" i="25"/>
  <c r="O26" i="25"/>
  <c r="AS26" i="25"/>
  <c r="AT26" i="25"/>
  <c r="O25" i="25"/>
  <c r="P25" i="25"/>
  <c r="E10" i="25"/>
  <c r="U25" i="25"/>
  <c r="V25" i="25"/>
  <c r="O24" i="25"/>
  <c r="O23" i="25"/>
  <c r="O22" i="25"/>
  <c r="O21" i="25"/>
  <c r="AS21" i="25"/>
  <c r="O20" i="25"/>
  <c r="O19" i="25"/>
  <c r="U19" i="25"/>
  <c r="AS48" i="25"/>
  <c r="AG25" i="25"/>
  <c r="AH25" i="25"/>
  <c r="E11" i="25"/>
  <c r="AA25" i="25"/>
  <c r="AB25" i="25"/>
  <c r="P40" i="24"/>
  <c r="AT40" i="24"/>
  <c r="AU40" i="24"/>
  <c r="P39" i="24"/>
  <c r="P38" i="24"/>
  <c r="P37" i="24"/>
  <c r="P36" i="24"/>
  <c r="P35" i="24"/>
  <c r="P34" i="24"/>
  <c r="P33" i="24"/>
  <c r="P32" i="24"/>
  <c r="P31" i="24"/>
  <c r="P30" i="24"/>
  <c r="P29" i="24"/>
  <c r="P28" i="24"/>
  <c r="P27" i="24"/>
  <c r="P26" i="24"/>
  <c r="Q26" i="24"/>
  <c r="P25" i="24"/>
  <c r="P24" i="24"/>
  <c r="Q24" i="24"/>
  <c r="P23" i="24"/>
  <c r="P22" i="24"/>
  <c r="P21" i="24"/>
  <c r="P20" i="24"/>
  <c r="P19" i="24"/>
  <c r="E14" i="24"/>
  <c r="E13" i="24"/>
  <c r="E12" i="24"/>
  <c r="E11" i="24"/>
  <c r="E10" i="24"/>
  <c r="O55" i="23"/>
  <c r="O54" i="23"/>
  <c r="P54" i="23"/>
  <c r="O53" i="23"/>
  <c r="P53" i="23"/>
  <c r="O52" i="23"/>
  <c r="P52" i="23"/>
  <c r="O51" i="23"/>
  <c r="O50" i="23"/>
  <c r="O49" i="23"/>
  <c r="O48" i="23"/>
  <c r="Q48" i="23"/>
  <c r="O47" i="23"/>
  <c r="P47" i="23"/>
  <c r="O46" i="23"/>
  <c r="P46" i="23"/>
  <c r="O45" i="23"/>
  <c r="O44" i="23"/>
  <c r="O43" i="23"/>
  <c r="O42" i="23"/>
  <c r="O41" i="23"/>
  <c r="O40" i="23"/>
  <c r="O39" i="23"/>
  <c r="O38" i="23"/>
  <c r="O37" i="23"/>
  <c r="O36" i="23"/>
  <c r="O35" i="23"/>
  <c r="O34" i="23"/>
  <c r="O33" i="23"/>
  <c r="P33" i="23"/>
  <c r="O32" i="23"/>
  <c r="O31" i="23"/>
  <c r="O30" i="23"/>
  <c r="O29" i="23"/>
  <c r="P29" i="23"/>
  <c r="O28" i="23"/>
  <c r="O27" i="23"/>
  <c r="O26" i="23"/>
  <c r="O25" i="23"/>
  <c r="O24" i="23"/>
  <c r="O23" i="23"/>
  <c r="P23" i="23"/>
  <c r="O22" i="23"/>
  <c r="O21" i="23"/>
  <c r="O20" i="23"/>
  <c r="O19" i="23"/>
  <c r="E14" i="23"/>
  <c r="AS29" i="23"/>
  <c r="AT29" i="23"/>
  <c r="E13" i="23"/>
  <c r="E12" i="23"/>
  <c r="AG29" i="23"/>
  <c r="AH29" i="23"/>
  <c r="E11" i="23"/>
  <c r="E10" i="23"/>
  <c r="P39" i="25"/>
  <c r="AA29" i="23"/>
  <c r="AB29" i="23"/>
  <c r="U21" i="23"/>
  <c r="AG39" i="23"/>
  <c r="AH39" i="23"/>
  <c r="AM45" i="23"/>
  <c r="AN45" i="23"/>
  <c r="AM23" i="23"/>
  <c r="AN23" i="23"/>
  <c r="AA23" i="23"/>
  <c r="AB23" i="23"/>
  <c r="AS30" i="23"/>
  <c r="AT30" i="23"/>
  <c r="AS25" i="23"/>
  <c r="AT25" i="23"/>
  <c r="AS20" i="23"/>
  <c r="AT20" i="23"/>
  <c r="AM26" i="23"/>
  <c r="AN26" i="23"/>
  <c r="V21" i="23"/>
  <c r="X21" i="23"/>
  <c r="W21" i="23"/>
  <c r="AG34" i="23"/>
  <c r="P30" i="23"/>
  <c r="P35" i="23"/>
  <c r="R35" i="23"/>
  <c r="Q35" i="23"/>
  <c r="AA40" i="23"/>
  <c r="Q40" i="23"/>
  <c r="AG51" i="23"/>
  <c r="AH51" i="23"/>
  <c r="AG27" i="23"/>
  <c r="AH27" i="23"/>
  <c r="AA35" i="23"/>
  <c r="AG40" i="23"/>
  <c r="AS26" i="23"/>
  <c r="AT26" i="23"/>
  <c r="AS31" i="23"/>
  <c r="AT31" i="23"/>
  <c r="AG35" i="23"/>
  <c r="AS19" i="23"/>
  <c r="Q19" i="23"/>
  <c r="AG23" i="23"/>
  <c r="AH23" i="23"/>
  <c r="AA28" i="23"/>
  <c r="AB28" i="23"/>
  <c r="AG41" i="23"/>
  <c r="Q41" i="23"/>
  <c r="AM32" i="23"/>
  <c r="AN32" i="23"/>
  <c r="P42" i="23"/>
  <c r="R42" i="23"/>
  <c r="Q42" i="23"/>
  <c r="AG28" i="23"/>
  <c r="AH28" i="23"/>
  <c r="AS36" i="23"/>
  <c r="Q36" i="23"/>
  <c r="AS24" i="23"/>
  <c r="AT24" i="23"/>
  <c r="AG33" i="23"/>
  <c r="AH33" i="23"/>
  <c r="AS37" i="23"/>
  <c r="Q37" i="23"/>
  <c r="P48" i="23"/>
  <c r="R48" i="23"/>
  <c r="AA22" i="23"/>
  <c r="Q22" i="23"/>
  <c r="AM20" i="23"/>
  <c r="AN20" i="23"/>
  <c r="AG21" i="23"/>
  <c r="Q21" i="23"/>
  <c r="AG43" i="23"/>
  <c r="Q43" i="23"/>
  <c r="AM38" i="23"/>
  <c r="Q38" i="23"/>
  <c r="Q49" i="23"/>
  <c r="AM21" i="23"/>
  <c r="AA34" i="23"/>
  <c r="Q34" i="23"/>
  <c r="U44" i="23"/>
  <c r="Q44" i="23"/>
  <c r="AT25" i="24"/>
  <c r="AU25" i="24"/>
  <c r="Q22" i="24"/>
  <c r="Q28" i="24"/>
  <c r="Q34" i="24"/>
  <c r="AH35" i="24"/>
  <c r="Q30" i="24"/>
  <c r="AT19" i="24"/>
  <c r="AB37" i="24"/>
  <c r="AC37" i="24"/>
  <c r="AT31" i="24"/>
  <c r="AT38" i="24"/>
  <c r="AU38" i="24"/>
  <c r="AT39" i="24"/>
  <c r="AU39" i="24"/>
  <c r="V19" i="25"/>
  <c r="AH40" i="25"/>
  <c r="AG22" i="25"/>
  <c r="AH22" i="25"/>
  <c r="AM27" i="25"/>
  <c r="AN27" i="25"/>
  <c r="AG41" i="25"/>
  <c r="AG46" i="25"/>
  <c r="AH46" i="25"/>
  <c r="AT21" i="25"/>
  <c r="AA45" i="25"/>
  <c r="AB45" i="25"/>
  <c r="AT48" i="25"/>
  <c r="AA23" i="25"/>
  <c r="AB23" i="25"/>
  <c r="AS27" i="25"/>
  <c r="AT27" i="25"/>
  <c r="P42" i="25"/>
  <c r="U24" i="25"/>
  <c r="V24" i="25"/>
  <c r="AG28" i="25"/>
  <c r="AH28" i="25"/>
  <c r="AS33" i="25"/>
  <c r="P38" i="25"/>
  <c r="AM48" i="25"/>
  <c r="AG19" i="25"/>
  <c r="AT42" i="25"/>
  <c r="AS20" i="25"/>
  <c r="AT20" i="25"/>
  <c r="AM49" i="25"/>
  <c r="AN49" i="25"/>
  <c r="AA29" i="25"/>
  <c r="AB29" i="25"/>
  <c r="AA44" i="25"/>
  <c r="AM21" i="25"/>
  <c r="P21" i="25"/>
  <c r="AA30" i="25"/>
  <c r="AB30" i="25"/>
  <c r="AM40" i="25"/>
  <c r="AM45" i="25"/>
  <c r="AN45" i="25"/>
  <c r="V24" i="27"/>
  <c r="W24" i="27"/>
  <c r="AH20" i="27"/>
  <c r="AI20" i="27"/>
  <c r="V40" i="27"/>
  <c r="W40" i="27"/>
  <c r="AV20" i="26"/>
  <c r="AW20" i="26"/>
  <c r="AP24" i="26"/>
  <c r="AQ24" i="26"/>
  <c r="AV33" i="26"/>
  <c r="X37" i="26"/>
  <c r="Y37" i="26"/>
  <c r="S33" i="26"/>
  <c r="AV21" i="26"/>
  <c r="AW21" i="26"/>
  <c r="AJ25" i="26"/>
  <c r="AK25" i="26"/>
  <c r="S48" i="26"/>
  <c r="AP21" i="26"/>
  <c r="AQ21" i="26"/>
  <c r="AP34" i="26"/>
  <c r="AV26" i="26"/>
  <c r="AW26" i="26"/>
  <c r="AK40" i="26"/>
  <c r="AP27" i="26"/>
  <c r="AQ27" i="26"/>
  <c r="S35" i="26"/>
  <c r="S40" i="26"/>
  <c r="AP19" i="26"/>
  <c r="AV32" i="26"/>
  <c r="AW32" i="26"/>
  <c r="S41" i="26"/>
  <c r="X50" i="26"/>
  <c r="Y50" i="26"/>
  <c r="AO28" i="27"/>
  <c r="Q21" i="27"/>
  <c r="AH33" i="27"/>
  <c r="AI33" i="27"/>
  <c r="V21" i="27"/>
  <c r="Q25" i="27"/>
  <c r="AH21" i="27"/>
  <c r="W25" i="27"/>
  <c r="AH34" i="27"/>
  <c r="AI34" i="27"/>
  <c r="Q34" i="27"/>
  <c r="V22" i="27"/>
  <c r="V26" i="27"/>
  <c r="W26" i="27"/>
  <c r="AN22" i="27"/>
  <c r="AN26" i="27"/>
  <c r="AO26" i="27"/>
  <c r="AH30" i="27"/>
  <c r="AI30" i="27"/>
  <c r="V35" i="27"/>
  <c r="W35" i="27"/>
  <c r="Q40" i="27"/>
  <c r="AN19" i="27"/>
  <c r="AN23" i="27"/>
  <c r="AO23" i="27"/>
  <c r="AN27" i="27"/>
  <c r="AH36" i="27"/>
  <c r="AI36" i="27"/>
  <c r="AT28" i="27"/>
  <c r="W19" i="27"/>
  <c r="Q40" i="24"/>
  <c r="V23" i="24"/>
  <c r="W23" i="24"/>
  <c r="V29" i="24"/>
  <c r="AH36" i="24"/>
  <c r="AI36" i="24"/>
  <c r="AN20" i="24"/>
  <c r="AT20" i="24"/>
  <c r="AN26" i="24"/>
  <c r="AO26" i="24"/>
  <c r="AN32" i="24"/>
  <c r="AH21" i="24"/>
  <c r="V39" i="24"/>
  <c r="W39" i="24"/>
  <c r="AH27" i="24"/>
  <c r="AH33" i="24"/>
  <c r="AB22" i="27"/>
  <c r="AB32" i="27"/>
  <c r="AC32" i="27"/>
  <c r="AB29" i="24"/>
  <c r="AB34" i="24"/>
  <c r="AH26" i="24"/>
  <c r="AI26" i="24"/>
  <c r="AN33" i="24"/>
  <c r="AH22" i="24"/>
  <c r="AT26" i="24"/>
  <c r="AU26" i="24"/>
  <c r="AT30" i="24"/>
  <c r="AB23" i="24"/>
  <c r="AC23" i="24"/>
  <c r="V28" i="24"/>
  <c r="AT28" i="24"/>
  <c r="AB21" i="24"/>
  <c r="AN21" i="24"/>
  <c r="AH28" i="24"/>
  <c r="Q37" i="24"/>
  <c r="V26" i="24"/>
  <c r="W26" i="24"/>
  <c r="Q32" i="24"/>
  <c r="AN35" i="24"/>
  <c r="AH32" i="24"/>
  <c r="V24" i="24"/>
  <c r="W24" i="24"/>
  <c r="AT32" i="24"/>
  <c r="AB24" i="24"/>
  <c r="AC24" i="24"/>
  <c r="AB36" i="24"/>
  <c r="AC36" i="24"/>
  <c r="AN36" i="24"/>
  <c r="AO36" i="24"/>
  <c r="V22" i="24"/>
  <c r="AH24" i="24"/>
  <c r="AI24" i="24"/>
  <c r="AB27" i="24"/>
  <c r="V30" i="24"/>
  <c r="AB33" i="24"/>
  <c r="AB22" i="24"/>
  <c r="AT24" i="24"/>
  <c r="AU24" i="24"/>
  <c r="AN27" i="24"/>
  <c r="AH30" i="24"/>
  <c r="AT22" i="24"/>
  <c r="Q20" i="24"/>
  <c r="V20" i="24"/>
  <c r="AH20" i="24"/>
  <c r="AS23" i="23"/>
  <c r="AT23" i="23"/>
  <c r="AM29" i="23"/>
  <c r="AN29" i="23"/>
  <c r="U27" i="23"/>
  <c r="V27" i="23"/>
  <c r="AS32" i="23"/>
  <c r="AT32" i="23"/>
  <c r="AM41" i="23"/>
  <c r="U45" i="23"/>
  <c r="V45" i="23"/>
  <c r="AS21" i="23"/>
  <c r="P24" i="23"/>
  <c r="AM27" i="23"/>
  <c r="AN27" i="23"/>
  <c r="AS35" i="23"/>
  <c r="AS38" i="23"/>
  <c r="AS41" i="23"/>
  <c r="U24" i="23"/>
  <c r="V24" i="23"/>
  <c r="AS27" i="23"/>
  <c r="AT27" i="23"/>
  <c r="AG24" i="23"/>
  <c r="AH24" i="23"/>
  <c r="AG22" i="23"/>
  <c r="AM24" i="23"/>
  <c r="AN24" i="23"/>
  <c r="U30" i="23"/>
  <c r="V30" i="23"/>
  <c r="AM33" i="23"/>
  <c r="AN33" i="23"/>
  <c r="P36" i="23"/>
  <c r="R36" i="23"/>
  <c r="P39" i="23"/>
  <c r="AG30" i="23"/>
  <c r="AH30" i="23"/>
  <c r="AS33" i="23"/>
  <c r="AT33" i="23"/>
  <c r="U36" i="23"/>
  <c r="AM39" i="23"/>
  <c r="AN39" i="23"/>
  <c r="AG36" i="23"/>
  <c r="AS39" i="23"/>
  <c r="AT39" i="23"/>
  <c r="AM30" i="23"/>
  <c r="AN30" i="23"/>
  <c r="AM36" i="23"/>
  <c r="AN21" i="27"/>
  <c r="AH19" i="27"/>
  <c r="Q36" i="27"/>
  <c r="AN20" i="27"/>
  <c r="AO20" i="27"/>
  <c r="Q23" i="27"/>
  <c r="Q26" i="27"/>
  <c r="V23" i="27"/>
  <c r="W23" i="27"/>
  <c r="S25" i="26"/>
  <c r="S27" i="26"/>
  <c r="AM24" i="25"/>
  <c r="AN24" i="25"/>
  <c r="P40" i="25"/>
  <c r="AG44" i="25"/>
  <c r="AM22" i="25"/>
  <c r="AN22" i="25"/>
  <c r="P29" i="25"/>
  <c r="P33" i="25"/>
  <c r="P48" i="25"/>
  <c r="P19" i="25"/>
  <c r="AG29" i="25"/>
  <c r="AH29" i="25"/>
  <c r="P45" i="25"/>
  <c r="P23" i="25"/>
  <c r="AG23" i="25"/>
  <c r="AH23" i="25"/>
  <c r="U46" i="25"/>
  <c r="V46" i="25"/>
  <c r="P46" i="25"/>
  <c r="AA24" i="25"/>
  <c r="AB24" i="25"/>
  <c r="AT37" i="27"/>
  <c r="AU37" i="27"/>
  <c r="Q24" i="27"/>
  <c r="AT27" i="27"/>
  <c r="AH31" i="27"/>
  <c r="AI31" i="27"/>
  <c r="V32" i="27"/>
  <c r="W32" i="27"/>
  <c r="V39" i="27"/>
  <c r="W39" i="27"/>
  <c r="Q39" i="27"/>
  <c r="AT39" i="27"/>
  <c r="AU39" i="27"/>
  <c r="AN39" i="27"/>
  <c r="AO39" i="27"/>
  <c r="AB40" i="27"/>
  <c r="AC40" i="27"/>
  <c r="AT25" i="27"/>
  <c r="AT20" i="27"/>
  <c r="AU20" i="27"/>
  <c r="AH22" i="27"/>
  <c r="AB23" i="27"/>
  <c r="AC23" i="27"/>
  <c r="AH32" i="27"/>
  <c r="AI32" i="27"/>
  <c r="AT35" i="27"/>
  <c r="AU35" i="27"/>
  <c r="AH35" i="27"/>
  <c r="AI35" i="27"/>
  <c r="AB35" i="27"/>
  <c r="AC35" i="27"/>
  <c r="AT36" i="27"/>
  <c r="AU36" i="27"/>
  <c r="AB39" i="27"/>
  <c r="AC39" i="27"/>
  <c r="Q19" i="27"/>
  <c r="AB24" i="27"/>
  <c r="AC24" i="27"/>
  <c r="AT26" i="27"/>
  <c r="AU26" i="27"/>
  <c r="AN30" i="27"/>
  <c r="AO30" i="27"/>
  <c r="V30" i="27"/>
  <c r="W30" i="27"/>
  <c r="Q35" i="27"/>
  <c r="AT19" i="27"/>
  <c r="AT21" i="27"/>
  <c r="AB31" i="27"/>
  <c r="AC31" i="27"/>
  <c r="AN32" i="27"/>
  <c r="AO32" i="27"/>
  <c r="AB38" i="27"/>
  <c r="AC38" i="27"/>
  <c r="AH39" i="27"/>
  <c r="AI39" i="27"/>
  <c r="AT40" i="27"/>
  <c r="AU40" i="27"/>
  <c r="Q20" i="27"/>
  <c r="AH24" i="27"/>
  <c r="AI24" i="27"/>
  <c r="AB25" i="27"/>
  <c r="Q27" i="27"/>
  <c r="Q28" i="27"/>
  <c r="AH28" i="27"/>
  <c r="AT29" i="27"/>
  <c r="AU29" i="27"/>
  <c r="AB29" i="27"/>
  <c r="AC29" i="27"/>
  <c r="AN31" i="27"/>
  <c r="AO31" i="27"/>
  <c r="AB19" i="27"/>
  <c r="V20" i="27"/>
  <c r="W20" i="27"/>
  <c r="AT22" i="27"/>
  <c r="V27" i="27"/>
  <c r="V28" i="27"/>
  <c r="Q29" i="27"/>
  <c r="AB30" i="27"/>
  <c r="AC30" i="27"/>
  <c r="V34" i="27"/>
  <c r="W34" i="27"/>
  <c r="AH37" i="27"/>
  <c r="AI37" i="27"/>
  <c r="V38" i="27"/>
  <c r="W38" i="27"/>
  <c r="AT34" i="27"/>
  <c r="AU34" i="27"/>
  <c r="V37" i="27"/>
  <c r="W37" i="27"/>
  <c r="V31" i="27"/>
  <c r="W31" i="27"/>
  <c r="AN24" i="27"/>
  <c r="AO24" i="27"/>
  <c r="AH25" i="27"/>
  <c r="AB26" i="27"/>
  <c r="AC26" i="27"/>
  <c r="V29" i="27"/>
  <c r="W29" i="27"/>
  <c r="AT31" i="27"/>
  <c r="AU31" i="27"/>
  <c r="AN35" i="27"/>
  <c r="AO35" i="27"/>
  <c r="AH38" i="27"/>
  <c r="AI38" i="27"/>
  <c r="AB20" i="27"/>
  <c r="AC20" i="27"/>
  <c r="AT23" i="27"/>
  <c r="AU23" i="27"/>
  <c r="AB27" i="27"/>
  <c r="AB28" i="27"/>
  <c r="V33" i="27"/>
  <c r="W33" i="27"/>
  <c r="Q33" i="27"/>
  <c r="AT33" i="27"/>
  <c r="AU33" i="27"/>
  <c r="AN33" i="27"/>
  <c r="AO33" i="27"/>
  <c r="AB34" i="27"/>
  <c r="AC34" i="27"/>
  <c r="Q22" i="27"/>
  <c r="AT24" i="27"/>
  <c r="AU24" i="27"/>
  <c r="AN25" i="27"/>
  <c r="AH26" i="27"/>
  <c r="AI26" i="27"/>
  <c r="AT30" i="27"/>
  <c r="AU30" i="27"/>
  <c r="AB33" i="27"/>
  <c r="AC33" i="27"/>
  <c r="AB37" i="27"/>
  <c r="AC37" i="27"/>
  <c r="AN38" i="27"/>
  <c r="AO38" i="27"/>
  <c r="AH40" i="27"/>
  <c r="AI40" i="27"/>
  <c r="AN40" i="27"/>
  <c r="AO40" i="27"/>
  <c r="AN34" i="27"/>
  <c r="AO34" i="27"/>
  <c r="AB21" i="27"/>
  <c r="AH27" i="27"/>
  <c r="AH29" i="27"/>
  <c r="AI29" i="27"/>
  <c r="AN36" i="27"/>
  <c r="AO36" i="27"/>
  <c r="AB36" i="27"/>
  <c r="AC36" i="27"/>
  <c r="V36" i="27"/>
  <c r="W36" i="27"/>
  <c r="AN37" i="27"/>
  <c r="AO37" i="27"/>
  <c r="AT32" i="27"/>
  <c r="AU32" i="27"/>
  <c r="AT38" i="27"/>
  <c r="AU38" i="27"/>
  <c r="AD48" i="26"/>
  <c r="AE48" i="26"/>
  <c r="AD42" i="26"/>
  <c r="AE42" i="26"/>
  <c r="AD47" i="26"/>
  <c r="AE47" i="26"/>
  <c r="AD45" i="26"/>
  <c r="AE45" i="26"/>
  <c r="AD39" i="26"/>
  <c r="AE39" i="26"/>
  <c r="AD33" i="26"/>
  <c r="AD27" i="26"/>
  <c r="AE27" i="26"/>
  <c r="AD21" i="26"/>
  <c r="AE21" i="26"/>
  <c r="AJ24" i="26"/>
  <c r="AK24" i="26"/>
  <c r="AD29" i="26"/>
  <c r="AE29" i="26"/>
  <c r="AJ36" i="26"/>
  <c r="AK36" i="26"/>
  <c r="AJ43" i="26"/>
  <c r="AK43" i="26"/>
  <c r="AP45" i="26"/>
  <c r="AQ45" i="26"/>
  <c r="AP23" i="26"/>
  <c r="AQ23" i="26"/>
  <c r="X24" i="26"/>
  <c r="Y24" i="26"/>
  <c r="AV28" i="26"/>
  <c r="AW28" i="26"/>
  <c r="AD28" i="26"/>
  <c r="AE28" i="26"/>
  <c r="X28" i="26"/>
  <c r="Y28" i="26"/>
  <c r="AJ29" i="26"/>
  <c r="AK29" i="26"/>
  <c r="AD32" i="26"/>
  <c r="AE32" i="26"/>
  <c r="AP33" i="26"/>
  <c r="X36" i="26"/>
  <c r="Y36" i="26"/>
  <c r="AJ39" i="26"/>
  <c r="AK39" i="26"/>
  <c r="AJ42" i="26"/>
  <c r="AK42" i="26"/>
  <c r="AD50" i="26"/>
  <c r="AE50" i="26"/>
  <c r="AV45" i="26"/>
  <c r="AW45" i="26"/>
  <c r="AV39" i="26"/>
  <c r="AW39" i="26"/>
  <c r="AV48" i="26"/>
  <c r="AW48" i="26"/>
  <c r="AV42" i="26"/>
  <c r="AW42" i="26"/>
  <c r="AV36" i="26"/>
  <c r="AW36" i="26"/>
  <c r="AV30" i="26"/>
  <c r="AW30" i="26"/>
  <c r="S28" i="26"/>
  <c r="AV29" i="26"/>
  <c r="AW29" i="26"/>
  <c r="AP35" i="26"/>
  <c r="X45" i="26"/>
  <c r="Y45" i="26"/>
  <c r="AP47" i="26"/>
  <c r="AQ47" i="26"/>
  <c r="AV22" i="26"/>
  <c r="AD22" i="26"/>
  <c r="X22" i="26"/>
  <c r="AD23" i="26"/>
  <c r="AE23" i="26"/>
  <c r="AD24" i="26"/>
  <c r="AE24" i="26"/>
  <c r="AJ27" i="26"/>
  <c r="AK27" i="26"/>
  <c r="AD36" i="26"/>
  <c r="AE36" i="26"/>
  <c r="X39" i="26"/>
  <c r="Y39" i="26"/>
  <c r="X42" i="26"/>
  <c r="Y42" i="26"/>
  <c r="AJ47" i="26"/>
  <c r="AK47" i="26"/>
  <c r="AJ41" i="26"/>
  <c r="AJ21" i="26"/>
  <c r="AK21" i="26"/>
  <c r="S22" i="26"/>
  <c r="AJ28" i="26"/>
  <c r="AK28" i="26"/>
  <c r="AD31" i="26"/>
  <c r="AE31" i="26"/>
  <c r="AV31" i="26"/>
  <c r="AW31" i="26"/>
  <c r="AP31" i="26"/>
  <c r="AQ31" i="26"/>
  <c r="AD35" i="26"/>
  <c r="AD19" i="26"/>
  <c r="AV19" i="26"/>
  <c r="X20" i="26"/>
  <c r="Y20" i="26"/>
  <c r="S20" i="26"/>
  <c r="AP20" i="26"/>
  <c r="AQ20" i="26"/>
  <c r="AJ23" i="26"/>
  <c r="AK23" i="26"/>
  <c r="X27" i="26"/>
  <c r="Y27" i="26"/>
  <c r="S31" i="26"/>
  <c r="X38" i="26"/>
  <c r="Y38" i="26"/>
  <c r="S38" i="26"/>
  <c r="AP38" i="26"/>
  <c r="AQ38" i="26"/>
  <c r="AJ38" i="26"/>
  <c r="AK38" i="26"/>
  <c r="AP41" i="26"/>
  <c r="AP42" i="26"/>
  <c r="AQ42" i="26"/>
  <c r="X44" i="26"/>
  <c r="Y44" i="26"/>
  <c r="AV47" i="26"/>
  <c r="AW47" i="26"/>
  <c r="AD49" i="26"/>
  <c r="AE49" i="26"/>
  <c r="X32" i="26"/>
  <c r="Y32" i="26"/>
  <c r="S32" i="26"/>
  <c r="AP32" i="26"/>
  <c r="AQ32" i="26"/>
  <c r="AJ32" i="26"/>
  <c r="AK32" i="26"/>
  <c r="AJ37" i="26"/>
  <c r="AK37" i="26"/>
  <c r="S19" i="26"/>
  <c r="X21" i="26"/>
  <c r="Y21" i="26"/>
  <c r="AP28" i="26"/>
  <c r="AQ28" i="26"/>
  <c r="AJ30" i="26"/>
  <c r="AK30" i="26"/>
  <c r="X31" i="26"/>
  <c r="Y31" i="26"/>
  <c r="AV34" i="26"/>
  <c r="AD34" i="26"/>
  <c r="X34" i="26"/>
  <c r="AJ35" i="26"/>
  <c r="AD38" i="26"/>
  <c r="AE38" i="26"/>
  <c r="AP39" i="26"/>
  <c r="AQ39" i="26"/>
  <c r="AD44" i="26"/>
  <c r="AE44" i="26"/>
  <c r="AJ45" i="26"/>
  <c r="AK45" i="26"/>
  <c r="X19" i="26"/>
  <c r="AD20" i="26"/>
  <c r="AE20" i="26"/>
  <c r="AJ22" i="26"/>
  <c r="AV23" i="26"/>
  <c r="AW23" i="26"/>
  <c r="X26" i="26"/>
  <c r="Y26" i="26"/>
  <c r="S26" i="26"/>
  <c r="AP26" i="26"/>
  <c r="AQ26" i="26"/>
  <c r="AJ26" i="26"/>
  <c r="AK26" i="26"/>
  <c r="AJ31" i="26"/>
  <c r="AK31" i="26"/>
  <c r="AV35" i="26"/>
  <c r="AD41" i="26"/>
  <c r="AJ49" i="26"/>
  <c r="AK49" i="26"/>
  <c r="AD26" i="26"/>
  <c r="AE26" i="26"/>
  <c r="X30" i="26"/>
  <c r="Y30" i="26"/>
  <c r="AJ33" i="26"/>
  <c r="AV46" i="26"/>
  <c r="AW46" i="26"/>
  <c r="AP46" i="26"/>
  <c r="AQ46" i="26"/>
  <c r="AJ46" i="26"/>
  <c r="AK46" i="26"/>
  <c r="AD46" i="26"/>
  <c r="AE46" i="26"/>
  <c r="X46" i="26"/>
  <c r="Y46" i="26"/>
  <c r="AJ20" i="26"/>
  <c r="AK20" i="26"/>
  <c r="AP22" i="26"/>
  <c r="AP29" i="26"/>
  <c r="AQ29" i="26"/>
  <c r="AJ34" i="26"/>
  <c r="AD37" i="26"/>
  <c r="AE37" i="26"/>
  <c r="AV37" i="26"/>
  <c r="AW37" i="26"/>
  <c r="AP37" i="26"/>
  <c r="AQ37" i="26"/>
  <c r="AV38" i="26"/>
  <c r="AW38" i="26"/>
  <c r="AV41" i="26"/>
  <c r="S46" i="26"/>
  <c r="AJ48" i="26"/>
  <c r="AK48" i="26"/>
  <c r="X48" i="26"/>
  <c r="Y48" i="26"/>
  <c r="AJ19" i="26"/>
  <c r="AD25" i="26"/>
  <c r="AE25" i="26"/>
  <c r="AV25" i="26"/>
  <c r="AW25" i="26"/>
  <c r="AP25" i="26"/>
  <c r="AQ25" i="26"/>
  <c r="AV27" i="26"/>
  <c r="AW27" i="26"/>
  <c r="AD30" i="26"/>
  <c r="AE30" i="26"/>
  <c r="X33" i="26"/>
  <c r="S37" i="26"/>
  <c r="AV40" i="26"/>
  <c r="AP40" i="26"/>
  <c r="AD40" i="26"/>
  <c r="X40" i="26"/>
  <c r="AD43" i="26"/>
  <c r="AE43" i="26"/>
  <c r="AV24" i="26"/>
  <c r="AW24" i="26"/>
  <c r="AP43" i="26"/>
  <c r="AQ43" i="26"/>
  <c r="AJ44" i="26"/>
  <c r="AK44" i="26"/>
  <c r="AP49" i="26"/>
  <c r="AQ49" i="26"/>
  <c r="AJ50" i="26"/>
  <c r="AK50" i="26"/>
  <c r="X23" i="26"/>
  <c r="Y23" i="26"/>
  <c r="X29" i="26"/>
  <c r="Y29" i="26"/>
  <c r="X35" i="26"/>
  <c r="X41" i="26"/>
  <c r="AV43" i="26"/>
  <c r="AW43" i="26"/>
  <c r="AP44" i="26"/>
  <c r="AQ44" i="26"/>
  <c r="X47" i="26"/>
  <c r="Y47" i="26"/>
  <c r="AV49" i="26"/>
  <c r="AW49" i="26"/>
  <c r="AP50" i="26"/>
  <c r="AQ50" i="26"/>
  <c r="AV44" i="26"/>
  <c r="AW44" i="26"/>
  <c r="AV50" i="26"/>
  <c r="AW50" i="26"/>
  <c r="X43" i="26"/>
  <c r="Y43" i="26"/>
  <c r="X49" i="26"/>
  <c r="Y49" i="26"/>
  <c r="S44" i="26"/>
  <c r="S50" i="26"/>
  <c r="P20" i="25"/>
  <c r="P26" i="25"/>
  <c r="AG37" i="25"/>
  <c r="AA37" i="25"/>
  <c r="AS37" i="25"/>
  <c r="AA19" i="25"/>
  <c r="U20" i="25"/>
  <c r="V20" i="25"/>
  <c r="AS22" i="25"/>
  <c r="AT22" i="25"/>
  <c r="AM23" i="25"/>
  <c r="AN23" i="25"/>
  <c r="AG24" i="25"/>
  <c r="AH24" i="25"/>
  <c r="U26" i="25"/>
  <c r="V26" i="25"/>
  <c r="AS28" i="25"/>
  <c r="AT28" i="25"/>
  <c r="AM29" i="25"/>
  <c r="AN29" i="25"/>
  <c r="AM36" i="25"/>
  <c r="AN36" i="25"/>
  <c r="P37" i="25"/>
  <c r="AM39" i="25"/>
  <c r="AA48" i="25"/>
  <c r="AA46" i="25"/>
  <c r="AB46" i="25"/>
  <c r="AA40" i="25"/>
  <c r="AA34" i="25"/>
  <c r="AB34" i="25"/>
  <c r="AA20" i="25"/>
  <c r="AB20" i="25"/>
  <c r="U21" i="25"/>
  <c r="AS23" i="25"/>
  <c r="AT23" i="25"/>
  <c r="AA26" i="25"/>
  <c r="AB26" i="25"/>
  <c r="U27" i="25"/>
  <c r="V27" i="25"/>
  <c r="AS29" i="25"/>
  <c r="AT29" i="25"/>
  <c r="AS30" i="25"/>
  <c r="AT30" i="25"/>
  <c r="AS34" i="25"/>
  <c r="AT34" i="25"/>
  <c r="AS35" i="25"/>
  <c r="AM35" i="25"/>
  <c r="U35" i="25"/>
  <c r="U36" i="25"/>
  <c r="V36" i="25"/>
  <c r="AS39" i="25"/>
  <c r="AG43" i="25"/>
  <c r="AA43" i="25"/>
  <c r="AS43" i="25"/>
  <c r="AG39" i="25"/>
  <c r="AG33" i="25"/>
  <c r="P22" i="25"/>
  <c r="P28" i="25"/>
  <c r="U33" i="25"/>
  <c r="P35" i="25"/>
  <c r="AS38" i="25"/>
  <c r="AT38" i="25"/>
  <c r="P43" i="25"/>
  <c r="AS47" i="25"/>
  <c r="AT47" i="25"/>
  <c r="AM47" i="25"/>
  <c r="AN47" i="25"/>
  <c r="AG47" i="25"/>
  <c r="AH47" i="25"/>
  <c r="U47" i="25"/>
  <c r="V47" i="25"/>
  <c r="AM46" i="25"/>
  <c r="AN46" i="25"/>
  <c r="AM19" i="25"/>
  <c r="AG20" i="25"/>
  <c r="AH20" i="25"/>
  <c r="AA21" i="25"/>
  <c r="U22" i="25"/>
  <c r="V22" i="25"/>
  <c r="AS24" i="25"/>
  <c r="AT24" i="25"/>
  <c r="AM25" i="25"/>
  <c r="AN25" i="25"/>
  <c r="AG26" i="25"/>
  <c r="AH26" i="25"/>
  <c r="AA27" i="25"/>
  <c r="AB27" i="25"/>
  <c r="U28" i="25"/>
  <c r="V28" i="25"/>
  <c r="U34" i="25"/>
  <c r="V34" i="25"/>
  <c r="AA36" i="25"/>
  <c r="AB36" i="25"/>
  <c r="AM37" i="25"/>
  <c r="AM42" i="25"/>
  <c r="U43" i="25"/>
  <c r="AS44" i="25"/>
  <c r="P47" i="25"/>
  <c r="AS45" i="25"/>
  <c r="AT45" i="25"/>
  <c r="AA32" i="25"/>
  <c r="AB32" i="25"/>
  <c r="U32" i="25"/>
  <c r="V32" i="25"/>
  <c r="AM32" i="25"/>
  <c r="AN32" i="25"/>
  <c r="AA33" i="25"/>
  <c r="AA35" i="25"/>
  <c r="AS46" i="25"/>
  <c r="AT46" i="25"/>
  <c r="AS19" i="25"/>
  <c r="AM20" i="25"/>
  <c r="AN20" i="25"/>
  <c r="AG21" i="25"/>
  <c r="AA22" i="25"/>
  <c r="AB22" i="25"/>
  <c r="U23" i="25"/>
  <c r="V23" i="25"/>
  <c r="AS25" i="25"/>
  <c r="AT25" i="25"/>
  <c r="AM26" i="25"/>
  <c r="AN26" i="25"/>
  <c r="AG27" i="25"/>
  <c r="AH27" i="25"/>
  <c r="AA28" i="25"/>
  <c r="AB28" i="25"/>
  <c r="U29" i="25"/>
  <c r="V29" i="25"/>
  <c r="AM30" i="25"/>
  <c r="AN30" i="25"/>
  <c r="AG30" i="25"/>
  <c r="AH30" i="25"/>
  <c r="AG31" i="25"/>
  <c r="AH31" i="25"/>
  <c r="AA31" i="25"/>
  <c r="AB31" i="25"/>
  <c r="AS31" i="25"/>
  <c r="AT31" i="25"/>
  <c r="P32" i="25"/>
  <c r="AS40" i="25"/>
  <c r="AS41" i="25"/>
  <c r="AM41" i="25"/>
  <c r="U41" i="25"/>
  <c r="U42" i="25"/>
  <c r="AM43" i="25"/>
  <c r="AA47" i="25"/>
  <c r="AB47" i="25"/>
  <c r="P24" i="25"/>
  <c r="P30" i="25"/>
  <c r="P31" i="25"/>
  <c r="AG34" i="25"/>
  <c r="AH34" i="25"/>
  <c r="AG35" i="25"/>
  <c r="AS36" i="25"/>
  <c r="AT36" i="25"/>
  <c r="U39" i="25"/>
  <c r="P41" i="25"/>
  <c r="U37" i="25"/>
  <c r="U30" i="25"/>
  <c r="V30" i="25"/>
  <c r="U31" i="25"/>
  <c r="V31" i="25"/>
  <c r="AG32" i="25"/>
  <c r="AH32" i="25"/>
  <c r="AM33" i="25"/>
  <c r="U40" i="25"/>
  <c r="AA42" i="25"/>
  <c r="U45" i="25"/>
  <c r="V45" i="25"/>
  <c r="AG49" i="25"/>
  <c r="AH49" i="25"/>
  <c r="AA49" i="25"/>
  <c r="AB49" i="25"/>
  <c r="U49" i="25"/>
  <c r="V49" i="25"/>
  <c r="AS49" i="25"/>
  <c r="AT49" i="25"/>
  <c r="U48" i="25"/>
  <c r="AM34" i="25"/>
  <c r="AN34" i="25"/>
  <c r="AA38" i="25"/>
  <c r="AB38" i="25"/>
  <c r="U38" i="25"/>
  <c r="V38" i="25"/>
  <c r="AM38" i="25"/>
  <c r="AN38" i="25"/>
  <c r="AA39" i="25"/>
  <c r="AA41" i="25"/>
  <c r="P49" i="25"/>
  <c r="AM44" i="25"/>
  <c r="AG45" i="25"/>
  <c r="AH45" i="25"/>
  <c r="P44" i="25"/>
  <c r="AG36" i="25"/>
  <c r="AH36" i="25"/>
  <c r="AG42" i="25"/>
  <c r="U44" i="25"/>
  <c r="AG48" i="25"/>
  <c r="Q19" i="24"/>
  <c r="Q25" i="24"/>
  <c r="Q31" i="24"/>
  <c r="AT33" i="24"/>
  <c r="AT34" i="24"/>
  <c r="AT36" i="24"/>
  <c r="AU36" i="24"/>
  <c r="V19" i="24"/>
  <c r="AT21" i="24"/>
  <c r="AN22" i="24"/>
  <c r="AH23" i="24"/>
  <c r="AI23" i="24"/>
  <c r="V25" i="24"/>
  <c r="W25" i="24"/>
  <c r="AT27" i="24"/>
  <c r="AN28" i="24"/>
  <c r="AH29" i="24"/>
  <c r="AB30" i="24"/>
  <c r="V31" i="24"/>
  <c r="AT35" i="24"/>
  <c r="AN38" i="24"/>
  <c r="AO38" i="24"/>
  <c r="AB39" i="24"/>
  <c r="AC39" i="24"/>
  <c r="Q38" i="24"/>
  <c r="AN39" i="24"/>
  <c r="AO39" i="24"/>
  <c r="AB19" i="24"/>
  <c r="AN23" i="24"/>
  <c r="AO23" i="24"/>
  <c r="AB25" i="24"/>
  <c r="AC25" i="24"/>
  <c r="AN29" i="24"/>
  <c r="AB31" i="24"/>
  <c r="V32" i="24"/>
  <c r="AT37" i="24"/>
  <c r="AU37" i="24"/>
  <c r="V38" i="24"/>
  <c r="W38" i="24"/>
  <c r="Q21" i="24"/>
  <c r="Q27" i="24"/>
  <c r="Q33" i="24"/>
  <c r="AB38" i="24"/>
  <c r="AC38" i="24"/>
  <c r="AH19" i="24"/>
  <c r="AB20" i="24"/>
  <c r="V21" i="24"/>
  <c r="AT23" i="24"/>
  <c r="AU23" i="24"/>
  <c r="AN24" i="24"/>
  <c r="AO24" i="24"/>
  <c r="AH25" i="24"/>
  <c r="AI25" i="24"/>
  <c r="AB26" i="24"/>
  <c r="AC26" i="24"/>
  <c r="V27" i="24"/>
  <c r="AT29" i="24"/>
  <c r="AN30" i="24"/>
  <c r="AH31" i="24"/>
  <c r="AB32" i="24"/>
  <c r="V33" i="24"/>
  <c r="V34" i="24"/>
  <c r="Q35" i="24"/>
  <c r="Q36" i="24"/>
  <c r="V37" i="24"/>
  <c r="W37" i="24"/>
  <c r="V35" i="24"/>
  <c r="V36" i="24"/>
  <c r="W36" i="24"/>
  <c r="AH38" i="24"/>
  <c r="AI38" i="24"/>
  <c r="AB40" i="24"/>
  <c r="AC40" i="24"/>
  <c r="AN19" i="24"/>
  <c r="AN25" i="24"/>
  <c r="AO25" i="24"/>
  <c r="AN31" i="24"/>
  <c r="Q23" i="24"/>
  <c r="Q29" i="24"/>
  <c r="AB35" i="24"/>
  <c r="AH37" i="24"/>
  <c r="AI37" i="24"/>
  <c r="V40" i="24"/>
  <c r="W40" i="24"/>
  <c r="AB28" i="24"/>
  <c r="AH34" i="24"/>
  <c r="AH40" i="24"/>
  <c r="AI40" i="24"/>
  <c r="AN34" i="24"/>
  <c r="AN37" i="24"/>
  <c r="AO37" i="24"/>
  <c r="AH39" i="24"/>
  <c r="AI39" i="24"/>
  <c r="Q39" i="24"/>
  <c r="AN40" i="24"/>
  <c r="AO40" i="24"/>
  <c r="P31" i="23"/>
  <c r="AM22" i="23"/>
  <c r="AA24" i="23"/>
  <c r="AB24" i="23"/>
  <c r="U25" i="23"/>
  <c r="V25" i="23"/>
  <c r="AM28" i="23"/>
  <c r="AN28" i="23"/>
  <c r="AA30" i="23"/>
  <c r="AB30" i="23"/>
  <c r="U31" i="23"/>
  <c r="V31" i="23"/>
  <c r="AM34" i="23"/>
  <c r="AA36" i="23"/>
  <c r="U37" i="23"/>
  <c r="AM40" i="23"/>
  <c r="P19" i="23"/>
  <c r="AG44" i="23"/>
  <c r="P44" i="23"/>
  <c r="P20" i="23"/>
  <c r="P26" i="23"/>
  <c r="P32" i="23"/>
  <c r="P38" i="23"/>
  <c r="AS40" i="23"/>
  <c r="AM43" i="23"/>
  <c r="P43" i="23"/>
  <c r="R43" i="23"/>
  <c r="AA44" i="23"/>
  <c r="AS49" i="23"/>
  <c r="AM49" i="23"/>
  <c r="AG49" i="23"/>
  <c r="AA49" i="23"/>
  <c r="U49" i="23"/>
  <c r="P49" i="23"/>
  <c r="AS55" i="23"/>
  <c r="AT55" i="23"/>
  <c r="AM55" i="23"/>
  <c r="AN55" i="23"/>
  <c r="AG55" i="23"/>
  <c r="AH55" i="23"/>
  <c r="AA55" i="23"/>
  <c r="AB55" i="23"/>
  <c r="U55" i="23"/>
  <c r="V55" i="23"/>
  <c r="P55" i="23"/>
  <c r="P25" i="23"/>
  <c r="U19" i="23"/>
  <c r="AA19" i="23"/>
  <c r="U20" i="23"/>
  <c r="V20" i="23"/>
  <c r="AS22" i="23"/>
  <c r="AA25" i="23"/>
  <c r="AB25" i="23"/>
  <c r="U26" i="23"/>
  <c r="V26" i="23"/>
  <c r="AS28" i="23"/>
  <c r="AT28" i="23"/>
  <c r="AA31" i="23"/>
  <c r="AB31" i="23"/>
  <c r="U32" i="23"/>
  <c r="V32" i="23"/>
  <c r="AS34" i="23"/>
  <c r="AM35" i="23"/>
  <c r="AA37" i="23"/>
  <c r="U38" i="23"/>
  <c r="U43" i="23"/>
  <c r="U53" i="23"/>
  <c r="V53" i="23"/>
  <c r="U47" i="23"/>
  <c r="V47" i="23"/>
  <c r="P21" i="23"/>
  <c r="R21" i="23"/>
  <c r="P27" i="23"/>
  <c r="AS42" i="23"/>
  <c r="AA43" i="23"/>
  <c r="AA47" i="23"/>
  <c r="AB47" i="23"/>
  <c r="AM51" i="23"/>
  <c r="AN51" i="23"/>
  <c r="AA53" i="23"/>
  <c r="AB53" i="23"/>
  <c r="AA54" i="23"/>
  <c r="AB54" i="23"/>
  <c r="AG19" i="23"/>
  <c r="AA20" i="23"/>
  <c r="AB20" i="23"/>
  <c r="AG25" i="23"/>
  <c r="AH25" i="23"/>
  <c r="AA26" i="23"/>
  <c r="AB26" i="23"/>
  <c r="AG54" i="23"/>
  <c r="AH54" i="23"/>
  <c r="AG53" i="23"/>
  <c r="AH53" i="23"/>
  <c r="AG47" i="23"/>
  <c r="AH47" i="23"/>
  <c r="P22" i="23"/>
  <c r="P28" i="23"/>
  <c r="P34" i="23"/>
  <c r="R34" i="23"/>
  <c r="P40" i="23"/>
  <c r="R40" i="23"/>
  <c r="P41" i="23"/>
  <c r="R41" i="23"/>
  <c r="U42" i="23"/>
  <c r="AA46" i="23"/>
  <c r="AB46" i="23"/>
  <c r="P37" i="23"/>
  <c r="R37" i="23"/>
  <c r="AG31" i="23"/>
  <c r="AH31" i="23"/>
  <c r="AA32" i="23"/>
  <c r="AB32" i="23"/>
  <c r="U33" i="23"/>
  <c r="V33" i="23"/>
  <c r="AA38" i="23"/>
  <c r="AM53" i="23"/>
  <c r="AN53" i="23"/>
  <c r="AM47" i="23"/>
  <c r="AN47" i="23"/>
  <c r="AM19" i="23"/>
  <c r="AG20" i="23"/>
  <c r="AH20" i="23"/>
  <c r="AA21" i="23"/>
  <c r="U22" i="23"/>
  <c r="AM25" i="23"/>
  <c r="AN25" i="23"/>
  <c r="AG26" i="23"/>
  <c r="AH26" i="23"/>
  <c r="AA27" i="23"/>
  <c r="AB27" i="23"/>
  <c r="U28" i="23"/>
  <c r="V28" i="23"/>
  <c r="AM31" i="23"/>
  <c r="AN31" i="23"/>
  <c r="AG32" i="23"/>
  <c r="AH32" i="23"/>
  <c r="AA33" i="23"/>
  <c r="AB33" i="23"/>
  <c r="U34" i="23"/>
  <c r="AM37" i="23"/>
  <c r="AG38" i="23"/>
  <c r="AA39" i="23"/>
  <c r="AB39" i="23"/>
  <c r="U40" i="23"/>
  <c r="U41" i="23"/>
  <c r="AA42" i="23"/>
  <c r="AS44" i="23"/>
  <c r="AM50" i="23"/>
  <c r="AN50" i="23"/>
  <c r="AA52" i="23"/>
  <c r="AB52" i="23"/>
  <c r="AG37" i="23"/>
  <c r="U39" i="23"/>
  <c r="V39" i="23"/>
  <c r="AM44" i="23"/>
  <c r="AS53" i="23"/>
  <c r="AT53" i="23"/>
  <c r="AS47" i="23"/>
  <c r="AT47" i="23"/>
  <c r="AG42" i="23"/>
  <c r="AS43" i="23"/>
  <c r="AS48" i="23"/>
  <c r="AS54" i="23"/>
  <c r="AT54" i="23"/>
  <c r="U23" i="23"/>
  <c r="V23" i="23"/>
  <c r="U29" i="23"/>
  <c r="V29" i="23"/>
  <c r="U35" i="23"/>
  <c r="AA41" i="23"/>
  <c r="AM42" i="23"/>
  <c r="AG45" i="23"/>
  <c r="AH45" i="23"/>
  <c r="AA45" i="23"/>
  <c r="AB45" i="23"/>
  <c r="P45" i="23"/>
  <c r="AS45" i="23"/>
  <c r="AT45" i="23"/>
  <c r="AG46" i="23"/>
  <c r="AH46" i="23"/>
  <c r="U48" i="23"/>
  <c r="AS50" i="23"/>
  <c r="AT50" i="23"/>
  <c r="AG52" i="23"/>
  <c r="AH52" i="23"/>
  <c r="U54" i="23"/>
  <c r="V54" i="23"/>
  <c r="AM46" i="23"/>
  <c r="AN46" i="23"/>
  <c r="AA48" i="23"/>
  <c r="AS51" i="23"/>
  <c r="AT51" i="23"/>
  <c r="AM52" i="23"/>
  <c r="AN52" i="23"/>
  <c r="P50" i="23"/>
  <c r="AS46" i="23"/>
  <c r="AT46" i="23"/>
  <c r="AG48" i="23"/>
  <c r="U50" i="23"/>
  <c r="V50" i="23"/>
  <c r="AS52" i="23"/>
  <c r="AT52" i="23"/>
  <c r="P51" i="23"/>
  <c r="AM48" i="23"/>
  <c r="AA50" i="23"/>
  <c r="AB50" i="23"/>
  <c r="U51" i="23"/>
  <c r="V51" i="23"/>
  <c r="AM54" i="23"/>
  <c r="AN54" i="23"/>
  <c r="U46" i="23"/>
  <c r="V46" i="23"/>
  <c r="AG50" i="23"/>
  <c r="AH50" i="23"/>
  <c r="AA51" i="23"/>
  <c r="AB51" i="23"/>
  <c r="U52" i="23"/>
  <c r="V52" i="23"/>
  <c r="R22" i="23"/>
  <c r="R38" i="23"/>
  <c r="AB38" i="23"/>
  <c r="AD38" i="23"/>
  <c r="AC38" i="23"/>
  <c r="AN37" i="23"/>
  <c r="AP37" i="23"/>
  <c r="AO37" i="23"/>
  <c r="AN19" i="23"/>
  <c r="AP19" i="23"/>
  <c r="AO19" i="23"/>
  <c r="AB36" i="23"/>
  <c r="AD36" i="23"/>
  <c r="AC36" i="23"/>
  <c r="AT21" i="23"/>
  <c r="AV21" i="23"/>
  <c r="AU21" i="23"/>
  <c r="AH21" i="23"/>
  <c r="AJ21" i="23"/>
  <c r="AI21" i="23"/>
  <c r="AH40" i="23"/>
  <c r="AJ40" i="23"/>
  <c r="AI40" i="23"/>
  <c r="AB41" i="23"/>
  <c r="AD41" i="23"/>
  <c r="AC41" i="23"/>
  <c r="AT34" i="23"/>
  <c r="AV34" i="23"/>
  <c r="AU34" i="23"/>
  <c r="AN44" i="23"/>
  <c r="AP44" i="23"/>
  <c r="AO44" i="23"/>
  <c r="V34" i="23"/>
  <c r="X34" i="23"/>
  <c r="W34" i="23"/>
  <c r="AN43" i="23"/>
  <c r="AP43" i="23"/>
  <c r="AO43" i="23"/>
  <c r="AN34" i="23"/>
  <c r="AP34" i="23"/>
  <c r="AO34" i="23"/>
  <c r="AB35" i="23"/>
  <c r="AD35" i="23"/>
  <c r="AC35" i="23"/>
  <c r="AN36" i="23"/>
  <c r="AP36" i="23"/>
  <c r="AO36" i="23"/>
  <c r="AN41" i="23"/>
  <c r="AP41" i="23"/>
  <c r="AO41" i="23"/>
  <c r="V44" i="23"/>
  <c r="X44" i="23"/>
  <c r="W44" i="23"/>
  <c r="V35" i="23"/>
  <c r="X35" i="23"/>
  <c r="W35" i="23"/>
  <c r="AB34" i="23"/>
  <c r="AD34" i="23"/>
  <c r="AC34" i="23"/>
  <c r="AH41" i="23"/>
  <c r="AJ41" i="23"/>
  <c r="AI41" i="23"/>
  <c r="AB43" i="23"/>
  <c r="AD43" i="23"/>
  <c r="AC43" i="23"/>
  <c r="AH22" i="23"/>
  <c r="AJ22" i="23"/>
  <c r="AI22" i="23"/>
  <c r="R49" i="23"/>
  <c r="AH36" i="23"/>
  <c r="AJ36" i="23"/>
  <c r="AI36" i="23"/>
  <c r="AN21" i="23"/>
  <c r="AP21" i="23"/>
  <c r="AO21" i="23"/>
  <c r="AB40" i="23"/>
  <c r="AD40" i="23"/>
  <c r="AC40" i="23"/>
  <c r="AT44" i="23"/>
  <c r="AV44" i="23"/>
  <c r="AU44" i="23"/>
  <c r="AT22" i="23"/>
  <c r="AV22" i="23"/>
  <c r="AU22" i="23"/>
  <c r="V49" i="23"/>
  <c r="X49" i="23"/>
  <c r="W49" i="23"/>
  <c r="AT37" i="23"/>
  <c r="AV37" i="23"/>
  <c r="AU37" i="23"/>
  <c r="AB42" i="23"/>
  <c r="AD42" i="23"/>
  <c r="AC42" i="23"/>
  <c r="AB49" i="23"/>
  <c r="AD49" i="23"/>
  <c r="AC49" i="23"/>
  <c r="R44" i="23"/>
  <c r="AN22" i="23"/>
  <c r="AP22" i="23"/>
  <c r="AO22" i="23"/>
  <c r="V36" i="23"/>
  <c r="X36" i="23"/>
  <c r="W36" i="23"/>
  <c r="AT41" i="23"/>
  <c r="AV41" i="23"/>
  <c r="AU41" i="23"/>
  <c r="AB48" i="23"/>
  <c r="AD48" i="23"/>
  <c r="AC48" i="23"/>
  <c r="V48" i="23"/>
  <c r="X48" i="23"/>
  <c r="W48" i="23"/>
  <c r="V41" i="23"/>
  <c r="X41" i="23"/>
  <c r="W41" i="23"/>
  <c r="V43" i="23"/>
  <c r="X43" i="23"/>
  <c r="W43" i="23"/>
  <c r="AB19" i="23"/>
  <c r="AD19" i="23"/>
  <c r="AC19" i="23"/>
  <c r="AH49" i="23"/>
  <c r="AJ49" i="23"/>
  <c r="AI49" i="23"/>
  <c r="AH44" i="23"/>
  <c r="AJ44" i="23"/>
  <c r="AI44" i="23"/>
  <c r="AT38" i="23"/>
  <c r="AV38" i="23"/>
  <c r="AU38" i="23"/>
  <c r="AN38" i="23"/>
  <c r="AP38" i="23"/>
  <c r="AO38" i="23"/>
  <c r="AT19" i="23"/>
  <c r="AV19" i="23"/>
  <c r="AU19" i="23"/>
  <c r="AH37" i="23"/>
  <c r="AJ37" i="23"/>
  <c r="AI37" i="23"/>
  <c r="AT42" i="23"/>
  <c r="AV42" i="23"/>
  <c r="AU42" i="23"/>
  <c r="AN48" i="23"/>
  <c r="AP48" i="23"/>
  <c r="AO48" i="23"/>
  <c r="AT48" i="23"/>
  <c r="AV48" i="23"/>
  <c r="AU48" i="23"/>
  <c r="AT43" i="23"/>
  <c r="AV43" i="23"/>
  <c r="AU43" i="23"/>
  <c r="V40" i="23"/>
  <c r="X40" i="23"/>
  <c r="W40" i="23"/>
  <c r="V22" i="23"/>
  <c r="X22" i="23"/>
  <c r="W22" i="23"/>
  <c r="V42" i="23"/>
  <c r="X42" i="23"/>
  <c r="W42" i="23"/>
  <c r="AH19" i="23"/>
  <c r="AJ19" i="23"/>
  <c r="AI19" i="23"/>
  <c r="V38" i="23"/>
  <c r="X38" i="23"/>
  <c r="W38" i="23"/>
  <c r="V19" i="23"/>
  <c r="X19" i="23"/>
  <c r="W19" i="23"/>
  <c r="AN49" i="23"/>
  <c r="AP49" i="23"/>
  <c r="AO49" i="23"/>
  <c r="R19" i="23"/>
  <c r="AT35" i="23"/>
  <c r="AV35" i="23"/>
  <c r="AU35" i="23"/>
  <c r="AH35" i="23"/>
  <c r="AJ35" i="23"/>
  <c r="AI35" i="23"/>
  <c r="AH34" i="23"/>
  <c r="AJ34" i="23"/>
  <c r="AI34" i="23"/>
  <c r="AN42" i="23"/>
  <c r="AP42" i="23"/>
  <c r="AO42" i="23"/>
  <c r="AT40" i="23"/>
  <c r="AV40" i="23"/>
  <c r="AU40" i="23"/>
  <c r="AB22" i="23"/>
  <c r="AD22" i="23"/>
  <c r="AC22" i="23"/>
  <c r="AH48" i="23"/>
  <c r="AJ48" i="23"/>
  <c r="AI48" i="23"/>
  <c r="AH42" i="23"/>
  <c r="AJ42" i="23"/>
  <c r="AI42" i="23"/>
  <c r="AB21" i="23"/>
  <c r="AD21" i="23"/>
  <c r="AC21" i="23"/>
  <c r="AB37" i="23"/>
  <c r="AD37" i="23"/>
  <c r="AC37" i="23"/>
  <c r="AT49" i="23"/>
  <c r="AV49" i="23"/>
  <c r="AU49" i="23"/>
  <c r="AN40" i="23"/>
  <c r="AP40" i="23"/>
  <c r="AO40" i="23"/>
  <c r="AH43" i="23"/>
  <c r="AJ43" i="23"/>
  <c r="AI43" i="23"/>
  <c r="AU36" i="23"/>
  <c r="AT36" i="23"/>
  <c r="AV36" i="23"/>
  <c r="AH38" i="23"/>
  <c r="AJ38" i="23"/>
  <c r="AI38" i="23"/>
  <c r="AN35" i="23"/>
  <c r="AP35" i="23"/>
  <c r="AO35" i="23"/>
  <c r="AB44" i="23"/>
  <c r="AD44" i="23"/>
  <c r="AC44" i="23"/>
  <c r="V37" i="23"/>
  <c r="X37" i="23"/>
  <c r="W37" i="23"/>
  <c r="AU19" i="24"/>
  <c r="W27" i="24"/>
  <c r="AU35" i="24"/>
  <c r="AU34" i="24"/>
  <c r="AC22" i="24"/>
  <c r="AO35" i="24"/>
  <c r="AI22" i="24"/>
  <c r="AO32" i="24"/>
  <c r="AI34" i="24"/>
  <c r="W31" i="24"/>
  <c r="AU33" i="24"/>
  <c r="AC33" i="24"/>
  <c r="AO33" i="24"/>
  <c r="AC28" i="24"/>
  <c r="W35" i="24"/>
  <c r="W32" i="24"/>
  <c r="AC30" i="24"/>
  <c r="W30" i="24"/>
  <c r="AU20" i="24"/>
  <c r="AC31" i="24"/>
  <c r="AI29" i="24"/>
  <c r="AC27" i="24"/>
  <c r="AC34" i="24"/>
  <c r="AO20" i="24"/>
  <c r="AI35" i="24"/>
  <c r="AO29" i="24"/>
  <c r="AO28" i="24"/>
  <c r="AI28" i="24"/>
  <c r="AC29" i="24"/>
  <c r="AO30" i="24"/>
  <c r="AU30" i="24"/>
  <c r="AU29" i="24"/>
  <c r="AC35" i="24"/>
  <c r="W21" i="24"/>
  <c r="AU27" i="24"/>
  <c r="AI20" i="24"/>
  <c r="W22" i="24"/>
  <c r="AO21" i="24"/>
  <c r="W29" i="24"/>
  <c r="AO19" i="24"/>
  <c r="W19" i="24"/>
  <c r="AO27" i="24"/>
  <c r="AO34" i="24"/>
  <c r="AI32" i="24"/>
  <c r="AI21" i="24"/>
  <c r="W34" i="24"/>
  <c r="AC20" i="24"/>
  <c r="W20" i="24"/>
  <c r="AC21" i="24"/>
  <c r="W33" i="24"/>
  <c r="AI19" i="24"/>
  <c r="AC19" i="24"/>
  <c r="AU28" i="24"/>
  <c r="AO31" i="24"/>
  <c r="AC32" i="24"/>
  <c r="AO22" i="24"/>
  <c r="AU22" i="24"/>
  <c r="W28" i="24"/>
  <c r="AI33" i="24"/>
  <c r="AU31" i="24"/>
  <c r="AI31" i="24"/>
  <c r="AU21" i="24"/>
  <c r="AI30" i="24"/>
  <c r="AU32" i="24"/>
  <c r="AI27" i="24"/>
  <c r="V48" i="25"/>
  <c r="AH43" i="25"/>
  <c r="V21" i="25"/>
  <c r="AH21" i="25"/>
  <c r="AT39" i="25"/>
  <c r="AH19" i="25"/>
  <c r="AH48" i="25"/>
  <c r="AB40" i="25"/>
  <c r="AB48" i="25"/>
  <c r="AN48" i="25"/>
  <c r="V44" i="25"/>
  <c r="AB42" i="25"/>
  <c r="AT19" i="25"/>
  <c r="AH33" i="25"/>
  <c r="V35" i="25"/>
  <c r="AH42" i="25"/>
  <c r="V40" i="25"/>
  <c r="AH39" i="25"/>
  <c r="AN35" i="25"/>
  <c r="AN21" i="25"/>
  <c r="AT33" i="25"/>
  <c r="AB21" i="25"/>
  <c r="AT35" i="25"/>
  <c r="AN40" i="25"/>
  <c r="AB41" i="25"/>
  <c r="V39" i="25"/>
  <c r="AN43" i="25"/>
  <c r="V43" i="25"/>
  <c r="AH44" i="25"/>
  <c r="AB39" i="25"/>
  <c r="V42" i="25"/>
  <c r="AB35" i="25"/>
  <c r="AN42" i="25"/>
  <c r="AN19" i="25"/>
  <c r="AT37" i="25"/>
  <c r="V33" i="25"/>
  <c r="AH35" i="25"/>
  <c r="V41" i="25"/>
  <c r="AB33" i="25"/>
  <c r="AN37" i="25"/>
  <c r="AB37" i="25"/>
  <c r="AT44" i="25"/>
  <c r="AN41" i="25"/>
  <c r="AB19" i="25"/>
  <c r="AH37" i="25"/>
  <c r="AT41" i="25"/>
  <c r="AT43" i="25"/>
  <c r="AN44" i="25"/>
  <c r="AN33" i="25"/>
  <c r="V37" i="25"/>
  <c r="AT40" i="25"/>
  <c r="AB43" i="25"/>
  <c r="AN39" i="25"/>
  <c r="AB44" i="25"/>
  <c r="AH41" i="25"/>
  <c r="AE40" i="26"/>
  <c r="Y34" i="26"/>
  <c r="AQ34" i="26"/>
  <c r="Y41" i="26"/>
  <c r="AQ40" i="26"/>
  <c r="AE34" i="26"/>
  <c r="AK41" i="26"/>
  <c r="Y35" i="26"/>
  <c r="AW40" i="26"/>
  <c r="AW41" i="26"/>
  <c r="AW34" i="26"/>
  <c r="AQ35" i="26"/>
  <c r="AW22" i="26"/>
  <c r="AQ33" i="26"/>
  <c r="AQ19" i="26"/>
  <c r="Y33" i="26"/>
  <c r="AK33" i="26"/>
  <c r="AK22" i="26"/>
  <c r="AW19" i="26"/>
  <c r="AK19" i="26"/>
  <c r="AE22" i="26"/>
  <c r="AQ41" i="26"/>
  <c r="AE19" i="26"/>
  <c r="Y40" i="26"/>
  <c r="Y19" i="26"/>
  <c r="AE35" i="26"/>
  <c r="AE33" i="26"/>
  <c r="AK34" i="26"/>
  <c r="AW33" i="26"/>
  <c r="AE41" i="26"/>
  <c r="AK35" i="26"/>
  <c r="AQ22" i="26"/>
  <c r="AW35" i="26"/>
  <c r="Y22" i="26"/>
  <c r="AU21" i="27"/>
  <c r="AO19" i="27"/>
  <c r="AI28" i="27"/>
  <c r="AU19" i="27"/>
  <c r="AU27" i="27"/>
  <c r="AI21" i="27"/>
  <c r="AO25" i="27"/>
  <c r="AI19" i="27"/>
  <c r="AI22" i="27"/>
  <c r="AO21" i="27"/>
  <c r="W21" i="27"/>
  <c r="AI27" i="27"/>
  <c r="W28" i="27"/>
  <c r="AU25" i="27"/>
  <c r="AO22" i="27"/>
  <c r="W27" i="27"/>
  <c r="AU28" i="27"/>
  <c r="AI25" i="27"/>
  <c r="AU22" i="27"/>
  <c r="AO27" i="27"/>
  <c r="W22" i="27"/>
  <c r="AC19" i="27"/>
  <c r="AC25" i="27"/>
  <c r="AC22" i="27"/>
  <c r="AC28" i="27"/>
  <c r="AC21" i="27"/>
  <c r="AC27" i="27"/>
  <c r="P30" i="21"/>
  <c r="P31" i="21"/>
  <c r="Q31" i="21"/>
  <c r="P32" i="21"/>
  <c r="Q32" i="21"/>
  <c r="P33" i="21"/>
  <c r="Q33" i="21"/>
  <c r="P34" i="21"/>
  <c r="Q34" i="21"/>
  <c r="P35" i="21"/>
  <c r="Q35" i="21"/>
  <c r="P36" i="21"/>
  <c r="Q36" i="21"/>
  <c r="P37" i="21"/>
  <c r="Q37" i="21"/>
  <c r="P38" i="21"/>
  <c r="Q38" i="21"/>
  <c r="P39" i="21"/>
  <c r="Q39" i="21"/>
  <c r="P40" i="21"/>
  <c r="Q40" i="21"/>
  <c r="P41" i="21"/>
  <c r="Q41" i="21"/>
  <c r="P45" i="21"/>
  <c r="Q45" i="21"/>
  <c r="P46" i="21"/>
  <c r="Q46" i="21"/>
  <c r="P47" i="21"/>
  <c r="Q47" i="21"/>
  <c r="P48" i="21"/>
  <c r="Q48" i="21"/>
  <c r="P49" i="21"/>
  <c r="Q49" i="21"/>
  <c r="P50" i="21"/>
  <c r="Q50" i="21"/>
  <c r="P20" i="21"/>
  <c r="Q20" i="21"/>
  <c r="P21" i="21"/>
  <c r="P22" i="21"/>
  <c r="Q22" i="21"/>
  <c r="P23" i="21"/>
  <c r="Q23" i="21"/>
  <c r="P24" i="21"/>
  <c r="Q24" i="21"/>
  <c r="P25" i="21"/>
  <c r="Q25" i="21"/>
  <c r="P26" i="21"/>
  <c r="Q26" i="21"/>
  <c r="P27" i="21"/>
  <c r="Q27" i="21"/>
  <c r="P29" i="21"/>
  <c r="Q30" i="21"/>
  <c r="Q29" i="21"/>
  <c r="Q21" i="21"/>
  <c r="AC116" i="14"/>
  <c r="AD116" i="14"/>
  <c r="AF116" i="14"/>
  <c r="AC117" i="14"/>
  <c r="AD117" i="14"/>
  <c r="AF117" i="14"/>
  <c r="AC118" i="14"/>
  <c r="AD118" i="14"/>
  <c r="AF118" i="14"/>
  <c r="AC119" i="14"/>
  <c r="AD119" i="14"/>
  <c r="AF119" i="14"/>
  <c r="AC120" i="14"/>
  <c r="AD120" i="14"/>
  <c r="AF120" i="14"/>
  <c r="AC121" i="14"/>
  <c r="AD121" i="14"/>
  <c r="AF121" i="14"/>
  <c r="AC122" i="14"/>
  <c r="AD122" i="14"/>
  <c r="AF122" i="14"/>
  <c r="AC123" i="14"/>
  <c r="AD123" i="14"/>
  <c r="AF123" i="14"/>
  <c r="AC124" i="14"/>
  <c r="AD124" i="14"/>
  <c r="AF124" i="14"/>
  <c r="AC125" i="14"/>
  <c r="AD125" i="14"/>
  <c r="AF125" i="14"/>
  <c r="AC126" i="14"/>
  <c r="AD126" i="14"/>
  <c r="AF126" i="14"/>
  <c r="AC127" i="14"/>
  <c r="AD127" i="14"/>
  <c r="AF127" i="14"/>
  <c r="AC128" i="14"/>
  <c r="AD128" i="14"/>
  <c r="AF128" i="14"/>
  <c r="AC129" i="14"/>
  <c r="AD129" i="14"/>
  <c r="AF129" i="14"/>
  <c r="AC130" i="14"/>
  <c r="AD130" i="14"/>
  <c r="AF130" i="14"/>
  <c r="AG119" i="14"/>
  <c r="AG130" i="14"/>
  <c r="AG126" i="14"/>
  <c r="AG122" i="14"/>
  <c r="AG118" i="14"/>
  <c r="AG129" i="14"/>
  <c r="AG125" i="14"/>
  <c r="AG121" i="14"/>
  <c r="AG117" i="14"/>
  <c r="AG127" i="14"/>
  <c r="AG123" i="14"/>
  <c r="AG128" i="14"/>
  <c r="AG124" i="14"/>
  <c r="AG120" i="14"/>
  <c r="AG116" i="14"/>
  <c r="G14" i="14"/>
  <c r="G13" i="14"/>
  <c r="G12" i="14"/>
  <c r="G11" i="14"/>
  <c r="G10" i="14"/>
  <c r="BJ66" i="14"/>
  <c r="BK66" i="14"/>
  <c r="BJ73" i="14"/>
  <c r="BK73" i="14"/>
  <c r="BJ65" i="14"/>
  <c r="BK65" i="14"/>
  <c r="BJ67" i="14"/>
  <c r="BK67" i="14"/>
  <c r="BJ72" i="14"/>
  <c r="BK72" i="14"/>
  <c r="BJ64" i="14"/>
  <c r="BK64" i="14"/>
  <c r="BJ74" i="14"/>
  <c r="BK74" i="14"/>
  <c r="BJ70" i="14"/>
  <c r="BK70" i="14"/>
  <c r="BJ68" i="14"/>
  <c r="BK68" i="14"/>
  <c r="BJ63" i="14"/>
  <c r="BK63" i="14"/>
  <c r="BJ71" i="14"/>
  <c r="BK71" i="14"/>
  <c r="BJ69" i="14"/>
  <c r="BK69" i="14"/>
  <c r="BJ83" i="14"/>
  <c r="BJ107" i="14"/>
  <c r="BK107" i="14"/>
  <c r="BJ125" i="14"/>
  <c r="BK125" i="14"/>
  <c r="BJ117" i="14"/>
  <c r="BK117" i="14"/>
  <c r="BJ101" i="14"/>
  <c r="BK101" i="14"/>
  <c r="BJ93" i="14"/>
  <c r="BJ91" i="14"/>
  <c r="BK91" i="14"/>
  <c r="BJ123" i="14"/>
  <c r="BJ128" i="14"/>
  <c r="BK128" i="14"/>
  <c r="BJ112" i="14"/>
  <c r="BK112" i="14"/>
  <c r="BJ104" i="14"/>
  <c r="BJ88" i="14"/>
  <c r="BK88" i="14"/>
  <c r="BJ80" i="14"/>
  <c r="BK80" i="14"/>
  <c r="BJ36" i="14"/>
  <c r="BJ110" i="14"/>
  <c r="BJ86" i="14"/>
  <c r="BJ111" i="14"/>
  <c r="BJ52" i="14"/>
  <c r="BK52" i="14"/>
  <c r="BJ75" i="14"/>
  <c r="BK75" i="14"/>
  <c r="BJ95" i="14"/>
  <c r="BJ119" i="14"/>
  <c r="BK119" i="14"/>
  <c r="BJ126" i="14"/>
  <c r="BJ118" i="14"/>
  <c r="BK118" i="14"/>
  <c r="BJ102" i="14"/>
  <c r="BK102" i="14"/>
  <c r="BJ94" i="14"/>
  <c r="BK94" i="14"/>
  <c r="BJ108" i="14"/>
  <c r="BJ84" i="14"/>
  <c r="BJ115" i="14"/>
  <c r="BJ78" i="14"/>
  <c r="BJ57" i="14"/>
  <c r="BJ76" i="14"/>
  <c r="BJ121" i="14"/>
  <c r="BJ97" i="14"/>
  <c r="BK97" i="14"/>
  <c r="BJ33" i="14"/>
  <c r="BK33" i="14"/>
  <c r="BJ127" i="14"/>
  <c r="BK127" i="14"/>
  <c r="BJ79" i="14"/>
  <c r="BJ56" i="14"/>
  <c r="BJ129" i="14"/>
  <c r="BK129" i="14"/>
  <c r="BJ113" i="14"/>
  <c r="BK113" i="14"/>
  <c r="BJ105" i="14"/>
  <c r="BK105" i="14"/>
  <c r="BJ89" i="14"/>
  <c r="BJ81" i="14"/>
  <c r="BK81" i="14"/>
  <c r="BJ87" i="14"/>
  <c r="BJ124" i="14"/>
  <c r="BK124" i="14"/>
  <c r="BJ116" i="14"/>
  <c r="BK116" i="14"/>
  <c r="BJ100" i="14"/>
  <c r="BJ92" i="14"/>
  <c r="BK92" i="14"/>
  <c r="BJ49" i="14"/>
  <c r="BJ37" i="14"/>
  <c r="BJ48" i="14"/>
  <c r="BK48" i="14"/>
  <c r="BJ122" i="14"/>
  <c r="BJ98" i="14"/>
  <c r="BJ77" i="14"/>
  <c r="BJ103" i="14"/>
  <c r="BJ109" i="14"/>
  <c r="BJ85" i="14"/>
  <c r="BJ35" i="14"/>
  <c r="BK35" i="14"/>
  <c r="BJ59" i="14"/>
  <c r="BJ58" i="14"/>
  <c r="BJ41" i="14"/>
  <c r="BJ51" i="14"/>
  <c r="BJ39" i="14"/>
  <c r="BK39" i="14"/>
  <c r="BJ50" i="14"/>
  <c r="BJ96" i="14"/>
  <c r="BK96" i="14"/>
  <c r="BJ45" i="14"/>
  <c r="BK45" i="14"/>
  <c r="BJ34" i="14"/>
  <c r="BJ42" i="14"/>
  <c r="BK42" i="14"/>
  <c r="BJ43" i="14"/>
  <c r="BK43" i="14"/>
  <c r="BJ90" i="14"/>
  <c r="BJ99" i="14"/>
  <c r="BJ114" i="14"/>
  <c r="BJ120" i="14"/>
  <c r="BK120" i="14"/>
  <c r="BJ38" i="14"/>
  <c r="BK38" i="14"/>
  <c r="BJ106" i="14"/>
  <c r="BJ61" i="14"/>
  <c r="BJ60" i="14"/>
  <c r="BJ40" i="14"/>
  <c r="BJ47" i="14"/>
  <c r="BK47" i="14"/>
  <c r="BJ44" i="14"/>
  <c r="BJ62" i="14"/>
  <c r="BK62" i="14"/>
  <c r="BJ46" i="14"/>
  <c r="BK46" i="14"/>
  <c r="BJ82" i="14"/>
  <c r="BJ53" i="14"/>
  <c r="BK53" i="14"/>
  <c r="BJ54" i="14"/>
  <c r="BK54" i="14"/>
  <c r="BJ130" i="14"/>
  <c r="BJ55" i="14"/>
  <c r="BJ30" i="14"/>
  <c r="BK30" i="14"/>
  <c r="BJ22" i="14"/>
  <c r="BJ31" i="14"/>
  <c r="BK31" i="14"/>
  <c r="BJ32" i="14"/>
  <c r="BK32" i="14"/>
  <c r="BJ25" i="14"/>
  <c r="BJ24" i="14"/>
  <c r="BK24" i="14"/>
  <c r="BJ26" i="14"/>
  <c r="BK26" i="14"/>
  <c r="BJ27" i="14"/>
  <c r="BJ29" i="14"/>
  <c r="BJ21" i="14"/>
  <c r="BJ23" i="14"/>
  <c r="BJ28" i="14"/>
  <c r="BJ20" i="14"/>
  <c r="BK20" i="14"/>
  <c r="BJ19" i="14"/>
  <c r="AL74" i="14"/>
  <c r="AM74" i="14"/>
  <c r="AL68" i="14"/>
  <c r="AM68" i="14"/>
  <c r="AL64" i="14"/>
  <c r="AM64" i="14"/>
  <c r="AL73" i="14"/>
  <c r="AM73" i="14"/>
  <c r="AL71" i="14"/>
  <c r="AM71" i="14"/>
  <c r="AL69" i="14"/>
  <c r="AM69" i="14"/>
  <c r="AL72" i="14"/>
  <c r="AM72" i="14"/>
  <c r="AL70" i="14"/>
  <c r="AM70" i="14"/>
  <c r="AL66" i="14"/>
  <c r="AM66" i="14"/>
  <c r="AL65" i="14"/>
  <c r="AM65" i="14"/>
  <c r="AL67" i="14"/>
  <c r="AM67" i="14"/>
  <c r="AL63" i="14"/>
  <c r="AM63" i="14"/>
  <c r="AL130" i="14"/>
  <c r="AL114" i="14"/>
  <c r="AL106" i="14"/>
  <c r="AL98" i="14"/>
  <c r="AM98" i="14"/>
  <c r="AL90" i="14"/>
  <c r="AM90" i="14"/>
  <c r="AL99" i="14"/>
  <c r="AM99" i="14"/>
  <c r="AL103" i="14"/>
  <c r="AM103" i="14"/>
  <c r="AL85" i="14"/>
  <c r="AM85" i="14"/>
  <c r="AL83" i="14"/>
  <c r="AL120" i="14"/>
  <c r="AL96" i="14"/>
  <c r="AL109" i="14"/>
  <c r="AM109" i="14"/>
  <c r="AL107" i="14"/>
  <c r="AL95" i="14"/>
  <c r="AM95" i="14"/>
  <c r="AL119" i="14"/>
  <c r="AM119" i="14"/>
  <c r="AL125" i="14"/>
  <c r="AM125" i="14"/>
  <c r="AL117" i="14"/>
  <c r="AM117" i="14"/>
  <c r="AL101" i="14"/>
  <c r="AL93" i="14"/>
  <c r="AL91" i="14"/>
  <c r="AL123" i="14"/>
  <c r="AM123" i="14"/>
  <c r="AL128" i="14"/>
  <c r="AL112" i="14"/>
  <c r="AL104" i="14"/>
  <c r="AL88" i="14"/>
  <c r="AL80" i="14"/>
  <c r="AM80" i="14"/>
  <c r="AL33" i="14"/>
  <c r="AM33" i="14"/>
  <c r="AL57" i="14"/>
  <c r="AL56" i="14"/>
  <c r="AM56" i="14"/>
  <c r="AL75" i="14"/>
  <c r="AL118" i="14"/>
  <c r="AL110" i="14"/>
  <c r="AM110" i="14"/>
  <c r="AL94" i="14"/>
  <c r="AM94" i="14"/>
  <c r="AL111" i="14"/>
  <c r="AL36" i="14"/>
  <c r="AM36" i="14"/>
  <c r="AL126" i="14"/>
  <c r="AM126" i="14"/>
  <c r="AL102" i="14"/>
  <c r="AM102" i="14"/>
  <c r="AL86" i="14"/>
  <c r="AL115" i="14"/>
  <c r="AM115" i="14"/>
  <c r="AL78" i="14"/>
  <c r="AM78" i="14"/>
  <c r="AL52" i="14"/>
  <c r="AM52" i="14"/>
  <c r="AL76" i="14"/>
  <c r="AL97" i="14"/>
  <c r="AL108" i="14"/>
  <c r="AL84" i="14"/>
  <c r="AL129" i="14"/>
  <c r="AL113" i="14"/>
  <c r="AM113" i="14"/>
  <c r="AL105" i="14"/>
  <c r="AM105" i="14"/>
  <c r="AL89" i="14"/>
  <c r="AL81" i="14"/>
  <c r="AL87" i="14"/>
  <c r="AL124" i="14"/>
  <c r="AL116" i="14"/>
  <c r="AM116" i="14"/>
  <c r="AL100" i="14"/>
  <c r="AM100" i="14"/>
  <c r="AL92" i="14"/>
  <c r="AL41" i="14"/>
  <c r="AL122" i="14"/>
  <c r="AM122" i="14"/>
  <c r="AL82" i="14"/>
  <c r="AM82" i="14"/>
  <c r="AL77" i="14"/>
  <c r="AL49" i="14"/>
  <c r="AM49" i="14"/>
  <c r="AL37" i="14"/>
  <c r="AM37" i="14"/>
  <c r="AL48" i="14"/>
  <c r="AL60" i="14"/>
  <c r="AM60" i="14"/>
  <c r="AL39" i="14"/>
  <c r="AL35" i="14"/>
  <c r="AL59" i="14"/>
  <c r="AM59" i="14"/>
  <c r="AL45" i="14"/>
  <c r="AM45" i="14"/>
  <c r="AL58" i="14"/>
  <c r="AL42" i="14"/>
  <c r="AM42" i="14"/>
  <c r="AL34" i="14"/>
  <c r="AM34" i="14"/>
  <c r="AL121" i="14"/>
  <c r="AM121" i="14"/>
  <c r="AL62" i="14"/>
  <c r="AM62" i="14"/>
  <c r="AL127" i="14"/>
  <c r="AL61" i="14"/>
  <c r="AL44" i="14"/>
  <c r="AM44" i="14"/>
  <c r="AL51" i="14"/>
  <c r="AL50" i="14"/>
  <c r="AM50" i="14"/>
  <c r="AL38" i="14"/>
  <c r="AM38" i="14"/>
  <c r="AL43" i="14"/>
  <c r="AL55" i="14"/>
  <c r="AL79" i="14"/>
  <c r="AM79" i="14"/>
  <c r="AL46" i="14"/>
  <c r="AM46" i="14"/>
  <c r="AL40" i="14"/>
  <c r="AL47" i="14"/>
  <c r="AM47" i="14"/>
  <c r="AL53" i="14"/>
  <c r="AM53" i="14"/>
  <c r="AL54" i="14"/>
  <c r="AL19" i="14"/>
  <c r="AL30" i="14"/>
  <c r="AM30" i="14"/>
  <c r="AL28" i="14"/>
  <c r="AM28" i="14"/>
  <c r="AL29" i="14"/>
  <c r="AL21" i="14"/>
  <c r="AM21" i="14"/>
  <c r="AL25" i="14"/>
  <c r="AM25" i="14"/>
  <c r="AL24" i="14"/>
  <c r="AL26" i="14"/>
  <c r="AM26" i="14"/>
  <c r="AL22" i="14"/>
  <c r="AM22" i="14"/>
  <c r="AL20" i="14"/>
  <c r="AL27" i="14"/>
  <c r="AL31" i="14"/>
  <c r="AL23" i="14"/>
  <c r="AL32" i="14"/>
  <c r="AM32" i="14"/>
  <c r="AX72" i="14"/>
  <c r="AY72" i="14"/>
  <c r="AX65" i="14"/>
  <c r="AY65" i="14"/>
  <c r="AX67" i="14"/>
  <c r="AY67" i="14"/>
  <c r="AX63" i="14"/>
  <c r="AY63" i="14"/>
  <c r="AX66" i="14"/>
  <c r="AY66" i="14"/>
  <c r="AX68" i="14"/>
  <c r="AY68" i="14"/>
  <c r="AX74" i="14"/>
  <c r="AY74" i="14"/>
  <c r="AX71" i="14"/>
  <c r="AY71" i="14"/>
  <c r="AX69" i="14"/>
  <c r="AY69" i="14"/>
  <c r="AX73" i="14"/>
  <c r="AY73" i="14"/>
  <c r="AX64" i="14"/>
  <c r="AY64" i="14"/>
  <c r="AX70" i="14"/>
  <c r="AY70" i="14"/>
  <c r="AX120" i="14"/>
  <c r="AX96" i="14"/>
  <c r="AY96" i="14"/>
  <c r="AX49" i="14"/>
  <c r="AY49" i="14"/>
  <c r="AX37" i="14"/>
  <c r="AY37" i="14"/>
  <c r="AX48" i="14"/>
  <c r="AY48" i="14"/>
  <c r="AX95" i="14"/>
  <c r="AX119" i="14"/>
  <c r="AX110" i="14"/>
  <c r="AY110" i="14"/>
  <c r="AX86" i="14"/>
  <c r="AY86" i="14"/>
  <c r="AX111" i="14"/>
  <c r="AY111" i="14"/>
  <c r="AX109" i="14"/>
  <c r="AY109" i="14"/>
  <c r="AX75" i="14"/>
  <c r="AY75" i="14"/>
  <c r="AX126" i="14"/>
  <c r="AX118" i="14"/>
  <c r="AX102" i="14"/>
  <c r="AY102" i="14"/>
  <c r="AX94" i="14"/>
  <c r="AY94" i="14"/>
  <c r="AX85" i="14"/>
  <c r="AY85" i="14"/>
  <c r="AX115" i="14"/>
  <c r="AX78" i="14"/>
  <c r="AY78" i="14"/>
  <c r="AX52" i="14"/>
  <c r="AY52" i="14"/>
  <c r="AX76" i="14"/>
  <c r="AY76" i="14"/>
  <c r="AX127" i="14"/>
  <c r="AX79" i="14"/>
  <c r="AX33" i="14"/>
  <c r="AY33" i="14"/>
  <c r="AX56" i="14"/>
  <c r="AY56" i="14"/>
  <c r="AX129" i="14"/>
  <c r="AX113" i="14"/>
  <c r="AX105" i="14"/>
  <c r="AX89" i="14"/>
  <c r="AY89" i="14"/>
  <c r="AX81" i="14"/>
  <c r="AY81" i="14"/>
  <c r="AX87" i="14"/>
  <c r="AY87" i="14"/>
  <c r="AX124" i="14"/>
  <c r="AX116" i="14"/>
  <c r="AX100" i="14"/>
  <c r="AX92" i="14"/>
  <c r="AX57" i="14"/>
  <c r="AY57" i="14"/>
  <c r="AX108" i="14"/>
  <c r="AY108" i="14"/>
  <c r="AX84" i="14"/>
  <c r="AX36" i="14"/>
  <c r="AX60" i="14"/>
  <c r="AX61" i="14"/>
  <c r="AY61" i="14"/>
  <c r="AX122" i="14"/>
  <c r="AY122" i="14"/>
  <c r="AX98" i="14"/>
  <c r="AX77" i="14"/>
  <c r="AY77" i="14"/>
  <c r="AX121" i="14"/>
  <c r="AY121" i="14"/>
  <c r="AX41" i="14"/>
  <c r="AX103" i="14"/>
  <c r="AX125" i="14"/>
  <c r="AX117" i="14"/>
  <c r="AX101" i="14"/>
  <c r="AY101" i="14"/>
  <c r="AX93" i="14"/>
  <c r="AY93" i="14"/>
  <c r="AX91" i="14"/>
  <c r="AY91" i="14"/>
  <c r="AX123" i="14"/>
  <c r="AX128" i="14"/>
  <c r="AY128" i="14"/>
  <c r="AX112" i="14"/>
  <c r="AY112" i="14"/>
  <c r="AX104" i="14"/>
  <c r="AY104" i="14"/>
  <c r="AX88" i="14"/>
  <c r="AY88" i="14"/>
  <c r="AX80" i="14"/>
  <c r="AY80" i="14"/>
  <c r="AX42" i="14"/>
  <c r="AY42" i="14"/>
  <c r="AX62" i="14"/>
  <c r="AY62" i="14"/>
  <c r="AX90" i="14"/>
  <c r="AY90" i="14"/>
  <c r="AX39" i="14"/>
  <c r="AY39" i="14"/>
  <c r="AX50" i="14"/>
  <c r="AX130" i="14"/>
  <c r="AY130" i="14"/>
  <c r="AX114" i="14"/>
  <c r="AY114" i="14"/>
  <c r="AX83" i="14"/>
  <c r="AY83" i="14"/>
  <c r="AX35" i="14"/>
  <c r="AY35" i="14"/>
  <c r="AX59" i="14"/>
  <c r="AX45" i="14"/>
  <c r="AY45" i="14"/>
  <c r="AX58" i="14"/>
  <c r="AY58" i="14"/>
  <c r="AX34" i="14"/>
  <c r="AX40" i="14"/>
  <c r="AY40" i="14"/>
  <c r="AX44" i="14"/>
  <c r="AY44" i="14"/>
  <c r="AX51" i="14"/>
  <c r="AY51" i="14"/>
  <c r="AX107" i="14"/>
  <c r="AY107" i="14"/>
  <c r="AX82" i="14"/>
  <c r="AY82" i="14"/>
  <c r="AX97" i="14"/>
  <c r="AX53" i="14"/>
  <c r="AY53" i="14"/>
  <c r="AX54" i="14"/>
  <c r="AX43" i="14"/>
  <c r="AY43" i="14"/>
  <c r="AX55" i="14"/>
  <c r="AX106" i="14"/>
  <c r="AX99" i="14"/>
  <c r="AY99" i="14"/>
  <c r="AX46" i="14"/>
  <c r="AY46" i="14"/>
  <c r="AX47" i="14"/>
  <c r="AY47" i="14"/>
  <c r="AX38" i="14"/>
  <c r="AX23" i="14"/>
  <c r="AY23" i="14"/>
  <c r="AX29" i="14"/>
  <c r="AX27" i="14"/>
  <c r="AX21" i="14"/>
  <c r="AY21" i="14"/>
  <c r="AX19" i="14"/>
  <c r="AX25" i="14"/>
  <c r="AX26" i="14"/>
  <c r="AY26" i="14"/>
  <c r="AX24" i="14"/>
  <c r="AY24" i="14"/>
  <c r="AX30" i="14"/>
  <c r="AX28" i="14"/>
  <c r="AY28" i="14"/>
  <c r="AX22" i="14"/>
  <c r="AY22" i="14"/>
  <c r="AX32" i="14"/>
  <c r="AX20" i="14"/>
  <c r="AY20" i="14"/>
  <c r="AX31" i="14"/>
  <c r="AY31" i="14"/>
  <c r="AR74" i="14"/>
  <c r="AS74" i="14"/>
  <c r="AR64" i="14"/>
  <c r="AS64" i="14"/>
  <c r="AR69" i="14"/>
  <c r="AS69" i="14"/>
  <c r="AR65" i="14"/>
  <c r="AS65" i="14"/>
  <c r="AR66" i="14"/>
  <c r="AS66" i="14"/>
  <c r="AR72" i="14"/>
  <c r="AS72" i="14"/>
  <c r="AR71" i="14"/>
  <c r="AS71" i="14"/>
  <c r="AR67" i="14"/>
  <c r="AS67" i="14"/>
  <c r="AR73" i="14"/>
  <c r="AS73" i="14"/>
  <c r="AR63" i="14"/>
  <c r="AS63" i="14"/>
  <c r="AR70" i="14"/>
  <c r="AS70" i="14"/>
  <c r="AR68" i="14"/>
  <c r="AS68" i="14"/>
  <c r="AR95" i="14"/>
  <c r="AS95" i="14"/>
  <c r="AR119" i="14"/>
  <c r="AR122" i="14"/>
  <c r="AR111" i="14"/>
  <c r="AS111" i="14"/>
  <c r="AR109" i="14"/>
  <c r="AS109" i="14"/>
  <c r="AR85" i="14"/>
  <c r="AR75" i="14"/>
  <c r="AS75" i="14"/>
  <c r="AR126" i="14"/>
  <c r="AR118" i="14"/>
  <c r="AS118" i="14"/>
  <c r="AR102" i="14"/>
  <c r="AS102" i="14"/>
  <c r="AR94" i="14"/>
  <c r="AR115" i="14"/>
  <c r="AS115" i="14"/>
  <c r="AR78" i="14"/>
  <c r="AS78" i="14"/>
  <c r="AR33" i="14"/>
  <c r="AR57" i="14"/>
  <c r="AS57" i="14"/>
  <c r="AR56" i="14"/>
  <c r="AR76" i="14"/>
  <c r="AS76" i="14"/>
  <c r="AR60" i="14"/>
  <c r="AR127" i="14"/>
  <c r="AS127" i="14"/>
  <c r="AR79" i="14"/>
  <c r="AR36" i="14"/>
  <c r="AS36" i="14"/>
  <c r="AR129" i="14"/>
  <c r="AS129" i="14"/>
  <c r="AR113" i="14"/>
  <c r="AS113" i="14"/>
  <c r="AR105" i="14"/>
  <c r="AS105" i="14"/>
  <c r="AR89" i="14"/>
  <c r="AS89" i="14"/>
  <c r="AR81" i="14"/>
  <c r="AR87" i="14"/>
  <c r="AR124" i="14"/>
  <c r="AS124" i="14"/>
  <c r="AR116" i="14"/>
  <c r="AS116" i="14"/>
  <c r="AR100" i="14"/>
  <c r="AS100" i="14"/>
  <c r="AR92" i="14"/>
  <c r="AS92" i="14"/>
  <c r="AR52" i="14"/>
  <c r="AS52" i="14"/>
  <c r="AR86" i="14"/>
  <c r="AS86" i="14"/>
  <c r="AR108" i="14"/>
  <c r="AR84" i="14"/>
  <c r="AS84" i="14"/>
  <c r="AR110" i="14"/>
  <c r="AR77" i="14"/>
  <c r="AR121" i="14"/>
  <c r="AS121" i="14"/>
  <c r="AR97" i="14"/>
  <c r="AS97" i="14"/>
  <c r="AR130" i="14"/>
  <c r="AR114" i="14"/>
  <c r="AS114" i="14"/>
  <c r="AR106" i="14"/>
  <c r="AS106" i="14"/>
  <c r="AR90" i="14"/>
  <c r="AS90" i="14"/>
  <c r="AR82" i="14"/>
  <c r="AS82" i="14"/>
  <c r="AR99" i="14"/>
  <c r="AR83" i="14"/>
  <c r="AR107" i="14"/>
  <c r="AR49" i="14"/>
  <c r="AR37" i="14"/>
  <c r="AS37" i="14"/>
  <c r="AR98" i="14"/>
  <c r="AS98" i="14"/>
  <c r="AR120" i="14"/>
  <c r="AR96" i="14"/>
  <c r="AS96" i="14"/>
  <c r="AR41" i="14"/>
  <c r="AR45" i="14"/>
  <c r="AS45" i="14"/>
  <c r="AR34" i="14"/>
  <c r="AS34" i="14"/>
  <c r="AR54" i="14"/>
  <c r="AS54" i="14"/>
  <c r="AR123" i="14"/>
  <c r="AR128" i="14"/>
  <c r="AS128" i="14"/>
  <c r="AR35" i="14"/>
  <c r="AR59" i="14"/>
  <c r="AS59" i="14"/>
  <c r="AR58" i="14"/>
  <c r="AR91" i="14"/>
  <c r="AS91" i="14"/>
  <c r="AR44" i="14"/>
  <c r="AS44" i="14"/>
  <c r="AR51" i="14"/>
  <c r="AS51" i="14"/>
  <c r="AR50" i="14"/>
  <c r="AS50" i="14"/>
  <c r="AR42" i="14"/>
  <c r="AR39" i="14"/>
  <c r="AS39" i="14"/>
  <c r="AR93" i="14"/>
  <c r="AR80" i="14"/>
  <c r="AS80" i="14"/>
  <c r="AR43" i="14"/>
  <c r="AR38" i="14"/>
  <c r="AS38" i="14"/>
  <c r="AR101" i="14"/>
  <c r="AR53" i="14"/>
  <c r="AS53" i="14"/>
  <c r="AR88" i="14"/>
  <c r="AS88" i="14"/>
  <c r="AR62" i="14"/>
  <c r="AR125" i="14"/>
  <c r="AR46" i="14"/>
  <c r="AR47" i="14"/>
  <c r="AS47" i="14"/>
  <c r="AR55" i="14"/>
  <c r="AS55" i="14"/>
  <c r="AR104" i="14"/>
  <c r="AS104" i="14"/>
  <c r="AR112" i="14"/>
  <c r="AR40" i="14"/>
  <c r="AS40" i="14"/>
  <c r="AR48" i="14"/>
  <c r="AR103" i="14"/>
  <c r="AR61" i="14"/>
  <c r="AS61" i="14"/>
  <c r="AR117" i="14"/>
  <c r="AR21" i="14"/>
  <c r="AS21" i="14"/>
  <c r="AR20" i="14"/>
  <c r="AR24" i="14"/>
  <c r="AS24" i="14"/>
  <c r="AR25" i="14"/>
  <c r="AR26" i="14"/>
  <c r="AR27" i="14"/>
  <c r="AS27" i="14"/>
  <c r="AR29" i="14"/>
  <c r="AS29" i="14"/>
  <c r="AR32" i="14"/>
  <c r="AS32" i="14"/>
  <c r="AR22" i="14"/>
  <c r="AS22" i="14"/>
  <c r="AR23" i="14"/>
  <c r="AS23" i="14"/>
  <c r="AR31" i="14"/>
  <c r="AR28" i="14"/>
  <c r="AS28" i="14"/>
  <c r="AR19" i="14"/>
  <c r="AR30" i="14"/>
  <c r="BD74" i="14"/>
  <c r="BE74" i="14"/>
  <c r="BD70" i="14"/>
  <c r="BE70" i="14"/>
  <c r="BD68" i="14"/>
  <c r="BE68" i="14"/>
  <c r="BD72" i="14"/>
  <c r="BE72" i="14"/>
  <c r="BD73" i="14"/>
  <c r="BE73" i="14"/>
  <c r="BD65" i="14"/>
  <c r="BE65" i="14"/>
  <c r="BD71" i="14"/>
  <c r="BE71" i="14"/>
  <c r="BD69" i="14"/>
  <c r="BE69" i="14"/>
  <c r="BD63" i="14"/>
  <c r="BE63" i="14"/>
  <c r="BD67" i="14"/>
  <c r="BE67" i="14"/>
  <c r="BD64" i="14"/>
  <c r="BE64" i="14"/>
  <c r="BD66" i="14"/>
  <c r="BE66" i="14"/>
  <c r="BD125" i="14"/>
  <c r="BD117" i="14"/>
  <c r="BD101" i="14"/>
  <c r="BD93" i="14"/>
  <c r="BD91" i="14"/>
  <c r="BE91" i="14"/>
  <c r="BD123" i="14"/>
  <c r="BD128" i="14"/>
  <c r="BD112" i="14"/>
  <c r="BD104" i="14"/>
  <c r="BD88" i="14"/>
  <c r="BE88" i="14"/>
  <c r="BD80" i="14"/>
  <c r="BE80" i="14"/>
  <c r="BD52" i="14"/>
  <c r="BD95" i="14"/>
  <c r="BE95" i="14"/>
  <c r="BD119" i="14"/>
  <c r="BD110" i="14"/>
  <c r="BE110" i="14"/>
  <c r="BD86" i="14"/>
  <c r="BD111" i="14"/>
  <c r="BE111" i="14"/>
  <c r="BD120" i="14"/>
  <c r="BD96" i="14"/>
  <c r="BE96" i="14"/>
  <c r="BD36" i="14"/>
  <c r="BE36" i="14"/>
  <c r="BD61" i="14"/>
  <c r="BE61" i="14"/>
  <c r="BD75" i="14"/>
  <c r="BE75" i="14"/>
  <c r="BD126" i="14"/>
  <c r="BE126" i="14"/>
  <c r="BD118" i="14"/>
  <c r="BD102" i="14"/>
  <c r="BD94" i="14"/>
  <c r="BE94" i="14"/>
  <c r="BD115" i="14"/>
  <c r="BD78" i="14"/>
  <c r="BE78" i="14"/>
  <c r="BD76" i="14"/>
  <c r="BE76" i="14"/>
  <c r="BD121" i="14"/>
  <c r="BE121" i="14"/>
  <c r="BD97" i="14"/>
  <c r="BE97" i="14"/>
  <c r="BD127" i="14"/>
  <c r="BE127" i="14"/>
  <c r="BD79" i="14"/>
  <c r="BD56" i="14"/>
  <c r="BE56" i="14"/>
  <c r="BD129" i="14"/>
  <c r="BE129" i="14"/>
  <c r="BD113" i="14"/>
  <c r="BE113" i="14"/>
  <c r="BD105" i="14"/>
  <c r="BD89" i="14"/>
  <c r="BE89" i="14"/>
  <c r="BD81" i="14"/>
  <c r="BD87" i="14"/>
  <c r="BE87" i="14"/>
  <c r="BD124" i="14"/>
  <c r="BE124" i="14"/>
  <c r="BD116" i="14"/>
  <c r="BE116" i="14"/>
  <c r="BD100" i="14"/>
  <c r="BD92" i="14"/>
  <c r="BE92" i="14"/>
  <c r="BD33" i="14"/>
  <c r="BD57" i="14"/>
  <c r="BE57" i="14"/>
  <c r="BD130" i="14"/>
  <c r="BD114" i="14"/>
  <c r="BE114" i="14"/>
  <c r="BD106" i="14"/>
  <c r="BD90" i="14"/>
  <c r="BD82" i="14"/>
  <c r="BE82" i="14"/>
  <c r="BD99" i="14"/>
  <c r="BE99" i="14"/>
  <c r="BD84" i="14"/>
  <c r="BE84" i="14"/>
  <c r="BD83" i="14"/>
  <c r="BE83" i="14"/>
  <c r="BD107" i="14"/>
  <c r="BE107" i="14"/>
  <c r="BD122" i="14"/>
  <c r="BD77" i="14"/>
  <c r="BE77" i="14"/>
  <c r="BD103" i="14"/>
  <c r="BE103" i="14"/>
  <c r="BD41" i="14"/>
  <c r="BE41" i="14"/>
  <c r="BD51" i="14"/>
  <c r="BE51" i="14"/>
  <c r="BD39" i="14"/>
  <c r="BE39" i="14"/>
  <c r="BD50" i="14"/>
  <c r="BE50" i="14"/>
  <c r="BD109" i="14"/>
  <c r="BD60" i="14"/>
  <c r="BE60" i="14"/>
  <c r="BD49" i="14"/>
  <c r="BE49" i="14"/>
  <c r="BD34" i="14"/>
  <c r="BD48" i="14"/>
  <c r="BE48" i="14"/>
  <c r="BD85" i="14"/>
  <c r="BE85" i="14"/>
  <c r="BD40" i="14"/>
  <c r="BD42" i="14"/>
  <c r="BE42" i="14"/>
  <c r="BD98" i="14"/>
  <c r="BD37" i="14"/>
  <c r="BE37" i="14"/>
  <c r="BD35" i="14"/>
  <c r="BE35" i="14"/>
  <c r="BD59" i="14"/>
  <c r="BE59" i="14"/>
  <c r="BD45" i="14"/>
  <c r="BE45" i="14"/>
  <c r="BD58" i="14"/>
  <c r="BD55" i="14"/>
  <c r="BE55" i="14"/>
  <c r="BD47" i="14"/>
  <c r="BD46" i="14"/>
  <c r="BE46" i="14"/>
  <c r="BD44" i="14"/>
  <c r="BE44" i="14"/>
  <c r="BD62" i="14"/>
  <c r="BE62" i="14"/>
  <c r="BD38" i="14"/>
  <c r="BE38" i="14"/>
  <c r="BD53" i="14"/>
  <c r="BE53" i="14"/>
  <c r="BD54" i="14"/>
  <c r="BE54" i="14"/>
  <c r="BD43" i="14"/>
  <c r="BD108" i="14"/>
  <c r="BE108" i="14"/>
  <c r="BD22" i="14"/>
  <c r="BD31" i="14"/>
  <c r="BE31" i="14"/>
  <c r="BD32" i="14"/>
  <c r="BE32" i="14"/>
  <c r="BD23" i="14"/>
  <c r="BD27" i="14"/>
  <c r="BE27" i="14"/>
  <c r="BD26" i="14"/>
  <c r="BD29" i="14"/>
  <c r="BD25" i="14"/>
  <c r="BE25" i="14"/>
  <c r="BD21" i="14"/>
  <c r="BE21" i="14"/>
  <c r="BD28" i="14"/>
  <c r="BE28" i="14"/>
  <c r="BD20" i="14"/>
  <c r="BE20" i="14"/>
  <c r="BD24" i="14"/>
  <c r="BE24" i="14"/>
  <c r="BD19" i="14"/>
  <c r="BD30" i="14"/>
  <c r="BE30" i="14"/>
  <c r="AM87" i="14"/>
  <c r="AM93" i="14"/>
  <c r="AM83" i="14"/>
  <c r="AM91" i="14"/>
  <c r="AM86" i="14"/>
  <c r="AM51" i="14"/>
  <c r="AM54" i="14"/>
  <c r="AM76" i="14"/>
  <c r="AM40" i="14"/>
  <c r="AM57" i="14"/>
  <c r="AM101" i="14"/>
  <c r="AM108" i="14"/>
  <c r="AM48" i="14"/>
  <c r="AM39" i="14"/>
  <c r="AM77" i="14"/>
  <c r="AM75" i="14"/>
  <c r="AM35" i="14"/>
  <c r="AM43" i="14"/>
  <c r="AM55" i="14"/>
  <c r="AM114" i="14"/>
  <c r="AM124" i="14"/>
  <c r="AM58" i="14"/>
  <c r="AM106" i="14"/>
  <c r="AM129" i="14"/>
  <c r="AM41" i="14"/>
  <c r="AM97" i="14"/>
  <c r="AM130" i="14"/>
  <c r="AM120" i="14"/>
  <c r="AM128" i="14"/>
  <c r="AM111" i="14"/>
  <c r="AM88" i="14"/>
  <c r="AM104" i="14"/>
  <c r="AM92" i="14"/>
  <c r="AM61" i="14"/>
  <c r="AM107" i="14"/>
  <c r="AM118" i="14"/>
  <c r="AM96" i="14"/>
  <c r="AM84" i="14"/>
  <c r="AM127" i="14"/>
  <c r="AM89" i="14"/>
  <c r="AM112" i="14"/>
  <c r="AM81" i="14"/>
  <c r="AY98" i="14"/>
  <c r="AY113" i="14"/>
  <c r="AY120" i="14"/>
  <c r="AY129" i="14"/>
  <c r="AY124" i="14"/>
  <c r="AY117" i="14"/>
  <c r="AY54" i="14"/>
  <c r="AY60" i="14"/>
  <c r="AY55" i="14"/>
  <c r="AY79" i="14"/>
  <c r="AY105" i="14"/>
  <c r="AY106" i="14"/>
  <c r="AY103" i="14"/>
  <c r="AY59" i="14"/>
  <c r="AY38" i="14"/>
  <c r="AY34" i="14"/>
  <c r="AY41" i="14"/>
  <c r="AY119" i="14"/>
  <c r="AY127" i="14"/>
  <c r="AY126" i="14"/>
  <c r="AY92" i="14"/>
  <c r="AY125" i="14"/>
  <c r="AY123" i="14"/>
  <c r="AY116" i="14"/>
  <c r="AY118" i="14"/>
  <c r="AY97" i="14"/>
  <c r="AY84" i="14"/>
  <c r="AY95" i="14"/>
  <c r="AY115" i="14"/>
  <c r="AY36" i="14"/>
  <c r="AY100" i="14"/>
  <c r="AY50" i="14"/>
  <c r="AS93" i="14"/>
  <c r="AS94" i="14"/>
  <c r="AS119" i="14"/>
  <c r="AS49" i="14"/>
  <c r="AS77" i="14"/>
  <c r="AS56" i="14"/>
  <c r="AS62" i="14"/>
  <c r="AS79" i="14"/>
  <c r="AS99" i="14"/>
  <c r="AS41" i="14"/>
  <c r="AS130" i="14"/>
  <c r="AS46" i="14"/>
  <c r="AS48" i="14"/>
  <c r="AS101" i="14"/>
  <c r="AS103" i="14"/>
  <c r="AS60" i="14"/>
  <c r="AS33" i="14"/>
  <c r="AS122" i="14"/>
  <c r="AS85" i="14"/>
  <c r="AS43" i="14"/>
  <c r="AS83" i="14"/>
  <c r="AS125" i="14"/>
  <c r="AS108" i="14"/>
  <c r="AS81" i="14"/>
  <c r="AS123" i="14"/>
  <c r="AS112" i="14"/>
  <c r="AS58" i="14"/>
  <c r="AS35" i="14"/>
  <c r="AS110" i="14"/>
  <c r="AS120" i="14"/>
  <c r="AS87" i="14"/>
  <c r="AS126" i="14"/>
  <c r="AS107" i="14"/>
  <c r="AS42" i="14"/>
  <c r="AS117" i="14"/>
  <c r="BE86" i="14"/>
  <c r="BE100" i="14"/>
  <c r="BE123" i="14"/>
  <c r="BE125" i="14"/>
  <c r="BE102" i="14"/>
  <c r="BE128" i="14"/>
  <c r="BE98" i="14"/>
  <c r="BE105" i="14"/>
  <c r="BE122" i="14"/>
  <c r="BE81" i="14"/>
  <c r="BE52" i="14"/>
  <c r="BE33" i="14"/>
  <c r="BE40" i="14"/>
  <c r="BE34" i="14"/>
  <c r="BE120" i="14"/>
  <c r="BE90" i="14"/>
  <c r="BE112" i="14"/>
  <c r="BE117" i="14"/>
  <c r="BE79" i="14"/>
  <c r="BE119" i="14"/>
  <c r="BE106" i="14"/>
  <c r="BE101" i="14"/>
  <c r="BE104" i="14"/>
  <c r="BE47" i="14"/>
  <c r="BE93" i="14"/>
  <c r="BE43" i="14"/>
  <c r="BE130" i="14"/>
  <c r="BE115" i="14"/>
  <c r="BE118" i="14"/>
  <c r="BE109" i="14"/>
  <c r="BE58" i="14"/>
  <c r="AY25" i="14"/>
  <c r="BK98" i="14"/>
  <c r="BK108" i="14"/>
  <c r="BK86" i="14"/>
  <c r="BK106" i="14"/>
  <c r="BK121" i="14"/>
  <c r="BK83" i="14"/>
  <c r="BK85" i="14"/>
  <c r="BK40" i="14"/>
  <c r="BK56" i="14"/>
  <c r="BK76" i="14"/>
  <c r="BK79" i="14"/>
  <c r="BK59" i="14"/>
  <c r="BK57" i="14"/>
  <c r="BK49" i="14"/>
  <c r="BK34" i="14"/>
  <c r="BK51" i="14"/>
  <c r="BK90" i="14"/>
  <c r="BK99" i="14"/>
  <c r="BK93" i="14"/>
  <c r="BK114" i="14"/>
  <c r="BK95" i="14"/>
  <c r="BK87" i="14"/>
  <c r="BK109" i="14"/>
  <c r="BK110" i="14"/>
  <c r="BK130" i="14"/>
  <c r="BK60" i="14"/>
  <c r="BK111" i="14"/>
  <c r="BK122" i="14"/>
  <c r="BK50" i="14"/>
  <c r="BK41" i="14"/>
  <c r="BK115" i="14"/>
  <c r="BK82" i="14"/>
  <c r="BK126" i="14"/>
  <c r="BK103" i="14"/>
  <c r="BK104" i="14"/>
  <c r="BK123" i="14"/>
  <c r="BK89" i="14"/>
  <c r="BK37" i="14"/>
  <c r="BK58" i="14"/>
  <c r="BK77" i="14"/>
  <c r="BK84" i="14"/>
  <c r="BK44" i="14"/>
  <c r="BK36" i="14"/>
  <c r="BK78" i="14"/>
  <c r="BK61" i="14"/>
  <c r="BK55" i="14"/>
  <c r="BK100" i="14"/>
  <c r="AY27" i="14"/>
  <c r="AY29" i="14"/>
  <c r="AM27" i="14"/>
  <c r="BK27" i="14"/>
  <c r="AY30" i="14"/>
  <c r="AM31" i="14"/>
  <c r="AM29" i="14"/>
  <c r="BK29" i="14"/>
  <c r="AY32" i="14"/>
  <c r="BK25" i="14"/>
  <c r="BK22" i="14"/>
  <c r="AM23" i="14"/>
  <c r="AS20" i="14"/>
  <c r="BE22" i="14"/>
  <c r="BK23" i="14"/>
  <c r="AS26" i="14"/>
  <c r="BE29" i="14"/>
  <c r="AS30" i="14"/>
  <c r="BK21" i="14"/>
  <c r="AS25" i="14"/>
  <c r="BE26" i="14"/>
  <c r="AS31" i="14"/>
  <c r="AM20" i="14"/>
  <c r="BE23" i="14"/>
  <c r="AM24" i="14"/>
  <c r="BK28" i="14"/>
  <c r="P19" i="21"/>
  <c r="AH28" i="21"/>
  <c r="AI28" i="21"/>
  <c r="AH43" i="21"/>
  <c r="AI43" i="21"/>
  <c r="AH44" i="21"/>
  <c r="AI44" i="21"/>
  <c r="AN28" i="21"/>
  <c r="AO28" i="21"/>
  <c r="AN43" i="21"/>
  <c r="AO43" i="21"/>
  <c r="AN44" i="21"/>
  <c r="AO44" i="21"/>
  <c r="V28" i="21"/>
  <c r="W28" i="21"/>
  <c r="V43" i="21"/>
  <c r="W43" i="21"/>
  <c r="V44" i="21"/>
  <c r="W44" i="21"/>
  <c r="AT28" i="21"/>
  <c r="AU28" i="21"/>
  <c r="AT44" i="21"/>
  <c r="AU44" i="21"/>
  <c r="AT43" i="21"/>
  <c r="AU43" i="21"/>
  <c r="AB28" i="21"/>
  <c r="AC28" i="21"/>
  <c r="AB43" i="21"/>
  <c r="AC43" i="21"/>
  <c r="AB44" i="21"/>
  <c r="AC44" i="21"/>
  <c r="AB19" i="21"/>
  <c r="AC19" i="21"/>
  <c r="V19" i="21"/>
  <c r="W19" i="21"/>
  <c r="Q19" i="21"/>
  <c r="AB21" i="21"/>
  <c r="AC21" i="21"/>
  <c r="V21" i="21"/>
  <c r="W21" i="21"/>
  <c r="AH21" i="21"/>
  <c r="AI21" i="21"/>
  <c r="AN21" i="21"/>
  <c r="AO21" i="21"/>
  <c r="AT21" i="21"/>
  <c r="AU21" i="21"/>
  <c r="AT31" i="21"/>
  <c r="AU31" i="21"/>
  <c r="AT24" i="21"/>
  <c r="AU24" i="21"/>
  <c r="AN19" i="21"/>
  <c r="AO19" i="21"/>
  <c r="AH35" i="21"/>
  <c r="AI35" i="21"/>
  <c r="AT20" i="21"/>
  <c r="AU20" i="21"/>
  <c r="AH29" i="21"/>
  <c r="AT37" i="21"/>
  <c r="AU37" i="21"/>
  <c r="V24" i="21"/>
  <c r="W24" i="21"/>
  <c r="V31" i="21"/>
  <c r="W31" i="21"/>
  <c r="AT38" i="21"/>
  <c r="AU38" i="21"/>
  <c r="AT27" i="21"/>
  <c r="AU27" i="21"/>
  <c r="V45" i="21"/>
  <c r="W45" i="21"/>
  <c r="V46" i="21"/>
  <c r="W46" i="21"/>
  <c r="V50" i="21"/>
  <c r="W50" i="21"/>
  <c r="V48" i="21"/>
  <c r="W48" i="21"/>
  <c r="V49" i="21"/>
  <c r="W49" i="21"/>
  <c r="V47" i="21"/>
  <c r="W47" i="21"/>
  <c r="V41" i="21"/>
  <c r="W41" i="21"/>
  <c r="AH22" i="21"/>
  <c r="AI22" i="21"/>
  <c r="AT32" i="21"/>
  <c r="AU32" i="21"/>
  <c r="V35" i="21"/>
  <c r="W35" i="21"/>
  <c r="AH39" i="21"/>
  <c r="AI39" i="21"/>
  <c r="AB45" i="21"/>
  <c r="AC45" i="21"/>
  <c r="AB41" i="21"/>
  <c r="AC41" i="21"/>
  <c r="AB46" i="21"/>
  <c r="AC46" i="21"/>
  <c r="AB47" i="21"/>
  <c r="AC47" i="21"/>
  <c r="AB48" i="21"/>
  <c r="AC48" i="21"/>
  <c r="AB49" i="21"/>
  <c r="AC49" i="21"/>
  <c r="AB50" i="21"/>
  <c r="AC50" i="21"/>
  <c r="AT25" i="21"/>
  <c r="AU25" i="21"/>
  <c r="V29" i="21"/>
  <c r="AH33" i="21"/>
  <c r="AI33" i="21"/>
  <c r="AT35" i="21"/>
  <c r="AU35" i="21"/>
  <c r="AH40" i="21"/>
  <c r="AI40" i="21"/>
  <c r="AH48" i="21"/>
  <c r="AI48" i="21"/>
  <c r="AH46" i="21"/>
  <c r="AI46" i="21"/>
  <c r="AH50" i="21"/>
  <c r="AI50" i="21"/>
  <c r="AH49" i="21"/>
  <c r="AI49" i="21"/>
  <c r="AH45" i="21"/>
  <c r="AI45" i="21"/>
  <c r="AH41" i="21"/>
  <c r="AI41" i="21"/>
  <c r="AH47" i="21"/>
  <c r="AI47" i="21"/>
  <c r="V22" i="21"/>
  <c r="W22" i="21"/>
  <c r="AH26" i="21"/>
  <c r="AI26" i="21"/>
  <c r="AT29" i="21"/>
  <c r="AT36" i="21"/>
  <c r="AU36" i="21"/>
  <c r="V39" i="21"/>
  <c r="W39" i="21"/>
  <c r="AN45" i="21"/>
  <c r="AO45" i="21"/>
  <c r="AN41" i="21"/>
  <c r="AO41" i="21"/>
  <c r="AN46" i="21"/>
  <c r="AO46" i="21"/>
  <c r="AN48" i="21"/>
  <c r="AO48" i="21"/>
  <c r="AN47" i="21"/>
  <c r="AO47" i="21"/>
  <c r="AN50" i="21"/>
  <c r="AO50" i="21"/>
  <c r="AN49" i="21"/>
  <c r="AO49" i="21"/>
  <c r="AT22" i="21"/>
  <c r="AU22" i="21"/>
  <c r="AT30" i="21"/>
  <c r="V33" i="21"/>
  <c r="W33" i="21"/>
  <c r="AH37" i="21"/>
  <c r="AI37" i="21"/>
  <c r="AT39" i="21"/>
  <c r="AU39" i="21"/>
  <c r="AT45" i="21"/>
  <c r="AU45" i="21"/>
  <c r="AT49" i="21"/>
  <c r="AU49" i="21"/>
  <c r="AT46" i="21"/>
  <c r="AU46" i="21"/>
  <c r="AT41" i="21"/>
  <c r="AU41" i="21"/>
  <c r="AT48" i="21"/>
  <c r="AU48" i="21"/>
  <c r="AT47" i="21"/>
  <c r="AU47" i="21"/>
  <c r="AT50" i="21"/>
  <c r="AU50" i="21"/>
  <c r="AT23" i="21"/>
  <c r="AU23" i="21"/>
  <c r="V26" i="21"/>
  <c r="W26" i="21"/>
  <c r="AH31" i="21"/>
  <c r="AI31" i="21"/>
  <c r="AT33" i="21"/>
  <c r="AU33" i="21"/>
  <c r="AT40" i="21"/>
  <c r="AU40" i="21"/>
  <c r="AH24" i="21"/>
  <c r="AI24" i="21"/>
  <c r="AT26" i="21"/>
  <c r="AU26" i="21"/>
  <c r="AT34" i="21"/>
  <c r="AU34" i="21"/>
  <c r="V37" i="21"/>
  <c r="W37" i="21"/>
  <c r="AT19" i="21"/>
  <c r="AU19" i="21"/>
  <c r="AB20" i="21"/>
  <c r="AC20" i="21"/>
  <c r="AN22" i="21"/>
  <c r="AO22" i="21"/>
  <c r="AB23" i="21"/>
  <c r="AC23" i="21"/>
  <c r="AN24" i="21"/>
  <c r="AO24" i="21"/>
  <c r="AB25" i="21"/>
  <c r="AC25" i="21"/>
  <c r="AN26" i="21"/>
  <c r="AO26" i="21"/>
  <c r="AB27" i="21"/>
  <c r="AC27" i="21"/>
  <c r="AN29" i="21"/>
  <c r="AB30" i="21"/>
  <c r="AN31" i="21"/>
  <c r="AO31" i="21"/>
  <c r="AB32" i="21"/>
  <c r="AC32" i="21"/>
  <c r="AN33" i="21"/>
  <c r="AO33" i="21"/>
  <c r="AB34" i="21"/>
  <c r="AC34" i="21"/>
  <c r="AN35" i="21"/>
  <c r="AO35" i="21"/>
  <c r="AB36" i="21"/>
  <c r="AC36" i="21"/>
  <c r="AN37" i="21"/>
  <c r="AO37" i="21"/>
  <c r="AB38" i="21"/>
  <c r="AC38" i="21"/>
  <c r="AN39" i="21"/>
  <c r="AO39" i="21"/>
  <c r="AB40" i="21"/>
  <c r="AC40" i="21"/>
  <c r="AH27" i="21"/>
  <c r="AI27" i="21"/>
  <c r="AH34" i="21"/>
  <c r="AI34" i="21"/>
  <c r="AH23" i="21"/>
  <c r="AI23" i="21"/>
  <c r="AH30" i="21"/>
  <c r="AH19" i="21"/>
  <c r="AI19" i="21"/>
  <c r="AN20" i="21"/>
  <c r="AO20" i="21"/>
  <c r="AB22" i="21"/>
  <c r="AC22" i="21"/>
  <c r="AN23" i="21"/>
  <c r="AO23" i="21"/>
  <c r="AB24" i="21"/>
  <c r="AC24" i="21"/>
  <c r="AN25" i="21"/>
  <c r="AO25" i="21"/>
  <c r="AB26" i="21"/>
  <c r="AC26" i="21"/>
  <c r="AN27" i="21"/>
  <c r="AO27" i="21"/>
  <c r="AB29" i="21"/>
  <c r="AN30" i="21"/>
  <c r="AB31" i="21"/>
  <c r="AC31" i="21"/>
  <c r="AN32" i="21"/>
  <c r="AO32" i="21"/>
  <c r="AB33" i="21"/>
  <c r="AC33" i="21"/>
  <c r="AN34" i="21"/>
  <c r="AO34" i="21"/>
  <c r="AB35" i="21"/>
  <c r="AC35" i="21"/>
  <c r="AN36" i="21"/>
  <c r="AO36" i="21"/>
  <c r="AB37" i="21"/>
  <c r="AC37" i="21"/>
  <c r="AN38" i="21"/>
  <c r="AO38" i="21"/>
  <c r="AB39" i="21"/>
  <c r="AC39" i="21"/>
  <c r="AN40" i="21"/>
  <c r="AO40" i="21"/>
  <c r="AH36" i="21"/>
  <c r="AI36" i="21"/>
  <c r="AH20" i="21"/>
  <c r="AI20" i="21"/>
  <c r="AH25" i="21"/>
  <c r="AI25" i="21"/>
  <c r="AH32" i="21"/>
  <c r="AI32" i="21"/>
  <c r="AH38" i="21"/>
  <c r="AI38" i="21"/>
  <c r="V20" i="21"/>
  <c r="W20" i="21"/>
  <c r="V23" i="21"/>
  <c r="W23" i="21"/>
  <c r="V25" i="21"/>
  <c r="W25" i="21"/>
  <c r="V27" i="21"/>
  <c r="W27" i="21"/>
  <c r="V30" i="21"/>
  <c r="V32" i="21"/>
  <c r="W32" i="21"/>
  <c r="V34" i="21"/>
  <c r="W34" i="21"/>
  <c r="V36" i="21"/>
  <c r="W36" i="21"/>
  <c r="V38" i="21"/>
  <c r="W38" i="21"/>
  <c r="V40" i="21"/>
  <c r="W40" i="21"/>
  <c r="AU30" i="21"/>
  <c r="AI30" i="21"/>
  <c r="AO30" i="21"/>
  <c r="AC30" i="21"/>
  <c r="W30" i="21"/>
  <c r="AU29" i="21"/>
  <c r="AO29" i="21"/>
  <c r="W29" i="21"/>
  <c r="AI29" i="21"/>
  <c r="AC29" i="21"/>
  <c r="AM19" i="14"/>
  <c r="AS19" i="14"/>
  <c r="BE19" i="14"/>
  <c r="AY19" i="14"/>
  <c r="BK19" i="14"/>
</calcChain>
</file>

<file path=xl/sharedStrings.xml><?xml version="1.0" encoding="utf-8"?>
<sst xmlns="http://schemas.openxmlformats.org/spreadsheetml/2006/main" count="2115" uniqueCount="372">
  <si>
    <t>Secteur Maintenance</t>
  </si>
  <si>
    <t>Nom Bâtiment</t>
  </si>
  <si>
    <t>Code
Bat.</t>
  </si>
  <si>
    <t>Noms du rapports (Concatener)</t>
  </si>
  <si>
    <t>Equipements</t>
  </si>
  <si>
    <t>Type Installation</t>
  </si>
  <si>
    <t>Type Composant</t>
  </si>
  <si>
    <t>Fréquence maintenance ou vérification
Annuelle</t>
  </si>
  <si>
    <t>Localisation</t>
  </si>
  <si>
    <t>Code Localisation</t>
  </si>
  <si>
    <t>_</t>
  </si>
  <si>
    <t>VENT</t>
  </si>
  <si>
    <t>VE</t>
  </si>
  <si>
    <t>SSTA</t>
  </si>
  <si>
    <t>VENP</t>
  </si>
  <si>
    <t>PROF</t>
  </si>
  <si>
    <t>PROC</t>
  </si>
  <si>
    <t>PROA</t>
  </si>
  <si>
    <t>TRAE</t>
  </si>
  <si>
    <t>TH</t>
  </si>
  <si>
    <t>SA</t>
  </si>
  <si>
    <t>CALCUL DE LA REVISION ANNUELLE</t>
  </si>
  <si>
    <t>Révision des prix figurants au DPGF</t>
  </si>
  <si>
    <t>P=P0(0,15+0,85In/I0)</t>
  </si>
  <si>
    <t>Révision à arrondir au millième supérieur</t>
  </si>
  <si>
    <t>Indice</t>
  </si>
  <si>
    <t>Coefficient révision</t>
  </si>
  <si>
    <t>P0</t>
  </si>
  <si>
    <t>Mars 2025</t>
  </si>
  <si>
    <t>I0</t>
  </si>
  <si>
    <t>Prix 2022</t>
  </si>
  <si>
    <t>MARS 2026 *</t>
  </si>
  <si>
    <t>I(d-3)</t>
  </si>
  <si>
    <t>MARS 2027 *</t>
  </si>
  <si>
    <t>MARS 2028 *</t>
  </si>
  <si>
    <t>MARS 2029 *</t>
  </si>
  <si>
    <t>MARS 2030 *</t>
  </si>
  <si>
    <t>% astreinte</t>
  </si>
  <si>
    <t>Prix HT Mensuel avec Astreinte
(2025-2026)</t>
  </si>
  <si>
    <t>Prix HT Annuel avec Astreinte
(2025-2026)</t>
  </si>
  <si>
    <t>Prix HT Mensuel avec Astreinte
(2026-2027)</t>
  </si>
  <si>
    <t>Prix HT Annuel avec Astreinte
(2026-2027)</t>
  </si>
  <si>
    <t>Prix HT Mensuel avec Astreinte
(2027-2028)</t>
  </si>
  <si>
    <t>Prix HT Annuel avec Astreinte
(2027-2028)</t>
  </si>
  <si>
    <t>Prix HT Mensuel avec Astreinte
(2028-2029)</t>
  </si>
  <si>
    <t>Prix HT Annuel avec Astreinte
(2028-2029)</t>
  </si>
  <si>
    <t>Prix HT Mensuel avec Astreinte
(2029-2030)</t>
  </si>
  <si>
    <t>Prix HT Annuel avec Astreinte
(2029-2030)</t>
  </si>
  <si>
    <t>Prix HT Mensuel avec Astreinte
(2030-2031)</t>
  </si>
  <si>
    <t>Prix HT Annuel avec Astreinte
(2030-2031)</t>
  </si>
  <si>
    <t>A saisir par l'entreprise</t>
  </si>
  <si>
    <t>Total Mensuel par Batiment avec Astreinte (2025-2026)</t>
  </si>
  <si>
    <t>Total Annuel par Batiment avec Astreinte (2025-2026)</t>
  </si>
  <si>
    <t>BC AN 1</t>
  </si>
  <si>
    <t>BC AN 2</t>
  </si>
  <si>
    <t>Total Mensuel par Batiment avec Astreinte (2026-2027) Révisé</t>
  </si>
  <si>
    <t>BC AN 3</t>
  </si>
  <si>
    <t>BC AN 4</t>
  </si>
  <si>
    <t>BC AN 5</t>
  </si>
  <si>
    <t>BC AN 6</t>
  </si>
  <si>
    <t>Total Mensuel par Batiment avec Astreinte (2028-2029) Révisé</t>
  </si>
  <si>
    <t>Total Annuel par Batiment avec Astreinte (2028-2029) Révisé</t>
  </si>
  <si>
    <t>Total Mensuel par Batiment avec Astreinte (2029-2030) Révisé</t>
  </si>
  <si>
    <t>Total Annuel par Batiment avec Astreinte (2029-2030) Révisé</t>
  </si>
  <si>
    <t>Total Mensuel par Batiment avec Astreinte (2030-2031) Révisé</t>
  </si>
  <si>
    <t>Total Annuel par Batiment avec Astreinte (2030-2031) Révisé</t>
  </si>
  <si>
    <t>Sous installation</t>
  </si>
  <si>
    <t>BLSA</t>
  </si>
  <si>
    <t>DICH</t>
  </si>
  <si>
    <t>EL</t>
  </si>
  <si>
    <t>DIEL</t>
  </si>
  <si>
    <t>DIFR</t>
  </si>
  <si>
    <t>SI</t>
  </si>
  <si>
    <t>DIMI</t>
  </si>
  <si>
    <t>LE</t>
  </si>
  <si>
    <t>DISA</t>
  </si>
  <si>
    <t>PA</t>
  </si>
  <si>
    <t>DOSE</t>
  </si>
  <si>
    <t>TT</t>
  </si>
  <si>
    <t>ECLS</t>
  </si>
  <si>
    <t>SE</t>
  </si>
  <si>
    <t>ESSA</t>
  </si>
  <si>
    <t>DISA + DOSE</t>
  </si>
  <si>
    <t>FABA</t>
  </si>
  <si>
    <t>ITEL</t>
  </si>
  <si>
    <t>LEAS</t>
  </si>
  <si>
    <t>LEMC</t>
  </si>
  <si>
    <t>LEMD</t>
  </si>
  <si>
    <t>LEMR</t>
  </si>
  <si>
    <t>PEPA</t>
  </si>
  <si>
    <t>POST</t>
  </si>
  <si>
    <t>PRGA</t>
  </si>
  <si>
    <t>PROE</t>
  </si>
  <si>
    <t>PROM</t>
  </si>
  <si>
    <t>PRSA</t>
  </si>
  <si>
    <t>PUIC</t>
  </si>
  <si>
    <t>PUIM</t>
  </si>
  <si>
    <t>PUIC + PUIR</t>
  </si>
  <si>
    <t>PUIR</t>
  </si>
  <si>
    <t>RESA</t>
  </si>
  <si>
    <t>SEAR</t>
  </si>
  <si>
    <t>SEER</t>
  </si>
  <si>
    <t>SSEV</t>
  </si>
  <si>
    <t>SEFO</t>
  </si>
  <si>
    <t>SEGR</t>
  </si>
  <si>
    <t>SEGZ</t>
  </si>
  <si>
    <t>SEMA</t>
  </si>
  <si>
    <t>SEPR</t>
  </si>
  <si>
    <t>SESM</t>
  </si>
  <si>
    <t>SSIC</t>
  </si>
  <si>
    <t>SSID</t>
  </si>
  <si>
    <t>SSIE</t>
  </si>
  <si>
    <t>SSUR</t>
  </si>
  <si>
    <t>STAP</t>
  </si>
  <si>
    <t>TTPL</t>
  </si>
  <si>
    <t>TTTD</t>
  </si>
  <si>
    <t>TTVE</t>
  </si>
  <si>
    <t>TTVG</t>
  </si>
  <si>
    <t>VENO</t>
  </si>
  <si>
    <t>Nom Installation (Concatener)</t>
  </si>
  <si>
    <t xml:space="preserve">Nom Installation (Concatener) </t>
  </si>
  <si>
    <t>Quantité
Filtres identiques</t>
  </si>
  <si>
    <t>Périodicité/ an</t>
  </si>
  <si>
    <t>Longueur</t>
  </si>
  <si>
    <t>Hauteur</t>
  </si>
  <si>
    <t>epaisseur</t>
  </si>
  <si>
    <t>Lg poche</t>
  </si>
  <si>
    <t>Categorie de Filtration 
EN779</t>
  </si>
  <si>
    <t xml:space="preserve">CADRE </t>
  </si>
  <si>
    <t xml:space="preserve">MEDIA </t>
  </si>
  <si>
    <t xml:space="preserve">Nouvelle Norme
ISO16890 </t>
  </si>
  <si>
    <t>Fiche Technique</t>
  </si>
  <si>
    <t>Acier</t>
  </si>
  <si>
    <t>Aluminium</t>
  </si>
  <si>
    <t>Metal</t>
  </si>
  <si>
    <t>Pvc</t>
  </si>
  <si>
    <t>Synthetique</t>
  </si>
  <si>
    <t>Fibre de verre</t>
  </si>
  <si>
    <t>G4</t>
  </si>
  <si>
    <t>F7</t>
  </si>
  <si>
    <t>F9</t>
  </si>
  <si>
    <t>E10</t>
  </si>
  <si>
    <t>E11</t>
  </si>
  <si>
    <t>E12</t>
  </si>
  <si>
    <t>H13</t>
  </si>
  <si>
    <t>H14</t>
  </si>
  <si>
    <t>M5</t>
  </si>
  <si>
    <t>Type de Filtre</t>
  </si>
  <si>
    <t>Plisse Metal</t>
  </si>
  <si>
    <t>Consu fil rond</t>
  </si>
  <si>
    <t>Filtre Plan</t>
  </si>
  <si>
    <t>Media découpé</t>
  </si>
  <si>
    <t>Mini plie</t>
  </si>
  <si>
    <t>Diedre (F9)</t>
  </si>
  <si>
    <t>Filtre à poche</t>
  </si>
  <si>
    <t>Coarse 50-60%</t>
  </si>
  <si>
    <t>EPM1 50-60%</t>
  </si>
  <si>
    <t>EPM1 81-90%</t>
  </si>
  <si>
    <t>Coarse 61-70%</t>
  </si>
  <si>
    <t>Coarse 71-80%</t>
  </si>
  <si>
    <t>EPM1 61-70%</t>
  </si>
  <si>
    <t>G3</t>
  </si>
  <si>
    <t>Prix HT  Unitaire</t>
  </si>
  <si>
    <t>Diedre (E)</t>
  </si>
  <si>
    <t>Diedre (H)</t>
  </si>
  <si>
    <t>/</t>
  </si>
  <si>
    <t>Multiplan MP55J 3400</t>
  </si>
  <si>
    <t>Diedre (F7-M6)</t>
  </si>
  <si>
    <t>EPM10 61-70%</t>
  </si>
  <si>
    <t>EPM1 71-85%</t>
  </si>
  <si>
    <t>Type toitures</t>
  </si>
  <si>
    <t>Type de Toiture</t>
  </si>
  <si>
    <t>Gravillons</t>
  </si>
  <si>
    <t>Dalle sur Plots</t>
  </si>
  <si>
    <t>Auto protégée</t>
  </si>
  <si>
    <t>Couverture inox</t>
  </si>
  <si>
    <t>Couverture bac acier</t>
  </si>
  <si>
    <t>Etancheité cuivre</t>
  </si>
  <si>
    <t>Etancheité zinc</t>
  </si>
  <si>
    <t>Chape beton</t>
  </si>
  <si>
    <t>vegetaliser</t>
  </si>
  <si>
    <t>Tuiles Ardoise</t>
  </si>
  <si>
    <t>Surface m2</t>
  </si>
  <si>
    <t>Bac Acier</t>
  </si>
  <si>
    <t>polycarbonnate</t>
  </si>
  <si>
    <t>plexyglass</t>
  </si>
  <si>
    <t>Bac Acier/Auto protégée</t>
  </si>
  <si>
    <t>brise soleil</t>
  </si>
  <si>
    <t>Lamelles</t>
  </si>
  <si>
    <t>Gravillons/Dalle dur plots</t>
  </si>
  <si>
    <t>Bois exotique</t>
  </si>
  <si>
    <t>dalles sur plots / auvent béton</t>
  </si>
  <si>
    <t>Verre</t>
  </si>
  <si>
    <t>Tuiles Terre Cuite</t>
  </si>
  <si>
    <t>Skydome</t>
  </si>
  <si>
    <t>Gravi</t>
  </si>
  <si>
    <t>Dplot</t>
  </si>
  <si>
    <t>AutoP</t>
  </si>
  <si>
    <t>CouvI</t>
  </si>
  <si>
    <t>CouvA</t>
  </si>
  <si>
    <t>EtanC</t>
  </si>
  <si>
    <t>EtanZ</t>
  </si>
  <si>
    <t>ChapB</t>
  </si>
  <si>
    <t>Veget</t>
  </si>
  <si>
    <t>TuiArd</t>
  </si>
  <si>
    <t>BacAc</t>
  </si>
  <si>
    <t>Polyc</t>
  </si>
  <si>
    <t>Plexy</t>
  </si>
  <si>
    <t>BriSo</t>
  </si>
  <si>
    <t>Lamel</t>
  </si>
  <si>
    <t>BoisE</t>
  </si>
  <si>
    <t>TuiTC</t>
  </si>
  <si>
    <t>Skydo</t>
  </si>
  <si>
    <t>Nom Installation</t>
  </si>
  <si>
    <t>% main d'œuvre</t>
  </si>
  <si>
    <t>Prix catalogue fournisseur</t>
  </si>
  <si>
    <t>Remise fournisseur 
en %</t>
  </si>
  <si>
    <t>Prix Total annuel fourniture</t>
  </si>
  <si>
    <t>Prix HT Annuel
(2025-2026)</t>
  </si>
  <si>
    <t>Prix total fourni posé
(2025-2026)</t>
  </si>
  <si>
    <t>Pour information : Marque proposée</t>
  </si>
  <si>
    <t>Pour information : Modèle proposé</t>
  </si>
  <si>
    <t>Total Annuel par Batiment avec Astreinte (2026-2027) Révisé</t>
  </si>
  <si>
    <t>Total Mensuel par Batiment avec Astreinte (2025-2026) Révisé</t>
  </si>
  <si>
    <t>Total Annuel par Batiment avec Astreinte (2027-2028) Révisé</t>
  </si>
  <si>
    <t>Année d'installation</t>
  </si>
  <si>
    <t>Total Annuel par Batiment avec MO (2025-2026)</t>
  </si>
  <si>
    <t>Total Mensuel par Batiment avec MO (2025-2026)</t>
  </si>
  <si>
    <t>Prix total fourni posé
(2026-2027)</t>
  </si>
  <si>
    <t>Total Annuel par Batiment avec MO (2026-2027)</t>
  </si>
  <si>
    <t>Total Mensuel par Batiment avec MO (2026-2027)</t>
  </si>
  <si>
    <t>Prix total fourni posé
(2027-2028)</t>
  </si>
  <si>
    <t>Prix HT Annuel
(2027-2028)</t>
  </si>
  <si>
    <t>Total Annuel par Batiment avec MO (2027-2028)</t>
  </si>
  <si>
    <t>Total Mensuel par Batiment avec MO (2027-2028)</t>
  </si>
  <si>
    <t>Prix total fourni posé
(2028-2029)</t>
  </si>
  <si>
    <t>Prix HT Annuel
(2028-2029)</t>
  </si>
  <si>
    <t>Total Annuel par Batiment avec MO (2028-2029)</t>
  </si>
  <si>
    <t>Total Mensuel par Batiment avec MO (2028-2029)</t>
  </si>
  <si>
    <t>Prix total fourni posé
(2029-2030)</t>
  </si>
  <si>
    <t>Prix HT Annuel
(2029-2030)</t>
  </si>
  <si>
    <t>Total Annuel par Batiment avec MO (2029-2030)</t>
  </si>
  <si>
    <t>Total Mensuel par Batiment avec MO (2029-2030)</t>
  </si>
  <si>
    <t>Prix total fourni posé
(2030-2031)</t>
  </si>
  <si>
    <t>Prix HT Annuel
(2030-2031)</t>
  </si>
  <si>
    <t>Total Annuel par Batiment avec MO (2030-2031)</t>
  </si>
  <si>
    <t>Total Mensuel par Batiment avec MO (2030-2031)</t>
  </si>
  <si>
    <t>Etage</t>
  </si>
  <si>
    <t xml:space="preserve">Noms du rapports </t>
  </si>
  <si>
    <t>BATIMENT</t>
  </si>
  <si>
    <t>INSTITUT DE PHYSIQUE  BIOLOGIQUE</t>
  </si>
  <si>
    <t>056001</t>
  </si>
  <si>
    <t>1 Groupe Froid TRANE IPB (jardin hémato) + distribution sous-sol et combles</t>
  </si>
  <si>
    <t>IRM</t>
  </si>
  <si>
    <t>056002</t>
  </si>
  <si>
    <t>Production froid IRM</t>
  </si>
  <si>
    <t>Batiment</t>
  </si>
  <si>
    <t>INSTITUT D'HEMATOLOGIE</t>
  </si>
  <si>
    <t>058001</t>
  </si>
  <si>
    <t xml:space="preserve">CERIP
1 Groupe froid de 19 kW
7 Ventilo-convecteurs </t>
  </si>
  <si>
    <t>CERIP</t>
  </si>
  <si>
    <t>059101</t>
  </si>
  <si>
    <t>MEDECINE BAT 03</t>
  </si>
  <si>
    <t>FACULTE DE DENTAIRE</t>
  </si>
  <si>
    <t>053001</t>
  </si>
  <si>
    <t>1 splits system rég 2 bureaux RdC</t>
  </si>
  <si>
    <t>1 splits system  &gt;&gt;&gt; ???</t>
  </si>
  <si>
    <t>1 slit system @Régie Amphi Frank</t>
  </si>
  <si>
    <t>054003</t>
  </si>
  <si>
    <t>EXTENSION VIROLOGIE</t>
  </si>
  <si>
    <t xml:space="preserve">Production de froid </t>
  </si>
  <si>
    <t>2 chaudières à décontamination</t>
  </si>
  <si>
    <t>xx Splis Sytéme</t>
  </si>
  <si>
    <t>Armoire clim CIAT sous-sol &gt;&gt;&gt; LT IRM Petit Animal</t>
  </si>
  <si>
    <t>Adoucisseur sous-station chaud &gt;&gt;&gt; laverie</t>
  </si>
  <si>
    <t>Production froid pour LT</t>
  </si>
  <si>
    <t>2 Ventilo-convecteurs plafonniers LT</t>
  </si>
  <si>
    <t xml:space="preserve">CTA Local IRM &gt;&gt;&gt; cage à faraday </t>
  </si>
  <si>
    <t>Sous-station EG + distribution + échangeur + pompes circulation + pompes puisage double</t>
  </si>
  <si>
    <t>Système secours sur puits (armoire panoplie) + 2 pompes</t>
  </si>
  <si>
    <t>VC</t>
  </si>
  <si>
    <t>Cta</t>
  </si>
  <si>
    <t>LT</t>
  </si>
  <si>
    <t>Secours</t>
  </si>
  <si>
    <t xml:space="preserve"> 3 Split Système 501;507a.507b</t>
  </si>
  <si>
    <t>1 Production de froid (animalerie)</t>
  </si>
  <si>
    <t>CTA Salle blanche + GF EG IML RdC</t>
  </si>
  <si>
    <t>Inserm</t>
  </si>
  <si>
    <t>Animalerie</t>
  </si>
  <si>
    <t>Composante</t>
  </si>
  <si>
    <t>IML_R01_SUD</t>
  </si>
  <si>
    <t>EG_IML</t>
  </si>
  <si>
    <t>MEDECINE BAT 02</t>
  </si>
  <si>
    <t>059401</t>
  </si>
  <si>
    <t>3 Split Système</t>
  </si>
  <si>
    <t>18x UTA AIRCALO FUN et MISTRAL - 31x V2V batterie chaude et froide
1x groupe froid 148,5 + 1 vase expansion externe 20L
1x ens de capteur,organnes de réglage, vannes manuel</t>
  </si>
  <si>
    <t>5x ventillo-convecteur à détente direct avec condenseur à eau avec 1 chambre froide +4°C</t>
  </si>
  <si>
    <t xml:space="preserve">Detection gaz -VENP_Stock. ATEX     
 1x Centrale OLDAM + 1 détecteur
</t>
  </si>
  <si>
    <t>CRBS</t>
  </si>
  <si>
    <t>076001</t>
  </si>
  <si>
    <t>Imagerie</t>
  </si>
  <si>
    <t>Chambre Froide</t>
  </si>
  <si>
    <t>Principal</t>
  </si>
  <si>
    <t>humidificateurs</t>
  </si>
  <si>
    <t>Plateau_Technique</t>
  </si>
  <si>
    <t>CARDO</t>
  </si>
  <si>
    <t>077001</t>
  </si>
  <si>
    <t>Virologie</t>
  </si>
  <si>
    <t>U15</t>
  </si>
  <si>
    <t>Labo_P3C</t>
  </si>
  <si>
    <t>Labo_Micro</t>
  </si>
  <si>
    <t>Labo_P3A</t>
  </si>
  <si>
    <t>Labo_EOPS</t>
  </si>
  <si>
    <t>ArmoireLTss-sol</t>
  </si>
  <si>
    <t>Cage_Faraday</t>
  </si>
  <si>
    <t>Medecine Bat 3</t>
  </si>
  <si>
    <t>IML_1erSud</t>
  </si>
  <si>
    <t>8P390</t>
  </si>
  <si>
    <t>076001VENP_Imagerie055</t>
  </si>
  <si>
    <t>076001VENP_SPF_S030</t>
  </si>
  <si>
    <t>076001VENP_SPF_S031</t>
  </si>
  <si>
    <t>076001VENP_SPF_S032</t>
  </si>
  <si>
    <t>076001VENP_SPF_S035</t>
  </si>
  <si>
    <t>076001VENP_SPF_S033</t>
  </si>
  <si>
    <t>076001VENP_SPF_S037</t>
  </si>
  <si>
    <t>076001VENP_SPF_S041</t>
  </si>
  <si>
    <t>076001VENP_SPF_S045</t>
  </si>
  <si>
    <t>076001VENP_SPF_S049</t>
  </si>
  <si>
    <t>076001VENP_SPF_S048</t>
  </si>
  <si>
    <t>076001VENP_SPF_S044</t>
  </si>
  <si>
    <t>076001VENP_SPF_S040</t>
  </si>
  <si>
    <t>076001VENP_SPF_S036</t>
  </si>
  <si>
    <t>076001VENP_SPF_S034</t>
  </si>
  <si>
    <t>076001VENP_SPF_S029</t>
  </si>
  <si>
    <t>076001VENP_SPF_S026</t>
  </si>
  <si>
    <t>076001VENP_SPF_S028</t>
  </si>
  <si>
    <t>076001VENP_SPF_S019</t>
  </si>
  <si>
    <t>076001VENP_SPF_S020</t>
  </si>
  <si>
    <t>076001VENP_SPF_S002</t>
  </si>
  <si>
    <t>076001VENP_SPF_S008</t>
  </si>
  <si>
    <t>076001VENP_SPF_DGS002</t>
  </si>
  <si>
    <t>076001VENP_SPF_DGS006</t>
  </si>
  <si>
    <t>076001VENP_SPF_DGS020</t>
  </si>
  <si>
    <t>076001VENP_SPF_DGS007</t>
  </si>
  <si>
    <t>076001VENP_SPF_DGS011</t>
  </si>
  <si>
    <t>076001VENP_SPF_DGS004</t>
  </si>
  <si>
    <t>076001VENP_SPF_DGS021</t>
  </si>
  <si>
    <t>076001VENP_SPF_DGS005</t>
  </si>
  <si>
    <t>076001VENP_Animalerie</t>
  </si>
  <si>
    <r>
      <rPr>
        <b/>
        <sz val="8"/>
        <color theme="1"/>
        <rFont val="Unistra A"/>
      </rPr>
      <t>Médecine Légale</t>
    </r>
    <r>
      <rPr>
        <sz val="8"/>
        <color theme="1"/>
        <rFont val="Unistra A"/>
      </rPr>
      <t xml:space="preserve">
Split Système labo ADN ou Toxicologie
Split Système Règ CF1 MèdLèg
Split Système Règ CF2 MèdLèg
Split Système Règ CF3 MèdLèg
Split Système Règ MèdLèg pièce 024
Split Système Règ MèdLèg salle d'attente 126
Split Système Règ MèdLèg secrétariat
2 groupes froid
xx cassettes</t>
    </r>
  </si>
  <si>
    <r>
      <rPr>
        <b/>
        <sz val="8"/>
        <color theme="1"/>
        <rFont val="Unistra A"/>
      </rPr>
      <t xml:space="preserve">Médecine Légale
1er étage sud (génétique)
</t>
    </r>
    <r>
      <rPr>
        <sz val="8"/>
        <color theme="1"/>
        <rFont val="Unistra A"/>
      </rPr>
      <t>1 multisplit system 11KW (local 123)
1 unité intérieure (local 105)
1 unité intérieure (local 111)
1 unité intérieure (local 109/113)
1 unité intérieure (local 125)</t>
    </r>
  </si>
  <si>
    <r>
      <rPr>
        <b/>
        <sz val="8"/>
        <color theme="1"/>
        <rFont val="Unistra A"/>
      </rPr>
      <t>Animalerie</t>
    </r>
    <r>
      <rPr>
        <sz val="8"/>
        <rFont val="Unistra A"/>
      </rPr>
      <t xml:space="preserve">
+ 4 humidificateurs</t>
    </r>
  </si>
  <si>
    <r>
      <rPr>
        <u/>
        <sz val="8"/>
        <color theme="1"/>
        <rFont val="Unistra A"/>
      </rPr>
      <t xml:space="preserve">Air comprimé </t>
    </r>
    <r>
      <rPr>
        <sz val="8"/>
        <color theme="1"/>
        <rFont val="Unistra A"/>
      </rPr>
      <t xml:space="preserve">
2x compresseur à piston 0,4m3/min
1x ballon tampon 250L
1x sécheur 
1x purgeur de condensat + traitement condensat</t>
    </r>
  </si>
  <si>
    <r>
      <rPr>
        <u/>
        <sz val="8"/>
        <rFont val="Unistra A"/>
      </rPr>
      <t>Détection gaz</t>
    </r>
    <r>
      <rPr>
        <sz val="8"/>
        <rFont val="Unistra A"/>
      </rPr>
      <t xml:space="preserve"> - Azote - VENP_EXT Stockage N2
1x Centrale OLDAM avec 2 comutateur 0/1 + 2 capteurs Azote</t>
    </r>
  </si>
  <si>
    <r>
      <rPr>
        <u/>
        <sz val="8"/>
        <rFont val="Unistra A"/>
      </rPr>
      <t>Détection gaz</t>
    </r>
    <r>
      <rPr>
        <sz val="8"/>
        <rFont val="Unistra A"/>
      </rPr>
      <t xml:space="preserve"> - Circuit CO2
7x Coffret de centralisation (N-1 au N5) Centrale OLDAM
38x détecteurs C02
38x sirènes / flache lumineux</t>
    </r>
  </si>
  <si>
    <r>
      <rPr>
        <b/>
        <u/>
        <sz val="8"/>
        <color theme="1"/>
        <rFont val="Unistra A"/>
      </rPr>
      <t>CTA 05A</t>
    </r>
    <r>
      <rPr>
        <sz val="8"/>
        <color theme="1"/>
        <rFont val="Unistra A"/>
      </rPr>
      <t xml:space="preserve">
4x Humidificateur en gaine CONDAIR RS160
1x Humidifaicateur à contact
1x"caisson" adiabatique (traitement eau osmose inverse)
1x module hydraulique 
Comprenant: 2 surpresseurs, 2 échangeurs à plaques, coffret de régulation intégré.
1x vase d'expansion
Ens, vannes, capteur, sondes, V2V, V3V
</t>
    </r>
    <r>
      <rPr>
        <b/>
        <u/>
        <sz val="8"/>
        <color theme="1"/>
        <rFont val="Unistra A"/>
      </rPr>
      <t>CTA 5b</t>
    </r>
    <r>
      <rPr>
        <sz val="8"/>
        <color theme="1"/>
        <rFont val="Unistra A"/>
      </rPr>
      <t xml:space="preserve">
6x Humidificateur en gaine
CONDAIR RS30 
1x Humidifaicateur à contact
1x"caisson" adiabatique (traitement eau osmose inverse)
1x module hydrolique 
Comprenant: 2 surpresseurs, 2 échangeurs à plaques, coffret de régulation intégré.
1x vase d'expansion
Ens, vannes, capteur, sondes, 
V2V, V3V</t>
    </r>
  </si>
  <si>
    <t xml:space="preserve"> 13 Splits Système</t>
  </si>
  <si>
    <t>CAMPUS</t>
  </si>
  <si>
    <t>Campus Hopital Civil</t>
  </si>
  <si>
    <t>Campus</t>
  </si>
  <si>
    <t>9999001</t>
  </si>
  <si>
    <t>Climatisation inf à 2kg de fluides</t>
  </si>
  <si>
    <t>Climatisation sup à 2kg de fluides</t>
  </si>
  <si>
    <t>Groupe froid</t>
  </si>
  <si>
    <t>Air comprimé de 0 à 7,5KW (Jusqu’à 4000h de marche en charge)</t>
  </si>
  <si>
    <t>Air comprimé de sup à 7,5KW (Jusqu’à 10000h de marche en charge)</t>
  </si>
  <si>
    <t>Traitement d'eau 1 bouteille</t>
  </si>
  <si>
    <t>Traitement d'eau 2 bouteilles</t>
  </si>
  <si>
    <t>Adoucisseur (Jusqu'à 4 passages)</t>
  </si>
  <si>
    <t>Cassettes, Ventilo-convecteur (avec filtres max 2x)</t>
  </si>
  <si>
    <t>Elec ITEL</t>
  </si>
  <si>
    <t>Secteur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</si>
</sst>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mmmm\ yyyy"/>
    <numFmt numFmtId="165" formatCode="0.0000"/>
    <numFmt numFmtId="166" formatCode="_-* #,##0.00\ [$€-40C]_-;\-* #,##0.00\ [$€-40C]_-;_-* &quot;-&quot;??\ [$€-40C]_-;_-@_-"/>
    <numFmt numFmtId="167" formatCode="#,##0.00\ &quot;€&quot;"/>
  </numFmts>
  <fonts count="34" x14ac:knownFonts="1">
    <font>
      <sz val="11"/>
      <color theme="1"/>
      <name val="Calibri"/>
      <family val="2"/>
      <scheme val="minor"/>
    </font>
    <font>
      <sz val="11"/>
      <color theme="1"/>
      <name val="Calibri"/>
      <family val="2"/>
      <scheme val="minor"/>
    </font>
    <font>
      <b/>
      <sz val="8"/>
      <color theme="1"/>
      <name val="Arial"/>
      <family val="2"/>
    </font>
    <font>
      <b/>
      <sz val="8"/>
      <name val="Arial"/>
      <family val="2"/>
    </font>
    <font>
      <sz val="6"/>
      <name val="Arial"/>
      <family val="2"/>
    </font>
    <font>
      <b/>
      <u/>
      <sz val="11"/>
      <color theme="1"/>
      <name val="Calibri"/>
      <family val="2"/>
      <scheme val="minor"/>
    </font>
    <font>
      <b/>
      <u/>
      <sz val="8"/>
      <color theme="1"/>
      <name val="Calibri"/>
      <family val="2"/>
      <scheme val="minor"/>
    </font>
    <font>
      <sz val="8"/>
      <color theme="1"/>
      <name val="Calibri"/>
      <family val="2"/>
      <scheme val="minor"/>
    </font>
    <font>
      <b/>
      <sz val="8"/>
      <color theme="1"/>
      <name val="Calibri"/>
      <family val="2"/>
      <scheme val="minor"/>
    </font>
    <font>
      <b/>
      <sz val="8"/>
      <color rgb="FFFF0000"/>
      <name val="Calibri"/>
      <family val="2"/>
      <scheme val="minor"/>
    </font>
    <font>
      <b/>
      <sz val="6"/>
      <name val="Arial"/>
      <family val="2"/>
    </font>
    <font>
      <b/>
      <sz val="11"/>
      <color rgb="FFFF0000"/>
      <name val="Calibri"/>
      <family val="2"/>
      <scheme val="minor"/>
    </font>
    <font>
      <b/>
      <sz val="8"/>
      <name val="Calibri"/>
      <family val="2"/>
      <scheme val="minor"/>
    </font>
    <font>
      <b/>
      <sz val="10"/>
      <color theme="1"/>
      <name val="Arial"/>
      <family val="2"/>
    </font>
    <font>
      <sz val="11"/>
      <color theme="1"/>
      <name val="Arial"/>
      <family val="2"/>
    </font>
    <font>
      <sz val="11"/>
      <color rgb="FFFF0000"/>
      <name val="Arial"/>
      <family val="2"/>
    </font>
    <font>
      <sz val="6"/>
      <name val="Calibri"/>
      <family val="2"/>
      <scheme val="minor"/>
    </font>
    <font>
      <sz val="10"/>
      <name val="Arial"/>
      <family val="2"/>
    </font>
    <font>
      <sz val="11"/>
      <name val="Calibri"/>
      <family val="2"/>
      <scheme val="minor"/>
    </font>
    <font>
      <sz val="6"/>
      <color theme="1"/>
      <name val="Arial"/>
      <family val="2"/>
    </font>
    <font>
      <sz val="8"/>
      <name val="Arial"/>
      <family val="2"/>
    </font>
    <font>
      <sz val="6"/>
      <color rgb="FFFF0000"/>
      <name val="Arial"/>
      <family val="2"/>
    </font>
    <font>
      <b/>
      <sz val="6"/>
      <color rgb="FFFF0000"/>
      <name val="Arial"/>
      <family val="2"/>
    </font>
    <font>
      <sz val="6"/>
      <color rgb="FFFF0000"/>
      <name val="Calibri"/>
      <family val="2"/>
      <scheme val="minor"/>
    </font>
    <font>
      <b/>
      <u/>
      <sz val="8"/>
      <color theme="1"/>
      <name val="Unistra A"/>
    </font>
    <font>
      <sz val="8"/>
      <color theme="1"/>
      <name val="Unistra A"/>
    </font>
    <font>
      <b/>
      <sz val="8"/>
      <color theme="1"/>
      <name val="Unistra A"/>
    </font>
    <font>
      <b/>
      <sz val="8"/>
      <color rgb="FFFF0000"/>
      <name val="Unistra A"/>
    </font>
    <font>
      <b/>
      <sz val="8"/>
      <name val="Unistra A"/>
    </font>
    <font>
      <sz val="8"/>
      <name val="Unistra A"/>
    </font>
    <font>
      <u/>
      <sz val="8"/>
      <color theme="1"/>
      <name val="Unistra A"/>
    </font>
    <font>
      <u/>
      <sz val="8"/>
      <name val="Unistra A"/>
    </font>
    <font>
      <sz val="8"/>
      <color rgb="FFFF0000"/>
      <name val="Unistra A"/>
    </font>
    <font>
      <sz val="8"/>
      <color theme="8"/>
      <name val="Unistra A"/>
    </font>
  </fonts>
  <fills count="10">
    <fill>
      <patternFill patternType="none"/>
    </fill>
    <fill>
      <patternFill patternType="gray125"/>
    </fill>
    <fill>
      <patternFill patternType="solid">
        <fgColor rgb="FFFFFF00"/>
        <bgColor indexed="64"/>
      </patternFill>
    </fill>
    <fill>
      <patternFill patternType="solid">
        <fgColor rgb="FFFFFF66"/>
        <bgColor indexed="64"/>
      </patternFill>
    </fill>
    <fill>
      <patternFill patternType="solid">
        <fgColor rgb="FFFFC000"/>
        <bgColor indexed="64"/>
      </patternFill>
    </fill>
    <fill>
      <patternFill patternType="solid">
        <fgColor rgb="FF92D050"/>
        <bgColor indexed="64"/>
      </patternFill>
    </fill>
    <fill>
      <patternFill patternType="solid">
        <fgColor rgb="FF00B050"/>
        <bgColor indexed="64"/>
      </patternFill>
    </fill>
    <fill>
      <patternFill patternType="solid">
        <fgColor rgb="FF0070C0"/>
        <bgColor indexed="64"/>
      </patternFill>
    </fill>
    <fill>
      <patternFill patternType="solid">
        <fgColor rgb="FF00B0F0"/>
        <bgColor indexed="64"/>
      </patternFill>
    </fill>
    <fill>
      <patternFill patternType="solid">
        <fgColor theme="0" tint="-0.34998626667073579"/>
        <bgColor indexed="64"/>
      </patternFill>
    </fill>
  </fills>
  <borders count="8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hair">
        <color theme="0" tint="-0.34998626667073579"/>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hair">
        <color theme="0" tint="-0.34998626667073579"/>
      </top>
      <bottom style="hair">
        <color theme="0" tint="-0.34998626667073579"/>
      </bottom>
      <diagonal/>
    </border>
    <border>
      <left/>
      <right/>
      <top style="hair">
        <color theme="0" tint="-0.34998626667073579"/>
      </top>
      <bottom style="hair">
        <color theme="0" tint="-0.34998626667073579"/>
      </bottom>
      <diagonal/>
    </border>
    <border>
      <left style="medium">
        <color indexed="64"/>
      </left>
      <right/>
      <top style="hair">
        <color theme="0" tint="-0.34998626667073579"/>
      </top>
      <bottom style="hair">
        <color theme="0" tint="-0.34998626667073579"/>
      </bottom>
      <diagonal/>
    </border>
    <border>
      <left/>
      <right/>
      <top style="hair">
        <color theme="0" tint="-0.34998626667073579"/>
      </top>
      <bottom style="hair">
        <color theme="0" tint="-0.24994659260841701"/>
      </bottom>
      <diagonal/>
    </border>
    <border>
      <left/>
      <right style="medium">
        <color indexed="64"/>
      </right>
      <top style="hair">
        <color theme="0" tint="-0.34998626667073579"/>
      </top>
      <bottom style="hair">
        <color theme="0" tint="-0.34998626667073579"/>
      </bottom>
      <diagonal/>
    </border>
    <border>
      <left style="thin">
        <color indexed="64"/>
      </left>
      <right/>
      <top/>
      <bottom/>
      <diagonal/>
    </border>
    <border>
      <left style="thin">
        <color indexed="64"/>
      </left>
      <right/>
      <top/>
      <bottom style="thin">
        <color indexed="64"/>
      </bottom>
      <diagonal/>
    </border>
    <border>
      <left/>
      <right/>
      <top style="hair">
        <color theme="0" tint="-0.34998626667073579"/>
      </top>
      <bottom style="thin">
        <color indexed="64"/>
      </bottom>
      <diagonal/>
    </border>
    <border>
      <left style="medium">
        <color indexed="64"/>
      </left>
      <right/>
      <top style="hair">
        <color theme="0" tint="-0.34998626667073579"/>
      </top>
      <bottom style="medium">
        <color indexed="64"/>
      </bottom>
      <diagonal/>
    </border>
    <border>
      <left/>
      <right/>
      <top/>
      <bottom style="medium">
        <color indexed="64"/>
      </bottom>
      <diagonal/>
    </border>
    <border>
      <left/>
      <right style="medium">
        <color indexed="64"/>
      </right>
      <top style="hair">
        <color theme="0" tint="-0.34998626667073579"/>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bottom/>
      <diagonal/>
    </border>
    <border>
      <left/>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hair">
        <color theme="0" tint="-0.34998626667073579"/>
      </top>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medium">
        <color indexed="64"/>
      </bottom>
      <diagonal/>
    </border>
  </borders>
  <cellStyleXfs count="3">
    <xf numFmtId="0" fontId="0" fillId="0" borderId="0"/>
    <xf numFmtId="9" fontId="1" fillId="0" borderId="0" applyFont="0" applyFill="0" applyBorder="0" applyAlignment="0" applyProtection="0"/>
    <xf numFmtId="0" fontId="17" fillId="0" borderId="0"/>
  </cellStyleXfs>
  <cellXfs count="632">
    <xf numFmtId="0" fontId="0" fillId="0" borderId="0" xfId="0"/>
    <xf numFmtId="0" fontId="0" fillId="0" borderId="0" xfId="0" applyFill="1"/>
    <xf numFmtId="0" fontId="0" fillId="0" borderId="0" xfId="0" applyFill="1" applyAlignment="1">
      <alignment horizontal="center" vertical="center"/>
    </xf>
    <xf numFmtId="0" fontId="7" fillId="0" borderId="7" xfId="0" applyFont="1" applyFill="1" applyBorder="1"/>
    <xf numFmtId="0" fontId="8" fillId="0" borderId="10" xfId="0" applyFont="1" applyFill="1" applyBorder="1"/>
    <xf numFmtId="164" fontId="7" fillId="0" borderId="8" xfId="0" quotePrefix="1" applyNumberFormat="1" applyFont="1" applyFill="1" applyBorder="1" applyAlignment="1">
      <alignment horizontal="left"/>
    </xf>
    <xf numFmtId="0" fontId="7" fillId="0" borderId="11" xfId="0" applyFont="1" applyFill="1" applyBorder="1" applyAlignment="1">
      <alignment horizontal="right"/>
    </xf>
    <xf numFmtId="0" fontId="8" fillId="0" borderId="15" xfId="0" applyFont="1" applyFill="1" applyBorder="1" applyAlignment="1">
      <alignment vertical="center"/>
    </xf>
    <xf numFmtId="0" fontId="7" fillId="0" borderId="16" xfId="0" applyFont="1" applyFill="1" applyBorder="1" applyAlignment="1">
      <alignment vertical="center" wrapText="1"/>
    </xf>
    <xf numFmtId="0" fontId="7" fillId="0" borderId="16" xfId="0" applyFont="1" applyFill="1" applyBorder="1" applyAlignment="1">
      <alignment horizontal="right" vertical="center"/>
    </xf>
    <xf numFmtId="0" fontId="8" fillId="0" borderId="20" xfId="0" applyFont="1" applyFill="1" applyBorder="1" applyAlignment="1">
      <alignment vertical="center"/>
    </xf>
    <xf numFmtId="0" fontId="8" fillId="0" borderId="21" xfId="0" applyFont="1" applyFill="1" applyBorder="1" applyAlignment="1">
      <alignment vertical="center"/>
    </xf>
    <xf numFmtId="0" fontId="7" fillId="0" borderId="22" xfId="0" applyFont="1" applyFill="1" applyBorder="1" applyAlignment="1">
      <alignment vertical="center" wrapText="1"/>
    </xf>
    <xf numFmtId="0" fontId="7" fillId="0" borderId="22" xfId="0" applyFont="1" applyFill="1" applyBorder="1" applyAlignment="1">
      <alignment horizontal="right" vertical="center"/>
    </xf>
    <xf numFmtId="0" fontId="0" fillId="0" borderId="0" xfId="0" applyAlignment="1">
      <alignment horizontal="center" vertical="center"/>
    </xf>
    <xf numFmtId="166" fontId="0" fillId="0" borderId="0" xfId="0" applyNumberFormat="1" applyAlignment="1">
      <alignment horizontal="center" vertical="center"/>
    </xf>
    <xf numFmtId="166" fontId="10" fillId="7" borderId="28" xfId="0" applyNumberFormat="1" applyFont="1" applyFill="1" applyBorder="1" applyAlignment="1">
      <alignment horizontal="center" vertical="center" wrapText="1"/>
    </xf>
    <xf numFmtId="10" fontId="0" fillId="0" borderId="0" xfId="0" applyNumberFormat="1" applyAlignment="1">
      <alignment horizontal="center" vertical="center"/>
    </xf>
    <xf numFmtId="166" fontId="10" fillId="2" borderId="37" xfId="0" applyNumberFormat="1" applyFont="1" applyFill="1" applyBorder="1" applyAlignment="1">
      <alignment horizontal="center" vertical="center" wrapText="1"/>
    </xf>
    <xf numFmtId="166" fontId="10" fillId="2" borderId="38" xfId="0" applyNumberFormat="1" applyFont="1" applyFill="1" applyBorder="1" applyAlignment="1">
      <alignment horizontal="center" vertical="center" wrapText="1"/>
    </xf>
    <xf numFmtId="166" fontId="10" fillId="2" borderId="40" xfId="0" applyNumberFormat="1" applyFont="1" applyFill="1" applyBorder="1" applyAlignment="1">
      <alignment horizontal="center" vertical="center" wrapText="1"/>
    </xf>
    <xf numFmtId="166" fontId="10" fillId="5" borderId="37" xfId="0" applyNumberFormat="1" applyFont="1" applyFill="1" applyBorder="1" applyAlignment="1">
      <alignment horizontal="center" vertical="center" wrapText="1"/>
    </xf>
    <xf numFmtId="166" fontId="10" fillId="5" borderId="38" xfId="0" applyNumberFormat="1" applyFont="1" applyFill="1" applyBorder="1" applyAlignment="1">
      <alignment horizontal="center" vertical="center" wrapText="1"/>
    </xf>
    <xf numFmtId="166" fontId="10" fillId="5" borderId="40" xfId="0" applyNumberFormat="1" applyFont="1" applyFill="1" applyBorder="1" applyAlignment="1">
      <alignment horizontal="center" vertical="center" wrapText="1"/>
    </xf>
    <xf numFmtId="166" fontId="10" fillId="6" borderId="37" xfId="0" applyNumberFormat="1" applyFont="1" applyFill="1" applyBorder="1" applyAlignment="1">
      <alignment horizontal="center" vertical="center" wrapText="1"/>
    </xf>
    <xf numFmtId="166" fontId="10" fillId="6" borderId="38" xfId="0" applyNumberFormat="1" applyFont="1" applyFill="1" applyBorder="1" applyAlignment="1">
      <alignment horizontal="center" vertical="center" wrapText="1"/>
    </xf>
    <xf numFmtId="166" fontId="10" fillId="6" borderId="40" xfId="0" applyNumberFormat="1" applyFont="1" applyFill="1" applyBorder="1" applyAlignment="1">
      <alignment horizontal="center" vertical="center" wrapText="1"/>
    </xf>
    <xf numFmtId="166" fontId="10" fillId="8" borderId="37" xfId="0" applyNumberFormat="1" applyFont="1" applyFill="1" applyBorder="1" applyAlignment="1">
      <alignment horizontal="center" vertical="center" wrapText="1"/>
    </xf>
    <xf numFmtId="166" fontId="10" fillId="8" borderId="38" xfId="0" applyNumberFormat="1" applyFont="1" applyFill="1" applyBorder="1" applyAlignment="1">
      <alignment horizontal="center" vertical="center" wrapText="1"/>
    </xf>
    <xf numFmtId="166" fontId="10" fillId="8" borderId="40" xfId="0" applyNumberFormat="1" applyFont="1" applyFill="1" applyBorder="1" applyAlignment="1">
      <alignment horizontal="center" vertical="center" wrapText="1"/>
    </xf>
    <xf numFmtId="166" fontId="10" fillId="7" borderId="41" xfId="0" applyNumberFormat="1" applyFont="1" applyFill="1" applyBorder="1" applyAlignment="1">
      <alignment horizontal="center" vertical="center" wrapText="1"/>
    </xf>
    <xf numFmtId="166" fontId="10" fillId="7" borderId="40" xfId="0" applyNumberFormat="1" applyFont="1" applyFill="1" applyBorder="1" applyAlignment="1">
      <alignment horizontal="center" vertical="center" wrapText="1"/>
    </xf>
    <xf numFmtId="166" fontId="10" fillId="7" borderId="38"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0" fontId="13" fillId="0" borderId="42" xfId="0" applyFont="1" applyFill="1" applyBorder="1" applyAlignment="1">
      <alignment horizontal="center" vertical="center" wrapText="1"/>
    </xf>
    <xf numFmtId="0" fontId="13" fillId="0" borderId="1" xfId="0" applyFont="1" applyBorder="1" applyAlignment="1">
      <alignment horizontal="center" vertical="center"/>
    </xf>
    <xf numFmtId="0" fontId="14" fillId="0" borderId="0" xfId="0" applyFont="1"/>
    <xf numFmtId="0" fontId="14" fillId="0" borderId="1" xfId="0" applyFont="1" applyBorder="1" applyAlignment="1">
      <alignment horizontal="center" vertical="center"/>
    </xf>
    <xf numFmtId="0" fontId="14" fillId="0" borderId="1" xfId="0" applyFont="1" applyBorder="1" applyAlignment="1">
      <alignment horizontal="center"/>
    </xf>
    <xf numFmtId="0" fontId="15" fillId="0" borderId="1" xfId="0" applyFont="1" applyFill="1" applyBorder="1" applyAlignment="1">
      <alignment horizontal="center"/>
    </xf>
    <xf numFmtId="0" fontId="15" fillId="0" borderId="1" xfId="0" applyFont="1" applyBorder="1" applyAlignment="1">
      <alignment horizontal="center"/>
    </xf>
    <xf numFmtId="0" fontId="14" fillId="5" borderId="1" xfId="0" applyFont="1" applyFill="1" applyBorder="1" applyAlignment="1">
      <alignment horizontal="center"/>
    </xf>
    <xf numFmtId="0" fontId="14" fillId="0" borderId="0" xfId="0" applyFont="1" applyAlignment="1">
      <alignment horizontal="center"/>
    </xf>
    <xf numFmtId="0" fontId="14" fillId="0" borderId="0" xfId="0" applyFont="1" applyAlignment="1">
      <alignment horizontal="center" vertical="center"/>
    </xf>
    <xf numFmtId="0" fontId="4" fillId="0" borderId="1"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45" xfId="0" applyFont="1" applyFill="1" applyBorder="1" applyAlignment="1">
      <alignment horizontal="center" vertical="center"/>
    </xf>
    <xf numFmtId="0" fontId="4" fillId="0" borderId="32" xfId="0" applyFont="1" applyFill="1" applyBorder="1" applyAlignment="1">
      <alignment horizontal="center" vertical="center"/>
    </xf>
    <xf numFmtId="166" fontId="16" fillId="0" borderId="29" xfId="0" applyNumberFormat="1" applyFont="1" applyBorder="1" applyAlignment="1">
      <alignment horizontal="center" vertical="center"/>
    </xf>
    <xf numFmtId="166" fontId="16" fillId="0" borderId="1" xfId="0" applyNumberFormat="1" applyFont="1" applyBorder="1" applyAlignment="1">
      <alignment horizontal="center" vertical="center"/>
    </xf>
    <xf numFmtId="166" fontId="16" fillId="0" borderId="3" xfId="0" applyNumberFormat="1" applyFont="1" applyBorder="1" applyAlignment="1">
      <alignment horizontal="center" vertical="center"/>
    </xf>
    <xf numFmtId="10" fontId="16" fillId="9" borderId="49" xfId="0" applyNumberFormat="1" applyFont="1" applyFill="1" applyBorder="1" applyAlignment="1">
      <alignment horizontal="center" vertical="center"/>
    </xf>
    <xf numFmtId="10" fontId="16" fillId="9" borderId="30" xfId="0" applyNumberFormat="1" applyFont="1" applyFill="1" applyBorder="1" applyAlignment="1">
      <alignment horizontal="center" vertical="center"/>
    </xf>
    <xf numFmtId="0" fontId="3" fillId="0" borderId="27" xfId="0" applyFont="1" applyFill="1" applyBorder="1" applyAlignment="1" applyProtection="1">
      <alignment horizontal="center" vertical="center" wrapText="1"/>
      <protection locked="0"/>
    </xf>
    <xf numFmtId="0" fontId="3" fillId="0" borderId="26" xfId="0" applyFont="1" applyFill="1" applyBorder="1" applyAlignment="1" applyProtection="1">
      <alignment horizontal="center" vertical="center" wrapText="1"/>
      <protection locked="0"/>
    </xf>
    <xf numFmtId="0" fontId="3" fillId="0" borderId="28" xfId="0" applyFont="1" applyFill="1" applyBorder="1" applyAlignment="1" applyProtection="1">
      <alignment horizontal="center" vertical="center" wrapText="1"/>
      <protection locked="0"/>
    </xf>
    <xf numFmtId="0" fontId="14" fillId="0" borderId="51" xfId="0" applyFont="1" applyBorder="1" applyAlignment="1">
      <alignment horizontal="center" vertical="center"/>
    </xf>
    <xf numFmtId="0" fontId="14" fillId="0" borderId="60" xfId="0" applyFont="1" applyBorder="1" applyAlignment="1">
      <alignment horizontal="center" vertical="center"/>
    </xf>
    <xf numFmtId="0" fontId="14" fillId="0" borderId="52" xfId="0" applyFont="1" applyBorder="1" applyAlignment="1">
      <alignment horizontal="center" vertical="center"/>
    </xf>
    <xf numFmtId="0" fontId="14" fillId="0" borderId="61" xfId="0" applyFont="1" applyBorder="1" applyAlignment="1">
      <alignment horizontal="center" vertical="center"/>
    </xf>
    <xf numFmtId="0" fontId="14" fillId="0" borderId="53" xfId="0" applyFont="1" applyBorder="1" applyAlignment="1">
      <alignment horizontal="center" vertical="center"/>
    </xf>
    <xf numFmtId="0" fontId="14" fillId="0" borderId="62" xfId="0" applyFont="1" applyBorder="1" applyAlignment="1">
      <alignment horizontal="center" vertical="center"/>
    </xf>
    <xf numFmtId="0" fontId="0" fillId="0" borderId="0" xfId="0" applyFill="1" applyAlignment="1">
      <alignment horizontal="center"/>
    </xf>
    <xf numFmtId="0" fontId="0" fillId="0" borderId="0" xfId="0" applyAlignment="1">
      <alignment horizontal="center"/>
    </xf>
    <xf numFmtId="0" fontId="14" fillId="0" borderId="62" xfId="0" applyFont="1" applyBorder="1" applyAlignment="1">
      <alignment horizontal="center"/>
    </xf>
    <xf numFmtId="0" fontId="14" fillId="0" borderId="69" xfId="0" applyFont="1" applyBorder="1" applyAlignment="1">
      <alignment horizontal="center" vertical="center"/>
    </xf>
    <xf numFmtId="0" fontId="14" fillId="0" borderId="70" xfId="0" applyFont="1" applyBorder="1" applyAlignment="1">
      <alignment horizontal="center" vertical="center"/>
    </xf>
    <xf numFmtId="0" fontId="14" fillId="0" borderId="71" xfId="0" applyFont="1" applyBorder="1" applyAlignment="1">
      <alignment horizontal="center" vertical="center"/>
    </xf>
    <xf numFmtId="0" fontId="3" fillId="0" borderId="66" xfId="0" applyFont="1" applyFill="1" applyBorder="1" applyAlignment="1" applyProtection="1">
      <alignment horizontal="center" vertical="center" wrapText="1"/>
      <protection locked="0"/>
    </xf>
    <xf numFmtId="0" fontId="14" fillId="0" borderId="60" xfId="0" applyFont="1" applyBorder="1"/>
    <xf numFmtId="0" fontId="14" fillId="0" borderId="61" xfId="0" applyFont="1" applyBorder="1"/>
    <xf numFmtId="0" fontId="14" fillId="0" borderId="62" xfId="0" applyFont="1" applyBorder="1"/>
    <xf numFmtId="0" fontId="15" fillId="0" borderId="61" xfId="0" applyFont="1" applyBorder="1" applyAlignment="1">
      <alignment horizontal="center" vertical="center"/>
    </xf>
    <xf numFmtId="0" fontId="0" fillId="0" borderId="0" xfId="0" applyBorder="1" applyAlignment="1">
      <alignment horizontal="center"/>
    </xf>
    <xf numFmtId="0" fontId="8" fillId="0" borderId="0" xfId="0" applyFont="1" applyFill="1" applyBorder="1" applyAlignment="1">
      <alignment horizontal="center" vertical="center"/>
    </xf>
    <xf numFmtId="166" fontId="16" fillId="0" borderId="54" xfId="0" applyNumberFormat="1" applyFont="1" applyBorder="1" applyAlignment="1">
      <alignment horizontal="center" vertical="center"/>
    </xf>
    <xf numFmtId="166" fontId="16" fillId="0" borderId="35" xfId="0" applyNumberFormat="1" applyFont="1" applyBorder="1" applyAlignment="1">
      <alignment horizontal="center" vertical="center"/>
    </xf>
    <xf numFmtId="166" fontId="16" fillId="0" borderId="2" xfId="0" applyNumberFormat="1" applyFont="1" applyBorder="1" applyAlignment="1">
      <alignment horizontal="center" vertical="center"/>
    </xf>
    <xf numFmtId="166" fontId="16" fillId="0" borderId="46" xfId="0" applyNumberFormat="1" applyFont="1" applyBorder="1" applyAlignment="1">
      <alignment horizontal="center" vertical="center"/>
    </xf>
    <xf numFmtId="166" fontId="16" fillId="0" borderId="45" xfId="0" applyNumberFormat="1" applyFont="1" applyBorder="1" applyAlignment="1">
      <alignment horizontal="center" vertical="center"/>
    </xf>
    <xf numFmtId="166" fontId="16" fillId="9" borderId="6" xfId="0" applyNumberFormat="1" applyFont="1" applyFill="1" applyBorder="1" applyAlignment="1">
      <alignment horizontal="center" vertical="center"/>
    </xf>
    <xf numFmtId="0" fontId="4" fillId="0" borderId="61" xfId="0" applyFont="1" applyFill="1" applyBorder="1" applyAlignment="1">
      <alignment horizontal="center" vertical="center"/>
    </xf>
    <xf numFmtId="2" fontId="7" fillId="2" borderId="29" xfId="0" applyNumberFormat="1" applyFont="1" applyFill="1" applyBorder="1" applyAlignment="1">
      <alignment vertical="center"/>
    </xf>
    <xf numFmtId="165" fontId="8" fillId="2" borderId="30" xfId="1" applyNumberFormat="1" applyFont="1" applyFill="1" applyBorder="1" applyAlignment="1">
      <alignment horizontal="center" vertical="center"/>
    </xf>
    <xf numFmtId="2" fontId="7" fillId="5" borderId="29" xfId="0" applyNumberFormat="1" applyFont="1" applyFill="1" applyBorder="1" applyAlignment="1">
      <alignment vertical="center"/>
    </xf>
    <xf numFmtId="165" fontId="8" fillId="5" borderId="30" xfId="1" applyNumberFormat="1" applyFont="1" applyFill="1" applyBorder="1" applyAlignment="1">
      <alignment horizontal="center" vertical="center"/>
    </xf>
    <xf numFmtId="2" fontId="7" fillId="6" borderId="29" xfId="0" applyNumberFormat="1" applyFont="1" applyFill="1" applyBorder="1" applyAlignment="1">
      <alignment vertical="center"/>
    </xf>
    <xf numFmtId="165" fontId="12" fillId="6" borderId="30" xfId="1" applyNumberFormat="1" applyFont="1" applyFill="1" applyBorder="1" applyAlignment="1">
      <alignment horizontal="center" vertical="center"/>
    </xf>
    <xf numFmtId="2" fontId="7" fillId="8" borderId="29" xfId="0" applyNumberFormat="1" applyFont="1" applyFill="1" applyBorder="1" applyAlignment="1">
      <alignment vertical="center"/>
    </xf>
    <xf numFmtId="165" fontId="8" fillId="8" borderId="30" xfId="1" applyNumberFormat="1" applyFont="1" applyFill="1" applyBorder="1" applyAlignment="1">
      <alignment horizontal="center" vertical="center"/>
    </xf>
    <xf numFmtId="2" fontId="7" fillId="7" borderId="31" xfId="0" applyNumberFormat="1" applyFont="1" applyFill="1" applyBorder="1" applyAlignment="1">
      <alignment vertical="center"/>
    </xf>
    <xf numFmtId="165" fontId="8" fillId="7" borderId="33" xfId="1" applyNumberFormat="1" applyFont="1" applyFill="1" applyBorder="1" applyAlignment="1">
      <alignment horizontal="center" vertical="center"/>
    </xf>
    <xf numFmtId="0" fontId="7" fillId="4" borderId="35" xfId="0" applyFont="1" applyFill="1" applyBorder="1"/>
    <xf numFmtId="0" fontId="7" fillId="2" borderId="37" xfId="0" applyFont="1" applyFill="1" applyBorder="1" applyAlignment="1">
      <alignment horizontal="center" vertical="center"/>
    </xf>
    <xf numFmtId="0" fontId="7" fillId="3" borderId="40" xfId="0" applyFont="1" applyFill="1" applyBorder="1" applyAlignment="1">
      <alignment horizontal="center" vertical="center" wrapText="1"/>
    </xf>
    <xf numFmtId="166" fontId="10" fillId="2" borderId="56" xfId="0" applyNumberFormat="1" applyFont="1" applyFill="1" applyBorder="1" applyAlignment="1">
      <alignment horizontal="center" vertical="center" wrapText="1"/>
    </xf>
    <xf numFmtId="166" fontId="10" fillId="5" borderId="56" xfId="0" applyNumberFormat="1" applyFont="1" applyFill="1" applyBorder="1" applyAlignment="1">
      <alignment horizontal="center" vertical="center" wrapText="1"/>
    </xf>
    <xf numFmtId="166" fontId="10" fillId="6" borderId="56" xfId="0" applyNumberFormat="1" applyFont="1" applyFill="1" applyBorder="1" applyAlignment="1">
      <alignment horizontal="center" vertical="center" wrapText="1"/>
    </xf>
    <xf numFmtId="166" fontId="10" fillId="8" borderId="56" xfId="0" applyNumberFormat="1" applyFont="1" applyFill="1" applyBorder="1" applyAlignment="1">
      <alignment horizontal="center" vertical="center" wrapText="1"/>
    </xf>
    <xf numFmtId="166" fontId="10" fillId="4" borderId="26" xfId="0" applyNumberFormat="1" applyFont="1" applyFill="1" applyBorder="1" applyAlignment="1">
      <alignment horizontal="center" vertical="center" wrapText="1"/>
    </xf>
    <xf numFmtId="0" fontId="7" fillId="4" borderId="36" xfId="0" applyFont="1" applyFill="1" applyBorder="1" applyAlignment="1">
      <alignment horizontal="center"/>
    </xf>
    <xf numFmtId="0" fontId="4" fillId="0" borderId="30" xfId="0" applyFont="1" applyFill="1" applyBorder="1" applyAlignment="1">
      <alignment horizontal="center" vertical="center"/>
    </xf>
    <xf numFmtId="10" fontId="16" fillId="9" borderId="3" xfId="0" applyNumberFormat="1" applyFont="1" applyFill="1" applyBorder="1" applyAlignment="1">
      <alignment horizontal="center" vertical="center"/>
    </xf>
    <xf numFmtId="166" fontId="16" fillId="0" borderId="1" xfId="0" applyNumberFormat="1" applyFont="1" applyBorder="1" applyAlignment="1">
      <alignment vertical="center"/>
    </xf>
    <xf numFmtId="0" fontId="16" fillId="0" borderId="0" xfId="0" applyFont="1"/>
    <xf numFmtId="0" fontId="4" fillId="0" borderId="29" xfId="0" applyFont="1" applyFill="1" applyBorder="1" applyAlignment="1">
      <alignment horizontal="center" vertical="center" wrapText="1"/>
    </xf>
    <xf numFmtId="0" fontId="4" fillId="0" borderId="1" xfId="0" applyFont="1" applyFill="1" applyBorder="1" applyAlignment="1">
      <alignment vertical="center" wrapText="1"/>
    </xf>
    <xf numFmtId="166" fontId="16" fillId="0" borderId="30" xfId="0" applyNumberFormat="1" applyFont="1" applyBorder="1" applyAlignment="1">
      <alignment vertical="center"/>
    </xf>
    <xf numFmtId="0" fontId="18" fillId="0" borderId="0" xfId="0" applyFont="1"/>
    <xf numFmtId="0" fontId="4" fillId="0" borderId="31"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19" fillId="0" borderId="46" xfId="0" applyFont="1" applyFill="1" applyBorder="1" applyAlignment="1">
      <alignment horizontal="center" vertical="center" wrapText="1"/>
    </xf>
    <xf numFmtId="0" fontId="19" fillId="0" borderId="45" xfId="0" applyFont="1" applyFill="1" applyBorder="1" applyAlignment="1">
      <alignment horizontal="center" vertical="center" wrapText="1"/>
    </xf>
    <xf numFmtId="0" fontId="19" fillId="0" borderId="2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20" fillId="0" borderId="1" xfId="0" applyFont="1" applyFill="1" applyBorder="1" applyAlignment="1">
      <alignment horizontal="center" vertical="center"/>
    </xf>
    <xf numFmtId="0" fontId="20" fillId="0" borderId="45" xfId="0" applyFont="1" applyFill="1" applyBorder="1" applyAlignment="1">
      <alignment horizontal="center" vertical="center"/>
    </xf>
    <xf numFmtId="10" fontId="16" fillId="9" borderId="33" xfId="0" applyNumberFormat="1" applyFont="1" applyFill="1" applyBorder="1" applyAlignment="1">
      <alignment horizontal="center" vertical="center"/>
    </xf>
    <xf numFmtId="0" fontId="21" fillId="0" borderId="1" xfId="0" applyFont="1" applyFill="1" applyBorder="1" applyAlignment="1">
      <alignment horizontal="center" vertical="center" wrapText="1"/>
    </xf>
    <xf numFmtId="0" fontId="21" fillId="0" borderId="29" xfId="0" applyFont="1" applyFill="1" applyBorder="1" applyAlignment="1">
      <alignment horizontal="center" vertical="center" wrapText="1"/>
    </xf>
    <xf numFmtId="0" fontId="19" fillId="0" borderId="1" xfId="0" applyFont="1" applyFill="1" applyBorder="1" applyAlignment="1">
      <alignment horizontal="left" vertical="center" wrapText="1"/>
    </xf>
    <xf numFmtId="0" fontId="19" fillId="0" borderId="1" xfId="0" applyFont="1" applyFill="1" applyBorder="1" applyAlignment="1">
      <alignment horizontal="left" vertical="top" wrapText="1"/>
    </xf>
    <xf numFmtId="166" fontId="16" fillId="0" borderId="31" xfId="0" applyNumberFormat="1" applyFont="1" applyBorder="1" applyAlignment="1">
      <alignment horizontal="center" vertical="center"/>
    </xf>
    <xf numFmtId="166" fontId="16" fillId="0" borderId="48" xfId="0" applyNumberFormat="1" applyFont="1" applyBorder="1" applyAlignment="1">
      <alignment horizontal="center" vertical="center"/>
    </xf>
    <xf numFmtId="0" fontId="7" fillId="4" borderId="36" xfId="0" applyFont="1" applyFill="1" applyBorder="1" applyAlignment="1">
      <alignment horizontal="center" vertical="center"/>
    </xf>
    <xf numFmtId="166" fontId="16" fillId="0" borderId="75" xfId="0" applyNumberFormat="1" applyFont="1" applyBorder="1" applyAlignment="1">
      <alignment horizontal="center" vertical="center"/>
    </xf>
    <xf numFmtId="166" fontId="16" fillId="0" borderId="43" xfId="0" applyNumberFormat="1" applyFont="1" applyBorder="1" applyAlignment="1">
      <alignment horizontal="center" vertical="center"/>
    </xf>
    <xf numFmtId="166" fontId="16" fillId="0" borderId="78" xfId="0" applyNumberFormat="1" applyFont="1" applyBorder="1" applyAlignment="1">
      <alignment horizontal="center" vertical="center"/>
    </xf>
    <xf numFmtId="0" fontId="22" fillId="0" borderId="1" xfId="0" applyFont="1" applyFill="1" applyBorder="1" applyAlignment="1">
      <alignment horizontal="center" vertical="center" wrapText="1"/>
    </xf>
    <xf numFmtId="166" fontId="16" fillId="0" borderId="75" xfId="0" applyNumberFormat="1" applyFont="1" applyBorder="1" applyAlignment="1">
      <alignment vertical="center"/>
    </xf>
    <xf numFmtId="166" fontId="16" fillId="0" borderId="44" xfId="0" applyNumberFormat="1" applyFont="1" applyBorder="1" applyAlignment="1">
      <alignment vertical="center"/>
    </xf>
    <xf numFmtId="166" fontId="16" fillId="0" borderId="37" xfId="0" applyNumberFormat="1" applyFont="1" applyBorder="1" applyAlignment="1">
      <alignment horizontal="center" vertical="center"/>
    </xf>
    <xf numFmtId="166" fontId="16" fillId="0" borderId="38" xfId="0" applyNumberFormat="1" applyFont="1" applyBorder="1" applyAlignment="1">
      <alignment horizontal="center" vertical="center"/>
    </xf>
    <xf numFmtId="166" fontId="16" fillId="0" borderId="38" xfId="0" applyNumberFormat="1" applyFont="1" applyBorder="1" applyAlignment="1">
      <alignment vertical="center"/>
    </xf>
    <xf numFmtId="166" fontId="16" fillId="0" borderId="40" xfId="0" applyNumberFormat="1" applyFont="1" applyBorder="1" applyAlignment="1">
      <alignment vertical="center"/>
    </xf>
    <xf numFmtId="166" fontId="16" fillId="0" borderId="41" xfId="0" applyNumberFormat="1" applyFont="1" applyBorder="1" applyAlignment="1">
      <alignment vertical="center"/>
    </xf>
    <xf numFmtId="166" fontId="16" fillId="0" borderId="55" xfId="0" applyNumberFormat="1" applyFont="1" applyBorder="1" applyAlignment="1">
      <alignment vertical="center"/>
    </xf>
    <xf numFmtId="166" fontId="16" fillId="9" borderId="46" xfId="0" applyNumberFormat="1" applyFont="1" applyFill="1" applyBorder="1" applyAlignment="1">
      <alignment horizontal="center" vertical="center"/>
    </xf>
    <xf numFmtId="166" fontId="16" fillId="9" borderId="29" xfId="0" applyNumberFormat="1" applyFont="1" applyFill="1" applyBorder="1" applyAlignment="1">
      <alignment horizontal="center" vertical="center"/>
    </xf>
    <xf numFmtId="0" fontId="4" fillId="0" borderId="46" xfId="0" applyFont="1" applyFill="1" applyBorder="1" applyAlignment="1">
      <alignment horizontal="center" vertical="center" wrapText="1"/>
    </xf>
    <xf numFmtId="166" fontId="16" fillId="9" borderId="31" xfId="0" applyNumberFormat="1" applyFont="1" applyFill="1" applyBorder="1" applyAlignment="1">
      <alignment horizontal="center" vertical="center"/>
    </xf>
    <xf numFmtId="49" fontId="19" fillId="0" borderId="45" xfId="0" applyNumberFormat="1" applyFont="1" applyFill="1" applyBorder="1" applyAlignment="1">
      <alignment horizontal="center" vertical="center" wrapText="1"/>
    </xf>
    <xf numFmtId="0" fontId="23" fillId="0" borderId="0" xfId="0" applyFont="1"/>
    <xf numFmtId="0" fontId="2" fillId="0" borderId="79" xfId="0" applyFont="1" applyFill="1" applyBorder="1" applyAlignment="1">
      <alignment horizontal="center" vertical="center" wrapText="1"/>
    </xf>
    <xf numFmtId="0" fontId="2" fillId="0" borderId="42" xfId="0" applyFont="1" applyFill="1" applyBorder="1" applyAlignment="1">
      <alignment horizontal="center" vertical="center" wrapText="1"/>
    </xf>
    <xf numFmtId="0" fontId="3" fillId="0" borderId="42" xfId="0" applyFont="1" applyFill="1" applyBorder="1" applyAlignment="1">
      <alignment horizontal="center" vertical="center" wrapText="1"/>
    </xf>
    <xf numFmtId="0" fontId="2" fillId="0" borderId="82" xfId="0" applyFont="1" applyFill="1" applyBorder="1" applyAlignment="1">
      <alignment horizontal="center" vertical="center" wrapText="1"/>
    </xf>
    <xf numFmtId="0" fontId="2" fillId="0" borderId="66" xfId="0" applyFont="1" applyFill="1" applyBorder="1" applyAlignment="1">
      <alignment horizontal="center" vertical="center" wrapText="1"/>
    </xf>
    <xf numFmtId="166" fontId="10" fillId="9" borderId="66" xfId="0" applyNumberFormat="1" applyFont="1" applyFill="1" applyBorder="1" applyAlignment="1">
      <alignment horizontal="center" vertical="center" wrapText="1"/>
    </xf>
    <xf numFmtId="10" fontId="3" fillId="9" borderId="12" xfId="1" applyNumberFormat="1" applyFont="1" applyFill="1" applyBorder="1" applyAlignment="1">
      <alignment horizontal="center" vertical="center" wrapText="1"/>
    </xf>
    <xf numFmtId="166" fontId="10" fillId="4" borderId="79" xfId="0" applyNumberFormat="1" applyFont="1" applyFill="1" applyBorder="1" applyAlignment="1">
      <alignment horizontal="center" vertical="center" wrapText="1"/>
    </xf>
    <xf numFmtId="166" fontId="10" fillId="4" borderId="42" xfId="0" applyNumberFormat="1" applyFont="1" applyFill="1" applyBorder="1" applyAlignment="1">
      <alignment horizontal="center" vertical="center" wrapText="1"/>
    </xf>
    <xf numFmtId="166" fontId="10" fillId="4" borderId="82" xfId="0" applyNumberFormat="1" applyFont="1" applyFill="1" applyBorder="1" applyAlignment="1">
      <alignment horizontal="center" vertical="center" wrapText="1"/>
    </xf>
    <xf numFmtId="0" fontId="21" fillId="0" borderId="1" xfId="0" applyFont="1" applyFill="1" applyBorder="1" applyAlignment="1">
      <alignment horizontal="center" vertical="center"/>
    </xf>
    <xf numFmtId="0" fontId="2" fillId="0" borderId="13" xfId="0" applyFont="1" applyFill="1" applyBorder="1" applyAlignment="1">
      <alignment horizontal="center" vertical="center" wrapText="1"/>
    </xf>
    <xf numFmtId="0" fontId="20" fillId="0" borderId="1" xfId="0" applyFont="1" applyFill="1" applyBorder="1" applyAlignment="1">
      <alignment vertical="center" wrapText="1"/>
    </xf>
    <xf numFmtId="0" fontId="20" fillId="0" borderId="46" xfId="0" applyFont="1" applyFill="1" applyBorder="1" applyAlignment="1">
      <alignment vertical="center" wrapText="1"/>
    </xf>
    <xf numFmtId="0" fontId="20" fillId="0" borderId="45" xfId="0" applyFont="1" applyFill="1" applyBorder="1" applyAlignment="1">
      <alignment vertical="center" wrapText="1"/>
    </xf>
    <xf numFmtId="0" fontId="20" fillId="0" borderId="29" xfId="0" applyFont="1" applyFill="1" applyBorder="1" applyAlignment="1">
      <alignment vertical="center" wrapText="1"/>
    </xf>
    <xf numFmtId="0" fontId="22" fillId="0" borderId="1" xfId="0" applyFont="1" applyFill="1" applyBorder="1" applyAlignment="1">
      <alignment horizontal="center" vertical="center"/>
    </xf>
    <xf numFmtId="166" fontId="16" fillId="0" borderId="30" xfId="0" applyNumberFormat="1" applyFont="1" applyBorder="1" applyAlignment="1">
      <alignment horizontal="center" vertical="center"/>
    </xf>
    <xf numFmtId="166" fontId="16" fillId="0" borderId="33" xfId="0" applyNumberFormat="1" applyFont="1" applyBorder="1" applyAlignment="1">
      <alignment horizontal="center" vertical="center"/>
    </xf>
    <xf numFmtId="166" fontId="16" fillId="0" borderId="1" xfId="0" applyNumberFormat="1" applyFont="1" applyBorder="1" applyAlignment="1">
      <alignment horizontal="center" vertical="center"/>
    </xf>
    <xf numFmtId="166" fontId="16" fillId="0" borderId="49" xfId="0" applyNumberFormat="1" applyFont="1" applyBorder="1" applyAlignment="1">
      <alignment horizontal="center" vertical="center"/>
    </xf>
    <xf numFmtId="166" fontId="16" fillId="0" borderId="32" xfId="0" applyNumberFormat="1" applyFont="1" applyBorder="1" applyAlignment="1">
      <alignment horizontal="center" vertical="center"/>
    </xf>
    <xf numFmtId="166" fontId="16" fillId="0" borderId="45" xfId="0" applyNumberFormat="1" applyFont="1" applyBorder="1" applyAlignment="1">
      <alignment horizontal="center" vertical="center"/>
    </xf>
    <xf numFmtId="166" fontId="16" fillId="0" borderId="6" xfId="0" applyNumberFormat="1" applyFont="1" applyBorder="1" applyAlignment="1">
      <alignment horizontal="center" vertical="center"/>
    </xf>
    <xf numFmtId="166" fontId="16" fillId="0" borderId="73" xfId="0" applyNumberFormat="1" applyFont="1" applyBorder="1" applyAlignment="1">
      <alignment horizontal="center" vertical="center"/>
    </xf>
    <xf numFmtId="166" fontId="16" fillId="0" borderId="45" xfId="0" applyNumberFormat="1" applyFont="1" applyBorder="1" applyAlignment="1">
      <alignment vertical="center"/>
    </xf>
    <xf numFmtId="166" fontId="16" fillId="0" borderId="49" xfId="0" applyNumberFormat="1" applyFont="1" applyBorder="1" applyAlignment="1">
      <alignment vertical="center"/>
    </xf>
    <xf numFmtId="166" fontId="16" fillId="0" borderId="32" xfId="0" applyNumberFormat="1" applyFont="1" applyBorder="1" applyAlignment="1">
      <alignment vertical="center"/>
    </xf>
    <xf numFmtId="166" fontId="16" fillId="0" borderId="33" xfId="0" applyNumberFormat="1" applyFont="1" applyBorder="1" applyAlignment="1">
      <alignment vertical="center"/>
    </xf>
    <xf numFmtId="166" fontId="16" fillId="0" borderId="6" xfId="0" applyNumberFormat="1" applyFont="1" applyBorder="1" applyAlignment="1">
      <alignment vertical="center"/>
    </xf>
    <xf numFmtId="166" fontId="16" fillId="0" borderId="73" xfId="0" applyNumberFormat="1" applyFont="1" applyBorder="1" applyAlignment="1">
      <alignment vertical="center"/>
    </xf>
    <xf numFmtId="10" fontId="3" fillId="9" borderId="66" xfId="1" applyNumberFormat="1" applyFont="1" applyFill="1" applyBorder="1" applyAlignment="1">
      <alignment horizontal="center" vertical="center" wrapText="1"/>
    </xf>
    <xf numFmtId="0" fontId="4" fillId="0" borderId="3" xfId="0" applyFont="1" applyFill="1" applyBorder="1" applyAlignment="1">
      <alignment horizontal="center" vertical="center"/>
    </xf>
    <xf numFmtId="166" fontId="10" fillId="4" borderId="66" xfId="0" applyNumberFormat="1" applyFont="1" applyFill="1" applyBorder="1" applyAlignment="1">
      <alignment horizontal="center" vertical="center" wrapText="1"/>
    </xf>
    <xf numFmtId="166" fontId="10" fillId="2" borderId="79" xfId="0" applyNumberFormat="1" applyFont="1" applyFill="1" applyBorder="1" applyAlignment="1">
      <alignment horizontal="center" vertical="center" wrapText="1"/>
    </xf>
    <xf numFmtId="166" fontId="10" fillId="2" borderId="42" xfId="0" applyNumberFormat="1" applyFont="1" applyFill="1" applyBorder="1" applyAlignment="1">
      <alignment horizontal="center" vertical="center" wrapText="1"/>
    </xf>
    <xf numFmtId="166" fontId="10" fillId="2" borderId="80" xfId="0" applyNumberFormat="1" applyFont="1" applyFill="1" applyBorder="1" applyAlignment="1">
      <alignment horizontal="center" vertical="center" wrapText="1"/>
    </xf>
    <xf numFmtId="166" fontId="10" fillId="2" borderId="13" xfId="0" applyNumberFormat="1" applyFont="1" applyFill="1" applyBorder="1" applyAlignment="1">
      <alignment horizontal="center" vertical="center" wrapText="1"/>
    </xf>
    <xf numFmtId="166" fontId="10" fillId="5" borderId="79" xfId="0" applyNumberFormat="1" applyFont="1" applyFill="1" applyBorder="1" applyAlignment="1">
      <alignment horizontal="center" vertical="center" wrapText="1"/>
    </xf>
    <xf numFmtId="166" fontId="10" fillId="5" borderId="42" xfId="0" applyNumberFormat="1" applyFont="1" applyFill="1" applyBorder="1" applyAlignment="1">
      <alignment horizontal="center" vertical="center" wrapText="1"/>
    </xf>
    <xf numFmtId="166" fontId="10" fillId="5" borderId="80" xfId="0" applyNumberFormat="1" applyFont="1" applyFill="1" applyBorder="1" applyAlignment="1">
      <alignment horizontal="center" vertical="center" wrapText="1"/>
    </xf>
    <xf numFmtId="166" fontId="10" fillId="5" borderId="13" xfId="0" applyNumberFormat="1" applyFont="1" applyFill="1" applyBorder="1" applyAlignment="1">
      <alignment horizontal="center" vertical="center" wrapText="1"/>
    </xf>
    <xf numFmtId="166" fontId="10" fillId="6" borderId="79" xfId="0" applyNumberFormat="1" applyFont="1" applyFill="1" applyBorder="1" applyAlignment="1">
      <alignment horizontal="center" vertical="center" wrapText="1"/>
    </xf>
    <xf numFmtId="166" fontId="10" fillId="6" borderId="42" xfId="0" applyNumberFormat="1" applyFont="1" applyFill="1" applyBorder="1" applyAlignment="1">
      <alignment horizontal="center" vertical="center" wrapText="1"/>
    </xf>
    <xf numFmtId="166" fontId="10" fillId="6" borderId="80" xfId="0" applyNumberFormat="1" applyFont="1" applyFill="1" applyBorder="1" applyAlignment="1">
      <alignment horizontal="center" vertical="center" wrapText="1"/>
    </xf>
    <xf numFmtId="166" fontId="10" fillId="6" borderId="13" xfId="0" applyNumberFormat="1" applyFont="1" applyFill="1" applyBorder="1" applyAlignment="1">
      <alignment horizontal="center" vertical="center" wrapText="1"/>
    </xf>
    <xf numFmtId="166" fontId="10" fillId="8" borderId="79" xfId="0" applyNumberFormat="1" applyFont="1" applyFill="1" applyBorder="1" applyAlignment="1">
      <alignment horizontal="center" vertical="center" wrapText="1"/>
    </xf>
    <xf numFmtId="166" fontId="10" fillId="8" borderId="42" xfId="0" applyNumberFormat="1" applyFont="1" applyFill="1" applyBorder="1" applyAlignment="1">
      <alignment horizontal="center" vertical="center" wrapText="1"/>
    </xf>
    <xf numFmtId="166" fontId="10" fillId="8" borderId="80" xfId="0" applyNumberFormat="1" applyFont="1" applyFill="1" applyBorder="1" applyAlignment="1">
      <alignment horizontal="center" vertical="center" wrapText="1"/>
    </xf>
    <xf numFmtId="166" fontId="10" fillId="8" borderId="13" xfId="0" applyNumberFormat="1" applyFont="1" applyFill="1" applyBorder="1" applyAlignment="1">
      <alignment horizontal="center" vertical="center" wrapText="1"/>
    </xf>
    <xf numFmtId="166" fontId="10" fillId="7" borderId="81" xfId="0" applyNumberFormat="1" applyFont="1" applyFill="1" applyBorder="1" applyAlignment="1">
      <alignment horizontal="center" vertical="center" wrapText="1"/>
    </xf>
    <xf numFmtId="166" fontId="10" fillId="7" borderId="80" xfId="0" applyNumberFormat="1" applyFont="1" applyFill="1" applyBorder="1" applyAlignment="1">
      <alignment horizontal="center" vertical="center" wrapText="1"/>
    </xf>
    <xf numFmtId="166" fontId="10" fillId="7" borderId="42" xfId="0" applyNumberFormat="1" applyFont="1" applyFill="1" applyBorder="1" applyAlignment="1">
      <alignment horizontal="center" vertical="center" wrapText="1"/>
    </xf>
    <xf numFmtId="166" fontId="10" fillId="7" borderId="14" xfId="0" applyNumberFormat="1" applyFont="1" applyFill="1" applyBorder="1" applyAlignment="1">
      <alignment horizontal="center" vertical="center" wrapText="1"/>
    </xf>
    <xf numFmtId="0" fontId="4" fillId="0" borderId="47" xfId="0" applyFont="1" applyFill="1" applyBorder="1" applyAlignment="1">
      <alignment horizontal="center" vertical="center"/>
    </xf>
    <xf numFmtId="0" fontId="4" fillId="0" borderId="32" xfId="0" applyFont="1" applyFill="1" applyBorder="1" applyAlignment="1">
      <alignment vertical="center" wrapText="1"/>
    </xf>
    <xf numFmtId="0" fontId="4" fillId="0" borderId="5" xfId="0" applyFont="1" applyFill="1" applyBorder="1" applyAlignment="1">
      <alignment horizontal="center" vertical="center"/>
    </xf>
    <xf numFmtId="166" fontId="16" fillId="0" borderId="48" xfId="0" applyNumberFormat="1" applyFont="1" applyBorder="1" applyAlignment="1">
      <alignment vertical="center"/>
    </xf>
    <xf numFmtId="0" fontId="19" fillId="0" borderId="45" xfId="0" applyFont="1" applyFill="1" applyBorder="1" applyAlignment="1">
      <alignment horizontal="left" vertical="center" wrapText="1"/>
    </xf>
    <xf numFmtId="0" fontId="19" fillId="0" borderId="45" xfId="0" applyFont="1" applyFill="1" applyBorder="1" applyAlignment="1">
      <alignment horizontal="left" vertical="top" wrapText="1"/>
    </xf>
    <xf numFmtId="0" fontId="19" fillId="0" borderId="32" xfId="0" applyFont="1" applyFill="1" applyBorder="1" applyAlignment="1">
      <alignment horizontal="left" vertical="center" wrapText="1"/>
    </xf>
    <xf numFmtId="0" fontId="19" fillId="0" borderId="32" xfId="0" applyFont="1" applyFill="1" applyBorder="1" applyAlignment="1">
      <alignment horizontal="left" vertical="top" wrapText="1"/>
    </xf>
    <xf numFmtId="0" fontId="2" fillId="0" borderId="12" xfId="0" applyFont="1" applyFill="1" applyBorder="1" applyAlignment="1">
      <alignment horizontal="center" vertical="center" wrapText="1"/>
    </xf>
    <xf numFmtId="166" fontId="10" fillId="4" borderId="80" xfId="0" applyNumberFormat="1" applyFont="1" applyFill="1" applyBorder="1" applyAlignment="1">
      <alignment horizontal="center" vertical="center" wrapText="1"/>
    </xf>
    <xf numFmtId="166" fontId="10" fillId="4" borderId="81" xfId="0" applyNumberFormat="1" applyFont="1" applyFill="1" applyBorder="1" applyAlignment="1">
      <alignment horizontal="center" vertical="center" wrapText="1"/>
    </xf>
    <xf numFmtId="166" fontId="10" fillId="4" borderId="13" xfId="0" applyNumberFormat="1" applyFont="1" applyFill="1" applyBorder="1" applyAlignment="1">
      <alignment horizontal="center" vertical="center" wrapText="1"/>
    </xf>
    <xf numFmtId="166" fontId="10" fillId="7" borderId="79" xfId="0" applyNumberFormat="1" applyFont="1" applyFill="1" applyBorder="1" applyAlignment="1">
      <alignment horizontal="center" vertical="center" wrapText="1"/>
    </xf>
    <xf numFmtId="166" fontId="16" fillId="0" borderId="47" xfId="0" applyNumberFormat="1" applyFont="1" applyBorder="1" applyAlignment="1">
      <alignment horizontal="center" vertical="center"/>
    </xf>
    <xf numFmtId="166" fontId="16" fillId="0" borderId="5" xfId="0" applyNumberFormat="1" applyFont="1" applyBorder="1" applyAlignment="1">
      <alignment horizontal="center" vertical="center"/>
    </xf>
    <xf numFmtId="166" fontId="16" fillId="0" borderId="46" xfId="0" applyNumberFormat="1" applyFont="1" applyBorder="1" applyAlignment="1">
      <alignment vertical="center"/>
    </xf>
    <xf numFmtId="166" fontId="16" fillId="0" borderId="29" xfId="0" applyNumberFormat="1" applyFont="1" applyBorder="1" applyAlignment="1">
      <alignment vertical="center"/>
    </xf>
    <xf numFmtId="166" fontId="16" fillId="0" borderId="31" xfId="0" applyNumberFormat="1" applyFont="1" applyBorder="1" applyAlignment="1">
      <alignment vertical="center"/>
    </xf>
    <xf numFmtId="166" fontId="10" fillId="2" borderId="82" xfId="0" applyNumberFormat="1" applyFont="1" applyFill="1" applyBorder="1" applyAlignment="1">
      <alignment horizontal="center" vertical="center" wrapText="1"/>
    </xf>
    <xf numFmtId="166" fontId="10" fillId="5" borderId="82" xfId="0" applyNumberFormat="1" applyFont="1" applyFill="1" applyBorder="1" applyAlignment="1">
      <alignment horizontal="center" vertical="center" wrapText="1"/>
    </xf>
    <xf numFmtId="166" fontId="10" fillId="6" borderId="82" xfId="0" applyNumberFormat="1" applyFont="1" applyFill="1" applyBorder="1" applyAlignment="1">
      <alignment horizontal="center" vertical="center" wrapText="1"/>
    </xf>
    <xf numFmtId="166" fontId="10" fillId="8" borderId="82" xfId="0" applyNumberFormat="1" applyFont="1" applyFill="1" applyBorder="1" applyAlignment="1">
      <alignment horizontal="center" vertical="center" wrapText="1"/>
    </xf>
    <xf numFmtId="166" fontId="10" fillId="4" borderId="12" xfId="0" applyNumberFormat="1" applyFont="1" applyFill="1" applyBorder="1" applyAlignment="1">
      <alignment horizontal="center" vertical="center" wrapText="1"/>
    </xf>
    <xf numFmtId="0" fontId="20" fillId="0" borderId="47" xfId="0" applyFont="1" applyFill="1" applyBorder="1" applyAlignment="1">
      <alignment horizontal="center" vertical="center"/>
    </xf>
    <xf numFmtId="0" fontId="20" fillId="0" borderId="3" xfId="0" applyFont="1" applyFill="1" applyBorder="1" applyAlignment="1">
      <alignment horizontal="center" vertical="center"/>
    </xf>
    <xf numFmtId="166" fontId="23" fillId="0" borderId="1" xfId="0" applyNumberFormat="1" applyFont="1" applyBorder="1" applyAlignment="1">
      <alignment horizontal="center" vertical="center"/>
    </xf>
    <xf numFmtId="166" fontId="23" fillId="0" borderId="30" xfId="0" applyNumberFormat="1" applyFont="1" applyBorder="1" applyAlignment="1">
      <alignment vertical="center"/>
    </xf>
    <xf numFmtId="0" fontId="21" fillId="0" borderId="3" xfId="0" applyFont="1" applyFill="1" applyBorder="1" applyAlignment="1">
      <alignment horizontal="center" vertical="center"/>
    </xf>
    <xf numFmtId="166" fontId="23" fillId="0" borderId="6" xfId="0" applyNumberFormat="1" applyFont="1" applyBorder="1" applyAlignment="1">
      <alignment horizontal="center" vertical="center"/>
    </xf>
    <xf numFmtId="166" fontId="23" fillId="9" borderId="29" xfId="0" applyNumberFormat="1" applyFont="1" applyFill="1" applyBorder="1" applyAlignment="1">
      <alignment horizontal="center" vertical="center"/>
    </xf>
    <xf numFmtId="10" fontId="23" fillId="9" borderId="30" xfId="0" applyNumberFormat="1" applyFont="1" applyFill="1" applyBorder="1" applyAlignment="1">
      <alignment horizontal="center" vertical="center"/>
    </xf>
    <xf numFmtId="166" fontId="23" fillId="0" borderId="3" xfId="0" applyNumberFormat="1" applyFont="1" applyBorder="1" applyAlignment="1">
      <alignment horizontal="center" vertical="center"/>
    </xf>
    <xf numFmtId="166" fontId="23" fillId="0" borderId="6" xfId="0" applyNumberFormat="1" applyFont="1" applyBorder="1" applyAlignment="1">
      <alignment vertical="center"/>
    </xf>
    <xf numFmtId="166" fontId="23" fillId="0" borderId="29" xfId="0" applyNumberFormat="1" applyFont="1" applyBorder="1" applyAlignment="1">
      <alignment vertical="center"/>
    </xf>
    <xf numFmtId="166" fontId="10" fillId="2" borderId="14" xfId="0" applyNumberFormat="1" applyFont="1" applyFill="1" applyBorder="1" applyAlignment="1">
      <alignment horizontal="center" vertical="center" wrapText="1"/>
    </xf>
    <xf numFmtId="166" fontId="10" fillId="5" borderId="14" xfId="0" applyNumberFormat="1" applyFont="1" applyFill="1" applyBorder="1" applyAlignment="1">
      <alignment horizontal="center" vertical="center" wrapText="1"/>
    </xf>
    <xf numFmtId="166" fontId="10" fillId="6" borderId="14" xfId="0" applyNumberFormat="1" applyFont="1" applyFill="1" applyBorder="1" applyAlignment="1">
      <alignment horizontal="center" vertical="center" wrapText="1"/>
    </xf>
    <xf numFmtId="166" fontId="10" fillId="8" borderId="14" xfId="0" applyNumberFormat="1" applyFont="1" applyFill="1" applyBorder="1" applyAlignment="1">
      <alignment horizontal="center" vertical="center" wrapText="1"/>
    </xf>
    <xf numFmtId="166" fontId="10" fillId="7" borderId="82" xfId="0" applyNumberFormat="1" applyFont="1" applyFill="1" applyBorder="1" applyAlignment="1">
      <alignment horizontal="center" vertical="center" wrapText="1"/>
    </xf>
    <xf numFmtId="166" fontId="16" fillId="0" borderId="63" xfId="0" applyNumberFormat="1" applyFont="1" applyBorder="1" applyAlignment="1">
      <alignment vertical="center"/>
    </xf>
    <xf numFmtId="166" fontId="16" fillId="0" borderId="58" xfId="0" applyNumberFormat="1" applyFont="1" applyBorder="1" applyAlignment="1">
      <alignment vertical="center"/>
    </xf>
    <xf numFmtId="166" fontId="23" fillId="0" borderId="58" xfId="0" applyNumberFormat="1" applyFont="1" applyBorder="1" applyAlignment="1">
      <alignment vertical="center"/>
    </xf>
    <xf numFmtId="166" fontId="16" fillId="0" borderId="59" xfId="0" applyNumberFormat="1" applyFont="1" applyBorder="1" applyAlignment="1">
      <alignment vertical="center"/>
    </xf>
    <xf numFmtId="0" fontId="4" fillId="0" borderId="1" xfId="0" applyFont="1" applyBorder="1" applyAlignment="1">
      <alignment horizontal="center" vertical="center"/>
    </xf>
    <xf numFmtId="0" fontId="4" fillId="0" borderId="45" xfId="0" applyFont="1" applyBorder="1" applyAlignment="1">
      <alignment horizontal="center" vertical="center"/>
    </xf>
    <xf numFmtId="0" fontId="19" fillId="0" borderId="31" xfId="0" applyFont="1" applyFill="1" applyBorder="1" applyAlignment="1">
      <alignment horizontal="center" vertical="center" wrapText="1"/>
    </xf>
    <xf numFmtId="0" fontId="21" fillId="0" borderId="32" xfId="0" applyFont="1" applyFill="1" applyBorder="1" applyAlignment="1">
      <alignment horizontal="center" vertical="center" wrapText="1"/>
    </xf>
    <xf numFmtId="0" fontId="22" fillId="0" borderId="32" xfId="0" applyFont="1" applyFill="1" applyBorder="1" applyAlignment="1">
      <alignment horizontal="center" vertical="center" wrapText="1"/>
    </xf>
    <xf numFmtId="0" fontId="22" fillId="0" borderId="32" xfId="0" applyFont="1" applyFill="1" applyBorder="1" applyAlignment="1">
      <alignment horizontal="center" vertical="center"/>
    </xf>
    <xf numFmtId="0" fontId="4" fillId="0" borderId="32" xfId="0" applyFont="1" applyBorder="1" applyAlignment="1">
      <alignment horizontal="center" vertical="center"/>
    </xf>
    <xf numFmtId="0" fontId="16" fillId="0" borderId="7" xfId="0" applyFont="1" applyBorder="1"/>
    <xf numFmtId="0" fontId="25" fillId="0" borderId="7" xfId="0" applyFont="1" applyFill="1" applyBorder="1"/>
    <xf numFmtId="0" fontId="25" fillId="2" borderId="37" xfId="0" applyFont="1" applyFill="1" applyBorder="1" applyAlignment="1">
      <alignment horizontal="center" vertical="center"/>
    </xf>
    <xf numFmtId="0" fontId="25" fillId="3" borderId="40" xfId="0" applyFont="1" applyFill="1" applyBorder="1" applyAlignment="1">
      <alignment horizontal="center" vertical="center" wrapText="1"/>
    </xf>
    <xf numFmtId="0" fontId="26" fillId="0" borderId="10" xfId="0" applyFont="1" applyFill="1" applyBorder="1"/>
    <xf numFmtId="164" fontId="25" fillId="0" borderId="8" xfId="0" quotePrefix="1" applyNumberFormat="1" applyFont="1" applyFill="1" applyBorder="1" applyAlignment="1">
      <alignment horizontal="left"/>
    </xf>
    <xf numFmtId="0" fontId="25" fillId="0" borderId="11" xfId="0" applyFont="1" applyFill="1" applyBorder="1" applyAlignment="1">
      <alignment horizontal="right"/>
    </xf>
    <xf numFmtId="0" fontId="25" fillId="4" borderId="35" xfId="0" applyFont="1" applyFill="1" applyBorder="1"/>
    <xf numFmtId="0" fontId="25" fillId="4" borderId="36" xfId="0" applyFont="1" applyFill="1" applyBorder="1" applyAlignment="1">
      <alignment horizontal="center"/>
    </xf>
    <xf numFmtId="0" fontId="26" fillId="0" borderId="0" xfId="0" applyFont="1" applyFill="1" applyBorder="1" applyAlignment="1">
      <alignment horizontal="center" vertical="center"/>
    </xf>
    <xf numFmtId="0" fontId="26" fillId="0" borderId="15" xfId="0" applyFont="1" applyFill="1" applyBorder="1" applyAlignment="1">
      <alignment vertical="center"/>
    </xf>
    <xf numFmtId="0" fontId="25" fillId="0" borderId="16" xfId="0" applyFont="1" applyFill="1" applyBorder="1" applyAlignment="1">
      <alignment vertical="center" wrapText="1"/>
    </xf>
    <xf numFmtId="0" fontId="25" fillId="0" borderId="16" xfId="0" applyFont="1" applyFill="1" applyBorder="1" applyAlignment="1">
      <alignment horizontal="right" vertical="center"/>
    </xf>
    <xf numFmtId="2" fontId="25" fillId="2" borderId="29" xfId="0" applyNumberFormat="1" applyFont="1" applyFill="1" applyBorder="1" applyAlignment="1">
      <alignment vertical="center"/>
    </xf>
    <xf numFmtId="165" fontId="26" fillId="2" borderId="30" xfId="1" applyNumberFormat="1" applyFont="1" applyFill="1" applyBorder="1" applyAlignment="1">
      <alignment horizontal="center" vertical="center"/>
    </xf>
    <xf numFmtId="0" fontId="26" fillId="0" borderId="20" xfId="0" applyFont="1" applyFill="1" applyBorder="1" applyAlignment="1">
      <alignment vertical="center"/>
    </xf>
    <xf numFmtId="2" fontId="25" fillId="5" borderId="29" xfId="0" applyNumberFormat="1" applyFont="1" applyFill="1" applyBorder="1" applyAlignment="1">
      <alignment vertical="center"/>
    </xf>
    <xf numFmtId="165" fontId="26" fillId="5" borderId="30" xfId="1" applyNumberFormat="1" applyFont="1" applyFill="1" applyBorder="1" applyAlignment="1">
      <alignment horizontal="center" vertical="center"/>
    </xf>
    <xf numFmtId="2" fontId="25" fillId="6" borderId="29" xfId="0" applyNumberFormat="1" applyFont="1" applyFill="1" applyBorder="1" applyAlignment="1">
      <alignment vertical="center"/>
    </xf>
    <xf numFmtId="165" fontId="28" fillId="6" borderId="30" xfId="1" applyNumberFormat="1" applyFont="1" applyFill="1" applyBorder="1" applyAlignment="1">
      <alignment horizontal="center" vertical="center"/>
    </xf>
    <xf numFmtId="2" fontId="25" fillId="8" borderId="29" xfId="0" applyNumberFormat="1" applyFont="1" applyFill="1" applyBorder="1" applyAlignment="1">
      <alignment vertical="center"/>
    </xf>
    <xf numFmtId="165" fontId="26" fillId="8" borderId="30" xfId="1" applyNumberFormat="1" applyFont="1" applyFill="1" applyBorder="1" applyAlignment="1">
      <alignment horizontal="center" vertical="center"/>
    </xf>
    <xf numFmtId="0" fontId="26" fillId="0" borderId="21" xfId="0" applyFont="1" applyFill="1" applyBorder="1" applyAlignment="1">
      <alignment vertical="center"/>
    </xf>
    <xf numFmtId="0" fontId="25" fillId="0" borderId="22" xfId="0" applyFont="1" applyFill="1" applyBorder="1" applyAlignment="1">
      <alignment vertical="center" wrapText="1"/>
    </xf>
    <xf numFmtId="0" fontId="25" fillId="0" borderId="22" xfId="0" applyFont="1" applyFill="1" applyBorder="1" applyAlignment="1">
      <alignment horizontal="right" vertical="center"/>
    </xf>
    <xf numFmtId="2" fontId="25" fillId="7" borderId="31" xfId="0" applyNumberFormat="1" applyFont="1" applyFill="1" applyBorder="1" applyAlignment="1">
      <alignment vertical="center"/>
    </xf>
    <xf numFmtId="165" fontId="26" fillId="7" borderId="33" xfId="1" applyNumberFormat="1" applyFont="1" applyFill="1" applyBorder="1" applyAlignment="1">
      <alignment horizontal="center" vertical="center"/>
    </xf>
    <xf numFmtId="0" fontId="26" fillId="0" borderId="79" xfId="0" applyFont="1" applyFill="1" applyBorder="1" applyAlignment="1">
      <alignment horizontal="center" vertical="center" wrapText="1"/>
    </xf>
    <xf numFmtId="0" fontId="26" fillId="0" borderId="42" xfId="0" applyFont="1" applyFill="1" applyBorder="1" applyAlignment="1">
      <alignment horizontal="center" vertical="center" wrapText="1"/>
    </xf>
    <xf numFmtId="0" fontId="28" fillId="0" borderId="42" xfId="0" applyFont="1" applyFill="1" applyBorder="1" applyAlignment="1">
      <alignment horizontal="center" vertical="center" wrapText="1"/>
    </xf>
    <xf numFmtId="0" fontId="26" fillId="0" borderId="82" xfId="0" applyFont="1" applyFill="1" applyBorder="1" applyAlignment="1">
      <alignment horizontal="center" vertical="center" wrapText="1"/>
    </xf>
    <xf numFmtId="0" fontId="26" fillId="0" borderId="66" xfId="0" applyFont="1" applyFill="1" applyBorder="1" applyAlignment="1">
      <alignment horizontal="center" vertical="center" wrapText="1"/>
    </xf>
    <xf numFmtId="10" fontId="28" fillId="9" borderId="66" xfId="1" applyNumberFormat="1" applyFont="1" applyFill="1" applyBorder="1" applyAlignment="1">
      <alignment horizontal="center" vertical="center" wrapText="1"/>
    </xf>
    <xf numFmtId="0" fontId="29" fillId="0" borderId="45" xfId="0" applyFont="1" applyFill="1" applyBorder="1" applyAlignment="1">
      <alignment horizontal="center" vertical="center"/>
    </xf>
    <xf numFmtId="0" fontId="29" fillId="0" borderId="49" xfId="0" applyFont="1" applyFill="1" applyBorder="1" applyAlignment="1">
      <alignment horizontal="center" vertical="center"/>
    </xf>
    <xf numFmtId="0" fontId="29" fillId="0" borderId="1" xfId="0" applyFont="1" applyFill="1" applyBorder="1" applyAlignment="1">
      <alignment horizontal="center" vertical="center"/>
    </xf>
    <xf numFmtId="0" fontId="29" fillId="0" borderId="30" xfId="0" applyFont="1" applyFill="1" applyBorder="1" applyAlignment="1">
      <alignment horizontal="center" vertical="center"/>
    </xf>
    <xf numFmtId="0" fontId="25" fillId="0" borderId="32" xfId="0" applyFont="1" applyFill="1" applyBorder="1" applyAlignment="1">
      <alignment horizontal="center" vertical="center" wrapText="1"/>
    </xf>
    <xf numFmtId="0" fontId="29" fillId="0" borderId="32" xfId="0" applyFont="1" applyFill="1" applyBorder="1" applyAlignment="1">
      <alignment horizontal="center" vertical="center"/>
    </xf>
    <xf numFmtId="0" fontId="29" fillId="0" borderId="33" xfId="0" applyFont="1" applyFill="1" applyBorder="1" applyAlignment="1">
      <alignment horizontal="center" vertical="center"/>
    </xf>
    <xf numFmtId="0" fontId="25" fillId="0" borderId="1" xfId="0" applyFont="1" applyFill="1" applyBorder="1" applyAlignment="1">
      <alignment horizontal="center" vertical="center" wrapText="1"/>
    </xf>
    <xf numFmtId="0" fontId="29" fillId="0" borderId="4" xfId="0" applyFont="1" applyFill="1" applyBorder="1" applyAlignment="1">
      <alignment horizontal="center" vertical="center"/>
    </xf>
    <xf numFmtId="0" fontId="29" fillId="0" borderId="77" xfId="0" applyFont="1" applyFill="1" applyBorder="1" applyAlignment="1">
      <alignment horizontal="center" vertical="center"/>
    </xf>
    <xf numFmtId="0" fontId="29" fillId="0" borderId="38" xfId="0" applyFont="1" applyFill="1" applyBorder="1" applyAlignment="1">
      <alignment horizontal="center" vertical="center"/>
    </xf>
    <xf numFmtId="0" fontId="29" fillId="0" borderId="40" xfId="0" applyFont="1" applyFill="1" applyBorder="1" applyAlignment="1">
      <alignment horizontal="center" vertical="center"/>
    </xf>
    <xf numFmtId="0" fontId="25" fillId="0" borderId="1" xfId="0" applyFont="1" applyBorder="1" applyAlignment="1">
      <alignment horizontal="center" vertical="center"/>
    </xf>
    <xf numFmtId="0" fontId="32" fillId="0" borderId="1" xfId="0" applyFont="1" applyBorder="1" applyAlignment="1">
      <alignment horizontal="center" vertical="center"/>
    </xf>
    <xf numFmtId="0" fontId="25" fillId="0" borderId="32" xfId="0" applyFont="1" applyBorder="1" applyAlignment="1">
      <alignment horizontal="center" vertical="center"/>
    </xf>
    <xf numFmtId="0" fontId="25" fillId="0" borderId="38" xfId="0" applyFont="1" applyBorder="1" applyAlignment="1">
      <alignment horizontal="center" vertical="center"/>
    </xf>
    <xf numFmtId="0" fontId="25" fillId="0" borderId="2" xfId="0" applyFont="1" applyBorder="1" applyAlignment="1">
      <alignment horizontal="center" vertical="center"/>
    </xf>
    <xf numFmtId="0" fontId="29" fillId="0" borderId="2" xfId="0" applyFont="1" applyFill="1" applyBorder="1" applyAlignment="1">
      <alignment horizontal="center" vertical="center"/>
    </xf>
    <xf numFmtId="0" fontId="29" fillId="0" borderId="36" xfId="0" applyFont="1" applyFill="1" applyBorder="1" applyAlignment="1">
      <alignment horizontal="center" vertical="center"/>
    </xf>
    <xf numFmtId="0" fontId="25" fillId="0" borderId="0" xfId="0" applyFont="1" applyFill="1"/>
    <xf numFmtId="0" fontId="25" fillId="0" borderId="0" xfId="0" applyFont="1" applyFill="1" applyAlignment="1">
      <alignment horizontal="center"/>
    </xf>
    <xf numFmtId="0" fontId="25" fillId="0" borderId="0" xfId="0" applyFont="1" applyFill="1" applyAlignment="1">
      <alignment horizontal="center" vertical="center"/>
    </xf>
    <xf numFmtId="0" fontId="25" fillId="0" borderId="0" xfId="0" applyFont="1"/>
    <xf numFmtId="0" fontId="25" fillId="0" borderId="0" xfId="0" applyFont="1" applyAlignment="1">
      <alignment horizontal="center" vertical="center"/>
    </xf>
    <xf numFmtId="166" fontId="25" fillId="0" borderId="0" xfId="0" applyNumberFormat="1" applyFont="1" applyAlignment="1">
      <alignment horizontal="center" vertical="center"/>
    </xf>
    <xf numFmtId="10" fontId="25" fillId="0" borderId="0" xfId="0" applyNumberFormat="1" applyFont="1" applyAlignment="1">
      <alignment horizontal="center" vertical="center"/>
    </xf>
    <xf numFmtId="0" fontId="25" fillId="0" borderId="0" xfId="0" applyFont="1" applyAlignment="1">
      <alignment horizontal="center"/>
    </xf>
    <xf numFmtId="0" fontId="25" fillId="0" borderId="0" xfId="0" applyFont="1" applyBorder="1" applyAlignment="1">
      <alignment horizontal="center"/>
    </xf>
    <xf numFmtId="166" fontId="28" fillId="9" borderId="14" xfId="0" applyNumberFormat="1" applyFont="1" applyFill="1" applyBorder="1" applyAlignment="1">
      <alignment horizontal="center" vertical="center" wrapText="1"/>
    </xf>
    <xf numFmtId="166" fontId="28" fillId="4" borderId="79" xfId="0" applyNumberFormat="1" applyFont="1" applyFill="1" applyBorder="1" applyAlignment="1">
      <alignment horizontal="center" vertical="center" wrapText="1"/>
    </xf>
    <xf numFmtId="166" fontId="28" fillId="4" borderId="42" xfId="0" applyNumberFormat="1" applyFont="1" applyFill="1" applyBorder="1" applyAlignment="1">
      <alignment horizontal="center" vertical="center" wrapText="1"/>
    </xf>
    <xf numFmtId="166" fontId="28" fillId="4" borderId="82" xfId="0" applyNumberFormat="1" applyFont="1" applyFill="1" applyBorder="1" applyAlignment="1">
      <alignment horizontal="center" vertical="center" wrapText="1"/>
    </xf>
    <xf numFmtId="166" fontId="28" fillId="4" borderId="26" xfId="0" applyNumberFormat="1" applyFont="1" applyFill="1" applyBorder="1" applyAlignment="1">
      <alignment horizontal="center" vertical="center" wrapText="1"/>
    </xf>
    <xf numFmtId="166" fontId="28" fillId="2" borderId="37" xfId="0" applyNumberFormat="1" applyFont="1" applyFill="1" applyBorder="1" applyAlignment="1">
      <alignment horizontal="center" vertical="center" wrapText="1"/>
    </xf>
    <xf numFmtId="166" fontId="28" fillId="2" borderId="38" xfId="0" applyNumberFormat="1" applyFont="1" applyFill="1" applyBorder="1" applyAlignment="1">
      <alignment horizontal="center" vertical="center" wrapText="1"/>
    </xf>
    <xf numFmtId="166" fontId="28" fillId="2" borderId="40" xfId="0" applyNumberFormat="1" applyFont="1" applyFill="1" applyBorder="1" applyAlignment="1">
      <alignment horizontal="center" vertical="center" wrapText="1"/>
    </xf>
    <xf numFmtId="166" fontId="28" fillId="2" borderId="56" xfId="0" applyNumberFormat="1" applyFont="1" applyFill="1" applyBorder="1" applyAlignment="1">
      <alignment horizontal="center" vertical="center" wrapText="1"/>
    </xf>
    <xf numFmtId="166" fontId="28" fillId="5" borderId="37" xfId="0" applyNumberFormat="1" applyFont="1" applyFill="1" applyBorder="1" applyAlignment="1">
      <alignment horizontal="center" vertical="center" wrapText="1"/>
    </xf>
    <xf numFmtId="166" fontId="28" fillId="5" borderId="38" xfId="0" applyNumberFormat="1" applyFont="1" applyFill="1" applyBorder="1" applyAlignment="1">
      <alignment horizontal="center" vertical="center" wrapText="1"/>
    </xf>
    <xf numFmtId="166" fontId="28" fillId="5" borderId="40" xfId="0" applyNumberFormat="1" applyFont="1" applyFill="1" applyBorder="1" applyAlignment="1">
      <alignment horizontal="center" vertical="center" wrapText="1"/>
    </xf>
    <xf numFmtId="166" fontId="28" fillId="5" borderId="56" xfId="0" applyNumberFormat="1" applyFont="1" applyFill="1" applyBorder="1" applyAlignment="1">
      <alignment horizontal="center" vertical="center" wrapText="1"/>
    </xf>
    <xf numFmtId="166" fontId="28" fillId="6" borderId="37" xfId="0" applyNumberFormat="1" applyFont="1" applyFill="1" applyBorder="1" applyAlignment="1">
      <alignment horizontal="center" vertical="center" wrapText="1"/>
    </xf>
    <xf numFmtId="166" fontId="28" fillId="6" borderId="38" xfId="0" applyNumberFormat="1" applyFont="1" applyFill="1" applyBorder="1" applyAlignment="1">
      <alignment horizontal="center" vertical="center" wrapText="1"/>
    </xf>
    <xf numFmtId="166" fontId="28" fillId="6" borderId="40" xfId="0" applyNumberFormat="1" applyFont="1" applyFill="1" applyBorder="1" applyAlignment="1">
      <alignment horizontal="center" vertical="center" wrapText="1"/>
    </xf>
    <xf numFmtId="166" fontId="28" fillId="6" borderId="56" xfId="0" applyNumberFormat="1" applyFont="1" applyFill="1" applyBorder="1" applyAlignment="1">
      <alignment horizontal="center" vertical="center" wrapText="1"/>
    </xf>
    <xf numFmtId="166" fontId="28" fillId="8" borderId="37" xfId="0" applyNumberFormat="1" applyFont="1" applyFill="1" applyBorder="1" applyAlignment="1">
      <alignment horizontal="center" vertical="center" wrapText="1"/>
    </xf>
    <xf numFmtId="166" fontId="28" fillId="8" borderId="38" xfId="0" applyNumberFormat="1" applyFont="1" applyFill="1" applyBorder="1" applyAlignment="1">
      <alignment horizontal="center" vertical="center" wrapText="1"/>
    </xf>
    <xf numFmtId="166" fontId="28" fillId="8" borderId="40" xfId="0" applyNumberFormat="1" applyFont="1" applyFill="1" applyBorder="1" applyAlignment="1">
      <alignment horizontal="center" vertical="center" wrapText="1"/>
    </xf>
    <xf numFmtId="166" fontId="28" fillId="8" borderId="56" xfId="0" applyNumberFormat="1" applyFont="1" applyFill="1" applyBorder="1" applyAlignment="1">
      <alignment horizontal="center" vertical="center" wrapText="1"/>
    </xf>
    <xf numFmtId="166" fontId="28" fillId="7" borderId="41" xfId="0" applyNumberFormat="1" applyFont="1" applyFill="1" applyBorder="1" applyAlignment="1">
      <alignment horizontal="center" vertical="center" wrapText="1"/>
    </xf>
    <xf numFmtId="166" fontId="28" fillId="7" borderId="40" xfId="0" applyNumberFormat="1" applyFont="1" applyFill="1" applyBorder="1" applyAlignment="1">
      <alignment horizontal="center" vertical="center" wrapText="1"/>
    </xf>
    <xf numFmtId="166" fontId="28" fillId="7" borderId="38" xfId="0" applyNumberFormat="1" applyFont="1" applyFill="1" applyBorder="1" applyAlignment="1">
      <alignment horizontal="center" vertical="center" wrapText="1"/>
    </xf>
    <xf numFmtId="166" fontId="28" fillId="7" borderId="28" xfId="0" applyNumberFormat="1" applyFont="1" applyFill="1" applyBorder="1" applyAlignment="1">
      <alignment horizontal="center" vertical="center" wrapText="1"/>
    </xf>
    <xf numFmtId="0" fontId="29" fillId="0" borderId="46" xfId="0" applyFont="1" applyFill="1" applyBorder="1" applyAlignment="1">
      <alignment horizontal="center" vertical="center" wrapText="1"/>
    </xf>
    <xf numFmtId="0" fontId="29" fillId="0" borderId="45" xfId="0" applyFont="1" applyFill="1" applyBorder="1" applyAlignment="1">
      <alignment horizontal="center" vertical="center" wrapText="1"/>
    </xf>
    <xf numFmtId="166" fontId="29" fillId="9" borderId="46" xfId="0" applyNumberFormat="1" applyFont="1" applyFill="1" applyBorder="1" applyAlignment="1">
      <alignment horizontal="center" vertical="center"/>
    </xf>
    <xf numFmtId="10" fontId="29" fillId="9" borderId="49" xfId="0" applyNumberFormat="1" applyFont="1" applyFill="1" applyBorder="1" applyAlignment="1">
      <alignment horizontal="center" vertical="center"/>
    </xf>
    <xf numFmtId="166" fontId="29" fillId="0" borderId="46" xfId="0" applyNumberFormat="1" applyFont="1" applyBorder="1" applyAlignment="1">
      <alignment horizontal="center" vertical="center"/>
    </xf>
    <xf numFmtId="166" fontId="29" fillId="0" borderId="45" xfId="0" applyNumberFormat="1" applyFont="1" applyBorder="1" applyAlignment="1">
      <alignment horizontal="center" vertical="center"/>
    </xf>
    <xf numFmtId="0" fontId="29" fillId="0" borderId="0" xfId="0" applyFont="1"/>
    <xf numFmtId="0" fontId="29" fillId="0" borderId="29" xfId="0" applyFont="1" applyFill="1" applyBorder="1" applyAlignment="1">
      <alignment horizontal="center" vertical="center" wrapText="1"/>
    </xf>
    <xf numFmtId="0" fontId="29" fillId="0" borderId="1" xfId="0" applyFont="1" applyFill="1" applyBorder="1" applyAlignment="1">
      <alignment horizontal="center" vertical="center" wrapText="1"/>
    </xf>
    <xf numFmtId="166" fontId="29" fillId="9" borderId="29" xfId="0" applyNumberFormat="1" applyFont="1" applyFill="1" applyBorder="1" applyAlignment="1">
      <alignment horizontal="center" vertical="center"/>
    </xf>
    <xf numFmtId="10" fontId="29" fillId="9" borderId="30" xfId="0" applyNumberFormat="1" applyFont="1" applyFill="1" applyBorder="1" applyAlignment="1">
      <alignment horizontal="center" vertical="center"/>
    </xf>
    <xf numFmtId="166" fontId="29" fillId="0" borderId="29" xfId="0" applyNumberFormat="1" applyFont="1" applyBorder="1" applyAlignment="1">
      <alignment horizontal="center" vertical="center"/>
    </xf>
    <xf numFmtId="166" fontId="29" fillId="0" borderId="1" xfId="0" applyNumberFormat="1" applyFont="1" applyBorder="1" applyAlignment="1">
      <alignment horizontal="center" vertical="center"/>
    </xf>
    <xf numFmtId="0" fontId="29" fillId="0" borderId="31" xfId="0" applyFont="1" applyFill="1" applyBorder="1" applyAlignment="1">
      <alignment horizontal="center" vertical="center" wrapText="1"/>
    </xf>
    <xf numFmtId="0" fontId="29" fillId="0" borderId="32" xfId="0" applyFont="1" applyFill="1" applyBorder="1" applyAlignment="1">
      <alignment horizontal="center" vertical="center" wrapText="1"/>
    </xf>
    <xf numFmtId="166" fontId="29" fillId="9" borderId="31" xfId="0" applyNumberFormat="1" applyFont="1" applyFill="1" applyBorder="1" applyAlignment="1">
      <alignment horizontal="center" vertical="center"/>
    </xf>
    <xf numFmtId="10" fontId="29" fillId="9" borderId="33" xfId="0" applyNumberFormat="1" applyFont="1" applyFill="1" applyBorder="1" applyAlignment="1">
      <alignment horizontal="center" vertical="center"/>
    </xf>
    <xf numFmtId="166" fontId="29" fillId="0" borderId="31" xfId="0" applyNumberFormat="1" applyFont="1" applyBorder="1" applyAlignment="1">
      <alignment horizontal="center" vertical="center"/>
    </xf>
    <xf numFmtId="166" fontId="29" fillId="0" borderId="32" xfId="0" applyNumberFormat="1" applyFont="1" applyBorder="1" applyAlignment="1">
      <alignment horizontal="center" vertical="center"/>
    </xf>
    <xf numFmtId="0" fontId="29" fillId="0" borderId="54" xfId="0" applyFont="1" applyFill="1" applyBorder="1" applyAlignment="1">
      <alignment horizontal="center" vertical="center" wrapText="1"/>
    </xf>
    <xf numFmtId="0" fontId="29" fillId="0" borderId="4" xfId="0" applyFont="1" applyFill="1" applyBorder="1" applyAlignment="1">
      <alignment horizontal="center" vertical="center" wrapText="1"/>
    </xf>
    <xf numFmtId="166" fontId="29" fillId="9" borderId="54" xfId="0" applyNumberFormat="1" applyFont="1" applyFill="1" applyBorder="1" applyAlignment="1">
      <alignment horizontal="center" vertical="center"/>
    </xf>
    <xf numFmtId="10" fontId="29" fillId="9" borderId="77" xfId="0" applyNumberFormat="1" applyFont="1" applyFill="1" applyBorder="1" applyAlignment="1">
      <alignment horizontal="center" vertical="center"/>
    </xf>
    <xf numFmtId="166" fontId="29" fillId="0" borderId="54" xfId="0" applyNumberFormat="1" applyFont="1" applyBorder="1" applyAlignment="1">
      <alignment horizontal="center" vertical="center"/>
    </xf>
    <xf numFmtId="166" fontId="29" fillId="0" borderId="4" xfId="0" applyNumberFormat="1" applyFont="1" applyBorder="1" applyAlignment="1">
      <alignment horizontal="center" vertical="center"/>
    </xf>
    <xf numFmtId="0" fontId="29" fillId="0" borderId="37" xfId="0" applyFont="1" applyFill="1" applyBorder="1" applyAlignment="1">
      <alignment horizontal="center" vertical="center" wrapText="1"/>
    </xf>
    <xf numFmtId="0" fontId="29" fillId="0" borderId="38" xfId="0" applyFont="1" applyFill="1" applyBorder="1" applyAlignment="1">
      <alignment horizontal="center" vertical="center" wrapText="1"/>
    </xf>
    <xf numFmtId="166" fontId="29" fillId="9" borderId="37" xfId="0" applyNumberFormat="1" applyFont="1" applyFill="1" applyBorder="1" applyAlignment="1">
      <alignment horizontal="center" vertical="center"/>
    </xf>
    <xf numFmtId="10" fontId="29" fillId="9" borderId="40" xfId="0" applyNumberFormat="1" applyFont="1" applyFill="1" applyBorder="1" applyAlignment="1">
      <alignment horizontal="center" vertical="center"/>
    </xf>
    <xf numFmtId="166" fontId="29" fillId="0" borderId="37" xfId="0" applyNumberFormat="1" applyFont="1" applyBorder="1" applyAlignment="1">
      <alignment horizontal="center" vertical="center"/>
    </xf>
    <xf numFmtId="166" fontId="29" fillId="0" borderId="38" xfId="0" applyNumberFormat="1" applyFont="1" applyBorder="1" applyAlignment="1">
      <alignment horizontal="center" vertical="center"/>
    </xf>
    <xf numFmtId="166" fontId="29" fillId="0" borderId="38" xfId="0" applyNumberFormat="1" applyFont="1" applyBorder="1" applyAlignment="1">
      <alignment vertical="center"/>
    </xf>
    <xf numFmtId="166" fontId="29" fillId="0" borderId="40" xfId="0" applyNumberFormat="1" applyFont="1" applyBorder="1" applyAlignment="1">
      <alignment vertical="center"/>
    </xf>
    <xf numFmtId="0" fontId="29" fillId="0" borderId="35" xfId="0" applyFont="1" applyFill="1" applyBorder="1" applyAlignment="1">
      <alignment horizontal="center" vertical="center" wrapText="1"/>
    </xf>
    <xf numFmtId="0" fontId="29" fillId="0" borderId="2" xfId="0" applyFont="1" applyFill="1" applyBorder="1" applyAlignment="1">
      <alignment horizontal="center" vertical="center" wrapText="1"/>
    </xf>
    <xf numFmtId="166" fontId="29" fillId="9" borderId="35" xfId="0" applyNumberFormat="1" applyFont="1" applyFill="1" applyBorder="1" applyAlignment="1">
      <alignment horizontal="center" vertical="center"/>
    </xf>
    <xf numFmtId="10" fontId="29" fillId="9" borderId="36" xfId="0" applyNumberFormat="1" applyFont="1" applyFill="1" applyBorder="1" applyAlignment="1">
      <alignment horizontal="center" vertical="center"/>
    </xf>
    <xf numFmtId="166" fontId="29" fillId="0" borderId="35" xfId="0" applyNumberFormat="1" applyFont="1" applyBorder="1" applyAlignment="1">
      <alignment horizontal="center" vertical="center"/>
    </xf>
    <xf numFmtId="166" fontId="29" fillId="0" borderId="2" xfId="0" applyNumberFormat="1" applyFont="1" applyBorder="1" applyAlignment="1">
      <alignment horizontal="center" vertical="center"/>
    </xf>
    <xf numFmtId="166" fontId="29" fillId="0" borderId="2" xfId="0" applyNumberFormat="1" applyFont="1" applyBorder="1" applyAlignment="1">
      <alignment vertical="center"/>
    </xf>
    <xf numFmtId="166" fontId="29" fillId="0" borderId="36" xfId="0" applyNumberFormat="1" applyFont="1" applyBorder="1" applyAlignment="1">
      <alignment vertical="center"/>
    </xf>
    <xf numFmtId="166" fontId="29" fillId="0" borderId="1" xfId="0" applyNumberFormat="1" applyFont="1" applyBorder="1" applyAlignment="1">
      <alignment vertical="center"/>
    </xf>
    <xf numFmtId="166" fontId="29" fillId="0" borderId="30" xfId="0" applyNumberFormat="1" applyFont="1" applyBorder="1" applyAlignment="1">
      <alignment vertical="center"/>
    </xf>
    <xf numFmtId="0" fontId="25" fillId="0" borderId="45" xfId="0" applyFont="1" applyFill="1" applyBorder="1" applyAlignment="1">
      <alignment horizontal="center" vertical="center"/>
    </xf>
    <xf numFmtId="0" fontId="25" fillId="0" borderId="32" xfId="0" applyFont="1" applyFill="1" applyBorder="1" applyAlignment="1">
      <alignment horizontal="center" vertical="center"/>
    </xf>
    <xf numFmtId="0" fontId="25" fillId="0" borderId="38" xfId="0" applyFont="1" applyFill="1" applyBorder="1" applyAlignment="1">
      <alignment horizontal="center" vertical="center"/>
    </xf>
    <xf numFmtId="0" fontId="25" fillId="2" borderId="4" xfId="0" applyFont="1" applyFill="1" applyBorder="1" applyAlignment="1">
      <alignment horizontal="center" vertical="center"/>
    </xf>
    <xf numFmtId="0" fontId="25" fillId="2" borderId="8" xfId="0" applyFont="1" applyFill="1" applyBorder="1" applyAlignment="1">
      <alignment horizontal="center" vertical="center"/>
    </xf>
    <xf numFmtId="0" fontId="25" fillId="4" borderId="12" xfId="0" applyFont="1" applyFill="1" applyBorder="1"/>
    <xf numFmtId="0" fontId="25" fillId="4" borderId="13" xfId="0" applyFont="1" applyFill="1" applyBorder="1"/>
    <xf numFmtId="0" fontId="25" fillId="0" borderId="13" xfId="0" applyFont="1" applyFill="1" applyBorder="1"/>
    <xf numFmtId="0" fontId="26" fillId="0" borderId="14" xfId="0" applyFont="1" applyFill="1" applyBorder="1" applyAlignment="1">
      <alignment horizontal="center" vertical="center"/>
    </xf>
    <xf numFmtId="2" fontId="25" fillId="2" borderId="17" xfId="0" applyNumberFormat="1" applyFont="1" applyFill="1" applyBorder="1" applyAlignment="1">
      <alignment vertical="center"/>
    </xf>
    <xf numFmtId="2" fontId="25" fillId="2" borderId="64" xfId="0" applyNumberFormat="1" applyFont="1" applyFill="1" applyBorder="1" applyAlignment="1">
      <alignment vertical="center"/>
    </xf>
    <xf numFmtId="2" fontId="25" fillId="0" borderId="18" xfId="0" applyNumberFormat="1" applyFont="1" applyFill="1" applyBorder="1" applyAlignment="1">
      <alignment vertical="center"/>
    </xf>
    <xf numFmtId="165" fontId="26" fillId="2" borderId="19" xfId="1" applyNumberFormat="1" applyFont="1" applyFill="1" applyBorder="1" applyAlignment="1">
      <alignment horizontal="center" vertical="center"/>
    </xf>
    <xf numFmtId="2" fontId="25" fillId="5" borderId="17" xfId="0" applyNumberFormat="1" applyFont="1" applyFill="1" applyBorder="1" applyAlignment="1">
      <alignment vertical="center"/>
    </xf>
    <xf numFmtId="2" fontId="25" fillId="5" borderId="0" xfId="0" applyNumberFormat="1" applyFont="1" applyFill="1" applyBorder="1" applyAlignment="1">
      <alignment vertical="center"/>
    </xf>
    <xf numFmtId="2" fontId="25" fillId="0" borderId="0" xfId="0" applyNumberFormat="1" applyFont="1" applyFill="1" applyBorder="1" applyAlignment="1">
      <alignment vertical="center"/>
    </xf>
    <xf numFmtId="165" fontId="26" fillId="5" borderId="19" xfId="1" applyNumberFormat="1" applyFont="1" applyFill="1" applyBorder="1" applyAlignment="1">
      <alignment horizontal="center" vertical="center"/>
    </xf>
    <xf numFmtId="2" fontId="25" fillId="6" borderId="17" xfId="0" applyNumberFormat="1" applyFont="1" applyFill="1" applyBorder="1" applyAlignment="1">
      <alignment vertical="center"/>
    </xf>
    <xf numFmtId="2" fontId="25" fillId="6" borderId="0" xfId="0" applyNumberFormat="1" applyFont="1" applyFill="1" applyBorder="1" applyAlignment="1">
      <alignment vertical="center"/>
    </xf>
    <xf numFmtId="165" fontId="28" fillId="6" borderId="19" xfId="1" applyNumberFormat="1" applyFont="1" applyFill="1" applyBorder="1" applyAlignment="1">
      <alignment horizontal="center" vertical="center"/>
    </xf>
    <xf numFmtId="2" fontId="25" fillId="8" borderId="17" xfId="0" applyNumberFormat="1" applyFont="1" applyFill="1" applyBorder="1" applyAlignment="1">
      <alignment vertical="center"/>
    </xf>
    <xf numFmtId="2" fontId="25" fillId="8" borderId="0" xfId="0" applyNumberFormat="1" applyFont="1" applyFill="1" applyBorder="1" applyAlignment="1">
      <alignment vertical="center"/>
    </xf>
    <xf numFmtId="165" fontId="26" fillId="8" borderId="19" xfId="1" applyNumberFormat="1" applyFont="1" applyFill="1" applyBorder="1" applyAlignment="1">
      <alignment horizontal="center" vertical="center"/>
    </xf>
    <xf numFmtId="2" fontId="25" fillId="7" borderId="23" xfId="0" applyNumberFormat="1" applyFont="1" applyFill="1" applyBorder="1" applyAlignment="1">
      <alignment vertical="center"/>
    </xf>
    <xf numFmtId="2" fontId="25" fillId="7" borderId="24" xfId="0" applyNumberFormat="1" applyFont="1" applyFill="1" applyBorder="1" applyAlignment="1">
      <alignment vertical="center"/>
    </xf>
    <xf numFmtId="2" fontId="25" fillId="0" borderId="24" xfId="0" applyNumberFormat="1" applyFont="1" applyFill="1" applyBorder="1" applyAlignment="1">
      <alignment vertical="center"/>
    </xf>
    <xf numFmtId="165" fontId="26" fillId="7" borderId="25" xfId="1" applyNumberFormat="1" applyFont="1" applyFill="1" applyBorder="1" applyAlignment="1">
      <alignment horizontal="center" vertical="center"/>
    </xf>
    <xf numFmtId="0" fontId="25" fillId="0" borderId="72" xfId="0" applyFont="1" applyBorder="1" applyAlignment="1"/>
    <xf numFmtId="0" fontId="25" fillId="0" borderId="24" xfId="0" applyFont="1" applyBorder="1" applyAlignment="1"/>
    <xf numFmtId="166" fontId="27" fillId="0" borderId="0" xfId="0" applyNumberFormat="1" applyFont="1" applyBorder="1" applyAlignment="1">
      <alignment horizontal="center" vertical="center"/>
    </xf>
    <xf numFmtId="0" fontId="26" fillId="0" borderId="37" xfId="0" applyFont="1" applyFill="1" applyBorder="1" applyAlignment="1">
      <alignment horizontal="center" vertical="center" wrapText="1"/>
    </xf>
    <xf numFmtId="0" fontId="26" fillId="0" borderId="38" xfId="0" applyFont="1" applyFill="1" applyBorder="1" applyAlignment="1">
      <alignment horizontal="center" vertical="center" wrapText="1"/>
    </xf>
    <xf numFmtId="0" fontId="26" fillId="0" borderId="40" xfId="0" applyFont="1" applyFill="1" applyBorder="1" applyAlignment="1">
      <alignment horizontal="center" vertical="center" wrapText="1"/>
    </xf>
    <xf numFmtId="0" fontId="28" fillId="0" borderId="37" xfId="0" applyFont="1" applyFill="1" applyBorder="1" applyAlignment="1" applyProtection="1">
      <alignment horizontal="center" vertical="center" wrapText="1"/>
      <protection locked="0"/>
    </xf>
    <xf numFmtId="0" fontId="28" fillId="0" borderId="38" xfId="0" applyFont="1" applyFill="1" applyBorder="1" applyAlignment="1" applyProtection="1">
      <alignment horizontal="center" vertical="center" wrapText="1"/>
      <protection locked="0"/>
    </xf>
    <xf numFmtId="0" fontId="28" fillId="0" borderId="42" xfId="0" applyFont="1" applyFill="1" applyBorder="1" applyAlignment="1" applyProtection="1">
      <alignment horizontal="center" vertical="center" wrapText="1"/>
      <protection locked="0"/>
    </xf>
    <xf numFmtId="0" fontId="28" fillId="0" borderId="41" xfId="0" applyFont="1" applyFill="1" applyBorder="1" applyAlignment="1" applyProtection="1">
      <alignment horizontal="center" vertical="center" wrapText="1"/>
      <protection locked="0"/>
    </xf>
    <xf numFmtId="0" fontId="28" fillId="0" borderId="39" xfId="0" applyFont="1" applyFill="1" applyBorder="1" applyAlignment="1" applyProtection="1">
      <alignment horizontal="center" vertical="center" wrapText="1"/>
      <protection locked="0"/>
    </xf>
    <xf numFmtId="0" fontId="26" fillId="9" borderId="40" xfId="0" applyFont="1" applyFill="1" applyBorder="1" applyAlignment="1">
      <alignment horizontal="center" vertical="center" wrapText="1"/>
    </xf>
    <xf numFmtId="166" fontId="28" fillId="9" borderId="26" xfId="0" applyNumberFormat="1" applyFont="1" applyFill="1" applyBorder="1" applyAlignment="1">
      <alignment horizontal="center" vertical="center" wrapText="1"/>
    </xf>
    <xf numFmtId="10" fontId="28" fillId="9" borderId="27" xfId="1" applyNumberFormat="1" applyFont="1" applyFill="1" applyBorder="1" applyAlignment="1">
      <alignment horizontal="center" vertical="center" wrapText="1"/>
    </xf>
    <xf numFmtId="10" fontId="28" fillId="0" borderId="26" xfId="1" applyNumberFormat="1" applyFont="1" applyFill="1" applyBorder="1" applyAlignment="1">
      <alignment horizontal="center" vertical="center" wrapText="1"/>
    </xf>
    <xf numFmtId="10" fontId="28" fillId="0" borderId="27" xfId="1" applyNumberFormat="1" applyFont="1" applyFill="1" applyBorder="1" applyAlignment="1">
      <alignment horizontal="center" vertical="center" wrapText="1"/>
    </xf>
    <xf numFmtId="10" fontId="28" fillId="4" borderId="26" xfId="1" applyNumberFormat="1" applyFont="1" applyFill="1" applyBorder="1" applyAlignment="1">
      <alignment horizontal="center" vertical="center" wrapText="1"/>
    </xf>
    <xf numFmtId="166" fontId="28" fillId="4" borderId="38" xfId="0" applyNumberFormat="1" applyFont="1" applyFill="1" applyBorder="1" applyAlignment="1">
      <alignment horizontal="center" vertical="center" wrapText="1"/>
    </xf>
    <xf numFmtId="166" fontId="28" fillId="4" borderId="56" xfId="0" applyNumberFormat="1" applyFont="1" applyFill="1" applyBorder="1" applyAlignment="1">
      <alignment horizontal="center" vertical="center" wrapText="1"/>
    </xf>
    <xf numFmtId="0" fontId="29" fillId="0" borderId="47" xfId="0" applyFont="1" applyFill="1" applyBorder="1" applyAlignment="1">
      <alignment horizontal="center" vertical="center" wrapText="1"/>
    </xf>
    <xf numFmtId="0" fontId="29" fillId="0" borderId="63" xfId="0" applyFont="1" applyFill="1" applyBorder="1" applyAlignment="1">
      <alignment horizontal="center" vertical="center" wrapText="1"/>
    </xf>
    <xf numFmtId="0" fontId="29" fillId="0" borderId="42" xfId="0" applyFont="1" applyFill="1" applyBorder="1" applyAlignment="1">
      <alignment horizontal="center" vertical="center"/>
    </xf>
    <xf numFmtId="0" fontId="25" fillId="0" borderId="58" xfId="0" applyFont="1" applyFill="1" applyBorder="1" applyAlignment="1">
      <alignment horizontal="center" vertical="center"/>
    </xf>
    <xf numFmtId="0" fontId="25" fillId="0" borderId="1" xfId="0" applyFont="1" applyFill="1" applyBorder="1" applyAlignment="1">
      <alignment horizontal="center" vertical="center"/>
    </xf>
    <xf numFmtId="0" fontId="25" fillId="0" borderId="48" xfId="0" applyFont="1" applyFill="1" applyBorder="1" applyAlignment="1">
      <alignment horizontal="center" vertical="center"/>
    </xf>
    <xf numFmtId="0" fontId="25" fillId="0" borderId="49" xfId="0" applyFont="1" applyFill="1" applyBorder="1" applyAlignment="1">
      <alignment horizontal="center" vertical="center"/>
    </xf>
    <xf numFmtId="0" fontId="25" fillId="0" borderId="63" xfId="0" applyFont="1" applyFill="1" applyBorder="1" applyAlignment="1">
      <alignment horizontal="center" vertical="center"/>
    </xf>
    <xf numFmtId="0" fontId="25" fillId="0" borderId="63" xfId="0" applyFont="1" applyBorder="1" applyAlignment="1">
      <alignment horizontal="center" vertical="center"/>
    </xf>
    <xf numFmtId="0" fontId="25" fillId="9" borderId="63" xfId="0" applyFont="1" applyFill="1" applyBorder="1" applyAlignment="1">
      <alignment horizontal="center" vertical="center"/>
    </xf>
    <xf numFmtId="166" fontId="25" fillId="9" borderId="48" xfId="0" applyNumberFormat="1" applyFont="1" applyFill="1" applyBorder="1" applyAlignment="1">
      <alignment horizontal="center" vertical="center"/>
    </xf>
    <xf numFmtId="10" fontId="25" fillId="9" borderId="47" xfId="0" applyNumberFormat="1" applyFont="1" applyFill="1" applyBorder="1" applyAlignment="1">
      <alignment horizontal="center" vertical="center"/>
    </xf>
    <xf numFmtId="167" fontId="25" fillId="0" borderId="45" xfId="0" applyNumberFormat="1" applyFont="1" applyFill="1" applyBorder="1" applyAlignment="1">
      <alignment horizontal="center" vertical="center"/>
    </xf>
    <xf numFmtId="9" fontId="25" fillId="9" borderId="45" xfId="1" applyFont="1" applyFill="1" applyBorder="1" applyAlignment="1">
      <alignment horizontal="center" vertical="center"/>
    </xf>
    <xf numFmtId="166" fontId="25" fillId="0" borderId="45" xfId="0" applyNumberFormat="1" applyFont="1" applyBorder="1" applyAlignment="1">
      <alignment horizontal="center" vertical="center"/>
    </xf>
    <xf numFmtId="166" fontId="25" fillId="0" borderId="70" xfId="0" applyNumberFormat="1" applyFont="1" applyBorder="1" applyAlignment="1">
      <alignment horizontal="center" vertical="center"/>
    </xf>
    <xf numFmtId="166" fontId="25" fillId="0" borderId="29" xfId="0" applyNumberFormat="1" applyFont="1" applyBorder="1" applyAlignment="1">
      <alignment horizontal="center" vertical="center"/>
    </xf>
    <xf numFmtId="166" fontId="25" fillId="0" borderId="69" xfId="0" applyNumberFormat="1" applyFont="1" applyBorder="1" applyAlignment="1">
      <alignment horizontal="center" vertical="center"/>
    </xf>
    <xf numFmtId="166" fontId="25" fillId="0" borderId="46" xfId="0" applyNumberFormat="1" applyFont="1" applyBorder="1" applyAlignment="1">
      <alignment horizontal="center" vertical="center"/>
    </xf>
    <xf numFmtId="0" fontId="29" fillId="0" borderId="21" xfId="0" applyFont="1" applyFill="1" applyBorder="1" applyAlignment="1">
      <alignment horizontal="center" vertical="center" wrapText="1"/>
    </xf>
    <xf numFmtId="0" fontId="29" fillId="0" borderId="57" xfId="0" applyFont="1" applyFill="1" applyBorder="1" applyAlignment="1">
      <alignment horizontal="center" vertical="center" wrapText="1"/>
    </xf>
    <xf numFmtId="0" fontId="25" fillId="0" borderId="2" xfId="0" applyFont="1" applyFill="1" applyBorder="1" applyAlignment="1">
      <alignment horizontal="center" vertical="center"/>
    </xf>
    <xf numFmtId="0" fontId="25" fillId="0" borderId="34" xfId="0" applyFont="1" applyFill="1" applyBorder="1" applyAlignment="1">
      <alignment horizontal="center" vertical="center"/>
    </xf>
    <xf numFmtId="0" fontId="25" fillId="0" borderId="36" xfId="0" applyFont="1" applyFill="1" applyBorder="1" applyAlignment="1">
      <alignment horizontal="center" vertical="center"/>
    </xf>
    <xf numFmtId="0" fontId="25" fillId="0" borderId="57" xfId="0" applyFont="1" applyBorder="1" applyAlignment="1">
      <alignment horizontal="center" vertical="center"/>
    </xf>
    <xf numFmtId="0" fontId="25" fillId="9" borderId="58" xfId="0" applyFont="1" applyFill="1" applyBorder="1" applyAlignment="1">
      <alignment horizontal="center" vertical="center"/>
    </xf>
    <xf numFmtId="166" fontId="25" fillId="9" borderId="34" xfId="0" applyNumberFormat="1" applyFont="1" applyFill="1" applyBorder="1" applyAlignment="1">
      <alignment horizontal="center" vertical="center"/>
    </xf>
    <xf numFmtId="10" fontId="25" fillId="9" borderId="21" xfId="0" applyNumberFormat="1" applyFont="1" applyFill="1" applyBorder="1" applyAlignment="1">
      <alignment horizontal="center" vertical="center"/>
    </xf>
    <xf numFmtId="167" fontId="25" fillId="0" borderId="1" xfId="0" applyNumberFormat="1" applyFont="1" applyFill="1" applyBorder="1" applyAlignment="1">
      <alignment horizontal="center" vertical="center"/>
    </xf>
    <xf numFmtId="167" fontId="25" fillId="0" borderId="2" xfId="0" applyNumberFormat="1" applyFont="1" applyFill="1" applyBorder="1" applyAlignment="1">
      <alignment horizontal="center" vertical="center"/>
    </xf>
    <xf numFmtId="9" fontId="25" fillId="9" borderId="2" xfId="1" applyFont="1" applyFill="1" applyBorder="1" applyAlignment="1">
      <alignment horizontal="center" vertical="center"/>
    </xf>
    <xf numFmtId="166" fontId="25" fillId="0" borderId="1" xfId="0" applyNumberFormat="1" applyFont="1" applyBorder="1" applyAlignment="1">
      <alignment horizontal="center" vertical="center"/>
    </xf>
    <xf numFmtId="0" fontId="29" fillId="0" borderId="3" xfId="0" applyFont="1" applyFill="1" applyBorder="1" applyAlignment="1">
      <alignment horizontal="center" vertical="center" wrapText="1"/>
    </xf>
    <xf numFmtId="0" fontId="29" fillId="0" borderId="58" xfId="0" applyFont="1" applyFill="1" applyBorder="1" applyAlignment="1">
      <alignment horizontal="center" vertical="center" wrapText="1"/>
    </xf>
    <xf numFmtId="0" fontId="25" fillId="0" borderId="57" xfId="0" applyFont="1" applyFill="1" applyBorder="1" applyAlignment="1">
      <alignment horizontal="center" vertical="center"/>
    </xf>
    <xf numFmtId="0" fontId="32" fillId="0" borderId="0" xfId="0" applyFont="1"/>
    <xf numFmtId="0" fontId="29" fillId="0" borderId="10" xfId="0" applyFont="1" applyFill="1" applyBorder="1" applyAlignment="1">
      <alignment horizontal="center" vertical="center" wrapText="1"/>
    </xf>
    <xf numFmtId="0" fontId="29" fillId="0" borderId="83" xfId="0" applyFont="1" applyFill="1" applyBorder="1" applyAlignment="1">
      <alignment horizontal="center" vertical="center" wrapText="1"/>
    </xf>
    <xf numFmtId="0" fontId="25" fillId="0" borderId="4" xfId="0" applyFont="1" applyFill="1" applyBorder="1" applyAlignment="1">
      <alignment horizontal="center" vertical="center"/>
    </xf>
    <xf numFmtId="0" fontId="25" fillId="0" borderId="83" xfId="0" applyFont="1" applyFill="1" applyBorder="1" applyAlignment="1">
      <alignment horizontal="center" vertical="center"/>
    </xf>
    <xf numFmtId="0" fontId="25" fillId="0" borderId="55" xfId="0" applyFont="1" applyFill="1" applyBorder="1" applyAlignment="1">
      <alignment horizontal="center" vertical="center"/>
    </xf>
    <xf numFmtId="0" fontId="25" fillId="0" borderId="44" xfId="0" applyFont="1" applyFill="1" applyBorder="1" applyAlignment="1">
      <alignment horizontal="center" vertical="center"/>
    </xf>
    <xf numFmtId="0" fontId="25" fillId="0" borderId="84" xfId="0" applyFont="1" applyBorder="1" applyAlignment="1">
      <alignment horizontal="center" vertical="center"/>
    </xf>
    <xf numFmtId="0" fontId="25" fillId="9" borderId="83" xfId="0" applyFont="1" applyFill="1" applyBorder="1" applyAlignment="1">
      <alignment horizontal="center" vertical="center"/>
    </xf>
    <xf numFmtId="166" fontId="25" fillId="9" borderId="55" xfId="0" applyNumberFormat="1" applyFont="1" applyFill="1" applyBorder="1" applyAlignment="1">
      <alignment horizontal="center" vertical="center"/>
    </xf>
    <xf numFmtId="10" fontId="25" fillId="9" borderId="20" xfId="0" applyNumberFormat="1" applyFont="1" applyFill="1" applyBorder="1" applyAlignment="1">
      <alignment horizontal="center" vertical="center"/>
    </xf>
    <xf numFmtId="167" fontId="25" fillId="0" borderId="4" xfId="0" applyNumberFormat="1" applyFont="1" applyFill="1" applyBorder="1" applyAlignment="1">
      <alignment horizontal="center" vertical="center"/>
    </xf>
    <xf numFmtId="167" fontId="25" fillId="0" borderId="75" xfId="0" applyNumberFormat="1" applyFont="1" applyFill="1" applyBorder="1" applyAlignment="1">
      <alignment horizontal="center" vertical="center"/>
    </xf>
    <xf numFmtId="9" fontId="25" fillId="9" borderId="75" xfId="1" applyFont="1" applyFill="1" applyBorder="1" applyAlignment="1">
      <alignment horizontal="center" vertical="center"/>
    </xf>
    <xf numFmtId="166" fontId="25" fillId="0" borderId="4" xfId="0" applyNumberFormat="1" applyFont="1" applyBorder="1" applyAlignment="1">
      <alignment horizontal="center" vertical="center"/>
    </xf>
    <xf numFmtId="166" fontId="25" fillId="0" borderId="8" xfId="0" applyNumberFormat="1" applyFont="1" applyBorder="1" applyAlignment="1">
      <alignment horizontal="center" vertical="center"/>
    </xf>
    <xf numFmtId="166" fontId="25" fillId="0" borderId="54" xfId="0" applyNumberFormat="1" applyFont="1" applyBorder="1" applyAlignment="1">
      <alignment horizontal="center" vertical="center"/>
    </xf>
    <xf numFmtId="0" fontId="29" fillId="0" borderId="39" xfId="0" applyFont="1" applyFill="1" applyBorder="1" applyAlignment="1">
      <alignment horizontal="center" vertical="center" wrapText="1"/>
    </xf>
    <xf numFmtId="0" fontId="29" fillId="0" borderId="28"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8" xfId="0" applyFont="1" applyBorder="1" applyAlignment="1">
      <alignment horizontal="center" vertical="center"/>
    </xf>
    <xf numFmtId="0" fontId="25" fillId="9" borderId="28" xfId="0" applyFont="1" applyFill="1" applyBorder="1" applyAlignment="1">
      <alignment horizontal="center" vertical="center"/>
    </xf>
    <xf numFmtId="166" fontId="25" fillId="9" borderId="41" xfId="0" applyNumberFormat="1" applyFont="1" applyFill="1" applyBorder="1" applyAlignment="1">
      <alignment horizontal="center" vertical="center"/>
    </xf>
    <xf numFmtId="10" fontId="25" fillId="9" borderId="39" xfId="0" applyNumberFormat="1" applyFont="1" applyFill="1" applyBorder="1" applyAlignment="1">
      <alignment horizontal="center" vertical="center"/>
    </xf>
    <xf numFmtId="167" fontId="25" fillId="0" borderId="38" xfId="0" applyNumberFormat="1" applyFont="1" applyFill="1" applyBorder="1" applyAlignment="1">
      <alignment horizontal="center" vertical="center"/>
    </xf>
    <xf numFmtId="9" fontId="25" fillId="9" borderId="38" xfId="1" applyFont="1" applyFill="1" applyBorder="1" applyAlignment="1">
      <alignment horizontal="center" vertical="center"/>
    </xf>
    <xf numFmtId="166" fontId="25" fillId="0" borderId="38" xfId="0" applyNumberFormat="1" applyFont="1" applyBorder="1" applyAlignment="1">
      <alignment horizontal="center" vertical="center"/>
    </xf>
    <xf numFmtId="166" fontId="25" fillId="0" borderId="56" xfId="0" applyNumberFormat="1" applyFont="1" applyBorder="1" applyAlignment="1">
      <alignment horizontal="center" vertical="center"/>
    </xf>
    <xf numFmtId="166" fontId="25" fillId="0" borderId="37" xfId="0" applyNumberFormat="1" applyFont="1" applyBorder="1" applyAlignment="1">
      <alignment horizontal="center" vertical="center"/>
    </xf>
    <xf numFmtId="0" fontId="29" fillId="0" borderId="5" xfId="0" applyFont="1" applyFill="1" applyBorder="1" applyAlignment="1">
      <alignment horizontal="center" vertical="center" wrapText="1"/>
    </xf>
    <xf numFmtId="0" fontId="29" fillId="0" borderId="59" xfId="0" applyFont="1" applyFill="1" applyBorder="1" applyAlignment="1">
      <alignment horizontal="center" vertical="center" wrapText="1"/>
    </xf>
    <xf numFmtId="0" fontId="25" fillId="0" borderId="59" xfId="0" applyFont="1" applyFill="1" applyBorder="1" applyAlignment="1">
      <alignment horizontal="center" vertical="center"/>
    </xf>
    <xf numFmtId="0" fontId="25" fillId="0" borderId="74" xfId="0" applyFont="1" applyFill="1" applyBorder="1" applyAlignment="1">
      <alignment horizontal="center" vertical="center"/>
    </xf>
    <xf numFmtId="0" fontId="25" fillId="0" borderId="85" xfId="0" applyFont="1" applyBorder="1" applyAlignment="1">
      <alignment horizontal="center" vertical="center"/>
    </xf>
    <xf numFmtId="0" fontId="25" fillId="9" borderId="59" xfId="0" applyFont="1" applyFill="1" applyBorder="1" applyAlignment="1">
      <alignment horizontal="center" vertical="center"/>
    </xf>
    <xf numFmtId="166" fontId="25" fillId="9" borderId="74" xfId="0" applyNumberFormat="1" applyFont="1" applyFill="1" applyBorder="1" applyAlignment="1">
      <alignment horizontal="center" vertical="center"/>
    </xf>
    <xf numFmtId="10" fontId="25" fillId="9" borderId="50" xfId="0" applyNumberFormat="1" applyFont="1" applyFill="1" applyBorder="1" applyAlignment="1">
      <alignment horizontal="center" vertical="center"/>
    </xf>
    <xf numFmtId="167" fontId="25" fillId="0" borderId="32" xfId="0" applyNumberFormat="1" applyFont="1" applyFill="1" applyBorder="1" applyAlignment="1">
      <alignment horizontal="center" vertical="center"/>
    </xf>
    <xf numFmtId="167" fontId="25" fillId="0" borderId="43" xfId="0" applyNumberFormat="1" applyFont="1" applyFill="1" applyBorder="1" applyAlignment="1">
      <alignment horizontal="center" vertical="center"/>
    </xf>
    <xf numFmtId="9" fontId="25" fillId="9" borderId="43" xfId="1" applyFont="1" applyFill="1" applyBorder="1" applyAlignment="1">
      <alignment horizontal="center" vertical="center"/>
    </xf>
    <xf numFmtId="166" fontId="25" fillId="0" borderId="32" xfId="0" applyNumberFormat="1" applyFont="1" applyBorder="1" applyAlignment="1">
      <alignment horizontal="center" vertical="center"/>
    </xf>
    <xf numFmtId="166" fontId="25" fillId="0" borderId="71" xfId="0" applyNumberFormat="1" applyFont="1" applyBorder="1" applyAlignment="1">
      <alignment horizontal="center" vertical="center"/>
    </xf>
    <xf numFmtId="166" fontId="25" fillId="0" borderId="31" xfId="0" applyNumberFormat="1" applyFont="1" applyBorder="1" applyAlignment="1">
      <alignment horizontal="center" vertical="center"/>
    </xf>
    <xf numFmtId="0" fontId="25" fillId="9" borderId="61" xfId="0" applyFont="1" applyFill="1" applyBorder="1" applyAlignment="1">
      <alignment horizontal="center" vertical="center"/>
    </xf>
    <xf numFmtId="166" fontId="25" fillId="9" borderId="6" xfId="0" applyNumberFormat="1" applyFont="1" applyFill="1" applyBorder="1" applyAlignment="1">
      <alignment horizontal="center" vertical="center"/>
    </xf>
    <xf numFmtId="10" fontId="25" fillId="9" borderId="3" xfId="0" applyNumberFormat="1" applyFont="1" applyFill="1" applyBorder="1" applyAlignment="1">
      <alignment horizontal="center" vertical="center"/>
    </xf>
    <xf numFmtId="9" fontId="25" fillId="9" borderId="1" xfId="1" applyFont="1" applyFill="1" applyBorder="1" applyAlignment="1">
      <alignment horizontal="center" vertical="center"/>
    </xf>
    <xf numFmtId="0" fontId="25" fillId="9" borderId="57" xfId="0" applyFont="1" applyFill="1" applyBorder="1" applyAlignment="1">
      <alignment horizontal="center" vertical="center"/>
    </xf>
    <xf numFmtId="166" fontId="25" fillId="0" borderId="2" xfId="0" applyNumberFormat="1" applyFont="1" applyBorder="1" applyAlignment="1">
      <alignment horizontal="center" vertical="center"/>
    </xf>
    <xf numFmtId="166" fontId="25" fillId="0" borderId="65" xfId="0" applyNumberFormat="1" applyFont="1" applyBorder="1" applyAlignment="1">
      <alignment horizontal="center" vertical="center"/>
    </xf>
    <xf numFmtId="166" fontId="25" fillId="0" borderId="35" xfId="0" applyNumberFormat="1" applyFont="1" applyBorder="1" applyAlignment="1">
      <alignment horizontal="center" vertical="center"/>
    </xf>
    <xf numFmtId="49" fontId="25" fillId="0" borderId="2" xfId="0" applyNumberFormat="1" applyFont="1" applyFill="1" applyBorder="1" applyAlignment="1">
      <alignment horizontal="center" vertical="center"/>
    </xf>
    <xf numFmtId="0" fontId="25" fillId="0" borderId="68" xfId="0" applyFont="1" applyFill="1" applyBorder="1" applyAlignment="1">
      <alignment horizontal="center" vertical="center"/>
    </xf>
    <xf numFmtId="166" fontId="25" fillId="0" borderId="36" xfId="0" applyNumberFormat="1" applyFont="1" applyBorder="1" applyAlignment="1">
      <alignment horizontal="center" vertical="center"/>
    </xf>
    <xf numFmtId="166" fontId="25" fillId="0" borderId="21" xfId="0" applyNumberFormat="1" applyFont="1" applyBorder="1" applyAlignment="1">
      <alignment horizontal="center" vertical="center"/>
    </xf>
    <xf numFmtId="0" fontId="25" fillId="0" borderId="2" xfId="0" applyFont="1" applyBorder="1"/>
    <xf numFmtId="0" fontId="25" fillId="0" borderId="36" xfId="0" applyFont="1" applyBorder="1"/>
    <xf numFmtId="49" fontId="25" fillId="0" borderId="1" xfId="0" applyNumberFormat="1" applyFont="1" applyFill="1" applyBorder="1" applyAlignment="1">
      <alignment horizontal="center" vertical="center"/>
    </xf>
    <xf numFmtId="0" fontId="25" fillId="0" borderId="61" xfId="0" applyFont="1" applyFill="1" applyBorder="1" applyAlignment="1">
      <alignment horizontal="center" vertical="center"/>
    </xf>
    <xf numFmtId="0" fontId="25" fillId="0" borderId="6" xfId="0" applyFont="1" applyFill="1" applyBorder="1" applyAlignment="1">
      <alignment horizontal="center" vertical="center"/>
    </xf>
    <xf numFmtId="166" fontId="25" fillId="0" borderId="30" xfId="0" applyNumberFormat="1" applyFont="1" applyBorder="1" applyAlignment="1">
      <alignment horizontal="center" vertical="center"/>
    </xf>
    <xf numFmtId="166" fontId="25" fillId="0" borderId="3" xfId="0" applyNumberFormat="1" applyFont="1" applyBorder="1" applyAlignment="1">
      <alignment horizontal="center" vertical="center"/>
    </xf>
    <xf numFmtId="0" fontId="25" fillId="0" borderId="1" xfId="0" applyFont="1" applyBorder="1"/>
    <xf numFmtId="0" fontId="25" fillId="0" borderId="30" xfId="0" applyFont="1" applyBorder="1"/>
    <xf numFmtId="0" fontId="29" fillId="0" borderId="6" xfId="0" applyFont="1" applyFill="1" applyBorder="1" applyAlignment="1">
      <alignment horizontal="center" vertical="center"/>
    </xf>
    <xf numFmtId="0" fontId="33" fillId="0" borderId="1" xfId="0" applyFont="1" applyFill="1" applyBorder="1" applyAlignment="1">
      <alignment horizontal="center" vertical="center"/>
    </xf>
    <xf numFmtId="0" fontId="33" fillId="0" borderId="61" xfId="0" applyFont="1" applyFill="1" applyBorder="1" applyAlignment="1">
      <alignment horizontal="center" vertical="center"/>
    </xf>
    <xf numFmtId="167" fontId="25" fillId="0" borderId="0" xfId="0" applyNumberFormat="1" applyFont="1" applyAlignment="1">
      <alignment horizontal="center" vertical="center"/>
    </xf>
    <xf numFmtId="166" fontId="16" fillId="0" borderId="1" xfId="0" applyNumberFormat="1" applyFont="1" applyBorder="1" applyAlignment="1">
      <alignment horizontal="center" vertical="center"/>
    </xf>
    <xf numFmtId="166" fontId="16" fillId="0" borderId="43" xfId="0" applyNumberFormat="1" applyFont="1" applyBorder="1" applyAlignment="1">
      <alignment horizontal="center" vertical="center"/>
    </xf>
    <xf numFmtId="166" fontId="16" fillId="0" borderId="76" xfId="0" applyNumberFormat="1" applyFont="1" applyBorder="1" applyAlignment="1">
      <alignment horizontal="center" vertical="center"/>
    </xf>
    <xf numFmtId="166" fontId="16" fillId="0" borderId="45" xfId="0" applyNumberFormat="1" applyFont="1" applyBorder="1" applyAlignment="1">
      <alignment horizontal="center" vertical="center"/>
    </xf>
    <xf numFmtId="166" fontId="16" fillId="0" borderId="32" xfId="0" applyNumberFormat="1" applyFont="1" applyBorder="1" applyAlignment="1">
      <alignment horizontal="center" vertical="center"/>
    </xf>
    <xf numFmtId="166" fontId="29" fillId="0" borderId="42" xfId="0" applyNumberFormat="1" applyFont="1" applyBorder="1" applyAlignment="1">
      <alignment horizontal="center" vertical="center"/>
    </xf>
    <xf numFmtId="166" fontId="29" fillId="0" borderId="75" xfId="0" applyNumberFormat="1" applyFont="1" applyBorder="1" applyAlignment="1">
      <alignment horizontal="center" vertical="center"/>
    </xf>
    <xf numFmtId="166" fontId="29" fillId="0" borderId="43" xfId="0" applyNumberFormat="1" applyFont="1" applyBorder="1" applyAlignment="1">
      <alignment horizontal="center" vertical="center"/>
    </xf>
    <xf numFmtId="166" fontId="29" fillId="0" borderId="63" xfId="0" applyNumberFormat="1" applyFont="1" applyBorder="1" applyAlignment="1">
      <alignment horizontal="center" vertical="center"/>
    </xf>
    <xf numFmtId="166" fontId="29" fillId="0" borderId="58" xfId="0" applyNumberFormat="1" applyFont="1" applyBorder="1" applyAlignment="1">
      <alignment horizontal="center" vertical="center"/>
    </xf>
    <xf numFmtId="0" fontId="24" fillId="0" borderId="0" xfId="0" applyFont="1" applyFill="1" applyAlignment="1">
      <alignment horizontal="center"/>
    </xf>
    <xf numFmtId="0" fontId="24" fillId="0" borderId="7" xfId="0" applyFont="1" applyFill="1" applyBorder="1" applyAlignment="1">
      <alignment horizontal="left"/>
    </xf>
    <xf numFmtId="0" fontId="24" fillId="0" borderId="0" xfId="0" applyFont="1" applyFill="1" applyBorder="1" applyAlignment="1">
      <alignment horizontal="left"/>
    </xf>
    <xf numFmtId="0" fontId="26" fillId="0" borderId="7" xfId="0" applyFont="1" applyFill="1" applyBorder="1" applyAlignment="1">
      <alignment horizontal="left"/>
    </xf>
    <xf numFmtId="0" fontId="26" fillId="0" borderId="0" xfId="0" applyFont="1" applyFill="1" applyBorder="1" applyAlignment="1">
      <alignment horizontal="left"/>
    </xf>
    <xf numFmtId="0" fontId="27" fillId="0" borderId="7" xfId="0" applyFont="1" applyFill="1" applyBorder="1" applyAlignment="1">
      <alignment horizontal="left"/>
    </xf>
    <xf numFmtId="0" fontId="27" fillId="0" borderId="0" xfId="0" applyFont="1" applyFill="1" applyBorder="1" applyAlignment="1">
      <alignment horizontal="left"/>
    </xf>
    <xf numFmtId="166" fontId="27" fillId="0" borderId="24" xfId="0" applyNumberFormat="1" applyFont="1" applyBorder="1" applyAlignment="1">
      <alignment horizontal="center" vertical="center"/>
    </xf>
    <xf numFmtId="166" fontId="29" fillId="0" borderId="13" xfId="0" applyNumberFormat="1" applyFont="1" applyBorder="1" applyAlignment="1">
      <alignment horizontal="center" vertical="center"/>
    </xf>
    <xf numFmtId="166" fontId="29" fillId="0" borderId="0" xfId="0" applyNumberFormat="1" applyFont="1" applyBorder="1" applyAlignment="1">
      <alignment horizontal="center" vertical="center"/>
    </xf>
    <xf numFmtId="166" fontId="25" fillId="0" borderId="42" xfId="0" applyNumberFormat="1" applyFont="1" applyBorder="1" applyAlignment="1">
      <alignment horizontal="center" vertical="center"/>
    </xf>
    <xf numFmtId="166" fontId="25" fillId="0" borderId="75" xfId="0" applyNumberFormat="1" applyFont="1" applyBorder="1" applyAlignment="1">
      <alignment horizontal="center" vertical="center"/>
    </xf>
    <xf numFmtId="166" fontId="25" fillId="0" borderId="43" xfId="0" applyNumberFormat="1" applyFont="1" applyBorder="1" applyAlignment="1">
      <alignment horizontal="center" vertical="center"/>
    </xf>
    <xf numFmtId="166" fontId="25" fillId="0" borderId="80" xfId="0" applyNumberFormat="1" applyFont="1" applyBorder="1" applyAlignment="1">
      <alignment horizontal="center" vertical="center"/>
    </xf>
    <xf numFmtId="166" fontId="25" fillId="0" borderId="44" xfId="0" applyNumberFormat="1" applyFont="1" applyBorder="1" applyAlignment="1">
      <alignment horizontal="center" vertical="center"/>
    </xf>
    <xf numFmtId="166" fontId="25" fillId="0" borderId="76" xfId="0" applyNumberFormat="1" applyFont="1" applyBorder="1" applyAlignment="1">
      <alignment horizontal="center" vertical="center"/>
    </xf>
    <xf numFmtId="0" fontId="25" fillId="3" borderId="8" xfId="0" applyFont="1" applyFill="1" applyBorder="1" applyAlignment="1">
      <alignment horizontal="center" vertical="center" wrapText="1"/>
    </xf>
    <xf numFmtId="0" fontId="25" fillId="3" borderId="9" xfId="0" applyFont="1" applyFill="1" applyBorder="1" applyAlignment="1">
      <alignment horizontal="center" vertical="center" wrapText="1"/>
    </xf>
    <xf numFmtId="0" fontId="25" fillId="0" borderId="27" xfId="0" applyFont="1" applyBorder="1" applyAlignment="1">
      <alignment horizontal="center"/>
    </xf>
    <xf numFmtId="0" fontId="25" fillId="0" borderId="56" xfId="0" applyFont="1" applyBorder="1" applyAlignment="1">
      <alignment horizontal="center"/>
    </xf>
    <xf numFmtId="0" fontId="25" fillId="0" borderId="28" xfId="0" applyFont="1" applyBorder="1" applyAlignment="1">
      <alignment horizontal="center"/>
    </xf>
    <xf numFmtId="166" fontId="16" fillId="0" borderId="81" xfId="0" applyNumberFormat="1" applyFont="1" applyBorder="1" applyAlignment="1">
      <alignment horizontal="center" vertical="center"/>
    </xf>
    <xf numFmtId="166" fontId="16" fillId="0" borderId="55" xfId="0" applyNumberFormat="1" applyFont="1" applyBorder="1" applyAlignment="1">
      <alignment horizontal="center" vertical="center"/>
    </xf>
    <xf numFmtId="166" fontId="16" fillId="0" borderId="74" xfId="0" applyNumberFormat="1" applyFont="1" applyBorder="1" applyAlignment="1">
      <alignment horizontal="center" vertical="center"/>
    </xf>
    <xf numFmtId="166" fontId="16" fillId="0" borderId="42" xfId="0" applyNumberFormat="1" applyFont="1" applyBorder="1" applyAlignment="1">
      <alignment horizontal="center" vertical="center"/>
    </xf>
    <xf numFmtId="166" fontId="16" fillId="0" borderId="75" xfId="0" applyNumberFormat="1" applyFont="1" applyBorder="1" applyAlignment="1">
      <alignment horizontal="center" vertical="center"/>
    </xf>
    <xf numFmtId="166" fontId="16" fillId="0" borderId="43" xfId="0" applyNumberFormat="1" applyFont="1" applyBorder="1" applyAlignment="1">
      <alignment horizontal="center" vertical="center"/>
    </xf>
    <xf numFmtId="166" fontId="16" fillId="0" borderId="80" xfId="0" applyNumberFormat="1" applyFont="1" applyBorder="1" applyAlignment="1">
      <alignment horizontal="center" vertical="center"/>
    </xf>
    <xf numFmtId="166" fontId="16" fillId="0" borderId="44" xfId="0" applyNumberFormat="1" applyFont="1" applyBorder="1" applyAlignment="1">
      <alignment horizontal="center" vertical="center"/>
    </xf>
    <xf numFmtId="166" fontId="16" fillId="0" borderId="76" xfId="0" applyNumberFormat="1" applyFont="1" applyBorder="1" applyAlignment="1">
      <alignment horizontal="center" vertical="center"/>
    </xf>
    <xf numFmtId="166" fontId="16" fillId="0" borderId="66" xfId="0" applyNumberFormat="1" applyFont="1" applyBorder="1" applyAlignment="1">
      <alignment horizontal="center" vertical="center"/>
    </xf>
    <xf numFmtId="166" fontId="16" fillId="0" borderId="67" xfId="0" applyNumberFormat="1" applyFont="1" applyBorder="1" applyAlignment="1">
      <alignment horizontal="center" vertical="center"/>
    </xf>
    <xf numFmtId="166" fontId="16" fillId="0" borderId="1" xfId="0" applyNumberFormat="1" applyFont="1" applyBorder="1" applyAlignment="1">
      <alignment horizontal="center" vertical="center"/>
    </xf>
    <xf numFmtId="166" fontId="16" fillId="0" borderId="30" xfId="0" applyNumberFormat="1" applyFont="1" applyBorder="1" applyAlignment="1">
      <alignment horizontal="center" vertical="center"/>
    </xf>
    <xf numFmtId="0" fontId="5" fillId="0" borderId="0" xfId="0" applyFont="1" applyFill="1" applyAlignment="1">
      <alignment horizontal="center"/>
    </xf>
    <xf numFmtId="0" fontId="6" fillId="0" borderId="7" xfId="0" applyFont="1" applyFill="1" applyBorder="1" applyAlignment="1">
      <alignment horizontal="left"/>
    </xf>
    <xf numFmtId="0" fontId="6" fillId="0" borderId="0" xfId="0" applyFont="1" applyFill="1" applyBorder="1" applyAlignment="1">
      <alignment horizontal="left"/>
    </xf>
    <xf numFmtId="0" fontId="8" fillId="0" borderId="7" xfId="0" applyFont="1" applyFill="1" applyBorder="1" applyAlignment="1">
      <alignment horizontal="left"/>
    </xf>
    <xf numFmtId="0" fontId="8" fillId="0" borderId="0" xfId="0" applyFont="1" applyFill="1" applyBorder="1" applyAlignment="1">
      <alignment horizontal="left"/>
    </xf>
    <xf numFmtId="0" fontId="9" fillId="0" borderId="7" xfId="0" applyFont="1" applyFill="1" applyBorder="1" applyAlignment="1">
      <alignment horizontal="left"/>
    </xf>
    <xf numFmtId="0" fontId="9" fillId="0" borderId="0" xfId="0" applyFont="1" applyFill="1" applyBorder="1" applyAlignment="1">
      <alignment horizontal="left"/>
    </xf>
    <xf numFmtId="166" fontId="11" fillId="0" borderId="24" xfId="0" applyNumberFormat="1" applyFont="1" applyBorder="1" applyAlignment="1">
      <alignment horizontal="center" vertical="center"/>
    </xf>
    <xf numFmtId="166" fontId="16" fillId="0" borderId="47" xfId="0" applyNumberFormat="1" applyFont="1" applyBorder="1" applyAlignment="1">
      <alignment horizontal="center" vertical="center"/>
    </xf>
    <xf numFmtId="166" fontId="16" fillId="0" borderId="3" xfId="0" applyNumberFormat="1" applyFont="1" applyBorder="1" applyAlignment="1">
      <alignment horizontal="center" vertical="center"/>
    </xf>
    <xf numFmtId="166" fontId="16" fillId="0" borderId="5" xfId="0" applyNumberFormat="1" applyFont="1" applyBorder="1" applyAlignment="1">
      <alignment horizontal="center" vertical="center"/>
    </xf>
    <xf numFmtId="166" fontId="16" fillId="0" borderId="51" xfId="0" applyNumberFormat="1" applyFont="1" applyBorder="1" applyAlignment="1">
      <alignment horizontal="center" vertical="center"/>
    </xf>
    <xf numFmtId="166" fontId="16" fillId="0" borderId="52" xfId="0" applyNumberFormat="1" applyFont="1" applyBorder="1" applyAlignment="1">
      <alignment horizontal="center" vertical="center"/>
    </xf>
    <xf numFmtId="166" fontId="16" fillId="0" borderId="53" xfId="0" applyNumberFormat="1" applyFont="1" applyBorder="1" applyAlignment="1">
      <alignment horizontal="center" vertical="center"/>
    </xf>
    <xf numFmtId="166" fontId="16" fillId="0" borderId="69" xfId="0" applyNumberFormat="1" applyFont="1" applyBorder="1" applyAlignment="1">
      <alignment horizontal="center" vertical="center"/>
    </xf>
    <xf numFmtId="166" fontId="16" fillId="0" borderId="70" xfId="0" applyNumberFormat="1" applyFont="1" applyBorder="1" applyAlignment="1">
      <alignment horizontal="center" vertical="center"/>
    </xf>
    <xf numFmtId="166" fontId="16" fillId="0" borderId="71" xfId="0" applyNumberFormat="1" applyFont="1" applyBorder="1" applyAlignment="1">
      <alignment horizontal="center" vertical="center"/>
    </xf>
    <xf numFmtId="166" fontId="16" fillId="0" borderId="45" xfId="0" applyNumberFormat="1" applyFont="1" applyBorder="1" applyAlignment="1">
      <alignment horizontal="center" vertical="center"/>
    </xf>
    <xf numFmtId="166" fontId="16" fillId="0" borderId="32" xfId="0" applyNumberFormat="1" applyFont="1" applyBorder="1" applyAlignment="1">
      <alignment horizontal="center" vertical="center"/>
    </xf>
    <xf numFmtId="49" fontId="29" fillId="0" borderId="1" xfId="0" applyNumberFormat="1" applyFont="1" applyFill="1" applyBorder="1" applyAlignment="1">
      <alignment horizontal="center" vertical="center"/>
    </xf>
    <xf numFmtId="49" fontId="25" fillId="0" borderId="4" xfId="0" applyNumberFormat="1" applyFont="1" applyFill="1" applyBorder="1" applyAlignment="1">
      <alignment horizontal="center" vertical="center"/>
    </xf>
    <xf numFmtId="0" fontId="25" fillId="0" borderId="84" xfId="0" applyFont="1" applyFill="1" applyBorder="1" applyAlignment="1">
      <alignment horizontal="center" vertical="center"/>
    </xf>
    <xf numFmtId="0" fontId="25" fillId="0" borderId="41" xfId="0" applyFont="1" applyFill="1" applyBorder="1" applyAlignment="1">
      <alignment horizontal="center" vertical="center"/>
    </xf>
    <xf numFmtId="0" fontId="25" fillId="0" borderId="40" xfId="0" applyFont="1" applyFill="1" applyBorder="1" applyAlignment="1">
      <alignment horizontal="center" vertical="center"/>
    </xf>
    <xf numFmtId="49" fontId="25" fillId="0" borderId="45" xfId="0" applyNumberFormat="1" applyFont="1" applyFill="1" applyBorder="1" applyAlignment="1">
      <alignment horizontal="center" vertical="center"/>
    </xf>
    <xf numFmtId="49" fontId="25" fillId="0" borderId="32" xfId="0" applyNumberFormat="1" applyFont="1" applyFill="1" applyBorder="1" applyAlignment="1">
      <alignment horizontal="center" vertical="center"/>
    </xf>
    <xf numFmtId="0" fontId="25" fillId="0" borderId="76" xfId="0" applyFont="1" applyFill="1" applyBorder="1" applyAlignment="1">
      <alignment horizontal="center" vertical="center"/>
    </xf>
    <xf numFmtId="0" fontId="25" fillId="0" borderId="85" xfId="0" applyFont="1" applyFill="1" applyBorder="1" applyAlignment="1">
      <alignment horizontal="center" vertical="center"/>
    </xf>
    <xf numFmtId="49" fontId="25" fillId="0" borderId="38" xfId="0" applyNumberFormat="1" applyFont="1" applyFill="1" applyBorder="1" applyAlignment="1">
      <alignment horizontal="center" vertical="center"/>
    </xf>
    <xf numFmtId="0" fontId="29" fillId="0" borderId="45" xfId="0" applyFont="1" applyFill="1" applyBorder="1" applyAlignment="1" applyProtection="1">
      <alignment horizontal="center" vertical="center"/>
      <protection locked="0"/>
    </xf>
    <xf numFmtId="11" fontId="25" fillId="0" borderId="1" xfId="0" applyNumberFormat="1" applyFont="1" applyFill="1" applyBorder="1" applyAlignment="1" applyProtection="1">
      <alignment horizontal="center" vertical="center"/>
      <protection locked="0"/>
    </xf>
    <xf numFmtId="11" fontId="25" fillId="0" borderId="1" xfId="0" applyNumberFormat="1" applyFont="1" applyFill="1" applyBorder="1" applyAlignment="1" applyProtection="1">
      <alignment horizontal="center" vertical="center"/>
      <protection locked="0"/>
    </xf>
    <xf numFmtId="11" fontId="25" fillId="0" borderId="1" xfId="0" applyNumberFormat="1" applyFont="1" applyFill="1" applyBorder="1" applyAlignment="1">
      <alignment horizontal="center" vertical="center"/>
    </xf>
    <xf numFmtId="11" fontId="25" fillId="0" borderId="1" xfId="0" applyNumberFormat="1" applyFont="1" applyFill="1" applyBorder="1" applyAlignment="1">
      <alignment horizontal="center" vertical="center"/>
    </xf>
    <xf numFmtId="0" fontId="26" fillId="0" borderId="45" xfId="0" applyFont="1" applyFill="1" applyBorder="1" applyAlignment="1">
      <alignment horizontal="center" vertical="center" wrapText="1"/>
    </xf>
    <xf numFmtId="0" fontId="25" fillId="0" borderId="45"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26" fillId="0" borderId="32"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25" fillId="0" borderId="38" xfId="0" applyFont="1" applyFill="1" applyBorder="1" applyAlignment="1">
      <alignment horizontal="center" vertical="center" wrapText="1"/>
    </xf>
    <xf numFmtId="49" fontId="26" fillId="0" borderId="38" xfId="0" applyNumberFormat="1"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42" xfId="0" applyFont="1" applyFill="1" applyBorder="1" applyAlignment="1">
      <alignment horizontal="center" vertical="center"/>
    </xf>
    <xf numFmtId="0" fontId="19" fillId="0" borderId="47" xfId="0" applyFont="1" applyFill="1" applyBorder="1" applyAlignment="1">
      <alignment horizontal="center" vertical="center" wrapText="1"/>
    </xf>
    <xf numFmtId="166" fontId="16" fillId="0" borderId="14" xfId="0" applyNumberFormat="1" applyFont="1" applyBorder="1" applyAlignment="1">
      <alignment horizontal="center" vertical="center"/>
    </xf>
    <xf numFmtId="0" fontId="19" fillId="0" borderId="3" xfId="0" applyFont="1" applyFill="1" applyBorder="1" applyAlignment="1">
      <alignment horizontal="center" vertical="center" wrapText="1"/>
    </xf>
    <xf numFmtId="166" fontId="16" fillId="0" borderId="84" xfId="0" applyNumberFormat="1" applyFont="1" applyBorder="1" applyAlignment="1">
      <alignment horizontal="center" vertical="center"/>
    </xf>
    <xf numFmtId="166" fontId="16" fillId="0" borderId="36" xfId="0" applyNumberFormat="1" applyFont="1" applyBorder="1" applyAlignment="1">
      <alignment horizontal="center" vertical="center"/>
    </xf>
    <xf numFmtId="0" fontId="19" fillId="0" borderId="32"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35"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4" fillId="0" borderId="2" xfId="0" applyFont="1" applyFill="1" applyBorder="1" applyAlignment="1">
      <alignment vertical="center" wrapText="1"/>
    </xf>
    <xf numFmtId="0" fontId="4" fillId="0" borderId="2" xfId="0" applyFont="1" applyFill="1" applyBorder="1" applyAlignment="1">
      <alignment horizontal="center" vertical="center"/>
    </xf>
    <xf numFmtId="0" fontId="4" fillId="0" borderId="2" xfId="0" applyFont="1" applyFill="1" applyBorder="1" applyAlignment="1">
      <alignment horizontal="center" vertical="center" wrapText="1"/>
    </xf>
    <xf numFmtId="0" fontId="19" fillId="0" borderId="21" xfId="0" applyFont="1" applyFill="1" applyBorder="1" applyAlignment="1">
      <alignment horizontal="center" vertical="center" wrapText="1"/>
    </xf>
    <xf numFmtId="0" fontId="4" fillId="0" borderId="2" xfId="0" applyFont="1" applyBorder="1" applyAlignment="1">
      <alignment horizontal="center" vertical="center"/>
    </xf>
    <xf numFmtId="0" fontId="4" fillId="0" borderId="21" xfId="0" applyFont="1" applyFill="1" applyBorder="1" applyAlignment="1">
      <alignment horizontal="center" vertical="center"/>
    </xf>
    <xf numFmtId="166" fontId="16" fillId="9" borderId="35" xfId="0" applyNumberFormat="1" applyFont="1" applyFill="1" applyBorder="1" applyAlignment="1">
      <alignment horizontal="center" vertical="center"/>
    </xf>
    <xf numFmtId="10" fontId="16" fillId="9" borderId="36" xfId="0" applyNumberFormat="1" applyFont="1" applyFill="1" applyBorder="1" applyAlignment="1">
      <alignment horizontal="center" vertical="center"/>
    </xf>
    <xf numFmtId="166" fontId="16" fillId="0" borderId="34" xfId="0" applyNumberFormat="1" applyFont="1" applyBorder="1" applyAlignment="1">
      <alignment horizontal="center" vertical="center"/>
    </xf>
    <xf numFmtId="166" fontId="16" fillId="0" borderId="2" xfId="0" applyNumberFormat="1" applyFont="1" applyBorder="1" applyAlignment="1">
      <alignment vertical="center"/>
    </xf>
  </cellXfs>
  <cellStyles count="3">
    <cellStyle name="Normal" xfId="0" builtinId="0"/>
    <cellStyle name="Normal 2" xfId="2"/>
    <cellStyle name="Pourcentage" xfId="1" builtinId="5"/>
  </cellStyles>
  <dxfs count="58">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DPGF_Secteur1_Composan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e_D"/>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61"/>
  <sheetViews>
    <sheetView topLeftCell="A13" zoomScale="70" zoomScaleNormal="70" workbookViewId="0">
      <selection activeCell="D19" sqref="D19"/>
    </sheetView>
  </sheetViews>
  <sheetFormatPr baseColWidth="10" defaultColWidth="10.85546875" defaultRowHeight="12" outlineLevelRow="1" outlineLevelCol="1" x14ac:dyDescent="0.25"/>
  <cols>
    <col min="1" max="1" width="6.85546875" style="302" customWidth="1"/>
    <col min="2" max="2" width="33.85546875" style="302" bestFit="1" customWidth="1"/>
    <col min="3" max="3" width="10.85546875" style="302"/>
    <col min="4" max="4" width="15.140625" style="302" bestFit="1" customWidth="1"/>
    <col min="5" max="5" width="10.85546875" style="306"/>
    <col min="6" max="6" width="18" style="306" customWidth="1" outlineLevel="1"/>
    <col min="7" max="7" width="21.42578125" style="306" bestFit="1" customWidth="1" outlineLevel="1"/>
    <col min="8" max="8" width="45.28515625" style="302" customWidth="1" outlineLevel="1"/>
    <col min="9" max="10" width="10.85546875" style="302" customWidth="1" outlineLevel="1"/>
    <col min="11" max="11" width="16.42578125" style="302" bestFit="1" customWidth="1" outlineLevel="1"/>
    <col min="12" max="13" width="10.85546875" style="302" customWidth="1" outlineLevel="1"/>
    <col min="14" max="14" width="12.85546875" style="303" customWidth="1" outlineLevel="1"/>
    <col min="15" max="15" width="11" style="304" bestFit="1" customWidth="1"/>
    <col min="16" max="16" width="11" style="305" bestFit="1" customWidth="1"/>
    <col min="17" max="17" width="11" style="304" customWidth="1" outlineLevel="1"/>
    <col min="18" max="18" width="11.140625" style="304" customWidth="1" outlineLevel="1"/>
    <col min="19" max="19" width="12.5703125" style="304" customWidth="1"/>
    <col min="20" max="20" width="12.7109375" style="304" customWidth="1"/>
    <col min="21" max="21" width="10.85546875" style="304"/>
    <col min="22" max="22" width="2.7109375" style="304" customWidth="1"/>
    <col min="23" max="23" width="11" style="304" customWidth="1" outlineLevel="1"/>
    <col min="24" max="27" width="13.140625" style="304" customWidth="1" outlineLevel="1"/>
    <col min="28" max="28" width="2.42578125" style="304" customWidth="1"/>
    <col min="29" max="29" width="11" style="304" customWidth="1" outlineLevel="1"/>
    <col min="30" max="30" width="12.140625" style="304" customWidth="1" outlineLevel="1"/>
    <col min="31" max="33" width="10.85546875" style="304" customWidth="1" outlineLevel="1"/>
    <col min="34" max="34" width="2.5703125" style="304" customWidth="1"/>
    <col min="35" max="35" width="11" style="304" customWidth="1" outlineLevel="1"/>
    <col min="36" max="36" width="12.140625" style="304" customWidth="1" outlineLevel="1"/>
    <col min="37" max="38" width="12.85546875" style="304" customWidth="1" outlineLevel="1"/>
    <col min="39" max="39" width="10.85546875" style="304" customWidth="1" outlineLevel="1"/>
    <col min="40" max="40" width="3.140625" style="304" customWidth="1"/>
    <col min="41" max="41" width="11" style="304" customWidth="1" outlineLevel="1"/>
    <col min="42" max="42" width="12.140625" style="304" customWidth="1" outlineLevel="1"/>
    <col min="43" max="45" width="10.85546875" style="304" customWidth="1" outlineLevel="1"/>
    <col min="46" max="46" width="3.42578125" style="304" customWidth="1"/>
    <col min="47" max="47" width="11" style="304" customWidth="1" outlineLevel="1" collapsed="1"/>
    <col min="48" max="48" width="12.140625" style="304" customWidth="1" outlineLevel="1"/>
    <col min="49" max="50" width="10.85546875" style="302" customWidth="1" outlineLevel="1"/>
    <col min="51" max="51" width="7.140625" style="302" customWidth="1" outlineLevel="1"/>
    <col min="52" max="16384" width="10.85546875" style="302"/>
  </cols>
  <sheetData>
    <row r="1" spans="1:7" outlineLevel="1" x14ac:dyDescent="0.25">
      <c r="A1" s="535" t="s">
        <v>21</v>
      </c>
      <c r="B1" s="535"/>
      <c r="C1" s="535"/>
      <c r="D1" s="299"/>
      <c r="E1" s="300"/>
      <c r="F1" s="300"/>
      <c r="G1" s="301"/>
    </row>
    <row r="2" spans="1:7" outlineLevel="1" x14ac:dyDescent="0.25">
      <c r="A2" s="299"/>
      <c r="B2" s="299"/>
      <c r="C2" s="299"/>
      <c r="D2" s="299"/>
      <c r="E2" s="300"/>
      <c r="F2" s="300"/>
      <c r="G2" s="301"/>
    </row>
    <row r="3" spans="1:7" outlineLevel="1" x14ac:dyDescent="0.25">
      <c r="A3" s="536" t="s">
        <v>22</v>
      </c>
      <c r="B3" s="537"/>
      <c r="C3" s="537"/>
      <c r="D3" s="299"/>
      <c r="E3" s="300"/>
      <c r="F3" s="300"/>
      <c r="G3" s="301"/>
    </row>
    <row r="4" spans="1:7" outlineLevel="1" x14ac:dyDescent="0.25">
      <c r="A4" s="248"/>
      <c r="B4" s="299"/>
      <c r="C4" s="299"/>
      <c r="D4" s="299"/>
      <c r="E4" s="300"/>
      <c r="F4" s="300"/>
      <c r="G4" s="301"/>
    </row>
    <row r="5" spans="1:7" outlineLevel="1" x14ac:dyDescent="0.25">
      <c r="A5" s="538" t="s">
        <v>23</v>
      </c>
      <c r="B5" s="539"/>
      <c r="C5" s="299"/>
      <c r="D5" s="299"/>
      <c r="E5" s="300"/>
      <c r="F5" s="300"/>
      <c r="G5" s="301"/>
    </row>
    <row r="6" spans="1:7" outlineLevel="1" x14ac:dyDescent="0.25">
      <c r="A6" s="540" t="s">
        <v>24</v>
      </c>
      <c r="B6" s="541"/>
      <c r="C6" s="541"/>
      <c r="D6" s="299"/>
      <c r="E6" s="300"/>
    </row>
    <row r="7" spans="1:7" ht="12.75" outlineLevel="1" thickBot="1" x14ac:dyDescent="0.3">
      <c r="A7" s="299"/>
      <c r="B7" s="299"/>
      <c r="C7" s="299"/>
      <c r="D7" s="299"/>
      <c r="E7" s="300"/>
      <c r="F7" s="300"/>
      <c r="G7" s="301"/>
    </row>
    <row r="8" spans="1:7" ht="24.75" outlineLevel="1" thickBot="1" x14ac:dyDescent="0.3">
      <c r="A8" s="299"/>
      <c r="B8" s="299"/>
      <c r="C8" s="299"/>
      <c r="D8" s="249" t="s">
        <v>25</v>
      </c>
      <c r="E8" s="250" t="s">
        <v>26</v>
      </c>
      <c r="F8" s="300"/>
      <c r="G8" s="307"/>
    </row>
    <row r="9" spans="1:7" outlineLevel="1" x14ac:dyDescent="0.25">
      <c r="A9" s="251" t="s">
        <v>27</v>
      </c>
      <c r="B9" s="252" t="s">
        <v>28</v>
      </c>
      <c r="C9" s="253" t="s">
        <v>29</v>
      </c>
      <c r="D9" s="254">
        <v>112.1</v>
      </c>
      <c r="E9" s="255"/>
      <c r="F9" s="300"/>
      <c r="G9" s="256"/>
    </row>
    <row r="10" spans="1:7" outlineLevel="1" x14ac:dyDescent="0.25">
      <c r="A10" s="257" t="s">
        <v>30</v>
      </c>
      <c r="B10" s="258" t="s">
        <v>31</v>
      </c>
      <c r="C10" s="259" t="s">
        <v>32</v>
      </c>
      <c r="D10" s="260">
        <v>120.2</v>
      </c>
      <c r="E10" s="261">
        <f>0.15+0.85*$D$10/$D$9</f>
        <v>1.0614183764495986</v>
      </c>
      <c r="F10" s="300"/>
    </row>
    <row r="11" spans="1:7" outlineLevel="1" x14ac:dyDescent="0.25">
      <c r="A11" s="262"/>
      <c r="B11" s="258" t="s">
        <v>33</v>
      </c>
      <c r="C11" s="259" t="s">
        <v>32</v>
      </c>
      <c r="D11" s="263">
        <v>120.2</v>
      </c>
      <c r="E11" s="264">
        <f>0.15+0.85*$D$11/$D$9</f>
        <v>1.0614183764495986</v>
      </c>
    </row>
    <row r="12" spans="1:7" outlineLevel="1" x14ac:dyDescent="0.25">
      <c r="A12" s="262"/>
      <c r="B12" s="258" t="s">
        <v>34</v>
      </c>
      <c r="C12" s="259" t="s">
        <v>32</v>
      </c>
      <c r="D12" s="265">
        <v>120.2</v>
      </c>
      <c r="E12" s="266">
        <f>0.15+0.85*$D$12/$D$9</f>
        <v>1.0614183764495986</v>
      </c>
    </row>
    <row r="13" spans="1:7" outlineLevel="1" x14ac:dyDescent="0.25">
      <c r="A13" s="262"/>
      <c r="B13" s="258" t="s">
        <v>35</v>
      </c>
      <c r="C13" s="259" t="s">
        <v>32</v>
      </c>
      <c r="D13" s="267">
        <v>120.2</v>
      </c>
      <c r="E13" s="268">
        <f>0.15+0.85*$D$13/$D$9</f>
        <v>1.0614183764495986</v>
      </c>
    </row>
    <row r="14" spans="1:7" ht="12.75" outlineLevel="1" thickBot="1" x14ac:dyDescent="0.3">
      <c r="A14" s="269"/>
      <c r="B14" s="270" t="s">
        <v>36</v>
      </c>
      <c r="C14" s="271" t="s">
        <v>32</v>
      </c>
      <c r="D14" s="272">
        <v>120.2</v>
      </c>
      <c r="E14" s="273">
        <f>0.15+0.85*$D$14/$D$9</f>
        <v>1.0614183764495986</v>
      </c>
    </row>
    <row r="15" spans="1:7" outlineLevel="1" x14ac:dyDescent="0.25"/>
    <row r="16" spans="1:7" outlineLevel="1" x14ac:dyDescent="0.25"/>
    <row r="17" spans="1:51" ht="12.75" thickBot="1" x14ac:dyDescent="0.3">
      <c r="O17" s="542" t="s">
        <v>50</v>
      </c>
      <c r="P17" s="542"/>
    </row>
    <row r="18" spans="1:51" ht="60.75" thickBot="1" x14ac:dyDescent="0.3">
      <c r="A18" s="274" t="s">
        <v>0</v>
      </c>
      <c r="B18" s="275" t="s">
        <v>1</v>
      </c>
      <c r="C18" s="275" t="s">
        <v>2</v>
      </c>
      <c r="D18" s="275" t="s">
        <v>357</v>
      </c>
      <c r="E18" s="275" t="s">
        <v>213</v>
      </c>
      <c r="F18" s="275" t="s">
        <v>119</v>
      </c>
      <c r="G18" s="275" t="s">
        <v>3</v>
      </c>
      <c r="H18" s="276" t="s">
        <v>4</v>
      </c>
      <c r="I18" s="275" t="s">
        <v>5</v>
      </c>
      <c r="J18" s="275" t="s">
        <v>6</v>
      </c>
      <c r="K18" s="275" t="s">
        <v>8</v>
      </c>
      <c r="L18" s="275" t="s">
        <v>9</v>
      </c>
      <c r="M18" s="277" t="s">
        <v>10</v>
      </c>
      <c r="N18" s="278" t="s">
        <v>7</v>
      </c>
      <c r="O18" s="308" t="s">
        <v>218</v>
      </c>
      <c r="P18" s="279" t="s">
        <v>37</v>
      </c>
      <c r="Q18" s="309" t="s">
        <v>39</v>
      </c>
      <c r="R18" s="310" t="s">
        <v>38</v>
      </c>
      <c r="S18" s="310" t="s">
        <v>52</v>
      </c>
      <c r="T18" s="310" t="s">
        <v>51</v>
      </c>
      <c r="U18" s="311" t="s">
        <v>53</v>
      </c>
      <c r="V18" s="312"/>
      <c r="W18" s="313" t="s">
        <v>41</v>
      </c>
      <c r="X18" s="314" t="s">
        <v>40</v>
      </c>
      <c r="Y18" s="314" t="s">
        <v>222</v>
      </c>
      <c r="Z18" s="314" t="s">
        <v>55</v>
      </c>
      <c r="AA18" s="315" t="s">
        <v>54</v>
      </c>
      <c r="AB18" s="316"/>
      <c r="AC18" s="317" t="s">
        <v>43</v>
      </c>
      <c r="AD18" s="318" t="s">
        <v>42</v>
      </c>
      <c r="AE18" s="318" t="s">
        <v>224</v>
      </c>
      <c r="AF18" s="318" t="s">
        <v>223</v>
      </c>
      <c r="AG18" s="319" t="s">
        <v>56</v>
      </c>
      <c r="AH18" s="320"/>
      <c r="AI18" s="321" t="s">
        <v>45</v>
      </c>
      <c r="AJ18" s="322" t="s">
        <v>44</v>
      </c>
      <c r="AK18" s="322" t="s">
        <v>61</v>
      </c>
      <c r="AL18" s="322" t="s">
        <v>60</v>
      </c>
      <c r="AM18" s="323" t="s">
        <v>57</v>
      </c>
      <c r="AN18" s="324"/>
      <c r="AO18" s="325" t="s">
        <v>47</v>
      </c>
      <c r="AP18" s="326" t="s">
        <v>46</v>
      </c>
      <c r="AQ18" s="326" t="s">
        <v>63</v>
      </c>
      <c r="AR18" s="326" t="s">
        <v>62</v>
      </c>
      <c r="AS18" s="327" t="s">
        <v>58</v>
      </c>
      <c r="AT18" s="328"/>
      <c r="AU18" s="329" t="s">
        <v>49</v>
      </c>
      <c r="AV18" s="330" t="s">
        <v>48</v>
      </c>
      <c r="AW18" s="331" t="s">
        <v>65</v>
      </c>
      <c r="AX18" s="331" t="s">
        <v>64</v>
      </c>
      <c r="AY18" s="332" t="s">
        <v>59</v>
      </c>
    </row>
    <row r="19" spans="1:51" s="339" customFormat="1" ht="24" customHeight="1" x14ac:dyDescent="0.25">
      <c r="A19" s="333"/>
      <c r="B19" s="603" t="s">
        <v>263</v>
      </c>
      <c r="C19" s="603" t="s">
        <v>264</v>
      </c>
      <c r="D19" s="334" t="s">
        <v>358</v>
      </c>
      <c r="E19" s="334"/>
      <c r="F19" s="334" t="str">
        <f>CONCATENATE(C19,J19,M19,K19)</f>
        <v>053001PROF_</v>
      </c>
      <c r="G19" s="334" t="str">
        <f>CONCATENATE(C19,J19,M19,K19,M19,L19)</f>
        <v>053001PROF__</v>
      </c>
      <c r="H19" s="604" t="s">
        <v>265</v>
      </c>
      <c r="I19" s="280" t="s">
        <v>19</v>
      </c>
      <c r="J19" s="334" t="s">
        <v>15</v>
      </c>
      <c r="K19" s="280"/>
      <c r="L19" s="280"/>
      <c r="M19" s="280" t="s">
        <v>10</v>
      </c>
      <c r="N19" s="281">
        <v>2</v>
      </c>
      <c r="O19" s="335">
        <v>1000</v>
      </c>
      <c r="P19" s="336">
        <v>0.05</v>
      </c>
      <c r="Q19" s="337">
        <f t="shared" ref="Q19:Q60" si="0">O19*(P19+1)*N19</f>
        <v>2100</v>
      </c>
      <c r="R19" s="338">
        <f>Q19/12</f>
        <v>175</v>
      </c>
      <c r="S19" s="530">
        <f>SUM(Q19:Q21)</f>
        <v>6300</v>
      </c>
      <c r="T19" s="530">
        <f>SUM(R19:R21)</f>
        <v>525</v>
      </c>
      <c r="U19" s="530"/>
      <c r="V19" s="543"/>
      <c r="W19" s="337">
        <f>Q19*$E$10</f>
        <v>2228.9785905441572</v>
      </c>
      <c r="X19" s="338">
        <f>W19/12</f>
        <v>185.74821587867976</v>
      </c>
      <c r="Y19" s="530">
        <f>SUM(W19:W21)</f>
        <v>6686.9357716324721</v>
      </c>
      <c r="Z19" s="530">
        <f>SUM(X19:X21)</f>
        <v>557.2446476360393</v>
      </c>
      <c r="AA19" s="530"/>
      <c r="AB19" s="533"/>
      <c r="AC19" s="337">
        <f>Q19*$E$11</f>
        <v>2228.9785905441572</v>
      </c>
      <c r="AD19" s="338">
        <f>AC19/12</f>
        <v>185.74821587867976</v>
      </c>
      <c r="AE19" s="530">
        <f>SUM(AC19:AC21)</f>
        <v>6686.9357716324721</v>
      </c>
      <c r="AF19" s="530">
        <f>SUM(AD19:AD21)</f>
        <v>557.2446476360393</v>
      </c>
      <c r="AG19" s="530"/>
      <c r="AH19" s="533"/>
      <c r="AI19" s="337">
        <f t="shared" ref="AI19:AI60" si="1">Q19*$E$12</f>
        <v>2228.9785905441572</v>
      </c>
      <c r="AJ19" s="338">
        <f>AI19/12</f>
        <v>185.74821587867976</v>
      </c>
      <c r="AK19" s="530">
        <f>SUM(AI19:AI21)</f>
        <v>6686.9357716324721</v>
      </c>
      <c r="AL19" s="530">
        <f>SUM(AJ19:AJ21)</f>
        <v>557.2446476360393</v>
      </c>
      <c r="AM19" s="530"/>
      <c r="AN19" s="533"/>
      <c r="AO19" s="337">
        <f t="shared" ref="AO19:AO60" si="2">Q19*$E$13</f>
        <v>2228.9785905441572</v>
      </c>
      <c r="AP19" s="338">
        <f>AO19/12</f>
        <v>185.74821587867976</v>
      </c>
      <c r="AQ19" s="530">
        <f>SUM(AO19:AO21)</f>
        <v>6686.9357716324721</v>
      </c>
      <c r="AR19" s="530">
        <f>SUM(AP19:AP21)</f>
        <v>557.2446476360393</v>
      </c>
      <c r="AS19" s="530"/>
      <c r="AT19" s="533"/>
      <c r="AU19" s="337">
        <f t="shared" ref="AU19" si="3">Q19*$E$14</f>
        <v>2228.9785905441572</v>
      </c>
      <c r="AV19" s="338">
        <f>AU19/12</f>
        <v>185.74821587867976</v>
      </c>
      <c r="AW19" s="530">
        <f>SUM(AU19:AU21)</f>
        <v>6686.9357716324721</v>
      </c>
      <c r="AX19" s="530">
        <f>SUM(AV19:AV21)</f>
        <v>557.2446476360393</v>
      </c>
      <c r="AY19" s="530"/>
    </row>
    <row r="20" spans="1:51" s="339" customFormat="1" ht="17.100000000000001" customHeight="1" x14ac:dyDescent="0.25">
      <c r="A20" s="340"/>
      <c r="B20" s="605" t="s">
        <v>263</v>
      </c>
      <c r="C20" s="605" t="s">
        <v>264</v>
      </c>
      <c r="D20" s="341" t="s">
        <v>358</v>
      </c>
      <c r="E20" s="341"/>
      <c r="F20" s="341" t="str">
        <f t="shared" ref="F20:F60" si="4">CONCATENATE(C20,J20,M20,K20)</f>
        <v>053001PROF_</v>
      </c>
      <c r="G20" s="341" t="str">
        <f t="shared" ref="G20:G60" si="5">CONCATENATE(C20,J20,M20,K20,M20,L20)</f>
        <v>053001PROF__</v>
      </c>
      <c r="H20" s="287" t="s">
        <v>266</v>
      </c>
      <c r="I20" s="282" t="s">
        <v>19</v>
      </c>
      <c r="J20" s="341" t="s">
        <v>15</v>
      </c>
      <c r="K20" s="282"/>
      <c r="L20" s="282"/>
      <c r="M20" s="282" t="s">
        <v>10</v>
      </c>
      <c r="N20" s="283">
        <v>2</v>
      </c>
      <c r="O20" s="342">
        <v>1000</v>
      </c>
      <c r="P20" s="343">
        <v>0.05</v>
      </c>
      <c r="Q20" s="344">
        <f t="shared" si="0"/>
        <v>2100</v>
      </c>
      <c r="R20" s="345">
        <f t="shared" ref="R20:R60" si="6">Q20/12</f>
        <v>175</v>
      </c>
      <c r="S20" s="531"/>
      <c r="T20" s="531"/>
      <c r="U20" s="531"/>
      <c r="V20" s="544"/>
      <c r="W20" s="344">
        <f t="shared" ref="W20:W60" si="7">Q20*$E$10</f>
        <v>2228.9785905441572</v>
      </c>
      <c r="X20" s="345">
        <f t="shared" ref="X20:X60" si="8">W20/12</f>
        <v>185.74821587867976</v>
      </c>
      <c r="Y20" s="531"/>
      <c r="Z20" s="531"/>
      <c r="AA20" s="531"/>
      <c r="AB20" s="534"/>
      <c r="AC20" s="344">
        <f t="shared" ref="AC20:AC60" si="9">Q20*$E$11</f>
        <v>2228.9785905441572</v>
      </c>
      <c r="AD20" s="345">
        <f t="shared" ref="AD20:AD60" si="10">AC20/12</f>
        <v>185.74821587867976</v>
      </c>
      <c r="AE20" s="531"/>
      <c r="AF20" s="531"/>
      <c r="AG20" s="531"/>
      <c r="AH20" s="534"/>
      <c r="AI20" s="344">
        <f t="shared" si="1"/>
        <v>2228.9785905441572</v>
      </c>
      <c r="AJ20" s="345">
        <f t="shared" ref="AJ20:AJ60" si="11">AI20/12</f>
        <v>185.74821587867976</v>
      </c>
      <c r="AK20" s="531"/>
      <c r="AL20" s="531"/>
      <c r="AM20" s="531"/>
      <c r="AN20" s="534"/>
      <c r="AO20" s="344">
        <f t="shared" si="2"/>
        <v>2228.9785905441572</v>
      </c>
      <c r="AP20" s="345">
        <f t="shared" ref="AP20:AP60" si="12">AO20/12</f>
        <v>185.74821587867976</v>
      </c>
      <c r="AQ20" s="531"/>
      <c r="AR20" s="531"/>
      <c r="AS20" s="531"/>
      <c r="AT20" s="534"/>
      <c r="AU20" s="344">
        <f t="shared" ref="AU20:AU60" si="13">Q20*$E$14</f>
        <v>2228.9785905441572</v>
      </c>
      <c r="AV20" s="345">
        <f t="shared" ref="AV20:AV60" si="14">AU20/12</f>
        <v>185.74821587867976</v>
      </c>
      <c r="AW20" s="531"/>
      <c r="AX20" s="531"/>
      <c r="AY20" s="531"/>
    </row>
    <row r="21" spans="1:51" s="339" customFormat="1" ht="17.100000000000001" customHeight="1" thickBot="1" x14ac:dyDescent="0.3">
      <c r="A21" s="346"/>
      <c r="B21" s="606" t="s">
        <v>263</v>
      </c>
      <c r="C21" s="606" t="s">
        <v>264</v>
      </c>
      <c r="D21" s="347" t="s">
        <v>358</v>
      </c>
      <c r="E21" s="347"/>
      <c r="F21" s="347" t="str">
        <f t="shared" si="4"/>
        <v>053001PROF_</v>
      </c>
      <c r="G21" s="347" t="str">
        <f t="shared" si="5"/>
        <v>053001PROF__</v>
      </c>
      <c r="H21" s="284" t="s">
        <v>267</v>
      </c>
      <c r="I21" s="285" t="s">
        <v>19</v>
      </c>
      <c r="J21" s="347" t="s">
        <v>15</v>
      </c>
      <c r="K21" s="285"/>
      <c r="L21" s="285"/>
      <c r="M21" s="285" t="s">
        <v>10</v>
      </c>
      <c r="N21" s="286">
        <v>2</v>
      </c>
      <c r="O21" s="348">
        <v>1000</v>
      </c>
      <c r="P21" s="349">
        <v>0.05</v>
      </c>
      <c r="Q21" s="350">
        <f t="shared" si="0"/>
        <v>2100</v>
      </c>
      <c r="R21" s="351">
        <f t="shared" si="6"/>
        <v>175</v>
      </c>
      <c r="S21" s="532"/>
      <c r="T21" s="532"/>
      <c r="U21" s="532"/>
      <c r="V21" s="544"/>
      <c r="W21" s="350">
        <f t="shared" si="7"/>
        <v>2228.9785905441572</v>
      </c>
      <c r="X21" s="351">
        <f t="shared" si="8"/>
        <v>185.74821587867976</v>
      </c>
      <c r="Y21" s="532"/>
      <c r="Z21" s="532"/>
      <c r="AA21" s="532"/>
      <c r="AB21" s="534"/>
      <c r="AC21" s="350">
        <f t="shared" si="9"/>
        <v>2228.9785905441572</v>
      </c>
      <c r="AD21" s="351">
        <f t="shared" si="10"/>
        <v>185.74821587867976</v>
      </c>
      <c r="AE21" s="532"/>
      <c r="AF21" s="532"/>
      <c r="AG21" s="532"/>
      <c r="AH21" s="534"/>
      <c r="AI21" s="350">
        <f t="shared" si="1"/>
        <v>2228.9785905441572</v>
      </c>
      <c r="AJ21" s="351">
        <f t="shared" si="11"/>
        <v>185.74821587867976</v>
      </c>
      <c r="AK21" s="532"/>
      <c r="AL21" s="532"/>
      <c r="AM21" s="532"/>
      <c r="AN21" s="534"/>
      <c r="AO21" s="350">
        <f t="shared" si="2"/>
        <v>2228.9785905441572</v>
      </c>
      <c r="AP21" s="351">
        <f t="shared" si="12"/>
        <v>185.74821587867976</v>
      </c>
      <c r="AQ21" s="532"/>
      <c r="AR21" s="532"/>
      <c r="AS21" s="532"/>
      <c r="AT21" s="534"/>
      <c r="AU21" s="350">
        <f t="shared" si="13"/>
        <v>2228.9785905441572</v>
      </c>
      <c r="AV21" s="351">
        <f t="shared" si="14"/>
        <v>185.74821587867976</v>
      </c>
      <c r="AW21" s="532"/>
      <c r="AX21" s="532"/>
      <c r="AY21" s="532"/>
    </row>
    <row r="22" spans="1:51" s="339" customFormat="1" ht="17.100000000000001" customHeight="1" x14ac:dyDescent="0.25">
      <c r="A22" s="333"/>
      <c r="B22" s="603" t="s">
        <v>269</v>
      </c>
      <c r="C22" s="603" t="s">
        <v>268</v>
      </c>
      <c r="D22" s="334" t="s">
        <v>358</v>
      </c>
      <c r="E22" s="334"/>
      <c r="F22" s="334" t="str">
        <f t="shared" si="4"/>
        <v>054003PROF_</v>
      </c>
      <c r="G22" s="334" t="str">
        <f t="shared" si="5"/>
        <v>054003PROF__</v>
      </c>
      <c r="H22" s="604" t="s">
        <v>270</v>
      </c>
      <c r="I22" s="280" t="s">
        <v>19</v>
      </c>
      <c r="J22" s="334" t="s">
        <v>15</v>
      </c>
      <c r="K22" s="280"/>
      <c r="L22" s="280"/>
      <c r="M22" s="280" t="s">
        <v>10</v>
      </c>
      <c r="N22" s="281">
        <v>2</v>
      </c>
      <c r="O22" s="335">
        <v>1000</v>
      </c>
      <c r="P22" s="336">
        <v>0.05</v>
      </c>
      <c r="Q22" s="337">
        <f t="shared" si="0"/>
        <v>2100</v>
      </c>
      <c r="R22" s="338">
        <f t="shared" si="6"/>
        <v>175</v>
      </c>
      <c r="S22" s="530">
        <f>SUM(Q22:Q23)</f>
        <v>4200</v>
      </c>
      <c r="T22" s="530">
        <f>SUM(R22:R23)</f>
        <v>350</v>
      </c>
      <c r="U22" s="530"/>
      <c r="V22" s="544"/>
      <c r="W22" s="337">
        <f t="shared" si="7"/>
        <v>2228.9785905441572</v>
      </c>
      <c r="X22" s="338">
        <f t="shared" si="8"/>
        <v>185.74821587867976</v>
      </c>
      <c r="Y22" s="530">
        <f>SUM(W22:W23)</f>
        <v>4457.9571810883144</v>
      </c>
      <c r="Z22" s="530">
        <f>SUM(X22:X23)</f>
        <v>371.49643175735952</v>
      </c>
      <c r="AA22" s="530"/>
      <c r="AB22" s="534"/>
      <c r="AC22" s="337">
        <f t="shared" si="9"/>
        <v>2228.9785905441572</v>
      </c>
      <c r="AD22" s="338">
        <f t="shared" si="10"/>
        <v>185.74821587867976</v>
      </c>
      <c r="AE22" s="530">
        <f>SUM(AC22:AC23)</f>
        <v>4457.9571810883144</v>
      </c>
      <c r="AF22" s="530">
        <f>SUM(AD22:AD23)</f>
        <v>371.49643175735952</v>
      </c>
      <c r="AG22" s="530"/>
      <c r="AH22" s="534"/>
      <c r="AI22" s="337">
        <f t="shared" si="1"/>
        <v>2228.9785905441572</v>
      </c>
      <c r="AJ22" s="338">
        <f t="shared" si="11"/>
        <v>185.74821587867976</v>
      </c>
      <c r="AK22" s="530">
        <f>SUM(AI22:AI23)</f>
        <v>4457.9571810883144</v>
      </c>
      <c r="AL22" s="530">
        <f>SUM(AJ22:AJ23)</f>
        <v>371.49643175735952</v>
      </c>
      <c r="AM22" s="530"/>
      <c r="AN22" s="534"/>
      <c r="AO22" s="337">
        <f t="shared" si="2"/>
        <v>2228.9785905441572</v>
      </c>
      <c r="AP22" s="338">
        <f t="shared" si="12"/>
        <v>185.74821587867976</v>
      </c>
      <c r="AQ22" s="530">
        <f>SUM(AO22:AO23)</f>
        <v>4457.9571810883144</v>
      </c>
      <c r="AR22" s="530">
        <f>SUM(AP22:AP23)</f>
        <v>371.49643175735952</v>
      </c>
      <c r="AS22" s="530"/>
      <c r="AT22" s="534"/>
      <c r="AU22" s="337">
        <f t="shared" si="13"/>
        <v>2228.9785905441572</v>
      </c>
      <c r="AV22" s="338">
        <f t="shared" si="14"/>
        <v>185.74821587867976</v>
      </c>
      <c r="AW22" s="530">
        <f>SUM(AU22:AU23)</f>
        <v>4457.9571810883144</v>
      </c>
      <c r="AX22" s="530">
        <f>SUM(AV22:AV23)</f>
        <v>371.49643175735952</v>
      </c>
      <c r="AY22" s="530"/>
    </row>
    <row r="23" spans="1:51" s="339" customFormat="1" ht="17.100000000000001" customHeight="1" thickBot="1" x14ac:dyDescent="0.3">
      <c r="A23" s="346"/>
      <c r="B23" s="606" t="s">
        <v>269</v>
      </c>
      <c r="C23" s="606" t="s">
        <v>268</v>
      </c>
      <c r="D23" s="347" t="s">
        <v>358</v>
      </c>
      <c r="E23" s="347"/>
      <c r="F23" s="347" t="str">
        <f t="shared" si="4"/>
        <v>054003PROC_</v>
      </c>
      <c r="G23" s="347" t="str">
        <f t="shared" si="5"/>
        <v>054003PROC__</v>
      </c>
      <c r="H23" s="284" t="s">
        <v>271</v>
      </c>
      <c r="I23" s="285" t="s">
        <v>19</v>
      </c>
      <c r="J23" s="347" t="s">
        <v>16</v>
      </c>
      <c r="K23" s="285"/>
      <c r="L23" s="285"/>
      <c r="M23" s="285" t="s">
        <v>10</v>
      </c>
      <c r="N23" s="286">
        <v>2</v>
      </c>
      <c r="O23" s="348">
        <v>1000</v>
      </c>
      <c r="P23" s="349">
        <v>0.05</v>
      </c>
      <c r="Q23" s="350">
        <f t="shared" si="0"/>
        <v>2100</v>
      </c>
      <c r="R23" s="351">
        <f t="shared" si="6"/>
        <v>175</v>
      </c>
      <c r="S23" s="532"/>
      <c r="T23" s="532"/>
      <c r="U23" s="532"/>
      <c r="V23" s="544"/>
      <c r="W23" s="350">
        <f t="shared" si="7"/>
        <v>2228.9785905441572</v>
      </c>
      <c r="X23" s="351">
        <f t="shared" si="8"/>
        <v>185.74821587867976</v>
      </c>
      <c r="Y23" s="532"/>
      <c r="Z23" s="532"/>
      <c r="AA23" s="532"/>
      <c r="AB23" s="534"/>
      <c r="AC23" s="350">
        <f t="shared" si="9"/>
        <v>2228.9785905441572</v>
      </c>
      <c r="AD23" s="351">
        <f t="shared" si="10"/>
        <v>185.74821587867976</v>
      </c>
      <c r="AE23" s="532"/>
      <c r="AF23" s="532"/>
      <c r="AG23" s="532"/>
      <c r="AH23" s="534"/>
      <c r="AI23" s="350">
        <f t="shared" si="1"/>
        <v>2228.9785905441572</v>
      </c>
      <c r="AJ23" s="351">
        <f t="shared" si="11"/>
        <v>185.74821587867976</v>
      </c>
      <c r="AK23" s="532"/>
      <c r="AL23" s="532"/>
      <c r="AM23" s="532"/>
      <c r="AN23" s="534"/>
      <c r="AO23" s="350">
        <f t="shared" si="2"/>
        <v>2228.9785905441572</v>
      </c>
      <c r="AP23" s="351">
        <f t="shared" si="12"/>
        <v>185.74821587867976</v>
      </c>
      <c r="AQ23" s="532"/>
      <c r="AR23" s="532"/>
      <c r="AS23" s="532"/>
      <c r="AT23" s="534"/>
      <c r="AU23" s="350">
        <f t="shared" si="13"/>
        <v>2228.9785905441572</v>
      </c>
      <c r="AV23" s="351">
        <f t="shared" si="14"/>
        <v>185.74821587867976</v>
      </c>
      <c r="AW23" s="532"/>
      <c r="AX23" s="532"/>
      <c r="AY23" s="532"/>
    </row>
    <row r="24" spans="1:51" s="339" customFormat="1" ht="17.100000000000001" customHeight="1" x14ac:dyDescent="0.25">
      <c r="A24" s="333"/>
      <c r="B24" s="603" t="s">
        <v>250</v>
      </c>
      <c r="C24" s="603" t="s">
        <v>251</v>
      </c>
      <c r="D24" s="334" t="s">
        <v>358</v>
      </c>
      <c r="E24" s="334"/>
      <c r="F24" s="334" t="str">
        <f t="shared" si="4"/>
        <v>056001PROF_</v>
      </c>
      <c r="G24" s="334" t="str">
        <f t="shared" si="5"/>
        <v>056001PROF__</v>
      </c>
      <c r="H24" s="604" t="s">
        <v>252</v>
      </c>
      <c r="I24" s="280" t="s">
        <v>19</v>
      </c>
      <c r="J24" s="334" t="s">
        <v>15</v>
      </c>
      <c r="K24" s="280"/>
      <c r="L24" s="280"/>
      <c r="M24" s="280" t="s">
        <v>10</v>
      </c>
      <c r="N24" s="281">
        <v>2</v>
      </c>
      <c r="O24" s="335">
        <v>1000</v>
      </c>
      <c r="P24" s="336">
        <v>0.05</v>
      </c>
      <c r="Q24" s="337">
        <f t="shared" si="0"/>
        <v>2100</v>
      </c>
      <c r="R24" s="338">
        <f t="shared" si="6"/>
        <v>175</v>
      </c>
      <c r="S24" s="530">
        <f>SUM(Q24:Q29)</f>
        <v>12600</v>
      </c>
      <c r="T24" s="530">
        <f>SUM(R24:R29)</f>
        <v>1050</v>
      </c>
      <c r="U24" s="530"/>
      <c r="V24" s="544"/>
      <c r="W24" s="337">
        <f t="shared" si="7"/>
        <v>2228.9785905441572</v>
      </c>
      <c r="X24" s="338">
        <f t="shared" si="8"/>
        <v>185.74821587867976</v>
      </c>
      <c r="Y24" s="530">
        <f>SUM(W24:W29)</f>
        <v>13373.871543264942</v>
      </c>
      <c r="Z24" s="530">
        <f>SUM(X24:X29)</f>
        <v>1114.4892952720786</v>
      </c>
      <c r="AA24" s="530"/>
      <c r="AB24" s="534"/>
      <c r="AC24" s="337">
        <f t="shared" si="9"/>
        <v>2228.9785905441572</v>
      </c>
      <c r="AD24" s="338">
        <f t="shared" si="10"/>
        <v>185.74821587867976</v>
      </c>
      <c r="AE24" s="530">
        <f>SUM(AC24:AC29)</f>
        <v>13373.871543264942</v>
      </c>
      <c r="AF24" s="530">
        <f>SUM(AD24:AD29)</f>
        <v>1114.4892952720786</v>
      </c>
      <c r="AG24" s="530"/>
      <c r="AH24" s="534"/>
      <c r="AI24" s="337">
        <f t="shared" si="1"/>
        <v>2228.9785905441572</v>
      </c>
      <c r="AJ24" s="338">
        <f t="shared" si="11"/>
        <v>185.74821587867976</v>
      </c>
      <c r="AK24" s="530">
        <f>SUM(AI24:AI29)</f>
        <v>13373.871543264942</v>
      </c>
      <c r="AL24" s="530">
        <f>SUM(AJ24:AJ29)</f>
        <v>1114.4892952720786</v>
      </c>
      <c r="AM24" s="530"/>
      <c r="AN24" s="534"/>
      <c r="AO24" s="337">
        <f t="shared" si="2"/>
        <v>2228.9785905441572</v>
      </c>
      <c r="AP24" s="338">
        <f t="shared" si="12"/>
        <v>185.74821587867976</v>
      </c>
      <c r="AQ24" s="530">
        <f>SUM(AO24:AO29)</f>
        <v>13373.871543264942</v>
      </c>
      <c r="AR24" s="530">
        <f>SUM(AP24:AP29)</f>
        <v>1114.4892952720786</v>
      </c>
      <c r="AS24" s="530"/>
      <c r="AT24" s="534"/>
      <c r="AU24" s="337">
        <f t="shared" si="13"/>
        <v>2228.9785905441572</v>
      </c>
      <c r="AV24" s="338">
        <f t="shared" si="14"/>
        <v>185.74821587867976</v>
      </c>
      <c r="AW24" s="530">
        <f>SUM(AU24:AU29)</f>
        <v>13373.871543264942</v>
      </c>
      <c r="AX24" s="530">
        <f>SUM(AV24:AV29)</f>
        <v>1114.4892952720786</v>
      </c>
      <c r="AY24" s="530"/>
    </row>
    <row r="25" spans="1:51" s="339" customFormat="1" ht="17.100000000000001" customHeight="1" x14ac:dyDescent="0.25">
      <c r="A25" s="340"/>
      <c r="B25" s="605" t="s">
        <v>250</v>
      </c>
      <c r="C25" s="605" t="s">
        <v>251</v>
      </c>
      <c r="D25" s="341" t="s">
        <v>358</v>
      </c>
      <c r="E25" s="341"/>
      <c r="F25" s="341" t="str">
        <f t="shared" si="4"/>
        <v>056001PROF_</v>
      </c>
      <c r="G25" s="341" t="str">
        <f t="shared" si="5"/>
        <v>056001PROF__</v>
      </c>
      <c r="H25" s="287" t="s">
        <v>272</v>
      </c>
      <c r="I25" s="282" t="s">
        <v>19</v>
      </c>
      <c r="J25" s="341" t="s">
        <v>15</v>
      </c>
      <c r="K25" s="282"/>
      <c r="L25" s="282"/>
      <c r="M25" s="282" t="s">
        <v>10</v>
      </c>
      <c r="N25" s="283">
        <v>2</v>
      </c>
      <c r="O25" s="342">
        <v>1000</v>
      </c>
      <c r="P25" s="343">
        <v>0.05</v>
      </c>
      <c r="Q25" s="344">
        <f t="shared" si="0"/>
        <v>2100</v>
      </c>
      <c r="R25" s="345">
        <f t="shared" si="6"/>
        <v>175</v>
      </c>
      <c r="S25" s="531"/>
      <c r="T25" s="531"/>
      <c r="U25" s="531"/>
      <c r="V25" s="544"/>
      <c r="W25" s="344">
        <f t="shared" si="7"/>
        <v>2228.9785905441572</v>
      </c>
      <c r="X25" s="345">
        <f t="shared" si="8"/>
        <v>185.74821587867976</v>
      </c>
      <c r="Y25" s="531"/>
      <c r="Z25" s="531"/>
      <c r="AA25" s="531"/>
      <c r="AB25" s="534"/>
      <c r="AC25" s="344">
        <f t="shared" si="9"/>
        <v>2228.9785905441572</v>
      </c>
      <c r="AD25" s="345">
        <f t="shared" si="10"/>
        <v>185.74821587867976</v>
      </c>
      <c r="AE25" s="531"/>
      <c r="AF25" s="531"/>
      <c r="AG25" s="531"/>
      <c r="AH25" s="534"/>
      <c r="AI25" s="344">
        <f t="shared" si="1"/>
        <v>2228.9785905441572</v>
      </c>
      <c r="AJ25" s="345">
        <f t="shared" si="11"/>
        <v>185.74821587867976</v>
      </c>
      <c r="AK25" s="531"/>
      <c r="AL25" s="531"/>
      <c r="AM25" s="531"/>
      <c r="AN25" s="534"/>
      <c r="AO25" s="344">
        <f t="shared" si="2"/>
        <v>2228.9785905441572</v>
      </c>
      <c r="AP25" s="345">
        <f t="shared" si="12"/>
        <v>185.74821587867976</v>
      </c>
      <c r="AQ25" s="531"/>
      <c r="AR25" s="531"/>
      <c r="AS25" s="531"/>
      <c r="AT25" s="534"/>
      <c r="AU25" s="344">
        <f t="shared" si="13"/>
        <v>2228.9785905441572</v>
      </c>
      <c r="AV25" s="345">
        <f t="shared" si="14"/>
        <v>185.74821587867976</v>
      </c>
      <c r="AW25" s="531"/>
      <c r="AX25" s="531"/>
      <c r="AY25" s="531"/>
    </row>
    <row r="26" spans="1:51" s="339" customFormat="1" ht="17.100000000000001" customHeight="1" x14ac:dyDescent="0.25">
      <c r="A26" s="340"/>
      <c r="B26" s="605" t="s">
        <v>250</v>
      </c>
      <c r="C26" s="605" t="s">
        <v>251</v>
      </c>
      <c r="D26" s="341" t="s">
        <v>358</v>
      </c>
      <c r="E26" s="341"/>
      <c r="F26" s="341" t="str">
        <f t="shared" si="4"/>
        <v>056001PROF_</v>
      </c>
      <c r="G26" s="341" t="str">
        <f t="shared" si="5"/>
        <v>056001PROF__</v>
      </c>
      <c r="H26" s="287" t="s">
        <v>273</v>
      </c>
      <c r="I26" s="282" t="s">
        <v>19</v>
      </c>
      <c r="J26" s="341" t="s">
        <v>15</v>
      </c>
      <c r="K26" s="282"/>
      <c r="L26" s="282"/>
      <c r="M26" s="282" t="s">
        <v>10</v>
      </c>
      <c r="N26" s="283">
        <v>2</v>
      </c>
      <c r="O26" s="342">
        <v>1000</v>
      </c>
      <c r="P26" s="343">
        <v>0.05</v>
      </c>
      <c r="Q26" s="344">
        <f t="shared" si="0"/>
        <v>2100</v>
      </c>
      <c r="R26" s="345">
        <f t="shared" si="6"/>
        <v>175</v>
      </c>
      <c r="S26" s="531"/>
      <c r="T26" s="531"/>
      <c r="U26" s="531"/>
      <c r="V26" s="544"/>
      <c r="W26" s="344">
        <f t="shared" si="7"/>
        <v>2228.9785905441572</v>
      </c>
      <c r="X26" s="345">
        <f t="shared" si="8"/>
        <v>185.74821587867976</v>
      </c>
      <c r="Y26" s="531"/>
      <c r="Z26" s="531"/>
      <c r="AA26" s="531"/>
      <c r="AB26" s="534"/>
      <c r="AC26" s="344">
        <f t="shared" si="9"/>
        <v>2228.9785905441572</v>
      </c>
      <c r="AD26" s="345">
        <f t="shared" si="10"/>
        <v>185.74821587867976</v>
      </c>
      <c r="AE26" s="531"/>
      <c r="AF26" s="531"/>
      <c r="AG26" s="531"/>
      <c r="AH26" s="534"/>
      <c r="AI26" s="344">
        <f t="shared" si="1"/>
        <v>2228.9785905441572</v>
      </c>
      <c r="AJ26" s="345">
        <f t="shared" si="11"/>
        <v>185.74821587867976</v>
      </c>
      <c r="AK26" s="531"/>
      <c r="AL26" s="531"/>
      <c r="AM26" s="531"/>
      <c r="AN26" s="534"/>
      <c r="AO26" s="344">
        <f t="shared" si="2"/>
        <v>2228.9785905441572</v>
      </c>
      <c r="AP26" s="345">
        <f t="shared" si="12"/>
        <v>185.74821587867976</v>
      </c>
      <c r="AQ26" s="531"/>
      <c r="AR26" s="531"/>
      <c r="AS26" s="531"/>
      <c r="AT26" s="534"/>
      <c r="AU26" s="344">
        <f t="shared" si="13"/>
        <v>2228.9785905441572</v>
      </c>
      <c r="AV26" s="345">
        <f t="shared" si="14"/>
        <v>185.74821587867976</v>
      </c>
      <c r="AW26" s="531"/>
      <c r="AX26" s="531"/>
      <c r="AY26" s="531"/>
    </row>
    <row r="27" spans="1:51" s="339" customFormat="1" ht="17.100000000000001" customHeight="1" x14ac:dyDescent="0.25">
      <c r="A27" s="340"/>
      <c r="B27" s="605" t="s">
        <v>250</v>
      </c>
      <c r="C27" s="605" t="s">
        <v>251</v>
      </c>
      <c r="D27" s="282" t="s">
        <v>358</v>
      </c>
      <c r="E27" s="341"/>
      <c r="F27" s="341" t="str">
        <f t="shared" si="4"/>
        <v>056001_</v>
      </c>
      <c r="G27" s="341" t="str">
        <f t="shared" si="5"/>
        <v>056001__</v>
      </c>
      <c r="H27" s="287" t="s">
        <v>274</v>
      </c>
      <c r="I27" s="282"/>
      <c r="J27" s="341"/>
      <c r="K27" s="282"/>
      <c r="L27" s="282"/>
      <c r="M27" s="282" t="s">
        <v>10</v>
      </c>
      <c r="N27" s="283">
        <v>2</v>
      </c>
      <c r="O27" s="342">
        <v>1000</v>
      </c>
      <c r="P27" s="343">
        <v>0.05</v>
      </c>
      <c r="Q27" s="344">
        <f t="shared" si="0"/>
        <v>2100</v>
      </c>
      <c r="R27" s="345">
        <f t="shared" si="6"/>
        <v>175</v>
      </c>
      <c r="S27" s="531"/>
      <c r="T27" s="531"/>
      <c r="U27" s="531"/>
      <c r="V27" s="544"/>
      <c r="W27" s="344">
        <f t="shared" si="7"/>
        <v>2228.9785905441572</v>
      </c>
      <c r="X27" s="345">
        <f t="shared" si="8"/>
        <v>185.74821587867976</v>
      </c>
      <c r="Y27" s="531"/>
      <c r="Z27" s="531"/>
      <c r="AA27" s="531"/>
      <c r="AB27" s="534"/>
      <c r="AC27" s="344">
        <f t="shared" si="9"/>
        <v>2228.9785905441572</v>
      </c>
      <c r="AD27" s="345">
        <f t="shared" si="10"/>
        <v>185.74821587867976</v>
      </c>
      <c r="AE27" s="531"/>
      <c r="AF27" s="531"/>
      <c r="AG27" s="531"/>
      <c r="AH27" s="534"/>
      <c r="AI27" s="344">
        <f t="shared" si="1"/>
        <v>2228.9785905441572</v>
      </c>
      <c r="AJ27" s="345">
        <f t="shared" si="11"/>
        <v>185.74821587867976</v>
      </c>
      <c r="AK27" s="531"/>
      <c r="AL27" s="531"/>
      <c r="AM27" s="531"/>
      <c r="AN27" s="534"/>
      <c r="AO27" s="344">
        <f t="shared" si="2"/>
        <v>2228.9785905441572</v>
      </c>
      <c r="AP27" s="345">
        <f t="shared" si="12"/>
        <v>185.74821587867976</v>
      </c>
      <c r="AQ27" s="531"/>
      <c r="AR27" s="531"/>
      <c r="AS27" s="531"/>
      <c r="AT27" s="534"/>
      <c r="AU27" s="344">
        <f t="shared" si="13"/>
        <v>2228.9785905441572</v>
      </c>
      <c r="AV27" s="345">
        <f t="shared" si="14"/>
        <v>185.74821587867976</v>
      </c>
      <c r="AW27" s="531"/>
      <c r="AX27" s="531"/>
      <c r="AY27" s="531"/>
    </row>
    <row r="28" spans="1:51" s="339" customFormat="1" ht="17.100000000000001" customHeight="1" x14ac:dyDescent="0.25">
      <c r="A28" s="340"/>
      <c r="B28" s="605" t="s">
        <v>250</v>
      </c>
      <c r="C28" s="605" t="s">
        <v>251</v>
      </c>
      <c r="D28" s="282" t="s">
        <v>358</v>
      </c>
      <c r="E28" s="341"/>
      <c r="F28" s="341" t="str">
        <f t="shared" si="4"/>
        <v>056001VENP_Animalerie</v>
      </c>
      <c r="G28" s="341" t="str">
        <f t="shared" si="5"/>
        <v>056001VENP_Animalerie_</v>
      </c>
      <c r="H28" s="287" t="s">
        <v>303</v>
      </c>
      <c r="I28" s="282" t="s">
        <v>12</v>
      </c>
      <c r="J28" s="341" t="s">
        <v>14</v>
      </c>
      <c r="K28" s="282" t="s">
        <v>288</v>
      </c>
      <c r="L28" s="282"/>
      <c r="M28" s="282" t="s">
        <v>10</v>
      </c>
      <c r="N28" s="283">
        <v>2</v>
      </c>
      <c r="O28" s="342">
        <v>1000</v>
      </c>
      <c r="P28" s="343">
        <v>0.05</v>
      </c>
      <c r="Q28" s="344">
        <f t="shared" ref="Q28:Q29" si="15">O28*(P28+1)*N28</f>
        <v>2100</v>
      </c>
      <c r="R28" s="345">
        <f t="shared" ref="R28:R29" si="16">Q28/12</f>
        <v>175</v>
      </c>
      <c r="S28" s="531"/>
      <c r="T28" s="531"/>
      <c r="U28" s="531"/>
      <c r="V28" s="544"/>
      <c r="W28" s="344">
        <f t="shared" ref="W28:W29" si="17">Q28*$E$10</f>
        <v>2228.9785905441572</v>
      </c>
      <c r="X28" s="345">
        <f t="shared" ref="X28:X29" si="18">W28/12</f>
        <v>185.74821587867976</v>
      </c>
      <c r="Y28" s="531"/>
      <c r="Z28" s="531"/>
      <c r="AA28" s="531"/>
      <c r="AB28" s="534"/>
      <c r="AC28" s="344">
        <f t="shared" ref="AC28:AC29" si="19">Q28*$E$11</f>
        <v>2228.9785905441572</v>
      </c>
      <c r="AD28" s="345">
        <f t="shared" ref="AD28:AD29" si="20">AC28/12</f>
        <v>185.74821587867976</v>
      </c>
      <c r="AE28" s="531"/>
      <c r="AF28" s="531"/>
      <c r="AG28" s="531"/>
      <c r="AH28" s="534"/>
      <c r="AI28" s="344">
        <f t="shared" ref="AI28:AI29" si="21">Q28*$E$12</f>
        <v>2228.9785905441572</v>
      </c>
      <c r="AJ28" s="345">
        <f t="shared" ref="AJ28:AJ29" si="22">AI28/12</f>
        <v>185.74821587867976</v>
      </c>
      <c r="AK28" s="531"/>
      <c r="AL28" s="531"/>
      <c r="AM28" s="531"/>
      <c r="AN28" s="534"/>
      <c r="AO28" s="344">
        <f t="shared" ref="AO28:AO29" si="23">Q28*$E$13</f>
        <v>2228.9785905441572</v>
      </c>
      <c r="AP28" s="345">
        <f t="shared" ref="AP28:AP29" si="24">AO28/12</f>
        <v>185.74821587867976</v>
      </c>
      <c r="AQ28" s="531"/>
      <c r="AR28" s="531"/>
      <c r="AS28" s="531"/>
      <c r="AT28" s="534"/>
      <c r="AU28" s="344">
        <f t="shared" ref="AU28:AU29" si="25">Q28*$E$14</f>
        <v>2228.9785905441572</v>
      </c>
      <c r="AV28" s="345">
        <f t="shared" ref="AV28:AV29" si="26">AU28/12</f>
        <v>185.74821587867976</v>
      </c>
      <c r="AW28" s="531"/>
      <c r="AX28" s="531"/>
      <c r="AY28" s="531"/>
    </row>
    <row r="29" spans="1:51" s="339" customFormat="1" ht="17.100000000000001" customHeight="1" thickBot="1" x14ac:dyDescent="0.3">
      <c r="A29" s="346"/>
      <c r="B29" s="606" t="s">
        <v>250</v>
      </c>
      <c r="C29" s="606" t="s">
        <v>251</v>
      </c>
      <c r="D29" s="285" t="s">
        <v>358</v>
      </c>
      <c r="E29" s="347"/>
      <c r="F29" s="347" t="str">
        <f t="shared" si="4"/>
        <v>056001VENP_Plateau_Technique</v>
      </c>
      <c r="G29" s="347" t="str">
        <f t="shared" si="5"/>
        <v>056001VENP_Plateau_Technique_</v>
      </c>
      <c r="H29" s="284" t="s">
        <v>303</v>
      </c>
      <c r="I29" s="285" t="s">
        <v>12</v>
      </c>
      <c r="J29" s="347" t="s">
        <v>14</v>
      </c>
      <c r="K29" s="285" t="s">
        <v>304</v>
      </c>
      <c r="L29" s="285"/>
      <c r="M29" s="285" t="s">
        <v>10</v>
      </c>
      <c r="N29" s="286">
        <v>2</v>
      </c>
      <c r="O29" s="348">
        <v>1000</v>
      </c>
      <c r="P29" s="349">
        <v>0.05</v>
      </c>
      <c r="Q29" s="350">
        <f t="shared" si="15"/>
        <v>2100</v>
      </c>
      <c r="R29" s="351">
        <f t="shared" si="16"/>
        <v>175</v>
      </c>
      <c r="S29" s="532"/>
      <c r="T29" s="532"/>
      <c r="U29" s="532"/>
      <c r="V29" s="544"/>
      <c r="W29" s="350">
        <f t="shared" si="17"/>
        <v>2228.9785905441572</v>
      </c>
      <c r="X29" s="351">
        <f t="shared" si="18"/>
        <v>185.74821587867976</v>
      </c>
      <c r="Y29" s="532"/>
      <c r="Z29" s="532"/>
      <c r="AA29" s="532"/>
      <c r="AB29" s="534"/>
      <c r="AC29" s="350">
        <f t="shared" si="19"/>
        <v>2228.9785905441572</v>
      </c>
      <c r="AD29" s="351">
        <f t="shared" si="20"/>
        <v>185.74821587867976</v>
      </c>
      <c r="AE29" s="532"/>
      <c r="AF29" s="532"/>
      <c r="AG29" s="532"/>
      <c r="AH29" s="534"/>
      <c r="AI29" s="350">
        <f t="shared" si="21"/>
        <v>2228.9785905441572</v>
      </c>
      <c r="AJ29" s="351">
        <f t="shared" si="22"/>
        <v>185.74821587867976</v>
      </c>
      <c r="AK29" s="532"/>
      <c r="AL29" s="532"/>
      <c r="AM29" s="532"/>
      <c r="AN29" s="534"/>
      <c r="AO29" s="350">
        <f t="shared" si="23"/>
        <v>2228.9785905441572</v>
      </c>
      <c r="AP29" s="351">
        <f t="shared" si="24"/>
        <v>185.74821587867976</v>
      </c>
      <c r="AQ29" s="532"/>
      <c r="AR29" s="532"/>
      <c r="AS29" s="532"/>
      <c r="AT29" s="534"/>
      <c r="AU29" s="350">
        <f t="shared" si="25"/>
        <v>2228.9785905441572</v>
      </c>
      <c r="AV29" s="351">
        <f t="shared" si="26"/>
        <v>185.74821587867976</v>
      </c>
      <c r="AW29" s="532"/>
      <c r="AX29" s="532"/>
      <c r="AY29" s="532"/>
    </row>
    <row r="30" spans="1:51" s="339" customFormat="1" ht="17.100000000000001" customHeight="1" x14ac:dyDescent="0.25">
      <c r="A30" s="333"/>
      <c r="B30" s="603" t="s">
        <v>253</v>
      </c>
      <c r="C30" s="603" t="s">
        <v>254</v>
      </c>
      <c r="D30" s="280" t="s">
        <v>358</v>
      </c>
      <c r="E30" s="334"/>
      <c r="F30" s="334" t="str">
        <f t="shared" si="4"/>
        <v>056002PROF_IRM</v>
      </c>
      <c r="G30" s="334" t="str">
        <f t="shared" si="5"/>
        <v>056002PROF_IRM_</v>
      </c>
      <c r="H30" s="604" t="s">
        <v>255</v>
      </c>
      <c r="I30" s="280" t="s">
        <v>19</v>
      </c>
      <c r="J30" s="334" t="s">
        <v>15</v>
      </c>
      <c r="K30" s="280" t="s">
        <v>253</v>
      </c>
      <c r="L30" s="280"/>
      <c r="M30" s="280" t="s">
        <v>10</v>
      </c>
      <c r="N30" s="281">
        <v>2</v>
      </c>
      <c r="O30" s="335">
        <v>1000</v>
      </c>
      <c r="P30" s="336">
        <v>0.05</v>
      </c>
      <c r="Q30" s="337">
        <f t="shared" si="0"/>
        <v>2100</v>
      </c>
      <c r="R30" s="338">
        <f t="shared" si="6"/>
        <v>175</v>
      </c>
      <c r="S30" s="530">
        <f>SUM(Q30:Q35)</f>
        <v>12600</v>
      </c>
      <c r="T30" s="530">
        <f>SUM(R30:R35)</f>
        <v>1050</v>
      </c>
      <c r="U30" s="530"/>
      <c r="V30" s="544"/>
      <c r="W30" s="337">
        <f t="shared" si="7"/>
        <v>2228.9785905441572</v>
      </c>
      <c r="X30" s="338">
        <f t="shared" si="8"/>
        <v>185.74821587867976</v>
      </c>
      <c r="Y30" s="530">
        <f>SUM(W30:W35)</f>
        <v>13373.871543264942</v>
      </c>
      <c r="Z30" s="530">
        <f>SUM(X30:X35)</f>
        <v>1114.4892952720786</v>
      </c>
      <c r="AA30" s="530"/>
      <c r="AB30" s="534"/>
      <c r="AC30" s="337">
        <f t="shared" si="9"/>
        <v>2228.9785905441572</v>
      </c>
      <c r="AD30" s="338">
        <f t="shared" si="10"/>
        <v>185.74821587867976</v>
      </c>
      <c r="AE30" s="530">
        <f>SUM(AC30:AC35)</f>
        <v>13373.871543264942</v>
      </c>
      <c r="AF30" s="530">
        <f>SUM(AD30:AD35)</f>
        <v>1114.4892952720786</v>
      </c>
      <c r="AG30" s="530"/>
      <c r="AH30" s="534"/>
      <c r="AI30" s="337">
        <f t="shared" si="1"/>
        <v>2228.9785905441572</v>
      </c>
      <c r="AJ30" s="338">
        <f t="shared" si="11"/>
        <v>185.74821587867976</v>
      </c>
      <c r="AK30" s="530">
        <f>SUM(AI30:AI35)</f>
        <v>13373.871543264942</v>
      </c>
      <c r="AL30" s="530">
        <f>SUM(AJ30:AJ35)</f>
        <v>1114.4892952720786</v>
      </c>
      <c r="AM30" s="530"/>
      <c r="AN30" s="534"/>
      <c r="AO30" s="337">
        <f t="shared" si="2"/>
        <v>2228.9785905441572</v>
      </c>
      <c r="AP30" s="338">
        <f t="shared" si="12"/>
        <v>185.74821587867976</v>
      </c>
      <c r="AQ30" s="530">
        <f>SUM(AO30:AO35)</f>
        <v>13373.871543264942</v>
      </c>
      <c r="AR30" s="530">
        <f>SUM(AP30:AP35)</f>
        <v>1114.4892952720786</v>
      </c>
      <c r="AS30" s="530"/>
      <c r="AT30" s="534"/>
      <c r="AU30" s="337">
        <f t="shared" si="13"/>
        <v>2228.9785905441572</v>
      </c>
      <c r="AV30" s="338">
        <f t="shared" si="14"/>
        <v>185.74821587867976</v>
      </c>
      <c r="AW30" s="530">
        <f>SUM(AU30:AU35)</f>
        <v>13373.871543264942</v>
      </c>
      <c r="AX30" s="530">
        <f>SUM(AV30:AV35)</f>
        <v>1114.4892952720786</v>
      </c>
      <c r="AY30" s="530"/>
    </row>
    <row r="31" spans="1:51" s="339" customFormat="1" ht="17.100000000000001" customHeight="1" x14ac:dyDescent="0.25">
      <c r="A31" s="340"/>
      <c r="B31" s="605" t="s">
        <v>253</v>
      </c>
      <c r="C31" s="605" t="s">
        <v>254</v>
      </c>
      <c r="D31" s="282" t="s">
        <v>358</v>
      </c>
      <c r="E31" s="341"/>
      <c r="F31" s="341" t="str">
        <f t="shared" si="4"/>
        <v>056002PROF_Batiment</v>
      </c>
      <c r="G31" s="341" t="str">
        <f t="shared" si="5"/>
        <v>056002PROF_Batiment_</v>
      </c>
      <c r="H31" s="287" t="s">
        <v>275</v>
      </c>
      <c r="I31" s="282" t="s">
        <v>19</v>
      </c>
      <c r="J31" s="341" t="s">
        <v>15</v>
      </c>
      <c r="K31" s="282" t="s">
        <v>256</v>
      </c>
      <c r="L31" s="282"/>
      <c r="M31" s="282" t="s">
        <v>10</v>
      </c>
      <c r="N31" s="283">
        <v>2</v>
      </c>
      <c r="O31" s="342">
        <v>1000</v>
      </c>
      <c r="P31" s="343">
        <v>0.05</v>
      </c>
      <c r="Q31" s="344">
        <f t="shared" si="0"/>
        <v>2100</v>
      </c>
      <c r="R31" s="345">
        <f t="shared" si="6"/>
        <v>175</v>
      </c>
      <c r="S31" s="531"/>
      <c r="T31" s="531"/>
      <c r="U31" s="531"/>
      <c r="V31" s="544"/>
      <c r="W31" s="344">
        <f t="shared" si="7"/>
        <v>2228.9785905441572</v>
      </c>
      <c r="X31" s="345">
        <f t="shared" si="8"/>
        <v>185.74821587867976</v>
      </c>
      <c r="Y31" s="531"/>
      <c r="Z31" s="531"/>
      <c r="AA31" s="531"/>
      <c r="AB31" s="534"/>
      <c r="AC31" s="344">
        <f t="shared" si="9"/>
        <v>2228.9785905441572</v>
      </c>
      <c r="AD31" s="345">
        <f t="shared" si="10"/>
        <v>185.74821587867976</v>
      </c>
      <c r="AE31" s="531"/>
      <c r="AF31" s="531"/>
      <c r="AG31" s="531"/>
      <c r="AH31" s="534"/>
      <c r="AI31" s="344">
        <f t="shared" si="1"/>
        <v>2228.9785905441572</v>
      </c>
      <c r="AJ31" s="345">
        <f t="shared" si="11"/>
        <v>185.74821587867976</v>
      </c>
      <c r="AK31" s="531"/>
      <c r="AL31" s="531"/>
      <c r="AM31" s="531"/>
      <c r="AN31" s="534"/>
      <c r="AO31" s="344">
        <f t="shared" si="2"/>
        <v>2228.9785905441572</v>
      </c>
      <c r="AP31" s="345">
        <f t="shared" si="12"/>
        <v>185.74821587867976</v>
      </c>
      <c r="AQ31" s="531"/>
      <c r="AR31" s="531"/>
      <c r="AS31" s="531"/>
      <c r="AT31" s="534"/>
      <c r="AU31" s="344">
        <f t="shared" si="13"/>
        <v>2228.9785905441572</v>
      </c>
      <c r="AV31" s="345">
        <f t="shared" si="14"/>
        <v>185.74821587867976</v>
      </c>
      <c r="AW31" s="531"/>
      <c r="AX31" s="531"/>
      <c r="AY31" s="531"/>
    </row>
    <row r="32" spans="1:51" s="339" customFormat="1" ht="17.100000000000001" customHeight="1" x14ac:dyDescent="0.25">
      <c r="A32" s="340"/>
      <c r="B32" s="605" t="s">
        <v>253</v>
      </c>
      <c r="C32" s="605" t="s">
        <v>254</v>
      </c>
      <c r="D32" s="282" t="s">
        <v>358</v>
      </c>
      <c r="E32" s="341"/>
      <c r="F32" s="341" t="str">
        <f t="shared" si="4"/>
        <v>056002DICH_VC</v>
      </c>
      <c r="G32" s="341" t="str">
        <f t="shared" ref="G32" si="27">CONCATENATE(C32,J32,M32,K32,M32,L32)</f>
        <v>056002DICH_VC_</v>
      </c>
      <c r="H32" s="287" t="s">
        <v>276</v>
      </c>
      <c r="I32" s="282" t="s">
        <v>19</v>
      </c>
      <c r="J32" s="341" t="s">
        <v>68</v>
      </c>
      <c r="K32" s="282" t="s">
        <v>280</v>
      </c>
      <c r="L32" s="282"/>
      <c r="M32" s="282" t="s">
        <v>10</v>
      </c>
      <c r="N32" s="283">
        <v>2</v>
      </c>
      <c r="O32" s="342">
        <v>1000</v>
      </c>
      <c r="P32" s="343">
        <v>0.05</v>
      </c>
      <c r="Q32" s="344">
        <f t="shared" si="0"/>
        <v>2100</v>
      </c>
      <c r="R32" s="345">
        <f t="shared" si="6"/>
        <v>175</v>
      </c>
      <c r="S32" s="531"/>
      <c r="T32" s="531"/>
      <c r="U32" s="531"/>
      <c r="V32" s="544"/>
      <c r="W32" s="344">
        <f t="shared" si="7"/>
        <v>2228.9785905441572</v>
      </c>
      <c r="X32" s="345">
        <f t="shared" si="8"/>
        <v>185.74821587867976</v>
      </c>
      <c r="Y32" s="531"/>
      <c r="Z32" s="531"/>
      <c r="AA32" s="531"/>
      <c r="AB32" s="534"/>
      <c r="AC32" s="344">
        <f t="shared" si="9"/>
        <v>2228.9785905441572</v>
      </c>
      <c r="AD32" s="345">
        <f t="shared" si="10"/>
        <v>185.74821587867976</v>
      </c>
      <c r="AE32" s="531"/>
      <c r="AF32" s="531"/>
      <c r="AG32" s="531"/>
      <c r="AH32" s="534"/>
      <c r="AI32" s="344">
        <f t="shared" si="1"/>
        <v>2228.9785905441572</v>
      </c>
      <c r="AJ32" s="345">
        <f t="shared" si="11"/>
        <v>185.74821587867976</v>
      </c>
      <c r="AK32" s="531"/>
      <c r="AL32" s="531"/>
      <c r="AM32" s="531"/>
      <c r="AN32" s="534"/>
      <c r="AO32" s="344">
        <f t="shared" si="2"/>
        <v>2228.9785905441572</v>
      </c>
      <c r="AP32" s="345">
        <f t="shared" si="12"/>
        <v>185.74821587867976</v>
      </c>
      <c r="AQ32" s="531"/>
      <c r="AR32" s="531"/>
      <c r="AS32" s="531"/>
      <c r="AT32" s="534"/>
      <c r="AU32" s="344">
        <f t="shared" si="13"/>
        <v>2228.9785905441572</v>
      </c>
      <c r="AV32" s="345">
        <f t="shared" si="14"/>
        <v>185.74821587867976</v>
      </c>
      <c r="AW32" s="531"/>
      <c r="AX32" s="531"/>
      <c r="AY32" s="531"/>
    </row>
    <row r="33" spans="1:51" s="339" customFormat="1" ht="17.100000000000001" customHeight="1" x14ac:dyDescent="0.25">
      <c r="A33" s="340"/>
      <c r="B33" s="605" t="s">
        <v>253</v>
      </c>
      <c r="C33" s="605" t="s">
        <v>254</v>
      </c>
      <c r="D33" s="341" t="s">
        <v>358</v>
      </c>
      <c r="E33" s="341"/>
      <c r="F33" s="341" t="str">
        <f t="shared" si="4"/>
        <v>056002VENP_Cta</v>
      </c>
      <c r="G33" s="341" t="str">
        <f t="shared" ref="G33:G37" si="28">CONCATENATE(C33,J33,M33,K33,M33,L33)</f>
        <v>056002VENP_Cta_</v>
      </c>
      <c r="H33" s="287" t="s">
        <v>277</v>
      </c>
      <c r="I33" s="282" t="s">
        <v>19</v>
      </c>
      <c r="J33" s="341" t="s">
        <v>14</v>
      </c>
      <c r="K33" s="282" t="s">
        <v>281</v>
      </c>
      <c r="L33" s="282"/>
      <c r="M33" s="282" t="s">
        <v>10</v>
      </c>
      <c r="N33" s="283">
        <v>2</v>
      </c>
      <c r="O33" s="342">
        <v>1000</v>
      </c>
      <c r="P33" s="343">
        <v>0.05</v>
      </c>
      <c r="Q33" s="344">
        <f t="shared" si="0"/>
        <v>2100</v>
      </c>
      <c r="R33" s="345">
        <f t="shared" si="6"/>
        <v>175</v>
      </c>
      <c r="S33" s="531"/>
      <c r="T33" s="531"/>
      <c r="U33" s="531"/>
      <c r="V33" s="544"/>
      <c r="W33" s="344">
        <f t="shared" si="7"/>
        <v>2228.9785905441572</v>
      </c>
      <c r="X33" s="345">
        <f t="shared" si="8"/>
        <v>185.74821587867976</v>
      </c>
      <c r="Y33" s="531"/>
      <c r="Z33" s="531"/>
      <c r="AA33" s="531"/>
      <c r="AB33" s="534"/>
      <c r="AC33" s="344">
        <f t="shared" si="9"/>
        <v>2228.9785905441572</v>
      </c>
      <c r="AD33" s="345">
        <f t="shared" si="10"/>
        <v>185.74821587867976</v>
      </c>
      <c r="AE33" s="531"/>
      <c r="AF33" s="531"/>
      <c r="AG33" s="531"/>
      <c r="AH33" s="534"/>
      <c r="AI33" s="344">
        <f t="shared" si="1"/>
        <v>2228.9785905441572</v>
      </c>
      <c r="AJ33" s="345">
        <f t="shared" si="11"/>
        <v>185.74821587867976</v>
      </c>
      <c r="AK33" s="531"/>
      <c r="AL33" s="531"/>
      <c r="AM33" s="531"/>
      <c r="AN33" s="534"/>
      <c r="AO33" s="344">
        <f t="shared" si="2"/>
        <v>2228.9785905441572</v>
      </c>
      <c r="AP33" s="345">
        <f t="shared" si="12"/>
        <v>185.74821587867976</v>
      </c>
      <c r="AQ33" s="531"/>
      <c r="AR33" s="531"/>
      <c r="AS33" s="531"/>
      <c r="AT33" s="534"/>
      <c r="AU33" s="344">
        <f t="shared" si="13"/>
        <v>2228.9785905441572</v>
      </c>
      <c r="AV33" s="345">
        <f t="shared" si="14"/>
        <v>185.74821587867976</v>
      </c>
      <c r="AW33" s="531"/>
      <c r="AX33" s="531"/>
      <c r="AY33" s="531"/>
    </row>
    <row r="34" spans="1:51" s="339" customFormat="1" ht="17.100000000000001" customHeight="1" x14ac:dyDescent="0.25">
      <c r="A34" s="340"/>
      <c r="B34" s="605" t="s">
        <v>253</v>
      </c>
      <c r="C34" s="605" t="s">
        <v>254</v>
      </c>
      <c r="D34" s="341" t="s">
        <v>358</v>
      </c>
      <c r="E34" s="341"/>
      <c r="F34" s="341" t="str">
        <f t="shared" si="4"/>
        <v>056002SSTA_LT</v>
      </c>
      <c r="G34" s="341" t="str">
        <f t="shared" si="28"/>
        <v>056002SSTA_LT_</v>
      </c>
      <c r="H34" s="287" t="s">
        <v>278</v>
      </c>
      <c r="I34" s="282" t="s">
        <v>19</v>
      </c>
      <c r="J34" s="341" t="s">
        <v>13</v>
      </c>
      <c r="K34" s="282" t="s">
        <v>282</v>
      </c>
      <c r="L34" s="282"/>
      <c r="M34" s="282" t="s">
        <v>10</v>
      </c>
      <c r="N34" s="283">
        <v>2</v>
      </c>
      <c r="O34" s="342">
        <v>1000</v>
      </c>
      <c r="P34" s="343">
        <v>0.05</v>
      </c>
      <c r="Q34" s="344">
        <f t="shared" si="0"/>
        <v>2100</v>
      </c>
      <c r="R34" s="345">
        <f t="shared" si="6"/>
        <v>175</v>
      </c>
      <c r="S34" s="531"/>
      <c r="T34" s="531"/>
      <c r="U34" s="531"/>
      <c r="V34" s="544"/>
      <c r="W34" s="344">
        <f t="shared" si="7"/>
        <v>2228.9785905441572</v>
      </c>
      <c r="X34" s="345">
        <f t="shared" si="8"/>
        <v>185.74821587867976</v>
      </c>
      <c r="Y34" s="531"/>
      <c r="Z34" s="531"/>
      <c r="AA34" s="531"/>
      <c r="AB34" s="534"/>
      <c r="AC34" s="344">
        <f t="shared" si="9"/>
        <v>2228.9785905441572</v>
      </c>
      <c r="AD34" s="345">
        <f t="shared" si="10"/>
        <v>185.74821587867976</v>
      </c>
      <c r="AE34" s="531"/>
      <c r="AF34" s="531"/>
      <c r="AG34" s="531"/>
      <c r="AH34" s="534"/>
      <c r="AI34" s="344">
        <f t="shared" si="1"/>
        <v>2228.9785905441572</v>
      </c>
      <c r="AJ34" s="345">
        <f t="shared" si="11"/>
        <v>185.74821587867976</v>
      </c>
      <c r="AK34" s="531"/>
      <c r="AL34" s="531"/>
      <c r="AM34" s="531"/>
      <c r="AN34" s="534"/>
      <c r="AO34" s="344">
        <f t="shared" si="2"/>
        <v>2228.9785905441572</v>
      </c>
      <c r="AP34" s="345">
        <f t="shared" si="12"/>
        <v>185.74821587867976</v>
      </c>
      <c r="AQ34" s="531"/>
      <c r="AR34" s="531"/>
      <c r="AS34" s="531"/>
      <c r="AT34" s="534"/>
      <c r="AU34" s="344">
        <f t="shared" si="13"/>
        <v>2228.9785905441572</v>
      </c>
      <c r="AV34" s="345">
        <f t="shared" si="14"/>
        <v>185.74821587867976</v>
      </c>
      <c r="AW34" s="531"/>
      <c r="AX34" s="531"/>
      <c r="AY34" s="531"/>
    </row>
    <row r="35" spans="1:51" s="339" customFormat="1" ht="17.100000000000001" customHeight="1" thickBot="1" x14ac:dyDescent="0.3">
      <c r="A35" s="346"/>
      <c r="B35" s="606" t="s">
        <v>253</v>
      </c>
      <c r="C35" s="606" t="s">
        <v>254</v>
      </c>
      <c r="D35" s="347" t="s">
        <v>358</v>
      </c>
      <c r="E35" s="347"/>
      <c r="F35" s="347" t="str">
        <f t="shared" si="4"/>
        <v>056002SSTA_Secours</v>
      </c>
      <c r="G35" s="347" t="str">
        <f t="shared" si="28"/>
        <v>056002SSTA_Secours_</v>
      </c>
      <c r="H35" s="284" t="s">
        <v>279</v>
      </c>
      <c r="I35" s="285" t="s">
        <v>19</v>
      </c>
      <c r="J35" s="347" t="s">
        <v>13</v>
      </c>
      <c r="K35" s="285" t="s">
        <v>283</v>
      </c>
      <c r="L35" s="285"/>
      <c r="M35" s="285" t="s">
        <v>10</v>
      </c>
      <c r="N35" s="286">
        <v>2</v>
      </c>
      <c r="O35" s="348">
        <v>1000</v>
      </c>
      <c r="P35" s="349">
        <v>0.05</v>
      </c>
      <c r="Q35" s="350">
        <f t="shared" si="0"/>
        <v>2100</v>
      </c>
      <c r="R35" s="351">
        <f t="shared" si="6"/>
        <v>175</v>
      </c>
      <c r="S35" s="532"/>
      <c r="T35" s="532"/>
      <c r="U35" s="532"/>
      <c r="V35" s="544"/>
      <c r="W35" s="350">
        <f t="shared" si="7"/>
        <v>2228.9785905441572</v>
      </c>
      <c r="X35" s="351">
        <f t="shared" si="8"/>
        <v>185.74821587867976</v>
      </c>
      <c r="Y35" s="532"/>
      <c r="Z35" s="532"/>
      <c r="AA35" s="532"/>
      <c r="AB35" s="534"/>
      <c r="AC35" s="350">
        <f t="shared" si="9"/>
        <v>2228.9785905441572</v>
      </c>
      <c r="AD35" s="351">
        <f t="shared" si="10"/>
        <v>185.74821587867976</v>
      </c>
      <c r="AE35" s="532"/>
      <c r="AF35" s="532"/>
      <c r="AG35" s="532"/>
      <c r="AH35" s="534"/>
      <c r="AI35" s="350">
        <f t="shared" si="1"/>
        <v>2228.9785905441572</v>
      </c>
      <c r="AJ35" s="351">
        <f t="shared" si="11"/>
        <v>185.74821587867976</v>
      </c>
      <c r="AK35" s="532"/>
      <c r="AL35" s="532"/>
      <c r="AM35" s="532"/>
      <c r="AN35" s="534"/>
      <c r="AO35" s="350">
        <f t="shared" si="2"/>
        <v>2228.9785905441572</v>
      </c>
      <c r="AP35" s="351">
        <f t="shared" si="12"/>
        <v>185.74821587867976</v>
      </c>
      <c r="AQ35" s="532"/>
      <c r="AR35" s="532"/>
      <c r="AS35" s="532"/>
      <c r="AT35" s="534"/>
      <c r="AU35" s="350">
        <f t="shared" si="13"/>
        <v>2228.9785905441572</v>
      </c>
      <c r="AV35" s="351">
        <f t="shared" si="14"/>
        <v>185.74821587867976</v>
      </c>
      <c r="AW35" s="532"/>
      <c r="AX35" s="532"/>
      <c r="AY35" s="532"/>
    </row>
    <row r="36" spans="1:51" s="339" customFormat="1" ht="17.100000000000001" customHeight="1" x14ac:dyDescent="0.25">
      <c r="A36" s="333"/>
      <c r="B36" s="603" t="s">
        <v>257</v>
      </c>
      <c r="C36" s="603" t="s">
        <v>258</v>
      </c>
      <c r="D36" s="334" t="s">
        <v>358</v>
      </c>
      <c r="E36" s="334"/>
      <c r="F36" s="334" t="str">
        <f t="shared" ref="F36:F37" si="29">CONCATENATE(C36,J36,M36,K36)</f>
        <v>058001PROF_CERIP</v>
      </c>
      <c r="G36" s="334" t="str">
        <f t="shared" si="28"/>
        <v>058001PROF_CERIP_</v>
      </c>
      <c r="H36" s="604" t="s">
        <v>259</v>
      </c>
      <c r="I36" s="280" t="s">
        <v>19</v>
      </c>
      <c r="J36" s="334" t="s">
        <v>15</v>
      </c>
      <c r="K36" s="280" t="s">
        <v>260</v>
      </c>
      <c r="L36" s="280"/>
      <c r="M36" s="280" t="s">
        <v>10</v>
      </c>
      <c r="N36" s="281">
        <v>2</v>
      </c>
      <c r="O36" s="335">
        <v>1000</v>
      </c>
      <c r="P36" s="336">
        <v>0.05</v>
      </c>
      <c r="Q36" s="337">
        <f t="shared" si="0"/>
        <v>2100</v>
      </c>
      <c r="R36" s="338">
        <f t="shared" si="6"/>
        <v>175</v>
      </c>
      <c r="S36" s="530">
        <f>SUM(Q36:Q38)</f>
        <v>6300</v>
      </c>
      <c r="T36" s="530">
        <f>SUM(R36:R38)</f>
        <v>525</v>
      </c>
      <c r="U36" s="530"/>
      <c r="V36" s="544"/>
      <c r="W36" s="337">
        <f t="shared" si="7"/>
        <v>2228.9785905441572</v>
      </c>
      <c r="X36" s="338">
        <f t="shared" si="8"/>
        <v>185.74821587867976</v>
      </c>
      <c r="Y36" s="530">
        <f>SUM(W36:W38)</f>
        <v>6686.9357716324721</v>
      </c>
      <c r="Z36" s="530">
        <f>SUM(X36:X38)</f>
        <v>557.2446476360393</v>
      </c>
      <c r="AA36" s="530"/>
      <c r="AB36" s="534"/>
      <c r="AC36" s="337">
        <f t="shared" si="9"/>
        <v>2228.9785905441572</v>
      </c>
      <c r="AD36" s="338">
        <f t="shared" si="10"/>
        <v>185.74821587867976</v>
      </c>
      <c r="AE36" s="530">
        <f>SUM(AC36:AC38)</f>
        <v>6686.9357716324721</v>
      </c>
      <c r="AF36" s="530">
        <f>SUM(AD36:AD38)</f>
        <v>557.2446476360393</v>
      </c>
      <c r="AG36" s="530"/>
      <c r="AH36" s="534"/>
      <c r="AI36" s="337">
        <f t="shared" si="1"/>
        <v>2228.9785905441572</v>
      </c>
      <c r="AJ36" s="338">
        <f t="shared" si="11"/>
        <v>185.74821587867976</v>
      </c>
      <c r="AK36" s="530">
        <f>SUM(AI36:AI38)</f>
        <v>6686.9357716324721</v>
      </c>
      <c r="AL36" s="530">
        <f>SUM(AJ36:AJ38)</f>
        <v>557.2446476360393</v>
      </c>
      <c r="AM36" s="530"/>
      <c r="AN36" s="534"/>
      <c r="AO36" s="337">
        <f t="shared" si="2"/>
        <v>2228.9785905441572</v>
      </c>
      <c r="AP36" s="338">
        <f t="shared" si="12"/>
        <v>185.74821587867976</v>
      </c>
      <c r="AQ36" s="530">
        <f>SUM(AO36:AO38)</f>
        <v>6686.9357716324721</v>
      </c>
      <c r="AR36" s="530">
        <f>SUM(AP36:AP38)</f>
        <v>557.2446476360393</v>
      </c>
      <c r="AS36" s="530"/>
      <c r="AT36" s="534"/>
      <c r="AU36" s="337">
        <f t="shared" si="13"/>
        <v>2228.9785905441572</v>
      </c>
      <c r="AV36" s="338">
        <f t="shared" si="14"/>
        <v>185.74821587867976</v>
      </c>
      <c r="AW36" s="530">
        <f>SUM(AU36:AU38)</f>
        <v>6686.9357716324721</v>
      </c>
      <c r="AX36" s="530">
        <f>SUM(AV36:AV38)</f>
        <v>557.2446476360393</v>
      </c>
      <c r="AY36" s="530"/>
    </row>
    <row r="37" spans="1:51" s="339" customFormat="1" ht="17.100000000000001" customHeight="1" x14ac:dyDescent="0.25">
      <c r="A37" s="340"/>
      <c r="B37" s="605" t="s">
        <v>257</v>
      </c>
      <c r="C37" s="605" t="s">
        <v>258</v>
      </c>
      <c r="D37" s="341" t="s">
        <v>358</v>
      </c>
      <c r="E37" s="341"/>
      <c r="F37" s="341" t="str">
        <f t="shared" si="29"/>
        <v>058001PROF_Batiment</v>
      </c>
      <c r="G37" s="341" t="str">
        <f t="shared" si="28"/>
        <v>058001PROF_Batiment_</v>
      </c>
      <c r="H37" s="287" t="s">
        <v>356</v>
      </c>
      <c r="I37" s="282" t="s">
        <v>19</v>
      </c>
      <c r="J37" s="341" t="s">
        <v>15</v>
      </c>
      <c r="K37" s="282" t="s">
        <v>256</v>
      </c>
      <c r="L37" s="282"/>
      <c r="M37" s="282" t="s">
        <v>10</v>
      </c>
      <c r="N37" s="283">
        <v>2</v>
      </c>
      <c r="O37" s="342">
        <v>1000</v>
      </c>
      <c r="P37" s="343">
        <v>0.05</v>
      </c>
      <c r="Q37" s="344">
        <f t="shared" si="0"/>
        <v>2100</v>
      </c>
      <c r="R37" s="345">
        <f t="shared" si="6"/>
        <v>175</v>
      </c>
      <c r="S37" s="531"/>
      <c r="T37" s="531"/>
      <c r="U37" s="531"/>
      <c r="V37" s="544"/>
      <c r="W37" s="344">
        <f t="shared" si="7"/>
        <v>2228.9785905441572</v>
      </c>
      <c r="X37" s="345">
        <f t="shared" si="8"/>
        <v>185.74821587867976</v>
      </c>
      <c r="Y37" s="531"/>
      <c r="Z37" s="531"/>
      <c r="AA37" s="531"/>
      <c r="AB37" s="534"/>
      <c r="AC37" s="344">
        <f t="shared" si="9"/>
        <v>2228.9785905441572</v>
      </c>
      <c r="AD37" s="345">
        <f t="shared" si="10"/>
        <v>185.74821587867976</v>
      </c>
      <c r="AE37" s="531"/>
      <c r="AF37" s="531"/>
      <c r="AG37" s="531"/>
      <c r="AH37" s="534"/>
      <c r="AI37" s="344">
        <f t="shared" si="1"/>
        <v>2228.9785905441572</v>
      </c>
      <c r="AJ37" s="345">
        <f t="shared" si="11"/>
        <v>185.74821587867976</v>
      </c>
      <c r="AK37" s="531"/>
      <c r="AL37" s="531"/>
      <c r="AM37" s="531"/>
      <c r="AN37" s="534"/>
      <c r="AO37" s="344">
        <f t="shared" si="2"/>
        <v>2228.9785905441572</v>
      </c>
      <c r="AP37" s="345">
        <f t="shared" si="12"/>
        <v>185.74821587867976</v>
      </c>
      <c r="AQ37" s="531"/>
      <c r="AR37" s="531"/>
      <c r="AS37" s="531"/>
      <c r="AT37" s="534"/>
      <c r="AU37" s="344">
        <f t="shared" si="13"/>
        <v>2228.9785905441572</v>
      </c>
      <c r="AV37" s="345">
        <f t="shared" si="14"/>
        <v>185.74821587867976</v>
      </c>
      <c r="AW37" s="531"/>
      <c r="AX37" s="531"/>
      <c r="AY37" s="531"/>
    </row>
    <row r="38" spans="1:51" s="339" customFormat="1" ht="17.100000000000001" customHeight="1" thickBot="1" x14ac:dyDescent="0.3">
      <c r="A38" s="346"/>
      <c r="B38" s="606" t="s">
        <v>257</v>
      </c>
      <c r="C38" s="606" t="s">
        <v>258</v>
      </c>
      <c r="D38" s="347" t="s">
        <v>358</v>
      </c>
      <c r="E38" s="347"/>
      <c r="F38" s="347" t="str">
        <f t="shared" ref="F38" si="30">CONCATENATE(C38,J38,M38,K38)</f>
        <v>058001VENP_Animalerie</v>
      </c>
      <c r="G38" s="347" t="str">
        <f t="shared" ref="G38" si="31">CONCATENATE(C38,J38,M38,K38,M38,L38)</f>
        <v>058001VENP_Animalerie_</v>
      </c>
      <c r="H38" s="284" t="s">
        <v>303</v>
      </c>
      <c r="I38" s="285" t="s">
        <v>19</v>
      </c>
      <c r="J38" s="347" t="s">
        <v>14</v>
      </c>
      <c r="K38" s="285" t="s">
        <v>288</v>
      </c>
      <c r="L38" s="285"/>
      <c r="M38" s="285" t="s">
        <v>10</v>
      </c>
      <c r="N38" s="286">
        <v>2</v>
      </c>
      <c r="O38" s="348">
        <v>1000</v>
      </c>
      <c r="P38" s="349">
        <v>0.05</v>
      </c>
      <c r="Q38" s="350">
        <f t="shared" ref="Q38" si="32">O38*(P38+1)*N38</f>
        <v>2100</v>
      </c>
      <c r="R38" s="351">
        <f t="shared" ref="R38" si="33">Q38/12</f>
        <v>175</v>
      </c>
      <c r="S38" s="532"/>
      <c r="T38" s="532"/>
      <c r="U38" s="532"/>
      <c r="V38" s="544"/>
      <c r="W38" s="350">
        <f t="shared" ref="W38" si="34">Q38*$E$10</f>
        <v>2228.9785905441572</v>
      </c>
      <c r="X38" s="351">
        <f t="shared" ref="X38" si="35">W38/12</f>
        <v>185.74821587867976</v>
      </c>
      <c r="Y38" s="532"/>
      <c r="Z38" s="532"/>
      <c r="AA38" s="532"/>
      <c r="AB38" s="534"/>
      <c r="AC38" s="350">
        <f t="shared" ref="AC38" si="36">Q38*$E$11</f>
        <v>2228.9785905441572</v>
      </c>
      <c r="AD38" s="351">
        <f t="shared" ref="AD38" si="37">AC38/12</f>
        <v>185.74821587867976</v>
      </c>
      <c r="AE38" s="532"/>
      <c r="AF38" s="532"/>
      <c r="AG38" s="532"/>
      <c r="AH38" s="534"/>
      <c r="AI38" s="350">
        <f t="shared" ref="AI38" si="38">Q38*$E$12</f>
        <v>2228.9785905441572</v>
      </c>
      <c r="AJ38" s="351">
        <f t="shared" ref="AJ38" si="39">AI38/12</f>
        <v>185.74821587867976</v>
      </c>
      <c r="AK38" s="532"/>
      <c r="AL38" s="532"/>
      <c r="AM38" s="532"/>
      <c r="AN38" s="534"/>
      <c r="AO38" s="350">
        <f t="shared" ref="AO38" si="40">Q38*$E$13</f>
        <v>2228.9785905441572</v>
      </c>
      <c r="AP38" s="351">
        <f t="shared" ref="AP38" si="41">AO38/12</f>
        <v>185.74821587867976</v>
      </c>
      <c r="AQ38" s="532"/>
      <c r="AR38" s="532"/>
      <c r="AS38" s="532"/>
      <c r="AT38" s="534"/>
      <c r="AU38" s="350">
        <f t="shared" ref="AU38" si="42">Q38*$E$14</f>
        <v>2228.9785905441572</v>
      </c>
      <c r="AV38" s="351">
        <f t="shared" ref="AV38" si="43">AU38/12</f>
        <v>185.74821587867976</v>
      </c>
      <c r="AW38" s="532"/>
      <c r="AX38" s="532"/>
      <c r="AY38" s="532"/>
    </row>
    <row r="39" spans="1:51" s="339" customFormat="1" ht="17.100000000000001" customHeight="1" x14ac:dyDescent="0.25">
      <c r="A39" s="333"/>
      <c r="B39" s="603" t="s">
        <v>262</v>
      </c>
      <c r="C39" s="603" t="s">
        <v>261</v>
      </c>
      <c r="D39" s="334" t="s">
        <v>358</v>
      </c>
      <c r="E39" s="334"/>
      <c r="F39" s="334" t="str">
        <f t="shared" si="4"/>
        <v>059101PROF_Inserm</v>
      </c>
      <c r="G39" s="334" t="str">
        <f t="shared" si="5"/>
        <v>059101PROF_Inserm_</v>
      </c>
      <c r="H39" s="604" t="s">
        <v>284</v>
      </c>
      <c r="I39" s="280" t="s">
        <v>19</v>
      </c>
      <c r="J39" s="334" t="s">
        <v>15</v>
      </c>
      <c r="K39" s="280" t="s">
        <v>287</v>
      </c>
      <c r="L39" s="280"/>
      <c r="M39" s="280" t="s">
        <v>10</v>
      </c>
      <c r="N39" s="281">
        <v>2</v>
      </c>
      <c r="O39" s="335">
        <v>1000</v>
      </c>
      <c r="P39" s="336">
        <v>0.05</v>
      </c>
      <c r="Q39" s="337">
        <f t="shared" si="0"/>
        <v>2100</v>
      </c>
      <c r="R39" s="338">
        <f t="shared" si="6"/>
        <v>175</v>
      </c>
      <c r="S39" s="530">
        <f>SUM(Q39:Q43)</f>
        <v>10500</v>
      </c>
      <c r="T39" s="530">
        <f>SUM(R39:R43)</f>
        <v>875</v>
      </c>
      <c r="U39" s="530"/>
      <c r="V39" s="544"/>
      <c r="W39" s="337">
        <f t="shared" si="7"/>
        <v>2228.9785905441572</v>
      </c>
      <c r="X39" s="338">
        <f t="shared" si="8"/>
        <v>185.74821587867976</v>
      </c>
      <c r="Y39" s="530">
        <f>SUM(W39:W43)</f>
        <v>11144.892952720786</v>
      </c>
      <c r="Z39" s="530">
        <f>SUM(X39:X43)</f>
        <v>928.74107939339876</v>
      </c>
      <c r="AA39" s="530"/>
      <c r="AB39" s="534"/>
      <c r="AC39" s="337">
        <f t="shared" si="9"/>
        <v>2228.9785905441572</v>
      </c>
      <c r="AD39" s="338">
        <f t="shared" si="10"/>
        <v>185.74821587867976</v>
      </c>
      <c r="AE39" s="530">
        <f>SUM(AC39:AC43)</f>
        <v>11144.892952720786</v>
      </c>
      <c r="AF39" s="530">
        <f>SUM(AD39:AD43)</f>
        <v>928.74107939339876</v>
      </c>
      <c r="AG39" s="530"/>
      <c r="AH39" s="534"/>
      <c r="AI39" s="337">
        <f t="shared" si="1"/>
        <v>2228.9785905441572</v>
      </c>
      <c r="AJ39" s="338">
        <f t="shared" si="11"/>
        <v>185.74821587867976</v>
      </c>
      <c r="AK39" s="530">
        <f>SUM(AI39:AI43)</f>
        <v>11144.892952720786</v>
      </c>
      <c r="AL39" s="530">
        <f>SUM(AJ39:AJ43)</f>
        <v>928.74107939339876</v>
      </c>
      <c r="AM39" s="530"/>
      <c r="AN39" s="534"/>
      <c r="AO39" s="337">
        <f t="shared" si="2"/>
        <v>2228.9785905441572</v>
      </c>
      <c r="AP39" s="338">
        <f t="shared" si="12"/>
        <v>185.74821587867976</v>
      </c>
      <c r="AQ39" s="530">
        <f>SUM(AO39:AO43)</f>
        <v>11144.892952720786</v>
      </c>
      <c r="AR39" s="530">
        <f>SUM(AP39:AP43)</f>
        <v>928.74107939339876</v>
      </c>
      <c r="AS39" s="530"/>
      <c r="AT39" s="534"/>
      <c r="AU39" s="337">
        <f t="shared" si="13"/>
        <v>2228.9785905441572</v>
      </c>
      <c r="AV39" s="338">
        <f t="shared" si="14"/>
        <v>185.74821587867976</v>
      </c>
      <c r="AW39" s="530">
        <f>SUM(AU39:AU43)</f>
        <v>11144.892952720786</v>
      </c>
      <c r="AX39" s="530">
        <f>SUM(AV39:AV43)</f>
        <v>928.74107939339876</v>
      </c>
      <c r="AY39" s="530"/>
    </row>
    <row r="40" spans="1:51" s="339" customFormat="1" ht="17.100000000000001" customHeight="1" x14ac:dyDescent="0.25">
      <c r="A40" s="340"/>
      <c r="B40" s="605" t="s">
        <v>262</v>
      </c>
      <c r="C40" s="605" t="s">
        <v>261</v>
      </c>
      <c r="D40" s="341" t="s">
        <v>358</v>
      </c>
      <c r="E40" s="341"/>
      <c r="F40" s="341" t="str">
        <f t="shared" si="4"/>
        <v>059101PROF_Animalerie</v>
      </c>
      <c r="G40" s="341" t="str">
        <f t="shared" si="5"/>
        <v>059101PROF_Animalerie_</v>
      </c>
      <c r="H40" s="287" t="s">
        <v>285</v>
      </c>
      <c r="I40" s="282" t="s">
        <v>19</v>
      </c>
      <c r="J40" s="341" t="s">
        <v>15</v>
      </c>
      <c r="K40" s="282" t="s">
        <v>288</v>
      </c>
      <c r="L40" s="282"/>
      <c r="M40" s="282" t="s">
        <v>10</v>
      </c>
      <c r="N40" s="283">
        <v>2</v>
      </c>
      <c r="O40" s="342">
        <v>1000</v>
      </c>
      <c r="P40" s="343">
        <v>0.05</v>
      </c>
      <c r="Q40" s="344">
        <f t="shared" si="0"/>
        <v>2100</v>
      </c>
      <c r="R40" s="345">
        <f t="shared" si="6"/>
        <v>175</v>
      </c>
      <c r="S40" s="531"/>
      <c r="T40" s="531"/>
      <c r="U40" s="531"/>
      <c r="V40" s="544"/>
      <c r="W40" s="344">
        <f t="shared" si="7"/>
        <v>2228.9785905441572</v>
      </c>
      <c r="X40" s="345">
        <f t="shared" si="8"/>
        <v>185.74821587867976</v>
      </c>
      <c r="Y40" s="531"/>
      <c r="Z40" s="531"/>
      <c r="AA40" s="531"/>
      <c r="AB40" s="534"/>
      <c r="AC40" s="344">
        <f t="shared" si="9"/>
        <v>2228.9785905441572</v>
      </c>
      <c r="AD40" s="345">
        <f t="shared" si="10"/>
        <v>185.74821587867976</v>
      </c>
      <c r="AE40" s="531"/>
      <c r="AF40" s="531"/>
      <c r="AG40" s="531"/>
      <c r="AH40" s="534"/>
      <c r="AI40" s="344">
        <f t="shared" si="1"/>
        <v>2228.9785905441572</v>
      </c>
      <c r="AJ40" s="345">
        <f t="shared" si="11"/>
        <v>185.74821587867976</v>
      </c>
      <c r="AK40" s="531"/>
      <c r="AL40" s="531"/>
      <c r="AM40" s="531"/>
      <c r="AN40" s="534"/>
      <c r="AO40" s="344">
        <f t="shared" si="2"/>
        <v>2228.9785905441572</v>
      </c>
      <c r="AP40" s="345">
        <f t="shared" si="12"/>
        <v>185.74821587867976</v>
      </c>
      <c r="AQ40" s="531"/>
      <c r="AR40" s="531"/>
      <c r="AS40" s="531"/>
      <c r="AT40" s="534"/>
      <c r="AU40" s="344">
        <f t="shared" si="13"/>
        <v>2228.9785905441572</v>
      </c>
      <c r="AV40" s="345">
        <f t="shared" si="14"/>
        <v>185.74821587867976</v>
      </c>
      <c r="AW40" s="531"/>
      <c r="AX40" s="531"/>
      <c r="AY40" s="531"/>
    </row>
    <row r="41" spans="1:51" s="339" customFormat="1" ht="17.100000000000001" customHeight="1" x14ac:dyDescent="0.25">
      <c r="A41" s="340"/>
      <c r="B41" s="605" t="s">
        <v>262</v>
      </c>
      <c r="C41" s="605" t="s">
        <v>261</v>
      </c>
      <c r="D41" s="341" t="s">
        <v>358</v>
      </c>
      <c r="E41" s="341"/>
      <c r="F41" s="341" t="str">
        <f t="shared" si="4"/>
        <v>059101PROF_Composante</v>
      </c>
      <c r="G41" s="341" t="str">
        <f t="shared" si="5"/>
        <v>059101PROF_Composante_</v>
      </c>
      <c r="H41" s="287" t="s">
        <v>349</v>
      </c>
      <c r="I41" s="282" t="s">
        <v>19</v>
      </c>
      <c r="J41" s="341" t="s">
        <v>15</v>
      </c>
      <c r="K41" s="282" t="s">
        <v>289</v>
      </c>
      <c r="L41" s="282"/>
      <c r="M41" s="282" t="s">
        <v>10</v>
      </c>
      <c r="N41" s="283">
        <v>2</v>
      </c>
      <c r="O41" s="342">
        <v>1000</v>
      </c>
      <c r="P41" s="343">
        <v>0.05</v>
      </c>
      <c r="Q41" s="344">
        <f t="shared" si="0"/>
        <v>2100</v>
      </c>
      <c r="R41" s="345">
        <f t="shared" si="6"/>
        <v>175</v>
      </c>
      <c r="S41" s="531"/>
      <c r="T41" s="531"/>
      <c r="U41" s="531"/>
      <c r="V41" s="544"/>
      <c r="W41" s="344">
        <f t="shared" si="7"/>
        <v>2228.9785905441572</v>
      </c>
      <c r="X41" s="345">
        <f t="shared" si="8"/>
        <v>185.74821587867976</v>
      </c>
      <c r="Y41" s="531"/>
      <c r="Z41" s="531"/>
      <c r="AA41" s="531"/>
      <c r="AB41" s="534"/>
      <c r="AC41" s="344">
        <f t="shared" si="9"/>
        <v>2228.9785905441572</v>
      </c>
      <c r="AD41" s="345">
        <f t="shared" si="10"/>
        <v>185.74821587867976</v>
      </c>
      <c r="AE41" s="531"/>
      <c r="AF41" s="531"/>
      <c r="AG41" s="531"/>
      <c r="AH41" s="534"/>
      <c r="AI41" s="344">
        <f t="shared" si="1"/>
        <v>2228.9785905441572</v>
      </c>
      <c r="AJ41" s="345">
        <f t="shared" si="11"/>
        <v>185.74821587867976</v>
      </c>
      <c r="AK41" s="531"/>
      <c r="AL41" s="531"/>
      <c r="AM41" s="531"/>
      <c r="AN41" s="534"/>
      <c r="AO41" s="344">
        <f t="shared" si="2"/>
        <v>2228.9785905441572</v>
      </c>
      <c r="AP41" s="345">
        <f t="shared" si="12"/>
        <v>185.74821587867976</v>
      </c>
      <c r="AQ41" s="531"/>
      <c r="AR41" s="531"/>
      <c r="AS41" s="531"/>
      <c r="AT41" s="534"/>
      <c r="AU41" s="344">
        <f t="shared" si="13"/>
        <v>2228.9785905441572</v>
      </c>
      <c r="AV41" s="345">
        <f t="shared" si="14"/>
        <v>185.74821587867976</v>
      </c>
      <c r="AW41" s="531"/>
      <c r="AX41" s="531"/>
      <c r="AY41" s="531"/>
    </row>
    <row r="42" spans="1:51" s="339" customFormat="1" ht="17.100000000000001" customHeight="1" x14ac:dyDescent="0.25">
      <c r="A42" s="340"/>
      <c r="B42" s="605" t="s">
        <v>262</v>
      </c>
      <c r="C42" s="605" t="s">
        <v>261</v>
      </c>
      <c r="D42" s="341" t="s">
        <v>358</v>
      </c>
      <c r="E42" s="341"/>
      <c r="F42" s="341" t="str">
        <f t="shared" si="4"/>
        <v>059101PROF_IML_R01_SUD</v>
      </c>
      <c r="G42" s="341" t="str">
        <f t="shared" si="5"/>
        <v>059101PROF_IML_R01_SUD_</v>
      </c>
      <c r="H42" s="287" t="s">
        <v>350</v>
      </c>
      <c r="I42" s="282" t="s">
        <v>19</v>
      </c>
      <c r="J42" s="341" t="s">
        <v>15</v>
      </c>
      <c r="K42" s="282" t="s">
        <v>290</v>
      </c>
      <c r="L42" s="282"/>
      <c r="M42" s="282" t="s">
        <v>10</v>
      </c>
      <c r="N42" s="283">
        <v>2</v>
      </c>
      <c r="O42" s="342">
        <v>1000</v>
      </c>
      <c r="P42" s="343">
        <v>0.05</v>
      </c>
      <c r="Q42" s="344">
        <f t="shared" si="0"/>
        <v>2100</v>
      </c>
      <c r="R42" s="345">
        <f t="shared" si="6"/>
        <v>175</v>
      </c>
      <c r="S42" s="531"/>
      <c r="T42" s="531"/>
      <c r="U42" s="531"/>
      <c r="V42" s="544"/>
      <c r="W42" s="344">
        <f t="shared" si="7"/>
        <v>2228.9785905441572</v>
      </c>
      <c r="X42" s="345">
        <f t="shared" si="8"/>
        <v>185.74821587867976</v>
      </c>
      <c r="Y42" s="531"/>
      <c r="Z42" s="531"/>
      <c r="AA42" s="531"/>
      <c r="AB42" s="534"/>
      <c r="AC42" s="344">
        <f t="shared" si="9"/>
        <v>2228.9785905441572</v>
      </c>
      <c r="AD42" s="345">
        <f t="shared" si="10"/>
        <v>185.74821587867976</v>
      </c>
      <c r="AE42" s="531"/>
      <c r="AF42" s="531"/>
      <c r="AG42" s="531"/>
      <c r="AH42" s="534"/>
      <c r="AI42" s="344">
        <f t="shared" si="1"/>
        <v>2228.9785905441572</v>
      </c>
      <c r="AJ42" s="345">
        <f t="shared" si="11"/>
        <v>185.74821587867976</v>
      </c>
      <c r="AK42" s="531"/>
      <c r="AL42" s="531"/>
      <c r="AM42" s="531"/>
      <c r="AN42" s="534"/>
      <c r="AO42" s="344">
        <f t="shared" si="2"/>
        <v>2228.9785905441572</v>
      </c>
      <c r="AP42" s="345">
        <f t="shared" si="12"/>
        <v>185.74821587867976</v>
      </c>
      <c r="AQ42" s="531"/>
      <c r="AR42" s="531"/>
      <c r="AS42" s="531"/>
      <c r="AT42" s="534"/>
      <c r="AU42" s="344">
        <f t="shared" si="13"/>
        <v>2228.9785905441572</v>
      </c>
      <c r="AV42" s="345">
        <f t="shared" si="14"/>
        <v>185.74821587867976</v>
      </c>
      <c r="AW42" s="531"/>
      <c r="AX42" s="531"/>
      <c r="AY42" s="531"/>
    </row>
    <row r="43" spans="1:51" s="339" customFormat="1" ht="17.100000000000001" customHeight="1" thickBot="1" x14ac:dyDescent="0.3">
      <c r="A43" s="352"/>
      <c r="B43" s="607" t="s">
        <v>262</v>
      </c>
      <c r="C43" s="607" t="s">
        <v>261</v>
      </c>
      <c r="D43" s="353" t="s">
        <v>358</v>
      </c>
      <c r="E43" s="353"/>
      <c r="F43" s="353" t="str">
        <f t="shared" si="4"/>
        <v>059101PROF_EG_IML</v>
      </c>
      <c r="G43" s="353" t="str">
        <f t="shared" si="5"/>
        <v>059101PROF_EG_IML_</v>
      </c>
      <c r="H43" s="608" t="s">
        <v>286</v>
      </c>
      <c r="I43" s="288" t="s">
        <v>19</v>
      </c>
      <c r="J43" s="353" t="s">
        <v>15</v>
      </c>
      <c r="K43" s="288" t="s">
        <v>291</v>
      </c>
      <c r="L43" s="288"/>
      <c r="M43" s="288" t="s">
        <v>10</v>
      </c>
      <c r="N43" s="289">
        <v>2</v>
      </c>
      <c r="O43" s="354">
        <v>1000</v>
      </c>
      <c r="P43" s="355">
        <v>0.05</v>
      </c>
      <c r="Q43" s="356">
        <f t="shared" si="0"/>
        <v>2100</v>
      </c>
      <c r="R43" s="357">
        <f t="shared" si="6"/>
        <v>175</v>
      </c>
      <c r="S43" s="532"/>
      <c r="T43" s="532"/>
      <c r="U43" s="532"/>
      <c r="V43" s="544"/>
      <c r="W43" s="356">
        <f t="shared" si="7"/>
        <v>2228.9785905441572</v>
      </c>
      <c r="X43" s="357">
        <f t="shared" si="8"/>
        <v>185.74821587867976</v>
      </c>
      <c r="Y43" s="532"/>
      <c r="Z43" s="532"/>
      <c r="AA43" s="532"/>
      <c r="AB43" s="534"/>
      <c r="AC43" s="356">
        <f t="shared" si="9"/>
        <v>2228.9785905441572</v>
      </c>
      <c r="AD43" s="357">
        <f t="shared" si="10"/>
        <v>185.74821587867976</v>
      </c>
      <c r="AE43" s="532"/>
      <c r="AF43" s="532"/>
      <c r="AG43" s="532"/>
      <c r="AH43" s="534"/>
      <c r="AI43" s="356">
        <f t="shared" si="1"/>
        <v>2228.9785905441572</v>
      </c>
      <c r="AJ43" s="357">
        <f t="shared" si="11"/>
        <v>185.74821587867976</v>
      </c>
      <c r="AK43" s="532"/>
      <c r="AL43" s="532"/>
      <c r="AM43" s="532"/>
      <c r="AN43" s="534"/>
      <c r="AO43" s="356">
        <f t="shared" si="2"/>
        <v>2228.9785905441572</v>
      </c>
      <c r="AP43" s="357">
        <f t="shared" si="12"/>
        <v>185.74821587867976</v>
      </c>
      <c r="AQ43" s="532"/>
      <c r="AR43" s="532"/>
      <c r="AS43" s="532"/>
      <c r="AT43" s="534"/>
      <c r="AU43" s="356">
        <f t="shared" si="13"/>
        <v>2228.9785905441572</v>
      </c>
      <c r="AV43" s="357">
        <f t="shared" si="14"/>
        <v>185.74821587867976</v>
      </c>
      <c r="AW43" s="532"/>
      <c r="AX43" s="532"/>
      <c r="AY43" s="532"/>
    </row>
    <row r="44" spans="1:51" s="339" customFormat="1" ht="17.100000000000001" customHeight="1" thickBot="1" x14ac:dyDescent="0.3">
      <c r="A44" s="358"/>
      <c r="B44" s="407" t="s">
        <v>262</v>
      </c>
      <c r="C44" s="407" t="s">
        <v>261</v>
      </c>
      <c r="D44" s="359" t="s">
        <v>358</v>
      </c>
      <c r="E44" s="359"/>
      <c r="F44" s="359" t="str">
        <f t="shared" si="4"/>
        <v>059101VENP_Animalerie</v>
      </c>
      <c r="G44" s="359" t="str">
        <f t="shared" si="5"/>
        <v>059101VENP_Animalerie_</v>
      </c>
      <c r="H44" s="609" t="s">
        <v>351</v>
      </c>
      <c r="I44" s="290" t="s">
        <v>19</v>
      </c>
      <c r="J44" s="359" t="s">
        <v>14</v>
      </c>
      <c r="K44" s="290" t="s">
        <v>288</v>
      </c>
      <c r="L44" s="290"/>
      <c r="M44" s="290" t="s">
        <v>10</v>
      </c>
      <c r="N44" s="291">
        <v>2</v>
      </c>
      <c r="O44" s="360">
        <v>1000</v>
      </c>
      <c r="P44" s="361">
        <v>0.05</v>
      </c>
      <c r="Q44" s="362">
        <f t="shared" si="0"/>
        <v>2100</v>
      </c>
      <c r="R44" s="363">
        <f t="shared" si="6"/>
        <v>175</v>
      </c>
      <c r="S44" s="364">
        <f>Q44</f>
        <v>2100</v>
      </c>
      <c r="T44" s="364">
        <f>R44</f>
        <v>175</v>
      </c>
      <c r="U44" s="365"/>
      <c r="V44" s="544"/>
      <c r="W44" s="362">
        <f t="shared" si="7"/>
        <v>2228.9785905441572</v>
      </c>
      <c r="X44" s="363">
        <f t="shared" si="8"/>
        <v>185.74821587867976</v>
      </c>
      <c r="Y44" s="364">
        <f>W44</f>
        <v>2228.9785905441572</v>
      </c>
      <c r="Z44" s="364">
        <f>X44</f>
        <v>185.74821587867976</v>
      </c>
      <c r="AA44" s="365"/>
      <c r="AB44" s="534"/>
      <c r="AC44" s="362">
        <f t="shared" si="9"/>
        <v>2228.9785905441572</v>
      </c>
      <c r="AD44" s="363">
        <f t="shared" si="10"/>
        <v>185.74821587867976</v>
      </c>
      <c r="AE44" s="364">
        <f>AC44</f>
        <v>2228.9785905441572</v>
      </c>
      <c r="AF44" s="364">
        <f>AD44</f>
        <v>185.74821587867976</v>
      </c>
      <c r="AG44" s="365"/>
      <c r="AH44" s="534"/>
      <c r="AI44" s="362">
        <f t="shared" si="1"/>
        <v>2228.9785905441572</v>
      </c>
      <c r="AJ44" s="363">
        <f t="shared" si="11"/>
        <v>185.74821587867976</v>
      </c>
      <c r="AK44" s="364">
        <f>AI44</f>
        <v>2228.9785905441572</v>
      </c>
      <c r="AL44" s="364">
        <f>AJ44</f>
        <v>185.74821587867976</v>
      </c>
      <c r="AM44" s="365"/>
      <c r="AN44" s="534"/>
      <c r="AO44" s="362">
        <f t="shared" si="2"/>
        <v>2228.9785905441572</v>
      </c>
      <c r="AP44" s="363">
        <f t="shared" si="12"/>
        <v>185.74821587867976</v>
      </c>
      <c r="AQ44" s="364">
        <f>AO44</f>
        <v>2228.9785905441572</v>
      </c>
      <c r="AR44" s="364">
        <f>AP44</f>
        <v>185.74821587867976</v>
      </c>
      <c r="AS44" s="365"/>
      <c r="AT44" s="534"/>
      <c r="AU44" s="362">
        <f t="shared" si="13"/>
        <v>2228.9785905441572</v>
      </c>
      <c r="AV44" s="363">
        <f t="shared" si="14"/>
        <v>185.74821587867976</v>
      </c>
      <c r="AW44" s="364">
        <f>AU44</f>
        <v>2228.9785905441572</v>
      </c>
      <c r="AX44" s="364">
        <f>AV44</f>
        <v>185.74821587867976</v>
      </c>
      <c r="AY44" s="365"/>
    </row>
    <row r="45" spans="1:51" s="339" customFormat="1" ht="17.100000000000001" customHeight="1" thickBot="1" x14ac:dyDescent="0.3">
      <c r="A45" s="358"/>
      <c r="B45" s="407" t="s">
        <v>292</v>
      </c>
      <c r="C45" s="407" t="s">
        <v>293</v>
      </c>
      <c r="D45" s="359" t="s">
        <v>358</v>
      </c>
      <c r="E45" s="359"/>
      <c r="F45" s="359" t="str">
        <f t="shared" si="4"/>
        <v>059401PROF_Composante</v>
      </c>
      <c r="G45" s="359" t="str">
        <f t="shared" si="5"/>
        <v>059401PROF_Composante_</v>
      </c>
      <c r="H45" s="609" t="s">
        <v>294</v>
      </c>
      <c r="I45" s="290" t="s">
        <v>19</v>
      </c>
      <c r="J45" s="359" t="s">
        <v>15</v>
      </c>
      <c r="K45" s="290" t="s">
        <v>289</v>
      </c>
      <c r="L45" s="290"/>
      <c r="M45" s="290" t="s">
        <v>10</v>
      </c>
      <c r="N45" s="291">
        <v>2</v>
      </c>
      <c r="O45" s="360">
        <v>1000</v>
      </c>
      <c r="P45" s="361">
        <v>0.05</v>
      </c>
      <c r="Q45" s="362">
        <f t="shared" si="0"/>
        <v>2100</v>
      </c>
      <c r="R45" s="363">
        <f t="shared" si="6"/>
        <v>175</v>
      </c>
      <c r="S45" s="364">
        <f>Q45</f>
        <v>2100</v>
      </c>
      <c r="T45" s="364">
        <f>R45</f>
        <v>175</v>
      </c>
      <c r="U45" s="365"/>
      <c r="V45" s="544"/>
      <c r="W45" s="362">
        <f t="shared" si="7"/>
        <v>2228.9785905441572</v>
      </c>
      <c r="X45" s="363">
        <f t="shared" si="8"/>
        <v>185.74821587867976</v>
      </c>
      <c r="Y45" s="364">
        <f>W45</f>
        <v>2228.9785905441572</v>
      </c>
      <c r="Z45" s="364">
        <f>X45</f>
        <v>185.74821587867976</v>
      </c>
      <c r="AA45" s="365"/>
      <c r="AB45" s="534"/>
      <c r="AC45" s="362">
        <f t="shared" si="9"/>
        <v>2228.9785905441572</v>
      </c>
      <c r="AD45" s="363">
        <f t="shared" si="10"/>
        <v>185.74821587867976</v>
      </c>
      <c r="AE45" s="364">
        <f>AC45</f>
        <v>2228.9785905441572</v>
      </c>
      <c r="AF45" s="364">
        <f>AD45</f>
        <v>185.74821587867976</v>
      </c>
      <c r="AG45" s="365"/>
      <c r="AH45" s="534"/>
      <c r="AI45" s="362">
        <f t="shared" si="1"/>
        <v>2228.9785905441572</v>
      </c>
      <c r="AJ45" s="363">
        <f t="shared" si="11"/>
        <v>185.74821587867976</v>
      </c>
      <c r="AK45" s="364">
        <f>AI45</f>
        <v>2228.9785905441572</v>
      </c>
      <c r="AL45" s="364">
        <f>AJ45</f>
        <v>185.74821587867976</v>
      </c>
      <c r="AM45" s="365"/>
      <c r="AN45" s="534"/>
      <c r="AO45" s="362">
        <f t="shared" si="2"/>
        <v>2228.9785905441572</v>
      </c>
      <c r="AP45" s="363">
        <f t="shared" si="12"/>
        <v>185.74821587867976</v>
      </c>
      <c r="AQ45" s="364">
        <f>AO45</f>
        <v>2228.9785905441572</v>
      </c>
      <c r="AR45" s="364">
        <f>AP45</f>
        <v>185.74821587867976</v>
      </c>
      <c r="AS45" s="365"/>
      <c r="AT45" s="534"/>
      <c r="AU45" s="362">
        <f t="shared" si="13"/>
        <v>2228.9785905441572</v>
      </c>
      <c r="AV45" s="363">
        <f t="shared" si="14"/>
        <v>185.74821587867976</v>
      </c>
      <c r="AW45" s="364">
        <f>AU45</f>
        <v>2228.9785905441572</v>
      </c>
      <c r="AX45" s="364">
        <f>AV45</f>
        <v>185.74821587867976</v>
      </c>
      <c r="AY45" s="365"/>
    </row>
    <row r="46" spans="1:51" s="339" customFormat="1" ht="17.100000000000001" customHeight="1" x14ac:dyDescent="0.25">
      <c r="A46" s="333"/>
      <c r="B46" s="603" t="s">
        <v>298</v>
      </c>
      <c r="C46" s="603" t="s">
        <v>299</v>
      </c>
      <c r="D46" s="334" t="s">
        <v>358</v>
      </c>
      <c r="E46" s="334"/>
      <c r="F46" s="334" t="str">
        <f t="shared" si="4"/>
        <v>076001PROF_Imagerie</v>
      </c>
      <c r="G46" s="334" t="str">
        <f t="shared" si="5"/>
        <v>076001PROF_Imagerie_</v>
      </c>
      <c r="H46" s="334" t="s">
        <v>295</v>
      </c>
      <c r="I46" s="280" t="s">
        <v>19</v>
      </c>
      <c r="J46" s="334" t="s">
        <v>15</v>
      </c>
      <c r="K46" s="280" t="s">
        <v>300</v>
      </c>
      <c r="L46" s="280"/>
      <c r="M46" s="280" t="s">
        <v>10</v>
      </c>
      <c r="N46" s="281">
        <v>2</v>
      </c>
      <c r="O46" s="335">
        <v>1000</v>
      </c>
      <c r="P46" s="336">
        <v>0.05</v>
      </c>
      <c r="Q46" s="337">
        <f t="shared" si="0"/>
        <v>2100</v>
      </c>
      <c r="R46" s="338">
        <f t="shared" si="6"/>
        <v>175</v>
      </c>
      <c r="S46" s="530">
        <f>SUM(Q46:Q52)</f>
        <v>14700</v>
      </c>
      <c r="T46" s="530">
        <f>SUM(R46:R52)</f>
        <v>1225</v>
      </c>
      <c r="U46" s="530"/>
      <c r="V46" s="544"/>
      <c r="W46" s="337">
        <f t="shared" si="7"/>
        <v>2228.9785905441572</v>
      </c>
      <c r="X46" s="338">
        <f t="shared" si="8"/>
        <v>185.74821587867976</v>
      </c>
      <c r="Y46" s="530">
        <f>SUM(W46:W52)</f>
        <v>15602.850133809099</v>
      </c>
      <c r="Z46" s="530">
        <f>SUM(X46:X52)</f>
        <v>1300.2375111507583</v>
      </c>
      <c r="AA46" s="530"/>
      <c r="AB46" s="534"/>
      <c r="AC46" s="337">
        <f t="shared" si="9"/>
        <v>2228.9785905441572</v>
      </c>
      <c r="AD46" s="338">
        <f t="shared" si="10"/>
        <v>185.74821587867976</v>
      </c>
      <c r="AE46" s="530">
        <f>SUM(AC46:AC52)</f>
        <v>15602.850133809099</v>
      </c>
      <c r="AF46" s="530">
        <f>SUM(AD46:AD52)</f>
        <v>1300.2375111507583</v>
      </c>
      <c r="AG46" s="530"/>
      <c r="AH46" s="534"/>
      <c r="AI46" s="337">
        <f t="shared" si="1"/>
        <v>2228.9785905441572</v>
      </c>
      <c r="AJ46" s="338">
        <f t="shared" si="11"/>
        <v>185.74821587867976</v>
      </c>
      <c r="AK46" s="530">
        <f>SUM(AI46:AI52)</f>
        <v>15602.850133809099</v>
      </c>
      <c r="AL46" s="530">
        <f>SUM(AJ46:AJ52)</f>
        <v>1300.2375111507583</v>
      </c>
      <c r="AM46" s="530"/>
      <c r="AN46" s="534"/>
      <c r="AO46" s="337">
        <f t="shared" si="2"/>
        <v>2228.9785905441572</v>
      </c>
      <c r="AP46" s="338">
        <f t="shared" si="12"/>
        <v>185.74821587867976</v>
      </c>
      <c r="AQ46" s="530">
        <f>SUM(AO46:AO52)</f>
        <v>15602.850133809099</v>
      </c>
      <c r="AR46" s="530">
        <f>SUM(AP46:AP52)</f>
        <v>1300.2375111507583</v>
      </c>
      <c r="AS46" s="530"/>
      <c r="AT46" s="534"/>
      <c r="AU46" s="337">
        <f t="shared" si="13"/>
        <v>2228.9785905441572</v>
      </c>
      <c r="AV46" s="338">
        <f t="shared" si="14"/>
        <v>185.74821587867976</v>
      </c>
      <c r="AW46" s="530">
        <f>SUM(AU46:AU52)</f>
        <v>15602.850133809099</v>
      </c>
      <c r="AX46" s="530">
        <f>SUM(AV46:AV52)</f>
        <v>1300.2375111507583</v>
      </c>
      <c r="AY46" s="530"/>
    </row>
    <row r="47" spans="1:51" s="339" customFormat="1" ht="17.100000000000001" customHeight="1" x14ac:dyDescent="0.25">
      <c r="A47" s="340"/>
      <c r="B47" s="605" t="s">
        <v>298</v>
      </c>
      <c r="C47" s="605" t="s">
        <v>299</v>
      </c>
      <c r="D47" s="341" t="s">
        <v>358</v>
      </c>
      <c r="E47" s="341"/>
      <c r="F47" s="341" t="str">
        <f t="shared" si="4"/>
        <v>076001DIFR_Chambre Froide</v>
      </c>
      <c r="G47" s="341" t="str">
        <f t="shared" si="5"/>
        <v>076001DIFR_Chambre Froide_</v>
      </c>
      <c r="H47" s="287" t="s">
        <v>296</v>
      </c>
      <c r="I47" s="282" t="s">
        <v>19</v>
      </c>
      <c r="J47" s="341" t="s">
        <v>71</v>
      </c>
      <c r="K47" s="282" t="s">
        <v>301</v>
      </c>
      <c r="L47" s="282"/>
      <c r="M47" s="282" t="s">
        <v>10</v>
      </c>
      <c r="N47" s="283">
        <v>2</v>
      </c>
      <c r="O47" s="342">
        <v>1000</v>
      </c>
      <c r="P47" s="343">
        <v>0.05</v>
      </c>
      <c r="Q47" s="344">
        <f t="shared" si="0"/>
        <v>2100</v>
      </c>
      <c r="R47" s="345">
        <f t="shared" si="6"/>
        <v>175</v>
      </c>
      <c r="S47" s="531"/>
      <c r="T47" s="531"/>
      <c r="U47" s="531"/>
      <c r="V47" s="544"/>
      <c r="W47" s="344">
        <f t="shared" si="7"/>
        <v>2228.9785905441572</v>
      </c>
      <c r="X47" s="345">
        <f t="shared" si="8"/>
        <v>185.74821587867976</v>
      </c>
      <c r="Y47" s="531"/>
      <c r="Z47" s="531"/>
      <c r="AA47" s="531"/>
      <c r="AB47" s="534"/>
      <c r="AC47" s="344">
        <f t="shared" si="9"/>
        <v>2228.9785905441572</v>
      </c>
      <c r="AD47" s="345">
        <f t="shared" si="10"/>
        <v>185.74821587867976</v>
      </c>
      <c r="AE47" s="531"/>
      <c r="AF47" s="531"/>
      <c r="AG47" s="531"/>
      <c r="AH47" s="534"/>
      <c r="AI47" s="344">
        <f t="shared" si="1"/>
        <v>2228.9785905441572</v>
      </c>
      <c r="AJ47" s="345">
        <f t="shared" si="11"/>
        <v>185.74821587867976</v>
      </c>
      <c r="AK47" s="531"/>
      <c r="AL47" s="531"/>
      <c r="AM47" s="531"/>
      <c r="AN47" s="534"/>
      <c r="AO47" s="344">
        <f t="shared" si="2"/>
        <v>2228.9785905441572</v>
      </c>
      <c r="AP47" s="345">
        <f t="shared" si="12"/>
        <v>185.74821587867976</v>
      </c>
      <c r="AQ47" s="531"/>
      <c r="AR47" s="531"/>
      <c r="AS47" s="531"/>
      <c r="AT47" s="534"/>
      <c r="AU47" s="344">
        <f t="shared" si="13"/>
        <v>2228.9785905441572</v>
      </c>
      <c r="AV47" s="345">
        <f t="shared" si="14"/>
        <v>185.74821587867976</v>
      </c>
      <c r="AW47" s="531"/>
      <c r="AX47" s="531"/>
      <c r="AY47" s="531"/>
    </row>
    <row r="48" spans="1:51" s="339" customFormat="1" ht="17.100000000000001" customHeight="1" x14ac:dyDescent="0.25">
      <c r="A48" s="340"/>
      <c r="B48" s="605" t="s">
        <v>298</v>
      </c>
      <c r="C48" s="605" t="s">
        <v>299</v>
      </c>
      <c r="D48" s="341" t="s">
        <v>358</v>
      </c>
      <c r="E48" s="341"/>
      <c r="F48" s="341" t="str">
        <f t="shared" si="4"/>
        <v>076001PROA_Batiment</v>
      </c>
      <c r="G48" s="341" t="str">
        <f t="shared" si="5"/>
        <v>076001PROA_Batiment_</v>
      </c>
      <c r="H48" s="287" t="s">
        <v>352</v>
      </c>
      <c r="I48" s="282" t="s">
        <v>19</v>
      </c>
      <c r="J48" s="341" t="s">
        <v>17</v>
      </c>
      <c r="K48" s="282" t="s">
        <v>256</v>
      </c>
      <c r="L48" s="282"/>
      <c r="M48" s="282" t="s">
        <v>10</v>
      </c>
      <c r="N48" s="283">
        <v>2</v>
      </c>
      <c r="O48" s="342">
        <v>1000</v>
      </c>
      <c r="P48" s="343">
        <v>0.05</v>
      </c>
      <c r="Q48" s="344">
        <f t="shared" si="0"/>
        <v>2100</v>
      </c>
      <c r="R48" s="345">
        <f t="shared" si="6"/>
        <v>175</v>
      </c>
      <c r="S48" s="531"/>
      <c r="T48" s="531"/>
      <c r="U48" s="531"/>
      <c r="V48" s="544"/>
      <c r="W48" s="344">
        <f t="shared" si="7"/>
        <v>2228.9785905441572</v>
      </c>
      <c r="X48" s="345">
        <f t="shared" si="8"/>
        <v>185.74821587867976</v>
      </c>
      <c r="Y48" s="531"/>
      <c r="Z48" s="531"/>
      <c r="AA48" s="531"/>
      <c r="AB48" s="534"/>
      <c r="AC48" s="344">
        <f t="shared" si="9"/>
        <v>2228.9785905441572</v>
      </c>
      <c r="AD48" s="345">
        <f t="shared" si="10"/>
        <v>185.74821587867976</v>
      </c>
      <c r="AE48" s="531"/>
      <c r="AF48" s="531"/>
      <c r="AG48" s="531"/>
      <c r="AH48" s="534"/>
      <c r="AI48" s="344">
        <f t="shared" si="1"/>
        <v>2228.9785905441572</v>
      </c>
      <c r="AJ48" s="345">
        <f t="shared" si="11"/>
        <v>185.74821587867976</v>
      </c>
      <c r="AK48" s="531"/>
      <c r="AL48" s="531"/>
      <c r="AM48" s="531"/>
      <c r="AN48" s="534"/>
      <c r="AO48" s="344">
        <f t="shared" si="2"/>
        <v>2228.9785905441572</v>
      </c>
      <c r="AP48" s="345">
        <f t="shared" si="12"/>
        <v>185.74821587867976</v>
      </c>
      <c r="AQ48" s="531"/>
      <c r="AR48" s="531"/>
      <c r="AS48" s="531"/>
      <c r="AT48" s="534"/>
      <c r="AU48" s="344">
        <f t="shared" si="13"/>
        <v>2228.9785905441572</v>
      </c>
      <c r="AV48" s="345">
        <f t="shared" si="14"/>
        <v>185.74821587867976</v>
      </c>
      <c r="AW48" s="531"/>
      <c r="AX48" s="531"/>
      <c r="AY48" s="531"/>
    </row>
    <row r="49" spans="1:51" s="339" customFormat="1" ht="17.100000000000001" customHeight="1" x14ac:dyDescent="0.25">
      <c r="A49" s="340"/>
      <c r="B49" s="605" t="s">
        <v>298</v>
      </c>
      <c r="C49" s="605" t="s">
        <v>299</v>
      </c>
      <c r="D49" s="341" t="s">
        <v>358</v>
      </c>
      <c r="E49" s="341"/>
      <c r="F49" s="341" t="str">
        <f t="shared" si="4"/>
        <v>076001PRGA_</v>
      </c>
      <c r="G49" s="341" t="str">
        <f t="shared" si="5"/>
        <v>076001PRGA__</v>
      </c>
      <c r="H49" s="341" t="s">
        <v>353</v>
      </c>
      <c r="I49" s="282" t="s">
        <v>19</v>
      </c>
      <c r="J49" s="341" t="s">
        <v>91</v>
      </c>
      <c r="K49" s="282"/>
      <c r="L49" s="282"/>
      <c r="M49" s="282" t="s">
        <v>10</v>
      </c>
      <c r="N49" s="283">
        <v>2</v>
      </c>
      <c r="O49" s="342">
        <v>1000</v>
      </c>
      <c r="P49" s="343">
        <v>0.05</v>
      </c>
      <c r="Q49" s="344">
        <f t="shared" si="0"/>
        <v>2100</v>
      </c>
      <c r="R49" s="345">
        <f t="shared" si="6"/>
        <v>175</v>
      </c>
      <c r="S49" s="531"/>
      <c r="T49" s="531"/>
      <c r="U49" s="531"/>
      <c r="V49" s="544"/>
      <c r="W49" s="344">
        <f t="shared" si="7"/>
        <v>2228.9785905441572</v>
      </c>
      <c r="X49" s="345">
        <f t="shared" si="8"/>
        <v>185.74821587867976</v>
      </c>
      <c r="Y49" s="531"/>
      <c r="Z49" s="531"/>
      <c r="AA49" s="531"/>
      <c r="AB49" s="534"/>
      <c r="AC49" s="344">
        <f t="shared" si="9"/>
        <v>2228.9785905441572</v>
      </c>
      <c r="AD49" s="345">
        <f t="shared" si="10"/>
        <v>185.74821587867976</v>
      </c>
      <c r="AE49" s="531"/>
      <c r="AF49" s="531"/>
      <c r="AG49" s="531"/>
      <c r="AH49" s="534"/>
      <c r="AI49" s="344">
        <f t="shared" si="1"/>
        <v>2228.9785905441572</v>
      </c>
      <c r="AJ49" s="345">
        <f t="shared" si="11"/>
        <v>185.74821587867976</v>
      </c>
      <c r="AK49" s="531"/>
      <c r="AL49" s="531"/>
      <c r="AM49" s="531"/>
      <c r="AN49" s="534"/>
      <c r="AO49" s="344">
        <f t="shared" si="2"/>
        <v>2228.9785905441572</v>
      </c>
      <c r="AP49" s="345">
        <f t="shared" si="12"/>
        <v>185.74821587867976</v>
      </c>
      <c r="AQ49" s="531"/>
      <c r="AR49" s="531"/>
      <c r="AS49" s="531"/>
      <c r="AT49" s="534"/>
      <c r="AU49" s="344">
        <f t="shared" si="13"/>
        <v>2228.9785905441572</v>
      </c>
      <c r="AV49" s="345">
        <f t="shared" si="14"/>
        <v>185.74821587867976</v>
      </c>
      <c r="AW49" s="531"/>
      <c r="AX49" s="531"/>
      <c r="AY49" s="531"/>
    </row>
    <row r="50" spans="1:51" s="339" customFormat="1" ht="17.100000000000001" customHeight="1" x14ac:dyDescent="0.25">
      <c r="A50" s="340"/>
      <c r="B50" s="605" t="s">
        <v>298</v>
      </c>
      <c r="C50" s="605" t="s">
        <v>299</v>
      </c>
      <c r="D50" s="341" t="s">
        <v>358</v>
      </c>
      <c r="E50" s="341"/>
      <c r="F50" s="341" t="str">
        <f t="shared" si="4"/>
        <v>076001PRGA_Principal</v>
      </c>
      <c r="G50" s="341" t="str">
        <f t="shared" si="5"/>
        <v>076001PRGA_Principal_</v>
      </c>
      <c r="H50" s="341" t="s">
        <v>354</v>
      </c>
      <c r="I50" s="282" t="s">
        <v>19</v>
      </c>
      <c r="J50" s="341" t="s">
        <v>91</v>
      </c>
      <c r="K50" s="426" t="s">
        <v>302</v>
      </c>
      <c r="L50" s="293"/>
      <c r="M50" s="282" t="s">
        <v>10</v>
      </c>
      <c r="N50" s="283">
        <v>2</v>
      </c>
      <c r="O50" s="342">
        <v>1000</v>
      </c>
      <c r="P50" s="343">
        <v>0.05</v>
      </c>
      <c r="Q50" s="344">
        <f t="shared" si="0"/>
        <v>2100</v>
      </c>
      <c r="R50" s="345">
        <f t="shared" si="6"/>
        <v>175</v>
      </c>
      <c r="S50" s="531"/>
      <c r="T50" s="531"/>
      <c r="U50" s="531"/>
      <c r="V50" s="544"/>
      <c r="W50" s="344">
        <f t="shared" si="7"/>
        <v>2228.9785905441572</v>
      </c>
      <c r="X50" s="345">
        <f t="shared" si="8"/>
        <v>185.74821587867976</v>
      </c>
      <c r="Y50" s="531"/>
      <c r="Z50" s="531"/>
      <c r="AA50" s="531"/>
      <c r="AB50" s="534"/>
      <c r="AC50" s="344">
        <f t="shared" si="9"/>
        <v>2228.9785905441572</v>
      </c>
      <c r="AD50" s="345">
        <f t="shared" si="10"/>
        <v>185.74821587867976</v>
      </c>
      <c r="AE50" s="531"/>
      <c r="AF50" s="531"/>
      <c r="AG50" s="531"/>
      <c r="AH50" s="534"/>
      <c r="AI50" s="344">
        <f t="shared" si="1"/>
        <v>2228.9785905441572</v>
      </c>
      <c r="AJ50" s="345">
        <f t="shared" si="11"/>
        <v>185.74821587867976</v>
      </c>
      <c r="AK50" s="531"/>
      <c r="AL50" s="531"/>
      <c r="AM50" s="531"/>
      <c r="AN50" s="534"/>
      <c r="AO50" s="344">
        <f t="shared" si="2"/>
        <v>2228.9785905441572</v>
      </c>
      <c r="AP50" s="345">
        <f t="shared" si="12"/>
        <v>185.74821587867976</v>
      </c>
      <c r="AQ50" s="531"/>
      <c r="AR50" s="531"/>
      <c r="AS50" s="531"/>
      <c r="AT50" s="534"/>
      <c r="AU50" s="344">
        <f t="shared" si="13"/>
        <v>2228.9785905441572</v>
      </c>
      <c r="AV50" s="345">
        <f t="shared" si="14"/>
        <v>185.74821587867976</v>
      </c>
      <c r="AW50" s="531"/>
      <c r="AX50" s="531"/>
      <c r="AY50" s="531"/>
    </row>
    <row r="51" spans="1:51" s="339" customFormat="1" ht="17.100000000000001" customHeight="1" x14ac:dyDescent="0.25">
      <c r="A51" s="340"/>
      <c r="B51" s="605" t="s">
        <v>298</v>
      </c>
      <c r="C51" s="605" t="s">
        <v>299</v>
      </c>
      <c r="D51" s="341" t="s">
        <v>358</v>
      </c>
      <c r="E51" s="341"/>
      <c r="F51" s="341" t="str">
        <f t="shared" si="4"/>
        <v>076001PRGA_</v>
      </c>
      <c r="G51" s="341" t="str">
        <f t="shared" si="5"/>
        <v>076001PRGA__</v>
      </c>
      <c r="H51" s="341" t="s">
        <v>297</v>
      </c>
      <c r="I51" s="282" t="s">
        <v>19</v>
      </c>
      <c r="J51" s="341" t="s">
        <v>91</v>
      </c>
      <c r="K51" s="426"/>
      <c r="L51" s="292"/>
      <c r="M51" s="282" t="s">
        <v>10</v>
      </c>
      <c r="N51" s="283">
        <v>2</v>
      </c>
      <c r="O51" s="342">
        <v>1000</v>
      </c>
      <c r="P51" s="343">
        <v>0.05</v>
      </c>
      <c r="Q51" s="344">
        <f t="shared" si="0"/>
        <v>2100</v>
      </c>
      <c r="R51" s="345">
        <f t="shared" si="6"/>
        <v>175</v>
      </c>
      <c r="S51" s="531"/>
      <c r="T51" s="531"/>
      <c r="U51" s="531"/>
      <c r="V51" s="544"/>
      <c r="W51" s="344">
        <f t="shared" si="7"/>
        <v>2228.9785905441572</v>
      </c>
      <c r="X51" s="345">
        <f t="shared" si="8"/>
        <v>185.74821587867976</v>
      </c>
      <c r="Y51" s="531"/>
      <c r="Z51" s="531"/>
      <c r="AA51" s="531"/>
      <c r="AB51" s="534"/>
      <c r="AC51" s="344">
        <f t="shared" si="9"/>
        <v>2228.9785905441572</v>
      </c>
      <c r="AD51" s="345">
        <f t="shared" si="10"/>
        <v>185.74821587867976</v>
      </c>
      <c r="AE51" s="531"/>
      <c r="AF51" s="531"/>
      <c r="AG51" s="531"/>
      <c r="AH51" s="534"/>
      <c r="AI51" s="344">
        <f t="shared" si="1"/>
        <v>2228.9785905441572</v>
      </c>
      <c r="AJ51" s="345">
        <f t="shared" si="11"/>
        <v>185.74821587867976</v>
      </c>
      <c r="AK51" s="531"/>
      <c r="AL51" s="531"/>
      <c r="AM51" s="531"/>
      <c r="AN51" s="534"/>
      <c r="AO51" s="344">
        <f t="shared" si="2"/>
        <v>2228.9785905441572</v>
      </c>
      <c r="AP51" s="345">
        <f t="shared" si="12"/>
        <v>185.74821587867976</v>
      </c>
      <c r="AQ51" s="531"/>
      <c r="AR51" s="531"/>
      <c r="AS51" s="531"/>
      <c r="AT51" s="534"/>
      <c r="AU51" s="344">
        <f t="shared" si="13"/>
        <v>2228.9785905441572</v>
      </c>
      <c r="AV51" s="345">
        <f t="shared" si="14"/>
        <v>185.74821587867976</v>
      </c>
      <c r="AW51" s="531"/>
      <c r="AX51" s="531"/>
      <c r="AY51" s="531"/>
    </row>
    <row r="52" spans="1:51" s="339" customFormat="1" ht="17.100000000000001" customHeight="1" thickBot="1" x14ac:dyDescent="0.3">
      <c r="A52" s="346"/>
      <c r="B52" s="606" t="s">
        <v>298</v>
      </c>
      <c r="C52" s="606" t="s">
        <v>299</v>
      </c>
      <c r="D52" s="347" t="s">
        <v>358</v>
      </c>
      <c r="E52" s="347"/>
      <c r="F52" s="347" t="str">
        <f t="shared" si="4"/>
        <v>076001VENP_Animalerie</v>
      </c>
      <c r="G52" s="347" t="str">
        <f t="shared" si="5"/>
        <v>076001VENP_Animalerie_</v>
      </c>
      <c r="H52" s="284" t="s">
        <v>355</v>
      </c>
      <c r="I52" s="285" t="s">
        <v>19</v>
      </c>
      <c r="J52" s="347" t="s">
        <v>14</v>
      </c>
      <c r="K52" s="377" t="s">
        <v>288</v>
      </c>
      <c r="L52" s="294"/>
      <c r="M52" s="285" t="s">
        <v>10</v>
      </c>
      <c r="N52" s="286">
        <v>2</v>
      </c>
      <c r="O52" s="348">
        <v>1000</v>
      </c>
      <c r="P52" s="349">
        <v>0.05</v>
      </c>
      <c r="Q52" s="350">
        <f t="shared" si="0"/>
        <v>2100</v>
      </c>
      <c r="R52" s="351">
        <f t="shared" si="6"/>
        <v>175</v>
      </c>
      <c r="S52" s="532"/>
      <c r="T52" s="532"/>
      <c r="U52" s="532"/>
      <c r="V52" s="544"/>
      <c r="W52" s="350">
        <f t="shared" si="7"/>
        <v>2228.9785905441572</v>
      </c>
      <c r="X52" s="351">
        <f t="shared" si="8"/>
        <v>185.74821587867976</v>
      </c>
      <c r="Y52" s="532"/>
      <c r="Z52" s="532"/>
      <c r="AA52" s="532"/>
      <c r="AB52" s="534"/>
      <c r="AC52" s="350">
        <f t="shared" si="9"/>
        <v>2228.9785905441572</v>
      </c>
      <c r="AD52" s="351">
        <f t="shared" si="10"/>
        <v>185.74821587867976</v>
      </c>
      <c r="AE52" s="532"/>
      <c r="AF52" s="532"/>
      <c r="AG52" s="532"/>
      <c r="AH52" s="534"/>
      <c r="AI52" s="350">
        <f t="shared" si="1"/>
        <v>2228.9785905441572</v>
      </c>
      <c r="AJ52" s="351">
        <f t="shared" si="11"/>
        <v>185.74821587867976</v>
      </c>
      <c r="AK52" s="532"/>
      <c r="AL52" s="532"/>
      <c r="AM52" s="532"/>
      <c r="AN52" s="534"/>
      <c r="AO52" s="350">
        <f t="shared" si="2"/>
        <v>2228.9785905441572</v>
      </c>
      <c r="AP52" s="351">
        <f t="shared" si="12"/>
        <v>185.74821587867976</v>
      </c>
      <c r="AQ52" s="532"/>
      <c r="AR52" s="532"/>
      <c r="AS52" s="532"/>
      <c r="AT52" s="534"/>
      <c r="AU52" s="350">
        <f t="shared" si="13"/>
        <v>2228.9785905441572</v>
      </c>
      <c r="AV52" s="351">
        <f t="shared" si="14"/>
        <v>185.74821587867976</v>
      </c>
      <c r="AW52" s="532"/>
      <c r="AX52" s="532"/>
      <c r="AY52" s="532"/>
    </row>
    <row r="53" spans="1:51" s="339" customFormat="1" ht="17.100000000000001" customHeight="1" thickBot="1" x14ac:dyDescent="0.3">
      <c r="A53" s="358"/>
      <c r="B53" s="407" t="s">
        <v>305</v>
      </c>
      <c r="C53" s="610" t="s">
        <v>306</v>
      </c>
      <c r="D53" s="359" t="s">
        <v>358</v>
      </c>
      <c r="E53" s="359"/>
      <c r="F53" s="359" t="str">
        <f t="shared" si="4"/>
        <v>077001ITEL_Batiment</v>
      </c>
      <c r="G53" s="359" t="str">
        <f t="shared" si="5"/>
        <v>077001ITEL_Batiment_</v>
      </c>
      <c r="H53" s="359"/>
      <c r="I53" s="290" t="s">
        <v>69</v>
      </c>
      <c r="J53" s="359" t="s">
        <v>84</v>
      </c>
      <c r="K53" s="378" t="s">
        <v>256</v>
      </c>
      <c r="L53" s="295"/>
      <c r="M53" s="290" t="s">
        <v>10</v>
      </c>
      <c r="N53" s="291">
        <v>2</v>
      </c>
      <c r="O53" s="360">
        <v>1000</v>
      </c>
      <c r="P53" s="361">
        <v>0.05</v>
      </c>
      <c r="Q53" s="362">
        <f t="shared" si="0"/>
        <v>2100</v>
      </c>
      <c r="R53" s="363">
        <f t="shared" si="6"/>
        <v>175</v>
      </c>
      <c r="S53" s="364">
        <f>Q53</f>
        <v>2100</v>
      </c>
      <c r="T53" s="364">
        <f>R53</f>
        <v>175</v>
      </c>
      <c r="U53" s="365"/>
      <c r="V53" s="544"/>
      <c r="W53" s="362">
        <f t="shared" si="7"/>
        <v>2228.9785905441572</v>
      </c>
      <c r="X53" s="363">
        <f t="shared" si="8"/>
        <v>185.74821587867976</v>
      </c>
      <c r="Y53" s="364">
        <f>W53</f>
        <v>2228.9785905441572</v>
      </c>
      <c r="Z53" s="364">
        <f>X53</f>
        <v>185.74821587867976</v>
      </c>
      <c r="AA53" s="365"/>
      <c r="AB53" s="534"/>
      <c r="AC53" s="362">
        <f t="shared" si="9"/>
        <v>2228.9785905441572</v>
      </c>
      <c r="AD53" s="363">
        <f t="shared" si="10"/>
        <v>185.74821587867976</v>
      </c>
      <c r="AE53" s="364">
        <f>AC53</f>
        <v>2228.9785905441572</v>
      </c>
      <c r="AF53" s="364">
        <f>AD53</f>
        <v>185.74821587867976</v>
      </c>
      <c r="AG53" s="365"/>
      <c r="AH53" s="534"/>
      <c r="AI53" s="362">
        <f t="shared" si="1"/>
        <v>2228.9785905441572</v>
      </c>
      <c r="AJ53" s="363">
        <f t="shared" si="11"/>
        <v>185.74821587867976</v>
      </c>
      <c r="AK53" s="364">
        <f>AI53</f>
        <v>2228.9785905441572</v>
      </c>
      <c r="AL53" s="364">
        <f>AJ53</f>
        <v>185.74821587867976</v>
      </c>
      <c r="AM53" s="365"/>
      <c r="AN53" s="534"/>
      <c r="AO53" s="362">
        <f t="shared" si="2"/>
        <v>2228.9785905441572</v>
      </c>
      <c r="AP53" s="363">
        <f t="shared" si="12"/>
        <v>185.74821587867976</v>
      </c>
      <c r="AQ53" s="364">
        <f>AO53</f>
        <v>2228.9785905441572</v>
      </c>
      <c r="AR53" s="364">
        <f>AP53</f>
        <v>185.74821587867976</v>
      </c>
      <c r="AS53" s="365"/>
      <c r="AT53" s="534"/>
      <c r="AU53" s="362">
        <f t="shared" si="13"/>
        <v>2228.9785905441572</v>
      </c>
      <c r="AV53" s="363">
        <f t="shared" si="14"/>
        <v>185.74821587867976</v>
      </c>
      <c r="AW53" s="364">
        <f>AU53</f>
        <v>2228.9785905441572</v>
      </c>
      <c r="AX53" s="364">
        <f>AV53</f>
        <v>185.74821587867976</v>
      </c>
      <c r="AY53" s="365"/>
    </row>
    <row r="54" spans="1:51" s="339" customFormat="1" ht="17.100000000000001" customHeight="1" x14ac:dyDescent="0.25">
      <c r="A54" s="366"/>
      <c r="B54" s="367"/>
      <c r="C54" s="367"/>
      <c r="D54" s="367"/>
      <c r="E54" s="367"/>
      <c r="F54" s="367" t="str">
        <f t="shared" si="4"/>
        <v>_</v>
      </c>
      <c r="G54" s="367" t="str">
        <f t="shared" si="5"/>
        <v>__</v>
      </c>
      <c r="H54" s="367"/>
      <c r="I54" s="297"/>
      <c r="J54" s="367"/>
      <c r="K54" s="296"/>
      <c r="L54" s="296"/>
      <c r="M54" s="297" t="s">
        <v>10</v>
      </c>
      <c r="N54" s="298"/>
      <c r="O54" s="368">
        <v>1000</v>
      </c>
      <c r="P54" s="369">
        <v>0.05</v>
      </c>
      <c r="Q54" s="370">
        <f t="shared" si="0"/>
        <v>0</v>
      </c>
      <c r="R54" s="371">
        <f t="shared" si="6"/>
        <v>0</v>
      </c>
      <c r="S54" s="372"/>
      <c r="T54" s="372"/>
      <c r="U54" s="373"/>
      <c r="V54" s="544"/>
      <c r="W54" s="344">
        <f t="shared" si="7"/>
        <v>0</v>
      </c>
      <c r="X54" s="345">
        <f t="shared" si="8"/>
        <v>0</v>
      </c>
      <c r="Y54" s="374"/>
      <c r="Z54" s="374"/>
      <c r="AA54" s="375"/>
      <c r="AB54" s="534"/>
      <c r="AC54" s="344">
        <f t="shared" si="9"/>
        <v>0</v>
      </c>
      <c r="AD54" s="345">
        <f t="shared" si="10"/>
        <v>0</v>
      </c>
      <c r="AE54" s="374"/>
      <c r="AF54" s="374"/>
      <c r="AG54" s="375"/>
      <c r="AH54" s="534"/>
      <c r="AI54" s="344">
        <f t="shared" si="1"/>
        <v>0</v>
      </c>
      <c r="AJ54" s="345">
        <f t="shared" si="11"/>
        <v>0</v>
      </c>
      <c r="AK54" s="374"/>
      <c r="AL54" s="374"/>
      <c r="AM54" s="375"/>
      <c r="AN54" s="534"/>
      <c r="AO54" s="344">
        <f t="shared" si="2"/>
        <v>0</v>
      </c>
      <c r="AP54" s="345">
        <f t="shared" si="12"/>
        <v>0</v>
      </c>
      <c r="AQ54" s="374"/>
      <c r="AR54" s="374"/>
      <c r="AS54" s="375"/>
      <c r="AT54" s="534"/>
      <c r="AU54" s="344">
        <f t="shared" si="13"/>
        <v>0</v>
      </c>
      <c r="AV54" s="345">
        <f t="shared" si="14"/>
        <v>0</v>
      </c>
      <c r="AW54" s="374"/>
      <c r="AX54" s="374"/>
      <c r="AY54" s="375"/>
    </row>
    <row r="55" spans="1:51" s="339" customFormat="1" ht="17.100000000000001" customHeight="1" x14ac:dyDescent="0.25">
      <c r="A55" s="340"/>
      <c r="B55" s="341"/>
      <c r="C55" s="341"/>
      <c r="D55" s="341"/>
      <c r="E55" s="341"/>
      <c r="F55" s="341" t="str">
        <f t="shared" si="4"/>
        <v>_</v>
      </c>
      <c r="G55" s="341" t="str">
        <f t="shared" si="5"/>
        <v>__</v>
      </c>
      <c r="H55" s="341"/>
      <c r="I55" s="282"/>
      <c r="J55" s="341"/>
      <c r="K55" s="292"/>
      <c r="L55" s="292"/>
      <c r="M55" s="282" t="s">
        <v>10</v>
      </c>
      <c r="N55" s="283"/>
      <c r="O55" s="342">
        <v>1000</v>
      </c>
      <c r="P55" s="343">
        <v>0.05</v>
      </c>
      <c r="Q55" s="344">
        <f t="shared" si="0"/>
        <v>0</v>
      </c>
      <c r="R55" s="345">
        <f t="shared" si="6"/>
        <v>0</v>
      </c>
      <c r="S55" s="374"/>
      <c r="T55" s="374"/>
      <c r="U55" s="375"/>
      <c r="V55" s="544"/>
      <c r="W55" s="344">
        <f t="shared" si="7"/>
        <v>0</v>
      </c>
      <c r="X55" s="345">
        <f t="shared" si="8"/>
        <v>0</v>
      </c>
      <c r="Y55" s="374"/>
      <c r="Z55" s="374"/>
      <c r="AA55" s="375"/>
      <c r="AB55" s="534"/>
      <c r="AC55" s="344">
        <f t="shared" si="9"/>
        <v>0</v>
      </c>
      <c r="AD55" s="345">
        <f t="shared" si="10"/>
        <v>0</v>
      </c>
      <c r="AE55" s="374"/>
      <c r="AF55" s="374"/>
      <c r="AG55" s="375"/>
      <c r="AH55" s="534"/>
      <c r="AI55" s="344">
        <f t="shared" si="1"/>
        <v>0</v>
      </c>
      <c r="AJ55" s="345">
        <f t="shared" si="11"/>
        <v>0</v>
      </c>
      <c r="AK55" s="374"/>
      <c r="AL55" s="374"/>
      <c r="AM55" s="375"/>
      <c r="AN55" s="534"/>
      <c r="AO55" s="344">
        <f t="shared" si="2"/>
        <v>0</v>
      </c>
      <c r="AP55" s="345">
        <f t="shared" si="12"/>
        <v>0</v>
      </c>
      <c r="AQ55" s="374"/>
      <c r="AR55" s="374"/>
      <c r="AS55" s="375"/>
      <c r="AT55" s="534"/>
      <c r="AU55" s="344">
        <f t="shared" si="13"/>
        <v>0</v>
      </c>
      <c r="AV55" s="345">
        <f t="shared" si="14"/>
        <v>0</v>
      </c>
      <c r="AW55" s="374"/>
      <c r="AX55" s="374"/>
      <c r="AY55" s="375"/>
    </row>
    <row r="56" spans="1:51" s="339" customFormat="1" ht="17.100000000000001" customHeight="1" x14ac:dyDescent="0.25">
      <c r="A56" s="340"/>
      <c r="B56" s="341"/>
      <c r="C56" s="341"/>
      <c r="D56" s="341"/>
      <c r="E56" s="341"/>
      <c r="F56" s="341" t="str">
        <f t="shared" si="4"/>
        <v>_</v>
      </c>
      <c r="G56" s="341" t="str">
        <f t="shared" si="5"/>
        <v>__</v>
      </c>
      <c r="H56" s="341"/>
      <c r="I56" s="282"/>
      <c r="J56" s="341"/>
      <c r="K56" s="292"/>
      <c r="L56" s="292"/>
      <c r="M56" s="282" t="s">
        <v>10</v>
      </c>
      <c r="N56" s="283"/>
      <c r="O56" s="342">
        <v>1000</v>
      </c>
      <c r="P56" s="343">
        <v>0.05</v>
      </c>
      <c r="Q56" s="344">
        <f t="shared" si="0"/>
        <v>0</v>
      </c>
      <c r="R56" s="345">
        <f t="shared" si="6"/>
        <v>0</v>
      </c>
      <c r="S56" s="374"/>
      <c r="T56" s="374"/>
      <c r="U56" s="375"/>
      <c r="V56" s="544"/>
      <c r="W56" s="344">
        <f t="shared" si="7"/>
        <v>0</v>
      </c>
      <c r="X56" s="345">
        <f t="shared" si="8"/>
        <v>0</v>
      </c>
      <c r="Y56" s="374"/>
      <c r="Z56" s="374"/>
      <c r="AA56" s="375"/>
      <c r="AB56" s="534"/>
      <c r="AC56" s="344">
        <f t="shared" si="9"/>
        <v>0</v>
      </c>
      <c r="AD56" s="345">
        <f t="shared" si="10"/>
        <v>0</v>
      </c>
      <c r="AE56" s="374"/>
      <c r="AF56" s="374"/>
      <c r="AG56" s="375"/>
      <c r="AH56" s="534"/>
      <c r="AI56" s="344">
        <f t="shared" si="1"/>
        <v>0</v>
      </c>
      <c r="AJ56" s="345">
        <f t="shared" si="11"/>
        <v>0</v>
      </c>
      <c r="AK56" s="374"/>
      <c r="AL56" s="374"/>
      <c r="AM56" s="375"/>
      <c r="AN56" s="534"/>
      <c r="AO56" s="344">
        <f t="shared" si="2"/>
        <v>0</v>
      </c>
      <c r="AP56" s="345">
        <f t="shared" si="12"/>
        <v>0</v>
      </c>
      <c r="AQ56" s="374"/>
      <c r="AR56" s="374"/>
      <c r="AS56" s="375"/>
      <c r="AT56" s="534"/>
      <c r="AU56" s="344">
        <f t="shared" si="13"/>
        <v>0</v>
      </c>
      <c r="AV56" s="345">
        <f t="shared" si="14"/>
        <v>0</v>
      </c>
      <c r="AW56" s="374"/>
      <c r="AX56" s="374"/>
      <c r="AY56" s="375"/>
    </row>
    <row r="57" spans="1:51" s="339" customFormat="1" ht="17.100000000000001" customHeight="1" x14ac:dyDescent="0.25">
      <c r="A57" s="340"/>
      <c r="B57" s="341"/>
      <c r="C57" s="341"/>
      <c r="D57" s="341"/>
      <c r="E57" s="341"/>
      <c r="F57" s="341" t="str">
        <f t="shared" si="4"/>
        <v>_</v>
      </c>
      <c r="G57" s="341" t="str">
        <f t="shared" si="5"/>
        <v>__</v>
      </c>
      <c r="H57" s="341"/>
      <c r="I57" s="282"/>
      <c r="J57" s="341"/>
      <c r="K57" s="292"/>
      <c r="L57" s="292"/>
      <c r="M57" s="282" t="s">
        <v>10</v>
      </c>
      <c r="N57" s="283"/>
      <c r="O57" s="342">
        <v>1000</v>
      </c>
      <c r="P57" s="343">
        <v>0.05</v>
      </c>
      <c r="Q57" s="344">
        <f t="shared" si="0"/>
        <v>0</v>
      </c>
      <c r="R57" s="345">
        <f t="shared" si="6"/>
        <v>0</v>
      </c>
      <c r="S57" s="374"/>
      <c r="T57" s="374"/>
      <c r="U57" s="375"/>
      <c r="V57" s="544"/>
      <c r="W57" s="344">
        <f t="shared" si="7"/>
        <v>0</v>
      </c>
      <c r="X57" s="345">
        <f t="shared" si="8"/>
        <v>0</v>
      </c>
      <c r="Y57" s="374"/>
      <c r="Z57" s="374"/>
      <c r="AA57" s="375"/>
      <c r="AB57" s="534"/>
      <c r="AC57" s="344">
        <f t="shared" si="9"/>
        <v>0</v>
      </c>
      <c r="AD57" s="345">
        <f t="shared" si="10"/>
        <v>0</v>
      </c>
      <c r="AE57" s="374"/>
      <c r="AF57" s="374"/>
      <c r="AG57" s="375"/>
      <c r="AH57" s="534"/>
      <c r="AI57" s="344">
        <f t="shared" si="1"/>
        <v>0</v>
      </c>
      <c r="AJ57" s="345">
        <f t="shared" si="11"/>
        <v>0</v>
      </c>
      <c r="AK57" s="374"/>
      <c r="AL57" s="374"/>
      <c r="AM57" s="375"/>
      <c r="AN57" s="534"/>
      <c r="AO57" s="344">
        <f t="shared" si="2"/>
        <v>0</v>
      </c>
      <c r="AP57" s="345">
        <f t="shared" si="12"/>
        <v>0</v>
      </c>
      <c r="AQ57" s="374"/>
      <c r="AR57" s="374"/>
      <c r="AS57" s="375"/>
      <c r="AT57" s="534"/>
      <c r="AU57" s="344">
        <f t="shared" si="13"/>
        <v>0</v>
      </c>
      <c r="AV57" s="345">
        <f t="shared" si="14"/>
        <v>0</v>
      </c>
      <c r="AW57" s="374"/>
      <c r="AX57" s="374"/>
      <c r="AY57" s="375"/>
    </row>
    <row r="58" spans="1:51" s="339" customFormat="1" ht="17.100000000000001" customHeight="1" x14ac:dyDescent="0.25">
      <c r="A58" s="340"/>
      <c r="B58" s="341"/>
      <c r="C58" s="341"/>
      <c r="D58" s="341"/>
      <c r="E58" s="341"/>
      <c r="F58" s="341" t="str">
        <f t="shared" si="4"/>
        <v>_</v>
      </c>
      <c r="G58" s="341" t="str">
        <f t="shared" si="5"/>
        <v>__</v>
      </c>
      <c r="H58" s="341"/>
      <c r="I58" s="282"/>
      <c r="J58" s="341"/>
      <c r="K58" s="292"/>
      <c r="L58" s="292"/>
      <c r="M58" s="282" t="s">
        <v>10</v>
      </c>
      <c r="N58" s="283"/>
      <c r="O58" s="342">
        <v>1000</v>
      </c>
      <c r="P58" s="343">
        <v>0.05</v>
      </c>
      <c r="Q58" s="344">
        <f t="shared" si="0"/>
        <v>0</v>
      </c>
      <c r="R58" s="345">
        <f t="shared" si="6"/>
        <v>0</v>
      </c>
      <c r="S58" s="374"/>
      <c r="T58" s="374"/>
      <c r="U58" s="375"/>
      <c r="V58" s="544"/>
      <c r="W58" s="344">
        <f t="shared" si="7"/>
        <v>0</v>
      </c>
      <c r="X58" s="345">
        <f t="shared" si="8"/>
        <v>0</v>
      </c>
      <c r="Y58" s="374"/>
      <c r="Z58" s="374"/>
      <c r="AA58" s="375"/>
      <c r="AB58" s="534"/>
      <c r="AC58" s="344">
        <f t="shared" si="9"/>
        <v>0</v>
      </c>
      <c r="AD58" s="345">
        <f t="shared" si="10"/>
        <v>0</v>
      </c>
      <c r="AE58" s="374"/>
      <c r="AF58" s="374"/>
      <c r="AG58" s="375"/>
      <c r="AH58" s="534"/>
      <c r="AI58" s="344">
        <f t="shared" si="1"/>
        <v>0</v>
      </c>
      <c r="AJ58" s="345">
        <f t="shared" si="11"/>
        <v>0</v>
      </c>
      <c r="AK58" s="374"/>
      <c r="AL58" s="374"/>
      <c r="AM58" s="375"/>
      <c r="AN58" s="534"/>
      <c r="AO58" s="344">
        <f t="shared" si="2"/>
        <v>0</v>
      </c>
      <c r="AP58" s="345">
        <f t="shared" si="12"/>
        <v>0</v>
      </c>
      <c r="AQ58" s="374"/>
      <c r="AR58" s="374"/>
      <c r="AS58" s="375"/>
      <c r="AT58" s="534"/>
      <c r="AU58" s="344">
        <f t="shared" si="13"/>
        <v>0</v>
      </c>
      <c r="AV58" s="345">
        <f t="shared" si="14"/>
        <v>0</v>
      </c>
      <c r="AW58" s="374"/>
      <c r="AX58" s="374"/>
      <c r="AY58" s="375"/>
    </row>
    <row r="59" spans="1:51" s="339" customFormat="1" ht="17.100000000000001" customHeight="1" x14ac:dyDescent="0.25">
      <c r="A59" s="340"/>
      <c r="B59" s="341"/>
      <c r="C59" s="341"/>
      <c r="D59" s="341"/>
      <c r="E59" s="341"/>
      <c r="F59" s="341" t="str">
        <f t="shared" si="4"/>
        <v>_</v>
      </c>
      <c r="G59" s="341" t="str">
        <f t="shared" si="5"/>
        <v>__</v>
      </c>
      <c r="H59" s="341"/>
      <c r="I59" s="282"/>
      <c r="J59" s="341"/>
      <c r="K59" s="292"/>
      <c r="L59" s="292"/>
      <c r="M59" s="282" t="s">
        <v>10</v>
      </c>
      <c r="N59" s="283"/>
      <c r="O59" s="342">
        <v>1000</v>
      </c>
      <c r="P59" s="343">
        <v>0.05</v>
      </c>
      <c r="Q59" s="344">
        <f t="shared" si="0"/>
        <v>0</v>
      </c>
      <c r="R59" s="345">
        <f t="shared" si="6"/>
        <v>0</v>
      </c>
      <c r="S59" s="374"/>
      <c r="T59" s="374"/>
      <c r="U59" s="375"/>
      <c r="V59" s="544"/>
      <c r="W59" s="344">
        <f t="shared" si="7"/>
        <v>0</v>
      </c>
      <c r="X59" s="345">
        <f t="shared" si="8"/>
        <v>0</v>
      </c>
      <c r="Y59" s="374"/>
      <c r="Z59" s="374"/>
      <c r="AA59" s="375"/>
      <c r="AB59" s="534"/>
      <c r="AC59" s="344">
        <f t="shared" si="9"/>
        <v>0</v>
      </c>
      <c r="AD59" s="345">
        <f t="shared" si="10"/>
        <v>0</v>
      </c>
      <c r="AE59" s="374"/>
      <c r="AF59" s="374"/>
      <c r="AG59" s="375"/>
      <c r="AH59" s="534"/>
      <c r="AI59" s="344">
        <f t="shared" si="1"/>
        <v>0</v>
      </c>
      <c r="AJ59" s="345">
        <f t="shared" si="11"/>
        <v>0</v>
      </c>
      <c r="AK59" s="374"/>
      <c r="AL59" s="374"/>
      <c r="AM59" s="375"/>
      <c r="AN59" s="534"/>
      <c r="AO59" s="344">
        <f t="shared" si="2"/>
        <v>0</v>
      </c>
      <c r="AP59" s="345">
        <f t="shared" si="12"/>
        <v>0</v>
      </c>
      <c r="AQ59" s="374"/>
      <c r="AR59" s="374"/>
      <c r="AS59" s="375"/>
      <c r="AT59" s="534"/>
      <c r="AU59" s="344">
        <f t="shared" si="13"/>
        <v>0</v>
      </c>
      <c r="AV59" s="345">
        <f t="shared" si="14"/>
        <v>0</v>
      </c>
      <c r="AW59" s="374"/>
      <c r="AX59" s="374"/>
      <c r="AY59" s="375"/>
    </row>
    <row r="60" spans="1:51" s="339" customFormat="1" ht="17.100000000000001" customHeight="1" x14ac:dyDescent="0.25">
      <c r="A60" s="340"/>
      <c r="B60" s="341"/>
      <c r="C60" s="341"/>
      <c r="D60" s="341"/>
      <c r="E60" s="341"/>
      <c r="F60" s="341" t="str">
        <f t="shared" si="4"/>
        <v>_</v>
      </c>
      <c r="G60" s="341" t="str">
        <f t="shared" si="5"/>
        <v>__</v>
      </c>
      <c r="H60" s="341"/>
      <c r="I60" s="282"/>
      <c r="J60" s="341"/>
      <c r="K60" s="292"/>
      <c r="L60" s="292"/>
      <c r="M60" s="282" t="s">
        <v>10</v>
      </c>
      <c r="N60" s="283"/>
      <c r="O60" s="342">
        <v>1000</v>
      </c>
      <c r="P60" s="343">
        <v>0.05</v>
      </c>
      <c r="Q60" s="344">
        <f t="shared" si="0"/>
        <v>0</v>
      </c>
      <c r="R60" s="345">
        <f t="shared" si="6"/>
        <v>0</v>
      </c>
      <c r="S60" s="374"/>
      <c r="T60" s="374"/>
      <c r="U60" s="375"/>
      <c r="V60" s="544"/>
      <c r="W60" s="344">
        <f t="shared" si="7"/>
        <v>0</v>
      </c>
      <c r="X60" s="345">
        <f t="shared" si="8"/>
        <v>0</v>
      </c>
      <c r="Y60" s="374"/>
      <c r="Z60" s="374"/>
      <c r="AA60" s="375"/>
      <c r="AB60" s="534"/>
      <c r="AC60" s="344">
        <f t="shared" si="9"/>
        <v>0</v>
      </c>
      <c r="AD60" s="345">
        <f t="shared" si="10"/>
        <v>0</v>
      </c>
      <c r="AE60" s="374"/>
      <c r="AF60" s="374"/>
      <c r="AG60" s="375"/>
      <c r="AH60" s="534"/>
      <c r="AI60" s="344">
        <f t="shared" si="1"/>
        <v>0</v>
      </c>
      <c r="AJ60" s="345">
        <f t="shared" si="11"/>
        <v>0</v>
      </c>
      <c r="AK60" s="374"/>
      <c r="AL60" s="374"/>
      <c r="AM60" s="375"/>
      <c r="AN60" s="534"/>
      <c r="AO60" s="344">
        <f t="shared" si="2"/>
        <v>0</v>
      </c>
      <c r="AP60" s="345">
        <f t="shared" si="12"/>
        <v>0</v>
      </c>
      <c r="AQ60" s="374"/>
      <c r="AR60" s="374"/>
      <c r="AS60" s="375"/>
      <c r="AT60" s="534"/>
      <c r="AU60" s="344">
        <f t="shared" si="13"/>
        <v>0</v>
      </c>
      <c r="AV60" s="345">
        <f t="shared" si="14"/>
        <v>0</v>
      </c>
      <c r="AW60" s="374"/>
      <c r="AX60" s="374"/>
      <c r="AY60" s="375"/>
    </row>
    <row r="61" spans="1:51" x14ac:dyDescent="0.25">
      <c r="Q61" s="304">
        <f t="shared" ref="Q61:AY61" si="44">SUM(Q19:Q60)</f>
        <v>73500</v>
      </c>
      <c r="R61" s="304">
        <f t="shared" si="44"/>
        <v>6125</v>
      </c>
      <c r="S61" s="304">
        <f t="shared" si="44"/>
        <v>73500</v>
      </c>
      <c r="T61" s="304">
        <f t="shared" si="44"/>
        <v>6125</v>
      </c>
      <c r="U61" s="304">
        <f t="shared" si="44"/>
        <v>0</v>
      </c>
      <c r="V61" s="304">
        <f t="shared" si="44"/>
        <v>0</v>
      </c>
      <c r="W61" s="304">
        <f t="shared" si="44"/>
        <v>78014.250669045519</v>
      </c>
      <c r="X61" s="304">
        <f t="shared" si="44"/>
        <v>6501.1875557537915</v>
      </c>
      <c r="Y61" s="304">
        <f t="shared" si="44"/>
        <v>78014.250669045505</v>
      </c>
      <c r="Z61" s="304">
        <f t="shared" si="44"/>
        <v>6501.1875557537915</v>
      </c>
      <c r="AA61" s="304">
        <f t="shared" si="44"/>
        <v>0</v>
      </c>
      <c r="AB61" s="304">
        <f t="shared" si="44"/>
        <v>0</v>
      </c>
      <c r="AC61" s="304">
        <f t="shared" si="44"/>
        <v>78014.250669045519</v>
      </c>
      <c r="AD61" s="304">
        <f t="shared" si="44"/>
        <v>6501.1875557537915</v>
      </c>
      <c r="AE61" s="304">
        <f t="shared" si="44"/>
        <v>78014.250669045505</v>
      </c>
      <c r="AF61" s="304">
        <f t="shared" si="44"/>
        <v>6501.1875557537915</v>
      </c>
      <c r="AG61" s="304">
        <f t="shared" si="44"/>
        <v>0</v>
      </c>
      <c r="AH61" s="304">
        <f t="shared" si="44"/>
        <v>0</v>
      </c>
      <c r="AI61" s="304">
        <f t="shared" si="44"/>
        <v>78014.250669045519</v>
      </c>
      <c r="AJ61" s="304">
        <f t="shared" si="44"/>
        <v>6501.1875557537915</v>
      </c>
      <c r="AK61" s="304">
        <f t="shared" si="44"/>
        <v>78014.250669045505</v>
      </c>
      <c r="AL61" s="304">
        <f t="shared" si="44"/>
        <v>6501.1875557537915</v>
      </c>
      <c r="AM61" s="304">
        <f t="shared" si="44"/>
        <v>0</v>
      </c>
      <c r="AN61" s="304">
        <f t="shared" si="44"/>
        <v>0</v>
      </c>
      <c r="AO61" s="304">
        <f t="shared" si="44"/>
        <v>78014.250669045519</v>
      </c>
      <c r="AP61" s="304">
        <f t="shared" si="44"/>
        <v>6501.1875557537915</v>
      </c>
      <c r="AQ61" s="304">
        <f t="shared" si="44"/>
        <v>78014.250669045505</v>
      </c>
      <c r="AR61" s="304">
        <f t="shared" si="44"/>
        <v>6501.1875557537915</v>
      </c>
      <c r="AS61" s="304">
        <f t="shared" si="44"/>
        <v>0</v>
      </c>
      <c r="AT61" s="304">
        <f t="shared" si="44"/>
        <v>0</v>
      </c>
      <c r="AU61" s="304">
        <f t="shared" si="44"/>
        <v>78014.250669045519</v>
      </c>
      <c r="AV61" s="304">
        <f t="shared" si="44"/>
        <v>6501.1875557537915</v>
      </c>
      <c r="AW61" s="304">
        <f t="shared" si="44"/>
        <v>78014.250669045505</v>
      </c>
      <c r="AX61" s="304">
        <f t="shared" si="44"/>
        <v>6501.1875557537915</v>
      </c>
      <c r="AY61" s="304">
        <f t="shared" si="44"/>
        <v>0</v>
      </c>
    </row>
  </sheetData>
  <autoFilter ref="A18:AY60"/>
  <dataConsolidate/>
  <mergeCells count="136">
    <mergeCell ref="A1:C1"/>
    <mergeCell ref="A3:C3"/>
    <mergeCell ref="A5:B5"/>
    <mergeCell ref="A6:C6"/>
    <mergeCell ref="O17:P17"/>
    <mergeCell ref="AN19:AN60"/>
    <mergeCell ref="AT19:AT60"/>
    <mergeCell ref="V19:V60"/>
    <mergeCell ref="S19:S21"/>
    <mergeCell ref="T19:T21"/>
    <mergeCell ref="U19:U21"/>
    <mergeCell ref="S22:S23"/>
    <mergeCell ref="S24:S29"/>
    <mergeCell ref="S30:S35"/>
    <mergeCell ref="S36:S38"/>
    <mergeCell ref="S39:S43"/>
    <mergeCell ref="S46:S52"/>
    <mergeCell ref="T46:T52"/>
    <mergeCell ref="U46:U52"/>
    <mergeCell ref="T22:T23"/>
    <mergeCell ref="U22:U23"/>
    <mergeCell ref="T24:T29"/>
    <mergeCell ref="AW19:AW21"/>
    <mergeCell ref="AX19:AX21"/>
    <mergeCell ref="AY19:AY21"/>
    <mergeCell ref="AW22:AW23"/>
    <mergeCell ref="AX22:AX23"/>
    <mergeCell ref="AY22:AY23"/>
    <mergeCell ref="AW24:AW29"/>
    <mergeCell ref="AX24:AX29"/>
    <mergeCell ref="AY24:AY29"/>
    <mergeCell ref="U24:U29"/>
    <mergeCell ref="T30:T35"/>
    <mergeCell ref="U30:U35"/>
    <mergeCell ref="T36:T38"/>
    <mergeCell ref="U36:U38"/>
    <mergeCell ref="T39:T43"/>
    <mergeCell ref="U39:U43"/>
    <mergeCell ref="Y19:Y21"/>
    <mergeCell ref="Z19:Z21"/>
    <mergeCell ref="Y36:Y38"/>
    <mergeCell ref="Z36:Z38"/>
    <mergeCell ref="AA36:AA38"/>
    <mergeCell ref="Y39:Y43"/>
    <mergeCell ref="Z39:Z43"/>
    <mergeCell ref="AA39:AA43"/>
    <mergeCell ref="Y46:Y52"/>
    <mergeCell ref="Z46:Z52"/>
    <mergeCell ref="AA46:AA52"/>
    <mergeCell ref="AE19:AE21"/>
    <mergeCell ref="AF19:AF21"/>
    <mergeCell ref="AE36:AE38"/>
    <mergeCell ref="AF36:AF38"/>
    <mergeCell ref="AA19:AA21"/>
    <mergeCell ref="Y22:Y23"/>
    <mergeCell ref="Z22:Z23"/>
    <mergeCell ref="AA22:AA23"/>
    <mergeCell ref="Y24:Y29"/>
    <mergeCell ref="Z24:Z29"/>
    <mergeCell ref="AA24:AA29"/>
    <mergeCell ref="Y30:Y35"/>
    <mergeCell ref="Z30:Z35"/>
    <mergeCell ref="AA30:AA35"/>
    <mergeCell ref="AB19:AB60"/>
    <mergeCell ref="AG36:AG38"/>
    <mergeCell ref="AE39:AE43"/>
    <mergeCell ref="AF39:AF43"/>
    <mergeCell ref="AG39:AG43"/>
    <mergeCell ref="AE46:AE52"/>
    <mergeCell ref="AF46:AF52"/>
    <mergeCell ref="AG46:AG52"/>
    <mergeCell ref="AK19:AK21"/>
    <mergeCell ref="AL19:AL21"/>
    <mergeCell ref="AK36:AK38"/>
    <mergeCell ref="AL36:AL38"/>
    <mergeCell ref="AG19:AG21"/>
    <mergeCell ref="AE22:AE23"/>
    <mergeCell ref="AF22:AF23"/>
    <mergeCell ref="AG22:AG23"/>
    <mergeCell ref="AE24:AE29"/>
    <mergeCell ref="AF24:AF29"/>
    <mergeCell ref="AG24:AG29"/>
    <mergeCell ref="AE30:AE35"/>
    <mergeCell ref="AF30:AF35"/>
    <mergeCell ref="AG30:AG35"/>
    <mergeCell ref="AH19:AH60"/>
    <mergeCell ref="AM36:AM38"/>
    <mergeCell ref="AK39:AK43"/>
    <mergeCell ref="AL39:AL43"/>
    <mergeCell ref="AM39:AM43"/>
    <mergeCell ref="AK46:AK52"/>
    <mergeCell ref="AL46:AL52"/>
    <mergeCell ref="AM46:AM52"/>
    <mergeCell ref="AQ19:AQ21"/>
    <mergeCell ref="AR19:AR21"/>
    <mergeCell ref="AQ36:AQ38"/>
    <mergeCell ref="AR36:AR38"/>
    <mergeCell ref="AM19:AM21"/>
    <mergeCell ref="AK22:AK23"/>
    <mergeCell ref="AL22:AL23"/>
    <mergeCell ref="AM22:AM23"/>
    <mergeCell ref="AK24:AK29"/>
    <mergeCell ref="AL24:AL29"/>
    <mergeCell ref="AM24:AM29"/>
    <mergeCell ref="AK30:AK35"/>
    <mergeCell ref="AL30:AL35"/>
    <mergeCell ref="AM30:AM35"/>
    <mergeCell ref="AS19:AS21"/>
    <mergeCell ref="AQ22:AQ23"/>
    <mergeCell ref="AR22:AR23"/>
    <mergeCell ref="AS22:AS23"/>
    <mergeCell ref="AQ24:AQ29"/>
    <mergeCell ref="AR24:AR29"/>
    <mergeCell ref="AS24:AS29"/>
    <mergeCell ref="AQ30:AQ35"/>
    <mergeCell ref="AR30:AR35"/>
    <mergeCell ref="AS30:AS35"/>
    <mergeCell ref="AS36:AS38"/>
    <mergeCell ref="AQ39:AQ43"/>
    <mergeCell ref="AR39:AR43"/>
    <mergeCell ref="AS39:AS43"/>
    <mergeCell ref="AQ46:AQ52"/>
    <mergeCell ref="AR46:AR52"/>
    <mergeCell ref="AS46:AS52"/>
    <mergeCell ref="AX30:AX35"/>
    <mergeCell ref="AY30:AY35"/>
    <mergeCell ref="AW36:AW38"/>
    <mergeCell ref="AX36:AX38"/>
    <mergeCell ref="AY36:AY38"/>
    <mergeCell ref="AW39:AW43"/>
    <mergeCell ref="AX39:AX43"/>
    <mergeCell ref="AY39:AY43"/>
    <mergeCell ref="AW46:AW52"/>
    <mergeCell ref="AX46:AX52"/>
    <mergeCell ref="AY46:AY52"/>
    <mergeCell ref="AW30:AW35"/>
  </mergeCells>
  <conditionalFormatting sqref="F19:F35 F39:F60">
    <cfRule type="expression" dxfId="57" priority="56">
      <formula>ISBLANK(#REF!)</formula>
    </cfRule>
  </conditionalFormatting>
  <conditionalFormatting sqref="F36:F37">
    <cfRule type="expression" dxfId="56" priority="2">
      <formula>ISBLANK(#REF!)</formula>
    </cfRule>
  </conditionalFormatting>
  <conditionalFormatting sqref="F38">
    <cfRule type="expression" dxfId="55" priority="1">
      <formula>ISBLANK(#REF!)</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Liste_D!$B$2:$B$62</xm:f>
          </x14:formula1>
          <xm:sqref>J19:J60</xm:sqref>
        </x14:dataValidation>
        <x14:dataValidation type="list" allowBlank="1" showInputMessage="1" showErrorMessage="1">
          <x14:formula1>
            <xm:f>Liste_D!$A$2:$A$17</xm:f>
          </x14:formula1>
          <xm:sqref>I19:I60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zoomScale="85" zoomScaleNormal="85" workbookViewId="0">
      <selection activeCell="F24" sqref="F24"/>
    </sheetView>
  </sheetViews>
  <sheetFormatPr baseColWidth="10" defaultColWidth="10.85546875" defaultRowHeight="14.25" x14ac:dyDescent="0.2"/>
  <cols>
    <col min="1" max="1" width="22.28515625" style="36" customWidth="1"/>
    <col min="2" max="2" width="21.7109375" style="42" customWidth="1"/>
    <col min="3" max="3" width="21.85546875" style="43" customWidth="1"/>
    <col min="4" max="4" width="10.85546875" style="36"/>
    <col min="5" max="6" width="16.42578125" style="36" customWidth="1"/>
    <col min="7" max="7" width="20.28515625" style="36" bestFit="1" customWidth="1"/>
    <col min="8" max="8" width="16.42578125" style="36" customWidth="1"/>
    <col min="9" max="9" width="17.85546875" style="36" customWidth="1"/>
    <col min="10" max="10" width="22.140625" style="36" customWidth="1"/>
    <col min="11" max="16384" width="10.85546875" style="36"/>
  </cols>
  <sheetData>
    <row r="1" spans="1:12" ht="34.5" thickBot="1" x14ac:dyDescent="0.25">
      <c r="A1" s="34" t="s">
        <v>6</v>
      </c>
      <c r="B1" s="34" t="s">
        <v>5</v>
      </c>
      <c r="C1" s="35" t="s">
        <v>66</v>
      </c>
      <c r="E1" s="53" t="s">
        <v>128</v>
      </c>
      <c r="F1" s="54" t="s">
        <v>129</v>
      </c>
      <c r="G1" s="54" t="s">
        <v>147</v>
      </c>
      <c r="H1" s="54" t="s">
        <v>127</v>
      </c>
      <c r="I1" s="55" t="s">
        <v>130</v>
      </c>
      <c r="J1" s="68" t="s">
        <v>171</v>
      </c>
    </row>
    <row r="2" spans="1:12" x14ac:dyDescent="0.2">
      <c r="A2" s="37" t="s">
        <v>20</v>
      </c>
      <c r="B2" s="38" t="s">
        <v>67</v>
      </c>
      <c r="C2" s="37"/>
      <c r="E2" s="56" t="s">
        <v>132</v>
      </c>
      <c r="F2" s="57" t="s">
        <v>136</v>
      </c>
      <c r="G2" s="57" t="s">
        <v>148</v>
      </c>
      <c r="H2" s="57" t="s">
        <v>161</v>
      </c>
      <c r="I2" s="65" t="s">
        <v>155</v>
      </c>
      <c r="J2" s="69" t="s">
        <v>195</v>
      </c>
      <c r="L2" s="57" t="s">
        <v>172</v>
      </c>
    </row>
    <row r="3" spans="1:12" x14ac:dyDescent="0.2">
      <c r="A3" s="37" t="s">
        <v>19</v>
      </c>
      <c r="B3" s="38" t="s">
        <v>68</v>
      </c>
      <c r="C3" s="37"/>
      <c r="E3" s="58" t="s">
        <v>133</v>
      </c>
      <c r="F3" s="59" t="s">
        <v>137</v>
      </c>
      <c r="G3" s="59" t="s">
        <v>149</v>
      </c>
      <c r="H3" s="59" t="s">
        <v>138</v>
      </c>
      <c r="I3" s="66" t="s">
        <v>158</v>
      </c>
      <c r="J3" s="70" t="s">
        <v>196</v>
      </c>
      <c r="L3" s="59" t="s">
        <v>173</v>
      </c>
    </row>
    <row r="4" spans="1:12" x14ac:dyDescent="0.2">
      <c r="A4" s="37" t="s">
        <v>69</v>
      </c>
      <c r="B4" s="38" t="s">
        <v>70</v>
      </c>
      <c r="C4" s="37"/>
      <c r="E4" s="58" t="s">
        <v>134</v>
      </c>
      <c r="F4" s="59"/>
      <c r="G4" s="59" t="s">
        <v>150</v>
      </c>
      <c r="H4" s="59" t="s">
        <v>146</v>
      </c>
      <c r="I4" s="66" t="s">
        <v>159</v>
      </c>
      <c r="J4" s="70" t="s">
        <v>197</v>
      </c>
      <c r="L4" s="59" t="s">
        <v>174</v>
      </c>
    </row>
    <row r="5" spans="1:12" x14ac:dyDescent="0.2">
      <c r="A5" s="37" t="s">
        <v>19</v>
      </c>
      <c r="B5" s="38" t="s">
        <v>71</v>
      </c>
      <c r="C5" s="37"/>
      <c r="E5" s="58" t="s">
        <v>135</v>
      </c>
      <c r="F5" s="59"/>
      <c r="G5" s="59" t="s">
        <v>151</v>
      </c>
      <c r="H5" s="59" t="s">
        <v>139</v>
      </c>
      <c r="I5" s="66"/>
      <c r="J5" s="70" t="s">
        <v>198</v>
      </c>
      <c r="L5" s="59" t="s">
        <v>175</v>
      </c>
    </row>
    <row r="6" spans="1:12" x14ac:dyDescent="0.2">
      <c r="A6" s="37" t="s">
        <v>72</v>
      </c>
      <c r="B6" s="38" t="s">
        <v>73</v>
      </c>
      <c r="C6" s="37"/>
      <c r="E6" s="58"/>
      <c r="F6" s="59"/>
      <c r="G6" s="59" t="s">
        <v>152</v>
      </c>
      <c r="H6" s="59" t="s">
        <v>140</v>
      </c>
      <c r="I6" s="66" t="s">
        <v>156</v>
      </c>
      <c r="J6" s="70" t="s">
        <v>199</v>
      </c>
      <c r="L6" s="72" t="s">
        <v>176</v>
      </c>
    </row>
    <row r="7" spans="1:12" x14ac:dyDescent="0.2">
      <c r="A7" s="37" t="s">
        <v>74</v>
      </c>
      <c r="B7" s="39" t="s">
        <v>75</v>
      </c>
      <c r="C7" s="37"/>
      <c r="E7" s="58"/>
      <c r="F7" s="59"/>
      <c r="G7" s="59" t="s">
        <v>167</v>
      </c>
      <c r="H7" s="59" t="s">
        <v>141</v>
      </c>
      <c r="I7" s="66" t="s">
        <v>160</v>
      </c>
      <c r="J7" s="70" t="s">
        <v>200</v>
      </c>
      <c r="L7" s="59" t="s">
        <v>177</v>
      </c>
    </row>
    <row r="8" spans="1:12" x14ac:dyDescent="0.2">
      <c r="A8" s="37" t="s">
        <v>76</v>
      </c>
      <c r="B8" s="39" t="s">
        <v>77</v>
      </c>
      <c r="C8" s="37"/>
      <c r="E8" s="58"/>
      <c r="F8" s="59"/>
      <c r="G8" s="59" t="s">
        <v>153</v>
      </c>
      <c r="H8" s="59" t="s">
        <v>142</v>
      </c>
      <c r="I8" s="66" t="s">
        <v>169</v>
      </c>
      <c r="J8" s="70" t="s">
        <v>201</v>
      </c>
      <c r="L8" s="59" t="s">
        <v>178</v>
      </c>
    </row>
    <row r="9" spans="1:12" x14ac:dyDescent="0.2">
      <c r="A9" s="37" t="s">
        <v>78</v>
      </c>
      <c r="B9" s="38" t="s">
        <v>79</v>
      </c>
      <c r="C9" s="37"/>
      <c r="E9" s="58"/>
      <c r="F9" s="59"/>
      <c r="G9" s="59" t="s">
        <v>154</v>
      </c>
      <c r="H9" s="59" t="s">
        <v>143</v>
      </c>
      <c r="I9" s="66" t="s">
        <v>157</v>
      </c>
      <c r="J9" s="70" t="s">
        <v>202</v>
      </c>
      <c r="L9" s="59" t="s">
        <v>179</v>
      </c>
    </row>
    <row r="10" spans="1:12" x14ac:dyDescent="0.2">
      <c r="A10" s="37"/>
      <c r="B10" s="38"/>
      <c r="C10" s="37"/>
      <c r="E10" s="58"/>
      <c r="F10" s="59"/>
      <c r="G10" s="59"/>
      <c r="H10" s="59" t="s">
        <v>308</v>
      </c>
      <c r="I10" s="66"/>
      <c r="J10" s="70"/>
      <c r="L10" s="59"/>
    </row>
    <row r="11" spans="1:12" x14ac:dyDescent="0.2">
      <c r="A11" s="37" t="s">
        <v>80</v>
      </c>
      <c r="B11" s="38" t="s">
        <v>81</v>
      </c>
      <c r="C11" s="37" t="s">
        <v>82</v>
      </c>
      <c r="E11" s="58"/>
      <c r="F11" s="59"/>
      <c r="G11" s="59" t="s">
        <v>166</v>
      </c>
      <c r="H11" s="59" t="s">
        <v>144</v>
      </c>
      <c r="I11" s="66"/>
      <c r="J11" s="70" t="s">
        <v>203</v>
      </c>
      <c r="L11" s="59" t="s">
        <v>180</v>
      </c>
    </row>
    <row r="12" spans="1:12" x14ac:dyDescent="0.2">
      <c r="A12" s="37" t="s">
        <v>12</v>
      </c>
      <c r="B12" s="38" t="s">
        <v>83</v>
      </c>
      <c r="E12" s="58"/>
      <c r="F12" s="59"/>
      <c r="G12" s="59" t="s">
        <v>163</v>
      </c>
      <c r="H12" s="59" t="s">
        <v>145</v>
      </c>
      <c r="I12" s="66" t="s">
        <v>168</v>
      </c>
      <c r="J12" s="70" t="s">
        <v>204</v>
      </c>
      <c r="L12" s="59" t="s">
        <v>181</v>
      </c>
    </row>
    <row r="13" spans="1:12" x14ac:dyDescent="0.2">
      <c r="B13" s="38" t="s">
        <v>84</v>
      </c>
      <c r="C13" s="37"/>
      <c r="E13" s="58"/>
      <c r="F13" s="59"/>
      <c r="G13" s="59" t="s">
        <v>164</v>
      </c>
      <c r="H13" s="59"/>
      <c r="I13" s="66"/>
      <c r="J13" s="70" t="s">
        <v>205</v>
      </c>
      <c r="L13" s="72" t="s">
        <v>183</v>
      </c>
    </row>
    <row r="14" spans="1:12" x14ac:dyDescent="0.2">
      <c r="A14" s="37"/>
      <c r="B14" s="38" t="s">
        <v>85</v>
      </c>
      <c r="C14" s="37"/>
      <c r="E14" s="58"/>
      <c r="F14" s="59"/>
      <c r="G14" s="59"/>
      <c r="H14" s="59"/>
      <c r="I14" s="66"/>
      <c r="J14" s="70" t="s">
        <v>206</v>
      </c>
      <c r="L14" s="59" t="s">
        <v>184</v>
      </c>
    </row>
    <row r="15" spans="1:12" x14ac:dyDescent="0.2">
      <c r="A15" s="37"/>
      <c r="B15" s="38" t="s">
        <v>86</v>
      </c>
      <c r="C15" s="37"/>
      <c r="E15" s="58"/>
      <c r="F15" s="59"/>
      <c r="G15" s="59"/>
      <c r="H15" s="59"/>
      <c r="I15" s="66" t="s">
        <v>165</v>
      </c>
      <c r="J15" s="70" t="s">
        <v>207</v>
      </c>
      <c r="L15" s="59" t="s">
        <v>185</v>
      </c>
    </row>
    <row r="16" spans="1:12" x14ac:dyDescent="0.2">
      <c r="A16" s="37"/>
      <c r="B16" s="38" t="s">
        <v>87</v>
      </c>
      <c r="C16" s="37"/>
      <c r="E16" s="58"/>
      <c r="F16" s="59"/>
      <c r="G16" s="59"/>
      <c r="H16" s="59"/>
      <c r="I16" s="66"/>
      <c r="J16" s="70"/>
      <c r="L16" s="59" t="s">
        <v>186</v>
      </c>
    </row>
    <row r="17" spans="1:12" x14ac:dyDescent="0.2">
      <c r="A17" s="37"/>
      <c r="B17" s="38" t="s">
        <v>88</v>
      </c>
      <c r="C17" s="37"/>
      <c r="E17" s="58"/>
      <c r="F17" s="59"/>
      <c r="G17" s="59"/>
      <c r="H17" s="59"/>
      <c r="I17" s="66"/>
      <c r="J17" s="70" t="s">
        <v>208</v>
      </c>
      <c r="L17" s="59" t="s">
        <v>187</v>
      </c>
    </row>
    <row r="18" spans="1:12" ht="15" thickBot="1" x14ac:dyDescent="0.25">
      <c r="A18" s="37"/>
      <c r="B18" s="38" t="s">
        <v>89</v>
      </c>
      <c r="C18" s="37"/>
      <c r="E18" s="60"/>
      <c r="F18" s="61"/>
      <c r="G18" s="61"/>
      <c r="H18" s="61"/>
      <c r="I18" s="67"/>
      <c r="J18" s="70" t="s">
        <v>209</v>
      </c>
      <c r="L18" s="59" t="s">
        <v>188</v>
      </c>
    </row>
    <row r="19" spans="1:12" x14ac:dyDescent="0.2">
      <c r="A19" s="37"/>
      <c r="B19" s="38" t="s">
        <v>90</v>
      </c>
      <c r="C19" s="37"/>
      <c r="J19" s="70"/>
      <c r="L19" s="59" t="s">
        <v>189</v>
      </c>
    </row>
    <row r="20" spans="1:12" x14ac:dyDescent="0.2">
      <c r="A20" s="37"/>
      <c r="B20" s="38" t="s">
        <v>91</v>
      </c>
      <c r="C20" s="37"/>
      <c r="J20" s="70" t="s">
        <v>210</v>
      </c>
      <c r="L20" s="59" t="s">
        <v>190</v>
      </c>
    </row>
    <row r="21" spans="1:12" x14ac:dyDescent="0.2">
      <c r="A21" s="37"/>
      <c r="B21" s="38" t="s">
        <v>17</v>
      </c>
      <c r="C21" s="37"/>
      <c r="J21" s="70"/>
      <c r="L21" s="59" t="s">
        <v>191</v>
      </c>
    </row>
    <row r="22" spans="1:12" x14ac:dyDescent="0.2">
      <c r="A22" s="37"/>
      <c r="B22" s="38" t="s">
        <v>16</v>
      </c>
      <c r="C22" s="37"/>
      <c r="J22" s="70" t="s">
        <v>192</v>
      </c>
      <c r="L22" s="59" t="s">
        <v>192</v>
      </c>
    </row>
    <row r="23" spans="1:12" x14ac:dyDescent="0.2">
      <c r="A23" s="37"/>
      <c r="B23" s="38" t="s">
        <v>92</v>
      </c>
      <c r="C23" s="37"/>
      <c r="J23" s="70" t="s">
        <v>211</v>
      </c>
      <c r="L23" s="59" t="s">
        <v>193</v>
      </c>
    </row>
    <row r="24" spans="1:12" ht="15" thickBot="1" x14ac:dyDescent="0.25">
      <c r="A24" s="37"/>
      <c r="B24" s="38" t="s">
        <v>15</v>
      </c>
      <c r="C24" s="37"/>
      <c r="J24" s="70" t="s">
        <v>212</v>
      </c>
      <c r="L24" s="64" t="s">
        <v>194</v>
      </c>
    </row>
    <row r="25" spans="1:12" x14ac:dyDescent="0.2">
      <c r="A25" s="37"/>
      <c r="B25" s="38" t="s">
        <v>93</v>
      </c>
      <c r="C25" s="37"/>
      <c r="J25" s="70"/>
    </row>
    <row r="26" spans="1:12" x14ac:dyDescent="0.2">
      <c r="A26" s="37"/>
      <c r="B26" s="38" t="s">
        <v>94</v>
      </c>
      <c r="C26" s="37"/>
      <c r="J26" s="70"/>
    </row>
    <row r="27" spans="1:12" x14ac:dyDescent="0.2">
      <c r="A27" s="37"/>
      <c r="B27" s="40" t="s">
        <v>95</v>
      </c>
      <c r="C27" s="37"/>
      <c r="J27" s="70"/>
    </row>
    <row r="28" spans="1:12" x14ac:dyDescent="0.2">
      <c r="A28" s="37"/>
      <c r="B28" s="38" t="s">
        <v>96</v>
      </c>
      <c r="C28" s="37" t="s">
        <v>97</v>
      </c>
      <c r="J28" s="70"/>
    </row>
    <row r="29" spans="1:12" x14ac:dyDescent="0.2">
      <c r="A29" s="37"/>
      <c r="B29" s="40" t="s">
        <v>98</v>
      </c>
      <c r="C29" s="37"/>
      <c r="J29" s="70"/>
    </row>
    <row r="30" spans="1:12" ht="15" thickBot="1" x14ac:dyDescent="0.25">
      <c r="A30" s="37"/>
      <c r="B30" s="38" t="s">
        <v>99</v>
      </c>
      <c r="C30" s="37"/>
      <c r="J30" s="71"/>
    </row>
    <row r="31" spans="1:12" x14ac:dyDescent="0.2">
      <c r="A31" s="37"/>
      <c r="B31" s="41" t="s">
        <v>100</v>
      </c>
      <c r="C31" s="37"/>
    </row>
    <row r="32" spans="1:12" x14ac:dyDescent="0.2">
      <c r="A32" s="37"/>
      <c r="B32" s="41" t="s">
        <v>101</v>
      </c>
      <c r="C32" s="37"/>
    </row>
    <row r="33" spans="2:3" x14ac:dyDescent="0.2">
      <c r="B33" s="41" t="s">
        <v>102</v>
      </c>
      <c r="C33" s="37"/>
    </row>
    <row r="34" spans="2:3" x14ac:dyDescent="0.2">
      <c r="B34" s="41" t="s">
        <v>103</v>
      </c>
      <c r="C34" s="37"/>
    </row>
    <row r="35" spans="2:3" x14ac:dyDescent="0.2">
      <c r="B35" s="41" t="s">
        <v>104</v>
      </c>
      <c r="C35" s="37"/>
    </row>
    <row r="36" spans="2:3" x14ac:dyDescent="0.2">
      <c r="B36" s="41" t="s">
        <v>105</v>
      </c>
      <c r="C36" s="37"/>
    </row>
    <row r="37" spans="2:3" x14ac:dyDescent="0.2">
      <c r="B37" s="41" t="s">
        <v>106</v>
      </c>
      <c r="C37" s="37"/>
    </row>
    <row r="38" spans="2:3" x14ac:dyDescent="0.2">
      <c r="B38" s="41" t="s">
        <v>107</v>
      </c>
      <c r="C38" s="37"/>
    </row>
    <row r="39" spans="2:3" x14ac:dyDescent="0.2">
      <c r="B39" s="41" t="s">
        <v>108</v>
      </c>
      <c r="C39" s="37"/>
    </row>
    <row r="40" spans="2:3" x14ac:dyDescent="0.2">
      <c r="B40" s="38" t="s">
        <v>109</v>
      </c>
      <c r="C40" s="37"/>
    </row>
    <row r="41" spans="2:3" x14ac:dyDescent="0.2">
      <c r="B41" s="38" t="s">
        <v>110</v>
      </c>
      <c r="C41" s="37"/>
    </row>
    <row r="42" spans="2:3" x14ac:dyDescent="0.2">
      <c r="B42" s="38" t="s">
        <v>111</v>
      </c>
      <c r="C42" s="37"/>
    </row>
    <row r="43" spans="2:3" x14ac:dyDescent="0.2">
      <c r="B43" s="38" t="s">
        <v>13</v>
      </c>
      <c r="C43" s="37"/>
    </row>
    <row r="44" spans="2:3" x14ac:dyDescent="0.2">
      <c r="B44" s="38" t="s">
        <v>112</v>
      </c>
      <c r="C44" s="37"/>
    </row>
    <row r="45" spans="2:3" x14ac:dyDescent="0.2">
      <c r="B45" s="38" t="s">
        <v>113</v>
      </c>
      <c r="C45" s="37"/>
    </row>
    <row r="46" spans="2:3" x14ac:dyDescent="0.2">
      <c r="B46" s="38" t="s">
        <v>18</v>
      </c>
      <c r="C46" s="37"/>
    </row>
    <row r="47" spans="2:3" x14ac:dyDescent="0.2">
      <c r="B47" s="38" t="s">
        <v>114</v>
      </c>
      <c r="C47" s="37"/>
    </row>
    <row r="48" spans="2:3" x14ac:dyDescent="0.2">
      <c r="B48" s="38" t="s">
        <v>115</v>
      </c>
      <c r="C48" s="37"/>
    </row>
    <row r="49" spans="2:3" x14ac:dyDescent="0.2">
      <c r="B49" s="38" t="s">
        <v>116</v>
      </c>
      <c r="C49" s="37"/>
    </row>
    <row r="50" spans="2:3" x14ac:dyDescent="0.2">
      <c r="B50" s="38" t="s">
        <v>117</v>
      </c>
      <c r="C50" s="37"/>
    </row>
    <row r="51" spans="2:3" x14ac:dyDescent="0.2">
      <c r="B51" s="38" t="s">
        <v>118</v>
      </c>
      <c r="C51" s="37"/>
    </row>
    <row r="52" spans="2:3" x14ac:dyDescent="0.2">
      <c r="B52" s="38" t="s">
        <v>14</v>
      </c>
      <c r="C52" s="37"/>
    </row>
    <row r="53" spans="2:3" x14ac:dyDescent="0.2">
      <c r="B53" s="38" t="s">
        <v>11</v>
      </c>
      <c r="C53" s="37"/>
    </row>
    <row r="54" spans="2:3" x14ac:dyDescent="0.2">
      <c r="C54" s="37"/>
    </row>
    <row r="55" spans="2:3" x14ac:dyDescent="0.2">
      <c r="B55" s="38"/>
      <c r="C55" s="37"/>
    </row>
    <row r="56" spans="2:3" x14ac:dyDescent="0.2">
      <c r="B56" s="38"/>
      <c r="C56" s="37"/>
    </row>
    <row r="57" spans="2:3" x14ac:dyDescent="0.2">
      <c r="B57" s="38"/>
      <c r="C57" s="37"/>
    </row>
    <row r="58" spans="2:3" x14ac:dyDescent="0.2">
      <c r="B58" s="38"/>
      <c r="C58" s="37"/>
    </row>
    <row r="59" spans="2:3" x14ac:dyDescent="0.2">
      <c r="B59" s="38"/>
      <c r="C59" s="37"/>
    </row>
    <row r="60" spans="2:3" x14ac:dyDescent="0.2">
      <c r="B60" s="38"/>
      <c r="C60" s="37"/>
    </row>
    <row r="61" spans="2:3" x14ac:dyDescent="0.2">
      <c r="B61" s="38"/>
      <c r="C61" s="37"/>
    </row>
    <row r="62" spans="2:3" x14ac:dyDescent="0.2">
      <c r="B62" s="38"/>
      <c r="C62" s="37"/>
    </row>
    <row r="63" spans="2:3" x14ac:dyDescent="0.2">
      <c r="B63" s="38"/>
      <c r="C63" s="37"/>
    </row>
    <row r="64" spans="2:3" x14ac:dyDescent="0.2">
      <c r="B64" s="38"/>
      <c r="C64" s="37"/>
    </row>
    <row r="65" spans="2:3" x14ac:dyDescent="0.2">
      <c r="B65" s="38"/>
      <c r="C65" s="37"/>
    </row>
    <row r="66" spans="2:3" x14ac:dyDescent="0.2">
      <c r="B66" s="38"/>
      <c r="C66" s="37"/>
    </row>
    <row r="67" spans="2:3" x14ac:dyDescent="0.2">
      <c r="B67" s="38"/>
      <c r="C67" s="37"/>
    </row>
    <row r="68" spans="2:3" x14ac:dyDescent="0.2">
      <c r="B68" s="38"/>
      <c r="C68" s="37"/>
    </row>
    <row r="69" spans="2:3" x14ac:dyDescent="0.2">
      <c r="B69" s="38"/>
      <c r="C69" s="37"/>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131"/>
  <sheetViews>
    <sheetView topLeftCell="A16" zoomScale="55" zoomScaleNormal="55" workbookViewId="0">
      <selection activeCell="D20" sqref="D20"/>
    </sheetView>
  </sheetViews>
  <sheetFormatPr baseColWidth="10" defaultColWidth="10.85546875" defaultRowHeight="12" outlineLevelCol="2" x14ac:dyDescent="0.25"/>
  <cols>
    <col min="1" max="1" width="4.42578125" style="302" customWidth="1"/>
    <col min="2" max="2" width="22.42578125" style="302" customWidth="1"/>
    <col min="3" max="3" width="10.85546875" style="302"/>
    <col min="4" max="4" width="9.42578125" style="302" customWidth="1"/>
    <col min="5" max="5" width="21.42578125" style="302" customWidth="1"/>
    <col min="6" max="6" width="34.28515625" style="302" customWidth="1" outlineLevel="1"/>
    <col min="7" max="7" width="38.5703125" style="302" customWidth="1" outlineLevel="1"/>
    <col min="8" max="8" width="7.140625" style="302" customWidth="1" outlineLevel="1"/>
    <col min="9" max="9" width="7.5703125" style="302" customWidth="1" outlineLevel="1"/>
    <col min="10" max="10" width="6.85546875" style="303" customWidth="1" outlineLevel="1"/>
    <col min="11" max="11" width="24.28515625" style="302" customWidth="1" outlineLevel="1"/>
    <col min="12" max="12" width="29.5703125" style="302" customWidth="1" outlineLevel="1"/>
    <col min="13" max="13" width="1.5703125" style="302" customWidth="1" outlineLevel="1"/>
    <col min="14" max="14" width="14.28515625" style="302" customWidth="1" outlineLevel="2"/>
    <col min="15" max="15" width="13.5703125" style="302" customWidth="1" outlineLevel="2"/>
    <col min="16" max="16" width="12.140625" style="302" customWidth="1" outlineLevel="2"/>
    <col min="17" max="17" width="13.7109375" style="302" customWidth="1" outlineLevel="2"/>
    <col min="18" max="18" width="13.42578125" style="302" customWidth="1" outlineLevel="2"/>
    <col min="19" max="19" width="11.5703125" style="302" customWidth="1" outlineLevel="2"/>
    <col min="20" max="20" width="12.140625" style="302" customWidth="1" outlineLevel="2"/>
    <col min="21" max="21" width="16.28515625" style="302" customWidth="1" outlineLevel="2"/>
    <col min="22" max="22" width="18.85546875" style="302" customWidth="1" outlineLevel="2"/>
    <col min="23" max="23" width="19.85546875" style="302" customWidth="1" outlineLevel="2"/>
    <col min="24" max="24" width="2.5703125" style="302" customWidth="1"/>
    <col min="25" max="25" width="14.42578125" style="302" customWidth="1" outlineLevel="1" collapsed="1"/>
    <col min="26" max="26" width="14.42578125" style="302" customWidth="1" outlineLevel="1"/>
    <col min="27" max="27" width="13.85546875" style="304" customWidth="1" outlineLevel="1"/>
    <col min="28" max="28" width="14.7109375" style="305" customWidth="1" outlineLevel="1"/>
    <col min="29" max="30" width="12.85546875" style="305" customWidth="1" outlineLevel="1"/>
    <col min="31" max="31" width="18.5703125" style="305" customWidth="1" outlineLevel="1"/>
    <col min="32" max="32" width="12.85546875" style="305" customWidth="1" outlineLevel="1"/>
    <col min="33" max="33" width="15.42578125" style="304" customWidth="1" outlineLevel="1"/>
    <col min="34" max="34" width="12.5703125" style="304" customWidth="1"/>
    <col min="35" max="35" width="12.7109375" style="304" customWidth="1"/>
    <col min="36" max="36" width="10.85546875" style="304"/>
    <col min="37" max="37" width="3.140625" style="304" customWidth="1"/>
    <col min="38" max="38" width="15.42578125" style="304" customWidth="1" outlineLevel="1"/>
    <col min="39" max="40" width="13.140625" style="304" customWidth="1" outlineLevel="1"/>
    <col min="41" max="41" width="11.7109375" style="304" customWidth="1" outlineLevel="1"/>
    <col min="42" max="42" width="13.140625" style="304" customWidth="1" outlineLevel="1"/>
    <col min="43" max="43" width="6.5703125" style="304" customWidth="1"/>
    <col min="44" max="44" width="15.42578125" style="304" customWidth="1" outlineLevel="1"/>
    <col min="45" max="45" width="16.85546875" style="304" customWidth="1" outlineLevel="1"/>
    <col min="46" max="47" width="12.85546875" style="304" customWidth="1" outlineLevel="1"/>
    <col min="48" max="48" width="10.85546875" style="304" customWidth="1" outlineLevel="1"/>
    <col min="49" max="49" width="5.42578125" style="304" customWidth="1"/>
    <col min="50" max="50" width="15.42578125" style="304" customWidth="1" outlineLevel="1"/>
    <col min="51" max="51" width="16.85546875" style="304" customWidth="1" outlineLevel="1"/>
    <col min="52" max="53" width="12.85546875" style="304" customWidth="1" outlineLevel="1"/>
    <col min="54" max="54" width="10.85546875" style="304" customWidth="1" outlineLevel="1"/>
    <col min="55" max="55" width="5.5703125" style="304" customWidth="1"/>
    <col min="56" max="56" width="15.42578125" style="304" customWidth="1" outlineLevel="1"/>
    <col min="57" max="57" width="16.85546875" style="304" customWidth="1" outlineLevel="1"/>
    <col min="58" max="60" width="10.85546875" style="304" customWidth="1" outlineLevel="1"/>
    <col min="61" max="61" width="4.5703125" style="304" customWidth="1"/>
    <col min="62" max="62" width="15.42578125" style="304" customWidth="1" outlineLevel="1"/>
    <col min="63" max="63" width="16.85546875" style="304" customWidth="1" outlineLevel="1"/>
    <col min="64" max="66" width="10.85546875" style="302" customWidth="1" outlineLevel="1"/>
    <col min="67" max="16384" width="10.85546875" style="302"/>
  </cols>
  <sheetData>
    <row r="1" spans="1:7" x14ac:dyDescent="0.25">
      <c r="A1" s="535" t="s">
        <v>21</v>
      </c>
      <c r="B1" s="535"/>
      <c r="C1" s="535"/>
      <c r="D1" s="299"/>
      <c r="E1" s="299"/>
      <c r="F1" s="299"/>
      <c r="G1" s="301"/>
    </row>
    <row r="2" spans="1:7" x14ac:dyDescent="0.25">
      <c r="A2" s="299"/>
      <c r="B2" s="299"/>
      <c r="C2" s="299"/>
      <c r="D2" s="299"/>
      <c r="E2" s="299"/>
      <c r="F2" s="299"/>
      <c r="G2" s="301"/>
    </row>
    <row r="3" spans="1:7" x14ac:dyDescent="0.25">
      <c r="A3" s="536" t="s">
        <v>22</v>
      </c>
      <c r="B3" s="537"/>
      <c r="C3" s="537"/>
      <c r="D3" s="299"/>
      <c r="E3" s="299"/>
      <c r="F3" s="299"/>
      <c r="G3" s="301"/>
    </row>
    <row r="4" spans="1:7" x14ac:dyDescent="0.25">
      <c r="A4" s="248"/>
      <c r="B4" s="299"/>
      <c r="C4" s="299"/>
      <c r="D4" s="299"/>
      <c r="E4" s="299"/>
      <c r="F4" s="299"/>
      <c r="G4" s="301"/>
    </row>
    <row r="5" spans="1:7" x14ac:dyDescent="0.25">
      <c r="A5" s="538" t="s">
        <v>23</v>
      </c>
      <c r="B5" s="539"/>
      <c r="C5" s="299"/>
      <c r="D5" s="299"/>
      <c r="E5" s="299"/>
      <c r="F5" s="299"/>
      <c r="G5" s="301"/>
    </row>
    <row r="6" spans="1:7" x14ac:dyDescent="0.25">
      <c r="A6" s="540" t="s">
        <v>24</v>
      </c>
      <c r="B6" s="541"/>
      <c r="C6" s="541"/>
      <c r="D6" s="299"/>
      <c r="E6" s="299"/>
      <c r="F6" s="299"/>
      <c r="G6" s="301"/>
    </row>
    <row r="7" spans="1:7" x14ac:dyDescent="0.25">
      <c r="A7" s="299"/>
      <c r="B7" s="299"/>
      <c r="C7" s="299"/>
      <c r="D7" s="299"/>
      <c r="E7" s="299"/>
      <c r="F7" s="299"/>
      <c r="G7" s="301"/>
    </row>
    <row r="8" spans="1:7" ht="12.75" thickBot="1" x14ac:dyDescent="0.3">
      <c r="A8" s="299"/>
      <c r="B8" s="299"/>
      <c r="C8" s="299"/>
      <c r="D8" s="379" t="s">
        <v>25</v>
      </c>
      <c r="E8" s="380"/>
      <c r="F8" s="551" t="s">
        <v>26</v>
      </c>
      <c r="G8" s="552"/>
    </row>
    <row r="9" spans="1:7" x14ac:dyDescent="0.25">
      <c r="A9" s="251" t="s">
        <v>27</v>
      </c>
      <c r="B9" s="252" t="s">
        <v>28</v>
      </c>
      <c r="C9" s="253" t="s">
        <v>29</v>
      </c>
      <c r="D9" s="381">
        <v>112.1</v>
      </c>
      <c r="E9" s="382"/>
      <c r="F9" s="383"/>
      <c r="G9" s="384"/>
    </row>
    <row r="10" spans="1:7" x14ac:dyDescent="0.25">
      <c r="A10" s="257" t="s">
        <v>30</v>
      </c>
      <c r="B10" s="258" t="s">
        <v>31</v>
      </c>
      <c r="C10" s="259" t="s">
        <v>32</v>
      </c>
      <c r="D10" s="385">
        <v>120.2</v>
      </c>
      <c r="E10" s="386"/>
      <c r="F10" s="387"/>
      <c r="G10" s="388">
        <f>0.15+0.85*$D$10/$D$9</f>
        <v>1.0614183764495986</v>
      </c>
    </row>
    <row r="11" spans="1:7" x14ac:dyDescent="0.25">
      <c r="A11" s="262"/>
      <c r="B11" s="258" t="s">
        <v>33</v>
      </c>
      <c r="C11" s="259" t="s">
        <v>32</v>
      </c>
      <c r="D11" s="389">
        <v>120.2</v>
      </c>
      <c r="E11" s="390"/>
      <c r="F11" s="391"/>
      <c r="G11" s="392">
        <f>0.15+0.85*$D$11/$D$9</f>
        <v>1.0614183764495986</v>
      </c>
    </row>
    <row r="12" spans="1:7" x14ac:dyDescent="0.25">
      <c r="A12" s="262"/>
      <c r="B12" s="258" t="s">
        <v>34</v>
      </c>
      <c r="C12" s="259" t="s">
        <v>32</v>
      </c>
      <c r="D12" s="393">
        <v>120.2</v>
      </c>
      <c r="E12" s="394"/>
      <c r="F12" s="391"/>
      <c r="G12" s="395">
        <f>0.15+0.85*$D$12/$D$9</f>
        <v>1.0614183764495986</v>
      </c>
    </row>
    <row r="13" spans="1:7" x14ac:dyDescent="0.25">
      <c r="A13" s="262"/>
      <c r="B13" s="258" t="s">
        <v>35</v>
      </c>
      <c r="C13" s="259" t="s">
        <v>32</v>
      </c>
      <c r="D13" s="396">
        <v>120.2</v>
      </c>
      <c r="E13" s="397"/>
      <c r="F13" s="391"/>
      <c r="G13" s="398">
        <f>0.15+0.85*$D$13/$D$9</f>
        <v>1.0614183764495986</v>
      </c>
    </row>
    <row r="14" spans="1:7" ht="12.75" thickBot="1" x14ac:dyDescent="0.3">
      <c r="A14" s="269"/>
      <c r="B14" s="270" t="s">
        <v>36</v>
      </c>
      <c r="C14" s="271" t="s">
        <v>32</v>
      </c>
      <c r="D14" s="399">
        <v>120.2</v>
      </c>
      <c r="E14" s="400"/>
      <c r="F14" s="401"/>
      <c r="G14" s="402">
        <f>0.15+0.85*$D$14/$D$9</f>
        <v>1.0614183764495986</v>
      </c>
    </row>
    <row r="16" spans="1:7" ht="12.75" thickBot="1" x14ac:dyDescent="0.3"/>
    <row r="17" spans="1:66" ht="15" customHeight="1" thickBot="1" x14ac:dyDescent="0.3">
      <c r="N17" s="553" t="s">
        <v>131</v>
      </c>
      <c r="O17" s="554"/>
      <c r="P17" s="554"/>
      <c r="Q17" s="554"/>
      <c r="R17" s="554"/>
      <c r="S17" s="554"/>
      <c r="T17" s="554"/>
      <c r="U17" s="554"/>
      <c r="V17" s="554"/>
      <c r="W17" s="555"/>
      <c r="X17" s="403"/>
      <c r="Y17" s="404"/>
      <c r="Z17" s="404"/>
      <c r="AA17" s="542" t="s">
        <v>50</v>
      </c>
      <c r="AB17" s="542"/>
      <c r="AC17" s="405"/>
      <c r="AD17" s="405"/>
      <c r="AE17" s="405"/>
      <c r="AF17" s="405"/>
    </row>
    <row r="18" spans="1:66" ht="150" customHeight="1" thickBot="1" x14ac:dyDescent="0.3">
      <c r="A18" s="406" t="s">
        <v>0</v>
      </c>
      <c r="B18" s="407" t="s">
        <v>1</v>
      </c>
      <c r="C18" s="407" t="s">
        <v>2</v>
      </c>
      <c r="D18" s="407" t="s">
        <v>357</v>
      </c>
      <c r="E18" s="407"/>
      <c r="F18" s="407" t="s">
        <v>120</v>
      </c>
      <c r="G18" s="408" t="s">
        <v>3</v>
      </c>
      <c r="H18" s="407" t="s">
        <v>5</v>
      </c>
      <c r="I18" s="407" t="s">
        <v>6</v>
      </c>
      <c r="J18" s="407" t="s">
        <v>122</v>
      </c>
      <c r="K18" s="407" t="s">
        <v>8</v>
      </c>
      <c r="L18" s="407" t="s">
        <v>9</v>
      </c>
      <c r="M18" s="408" t="s">
        <v>10</v>
      </c>
      <c r="N18" s="409" t="s">
        <v>121</v>
      </c>
      <c r="O18" s="410" t="s">
        <v>123</v>
      </c>
      <c r="P18" s="410" t="s">
        <v>124</v>
      </c>
      <c r="Q18" s="410" t="s">
        <v>125</v>
      </c>
      <c r="R18" s="410" t="s">
        <v>126</v>
      </c>
      <c r="S18" s="410" t="s">
        <v>128</v>
      </c>
      <c r="T18" s="411" t="s">
        <v>129</v>
      </c>
      <c r="U18" s="412" t="s">
        <v>127</v>
      </c>
      <c r="V18" s="410" t="s">
        <v>130</v>
      </c>
      <c r="W18" s="413" t="s">
        <v>147</v>
      </c>
      <c r="X18" s="413"/>
      <c r="Y18" s="414" t="s">
        <v>220</v>
      </c>
      <c r="Z18" s="414" t="s">
        <v>221</v>
      </c>
      <c r="AA18" s="415" t="s">
        <v>215</v>
      </c>
      <c r="AB18" s="416" t="s">
        <v>216</v>
      </c>
      <c r="AC18" s="417" t="s">
        <v>162</v>
      </c>
      <c r="AD18" s="418" t="s">
        <v>217</v>
      </c>
      <c r="AE18" s="416" t="s">
        <v>214</v>
      </c>
      <c r="AF18" s="419" t="s">
        <v>219</v>
      </c>
      <c r="AG18" s="420" t="s">
        <v>218</v>
      </c>
      <c r="AH18" s="420" t="s">
        <v>226</v>
      </c>
      <c r="AI18" s="420" t="s">
        <v>227</v>
      </c>
      <c r="AJ18" s="420" t="s">
        <v>53</v>
      </c>
      <c r="AK18" s="421"/>
      <c r="AL18" s="313" t="s">
        <v>228</v>
      </c>
      <c r="AM18" s="314" t="s">
        <v>218</v>
      </c>
      <c r="AN18" s="314" t="s">
        <v>229</v>
      </c>
      <c r="AO18" s="314" t="s">
        <v>230</v>
      </c>
      <c r="AP18" s="315" t="s">
        <v>54</v>
      </c>
      <c r="AQ18" s="316"/>
      <c r="AR18" s="317" t="s">
        <v>231</v>
      </c>
      <c r="AS18" s="318" t="s">
        <v>232</v>
      </c>
      <c r="AT18" s="318" t="s">
        <v>233</v>
      </c>
      <c r="AU18" s="318" t="s">
        <v>234</v>
      </c>
      <c r="AV18" s="319" t="s">
        <v>56</v>
      </c>
      <c r="AW18" s="320"/>
      <c r="AX18" s="321" t="s">
        <v>235</v>
      </c>
      <c r="AY18" s="322" t="s">
        <v>236</v>
      </c>
      <c r="AZ18" s="322" t="s">
        <v>237</v>
      </c>
      <c r="BA18" s="322" t="s">
        <v>238</v>
      </c>
      <c r="BB18" s="323" t="s">
        <v>57</v>
      </c>
      <c r="BC18" s="324"/>
      <c r="BD18" s="325" t="s">
        <v>239</v>
      </c>
      <c r="BE18" s="326" t="s">
        <v>240</v>
      </c>
      <c r="BF18" s="326" t="s">
        <v>241</v>
      </c>
      <c r="BG18" s="326" t="s">
        <v>242</v>
      </c>
      <c r="BH18" s="327" t="s">
        <v>58</v>
      </c>
      <c r="BI18" s="328"/>
      <c r="BJ18" s="329" t="s">
        <v>243</v>
      </c>
      <c r="BK18" s="330" t="s">
        <v>244</v>
      </c>
      <c r="BL18" s="331" t="s">
        <v>245</v>
      </c>
      <c r="BM18" s="331" t="s">
        <v>246</v>
      </c>
      <c r="BN18" s="332" t="s">
        <v>59</v>
      </c>
    </row>
    <row r="19" spans="1:66" ht="16.5" customHeight="1" thickBot="1" x14ac:dyDescent="0.3">
      <c r="A19" s="333"/>
      <c r="B19" s="426" t="s">
        <v>307</v>
      </c>
      <c r="C19" s="588" t="s">
        <v>268</v>
      </c>
      <c r="D19" s="334" t="s">
        <v>358</v>
      </c>
      <c r="E19" s="282"/>
      <c r="F19" s="334" t="str">
        <f>CONCATENATE(C19,I19,M19,K19)</f>
        <v>054003VENP_Labo_P3C</v>
      </c>
      <c r="G19" s="423" t="str">
        <f>CONCATENATE(C19,I19,M19,K19,M19,L19)</f>
        <v>054003VENP_Labo_P3C_</v>
      </c>
      <c r="H19" s="280" t="s">
        <v>19</v>
      </c>
      <c r="I19" s="424" t="s">
        <v>14</v>
      </c>
      <c r="J19" s="426">
        <v>1</v>
      </c>
      <c r="K19" s="376" t="s">
        <v>309</v>
      </c>
      <c r="L19" s="281"/>
      <c r="M19" s="425" t="s">
        <v>10</v>
      </c>
      <c r="N19" s="426">
        <v>2</v>
      </c>
      <c r="O19" s="426">
        <v>610</v>
      </c>
      <c r="P19" s="426">
        <v>610</v>
      </c>
      <c r="Q19" s="426">
        <v>292</v>
      </c>
      <c r="R19" s="376"/>
      <c r="S19" s="376" t="s">
        <v>132</v>
      </c>
      <c r="T19" s="426" t="s">
        <v>137</v>
      </c>
      <c r="U19" s="427" t="s">
        <v>144</v>
      </c>
      <c r="V19" s="428"/>
      <c r="W19" s="429" t="s">
        <v>164</v>
      </c>
      <c r="X19" s="430"/>
      <c r="Y19" s="431"/>
      <c r="Z19" s="431"/>
      <c r="AA19" s="432">
        <v>200</v>
      </c>
      <c r="AB19" s="433">
        <v>0.5</v>
      </c>
      <c r="AC19" s="434">
        <f>AA19-(AA19*AB19)</f>
        <v>100</v>
      </c>
      <c r="AD19" s="434">
        <f>(AC19*N19)*J19</f>
        <v>200</v>
      </c>
      <c r="AE19" s="435">
        <v>0.05</v>
      </c>
      <c r="AF19" s="434">
        <f>AD19*(AE19+1)</f>
        <v>210</v>
      </c>
      <c r="AG19" s="436">
        <f>AF19*12</f>
        <v>2520</v>
      </c>
      <c r="AH19" s="545">
        <f>SUM(AF19:AF46)</f>
        <v>7875</v>
      </c>
      <c r="AI19" s="545">
        <f>SUM(AG19:AG46)</f>
        <v>94500</v>
      </c>
      <c r="AJ19" s="545"/>
      <c r="AK19" s="437"/>
      <c r="AL19" s="438">
        <f t="shared" ref="AL19:AL83" si="0">AF19*$G$10</f>
        <v>222.8978590544157</v>
      </c>
      <c r="AM19" s="436">
        <f>AL19*12</f>
        <v>2674.7743086529886</v>
      </c>
      <c r="AN19" s="545">
        <f>SUM(AL19:AL46)</f>
        <v>8358.6697145405888</v>
      </c>
      <c r="AO19" s="545">
        <f>SUM(AM19:AM46)</f>
        <v>100304.03657448711</v>
      </c>
      <c r="AP19" s="545"/>
      <c r="AQ19" s="439"/>
      <c r="AR19" s="440">
        <f>AF19*$G$11</f>
        <v>222.8978590544157</v>
      </c>
      <c r="AS19" s="436">
        <f>AR19*12</f>
        <v>2674.7743086529886</v>
      </c>
      <c r="AT19" s="545">
        <f>SUM(AR19:AR46)</f>
        <v>8358.6697145405888</v>
      </c>
      <c r="AU19" s="545">
        <f>SUM(AS19:AS46)</f>
        <v>100304.03657448711</v>
      </c>
      <c r="AV19" s="545"/>
      <c r="AW19" s="439"/>
      <c r="AX19" s="440">
        <f>AF19*$G$12</f>
        <v>222.8978590544157</v>
      </c>
      <c r="AY19" s="436">
        <f>AX19*12</f>
        <v>2674.7743086529886</v>
      </c>
      <c r="AZ19" s="545">
        <f>SUM(AX19:AX46)</f>
        <v>8358.6697145405888</v>
      </c>
      <c r="BA19" s="545">
        <f>SUM(AY19:AY46)</f>
        <v>100304.03657448711</v>
      </c>
      <c r="BB19" s="545"/>
      <c r="BC19" s="439"/>
      <c r="BD19" s="440">
        <f>AF19*$G$13</f>
        <v>222.8978590544157</v>
      </c>
      <c r="BE19" s="436">
        <f>BD19*12</f>
        <v>2674.7743086529886</v>
      </c>
      <c r="BF19" s="545">
        <f>SUM(BD19:BD46)</f>
        <v>8358.6697145405888</v>
      </c>
      <c r="BG19" s="545">
        <f>SUM(BE19:BE46)</f>
        <v>100304.03657448711</v>
      </c>
      <c r="BH19" s="545"/>
      <c r="BI19" s="439"/>
      <c r="BJ19" s="440">
        <f>AF19*$G$14</f>
        <v>222.8978590544157</v>
      </c>
      <c r="BK19" s="436">
        <f>BJ19*12</f>
        <v>2674.7743086529886</v>
      </c>
      <c r="BL19" s="545">
        <f>SUM(BJ19:BJ46)</f>
        <v>8358.6697145405888</v>
      </c>
      <c r="BM19" s="545">
        <f>SUM(BK19:BK46)</f>
        <v>100304.03657448711</v>
      </c>
      <c r="BN19" s="545"/>
    </row>
    <row r="20" spans="1:66" ht="16.5" customHeight="1" thickBot="1" x14ac:dyDescent="0.3">
      <c r="A20" s="366"/>
      <c r="B20" s="426" t="s">
        <v>307</v>
      </c>
      <c r="C20" s="588" t="s">
        <v>268</v>
      </c>
      <c r="D20" s="441" t="s">
        <v>358</v>
      </c>
      <c r="E20" s="282"/>
      <c r="F20" s="367" t="str">
        <f t="shared" ref="F20:F38" si="1">CONCATENATE(C20,I20,M20,K20)</f>
        <v>054003VENP_Labo_P3C</v>
      </c>
      <c r="G20" s="442" t="str">
        <f t="shared" ref="G20:G41" si="2">CONCATENATE(C20,I20,M20,K20,M20,L20)</f>
        <v>054003VENP_Labo_P3C_</v>
      </c>
      <c r="H20" s="297" t="s">
        <v>19</v>
      </c>
      <c r="I20" s="282" t="s">
        <v>14</v>
      </c>
      <c r="J20" s="426">
        <v>1</v>
      </c>
      <c r="K20" s="426" t="s">
        <v>309</v>
      </c>
      <c r="L20" s="298"/>
      <c r="M20" s="425" t="s">
        <v>10</v>
      </c>
      <c r="N20" s="426">
        <v>2</v>
      </c>
      <c r="O20" s="426">
        <v>305</v>
      </c>
      <c r="P20" s="426">
        <v>610</v>
      </c>
      <c r="Q20" s="426">
        <v>292</v>
      </c>
      <c r="R20" s="426"/>
      <c r="S20" s="443" t="s">
        <v>132</v>
      </c>
      <c r="T20" s="426" t="s">
        <v>137</v>
      </c>
      <c r="U20" s="444" t="s">
        <v>144</v>
      </c>
      <c r="V20" s="445"/>
      <c r="W20" s="429" t="s">
        <v>164</v>
      </c>
      <c r="X20" s="446"/>
      <c r="Y20" s="447"/>
      <c r="Z20" s="447"/>
      <c r="AA20" s="448">
        <v>100</v>
      </c>
      <c r="AB20" s="449">
        <v>0.5</v>
      </c>
      <c r="AC20" s="450">
        <f t="shared" ref="AC20:AC32" si="3">AA20-(AA20*AB20)</f>
        <v>50</v>
      </c>
      <c r="AD20" s="451">
        <f t="shared" ref="AD20:AD32" si="4">(AC20*N20)*J20</f>
        <v>100</v>
      </c>
      <c r="AE20" s="452">
        <v>0.05</v>
      </c>
      <c r="AF20" s="451">
        <f t="shared" ref="AF20:AF32" si="5">AD20*(AE20+1)</f>
        <v>105</v>
      </c>
      <c r="AG20" s="453">
        <f t="shared" ref="AG20:AG83" si="6">AF20*12</f>
        <v>1260</v>
      </c>
      <c r="AH20" s="546"/>
      <c r="AI20" s="546"/>
      <c r="AJ20" s="546"/>
      <c r="AK20" s="437"/>
      <c r="AL20" s="438">
        <f t="shared" si="0"/>
        <v>111.44892952720785</v>
      </c>
      <c r="AM20" s="453">
        <f t="shared" ref="AM20:AM32" si="7">AL20*12</f>
        <v>1337.3871543264943</v>
      </c>
      <c r="AN20" s="546"/>
      <c r="AO20" s="546"/>
      <c r="AP20" s="546"/>
      <c r="AQ20" s="437"/>
      <c r="AR20" s="438">
        <f t="shared" ref="AR20:AR83" si="8">AF20*$G$11</f>
        <v>111.44892952720785</v>
      </c>
      <c r="AS20" s="453">
        <f t="shared" ref="AS20:AS32" si="9">AR20*12</f>
        <v>1337.3871543264943</v>
      </c>
      <c r="AT20" s="546"/>
      <c r="AU20" s="546"/>
      <c r="AV20" s="546"/>
      <c r="AW20" s="437"/>
      <c r="AX20" s="438">
        <f t="shared" ref="AX20:AX83" si="10">AF20*$G$12</f>
        <v>111.44892952720785</v>
      </c>
      <c r="AY20" s="453">
        <f t="shared" ref="AY20:AY32" si="11">AX20*12</f>
        <v>1337.3871543264943</v>
      </c>
      <c r="AZ20" s="546"/>
      <c r="BA20" s="546"/>
      <c r="BB20" s="546"/>
      <c r="BC20" s="437"/>
      <c r="BD20" s="438">
        <f t="shared" ref="BD20:BD83" si="12">AF20*$G$13</f>
        <v>111.44892952720785</v>
      </c>
      <c r="BE20" s="453">
        <f t="shared" ref="BE20:BE32" si="13">BD20*12</f>
        <v>1337.3871543264943</v>
      </c>
      <c r="BF20" s="546"/>
      <c r="BG20" s="546"/>
      <c r="BH20" s="546"/>
      <c r="BI20" s="437"/>
      <c r="BJ20" s="438">
        <f t="shared" ref="BJ20:BJ83" si="14">AF20*$G$14</f>
        <v>111.44892952720785</v>
      </c>
      <c r="BK20" s="453">
        <f t="shared" ref="BK20:BK32" si="15">BJ20*12</f>
        <v>1337.3871543264943</v>
      </c>
      <c r="BL20" s="546"/>
      <c r="BM20" s="546"/>
      <c r="BN20" s="546"/>
    </row>
    <row r="21" spans="1:66" ht="16.5" customHeight="1" x14ac:dyDescent="0.25">
      <c r="A21" s="340"/>
      <c r="B21" s="426" t="s">
        <v>307</v>
      </c>
      <c r="C21" s="588" t="s">
        <v>268</v>
      </c>
      <c r="D21" s="454" t="s">
        <v>358</v>
      </c>
      <c r="E21" s="282"/>
      <c r="F21" s="341" t="str">
        <f t="shared" si="1"/>
        <v>054003VENP_Labo_P3C</v>
      </c>
      <c r="G21" s="455" t="str">
        <f t="shared" si="2"/>
        <v>054003VENP_Labo_P3C_</v>
      </c>
      <c r="H21" s="282" t="s">
        <v>19</v>
      </c>
      <c r="I21" s="282" t="s">
        <v>14</v>
      </c>
      <c r="J21" s="426">
        <v>1</v>
      </c>
      <c r="K21" s="426" t="s">
        <v>309</v>
      </c>
      <c r="L21" s="283"/>
      <c r="M21" s="425" t="s">
        <v>10</v>
      </c>
      <c r="N21" s="426">
        <v>4</v>
      </c>
      <c r="O21" s="426">
        <v>610</v>
      </c>
      <c r="P21" s="426">
        <v>610</v>
      </c>
      <c r="Q21" s="426">
        <v>292</v>
      </c>
      <c r="R21" s="426"/>
      <c r="S21" s="426" t="s">
        <v>132</v>
      </c>
      <c r="T21" s="426" t="s">
        <v>137</v>
      </c>
      <c r="U21" s="444" t="s">
        <v>144</v>
      </c>
      <c r="V21" s="445"/>
      <c r="W21" s="429" t="s">
        <v>164</v>
      </c>
      <c r="X21" s="446"/>
      <c r="Y21" s="447"/>
      <c r="Z21" s="447"/>
      <c r="AA21" s="448">
        <v>100</v>
      </c>
      <c r="AB21" s="449">
        <v>0.5</v>
      </c>
      <c r="AC21" s="450">
        <f t="shared" si="3"/>
        <v>50</v>
      </c>
      <c r="AD21" s="451">
        <f t="shared" si="4"/>
        <v>200</v>
      </c>
      <c r="AE21" s="452">
        <v>0.05</v>
      </c>
      <c r="AF21" s="451">
        <f t="shared" si="5"/>
        <v>210</v>
      </c>
      <c r="AG21" s="453">
        <f t="shared" si="6"/>
        <v>2520</v>
      </c>
      <c r="AH21" s="546"/>
      <c r="AI21" s="546"/>
      <c r="AJ21" s="546"/>
      <c r="AK21" s="437"/>
      <c r="AL21" s="438">
        <f t="shared" si="0"/>
        <v>222.8978590544157</v>
      </c>
      <c r="AM21" s="453">
        <f t="shared" si="7"/>
        <v>2674.7743086529886</v>
      </c>
      <c r="AN21" s="546"/>
      <c r="AO21" s="546"/>
      <c r="AP21" s="546"/>
      <c r="AQ21" s="437"/>
      <c r="AR21" s="438">
        <f t="shared" si="8"/>
        <v>222.8978590544157</v>
      </c>
      <c r="AS21" s="453">
        <f t="shared" si="9"/>
        <v>2674.7743086529886</v>
      </c>
      <c r="AT21" s="546"/>
      <c r="AU21" s="546"/>
      <c r="AV21" s="546"/>
      <c r="AW21" s="437"/>
      <c r="AX21" s="438">
        <f t="shared" si="10"/>
        <v>222.8978590544157</v>
      </c>
      <c r="AY21" s="453">
        <f t="shared" si="11"/>
        <v>2674.7743086529886</v>
      </c>
      <c r="AZ21" s="546"/>
      <c r="BA21" s="546"/>
      <c r="BB21" s="546"/>
      <c r="BC21" s="437"/>
      <c r="BD21" s="438">
        <f t="shared" si="12"/>
        <v>222.8978590544157</v>
      </c>
      <c r="BE21" s="453">
        <f t="shared" si="13"/>
        <v>2674.7743086529886</v>
      </c>
      <c r="BF21" s="546"/>
      <c r="BG21" s="546"/>
      <c r="BH21" s="546"/>
      <c r="BI21" s="437"/>
      <c r="BJ21" s="438">
        <f t="shared" si="14"/>
        <v>222.8978590544157</v>
      </c>
      <c r="BK21" s="453">
        <f t="shared" si="15"/>
        <v>2674.7743086529886</v>
      </c>
      <c r="BL21" s="546"/>
      <c r="BM21" s="546"/>
      <c r="BN21" s="546"/>
    </row>
    <row r="22" spans="1:66" ht="16.5" customHeight="1" x14ac:dyDescent="0.25">
      <c r="A22" s="340"/>
      <c r="B22" s="426" t="s">
        <v>307</v>
      </c>
      <c r="C22" s="588" t="s">
        <v>268</v>
      </c>
      <c r="D22" s="454" t="s">
        <v>358</v>
      </c>
      <c r="E22" s="282"/>
      <c r="F22" s="341" t="str">
        <f t="shared" si="1"/>
        <v>054003VENP_Labo_P3C</v>
      </c>
      <c r="G22" s="455" t="str">
        <f t="shared" si="2"/>
        <v>054003VENP_Labo_P3C_</v>
      </c>
      <c r="H22" s="282" t="s">
        <v>19</v>
      </c>
      <c r="I22" s="282" t="s">
        <v>14</v>
      </c>
      <c r="J22" s="426">
        <v>2</v>
      </c>
      <c r="K22" s="426" t="s">
        <v>309</v>
      </c>
      <c r="L22" s="283"/>
      <c r="M22" s="425" t="s">
        <v>10</v>
      </c>
      <c r="N22" s="426">
        <v>4</v>
      </c>
      <c r="O22" s="426">
        <v>305</v>
      </c>
      <c r="P22" s="426">
        <v>305</v>
      </c>
      <c r="Q22" s="426">
        <v>69</v>
      </c>
      <c r="R22" s="426"/>
      <c r="S22" s="426" t="s">
        <v>132</v>
      </c>
      <c r="T22" s="426" t="s">
        <v>137</v>
      </c>
      <c r="U22" s="444" t="s">
        <v>308</v>
      </c>
      <c r="V22" s="445"/>
      <c r="W22" s="456"/>
      <c r="X22" s="446"/>
      <c r="Y22" s="447"/>
      <c r="Z22" s="447"/>
      <c r="AA22" s="448">
        <v>100</v>
      </c>
      <c r="AB22" s="449">
        <v>0.5</v>
      </c>
      <c r="AC22" s="450">
        <f t="shared" si="3"/>
        <v>50</v>
      </c>
      <c r="AD22" s="451">
        <f t="shared" si="4"/>
        <v>400</v>
      </c>
      <c r="AE22" s="452">
        <v>0.05</v>
      </c>
      <c r="AF22" s="451">
        <f t="shared" si="5"/>
        <v>420</v>
      </c>
      <c r="AG22" s="453">
        <f t="shared" si="6"/>
        <v>5040</v>
      </c>
      <c r="AH22" s="546"/>
      <c r="AI22" s="546"/>
      <c r="AJ22" s="546"/>
      <c r="AK22" s="437"/>
      <c r="AL22" s="438">
        <f t="shared" si="0"/>
        <v>445.79571810883141</v>
      </c>
      <c r="AM22" s="453">
        <f t="shared" si="7"/>
        <v>5349.5486173059771</v>
      </c>
      <c r="AN22" s="546"/>
      <c r="AO22" s="546"/>
      <c r="AP22" s="546"/>
      <c r="AQ22" s="437"/>
      <c r="AR22" s="438">
        <f t="shared" si="8"/>
        <v>445.79571810883141</v>
      </c>
      <c r="AS22" s="453">
        <f t="shared" si="9"/>
        <v>5349.5486173059771</v>
      </c>
      <c r="AT22" s="546"/>
      <c r="AU22" s="546"/>
      <c r="AV22" s="546"/>
      <c r="AW22" s="437"/>
      <c r="AX22" s="438">
        <f t="shared" si="10"/>
        <v>445.79571810883141</v>
      </c>
      <c r="AY22" s="453">
        <f t="shared" si="11"/>
        <v>5349.5486173059771</v>
      </c>
      <c r="AZ22" s="546"/>
      <c r="BA22" s="546"/>
      <c r="BB22" s="546"/>
      <c r="BC22" s="437"/>
      <c r="BD22" s="438">
        <f t="shared" si="12"/>
        <v>445.79571810883141</v>
      </c>
      <c r="BE22" s="453">
        <f t="shared" si="13"/>
        <v>5349.5486173059771</v>
      </c>
      <c r="BF22" s="546"/>
      <c r="BG22" s="546"/>
      <c r="BH22" s="546"/>
      <c r="BI22" s="437"/>
      <c r="BJ22" s="438">
        <f t="shared" si="14"/>
        <v>445.79571810883141</v>
      </c>
      <c r="BK22" s="453">
        <f t="shared" si="15"/>
        <v>5349.5486173059771</v>
      </c>
      <c r="BL22" s="546"/>
      <c r="BM22" s="546"/>
      <c r="BN22" s="546"/>
    </row>
    <row r="23" spans="1:66" ht="16.5" customHeight="1" x14ac:dyDescent="0.25">
      <c r="A23" s="340"/>
      <c r="B23" s="426" t="s">
        <v>307</v>
      </c>
      <c r="C23" s="514" t="s">
        <v>268</v>
      </c>
      <c r="D23" s="454" t="s">
        <v>358</v>
      </c>
      <c r="E23" s="282"/>
      <c r="F23" s="341" t="str">
        <f t="shared" si="1"/>
        <v>054003VENP_Labo_P3C</v>
      </c>
      <c r="G23" s="455" t="str">
        <f t="shared" si="2"/>
        <v>054003VENP_Labo_P3C_</v>
      </c>
      <c r="H23" s="282" t="s">
        <v>19</v>
      </c>
      <c r="I23" s="282" t="s">
        <v>14</v>
      </c>
      <c r="J23" s="426">
        <v>2</v>
      </c>
      <c r="K23" s="426" t="s">
        <v>309</v>
      </c>
      <c r="L23" s="283"/>
      <c r="M23" s="425" t="s">
        <v>10</v>
      </c>
      <c r="N23" s="426">
        <v>7</v>
      </c>
      <c r="O23" s="426">
        <v>610</v>
      </c>
      <c r="P23" s="426">
        <v>610</v>
      </c>
      <c r="Q23" s="426">
        <v>69</v>
      </c>
      <c r="R23" s="426"/>
      <c r="S23" s="426" t="s">
        <v>133</v>
      </c>
      <c r="T23" s="426" t="s">
        <v>137</v>
      </c>
      <c r="U23" s="444" t="s">
        <v>308</v>
      </c>
      <c r="V23" s="445"/>
      <c r="W23" s="456"/>
      <c r="X23" s="446"/>
      <c r="Y23" s="447"/>
      <c r="Z23" s="447"/>
      <c r="AA23" s="448">
        <v>100</v>
      </c>
      <c r="AB23" s="449">
        <v>0.5</v>
      </c>
      <c r="AC23" s="450">
        <f t="shared" si="3"/>
        <v>50</v>
      </c>
      <c r="AD23" s="451">
        <f t="shared" si="4"/>
        <v>700</v>
      </c>
      <c r="AE23" s="452">
        <v>0.05</v>
      </c>
      <c r="AF23" s="451">
        <f t="shared" si="5"/>
        <v>735</v>
      </c>
      <c r="AG23" s="453">
        <f t="shared" si="6"/>
        <v>8820</v>
      </c>
      <c r="AH23" s="546"/>
      <c r="AI23" s="546"/>
      <c r="AJ23" s="546"/>
      <c r="AK23" s="437"/>
      <c r="AL23" s="438">
        <f t="shared" si="0"/>
        <v>780.14250669045498</v>
      </c>
      <c r="AM23" s="453">
        <f t="shared" si="7"/>
        <v>9361.7100802854602</v>
      </c>
      <c r="AN23" s="546"/>
      <c r="AO23" s="546"/>
      <c r="AP23" s="546"/>
      <c r="AQ23" s="437"/>
      <c r="AR23" s="438">
        <f t="shared" si="8"/>
        <v>780.14250669045498</v>
      </c>
      <c r="AS23" s="453">
        <f t="shared" si="9"/>
        <v>9361.7100802854602</v>
      </c>
      <c r="AT23" s="546"/>
      <c r="AU23" s="546"/>
      <c r="AV23" s="546"/>
      <c r="AW23" s="437"/>
      <c r="AX23" s="438">
        <f t="shared" si="10"/>
        <v>780.14250669045498</v>
      </c>
      <c r="AY23" s="453">
        <f t="shared" si="11"/>
        <v>9361.7100802854602</v>
      </c>
      <c r="AZ23" s="546"/>
      <c r="BA23" s="546"/>
      <c r="BB23" s="546"/>
      <c r="BC23" s="437"/>
      <c r="BD23" s="438">
        <f t="shared" si="12"/>
        <v>780.14250669045498</v>
      </c>
      <c r="BE23" s="453">
        <f t="shared" si="13"/>
        <v>9361.7100802854602</v>
      </c>
      <c r="BF23" s="546"/>
      <c r="BG23" s="546"/>
      <c r="BH23" s="546"/>
      <c r="BI23" s="437"/>
      <c r="BJ23" s="438">
        <f t="shared" si="14"/>
        <v>780.14250669045498</v>
      </c>
      <c r="BK23" s="453">
        <f t="shared" si="15"/>
        <v>9361.7100802854602</v>
      </c>
      <c r="BL23" s="546"/>
      <c r="BM23" s="546"/>
      <c r="BN23" s="546"/>
    </row>
    <row r="24" spans="1:66" ht="16.5" customHeight="1" x14ac:dyDescent="0.25">
      <c r="A24" s="340"/>
      <c r="B24" s="426" t="s">
        <v>307</v>
      </c>
      <c r="C24" s="514" t="s">
        <v>268</v>
      </c>
      <c r="D24" s="454" t="s">
        <v>358</v>
      </c>
      <c r="E24" s="282"/>
      <c r="F24" s="341" t="str">
        <f t="shared" si="1"/>
        <v>054003VENP_Labo_P3C</v>
      </c>
      <c r="G24" s="455" t="str">
        <f t="shared" si="2"/>
        <v>054003VENP_Labo_P3C_</v>
      </c>
      <c r="H24" s="282" t="s">
        <v>19</v>
      </c>
      <c r="I24" s="282" t="s">
        <v>14</v>
      </c>
      <c r="J24" s="426">
        <v>2</v>
      </c>
      <c r="K24" s="426" t="s">
        <v>309</v>
      </c>
      <c r="L24" s="283"/>
      <c r="M24" s="425" t="s">
        <v>10</v>
      </c>
      <c r="N24" s="426">
        <v>4</v>
      </c>
      <c r="O24" s="426">
        <v>305</v>
      </c>
      <c r="P24" s="426">
        <v>610</v>
      </c>
      <c r="Q24" s="426">
        <v>69</v>
      </c>
      <c r="R24" s="426"/>
      <c r="S24" s="426" t="s">
        <v>133</v>
      </c>
      <c r="T24" s="426" t="s">
        <v>137</v>
      </c>
      <c r="U24" s="444" t="s">
        <v>308</v>
      </c>
      <c r="V24" s="445"/>
      <c r="W24" s="456"/>
      <c r="X24" s="446"/>
      <c r="Y24" s="447"/>
      <c r="Z24" s="447"/>
      <c r="AA24" s="448">
        <v>100</v>
      </c>
      <c r="AB24" s="449">
        <v>0.5</v>
      </c>
      <c r="AC24" s="450">
        <f t="shared" si="3"/>
        <v>50</v>
      </c>
      <c r="AD24" s="451">
        <f t="shared" si="4"/>
        <v>400</v>
      </c>
      <c r="AE24" s="452">
        <v>0.05</v>
      </c>
      <c r="AF24" s="451">
        <f t="shared" si="5"/>
        <v>420</v>
      </c>
      <c r="AG24" s="453">
        <f t="shared" si="6"/>
        <v>5040</v>
      </c>
      <c r="AH24" s="546"/>
      <c r="AI24" s="546"/>
      <c r="AJ24" s="546"/>
      <c r="AK24" s="437"/>
      <c r="AL24" s="438">
        <f t="shared" si="0"/>
        <v>445.79571810883141</v>
      </c>
      <c r="AM24" s="453">
        <f t="shared" si="7"/>
        <v>5349.5486173059771</v>
      </c>
      <c r="AN24" s="546"/>
      <c r="AO24" s="546"/>
      <c r="AP24" s="546"/>
      <c r="AQ24" s="437"/>
      <c r="AR24" s="438">
        <f t="shared" si="8"/>
        <v>445.79571810883141</v>
      </c>
      <c r="AS24" s="453">
        <f t="shared" si="9"/>
        <v>5349.5486173059771</v>
      </c>
      <c r="AT24" s="546"/>
      <c r="AU24" s="546"/>
      <c r="AV24" s="546"/>
      <c r="AW24" s="437"/>
      <c r="AX24" s="438">
        <f t="shared" si="10"/>
        <v>445.79571810883141</v>
      </c>
      <c r="AY24" s="453">
        <f t="shared" si="11"/>
        <v>5349.5486173059771</v>
      </c>
      <c r="AZ24" s="546"/>
      <c r="BA24" s="546"/>
      <c r="BB24" s="546"/>
      <c r="BC24" s="437"/>
      <c r="BD24" s="438">
        <f t="shared" si="12"/>
        <v>445.79571810883141</v>
      </c>
      <c r="BE24" s="453">
        <f t="shared" si="13"/>
        <v>5349.5486173059771</v>
      </c>
      <c r="BF24" s="546"/>
      <c r="BG24" s="546"/>
      <c r="BH24" s="546"/>
      <c r="BI24" s="437"/>
      <c r="BJ24" s="438">
        <f t="shared" si="14"/>
        <v>445.79571810883141</v>
      </c>
      <c r="BK24" s="453">
        <f t="shared" si="15"/>
        <v>5349.5486173059771</v>
      </c>
      <c r="BL24" s="546"/>
      <c r="BM24" s="546"/>
      <c r="BN24" s="546"/>
    </row>
    <row r="25" spans="1:66" ht="16.5" customHeight="1" x14ac:dyDescent="0.25">
      <c r="A25" s="340"/>
      <c r="B25" s="426" t="s">
        <v>307</v>
      </c>
      <c r="C25" s="514" t="s">
        <v>268</v>
      </c>
      <c r="D25" s="454" t="s">
        <v>358</v>
      </c>
      <c r="E25" s="282"/>
      <c r="F25" s="341" t="str">
        <f t="shared" si="1"/>
        <v>054003VENP_Labo_P3C</v>
      </c>
      <c r="G25" s="455" t="str">
        <f t="shared" si="2"/>
        <v>054003VENP_Labo_P3C_</v>
      </c>
      <c r="H25" s="282" t="s">
        <v>19</v>
      </c>
      <c r="I25" s="282" t="s">
        <v>14</v>
      </c>
      <c r="J25" s="426">
        <v>2</v>
      </c>
      <c r="K25" s="426" t="s">
        <v>309</v>
      </c>
      <c r="L25" s="283"/>
      <c r="M25" s="425" t="s">
        <v>10</v>
      </c>
      <c r="N25" s="426">
        <v>3</v>
      </c>
      <c r="O25" s="426">
        <v>610</v>
      </c>
      <c r="P25" s="426">
        <v>610</v>
      </c>
      <c r="Q25" s="426">
        <v>69</v>
      </c>
      <c r="R25" s="426"/>
      <c r="S25" s="426" t="s">
        <v>133</v>
      </c>
      <c r="T25" s="426" t="s">
        <v>137</v>
      </c>
      <c r="U25" s="444" t="s">
        <v>308</v>
      </c>
      <c r="V25" s="445"/>
      <c r="W25" s="456"/>
      <c r="X25" s="446"/>
      <c r="Y25" s="447"/>
      <c r="Z25" s="447"/>
      <c r="AA25" s="448">
        <v>100</v>
      </c>
      <c r="AB25" s="449">
        <v>0.5</v>
      </c>
      <c r="AC25" s="450">
        <f t="shared" si="3"/>
        <v>50</v>
      </c>
      <c r="AD25" s="451">
        <f t="shared" si="4"/>
        <v>300</v>
      </c>
      <c r="AE25" s="452">
        <v>0.05</v>
      </c>
      <c r="AF25" s="451">
        <f t="shared" si="5"/>
        <v>315</v>
      </c>
      <c r="AG25" s="453">
        <f t="shared" si="6"/>
        <v>3780</v>
      </c>
      <c r="AH25" s="546"/>
      <c r="AI25" s="546"/>
      <c r="AJ25" s="546"/>
      <c r="AK25" s="437"/>
      <c r="AL25" s="438">
        <f t="shared" si="0"/>
        <v>334.34678858162357</v>
      </c>
      <c r="AM25" s="453">
        <f t="shared" si="7"/>
        <v>4012.1614629794831</v>
      </c>
      <c r="AN25" s="546"/>
      <c r="AO25" s="546"/>
      <c r="AP25" s="546"/>
      <c r="AQ25" s="437"/>
      <c r="AR25" s="438">
        <f t="shared" si="8"/>
        <v>334.34678858162357</v>
      </c>
      <c r="AS25" s="453">
        <f t="shared" si="9"/>
        <v>4012.1614629794831</v>
      </c>
      <c r="AT25" s="546"/>
      <c r="AU25" s="546"/>
      <c r="AV25" s="546"/>
      <c r="AW25" s="437"/>
      <c r="AX25" s="438">
        <f t="shared" si="10"/>
        <v>334.34678858162357</v>
      </c>
      <c r="AY25" s="453">
        <f t="shared" si="11"/>
        <v>4012.1614629794831</v>
      </c>
      <c r="AZ25" s="546"/>
      <c r="BA25" s="546"/>
      <c r="BB25" s="546"/>
      <c r="BC25" s="437"/>
      <c r="BD25" s="438">
        <f t="shared" si="12"/>
        <v>334.34678858162357</v>
      </c>
      <c r="BE25" s="453">
        <f t="shared" si="13"/>
        <v>4012.1614629794831</v>
      </c>
      <c r="BF25" s="546"/>
      <c r="BG25" s="546"/>
      <c r="BH25" s="546"/>
      <c r="BI25" s="437"/>
      <c r="BJ25" s="438">
        <f t="shared" si="14"/>
        <v>334.34678858162357</v>
      </c>
      <c r="BK25" s="453">
        <f t="shared" si="15"/>
        <v>4012.1614629794831</v>
      </c>
      <c r="BL25" s="546"/>
      <c r="BM25" s="546"/>
      <c r="BN25" s="546"/>
    </row>
    <row r="26" spans="1:66" ht="16.5" customHeight="1" x14ac:dyDescent="0.25">
      <c r="A26" s="340"/>
      <c r="B26" s="426" t="s">
        <v>307</v>
      </c>
      <c r="C26" s="514" t="s">
        <v>268</v>
      </c>
      <c r="D26" s="454" t="s">
        <v>358</v>
      </c>
      <c r="E26" s="282"/>
      <c r="F26" s="341" t="str">
        <f t="shared" si="1"/>
        <v>054003VENP_Labo_P3C</v>
      </c>
      <c r="G26" s="455" t="str">
        <f t="shared" si="2"/>
        <v>054003VENP_Labo_P3C_</v>
      </c>
      <c r="H26" s="282" t="s">
        <v>19</v>
      </c>
      <c r="I26" s="282" t="s">
        <v>14</v>
      </c>
      <c r="J26" s="426">
        <v>2</v>
      </c>
      <c r="K26" s="426" t="s">
        <v>309</v>
      </c>
      <c r="L26" s="283"/>
      <c r="M26" s="425" t="s">
        <v>10</v>
      </c>
      <c r="N26" s="426">
        <v>4</v>
      </c>
      <c r="O26" s="426">
        <v>305</v>
      </c>
      <c r="P26" s="426">
        <v>610</v>
      </c>
      <c r="Q26" s="426">
        <v>69</v>
      </c>
      <c r="R26" s="426"/>
      <c r="S26" s="426" t="s">
        <v>133</v>
      </c>
      <c r="T26" s="426" t="s">
        <v>137</v>
      </c>
      <c r="U26" s="444" t="s">
        <v>308</v>
      </c>
      <c r="V26" s="445"/>
      <c r="W26" s="456"/>
      <c r="X26" s="446"/>
      <c r="Y26" s="447"/>
      <c r="Z26" s="447"/>
      <c r="AA26" s="448">
        <v>100</v>
      </c>
      <c r="AB26" s="449">
        <v>0.5</v>
      </c>
      <c r="AC26" s="450">
        <f t="shared" si="3"/>
        <v>50</v>
      </c>
      <c r="AD26" s="451">
        <f t="shared" si="4"/>
        <v>400</v>
      </c>
      <c r="AE26" s="452">
        <v>0.05</v>
      </c>
      <c r="AF26" s="451">
        <f t="shared" si="5"/>
        <v>420</v>
      </c>
      <c r="AG26" s="453">
        <f t="shared" si="6"/>
        <v>5040</v>
      </c>
      <c r="AH26" s="546"/>
      <c r="AI26" s="546"/>
      <c r="AJ26" s="546"/>
      <c r="AK26" s="437"/>
      <c r="AL26" s="438">
        <f t="shared" si="0"/>
        <v>445.79571810883141</v>
      </c>
      <c r="AM26" s="453">
        <f t="shared" si="7"/>
        <v>5349.5486173059771</v>
      </c>
      <c r="AN26" s="546"/>
      <c r="AO26" s="546"/>
      <c r="AP26" s="546"/>
      <c r="AQ26" s="437"/>
      <c r="AR26" s="438">
        <f t="shared" si="8"/>
        <v>445.79571810883141</v>
      </c>
      <c r="AS26" s="453">
        <f t="shared" si="9"/>
        <v>5349.5486173059771</v>
      </c>
      <c r="AT26" s="546"/>
      <c r="AU26" s="546"/>
      <c r="AV26" s="546"/>
      <c r="AW26" s="437"/>
      <c r="AX26" s="438">
        <f t="shared" si="10"/>
        <v>445.79571810883141</v>
      </c>
      <c r="AY26" s="453">
        <f t="shared" si="11"/>
        <v>5349.5486173059771</v>
      </c>
      <c r="AZ26" s="546"/>
      <c r="BA26" s="546"/>
      <c r="BB26" s="546"/>
      <c r="BC26" s="437"/>
      <c r="BD26" s="438">
        <f t="shared" si="12"/>
        <v>445.79571810883141</v>
      </c>
      <c r="BE26" s="453">
        <f t="shared" si="13"/>
        <v>5349.5486173059771</v>
      </c>
      <c r="BF26" s="546"/>
      <c r="BG26" s="546"/>
      <c r="BH26" s="546"/>
      <c r="BI26" s="437"/>
      <c r="BJ26" s="438">
        <f t="shared" si="14"/>
        <v>445.79571810883141</v>
      </c>
      <c r="BK26" s="453">
        <f t="shared" si="15"/>
        <v>5349.5486173059771</v>
      </c>
      <c r="BL26" s="546"/>
      <c r="BM26" s="546"/>
      <c r="BN26" s="546"/>
    </row>
    <row r="27" spans="1:66" ht="16.5" customHeight="1" x14ac:dyDescent="0.25">
      <c r="A27" s="340"/>
      <c r="B27" s="426" t="s">
        <v>307</v>
      </c>
      <c r="C27" s="514" t="s">
        <v>268</v>
      </c>
      <c r="D27" s="454" t="s">
        <v>358</v>
      </c>
      <c r="E27" s="282"/>
      <c r="F27" s="341" t="str">
        <f t="shared" si="1"/>
        <v>054003VENP_Labo_Micro</v>
      </c>
      <c r="G27" s="455" t="str">
        <f t="shared" si="2"/>
        <v>054003VENP_Labo_Micro_</v>
      </c>
      <c r="H27" s="282" t="s">
        <v>19</v>
      </c>
      <c r="I27" s="282" t="s">
        <v>14</v>
      </c>
      <c r="J27" s="426">
        <v>1</v>
      </c>
      <c r="K27" s="426" t="s">
        <v>310</v>
      </c>
      <c r="L27" s="283"/>
      <c r="M27" s="425" t="s">
        <v>10</v>
      </c>
      <c r="N27" s="426">
        <v>2</v>
      </c>
      <c r="O27" s="426">
        <v>610</v>
      </c>
      <c r="P27" s="426">
        <v>610</v>
      </c>
      <c r="Q27" s="426">
        <v>292</v>
      </c>
      <c r="R27" s="426"/>
      <c r="S27" s="426" t="s">
        <v>132</v>
      </c>
      <c r="T27" s="426" t="s">
        <v>137</v>
      </c>
      <c r="U27" s="444" t="s">
        <v>144</v>
      </c>
      <c r="V27" s="445"/>
      <c r="W27" s="456" t="s">
        <v>164</v>
      </c>
      <c r="X27" s="446"/>
      <c r="Y27" s="447"/>
      <c r="Z27" s="447"/>
      <c r="AA27" s="448">
        <v>100</v>
      </c>
      <c r="AB27" s="449">
        <v>0.5</v>
      </c>
      <c r="AC27" s="450">
        <f t="shared" si="3"/>
        <v>50</v>
      </c>
      <c r="AD27" s="451">
        <f t="shared" si="4"/>
        <v>100</v>
      </c>
      <c r="AE27" s="452">
        <v>0.05</v>
      </c>
      <c r="AF27" s="451">
        <f t="shared" si="5"/>
        <v>105</v>
      </c>
      <c r="AG27" s="453">
        <f t="shared" si="6"/>
        <v>1260</v>
      </c>
      <c r="AH27" s="546"/>
      <c r="AI27" s="546"/>
      <c r="AJ27" s="546"/>
      <c r="AK27" s="437"/>
      <c r="AL27" s="438">
        <f t="shared" si="0"/>
        <v>111.44892952720785</v>
      </c>
      <c r="AM27" s="453">
        <f t="shared" si="7"/>
        <v>1337.3871543264943</v>
      </c>
      <c r="AN27" s="546"/>
      <c r="AO27" s="546"/>
      <c r="AP27" s="546"/>
      <c r="AQ27" s="437"/>
      <c r="AR27" s="438">
        <f t="shared" si="8"/>
        <v>111.44892952720785</v>
      </c>
      <c r="AS27" s="453">
        <f t="shared" si="9"/>
        <v>1337.3871543264943</v>
      </c>
      <c r="AT27" s="546"/>
      <c r="AU27" s="546"/>
      <c r="AV27" s="546"/>
      <c r="AW27" s="437"/>
      <c r="AX27" s="438">
        <f t="shared" si="10"/>
        <v>111.44892952720785</v>
      </c>
      <c r="AY27" s="453">
        <f t="shared" si="11"/>
        <v>1337.3871543264943</v>
      </c>
      <c r="AZ27" s="546"/>
      <c r="BA27" s="546"/>
      <c r="BB27" s="546"/>
      <c r="BC27" s="437"/>
      <c r="BD27" s="438">
        <f t="shared" si="12"/>
        <v>111.44892952720785</v>
      </c>
      <c r="BE27" s="453">
        <f t="shared" si="13"/>
        <v>1337.3871543264943</v>
      </c>
      <c r="BF27" s="546"/>
      <c r="BG27" s="546"/>
      <c r="BH27" s="546"/>
      <c r="BI27" s="437"/>
      <c r="BJ27" s="438">
        <f t="shared" si="14"/>
        <v>111.44892952720785</v>
      </c>
      <c r="BK27" s="453">
        <f t="shared" si="15"/>
        <v>1337.3871543264943</v>
      </c>
      <c r="BL27" s="546"/>
      <c r="BM27" s="546"/>
      <c r="BN27" s="546"/>
    </row>
    <row r="28" spans="1:66" ht="16.5" customHeight="1" x14ac:dyDescent="0.25">
      <c r="A28" s="340"/>
      <c r="B28" s="426" t="s">
        <v>307</v>
      </c>
      <c r="C28" s="514" t="s">
        <v>268</v>
      </c>
      <c r="D28" s="454" t="s">
        <v>358</v>
      </c>
      <c r="E28" s="282"/>
      <c r="F28" s="341" t="str">
        <f t="shared" si="1"/>
        <v>054003VENP_Labo_P3A</v>
      </c>
      <c r="G28" s="455" t="str">
        <f t="shared" si="2"/>
        <v>054003VENP_Labo_P3A_</v>
      </c>
      <c r="H28" s="282" t="s">
        <v>19</v>
      </c>
      <c r="I28" s="282" t="s">
        <v>14</v>
      </c>
      <c r="J28" s="426">
        <v>1</v>
      </c>
      <c r="K28" s="426" t="s">
        <v>311</v>
      </c>
      <c r="L28" s="283"/>
      <c r="M28" s="425" t="s">
        <v>10</v>
      </c>
      <c r="N28" s="426">
        <v>3</v>
      </c>
      <c r="O28" s="426">
        <v>610</v>
      </c>
      <c r="P28" s="426">
        <v>610</v>
      </c>
      <c r="Q28" s="426">
        <v>292</v>
      </c>
      <c r="R28" s="426"/>
      <c r="S28" s="426" t="s">
        <v>132</v>
      </c>
      <c r="T28" s="426" t="s">
        <v>137</v>
      </c>
      <c r="U28" s="444" t="s">
        <v>144</v>
      </c>
      <c r="V28" s="445"/>
      <c r="W28" s="456" t="s">
        <v>164</v>
      </c>
      <c r="X28" s="446"/>
      <c r="Y28" s="447"/>
      <c r="Z28" s="447"/>
      <c r="AA28" s="448">
        <v>100</v>
      </c>
      <c r="AB28" s="449">
        <v>0.5</v>
      </c>
      <c r="AC28" s="450">
        <f t="shared" si="3"/>
        <v>50</v>
      </c>
      <c r="AD28" s="451">
        <f t="shared" si="4"/>
        <v>150</v>
      </c>
      <c r="AE28" s="452">
        <v>0.05</v>
      </c>
      <c r="AF28" s="451">
        <f t="shared" si="5"/>
        <v>157.5</v>
      </c>
      <c r="AG28" s="453">
        <f t="shared" si="6"/>
        <v>1890</v>
      </c>
      <c r="AH28" s="546"/>
      <c r="AI28" s="546"/>
      <c r="AJ28" s="546"/>
      <c r="AK28" s="437"/>
      <c r="AL28" s="438">
        <f t="shared" si="0"/>
        <v>167.17339429081179</v>
      </c>
      <c r="AM28" s="453">
        <f t="shared" si="7"/>
        <v>2006.0807314897415</v>
      </c>
      <c r="AN28" s="546"/>
      <c r="AO28" s="546"/>
      <c r="AP28" s="546"/>
      <c r="AQ28" s="437"/>
      <c r="AR28" s="438">
        <f t="shared" si="8"/>
        <v>167.17339429081179</v>
      </c>
      <c r="AS28" s="453">
        <f t="shared" si="9"/>
        <v>2006.0807314897415</v>
      </c>
      <c r="AT28" s="546"/>
      <c r="AU28" s="546"/>
      <c r="AV28" s="546"/>
      <c r="AW28" s="437"/>
      <c r="AX28" s="438">
        <f t="shared" si="10"/>
        <v>167.17339429081179</v>
      </c>
      <c r="AY28" s="453">
        <f t="shared" si="11"/>
        <v>2006.0807314897415</v>
      </c>
      <c r="AZ28" s="546"/>
      <c r="BA28" s="546"/>
      <c r="BB28" s="546"/>
      <c r="BC28" s="437"/>
      <c r="BD28" s="438">
        <f t="shared" si="12"/>
        <v>167.17339429081179</v>
      </c>
      <c r="BE28" s="453">
        <f t="shared" si="13"/>
        <v>2006.0807314897415</v>
      </c>
      <c r="BF28" s="546"/>
      <c r="BG28" s="546"/>
      <c r="BH28" s="546"/>
      <c r="BI28" s="437"/>
      <c r="BJ28" s="438">
        <f t="shared" si="14"/>
        <v>167.17339429081179</v>
      </c>
      <c r="BK28" s="453">
        <f t="shared" si="15"/>
        <v>2006.0807314897415</v>
      </c>
      <c r="BL28" s="546"/>
      <c r="BM28" s="546"/>
      <c r="BN28" s="546"/>
    </row>
    <row r="29" spans="1:66" ht="16.5" customHeight="1" x14ac:dyDescent="0.25">
      <c r="A29" s="340"/>
      <c r="B29" s="426" t="s">
        <v>307</v>
      </c>
      <c r="C29" s="514" t="s">
        <v>268</v>
      </c>
      <c r="D29" s="454" t="s">
        <v>358</v>
      </c>
      <c r="E29" s="282"/>
      <c r="F29" s="341" t="str">
        <f t="shared" si="1"/>
        <v>054003VENP_Labo_P3A</v>
      </c>
      <c r="G29" s="455" t="str">
        <f t="shared" si="2"/>
        <v>054003VENP_Labo_P3A_</v>
      </c>
      <c r="H29" s="282" t="s">
        <v>19</v>
      </c>
      <c r="I29" s="282" t="s">
        <v>14</v>
      </c>
      <c r="J29" s="426">
        <v>1</v>
      </c>
      <c r="K29" s="426" t="s">
        <v>311</v>
      </c>
      <c r="L29" s="283"/>
      <c r="M29" s="425" t="s">
        <v>10</v>
      </c>
      <c r="N29" s="426">
        <v>2</v>
      </c>
      <c r="O29" s="426">
        <v>305</v>
      </c>
      <c r="P29" s="426">
        <v>610</v>
      </c>
      <c r="Q29" s="426">
        <v>292</v>
      </c>
      <c r="R29" s="426"/>
      <c r="S29" s="426" t="s">
        <v>132</v>
      </c>
      <c r="T29" s="426" t="s">
        <v>137</v>
      </c>
      <c r="U29" s="444" t="s">
        <v>144</v>
      </c>
      <c r="V29" s="445"/>
      <c r="W29" s="456" t="s">
        <v>164</v>
      </c>
      <c r="X29" s="446"/>
      <c r="Y29" s="447"/>
      <c r="Z29" s="447"/>
      <c r="AA29" s="448">
        <v>100</v>
      </c>
      <c r="AB29" s="449">
        <v>0.5</v>
      </c>
      <c r="AC29" s="450">
        <f t="shared" si="3"/>
        <v>50</v>
      </c>
      <c r="AD29" s="451">
        <f t="shared" si="4"/>
        <v>100</v>
      </c>
      <c r="AE29" s="452">
        <v>0.05</v>
      </c>
      <c r="AF29" s="451">
        <f t="shared" si="5"/>
        <v>105</v>
      </c>
      <c r="AG29" s="453">
        <f t="shared" si="6"/>
        <v>1260</v>
      </c>
      <c r="AH29" s="546"/>
      <c r="AI29" s="546"/>
      <c r="AJ29" s="546"/>
      <c r="AK29" s="437"/>
      <c r="AL29" s="438">
        <f t="shared" si="0"/>
        <v>111.44892952720785</v>
      </c>
      <c r="AM29" s="453">
        <f t="shared" si="7"/>
        <v>1337.3871543264943</v>
      </c>
      <c r="AN29" s="546"/>
      <c r="AO29" s="546"/>
      <c r="AP29" s="546"/>
      <c r="AQ29" s="437"/>
      <c r="AR29" s="438">
        <f t="shared" si="8"/>
        <v>111.44892952720785</v>
      </c>
      <c r="AS29" s="453">
        <f t="shared" si="9"/>
        <v>1337.3871543264943</v>
      </c>
      <c r="AT29" s="546"/>
      <c r="AU29" s="546"/>
      <c r="AV29" s="546"/>
      <c r="AW29" s="437"/>
      <c r="AX29" s="438">
        <f t="shared" si="10"/>
        <v>111.44892952720785</v>
      </c>
      <c r="AY29" s="453">
        <f t="shared" si="11"/>
        <v>1337.3871543264943</v>
      </c>
      <c r="AZ29" s="546"/>
      <c r="BA29" s="546"/>
      <c r="BB29" s="546"/>
      <c r="BC29" s="437"/>
      <c r="BD29" s="438">
        <f t="shared" si="12"/>
        <v>111.44892952720785</v>
      </c>
      <c r="BE29" s="453">
        <f t="shared" si="13"/>
        <v>1337.3871543264943</v>
      </c>
      <c r="BF29" s="546"/>
      <c r="BG29" s="546"/>
      <c r="BH29" s="546"/>
      <c r="BI29" s="437"/>
      <c r="BJ29" s="438">
        <f t="shared" si="14"/>
        <v>111.44892952720785</v>
      </c>
      <c r="BK29" s="453">
        <f t="shared" si="15"/>
        <v>1337.3871543264943</v>
      </c>
      <c r="BL29" s="546"/>
      <c r="BM29" s="546"/>
      <c r="BN29" s="546"/>
    </row>
    <row r="30" spans="1:66" ht="16.5" customHeight="1" x14ac:dyDescent="0.25">
      <c r="A30" s="340"/>
      <c r="B30" s="426" t="s">
        <v>307</v>
      </c>
      <c r="C30" s="514" t="s">
        <v>268</v>
      </c>
      <c r="D30" s="454" t="s">
        <v>358</v>
      </c>
      <c r="E30" s="282"/>
      <c r="F30" s="341" t="str">
        <f t="shared" si="1"/>
        <v>054003VENP_Labo_P3A</v>
      </c>
      <c r="G30" s="455" t="str">
        <f t="shared" si="2"/>
        <v>054003VENP_Labo_P3A_</v>
      </c>
      <c r="H30" s="282" t="s">
        <v>19</v>
      </c>
      <c r="I30" s="282" t="s">
        <v>14</v>
      </c>
      <c r="J30" s="426">
        <v>1</v>
      </c>
      <c r="K30" s="426" t="s">
        <v>311</v>
      </c>
      <c r="L30" s="283"/>
      <c r="M30" s="425" t="s">
        <v>10</v>
      </c>
      <c r="N30" s="426">
        <v>1</v>
      </c>
      <c r="O30" s="426">
        <v>610</v>
      </c>
      <c r="P30" s="426">
        <v>610</v>
      </c>
      <c r="Q30" s="426">
        <v>292</v>
      </c>
      <c r="R30" s="426"/>
      <c r="S30" s="426" t="s">
        <v>132</v>
      </c>
      <c r="T30" s="426" t="s">
        <v>137</v>
      </c>
      <c r="U30" s="444" t="s">
        <v>144</v>
      </c>
      <c r="V30" s="445"/>
      <c r="W30" s="456" t="s">
        <v>164</v>
      </c>
      <c r="X30" s="446"/>
      <c r="Y30" s="447"/>
      <c r="Z30" s="447"/>
      <c r="AA30" s="448">
        <v>100</v>
      </c>
      <c r="AB30" s="449">
        <v>0.5</v>
      </c>
      <c r="AC30" s="450">
        <f t="shared" si="3"/>
        <v>50</v>
      </c>
      <c r="AD30" s="451">
        <f t="shared" si="4"/>
        <v>50</v>
      </c>
      <c r="AE30" s="452">
        <v>0.05</v>
      </c>
      <c r="AF30" s="451">
        <f t="shared" si="5"/>
        <v>52.5</v>
      </c>
      <c r="AG30" s="453">
        <f t="shared" si="6"/>
        <v>630</v>
      </c>
      <c r="AH30" s="546"/>
      <c r="AI30" s="546"/>
      <c r="AJ30" s="546"/>
      <c r="AK30" s="437"/>
      <c r="AL30" s="438">
        <f t="shared" si="0"/>
        <v>55.724464763603926</v>
      </c>
      <c r="AM30" s="453">
        <f t="shared" si="7"/>
        <v>668.69357716324714</v>
      </c>
      <c r="AN30" s="546"/>
      <c r="AO30" s="546"/>
      <c r="AP30" s="546"/>
      <c r="AQ30" s="437"/>
      <c r="AR30" s="438">
        <f t="shared" si="8"/>
        <v>55.724464763603926</v>
      </c>
      <c r="AS30" s="453">
        <f t="shared" si="9"/>
        <v>668.69357716324714</v>
      </c>
      <c r="AT30" s="546"/>
      <c r="AU30" s="546"/>
      <c r="AV30" s="546"/>
      <c r="AW30" s="437"/>
      <c r="AX30" s="438">
        <f t="shared" si="10"/>
        <v>55.724464763603926</v>
      </c>
      <c r="AY30" s="453">
        <f t="shared" si="11"/>
        <v>668.69357716324714</v>
      </c>
      <c r="AZ30" s="546"/>
      <c r="BA30" s="546"/>
      <c r="BB30" s="546"/>
      <c r="BC30" s="437"/>
      <c r="BD30" s="438">
        <f t="shared" si="12"/>
        <v>55.724464763603926</v>
      </c>
      <c r="BE30" s="453">
        <f t="shared" si="13"/>
        <v>668.69357716324714</v>
      </c>
      <c r="BF30" s="546"/>
      <c r="BG30" s="546"/>
      <c r="BH30" s="546"/>
      <c r="BI30" s="437"/>
      <c r="BJ30" s="438">
        <f t="shared" si="14"/>
        <v>55.724464763603926</v>
      </c>
      <c r="BK30" s="453">
        <f t="shared" si="15"/>
        <v>668.69357716324714</v>
      </c>
      <c r="BL30" s="546"/>
      <c r="BM30" s="546"/>
      <c r="BN30" s="546"/>
    </row>
    <row r="31" spans="1:66" ht="16.5" customHeight="1" x14ac:dyDescent="0.25">
      <c r="A31" s="340"/>
      <c r="B31" s="426" t="s">
        <v>307</v>
      </c>
      <c r="C31" s="514" t="s">
        <v>268</v>
      </c>
      <c r="D31" s="454" t="s">
        <v>358</v>
      </c>
      <c r="E31" s="282"/>
      <c r="F31" s="341" t="str">
        <f t="shared" si="1"/>
        <v>054003VENP_Labo_P3A</v>
      </c>
      <c r="G31" s="455" t="str">
        <f t="shared" si="2"/>
        <v>054003VENP_Labo_P3A_</v>
      </c>
      <c r="H31" s="282" t="s">
        <v>19</v>
      </c>
      <c r="I31" s="282" t="s">
        <v>14</v>
      </c>
      <c r="J31" s="426">
        <v>2</v>
      </c>
      <c r="K31" s="426" t="s">
        <v>311</v>
      </c>
      <c r="L31" s="283"/>
      <c r="M31" s="425" t="s">
        <v>10</v>
      </c>
      <c r="N31" s="426">
        <v>2</v>
      </c>
      <c r="O31" s="426">
        <v>305</v>
      </c>
      <c r="P31" s="426">
        <v>610</v>
      </c>
      <c r="Q31" s="426">
        <v>69</v>
      </c>
      <c r="R31" s="426"/>
      <c r="S31" s="426" t="s">
        <v>133</v>
      </c>
      <c r="T31" s="426" t="s">
        <v>137</v>
      </c>
      <c r="U31" s="444" t="s">
        <v>308</v>
      </c>
      <c r="V31" s="445"/>
      <c r="W31" s="456"/>
      <c r="X31" s="446"/>
      <c r="Y31" s="447"/>
      <c r="Z31" s="447"/>
      <c r="AA31" s="448">
        <v>100</v>
      </c>
      <c r="AB31" s="449">
        <v>0.5</v>
      </c>
      <c r="AC31" s="450">
        <f t="shared" si="3"/>
        <v>50</v>
      </c>
      <c r="AD31" s="451">
        <f t="shared" si="4"/>
        <v>200</v>
      </c>
      <c r="AE31" s="452">
        <v>0.05</v>
      </c>
      <c r="AF31" s="451">
        <f t="shared" si="5"/>
        <v>210</v>
      </c>
      <c r="AG31" s="453">
        <f t="shared" si="6"/>
        <v>2520</v>
      </c>
      <c r="AH31" s="546"/>
      <c r="AI31" s="546"/>
      <c r="AJ31" s="546"/>
      <c r="AK31" s="437"/>
      <c r="AL31" s="438">
        <f t="shared" si="0"/>
        <v>222.8978590544157</v>
      </c>
      <c r="AM31" s="453">
        <f t="shared" si="7"/>
        <v>2674.7743086529886</v>
      </c>
      <c r="AN31" s="546"/>
      <c r="AO31" s="546"/>
      <c r="AP31" s="546"/>
      <c r="AQ31" s="437"/>
      <c r="AR31" s="438">
        <f t="shared" si="8"/>
        <v>222.8978590544157</v>
      </c>
      <c r="AS31" s="453">
        <f t="shared" si="9"/>
        <v>2674.7743086529886</v>
      </c>
      <c r="AT31" s="546"/>
      <c r="AU31" s="546"/>
      <c r="AV31" s="546"/>
      <c r="AW31" s="437"/>
      <c r="AX31" s="438">
        <f t="shared" si="10"/>
        <v>222.8978590544157</v>
      </c>
      <c r="AY31" s="453">
        <f t="shared" si="11"/>
        <v>2674.7743086529886</v>
      </c>
      <c r="AZ31" s="546"/>
      <c r="BA31" s="546"/>
      <c r="BB31" s="546"/>
      <c r="BC31" s="437"/>
      <c r="BD31" s="438">
        <f t="shared" si="12"/>
        <v>222.8978590544157</v>
      </c>
      <c r="BE31" s="453">
        <f t="shared" si="13"/>
        <v>2674.7743086529886</v>
      </c>
      <c r="BF31" s="546"/>
      <c r="BG31" s="546"/>
      <c r="BH31" s="546"/>
      <c r="BI31" s="437"/>
      <c r="BJ31" s="438">
        <f t="shared" si="14"/>
        <v>222.8978590544157</v>
      </c>
      <c r="BK31" s="453">
        <f t="shared" si="15"/>
        <v>2674.7743086529886</v>
      </c>
      <c r="BL31" s="546"/>
      <c r="BM31" s="546"/>
      <c r="BN31" s="546"/>
    </row>
    <row r="32" spans="1:66" ht="16.5" customHeight="1" x14ac:dyDescent="0.25">
      <c r="A32" s="340"/>
      <c r="B32" s="426" t="s">
        <v>307</v>
      </c>
      <c r="C32" s="514" t="s">
        <v>268</v>
      </c>
      <c r="D32" s="454" t="s">
        <v>358</v>
      </c>
      <c r="E32" s="282"/>
      <c r="F32" s="341" t="str">
        <f t="shared" si="1"/>
        <v>054003VENP_Labo_P3A</v>
      </c>
      <c r="G32" s="455" t="str">
        <f t="shared" si="2"/>
        <v>054003VENP_Labo_P3A_</v>
      </c>
      <c r="H32" s="282" t="s">
        <v>19</v>
      </c>
      <c r="I32" s="282" t="s">
        <v>14</v>
      </c>
      <c r="J32" s="426">
        <v>2</v>
      </c>
      <c r="K32" s="426" t="s">
        <v>311</v>
      </c>
      <c r="L32" s="283"/>
      <c r="M32" s="425" t="s">
        <v>10</v>
      </c>
      <c r="N32" s="426">
        <v>1</v>
      </c>
      <c r="O32" s="426">
        <v>610</v>
      </c>
      <c r="P32" s="426">
        <v>610</v>
      </c>
      <c r="Q32" s="426">
        <v>69</v>
      </c>
      <c r="R32" s="426"/>
      <c r="S32" s="426" t="s">
        <v>133</v>
      </c>
      <c r="T32" s="426" t="s">
        <v>137</v>
      </c>
      <c r="U32" s="444" t="s">
        <v>308</v>
      </c>
      <c r="V32" s="445"/>
      <c r="W32" s="456"/>
      <c r="X32" s="446"/>
      <c r="Y32" s="447"/>
      <c r="Z32" s="447"/>
      <c r="AA32" s="448">
        <v>100</v>
      </c>
      <c r="AB32" s="449">
        <v>0.5</v>
      </c>
      <c r="AC32" s="450">
        <f t="shared" si="3"/>
        <v>50</v>
      </c>
      <c r="AD32" s="451">
        <f t="shared" si="4"/>
        <v>100</v>
      </c>
      <c r="AE32" s="452">
        <v>0.05</v>
      </c>
      <c r="AF32" s="451">
        <f t="shared" si="5"/>
        <v>105</v>
      </c>
      <c r="AG32" s="453">
        <f t="shared" si="6"/>
        <v>1260</v>
      </c>
      <c r="AH32" s="546"/>
      <c r="AI32" s="546"/>
      <c r="AJ32" s="546"/>
      <c r="AK32" s="437"/>
      <c r="AL32" s="438">
        <f t="shared" si="0"/>
        <v>111.44892952720785</v>
      </c>
      <c r="AM32" s="453">
        <f t="shared" si="7"/>
        <v>1337.3871543264943</v>
      </c>
      <c r="AN32" s="546"/>
      <c r="AO32" s="546"/>
      <c r="AP32" s="546"/>
      <c r="AQ32" s="437"/>
      <c r="AR32" s="438">
        <f t="shared" si="8"/>
        <v>111.44892952720785</v>
      </c>
      <c r="AS32" s="453">
        <f t="shared" si="9"/>
        <v>1337.3871543264943</v>
      </c>
      <c r="AT32" s="546"/>
      <c r="AU32" s="546"/>
      <c r="AV32" s="546"/>
      <c r="AW32" s="437"/>
      <c r="AX32" s="438">
        <f t="shared" si="10"/>
        <v>111.44892952720785</v>
      </c>
      <c r="AY32" s="453">
        <f t="shared" si="11"/>
        <v>1337.3871543264943</v>
      </c>
      <c r="AZ32" s="546"/>
      <c r="BA32" s="546"/>
      <c r="BB32" s="546"/>
      <c r="BC32" s="437"/>
      <c r="BD32" s="438">
        <f t="shared" si="12"/>
        <v>111.44892952720785</v>
      </c>
      <c r="BE32" s="453">
        <f t="shared" si="13"/>
        <v>1337.3871543264943</v>
      </c>
      <c r="BF32" s="546"/>
      <c r="BG32" s="546"/>
      <c r="BH32" s="546"/>
      <c r="BI32" s="437"/>
      <c r="BJ32" s="438">
        <f t="shared" si="14"/>
        <v>111.44892952720785</v>
      </c>
      <c r="BK32" s="453">
        <f t="shared" si="15"/>
        <v>1337.3871543264943</v>
      </c>
      <c r="BL32" s="546"/>
      <c r="BM32" s="546"/>
      <c r="BN32" s="546"/>
    </row>
    <row r="33" spans="1:66" ht="16.5" customHeight="1" x14ac:dyDescent="0.25">
      <c r="A33" s="340"/>
      <c r="B33" s="426" t="s">
        <v>307</v>
      </c>
      <c r="C33" s="514" t="s">
        <v>268</v>
      </c>
      <c r="D33" s="454" t="s">
        <v>358</v>
      </c>
      <c r="E33" s="282"/>
      <c r="F33" s="341" t="str">
        <f t="shared" si="1"/>
        <v>054003VENP_Labo_P3A</v>
      </c>
      <c r="G33" s="455" t="str">
        <f t="shared" si="2"/>
        <v>054003VENP_Labo_P3A_</v>
      </c>
      <c r="H33" s="282" t="s">
        <v>19</v>
      </c>
      <c r="I33" s="282" t="s">
        <v>14</v>
      </c>
      <c r="J33" s="426">
        <v>2</v>
      </c>
      <c r="K33" s="426" t="s">
        <v>311</v>
      </c>
      <c r="L33" s="283"/>
      <c r="M33" s="425" t="s">
        <v>10</v>
      </c>
      <c r="N33" s="426">
        <v>2</v>
      </c>
      <c r="O33" s="426">
        <v>610</v>
      </c>
      <c r="P33" s="426">
        <v>1220</v>
      </c>
      <c r="Q33" s="426">
        <v>69</v>
      </c>
      <c r="R33" s="426"/>
      <c r="S33" s="426" t="s">
        <v>133</v>
      </c>
      <c r="T33" s="426" t="s">
        <v>137</v>
      </c>
      <c r="U33" s="444" t="s">
        <v>308</v>
      </c>
      <c r="V33" s="445"/>
      <c r="W33" s="456"/>
      <c r="X33" s="446"/>
      <c r="Y33" s="447"/>
      <c r="Z33" s="447"/>
      <c r="AA33" s="448">
        <v>100</v>
      </c>
      <c r="AB33" s="449">
        <v>0.5</v>
      </c>
      <c r="AC33" s="450">
        <f t="shared" ref="AC33:AC81" si="16">AA33-(AA33*AB33)</f>
        <v>50</v>
      </c>
      <c r="AD33" s="451">
        <f t="shared" ref="AD33:AD81" si="17">(AC33*N33)*J33</f>
        <v>200</v>
      </c>
      <c r="AE33" s="452">
        <v>0.05</v>
      </c>
      <c r="AF33" s="451">
        <f t="shared" ref="AF33:AF81" si="18">AD33*(AE33+1)</f>
        <v>210</v>
      </c>
      <c r="AG33" s="453">
        <f t="shared" si="6"/>
        <v>2520</v>
      </c>
      <c r="AH33" s="546"/>
      <c r="AI33" s="546"/>
      <c r="AJ33" s="546"/>
      <c r="AK33" s="437"/>
      <c r="AL33" s="438">
        <f t="shared" si="0"/>
        <v>222.8978590544157</v>
      </c>
      <c r="AM33" s="453">
        <f t="shared" ref="AM33:AM81" si="19">AL33*12</f>
        <v>2674.7743086529886</v>
      </c>
      <c r="AN33" s="546"/>
      <c r="AO33" s="546"/>
      <c r="AP33" s="546"/>
      <c r="AQ33" s="437"/>
      <c r="AR33" s="438">
        <f t="shared" si="8"/>
        <v>222.8978590544157</v>
      </c>
      <c r="AS33" s="453">
        <f t="shared" ref="AS33:AS81" si="20">AR33*12</f>
        <v>2674.7743086529886</v>
      </c>
      <c r="AT33" s="546"/>
      <c r="AU33" s="546"/>
      <c r="AV33" s="546"/>
      <c r="AW33" s="437"/>
      <c r="AX33" s="438">
        <f t="shared" si="10"/>
        <v>222.8978590544157</v>
      </c>
      <c r="AY33" s="453">
        <f t="shared" ref="AY33:AY81" si="21">AX33*12</f>
        <v>2674.7743086529886</v>
      </c>
      <c r="AZ33" s="546"/>
      <c r="BA33" s="546"/>
      <c r="BB33" s="546"/>
      <c r="BC33" s="437"/>
      <c r="BD33" s="438">
        <f t="shared" si="12"/>
        <v>222.8978590544157</v>
      </c>
      <c r="BE33" s="453">
        <f t="shared" ref="BE33:BE81" si="22">BD33*12</f>
        <v>2674.7743086529886</v>
      </c>
      <c r="BF33" s="546"/>
      <c r="BG33" s="546"/>
      <c r="BH33" s="546"/>
      <c r="BI33" s="437"/>
      <c r="BJ33" s="438">
        <f t="shared" si="14"/>
        <v>222.8978590544157</v>
      </c>
      <c r="BK33" s="453">
        <f t="shared" ref="BK33:BK81" si="23">BJ33*12</f>
        <v>2674.7743086529886</v>
      </c>
      <c r="BL33" s="546"/>
      <c r="BM33" s="546"/>
      <c r="BN33" s="546"/>
    </row>
    <row r="34" spans="1:66" ht="16.5" customHeight="1" x14ac:dyDescent="0.25">
      <c r="A34" s="340"/>
      <c r="B34" s="426" t="s">
        <v>307</v>
      </c>
      <c r="C34" s="514" t="s">
        <v>268</v>
      </c>
      <c r="D34" s="454" t="s">
        <v>358</v>
      </c>
      <c r="E34" s="282"/>
      <c r="F34" s="341" t="str">
        <f t="shared" si="1"/>
        <v>054003VENP_Labo_P3A</v>
      </c>
      <c r="G34" s="455" t="str">
        <f t="shared" si="2"/>
        <v>054003VENP_Labo_P3A_</v>
      </c>
      <c r="H34" s="282" t="s">
        <v>19</v>
      </c>
      <c r="I34" s="282" t="s">
        <v>14</v>
      </c>
      <c r="J34" s="426">
        <v>2</v>
      </c>
      <c r="K34" s="426" t="s">
        <v>311</v>
      </c>
      <c r="L34" s="283"/>
      <c r="M34" s="425" t="s">
        <v>10</v>
      </c>
      <c r="N34" s="426">
        <v>1</v>
      </c>
      <c r="O34" s="426">
        <v>610</v>
      </c>
      <c r="P34" s="426">
        <v>610</v>
      </c>
      <c r="Q34" s="426">
        <v>69</v>
      </c>
      <c r="R34" s="426"/>
      <c r="S34" s="426" t="s">
        <v>133</v>
      </c>
      <c r="T34" s="426" t="s">
        <v>137</v>
      </c>
      <c r="U34" s="444" t="s">
        <v>308</v>
      </c>
      <c r="V34" s="445"/>
      <c r="W34" s="456"/>
      <c r="X34" s="446"/>
      <c r="Y34" s="447"/>
      <c r="Z34" s="447"/>
      <c r="AA34" s="448">
        <v>100</v>
      </c>
      <c r="AB34" s="449">
        <v>0.5</v>
      </c>
      <c r="AC34" s="450">
        <f t="shared" si="16"/>
        <v>50</v>
      </c>
      <c r="AD34" s="451">
        <f t="shared" si="17"/>
        <v>100</v>
      </c>
      <c r="AE34" s="452">
        <v>0.05</v>
      </c>
      <c r="AF34" s="451">
        <f t="shared" si="18"/>
        <v>105</v>
      </c>
      <c r="AG34" s="453">
        <f t="shared" si="6"/>
        <v>1260</v>
      </c>
      <c r="AH34" s="546"/>
      <c r="AI34" s="546"/>
      <c r="AJ34" s="546"/>
      <c r="AK34" s="437"/>
      <c r="AL34" s="438">
        <f t="shared" si="0"/>
        <v>111.44892952720785</v>
      </c>
      <c r="AM34" s="453">
        <f t="shared" si="19"/>
        <v>1337.3871543264943</v>
      </c>
      <c r="AN34" s="546"/>
      <c r="AO34" s="546"/>
      <c r="AP34" s="546"/>
      <c r="AQ34" s="437"/>
      <c r="AR34" s="438">
        <f t="shared" si="8"/>
        <v>111.44892952720785</v>
      </c>
      <c r="AS34" s="453">
        <f t="shared" si="20"/>
        <v>1337.3871543264943</v>
      </c>
      <c r="AT34" s="546"/>
      <c r="AU34" s="546"/>
      <c r="AV34" s="546"/>
      <c r="AW34" s="437"/>
      <c r="AX34" s="438">
        <f t="shared" si="10"/>
        <v>111.44892952720785</v>
      </c>
      <c r="AY34" s="453">
        <f t="shared" si="21"/>
        <v>1337.3871543264943</v>
      </c>
      <c r="AZ34" s="546"/>
      <c r="BA34" s="546"/>
      <c r="BB34" s="546"/>
      <c r="BC34" s="437"/>
      <c r="BD34" s="438">
        <f t="shared" si="12"/>
        <v>111.44892952720785</v>
      </c>
      <c r="BE34" s="453">
        <f t="shared" si="22"/>
        <v>1337.3871543264943</v>
      </c>
      <c r="BF34" s="546"/>
      <c r="BG34" s="546"/>
      <c r="BH34" s="546"/>
      <c r="BI34" s="437"/>
      <c r="BJ34" s="438">
        <f t="shared" si="14"/>
        <v>111.44892952720785</v>
      </c>
      <c r="BK34" s="453">
        <f t="shared" si="23"/>
        <v>1337.3871543264943</v>
      </c>
      <c r="BL34" s="546"/>
      <c r="BM34" s="546"/>
      <c r="BN34" s="546"/>
    </row>
    <row r="35" spans="1:66" ht="16.5" customHeight="1" x14ac:dyDescent="0.25">
      <c r="A35" s="340"/>
      <c r="B35" s="426" t="s">
        <v>307</v>
      </c>
      <c r="C35" s="514" t="s">
        <v>268</v>
      </c>
      <c r="D35" s="454" t="s">
        <v>358</v>
      </c>
      <c r="E35" s="282"/>
      <c r="F35" s="341" t="str">
        <f t="shared" si="1"/>
        <v>054003VENP_Labo_P3A</v>
      </c>
      <c r="G35" s="455" t="str">
        <f t="shared" si="2"/>
        <v>054003VENP_Labo_P3A_</v>
      </c>
      <c r="H35" s="282" t="s">
        <v>19</v>
      </c>
      <c r="I35" s="282" t="s">
        <v>14</v>
      </c>
      <c r="J35" s="426">
        <v>2</v>
      </c>
      <c r="K35" s="426" t="s">
        <v>311</v>
      </c>
      <c r="L35" s="283"/>
      <c r="M35" s="425" t="s">
        <v>10</v>
      </c>
      <c r="N35" s="426">
        <v>4</v>
      </c>
      <c r="O35" s="426">
        <v>610</v>
      </c>
      <c r="P35" s="426">
        <v>1220</v>
      </c>
      <c r="Q35" s="426">
        <v>69</v>
      </c>
      <c r="R35" s="426"/>
      <c r="S35" s="426" t="s">
        <v>133</v>
      </c>
      <c r="T35" s="426" t="s">
        <v>137</v>
      </c>
      <c r="U35" s="444" t="s">
        <v>308</v>
      </c>
      <c r="V35" s="445"/>
      <c r="W35" s="456"/>
      <c r="X35" s="446"/>
      <c r="Y35" s="447"/>
      <c r="Z35" s="447"/>
      <c r="AA35" s="448">
        <v>100</v>
      </c>
      <c r="AB35" s="449">
        <v>0.5</v>
      </c>
      <c r="AC35" s="450">
        <f t="shared" si="16"/>
        <v>50</v>
      </c>
      <c r="AD35" s="451">
        <f t="shared" si="17"/>
        <v>400</v>
      </c>
      <c r="AE35" s="452">
        <v>0.05</v>
      </c>
      <c r="AF35" s="451">
        <f t="shared" si="18"/>
        <v>420</v>
      </c>
      <c r="AG35" s="453">
        <f t="shared" si="6"/>
        <v>5040</v>
      </c>
      <c r="AH35" s="546"/>
      <c r="AI35" s="546"/>
      <c r="AJ35" s="546"/>
      <c r="AK35" s="437"/>
      <c r="AL35" s="438">
        <f t="shared" si="0"/>
        <v>445.79571810883141</v>
      </c>
      <c r="AM35" s="453">
        <f t="shared" si="19"/>
        <v>5349.5486173059771</v>
      </c>
      <c r="AN35" s="546"/>
      <c r="AO35" s="546"/>
      <c r="AP35" s="546"/>
      <c r="AQ35" s="437"/>
      <c r="AR35" s="438">
        <f t="shared" si="8"/>
        <v>445.79571810883141</v>
      </c>
      <c r="AS35" s="453">
        <f t="shared" si="20"/>
        <v>5349.5486173059771</v>
      </c>
      <c r="AT35" s="546"/>
      <c r="AU35" s="546"/>
      <c r="AV35" s="546"/>
      <c r="AW35" s="437"/>
      <c r="AX35" s="438">
        <f t="shared" si="10"/>
        <v>445.79571810883141</v>
      </c>
      <c r="AY35" s="453">
        <f t="shared" si="21"/>
        <v>5349.5486173059771</v>
      </c>
      <c r="AZ35" s="546"/>
      <c r="BA35" s="546"/>
      <c r="BB35" s="546"/>
      <c r="BC35" s="437"/>
      <c r="BD35" s="438">
        <f t="shared" si="12"/>
        <v>445.79571810883141</v>
      </c>
      <c r="BE35" s="453">
        <f t="shared" si="22"/>
        <v>5349.5486173059771</v>
      </c>
      <c r="BF35" s="546"/>
      <c r="BG35" s="546"/>
      <c r="BH35" s="546"/>
      <c r="BI35" s="437"/>
      <c r="BJ35" s="438">
        <f t="shared" si="14"/>
        <v>445.79571810883141</v>
      </c>
      <c r="BK35" s="453">
        <f t="shared" si="23"/>
        <v>5349.5486173059771</v>
      </c>
      <c r="BL35" s="546"/>
      <c r="BM35" s="546"/>
      <c r="BN35" s="546"/>
    </row>
    <row r="36" spans="1:66" ht="16.5" customHeight="1" x14ac:dyDescent="0.25">
      <c r="A36" s="340"/>
      <c r="B36" s="426" t="s">
        <v>307</v>
      </c>
      <c r="C36" s="514" t="s">
        <v>268</v>
      </c>
      <c r="D36" s="454" t="s">
        <v>358</v>
      </c>
      <c r="E36" s="426"/>
      <c r="F36" s="341" t="str">
        <f t="shared" si="1"/>
        <v>054003VENP_Labo_P3A</v>
      </c>
      <c r="G36" s="455" t="str">
        <f t="shared" si="2"/>
        <v>054003VENP_Labo_P3A_</v>
      </c>
      <c r="H36" s="282" t="s">
        <v>19</v>
      </c>
      <c r="I36" s="282" t="s">
        <v>14</v>
      </c>
      <c r="J36" s="426">
        <v>2</v>
      </c>
      <c r="K36" s="426" t="s">
        <v>311</v>
      </c>
      <c r="L36" s="283"/>
      <c r="M36" s="425" t="s">
        <v>10</v>
      </c>
      <c r="N36" s="426">
        <v>3</v>
      </c>
      <c r="O36" s="426">
        <v>610</v>
      </c>
      <c r="P36" s="426">
        <v>610</v>
      </c>
      <c r="Q36" s="426">
        <v>69</v>
      </c>
      <c r="R36" s="426"/>
      <c r="S36" s="426" t="s">
        <v>133</v>
      </c>
      <c r="T36" s="426" t="s">
        <v>137</v>
      </c>
      <c r="U36" s="444" t="s">
        <v>308</v>
      </c>
      <c r="V36" s="445"/>
      <c r="W36" s="456"/>
      <c r="X36" s="446"/>
      <c r="Y36" s="447"/>
      <c r="Z36" s="447"/>
      <c r="AA36" s="448">
        <v>100</v>
      </c>
      <c r="AB36" s="449">
        <v>0.5</v>
      </c>
      <c r="AC36" s="450">
        <f t="shared" si="16"/>
        <v>50</v>
      </c>
      <c r="AD36" s="451">
        <f t="shared" si="17"/>
        <v>300</v>
      </c>
      <c r="AE36" s="452">
        <v>0.05</v>
      </c>
      <c r="AF36" s="451">
        <f t="shared" si="18"/>
        <v>315</v>
      </c>
      <c r="AG36" s="453">
        <f t="shared" si="6"/>
        <v>3780</v>
      </c>
      <c r="AH36" s="546"/>
      <c r="AI36" s="546"/>
      <c r="AJ36" s="546"/>
      <c r="AK36" s="437"/>
      <c r="AL36" s="438">
        <f t="shared" si="0"/>
        <v>334.34678858162357</v>
      </c>
      <c r="AM36" s="453">
        <f t="shared" si="19"/>
        <v>4012.1614629794831</v>
      </c>
      <c r="AN36" s="546"/>
      <c r="AO36" s="546"/>
      <c r="AP36" s="546"/>
      <c r="AQ36" s="437"/>
      <c r="AR36" s="438">
        <f t="shared" si="8"/>
        <v>334.34678858162357</v>
      </c>
      <c r="AS36" s="453">
        <f t="shared" si="20"/>
        <v>4012.1614629794831</v>
      </c>
      <c r="AT36" s="546"/>
      <c r="AU36" s="546"/>
      <c r="AV36" s="546"/>
      <c r="AW36" s="437"/>
      <c r="AX36" s="438">
        <f t="shared" si="10"/>
        <v>334.34678858162357</v>
      </c>
      <c r="AY36" s="453">
        <f t="shared" si="21"/>
        <v>4012.1614629794831</v>
      </c>
      <c r="AZ36" s="546"/>
      <c r="BA36" s="546"/>
      <c r="BB36" s="546"/>
      <c r="BC36" s="437"/>
      <c r="BD36" s="438">
        <f t="shared" si="12"/>
        <v>334.34678858162357</v>
      </c>
      <c r="BE36" s="453">
        <f t="shared" si="22"/>
        <v>4012.1614629794831</v>
      </c>
      <c r="BF36" s="546"/>
      <c r="BG36" s="546"/>
      <c r="BH36" s="546"/>
      <c r="BI36" s="437"/>
      <c r="BJ36" s="438">
        <f t="shared" si="14"/>
        <v>334.34678858162357</v>
      </c>
      <c r="BK36" s="453">
        <f t="shared" si="23"/>
        <v>4012.1614629794831</v>
      </c>
      <c r="BL36" s="546"/>
      <c r="BM36" s="546"/>
      <c r="BN36" s="546"/>
    </row>
    <row r="37" spans="1:66" ht="16.5" customHeight="1" x14ac:dyDescent="0.25">
      <c r="A37" s="340"/>
      <c r="B37" s="426" t="s">
        <v>307</v>
      </c>
      <c r="C37" s="514" t="s">
        <v>268</v>
      </c>
      <c r="D37" s="454" t="s">
        <v>358</v>
      </c>
      <c r="E37" s="426"/>
      <c r="F37" s="341" t="str">
        <f t="shared" si="1"/>
        <v>054003VENP_Labo_P3A</v>
      </c>
      <c r="G37" s="455" t="str">
        <f t="shared" si="2"/>
        <v>054003VENP_Labo_P3A_</v>
      </c>
      <c r="H37" s="282" t="s">
        <v>19</v>
      </c>
      <c r="I37" s="282" t="s">
        <v>14</v>
      </c>
      <c r="J37" s="426">
        <v>2</v>
      </c>
      <c r="K37" s="426" t="s">
        <v>311</v>
      </c>
      <c r="L37" s="283"/>
      <c r="M37" s="425" t="s">
        <v>10</v>
      </c>
      <c r="N37" s="426">
        <v>2</v>
      </c>
      <c r="O37" s="426">
        <v>305</v>
      </c>
      <c r="P37" s="426">
        <v>610</v>
      </c>
      <c r="Q37" s="426">
        <v>69</v>
      </c>
      <c r="R37" s="426"/>
      <c r="S37" s="426" t="s">
        <v>133</v>
      </c>
      <c r="T37" s="426" t="s">
        <v>137</v>
      </c>
      <c r="U37" s="444" t="s">
        <v>308</v>
      </c>
      <c r="V37" s="445"/>
      <c r="W37" s="456"/>
      <c r="X37" s="446"/>
      <c r="Y37" s="447"/>
      <c r="Z37" s="447"/>
      <c r="AA37" s="448">
        <v>100</v>
      </c>
      <c r="AB37" s="449">
        <v>0.5</v>
      </c>
      <c r="AC37" s="450">
        <f t="shared" si="16"/>
        <v>50</v>
      </c>
      <c r="AD37" s="451">
        <f t="shared" si="17"/>
        <v>200</v>
      </c>
      <c r="AE37" s="452">
        <v>0.05</v>
      </c>
      <c r="AF37" s="451">
        <f t="shared" si="18"/>
        <v>210</v>
      </c>
      <c r="AG37" s="453">
        <f t="shared" si="6"/>
        <v>2520</v>
      </c>
      <c r="AH37" s="546"/>
      <c r="AI37" s="546"/>
      <c r="AJ37" s="546"/>
      <c r="AK37" s="437"/>
      <c r="AL37" s="438">
        <f t="shared" si="0"/>
        <v>222.8978590544157</v>
      </c>
      <c r="AM37" s="453">
        <f t="shared" si="19"/>
        <v>2674.7743086529886</v>
      </c>
      <c r="AN37" s="546"/>
      <c r="AO37" s="546"/>
      <c r="AP37" s="546"/>
      <c r="AQ37" s="437"/>
      <c r="AR37" s="438">
        <f t="shared" si="8"/>
        <v>222.8978590544157</v>
      </c>
      <c r="AS37" s="453">
        <f t="shared" si="20"/>
        <v>2674.7743086529886</v>
      </c>
      <c r="AT37" s="546"/>
      <c r="AU37" s="546"/>
      <c r="AV37" s="546"/>
      <c r="AW37" s="437"/>
      <c r="AX37" s="438">
        <f t="shared" si="10"/>
        <v>222.8978590544157</v>
      </c>
      <c r="AY37" s="453">
        <f t="shared" si="21"/>
        <v>2674.7743086529886</v>
      </c>
      <c r="AZ37" s="546"/>
      <c r="BA37" s="546"/>
      <c r="BB37" s="546"/>
      <c r="BC37" s="437"/>
      <c r="BD37" s="438">
        <f t="shared" si="12"/>
        <v>222.8978590544157</v>
      </c>
      <c r="BE37" s="453">
        <f t="shared" si="22"/>
        <v>2674.7743086529886</v>
      </c>
      <c r="BF37" s="546"/>
      <c r="BG37" s="546"/>
      <c r="BH37" s="546"/>
      <c r="BI37" s="437"/>
      <c r="BJ37" s="438">
        <f t="shared" si="14"/>
        <v>222.8978590544157</v>
      </c>
      <c r="BK37" s="453">
        <f t="shared" si="23"/>
        <v>2674.7743086529886</v>
      </c>
      <c r="BL37" s="546"/>
      <c r="BM37" s="546"/>
      <c r="BN37" s="546"/>
    </row>
    <row r="38" spans="1:66" ht="16.5" customHeight="1" x14ac:dyDescent="0.25">
      <c r="A38" s="340"/>
      <c r="B38" s="426" t="s">
        <v>307</v>
      </c>
      <c r="C38" s="514" t="s">
        <v>268</v>
      </c>
      <c r="D38" s="454" t="s">
        <v>358</v>
      </c>
      <c r="E38" s="426"/>
      <c r="F38" s="341" t="str">
        <f t="shared" si="1"/>
        <v>054003VENP_Labo_P3A</v>
      </c>
      <c r="G38" s="455" t="str">
        <f t="shared" si="2"/>
        <v>054003VENP_Labo_P3A_</v>
      </c>
      <c r="H38" s="282" t="s">
        <v>19</v>
      </c>
      <c r="I38" s="282" t="s">
        <v>14</v>
      </c>
      <c r="J38" s="426">
        <v>2</v>
      </c>
      <c r="K38" s="426" t="s">
        <v>311</v>
      </c>
      <c r="L38" s="283"/>
      <c r="M38" s="425" t="s">
        <v>10</v>
      </c>
      <c r="N38" s="426">
        <v>1</v>
      </c>
      <c r="O38" s="426">
        <v>610</v>
      </c>
      <c r="P38" s="426">
        <v>610</v>
      </c>
      <c r="Q38" s="426">
        <v>69</v>
      </c>
      <c r="R38" s="426"/>
      <c r="S38" s="426" t="s">
        <v>133</v>
      </c>
      <c r="T38" s="426" t="s">
        <v>137</v>
      </c>
      <c r="U38" s="444" t="s">
        <v>308</v>
      </c>
      <c r="V38" s="445"/>
      <c r="W38" s="456"/>
      <c r="X38" s="446"/>
      <c r="Y38" s="447"/>
      <c r="Z38" s="447"/>
      <c r="AA38" s="448">
        <v>100</v>
      </c>
      <c r="AB38" s="449">
        <v>0.5</v>
      </c>
      <c r="AC38" s="450">
        <f t="shared" si="16"/>
        <v>50</v>
      </c>
      <c r="AD38" s="451">
        <f t="shared" si="17"/>
        <v>100</v>
      </c>
      <c r="AE38" s="452">
        <v>0.05</v>
      </c>
      <c r="AF38" s="451">
        <f t="shared" si="18"/>
        <v>105</v>
      </c>
      <c r="AG38" s="453">
        <f t="shared" si="6"/>
        <v>1260</v>
      </c>
      <c r="AH38" s="546"/>
      <c r="AI38" s="546"/>
      <c r="AJ38" s="546"/>
      <c r="AK38" s="437"/>
      <c r="AL38" s="438">
        <f t="shared" si="0"/>
        <v>111.44892952720785</v>
      </c>
      <c r="AM38" s="453">
        <f t="shared" si="19"/>
        <v>1337.3871543264943</v>
      </c>
      <c r="AN38" s="546"/>
      <c r="AO38" s="546"/>
      <c r="AP38" s="546"/>
      <c r="AQ38" s="437"/>
      <c r="AR38" s="438">
        <f t="shared" si="8"/>
        <v>111.44892952720785</v>
      </c>
      <c r="AS38" s="453">
        <f t="shared" si="20"/>
        <v>1337.3871543264943</v>
      </c>
      <c r="AT38" s="546"/>
      <c r="AU38" s="546"/>
      <c r="AV38" s="546"/>
      <c r="AW38" s="437"/>
      <c r="AX38" s="438">
        <f t="shared" si="10"/>
        <v>111.44892952720785</v>
      </c>
      <c r="AY38" s="453">
        <f t="shared" si="21"/>
        <v>1337.3871543264943</v>
      </c>
      <c r="AZ38" s="546"/>
      <c r="BA38" s="546"/>
      <c r="BB38" s="546"/>
      <c r="BC38" s="437"/>
      <c r="BD38" s="438">
        <f t="shared" si="12"/>
        <v>111.44892952720785</v>
      </c>
      <c r="BE38" s="453">
        <f t="shared" si="22"/>
        <v>1337.3871543264943</v>
      </c>
      <c r="BF38" s="546"/>
      <c r="BG38" s="546"/>
      <c r="BH38" s="546"/>
      <c r="BI38" s="437"/>
      <c r="BJ38" s="438">
        <f t="shared" si="14"/>
        <v>111.44892952720785</v>
      </c>
      <c r="BK38" s="453">
        <f t="shared" si="23"/>
        <v>1337.3871543264943</v>
      </c>
      <c r="BL38" s="546"/>
      <c r="BM38" s="546"/>
      <c r="BN38" s="546"/>
    </row>
    <row r="39" spans="1:66" ht="16.5" customHeight="1" x14ac:dyDescent="0.25">
      <c r="A39" s="340"/>
      <c r="B39" s="426" t="s">
        <v>307</v>
      </c>
      <c r="C39" s="514" t="s">
        <v>268</v>
      </c>
      <c r="D39" s="454" t="s">
        <v>358</v>
      </c>
      <c r="E39" s="426"/>
      <c r="F39" s="341" t="str">
        <f t="shared" ref="F39:F52" si="24">CONCATENATE(C39,I39,M39,K39)</f>
        <v>054003VENP_Labo_P3A</v>
      </c>
      <c r="G39" s="455" t="str">
        <f t="shared" si="2"/>
        <v>054003VENP_Labo_P3A_</v>
      </c>
      <c r="H39" s="282" t="s">
        <v>19</v>
      </c>
      <c r="I39" s="282" t="s">
        <v>14</v>
      </c>
      <c r="J39" s="426">
        <v>2</v>
      </c>
      <c r="K39" s="426" t="s">
        <v>311</v>
      </c>
      <c r="L39" s="283"/>
      <c r="M39" s="425" t="s">
        <v>10</v>
      </c>
      <c r="N39" s="426">
        <v>2</v>
      </c>
      <c r="O39" s="426">
        <v>305</v>
      </c>
      <c r="P39" s="426">
        <v>610</v>
      </c>
      <c r="Q39" s="426">
        <v>69</v>
      </c>
      <c r="R39" s="426"/>
      <c r="S39" s="426" t="s">
        <v>133</v>
      </c>
      <c r="T39" s="426" t="s">
        <v>137</v>
      </c>
      <c r="U39" s="444" t="s">
        <v>308</v>
      </c>
      <c r="V39" s="445"/>
      <c r="W39" s="456"/>
      <c r="X39" s="446"/>
      <c r="Y39" s="447"/>
      <c r="Z39" s="447"/>
      <c r="AA39" s="448">
        <v>100</v>
      </c>
      <c r="AB39" s="449">
        <v>0.5</v>
      </c>
      <c r="AC39" s="450">
        <f t="shared" si="16"/>
        <v>50</v>
      </c>
      <c r="AD39" s="451">
        <f t="shared" si="17"/>
        <v>200</v>
      </c>
      <c r="AE39" s="452">
        <v>0.05</v>
      </c>
      <c r="AF39" s="451">
        <f t="shared" si="18"/>
        <v>210</v>
      </c>
      <c r="AG39" s="453">
        <f t="shared" si="6"/>
        <v>2520</v>
      </c>
      <c r="AH39" s="546"/>
      <c r="AI39" s="546"/>
      <c r="AJ39" s="546"/>
      <c r="AK39" s="437"/>
      <c r="AL39" s="438">
        <f t="shared" si="0"/>
        <v>222.8978590544157</v>
      </c>
      <c r="AM39" s="453">
        <f t="shared" si="19"/>
        <v>2674.7743086529886</v>
      </c>
      <c r="AN39" s="546"/>
      <c r="AO39" s="546"/>
      <c r="AP39" s="546"/>
      <c r="AQ39" s="437"/>
      <c r="AR39" s="438">
        <f t="shared" si="8"/>
        <v>222.8978590544157</v>
      </c>
      <c r="AS39" s="453">
        <f t="shared" si="20"/>
        <v>2674.7743086529886</v>
      </c>
      <c r="AT39" s="546"/>
      <c r="AU39" s="546"/>
      <c r="AV39" s="546"/>
      <c r="AW39" s="437"/>
      <c r="AX39" s="438">
        <f t="shared" si="10"/>
        <v>222.8978590544157</v>
      </c>
      <c r="AY39" s="453">
        <f t="shared" si="21"/>
        <v>2674.7743086529886</v>
      </c>
      <c r="AZ39" s="546"/>
      <c r="BA39" s="546"/>
      <c r="BB39" s="546"/>
      <c r="BC39" s="437"/>
      <c r="BD39" s="438">
        <f t="shared" si="12"/>
        <v>222.8978590544157</v>
      </c>
      <c r="BE39" s="453">
        <f t="shared" si="22"/>
        <v>2674.7743086529886</v>
      </c>
      <c r="BF39" s="546"/>
      <c r="BG39" s="546"/>
      <c r="BH39" s="546"/>
      <c r="BI39" s="437"/>
      <c r="BJ39" s="438">
        <f t="shared" si="14"/>
        <v>222.8978590544157</v>
      </c>
      <c r="BK39" s="453">
        <f t="shared" si="23"/>
        <v>2674.7743086529886</v>
      </c>
      <c r="BL39" s="546"/>
      <c r="BM39" s="546"/>
      <c r="BN39" s="546"/>
    </row>
    <row r="40" spans="1:66" ht="16.5" customHeight="1" x14ac:dyDescent="0.25">
      <c r="A40" s="340"/>
      <c r="B40" s="426" t="s">
        <v>307</v>
      </c>
      <c r="C40" s="514" t="s">
        <v>268</v>
      </c>
      <c r="D40" s="454" t="s">
        <v>358</v>
      </c>
      <c r="E40" s="426"/>
      <c r="F40" s="341" t="str">
        <f t="shared" si="24"/>
        <v>054003VENP_Labo_P3A</v>
      </c>
      <c r="G40" s="455" t="str">
        <f t="shared" si="2"/>
        <v>054003VENP_Labo_P3A_</v>
      </c>
      <c r="H40" s="282" t="s">
        <v>19</v>
      </c>
      <c r="I40" s="282" t="s">
        <v>14</v>
      </c>
      <c r="J40" s="426">
        <v>2</v>
      </c>
      <c r="K40" s="426" t="s">
        <v>311</v>
      </c>
      <c r="L40" s="283"/>
      <c r="M40" s="425" t="s">
        <v>10</v>
      </c>
      <c r="N40" s="426">
        <v>4</v>
      </c>
      <c r="O40" s="426">
        <v>610</v>
      </c>
      <c r="P40" s="426">
        <v>1220</v>
      </c>
      <c r="Q40" s="426">
        <v>69</v>
      </c>
      <c r="R40" s="426"/>
      <c r="S40" s="426" t="s">
        <v>133</v>
      </c>
      <c r="T40" s="426" t="s">
        <v>137</v>
      </c>
      <c r="U40" s="444" t="s">
        <v>308</v>
      </c>
      <c r="V40" s="445"/>
      <c r="W40" s="456"/>
      <c r="X40" s="446"/>
      <c r="Y40" s="447"/>
      <c r="Z40" s="447"/>
      <c r="AA40" s="448">
        <v>100</v>
      </c>
      <c r="AB40" s="449">
        <v>0.5</v>
      </c>
      <c r="AC40" s="450">
        <f t="shared" si="16"/>
        <v>50</v>
      </c>
      <c r="AD40" s="451">
        <f t="shared" si="17"/>
        <v>400</v>
      </c>
      <c r="AE40" s="452">
        <v>0.05</v>
      </c>
      <c r="AF40" s="451">
        <f t="shared" si="18"/>
        <v>420</v>
      </c>
      <c r="AG40" s="453">
        <f t="shared" si="6"/>
        <v>5040</v>
      </c>
      <c r="AH40" s="546"/>
      <c r="AI40" s="546"/>
      <c r="AJ40" s="546"/>
      <c r="AK40" s="437"/>
      <c r="AL40" s="438">
        <f t="shared" si="0"/>
        <v>445.79571810883141</v>
      </c>
      <c r="AM40" s="453">
        <f t="shared" si="19"/>
        <v>5349.5486173059771</v>
      </c>
      <c r="AN40" s="546"/>
      <c r="AO40" s="546"/>
      <c r="AP40" s="546"/>
      <c r="AQ40" s="437"/>
      <c r="AR40" s="438">
        <f t="shared" si="8"/>
        <v>445.79571810883141</v>
      </c>
      <c r="AS40" s="453">
        <f t="shared" si="20"/>
        <v>5349.5486173059771</v>
      </c>
      <c r="AT40" s="546"/>
      <c r="AU40" s="546"/>
      <c r="AV40" s="546"/>
      <c r="AW40" s="437"/>
      <c r="AX40" s="438">
        <f t="shared" si="10"/>
        <v>445.79571810883141</v>
      </c>
      <c r="AY40" s="453">
        <f t="shared" si="21"/>
        <v>5349.5486173059771</v>
      </c>
      <c r="AZ40" s="546"/>
      <c r="BA40" s="546"/>
      <c r="BB40" s="546"/>
      <c r="BC40" s="437"/>
      <c r="BD40" s="438">
        <f t="shared" si="12"/>
        <v>445.79571810883141</v>
      </c>
      <c r="BE40" s="453">
        <f t="shared" si="22"/>
        <v>5349.5486173059771</v>
      </c>
      <c r="BF40" s="546"/>
      <c r="BG40" s="546"/>
      <c r="BH40" s="546"/>
      <c r="BI40" s="437"/>
      <c r="BJ40" s="438">
        <f t="shared" si="14"/>
        <v>445.79571810883141</v>
      </c>
      <c r="BK40" s="453">
        <f t="shared" si="23"/>
        <v>5349.5486173059771</v>
      </c>
      <c r="BL40" s="546"/>
      <c r="BM40" s="546"/>
      <c r="BN40" s="546"/>
    </row>
    <row r="41" spans="1:66" ht="16.5" customHeight="1" x14ac:dyDescent="0.25">
      <c r="A41" s="340"/>
      <c r="B41" s="426" t="s">
        <v>307</v>
      </c>
      <c r="C41" s="514" t="s">
        <v>268</v>
      </c>
      <c r="D41" s="454" t="s">
        <v>358</v>
      </c>
      <c r="E41" s="426"/>
      <c r="F41" s="341" t="str">
        <f t="shared" si="24"/>
        <v>054003VENP_Labo_EOPS</v>
      </c>
      <c r="G41" s="455" t="str">
        <f t="shared" si="2"/>
        <v>054003VENP_Labo_EOPS_</v>
      </c>
      <c r="H41" s="282" t="s">
        <v>19</v>
      </c>
      <c r="I41" s="282" t="s">
        <v>14</v>
      </c>
      <c r="J41" s="426">
        <v>2</v>
      </c>
      <c r="K41" s="426" t="s">
        <v>312</v>
      </c>
      <c r="L41" s="283"/>
      <c r="M41" s="425" t="s">
        <v>10</v>
      </c>
      <c r="N41" s="426">
        <v>2</v>
      </c>
      <c r="O41" s="426">
        <v>610</v>
      </c>
      <c r="P41" s="426">
        <v>610</v>
      </c>
      <c r="Q41" s="426">
        <v>69</v>
      </c>
      <c r="R41" s="426"/>
      <c r="S41" s="426" t="s">
        <v>133</v>
      </c>
      <c r="T41" s="426" t="s">
        <v>137</v>
      </c>
      <c r="U41" s="444" t="s">
        <v>308</v>
      </c>
      <c r="V41" s="445"/>
      <c r="W41" s="456"/>
      <c r="X41" s="446"/>
      <c r="Y41" s="447"/>
      <c r="Z41" s="447"/>
      <c r="AA41" s="448">
        <v>100</v>
      </c>
      <c r="AB41" s="449">
        <v>0.5</v>
      </c>
      <c r="AC41" s="450">
        <f t="shared" si="16"/>
        <v>50</v>
      </c>
      <c r="AD41" s="451">
        <f t="shared" si="17"/>
        <v>200</v>
      </c>
      <c r="AE41" s="452">
        <v>0.05</v>
      </c>
      <c r="AF41" s="451">
        <f t="shared" si="18"/>
        <v>210</v>
      </c>
      <c r="AG41" s="453">
        <f t="shared" si="6"/>
        <v>2520</v>
      </c>
      <c r="AH41" s="546"/>
      <c r="AI41" s="546"/>
      <c r="AJ41" s="546"/>
      <c r="AK41" s="437"/>
      <c r="AL41" s="438">
        <f t="shared" si="0"/>
        <v>222.8978590544157</v>
      </c>
      <c r="AM41" s="453">
        <f t="shared" si="19"/>
        <v>2674.7743086529886</v>
      </c>
      <c r="AN41" s="546"/>
      <c r="AO41" s="546"/>
      <c r="AP41" s="546"/>
      <c r="AQ41" s="437"/>
      <c r="AR41" s="438">
        <f t="shared" si="8"/>
        <v>222.8978590544157</v>
      </c>
      <c r="AS41" s="453">
        <f t="shared" si="20"/>
        <v>2674.7743086529886</v>
      </c>
      <c r="AT41" s="546"/>
      <c r="AU41" s="546"/>
      <c r="AV41" s="546"/>
      <c r="AW41" s="437"/>
      <c r="AX41" s="438">
        <f t="shared" si="10"/>
        <v>222.8978590544157</v>
      </c>
      <c r="AY41" s="453">
        <f t="shared" si="21"/>
        <v>2674.7743086529886</v>
      </c>
      <c r="AZ41" s="546"/>
      <c r="BA41" s="546"/>
      <c r="BB41" s="546"/>
      <c r="BC41" s="437"/>
      <c r="BD41" s="438">
        <f t="shared" si="12"/>
        <v>222.8978590544157</v>
      </c>
      <c r="BE41" s="453">
        <f t="shared" si="22"/>
        <v>2674.7743086529886</v>
      </c>
      <c r="BF41" s="546"/>
      <c r="BG41" s="546"/>
      <c r="BH41" s="546"/>
      <c r="BI41" s="437"/>
      <c r="BJ41" s="438">
        <f t="shared" si="14"/>
        <v>222.8978590544157</v>
      </c>
      <c r="BK41" s="453">
        <f t="shared" si="23"/>
        <v>2674.7743086529886</v>
      </c>
      <c r="BL41" s="546"/>
      <c r="BM41" s="546"/>
      <c r="BN41" s="546"/>
    </row>
    <row r="42" spans="1:66" ht="16.5" customHeight="1" x14ac:dyDescent="0.25">
      <c r="A42" s="340"/>
      <c r="B42" s="426" t="s">
        <v>307</v>
      </c>
      <c r="C42" s="514" t="s">
        <v>268</v>
      </c>
      <c r="D42" s="454" t="s">
        <v>358</v>
      </c>
      <c r="E42" s="426"/>
      <c r="F42" s="341" t="str">
        <f t="shared" si="24"/>
        <v>054003VENP_Labo_EOPS</v>
      </c>
      <c r="G42" s="455" t="str">
        <f t="shared" ref="G42:G52" si="25">CONCATENATE(C42,I42,M42,K42,M42,L42)</f>
        <v>054003VENP_Labo_EOPS_</v>
      </c>
      <c r="H42" s="282" t="s">
        <v>19</v>
      </c>
      <c r="I42" s="282" t="s">
        <v>14</v>
      </c>
      <c r="J42" s="426">
        <v>2</v>
      </c>
      <c r="K42" s="426" t="s">
        <v>312</v>
      </c>
      <c r="L42" s="283"/>
      <c r="M42" s="425" t="s">
        <v>10</v>
      </c>
      <c r="N42" s="426">
        <v>4</v>
      </c>
      <c r="O42" s="426">
        <v>305</v>
      </c>
      <c r="P42" s="426">
        <v>610</v>
      </c>
      <c r="Q42" s="426">
        <v>69</v>
      </c>
      <c r="R42" s="426"/>
      <c r="S42" s="426" t="s">
        <v>133</v>
      </c>
      <c r="T42" s="426" t="s">
        <v>137</v>
      </c>
      <c r="U42" s="444" t="s">
        <v>308</v>
      </c>
      <c r="V42" s="445"/>
      <c r="W42" s="456"/>
      <c r="X42" s="446"/>
      <c r="Y42" s="447"/>
      <c r="Z42" s="447"/>
      <c r="AA42" s="448">
        <v>100</v>
      </c>
      <c r="AB42" s="449">
        <v>0.5</v>
      </c>
      <c r="AC42" s="450">
        <f t="shared" si="16"/>
        <v>50</v>
      </c>
      <c r="AD42" s="451">
        <f t="shared" si="17"/>
        <v>400</v>
      </c>
      <c r="AE42" s="452">
        <v>0.05</v>
      </c>
      <c r="AF42" s="451">
        <f t="shared" si="18"/>
        <v>420</v>
      </c>
      <c r="AG42" s="453">
        <f t="shared" si="6"/>
        <v>5040</v>
      </c>
      <c r="AH42" s="546"/>
      <c r="AI42" s="546"/>
      <c r="AJ42" s="546"/>
      <c r="AK42" s="437"/>
      <c r="AL42" s="438">
        <f t="shared" si="0"/>
        <v>445.79571810883141</v>
      </c>
      <c r="AM42" s="453">
        <f t="shared" si="19"/>
        <v>5349.5486173059771</v>
      </c>
      <c r="AN42" s="546"/>
      <c r="AO42" s="546"/>
      <c r="AP42" s="546"/>
      <c r="AQ42" s="437"/>
      <c r="AR42" s="438">
        <f t="shared" si="8"/>
        <v>445.79571810883141</v>
      </c>
      <c r="AS42" s="453">
        <f t="shared" si="20"/>
        <v>5349.5486173059771</v>
      </c>
      <c r="AT42" s="546"/>
      <c r="AU42" s="546"/>
      <c r="AV42" s="546"/>
      <c r="AW42" s="437"/>
      <c r="AX42" s="438">
        <f t="shared" si="10"/>
        <v>445.79571810883141</v>
      </c>
      <c r="AY42" s="453">
        <f t="shared" si="21"/>
        <v>5349.5486173059771</v>
      </c>
      <c r="AZ42" s="546"/>
      <c r="BA42" s="546"/>
      <c r="BB42" s="546"/>
      <c r="BC42" s="437"/>
      <c r="BD42" s="438">
        <f t="shared" si="12"/>
        <v>445.79571810883141</v>
      </c>
      <c r="BE42" s="453">
        <f t="shared" si="22"/>
        <v>5349.5486173059771</v>
      </c>
      <c r="BF42" s="546"/>
      <c r="BG42" s="546"/>
      <c r="BH42" s="546"/>
      <c r="BI42" s="437"/>
      <c r="BJ42" s="438">
        <f t="shared" si="14"/>
        <v>445.79571810883141</v>
      </c>
      <c r="BK42" s="453">
        <f t="shared" si="23"/>
        <v>5349.5486173059771</v>
      </c>
      <c r="BL42" s="546"/>
      <c r="BM42" s="546"/>
      <c r="BN42" s="546"/>
    </row>
    <row r="43" spans="1:66" ht="16.5" customHeight="1" x14ac:dyDescent="0.25">
      <c r="A43" s="340"/>
      <c r="B43" s="426" t="s">
        <v>307</v>
      </c>
      <c r="C43" s="514" t="s">
        <v>268</v>
      </c>
      <c r="D43" s="454" t="s">
        <v>358</v>
      </c>
      <c r="E43" s="426"/>
      <c r="F43" s="341" t="str">
        <f t="shared" si="24"/>
        <v>054003VENP_Labo_EOPS</v>
      </c>
      <c r="G43" s="455" t="str">
        <f t="shared" si="25"/>
        <v>054003VENP_Labo_EOPS_</v>
      </c>
      <c r="H43" s="282" t="s">
        <v>19</v>
      </c>
      <c r="I43" s="282" t="s">
        <v>14</v>
      </c>
      <c r="J43" s="426">
        <v>2</v>
      </c>
      <c r="K43" s="426" t="s">
        <v>312</v>
      </c>
      <c r="L43" s="283"/>
      <c r="M43" s="425" t="s">
        <v>10</v>
      </c>
      <c r="N43" s="426">
        <v>4</v>
      </c>
      <c r="O43" s="426">
        <v>610</v>
      </c>
      <c r="P43" s="426">
        <v>610</v>
      </c>
      <c r="Q43" s="426">
        <v>69</v>
      </c>
      <c r="R43" s="426"/>
      <c r="S43" s="426" t="s">
        <v>133</v>
      </c>
      <c r="T43" s="426" t="s">
        <v>137</v>
      </c>
      <c r="U43" s="444" t="s">
        <v>308</v>
      </c>
      <c r="V43" s="445"/>
      <c r="W43" s="456"/>
      <c r="X43" s="446"/>
      <c r="Y43" s="447"/>
      <c r="Z43" s="447"/>
      <c r="AA43" s="448">
        <v>100</v>
      </c>
      <c r="AB43" s="449">
        <v>0.5</v>
      </c>
      <c r="AC43" s="450">
        <f t="shared" si="16"/>
        <v>50</v>
      </c>
      <c r="AD43" s="451">
        <f t="shared" si="17"/>
        <v>400</v>
      </c>
      <c r="AE43" s="452">
        <v>0.05</v>
      </c>
      <c r="AF43" s="451">
        <f t="shared" si="18"/>
        <v>420</v>
      </c>
      <c r="AG43" s="453">
        <f t="shared" si="6"/>
        <v>5040</v>
      </c>
      <c r="AH43" s="546"/>
      <c r="AI43" s="546"/>
      <c r="AJ43" s="546"/>
      <c r="AK43" s="437"/>
      <c r="AL43" s="438">
        <f t="shared" si="0"/>
        <v>445.79571810883141</v>
      </c>
      <c r="AM43" s="453">
        <f t="shared" si="19"/>
        <v>5349.5486173059771</v>
      </c>
      <c r="AN43" s="546"/>
      <c r="AO43" s="546"/>
      <c r="AP43" s="546"/>
      <c r="AQ43" s="437"/>
      <c r="AR43" s="438">
        <f t="shared" si="8"/>
        <v>445.79571810883141</v>
      </c>
      <c r="AS43" s="453">
        <f t="shared" si="20"/>
        <v>5349.5486173059771</v>
      </c>
      <c r="AT43" s="546"/>
      <c r="AU43" s="546"/>
      <c r="AV43" s="546"/>
      <c r="AW43" s="437"/>
      <c r="AX43" s="438">
        <f t="shared" si="10"/>
        <v>445.79571810883141</v>
      </c>
      <c r="AY43" s="453">
        <f t="shared" si="21"/>
        <v>5349.5486173059771</v>
      </c>
      <c r="AZ43" s="546"/>
      <c r="BA43" s="546"/>
      <c r="BB43" s="546"/>
      <c r="BC43" s="437"/>
      <c r="BD43" s="438">
        <f t="shared" si="12"/>
        <v>445.79571810883141</v>
      </c>
      <c r="BE43" s="453">
        <f t="shared" si="22"/>
        <v>5349.5486173059771</v>
      </c>
      <c r="BF43" s="546"/>
      <c r="BG43" s="546"/>
      <c r="BH43" s="546"/>
      <c r="BI43" s="437"/>
      <c r="BJ43" s="438">
        <f t="shared" si="14"/>
        <v>445.79571810883141</v>
      </c>
      <c r="BK43" s="453">
        <f t="shared" si="23"/>
        <v>5349.5486173059771</v>
      </c>
      <c r="BL43" s="546"/>
      <c r="BM43" s="546"/>
      <c r="BN43" s="546"/>
    </row>
    <row r="44" spans="1:66" ht="16.5" customHeight="1" x14ac:dyDescent="0.25">
      <c r="A44" s="340"/>
      <c r="B44" s="426" t="s">
        <v>307</v>
      </c>
      <c r="C44" s="514" t="s">
        <v>268</v>
      </c>
      <c r="D44" s="454" t="s">
        <v>358</v>
      </c>
      <c r="E44" s="426"/>
      <c r="F44" s="341" t="str">
        <f t="shared" si="24"/>
        <v>054003VENP_Labo_EOPS</v>
      </c>
      <c r="G44" s="455" t="str">
        <f t="shared" si="25"/>
        <v>054003VENP_Labo_EOPS_</v>
      </c>
      <c r="H44" s="282" t="s">
        <v>19</v>
      </c>
      <c r="I44" s="282" t="s">
        <v>14</v>
      </c>
      <c r="J44" s="426">
        <v>2</v>
      </c>
      <c r="K44" s="426" t="s">
        <v>312</v>
      </c>
      <c r="L44" s="283"/>
      <c r="M44" s="425" t="s">
        <v>10</v>
      </c>
      <c r="N44" s="426">
        <v>5</v>
      </c>
      <c r="O44" s="426">
        <v>305</v>
      </c>
      <c r="P44" s="426">
        <v>610</v>
      </c>
      <c r="Q44" s="426">
        <v>69</v>
      </c>
      <c r="R44" s="426"/>
      <c r="S44" s="426" t="s">
        <v>133</v>
      </c>
      <c r="T44" s="426" t="s">
        <v>137</v>
      </c>
      <c r="U44" s="444" t="s">
        <v>308</v>
      </c>
      <c r="V44" s="445"/>
      <c r="W44" s="456"/>
      <c r="X44" s="446"/>
      <c r="Y44" s="447"/>
      <c r="Z44" s="447"/>
      <c r="AA44" s="448">
        <v>100</v>
      </c>
      <c r="AB44" s="449">
        <v>0.5</v>
      </c>
      <c r="AC44" s="450">
        <f t="shared" si="16"/>
        <v>50</v>
      </c>
      <c r="AD44" s="451">
        <f t="shared" si="17"/>
        <v>500</v>
      </c>
      <c r="AE44" s="452">
        <v>0.05</v>
      </c>
      <c r="AF44" s="451">
        <f t="shared" si="18"/>
        <v>525</v>
      </c>
      <c r="AG44" s="453">
        <f t="shared" si="6"/>
        <v>6300</v>
      </c>
      <c r="AH44" s="546"/>
      <c r="AI44" s="546"/>
      <c r="AJ44" s="546"/>
      <c r="AK44" s="437"/>
      <c r="AL44" s="438">
        <f t="shared" si="0"/>
        <v>557.2446476360393</v>
      </c>
      <c r="AM44" s="453">
        <f t="shared" si="19"/>
        <v>6686.9357716324721</v>
      </c>
      <c r="AN44" s="546"/>
      <c r="AO44" s="546"/>
      <c r="AP44" s="546"/>
      <c r="AQ44" s="437"/>
      <c r="AR44" s="438">
        <f t="shared" si="8"/>
        <v>557.2446476360393</v>
      </c>
      <c r="AS44" s="453">
        <f t="shared" si="20"/>
        <v>6686.9357716324721</v>
      </c>
      <c r="AT44" s="546"/>
      <c r="AU44" s="546"/>
      <c r="AV44" s="546"/>
      <c r="AW44" s="437"/>
      <c r="AX44" s="438">
        <f t="shared" si="10"/>
        <v>557.2446476360393</v>
      </c>
      <c r="AY44" s="453">
        <f t="shared" si="21"/>
        <v>6686.9357716324721</v>
      </c>
      <c r="AZ44" s="546"/>
      <c r="BA44" s="546"/>
      <c r="BB44" s="546"/>
      <c r="BC44" s="437"/>
      <c r="BD44" s="438">
        <f t="shared" si="12"/>
        <v>557.2446476360393</v>
      </c>
      <c r="BE44" s="453">
        <f t="shared" si="22"/>
        <v>6686.9357716324721</v>
      </c>
      <c r="BF44" s="546"/>
      <c r="BG44" s="546"/>
      <c r="BH44" s="546"/>
      <c r="BI44" s="437"/>
      <c r="BJ44" s="438">
        <f t="shared" si="14"/>
        <v>557.2446476360393</v>
      </c>
      <c r="BK44" s="453">
        <f t="shared" si="23"/>
        <v>6686.9357716324721</v>
      </c>
      <c r="BL44" s="546"/>
      <c r="BM44" s="546"/>
      <c r="BN44" s="546"/>
    </row>
    <row r="45" spans="1:66" s="457" customFormat="1" ht="16.5" customHeight="1" x14ac:dyDescent="0.25">
      <c r="A45" s="340"/>
      <c r="B45" s="426" t="s">
        <v>307</v>
      </c>
      <c r="C45" s="514" t="s">
        <v>268</v>
      </c>
      <c r="D45" s="454" t="s">
        <v>358</v>
      </c>
      <c r="E45" s="426"/>
      <c r="F45" s="341" t="str">
        <f t="shared" si="24"/>
        <v>054003VENP_Labo_EOPS</v>
      </c>
      <c r="G45" s="455" t="str">
        <f t="shared" si="25"/>
        <v>054003VENP_Labo_EOPS_</v>
      </c>
      <c r="H45" s="282" t="s">
        <v>19</v>
      </c>
      <c r="I45" s="282" t="s">
        <v>14</v>
      </c>
      <c r="J45" s="426">
        <v>2</v>
      </c>
      <c r="K45" s="426" t="s">
        <v>312</v>
      </c>
      <c r="L45" s="283"/>
      <c r="M45" s="425" t="s">
        <v>10</v>
      </c>
      <c r="N45" s="426">
        <v>5</v>
      </c>
      <c r="O45" s="426">
        <v>610</v>
      </c>
      <c r="P45" s="426">
        <v>610</v>
      </c>
      <c r="Q45" s="426">
        <v>69</v>
      </c>
      <c r="R45" s="426"/>
      <c r="S45" s="426" t="s">
        <v>133</v>
      </c>
      <c r="T45" s="426" t="s">
        <v>137</v>
      </c>
      <c r="U45" s="444" t="s">
        <v>308</v>
      </c>
      <c r="V45" s="445"/>
      <c r="W45" s="456"/>
      <c r="X45" s="446"/>
      <c r="Y45" s="447"/>
      <c r="Z45" s="447"/>
      <c r="AA45" s="448">
        <v>100</v>
      </c>
      <c r="AB45" s="449">
        <v>0.5</v>
      </c>
      <c r="AC45" s="450">
        <f t="shared" si="16"/>
        <v>50</v>
      </c>
      <c r="AD45" s="451">
        <f t="shared" si="17"/>
        <v>500</v>
      </c>
      <c r="AE45" s="452">
        <v>0.05</v>
      </c>
      <c r="AF45" s="451">
        <f t="shared" si="18"/>
        <v>525</v>
      </c>
      <c r="AG45" s="453">
        <f t="shared" si="6"/>
        <v>6300</v>
      </c>
      <c r="AH45" s="546"/>
      <c r="AI45" s="546"/>
      <c r="AJ45" s="546"/>
      <c r="AK45" s="437"/>
      <c r="AL45" s="438">
        <f t="shared" si="0"/>
        <v>557.2446476360393</v>
      </c>
      <c r="AM45" s="453">
        <f t="shared" si="19"/>
        <v>6686.9357716324721</v>
      </c>
      <c r="AN45" s="546"/>
      <c r="AO45" s="546"/>
      <c r="AP45" s="546"/>
      <c r="AQ45" s="437"/>
      <c r="AR45" s="438">
        <f t="shared" si="8"/>
        <v>557.2446476360393</v>
      </c>
      <c r="AS45" s="453">
        <f t="shared" si="20"/>
        <v>6686.9357716324721</v>
      </c>
      <c r="AT45" s="546"/>
      <c r="AU45" s="546"/>
      <c r="AV45" s="546"/>
      <c r="AW45" s="437"/>
      <c r="AX45" s="438">
        <f t="shared" si="10"/>
        <v>557.2446476360393</v>
      </c>
      <c r="AY45" s="453">
        <f t="shared" si="21"/>
        <v>6686.9357716324721</v>
      </c>
      <c r="AZ45" s="546"/>
      <c r="BA45" s="546"/>
      <c r="BB45" s="546"/>
      <c r="BC45" s="437"/>
      <c r="BD45" s="438">
        <f t="shared" si="12"/>
        <v>557.2446476360393</v>
      </c>
      <c r="BE45" s="453">
        <f t="shared" si="22"/>
        <v>6686.9357716324721</v>
      </c>
      <c r="BF45" s="546"/>
      <c r="BG45" s="546"/>
      <c r="BH45" s="546"/>
      <c r="BI45" s="437"/>
      <c r="BJ45" s="438">
        <f t="shared" si="14"/>
        <v>557.2446476360393</v>
      </c>
      <c r="BK45" s="453">
        <f t="shared" si="23"/>
        <v>6686.9357716324721</v>
      </c>
      <c r="BL45" s="546"/>
      <c r="BM45" s="546"/>
      <c r="BN45" s="546"/>
    </row>
    <row r="46" spans="1:66" s="457" customFormat="1" ht="16.5" customHeight="1" thickBot="1" x14ac:dyDescent="0.3">
      <c r="A46" s="352"/>
      <c r="B46" s="460" t="s">
        <v>307</v>
      </c>
      <c r="C46" s="589" t="s">
        <v>268</v>
      </c>
      <c r="D46" s="458" t="s">
        <v>358</v>
      </c>
      <c r="E46" s="460"/>
      <c r="F46" s="353" t="str">
        <f t="shared" si="24"/>
        <v>054003VENP_Labo_EOPS</v>
      </c>
      <c r="G46" s="459" t="str">
        <f t="shared" si="25"/>
        <v>054003VENP_Labo_EOPS_</v>
      </c>
      <c r="H46" s="288" t="s">
        <v>19</v>
      </c>
      <c r="I46" s="288" t="s">
        <v>14</v>
      </c>
      <c r="J46" s="460">
        <v>2</v>
      </c>
      <c r="K46" s="460" t="s">
        <v>312</v>
      </c>
      <c r="L46" s="289"/>
      <c r="M46" s="461" t="s">
        <v>10</v>
      </c>
      <c r="N46" s="460">
        <v>2</v>
      </c>
      <c r="O46" s="460">
        <v>305</v>
      </c>
      <c r="P46" s="460">
        <v>610</v>
      </c>
      <c r="Q46" s="460">
        <v>69</v>
      </c>
      <c r="R46" s="288"/>
      <c r="S46" s="460" t="s">
        <v>133</v>
      </c>
      <c r="T46" s="460" t="s">
        <v>137</v>
      </c>
      <c r="U46" s="462" t="s">
        <v>308</v>
      </c>
      <c r="V46" s="463"/>
      <c r="W46" s="590"/>
      <c r="X46" s="464"/>
      <c r="Y46" s="465"/>
      <c r="Z46" s="465"/>
      <c r="AA46" s="466">
        <v>100</v>
      </c>
      <c r="AB46" s="467">
        <v>0.5</v>
      </c>
      <c r="AC46" s="468">
        <f t="shared" si="16"/>
        <v>50</v>
      </c>
      <c r="AD46" s="469">
        <f t="shared" si="17"/>
        <v>200</v>
      </c>
      <c r="AE46" s="470">
        <v>0.05</v>
      </c>
      <c r="AF46" s="469">
        <f t="shared" si="18"/>
        <v>210</v>
      </c>
      <c r="AG46" s="471">
        <f t="shared" si="6"/>
        <v>2520</v>
      </c>
      <c r="AH46" s="547"/>
      <c r="AI46" s="547"/>
      <c r="AJ46" s="547"/>
      <c r="AK46" s="472"/>
      <c r="AL46" s="473">
        <f t="shared" si="0"/>
        <v>222.8978590544157</v>
      </c>
      <c r="AM46" s="471">
        <f t="shared" si="19"/>
        <v>2674.7743086529886</v>
      </c>
      <c r="AN46" s="547"/>
      <c r="AO46" s="547"/>
      <c r="AP46" s="547"/>
      <c r="AQ46" s="472"/>
      <c r="AR46" s="473">
        <f t="shared" si="8"/>
        <v>222.8978590544157</v>
      </c>
      <c r="AS46" s="471">
        <f t="shared" si="20"/>
        <v>2674.7743086529886</v>
      </c>
      <c r="AT46" s="547"/>
      <c r="AU46" s="547"/>
      <c r="AV46" s="547"/>
      <c r="AW46" s="472"/>
      <c r="AX46" s="473">
        <f t="shared" si="10"/>
        <v>222.8978590544157</v>
      </c>
      <c r="AY46" s="471">
        <f t="shared" si="21"/>
        <v>2674.7743086529886</v>
      </c>
      <c r="AZ46" s="547"/>
      <c r="BA46" s="547"/>
      <c r="BB46" s="547"/>
      <c r="BC46" s="472"/>
      <c r="BD46" s="473">
        <f t="shared" si="12"/>
        <v>222.8978590544157</v>
      </c>
      <c r="BE46" s="471">
        <f t="shared" si="22"/>
        <v>2674.7743086529886</v>
      </c>
      <c r="BF46" s="547"/>
      <c r="BG46" s="547"/>
      <c r="BH46" s="547"/>
      <c r="BI46" s="472"/>
      <c r="BJ46" s="473">
        <f t="shared" si="14"/>
        <v>222.8978590544157</v>
      </c>
      <c r="BK46" s="471">
        <f t="shared" si="23"/>
        <v>2674.7743086529886</v>
      </c>
      <c r="BL46" s="547"/>
      <c r="BM46" s="547"/>
      <c r="BN46" s="547"/>
    </row>
    <row r="47" spans="1:66" ht="27.6" customHeight="1" thickBot="1" x14ac:dyDescent="0.3">
      <c r="A47" s="358"/>
      <c r="B47" s="407" t="s">
        <v>250</v>
      </c>
      <c r="C47" s="407" t="s">
        <v>251</v>
      </c>
      <c r="D47" s="474" t="s">
        <v>358</v>
      </c>
      <c r="E47" s="378"/>
      <c r="F47" s="359" t="str">
        <f t="shared" si="24"/>
        <v>056001VENP_ArmoireLTss-sol</v>
      </c>
      <c r="G47" s="475" t="str">
        <f t="shared" si="25"/>
        <v>056001VENP_ArmoireLTss-sol_</v>
      </c>
      <c r="H47" s="290" t="s">
        <v>19</v>
      </c>
      <c r="I47" s="290" t="s">
        <v>14</v>
      </c>
      <c r="J47" s="378">
        <v>2</v>
      </c>
      <c r="K47" s="290" t="s">
        <v>313</v>
      </c>
      <c r="L47" s="291"/>
      <c r="M47" s="476" t="s">
        <v>10</v>
      </c>
      <c r="N47" s="378">
        <v>1</v>
      </c>
      <c r="O47" s="378">
        <v>400</v>
      </c>
      <c r="P47" s="378">
        <v>945</v>
      </c>
      <c r="Q47" s="378">
        <v>45</v>
      </c>
      <c r="R47" s="378"/>
      <c r="S47" s="378" t="s">
        <v>132</v>
      </c>
      <c r="T47" s="378" t="s">
        <v>137</v>
      </c>
      <c r="U47" s="591" t="s">
        <v>138</v>
      </c>
      <c r="V47" s="592"/>
      <c r="W47" s="476"/>
      <c r="X47" s="477"/>
      <c r="Y47" s="478"/>
      <c r="Z47" s="478"/>
      <c r="AA47" s="479">
        <v>100</v>
      </c>
      <c r="AB47" s="480">
        <v>0.5</v>
      </c>
      <c r="AC47" s="481">
        <f t="shared" si="16"/>
        <v>50</v>
      </c>
      <c r="AD47" s="481">
        <f t="shared" si="17"/>
        <v>100</v>
      </c>
      <c r="AE47" s="482">
        <v>0.05</v>
      </c>
      <c r="AF47" s="481">
        <f t="shared" si="18"/>
        <v>105</v>
      </c>
      <c r="AG47" s="483">
        <f t="shared" si="6"/>
        <v>1260</v>
      </c>
      <c r="AH47" s="483">
        <f>AF47</f>
        <v>105</v>
      </c>
      <c r="AI47" s="483">
        <f>AG47</f>
        <v>1260</v>
      </c>
      <c r="AJ47" s="483"/>
      <c r="AK47" s="484"/>
      <c r="AL47" s="485">
        <f t="shared" si="0"/>
        <v>111.44892952720785</v>
      </c>
      <c r="AM47" s="483">
        <f t="shared" si="19"/>
        <v>1337.3871543264943</v>
      </c>
      <c r="AN47" s="483">
        <f>AL47</f>
        <v>111.44892952720785</v>
      </c>
      <c r="AO47" s="483">
        <f>AM47</f>
        <v>1337.3871543264943</v>
      </c>
      <c r="AP47" s="483"/>
      <c r="AQ47" s="484"/>
      <c r="AR47" s="485">
        <f t="shared" si="8"/>
        <v>111.44892952720785</v>
      </c>
      <c r="AS47" s="483">
        <f t="shared" si="20"/>
        <v>1337.3871543264943</v>
      </c>
      <c r="AT47" s="483">
        <f>AR47</f>
        <v>111.44892952720785</v>
      </c>
      <c r="AU47" s="483">
        <f>AS47</f>
        <v>1337.3871543264943</v>
      </c>
      <c r="AV47" s="483"/>
      <c r="AW47" s="484"/>
      <c r="AX47" s="485">
        <f t="shared" si="10"/>
        <v>111.44892952720785</v>
      </c>
      <c r="AY47" s="483">
        <f t="shared" si="21"/>
        <v>1337.3871543264943</v>
      </c>
      <c r="AZ47" s="483">
        <f>AX47</f>
        <v>111.44892952720785</v>
      </c>
      <c r="BA47" s="483">
        <f>AY47</f>
        <v>1337.3871543264943</v>
      </c>
      <c r="BB47" s="483"/>
      <c r="BC47" s="484"/>
      <c r="BD47" s="485">
        <f t="shared" si="12"/>
        <v>111.44892952720785</v>
      </c>
      <c r="BE47" s="483">
        <f t="shared" si="22"/>
        <v>1337.3871543264943</v>
      </c>
      <c r="BF47" s="483">
        <f>BD47</f>
        <v>111.44892952720785</v>
      </c>
      <c r="BG47" s="483">
        <f>BE47</f>
        <v>1337.3871543264943</v>
      </c>
      <c r="BH47" s="483"/>
      <c r="BI47" s="484"/>
      <c r="BJ47" s="485">
        <f t="shared" si="14"/>
        <v>111.44892952720785</v>
      </c>
      <c r="BK47" s="483">
        <f t="shared" si="23"/>
        <v>1337.3871543264943</v>
      </c>
      <c r="BL47" s="483">
        <f>BJ47</f>
        <v>111.44892952720785</v>
      </c>
      <c r="BM47" s="483">
        <f>BK47</f>
        <v>1337.3871543264943</v>
      </c>
      <c r="BN47" s="483"/>
    </row>
    <row r="48" spans="1:66" ht="16.5" customHeight="1" x14ac:dyDescent="0.25">
      <c r="A48" s="333"/>
      <c r="B48" s="376" t="s">
        <v>253</v>
      </c>
      <c r="C48" s="593" t="s">
        <v>254</v>
      </c>
      <c r="D48" s="422" t="s">
        <v>358</v>
      </c>
      <c r="E48" s="422"/>
      <c r="F48" s="334" t="str">
        <f t="shared" si="24"/>
        <v>056002VENP_VC</v>
      </c>
      <c r="G48" s="423" t="str">
        <f t="shared" si="25"/>
        <v>056002VENP_VC_</v>
      </c>
      <c r="H48" s="280" t="s">
        <v>19</v>
      </c>
      <c r="I48" s="280" t="s">
        <v>14</v>
      </c>
      <c r="J48" s="280">
        <v>2</v>
      </c>
      <c r="K48" s="280" t="s">
        <v>280</v>
      </c>
      <c r="L48" s="281"/>
      <c r="M48" s="429" t="s">
        <v>10</v>
      </c>
      <c r="N48" s="376">
        <v>4</v>
      </c>
      <c r="O48" s="376">
        <v>335</v>
      </c>
      <c r="P48" s="376">
        <v>562</v>
      </c>
      <c r="Q48" s="376">
        <v>10</v>
      </c>
      <c r="R48" s="376"/>
      <c r="S48" s="376"/>
      <c r="T48" s="376"/>
      <c r="U48" s="427" t="s">
        <v>138</v>
      </c>
      <c r="V48" s="428"/>
      <c r="W48" s="429"/>
      <c r="X48" s="430"/>
      <c r="Y48" s="431"/>
      <c r="Z48" s="431"/>
      <c r="AA48" s="432">
        <v>100</v>
      </c>
      <c r="AB48" s="433">
        <v>0.5</v>
      </c>
      <c r="AC48" s="434">
        <f t="shared" si="16"/>
        <v>50</v>
      </c>
      <c r="AD48" s="434">
        <f t="shared" si="17"/>
        <v>400</v>
      </c>
      <c r="AE48" s="435">
        <v>0.05</v>
      </c>
      <c r="AF48" s="434">
        <f t="shared" si="18"/>
        <v>420</v>
      </c>
      <c r="AG48" s="436">
        <f t="shared" si="6"/>
        <v>5040</v>
      </c>
      <c r="AH48" s="545">
        <f>SUM(AF48:AF49)</f>
        <v>525</v>
      </c>
      <c r="AI48" s="545">
        <f>SUM(AG48:AG49)</f>
        <v>6300</v>
      </c>
      <c r="AJ48" s="545"/>
      <c r="AK48" s="439"/>
      <c r="AL48" s="440">
        <f t="shared" si="0"/>
        <v>445.79571810883141</v>
      </c>
      <c r="AM48" s="436">
        <f t="shared" si="19"/>
        <v>5349.5486173059771</v>
      </c>
      <c r="AN48" s="545">
        <f>SUM(AL48:AL49)</f>
        <v>557.2446476360393</v>
      </c>
      <c r="AO48" s="545">
        <f>SUM(AM48:AM49)</f>
        <v>6686.9357716324712</v>
      </c>
      <c r="AP48" s="545"/>
      <c r="AQ48" s="439"/>
      <c r="AR48" s="440">
        <f t="shared" si="8"/>
        <v>445.79571810883141</v>
      </c>
      <c r="AS48" s="436">
        <f t="shared" si="20"/>
        <v>5349.5486173059771</v>
      </c>
      <c r="AT48" s="545">
        <f>SUM(AR48:AR49)</f>
        <v>557.2446476360393</v>
      </c>
      <c r="AU48" s="545">
        <f>SUM(AS48:AS49)</f>
        <v>6686.9357716324712</v>
      </c>
      <c r="AV48" s="545"/>
      <c r="AW48" s="439"/>
      <c r="AX48" s="440">
        <f t="shared" si="10"/>
        <v>445.79571810883141</v>
      </c>
      <c r="AY48" s="436">
        <f t="shared" si="21"/>
        <v>5349.5486173059771</v>
      </c>
      <c r="AZ48" s="545">
        <f>SUM(AX48:AX49)</f>
        <v>557.2446476360393</v>
      </c>
      <c r="BA48" s="545">
        <f>SUM(AY48:AY49)</f>
        <v>6686.9357716324712</v>
      </c>
      <c r="BB48" s="545"/>
      <c r="BC48" s="439"/>
      <c r="BD48" s="440">
        <f t="shared" si="12"/>
        <v>445.79571810883141</v>
      </c>
      <c r="BE48" s="436">
        <f t="shared" si="22"/>
        <v>5349.5486173059771</v>
      </c>
      <c r="BF48" s="545">
        <f>SUM(BD48:BD49)</f>
        <v>557.2446476360393</v>
      </c>
      <c r="BG48" s="545">
        <f>SUM(BE48:BE49)</f>
        <v>6686.9357716324712</v>
      </c>
      <c r="BH48" s="545"/>
      <c r="BI48" s="439"/>
      <c r="BJ48" s="440">
        <f t="shared" si="14"/>
        <v>445.79571810883141</v>
      </c>
      <c r="BK48" s="436">
        <f t="shared" si="23"/>
        <v>5349.5486173059771</v>
      </c>
      <c r="BL48" s="545">
        <f>SUM(BJ48:BJ49)</f>
        <v>557.2446476360393</v>
      </c>
      <c r="BM48" s="545">
        <f>SUM(BK48:BK49)</f>
        <v>6686.9357716324712</v>
      </c>
      <c r="BN48" s="545"/>
    </row>
    <row r="49" spans="1:66" ht="16.5" customHeight="1" thickBot="1" x14ac:dyDescent="0.3">
      <c r="A49" s="346"/>
      <c r="B49" s="377" t="s">
        <v>253</v>
      </c>
      <c r="C49" s="594" t="s">
        <v>254</v>
      </c>
      <c r="D49" s="486" t="s">
        <v>358</v>
      </c>
      <c r="E49" s="486"/>
      <c r="F49" s="347" t="str">
        <f t="shared" si="24"/>
        <v>056002VENP_Cage_Faraday</v>
      </c>
      <c r="G49" s="487" t="str">
        <f t="shared" si="25"/>
        <v>056002VENP_Cage_Faraday_</v>
      </c>
      <c r="H49" s="285" t="s">
        <v>19</v>
      </c>
      <c r="I49" s="285" t="s">
        <v>14</v>
      </c>
      <c r="J49" s="285">
        <v>2</v>
      </c>
      <c r="K49" s="285" t="s">
        <v>314</v>
      </c>
      <c r="L49" s="286"/>
      <c r="M49" s="488" t="s">
        <v>10</v>
      </c>
      <c r="N49" s="377">
        <v>1</v>
      </c>
      <c r="O49" s="377">
        <v>335</v>
      </c>
      <c r="P49" s="377">
        <v>735</v>
      </c>
      <c r="Q49" s="377">
        <v>10</v>
      </c>
      <c r="R49" s="377"/>
      <c r="S49" s="377"/>
      <c r="T49" s="377"/>
      <c r="U49" s="489" t="s">
        <v>138</v>
      </c>
      <c r="V49" s="595"/>
      <c r="W49" s="596"/>
      <c r="X49" s="490"/>
      <c r="Y49" s="491"/>
      <c r="Z49" s="491"/>
      <c r="AA49" s="492">
        <v>100</v>
      </c>
      <c r="AB49" s="493">
        <v>0.5</v>
      </c>
      <c r="AC49" s="494">
        <f t="shared" si="16"/>
        <v>50</v>
      </c>
      <c r="AD49" s="495">
        <f t="shared" si="17"/>
        <v>100</v>
      </c>
      <c r="AE49" s="496">
        <v>0.05</v>
      </c>
      <c r="AF49" s="495">
        <f t="shared" si="18"/>
        <v>105</v>
      </c>
      <c r="AG49" s="497">
        <f t="shared" si="6"/>
        <v>1260</v>
      </c>
      <c r="AH49" s="547"/>
      <c r="AI49" s="547"/>
      <c r="AJ49" s="547"/>
      <c r="AK49" s="498"/>
      <c r="AL49" s="499">
        <f t="shared" si="0"/>
        <v>111.44892952720785</v>
      </c>
      <c r="AM49" s="497">
        <f t="shared" si="19"/>
        <v>1337.3871543264943</v>
      </c>
      <c r="AN49" s="547"/>
      <c r="AO49" s="547"/>
      <c r="AP49" s="547"/>
      <c r="AQ49" s="498"/>
      <c r="AR49" s="499">
        <f t="shared" si="8"/>
        <v>111.44892952720785</v>
      </c>
      <c r="AS49" s="497">
        <f t="shared" si="20"/>
        <v>1337.3871543264943</v>
      </c>
      <c r="AT49" s="547"/>
      <c r="AU49" s="547"/>
      <c r="AV49" s="547"/>
      <c r="AW49" s="498"/>
      <c r="AX49" s="499">
        <f t="shared" si="10"/>
        <v>111.44892952720785</v>
      </c>
      <c r="AY49" s="497">
        <f t="shared" si="21"/>
        <v>1337.3871543264943</v>
      </c>
      <c r="AZ49" s="547"/>
      <c r="BA49" s="547"/>
      <c r="BB49" s="547"/>
      <c r="BC49" s="498"/>
      <c r="BD49" s="499">
        <f t="shared" si="12"/>
        <v>111.44892952720785</v>
      </c>
      <c r="BE49" s="497">
        <f t="shared" si="22"/>
        <v>1337.3871543264943</v>
      </c>
      <c r="BF49" s="547"/>
      <c r="BG49" s="547"/>
      <c r="BH49" s="547"/>
      <c r="BI49" s="498"/>
      <c r="BJ49" s="499">
        <f t="shared" si="14"/>
        <v>111.44892952720785</v>
      </c>
      <c r="BK49" s="497">
        <f t="shared" si="23"/>
        <v>1337.3871543264943</v>
      </c>
      <c r="BL49" s="547"/>
      <c r="BM49" s="547"/>
      <c r="BN49" s="547"/>
    </row>
    <row r="50" spans="1:66" ht="16.5" customHeight="1" thickBot="1" x14ac:dyDescent="0.3">
      <c r="A50" s="358"/>
      <c r="B50" s="378" t="s">
        <v>315</v>
      </c>
      <c r="C50" s="597" t="s">
        <v>261</v>
      </c>
      <c r="D50" s="474" t="s">
        <v>358</v>
      </c>
      <c r="E50" s="474"/>
      <c r="F50" s="359" t="str">
        <f t="shared" si="24"/>
        <v>059101VENP_IML_1erSud</v>
      </c>
      <c r="G50" s="475" t="str">
        <f t="shared" si="25"/>
        <v>059101VENP_IML_1erSud_</v>
      </c>
      <c r="H50" s="290" t="s">
        <v>19</v>
      </c>
      <c r="I50" s="290" t="s">
        <v>14</v>
      </c>
      <c r="J50" s="378">
        <v>2</v>
      </c>
      <c r="K50" s="290" t="s">
        <v>316</v>
      </c>
      <c r="L50" s="291"/>
      <c r="M50" s="476" t="s">
        <v>10</v>
      </c>
      <c r="N50" s="378">
        <v>2</v>
      </c>
      <c r="O50" s="378">
        <v>592</v>
      </c>
      <c r="P50" s="378">
        <v>592</v>
      </c>
      <c r="Q50" s="378">
        <v>25</v>
      </c>
      <c r="R50" s="378" t="s">
        <v>317</v>
      </c>
      <c r="S50" s="378" t="s">
        <v>132</v>
      </c>
      <c r="T50" s="378" t="s">
        <v>137</v>
      </c>
      <c r="U50" s="591" t="s">
        <v>138</v>
      </c>
      <c r="V50" s="592"/>
      <c r="W50" s="476" t="s">
        <v>154</v>
      </c>
      <c r="X50" s="477"/>
      <c r="Y50" s="478"/>
      <c r="Z50" s="478"/>
      <c r="AA50" s="479">
        <v>100</v>
      </c>
      <c r="AB50" s="480">
        <v>0.5</v>
      </c>
      <c r="AC50" s="481">
        <f t="shared" si="16"/>
        <v>50</v>
      </c>
      <c r="AD50" s="481">
        <f t="shared" si="17"/>
        <v>200</v>
      </c>
      <c r="AE50" s="482">
        <v>0.05</v>
      </c>
      <c r="AF50" s="481">
        <f t="shared" si="18"/>
        <v>210</v>
      </c>
      <c r="AG50" s="483">
        <f t="shared" si="6"/>
        <v>2520</v>
      </c>
      <c r="AH50" s="483">
        <f>AF50</f>
        <v>210</v>
      </c>
      <c r="AI50" s="483">
        <f>AG50</f>
        <v>2520</v>
      </c>
      <c r="AJ50" s="483"/>
      <c r="AK50" s="484"/>
      <c r="AL50" s="485">
        <f t="shared" si="0"/>
        <v>222.8978590544157</v>
      </c>
      <c r="AM50" s="483">
        <f t="shared" si="19"/>
        <v>2674.7743086529886</v>
      </c>
      <c r="AN50" s="483">
        <f>AL50</f>
        <v>222.8978590544157</v>
      </c>
      <c r="AO50" s="483">
        <f>AM50</f>
        <v>2674.7743086529886</v>
      </c>
      <c r="AP50" s="483"/>
      <c r="AQ50" s="484"/>
      <c r="AR50" s="485">
        <f t="shared" si="8"/>
        <v>222.8978590544157</v>
      </c>
      <c r="AS50" s="483">
        <f t="shared" si="20"/>
        <v>2674.7743086529886</v>
      </c>
      <c r="AT50" s="483">
        <f>AR50</f>
        <v>222.8978590544157</v>
      </c>
      <c r="AU50" s="483">
        <f>AS50</f>
        <v>2674.7743086529886</v>
      </c>
      <c r="AV50" s="483"/>
      <c r="AW50" s="484"/>
      <c r="AX50" s="485">
        <f t="shared" si="10"/>
        <v>222.8978590544157</v>
      </c>
      <c r="AY50" s="483">
        <f t="shared" si="21"/>
        <v>2674.7743086529886</v>
      </c>
      <c r="AZ50" s="483">
        <f>AX50</f>
        <v>222.8978590544157</v>
      </c>
      <c r="BA50" s="483">
        <f>AY50</f>
        <v>2674.7743086529886</v>
      </c>
      <c r="BB50" s="483"/>
      <c r="BC50" s="484"/>
      <c r="BD50" s="485">
        <f t="shared" si="12"/>
        <v>222.8978590544157</v>
      </c>
      <c r="BE50" s="483">
        <f t="shared" si="22"/>
        <v>2674.7743086529886</v>
      </c>
      <c r="BF50" s="483">
        <f>BD50</f>
        <v>222.8978590544157</v>
      </c>
      <c r="BG50" s="483">
        <f>BE50</f>
        <v>2674.7743086529886</v>
      </c>
      <c r="BH50" s="483"/>
      <c r="BI50" s="484"/>
      <c r="BJ50" s="485">
        <f t="shared" si="14"/>
        <v>222.8978590544157</v>
      </c>
      <c r="BK50" s="483">
        <f t="shared" si="23"/>
        <v>2674.7743086529886</v>
      </c>
      <c r="BL50" s="483">
        <f>BJ50</f>
        <v>222.8978590544157</v>
      </c>
      <c r="BM50" s="483">
        <f>BK50</f>
        <v>2674.7743086529886</v>
      </c>
      <c r="BN50" s="483"/>
    </row>
    <row r="51" spans="1:66" ht="16.5" customHeight="1" x14ac:dyDescent="0.25">
      <c r="A51" s="333"/>
      <c r="B51" s="376" t="s">
        <v>298</v>
      </c>
      <c r="C51" s="593" t="s">
        <v>299</v>
      </c>
      <c r="D51" s="422" t="s">
        <v>358</v>
      </c>
      <c r="E51" s="598" t="s">
        <v>318</v>
      </c>
      <c r="F51" s="334" t="str">
        <f t="shared" si="24"/>
        <v>076001VENP_</v>
      </c>
      <c r="G51" s="423" t="str">
        <f t="shared" si="25"/>
        <v>076001VENP__</v>
      </c>
      <c r="H51" s="280" t="s">
        <v>19</v>
      </c>
      <c r="I51" s="280" t="s">
        <v>14</v>
      </c>
      <c r="J51" s="376">
        <v>1</v>
      </c>
      <c r="K51" s="280"/>
      <c r="L51" s="281"/>
      <c r="M51" s="429" t="s">
        <v>10</v>
      </c>
      <c r="N51" s="376">
        <v>3</v>
      </c>
      <c r="O51" s="376">
        <v>610</v>
      </c>
      <c r="P51" s="376">
        <v>610</v>
      </c>
      <c r="Q51" s="376">
        <v>68</v>
      </c>
      <c r="R51" s="376"/>
      <c r="S51" s="376"/>
      <c r="T51" s="376"/>
      <c r="U51" s="427" t="s">
        <v>144</v>
      </c>
      <c r="V51" s="428"/>
      <c r="W51" s="429"/>
      <c r="X51" s="430"/>
      <c r="Y51" s="431"/>
      <c r="Z51" s="431"/>
      <c r="AA51" s="432">
        <v>100</v>
      </c>
      <c r="AB51" s="433">
        <v>0.5</v>
      </c>
      <c r="AC51" s="434">
        <f t="shared" si="16"/>
        <v>50</v>
      </c>
      <c r="AD51" s="434">
        <f t="shared" si="17"/>
        <v>150</v>
      </c>
      <c r="AE51" s="435">
        <v>0.05</v>
      </c>
      <c r="AF51" s="434">
        <f t="shared" si="18"/>
        <v>157.5</v>
      </c>
      <c r="AG51" s="436">
        <f t="shared" si="6"/>
        <v>1890</v>
      </c>
      <c r="AH51" s="545">
        <f>SUM(AF51:AF115)</f>
        <v>27615</v>
      </c>
      <c r="AI51" s="545">
        <f>SUM(AG51:AG115)</f>
        <v>331380</v>
      </c>
      <c r="AJ51" s="545"/>
      <c r="AK51" s="439"/>
      <c r="AL51" s="440">
        <f t="shared" si="0"/>
        <v>167.17339429081179</v>
      </c>
      <c r="AM51" s="436">
        <f t="shared" si="19"/>
        <v>2006.0807314897415</v>
      </c>
      <c r="AN51" s="545">
        <f>SUM(AL51:AL115)</f>
        <v>29311.068465655688</v>
      </c>
      <c r="AO51" s="545">
        <f>SUM(AM51:AM115)</f>
        <v>351732.82158786786</v>
      </c>
      <c r="AP51" s="545"/>
      <c r="AQ51" s="439"/>
      <c r="AR51" s="440">
        <f t="shared" si="8"/>
        <v>167.17339429081179</v>
      </c>
      <c r="AS51" s="436">
        <f t="shared" si="20"/>
        <v>2006.0807314897415</v>
      </c>
      <c r="AT51" s="545">
        <f>SUM(AR51:AR115)</f>
        <v>29311.068465655688</v>
      </c>
      <c r="AU51" s="545">
        <f>SUM(AS51:AS115)</f>
        <v>351732.82158786786</v>
      </c>
      <c r="AV51" s="545"/>
      <c r="AW51" s="439"/>
      <c r="AX51" s="440">
        <f t="shared" si="10"/>
        <v>167.17339429081179</v>
      </c>
      <c r="AY51" s="436">
        <f t="shared" si="21"/>
        <v>2006.0807314897415</v>
      </c>
      <c r="AZ51" s="545">
        <f>SUM(AX51:AX115)</f>
        <v>29311.068465655688</v>
      </c>
      <c r="BA51" s="545">
        <f>SUM(AY51:AY115)</f>
        <v>351732.82158786786</v>
      </c>
      <c r="BB51" s="545"/>
      <c r="BC51" s="439"/>
      <c r="BD51" s="440">
        <f t="shared" si="12"/>
        <v>167.17339429081179</v>
      </c>
      <c r="BE51" s="436">
        <f t="shared" si="22"/>
        <v>2006.0807314897415</v>
      </c>
      <c r="BF51" s="545">
        <f>SUM(BD51:BD115)</f>
        <v>29311.068465655688</v>
      </c>
      <c r="BG51" s="545">
        <f>SUM(BE51:BE115)</f>
        <v>351732.82158786786</v>
      </c>
      <c r="BH51" s="545"/>
      <c r="BI51" s="439"/>
      <c r="BJ51" s="440">
        <f t="shared" si="14"/>
        <v>167.17339429081179</v>
      </c>
      <c r="BK51" s="436">
        <f t="shared" si="23"/>
        <v>2006.0807314897415</v>
      </c>
      <c r="BL51" s="545">
        <f>SUM(BJ51:BJ115)</f>
        <v>29311.068465655688</v>
      </c>
      <c r="BM51" s="545">
        <f>SUM(BK51:BK115)</f>
        <v>351732.82158786786</v>
      </c>
      <c r="BN51" s="548"/>
    </row>
    <row r="52" spans="1:66" ht="16.5" customHeight="1" x14ac:dyDescent="0.25">
      <c r="A52" s="340"/>
      <c r="B52" s="426" t="s">
        <v>298</v>
      </c>
      <c r="C52" s="514" t="s">
        <v>299</v>
      </c>
      <c r="D52" s="454" t="s">
        <v>358</v>
      </c>
      <c r="E52" s="599" t="s">
        <v>319</v>
      </c>
      <c r="F52" s="341" t="str">
        <f t="shared" si="24"/>
        <v>076001VENP_</v>
      </c>
      <c r="G52" s="455" t="str">
        <f t="shared" si="25"/>
        <v>076001VENP__</v>
      </c>
      <c r="H52" s="282" t="s">
        <v>19</v>
      </c>
      <c r="I52" s="282" t="s">
        <v>14</v>
      </c>
      <c r="J52" s="426">
        <v>1</v>
      </c>
      <c r="K52" s="426"/>
      <c r="L52" s="283"/>
      <c r="M52" s="425" t="s">
        <v>10</v>
      </c>
      <c r="N52" s="426">
        <v>3</v>
      </c>
      <c r="O52" s="426">
        <v>610</v>
      </c>
      <c r="P52" s="426">
        <v>610</v>
      </c>
      <c r="Q52" s="426">
        <v>68</v>
      </c>
      <c r="R52" s="426"/>
      <c r="S52" s="426"/>
      <c r="T52" s="426"/>
      <c r="U52" s="444" t="s">
        <v>144</v>
      </c>
      <c r="V52" s="445"/>
      <c r="W52" s="456"/>
      <c r="X52" s="446"/>
      <c r="Y52" s="447"/>
      <c r="Z52" s="447"/>
      <c r="AA52" s="448">
        <v>100</v>
      </c>
      <c r="AB52" s="449">
        <v>0.5</v>
      </c>
      <c r="AC52" s="450">
        <f t="shared" si="16"/>
        <v>50</v>
      </c>
      <c r="AD52" s="451">
        <f t="shared" si="17"/>
        <v>150</v>
      </c>
      <c r="AE52" s="452">
        <v>0.05</v>
      </c>
      <c r="AF52" s="451">
        <f t="shared" si="18"/>
        <v>157.5</v>
      </c>
      <c r="AG52" s="453">
        <f t="shared" si="6"/>
        <v>1890</v>
      </c>
      <c r="AH52" s="546"/>
      <c r="AI52" s="546"/>
      <c r="AJ52" s="546"/>
      <c r="AK52" s="437"/>
      <c r="AL52" s="438">
        <f t="shared" si="0"/>
        <v>167.17339429081179</v>
      </c>
      <c r="AM52" s="453">
        <f t="shared" si="19"/>
        <v>2006.0807314897415</v>
      </c>
      <c r="AN52" s="546"/>
      <c r="AO52" s="546"/>
      <c r="AP52" s="546"/>
      <c r="AQ52" s="437"/>
      <c r="AR52" s="438">
        <f t="shared" si="8"/>
        <v>167.17339429081179</v>
      </c>
      <c r="AS52" s="453">
        <f t="shared" si="20"/>
        <v>2006.0807314897415</v>
      </c>
      <c r="AT52" s="546"/>
      <c r="AU52" s="546"/>
      <c r="AV52" s="546"/>
      <c r="AW52" s="437"/>
      <c r="AX52" s="438">
        <f t="shared" si="10"/>
        <v>167.17339429081179</v>
      </c>
      <c r="AY52" s="453">
        <f t="shared" si="21"/>
        <v>2006.0807314897415</v>
      </c>
      <c r="AZ52" s="546"/>
      <c r="BA52" s="546"/>
      <c r="BB52" s="546"/>
      <c r="BC52" s="437"/>
      <c r="BD52" s="438">
        <f t="shared" si="12"/>
        <v>167.17339429081179</v>
      </c>
      <c r="BE52" s="453">
        <f t="shared" si="22"/>
        <v>2006.0807314897415</v>
      </c>
      <c r="BF52" s="546"/>
      <c r="BG52" s="546"/>
      <c r="BH52" s="546"/>
      <c r="BI52" s="437"/>
      <c r="BJ52" s="438">
        <f t="shared" si="14"/>
        <v>167.17339429081179</v>
      </c>
      <c r="BK52" s="453">
        <f t="shared" si="23"/>
        <v>2006.0807314897415</v>
      </c>
      <c r="BL52" s="546"/>
      <c r="BM52" s="546"/>
      <c r="BN52" s="549"/>
    </row>
    <row r="53" spans="1:66" ht="16.5" customHeight="1" x14ac:dyDescent="0.25">
      <c r="A53" s="340"/>
      <c r="B53" s="426" t="s">
        <v>298</v>
      </c>
      <c r="C53" s="514" t="s">
        <v>299</v>
      </c>
      <c r="D53" s="454" t="s">
        <v>358</v>
      </c>
      <c r="E53" s="599" t="s">
        <v>319</v>
      </c>
      <c r="F53" s="341" t="str">
        <f t="shared" ref="F53:F104" si="26">CONCATENATE(C53,I53,M53,K53)</f>
        <v>076001VENP_</v>
      </c>
      <c r="G53" s="455" t="str">
        <f t="shared" ref="G53:G104" si="27">CONCATENATE(C53,I53,M53,K53,M53,L53)</f>
        <v>076001VENP__</v>
      </c>
      <c r="H53" s="282" t="s">
        <v>19</v>
      </c>
      <c r="I53" s="282" t="s">
        <v>14</v>
      </c>
      <c r="J53" s="426">
        <v>1</v>
      </c>
      <c r="K53" s="426"/>
      <c r="L53" s="283"/>
      <c r="M53" s="425" t="s">
        <v>10</v>
      </c>
      <c r="N53" s="426">
        <v>3</v>
      </c>
      <c r="O53" s="426">
        <v>457</v>
      </c>
      <c r="P53" s="426">
        <v>457</v>
      </c>
      <c r="Q53" s="426">
        <v>68</v>
      </c>
      <c r="R53" s="426"/>
      <c r="S53" s="426"/>
      <c r="T53" s="426"/>
      <c r="U53" s="444" t="s">
        <v>144</v>
      </c>
      <c r="V53" s="445"/>
      <c r="W53" s="456"/>
      <c r="X53" s="446"/>
      <c r="Y53" s="447"/>
      <c r="Z53" s="447"/>
      <c r="AA53" s="448">
        <v>100</v>
      </c>
      <c r="AB53" s="449">
        <v>0.5</v>
      </c>
      <c r="AC53" s="450">
        <f t="shared" si="16"/>
        <v>50</v>
      </c>
      <c r="AD53" s="451">
        <f t="shared" si="17"/>
        <v>150</v>
      </c>
      <c r="AE53" s="452">
        <v>0.05</v>
      </c>
      <c r="AF53" s="451">
        <f t="shared" si="18"/>
        <v>157.5</v>
      </c>
      <c r="AG53" s="453">
        <f t="shared" si="6"/>
        <v>1890</v>
      </c>
      <c r="AH53" s="546"/>
      <c r="AI53" s="546"/>
      <c r="AJ53" s="546"/>
      <c r="AK53" s="437"/>
      <c r="AL53" s="438">
        <f t="shared" si="0"/>
        <v>167.17339429081179</v>
      </c>
      <c r="AM53" s="453">
        <f t="shared" si="19"/>
        <v>2006.0807314897415</v>
      </c>
      <c r="AN53" s="546"/>
      <c r="AO53" s="546"/>
      <c r="AP53" s="546"/>
      <c r="AQ53" s="437"/>
      <c r="AR53" s="438">
        <f t="shared" si="8"/>
        <v>167.17339429081179</v>
      </c>
      <c r="AS53" s="453">
        <f t="shared" si="20"/>
        <v>2006.0807314897415</v>
      </c>
      <c r="AT53" s="546"/>
      <c r="AU53" s="546"/>
      <c r="AV53" s="546"/>
      <c r="AW53" s="437"/>
      <c r="AX53" s="438">
        <f t="shared" si="10"/>
        <v>167.17339429081179</v>
      </c>
      <c r="AY53" s="453">
        <f t="shared" si="21"/>
        <v>2006.0807314897415</v>
      </c>
      <c r="AZ53" s="546"/>
      <c r="BA53" s="546"/>
      <c r="BB53" s="546"/>
      <c r="BC53" s="437"/>
      <c r="BD53" s="438">
        <f t="shared" si="12"/>
        <v>167.17339429081179</v>
      </c>
      <c r="BE53" s="453">
        <f t="shared" si="22"/>
        <v>2006.0807314897415</v>
      </c>
      <c r="BF53" s="546"/>
      <c r="BG53" s="546"/>
      <c r="BH53" s="546"/>
      <c r="BI53" s="437"/>
      <c r="BJ53" s="438">
        <f t="shared" si="14"/>
        <v>167.17339429081179</v>
      </c>
      <c r="BK53" s="453">
        <f t="shared" si="23"/>
        <v>2006.0807314897415</v>
      </c>
      <c r="BL53" s="546"/>
      <c r="BM53" s="546"/>
      <c r="BN53" s="549"/>
    </row>
    <row r="54" spans="1:66" ht="16.5" customHeight="1" x14ac:dyDescent="0.25">
      <c r="A54" s="340"/>
      <c r="B54" s="426" t="s">
        <v>298</v>
      </c>
      <c r="C54" s="514" t="s">
        <v>299</v>
      </c>
      <c r="D54" s="454" t="s">
        <v>358</v>
      </c>
      <c r="E54" s="599" t="s">
        <v>320</v>
      </c>
      <c r="F54" s="341" t="str">
        <f t="shared" si="26"/>
        <v>076001VENP_</v>
      </c>
      <c r="G54" s="455" t="str">
        <f t="shared" si="27"/>
        <v>076001VENP__</v>
      </c>
      <c r="H54" s="282" t="s">
        <v>19</v>
      </c>
      <c r="I54" s="282" t="s">
        <v>14</v>
      </c>
      <c r="J54" s="426">
        <v>1</v>
      </c>
      <c r="K54" s="426"/>
      <c r="L54" s="283"/>
      <c r="M54" s="425" t="s">
        <v>10</v>
      </c>
      <c r="N54" s="426">
        <v>3</v>
      </c>
      <c r="O54" s="426">
        <v>457</v>
      </c>
      <c r="P54" s="426">
        <v>457</v>
      </c>
      <c r="Q54" s="426">
        <v>68</v>
      </c>
      <c r="R54" s="426"/>
      <c r="S54" s="426"/>
      <c r="T54" s="426"/>
      <c r="U54" s="444" t="s">
        <v>144</v>
      </c>
      <c r="V54" s="445"/>
      <c r="W54" s="456"/>
      <c r="X54" s="446"/>
      <c r="Y54" s="447"/>
      <c r="Z54" s="447"/>
      <c r="AA54" s="448">
        <v>100</v>
      </c>
      <c r="AB54" s="449">
        <v>0.5</v>
      </c>
      <c r="AC54" s="450">
        <f t="shared" si="16"/>
        <v>50</v>
      </c>
      <c r="AD54" s="451">
        <f t="shared" si="17"/>
        <v>150</v>
      </c>
      <c r="AE54" s="452">
        <v>0.05</v>
      </c>
      <c r="AF54" s="451">
        <f t="shared" si="18"/>
        <v>157.5</v>
      </c>
      <c r="AG54" s="453">
        <f t="shared" si="6"/>
        <v>1890</v>
      </c>
      <c r="AH54" s="546"/>
      <c r="AI54" s="546"/>
      <c r="AJ54" s="546"/>
      <c r="AK54" s="437"/>
      <c r="AL54" s="438">
        <f t="shared" si="0"/>
        <v>167.17339429081179</v>
      </c>
      <c r="AM54" s="453">
        <f t="shared" si="19"/>
        <v>2006.0807314897415</v>
      </c>
      <c r="AN54" s="546"/>
      <c r="AO54" s="546"/>
      <c r="AP54" s="546"/>
      <c r="AQ54" s="437"/>
      <c r="AR54" s="438">
        <f t="shared" si="8"/>
        <v>167.17339429081179</v>
      </c>
      <c r="AS54" s="453">
        <f t="shared" si="20"/>
        <v>2006.0807314897415</v>
      </c>
      <c r="AT54" s="546"/>
      <c r="AU54" s="546"/>
      <c r="AV54" s="546"/>
      <c r="AW54" s="437"/>
      <c r="AX54" s="438">
        <f t="shared" si="10"/>
        <v>167.17339429081179</v>
      </c>
      <c r="AY54" s="453">
        <f t="shared" si="21"/>
        <v>2006.0807314897415</v>
      </c>
      <c r="AZ54" s="546"/>
      <c r="BA54" s="546"/>
      <c r="BB54" s="546"/>
      <c r="BC54" s="437"/>
      <c r="BD54" s="438">
        <f t="shared" si="12"/>
        <v>167.17339429081179</v>
      </c>
      <c r="BE54" s="453">
        <f t="shared" si="22"/>
        <v>2006.0807314897415</v>
      </c>
      <c r="BF54" s="546"/>
      <c r="BG54" s="546"/>
      <c r="BH54" s="546"/>
      <c r="BI54" s="437"/>
      <c r="BJ54" s="438">
        <f t="shared" si="14"/>
        <v>167.17339429081179</v>
      </c>
      <c r="BK54" s="453">
        <f t="shared" si="23"/>
        <v>2006.0807314897415</v>
      </c>
      <c r="BL54" s="546"/>
      <c r="BM54" s="546"/>
      <c r="BN54" s="549"/>
    </row>
    <row r="55" spans="1:66" ht="16.5" customHeight="1" x14ac:dyDescent="0.25">
      <c r="A55" s="340"/>
      <c r="B55" s="426" t="s">
        <v>298</v>
      </c>
      <c r="C55" s="514" t="s">
        <v>299</v>
      </c>
      <c r="D55" s="454" t="s">
        <v>358</v>
      </c>
      <c r="E55" s="599" t="s">
        <v>320</v>
      </c>
      <c r="F55" s="341" t="str">
        <f t="shared" si="26"/>
        <v>076001VENP_</v>
      </c>
      <c r="G55" s="455" t="str">
        <f t="shared" si="27"/>
        <v>076001VENP__</v>
      </c>
      <c r="H55" s="282" t="s">
        <v>19</v>
      </c>
      <c r="I55" s="282" t="s">
        <v>14</v>
      </c>
      <c r="J55" s="426">
        <v>1</v>
      </c>
      <c r="K55" s="426"/>
      <c r="L55" s="283"/>
      <c r="M55" s="425" t="s">
        <v>10</v>
      </c>
      <c r="N55" s="426">
        <v>3</v>
      </c>
      <c r="O55" s="426">
        <v>457</v>
      </c>
      <c r="P55" s="426">
        <v>457</v>
      </c>
      <c r="Q55" s="426">
        <v>68</v>
      </c>
      <c r="R55" s="426"/>
      <c r="S55" s="426"/>
      <c r="T55" s="426"/>
      <c r="U55" s="444" t="s">
        <v>144</v>
      </c>
      <c r="V55" s="445"/>
      <c r="W55" s="456"/>
      <c r="X55" s="446"/>
      <c r="Y55" s="447"/>
      <c r="Z55" s="447"/>
      <c r="AA55" s="448">
        <v>100</v>
      </c>
      <c r="AB55" s="449">
        <v>0.5</v>
      </c>
      <c r="AC55" s="450">
        <f t="shared" si="16"/>
        <v>50</v>
      </c>
      <c r="AD55" s="451">
        <f t="shared" si="17"/>
        <v>150</v>
      </c>
      <c r="AE55" s="452">
        <v>0.05</v>
      </c>
      <c r="AF55" s="451">
        <f t="shared" si="18"/>
        <v>157.5</v>
      </c>
      <c r="AG55" s="453">
        <f t="shared" si="6"/>
        <v>1890</v>
      </c>
      <c r="AH55" s="546"/>
      <c r="AI55" s="546"/>
      <c r="AJ55" s="546"/>
      <c r="AK55" s="437"/>
      <c r="AL55" s="438">
        <f t="shared" si="0"/>
        <v>167.17339429081179</v>
      </c>
      <c r="AM55" s="453">
        <f t="shared" si="19"/>
        <v>2006.0807314897415</v>
      </c>
      <c r="AN55" s="546"/>
      <c r="AO55" s="546"/>
      <c r="AP55" s="546"/>
      <c r="AQ55" s="437"/>
      <c r="AR55" s="438">
        <f t="shared" si="8"/>
        <v>167.17339429081179</v>
      </c>
      <c r="AS55" s="453">
        <f t="shared" si="20"/>
        <v>2006.0807314897415</v>
      </c>
      <c r="AT55" s="546"/>
      <c r="AU55" s="546"/>
      <c r="AV55" s="546"/>
      <c r="AW55" s="437"/>
      <c r="AX55" s="438">
        <f t="shared" si="10"/>
        <v>167.17339429081179</v>
      </c>
      <c r="AY55" s="453">
        <f t="shared" si="21"/>
        <v>2006.0807314897415</v>
      </c>
      <c r="AZ55" s="546"/>
      <c r="BA55" s="546"/>
      <c r="BB55" s="546"/>
      <c r="BC55" s="437"/>
      <c r="BD55" s="438">
        <f t="shared" si="12"/>
        <v>167.17339429081179</v>
      </c>
      <c r="BE55" s="453">
        <f t="shared" si="22"/>
        <v>2006.0807314897415</v>
      </c>
      <c r="BF55" s="546"/>
      <c r="BG55" s="546"/>
      <c r="BH55" s="546"/>
      <c r="BI55" s="437"/>
      <c r="BJ55" s="438">
        <f t="shared" si="14"/>
        <v>167.17339429081179</v>
      </c>
      <c r="BK55" s="453">
        <f t="shared" si="23"/>
        <v>2006.0807314897415</v>
      </c>
      <c r="BL55" s="546"/>
      <c r="BM55" s="546"/>
      <c r="BN55" s="549"/>
    </row>
    <row r="56" spans="1:66" ht="16.5" customHeight="1" x14ac:dyDescent="0.25">
      <c r="A56" s="340"/>
      <c r="B56" s="426" t="s">
        <v>298</v>
      </c>
      <c r="C56" s="514" t="s">
        <v>299</v>
      </c>
      <c r="D56" s="454" t="s">
        <v>358</v>
      </c>
      <c r="E56" s="599" t="s">
        <v>321</v>
      </c>
      <c r="F56" s="341" t="str">
        <f t="shared" si="26"/>
        <v>076001VENP_</v>
      </c>
      <c r="G56" s="455" t="str">
        <f t="shared" si="27"/>
        <v>076001VENP__</v>
      </c>
      <c r="H56" s="282" t="s">
        <v>19</v>
      </c>
      <c r="I56" s="282" t="s">
        <v>14</v>
      </c>
      <c r="J56" s="426">
        <v>1</v>
      </c>
      <c r="K56" s="426"/>
      <c r="L56" s="283"/>
      <c r="M56" s="425" t="s">
        <v>10</v>
      </c>
      <c r="N56" s="426">
        <v>3</v>
      </c>
      <c r="O56" s="426">
        <v>457</v>
      </c>
      <c r="P56" s="426">
        <v>457</v>
      </c>
      <c r="Q56" s="426">
        <v>68</v>
      </c>
      <c r="R56" s="426"/>
      <c r="S56" s="426"/>
      <c r="T56" s="426"/>
      <c r="U56" s="444" t="s">
        <v>144</v>
      </c>
      <c r="V56" s="445"/>
      <c r="W56" s="456"/>
      <c r="X56" s="446"/>
      <c r="Y56" s="447"/>
      <c r="Z56" s="447"/>
      <c r="AA56" s="448">
        <v>100</v>
      </c>
      <c r="AB56" s="449">
        <v>0.5</v>
      </c>
      <c r="AC56" s="450">
        <f t="shared" si="16"/>
        <v>50</v>
      </c>
      <c r="AD56" s="451">
        <f t="shared" si="17"/>
        <v>150</v>
      </c>
      <c r="AE56" s="452">
        <v>0.05</v>
      </c>
      <c r="AF56" s="451">
        <f t="shared" si="18"/>
        <v>157.5</v>
      </c>
      <c r="AG56" s="453">
        <f t="shared" si="6"/>
        <v>1890</v>
      </c>
      <c r="AH56" s="546"/>
      <c r="AI56" s="546"/>
      <c r="AJ56" s="546"/>
      <c r="AK56" s="437"/>
      <c r="AL56" s="438">
        <f t="shared" si="0"/>
        <v>167.17339429081179</v>
      </c>
      <c r="AM56" s="453">
        <f t="shared" si="19"/>
        <v>2006.0807314897415</v>
      </c>
      <c r="AN56" s="546"/>
      <c r="AO56" s="546"/>
      <c r="AP56" s="546"/>
      <c r="AQ56" s="437"/>
      <c r="AR56" s="438">
        <f t="shared" si="8"/>
        <v>167.17339429081179</v>
      </c>
      <c r="AS56" s="453">
        <f t="shared" si="20"/>
        <v>2006.0807314897415</v>
      </c>
      <c r="AT56" s="546"/>
      <c r="AU56" s="546"/>
      <c r="AV56" s="546"/>
      <c r="AW56" s="437"/>
      <c r="AX56" s="438">
        <f t="shared" si="10"/>
        <v>167.17339429081179</v>
      </c>
      <c r="AY56" s="453">
        <f t="shared" si="21"/>
        <v>2006.0807314897415</v>
      </c>
      <c r="AZ56" s="546"/>
      <c r="BA56" s="546"/>
      <c r="BB56" s="546"/>
      <c r="BC56" s="437"/>
      <c r="BD56" s="438">
        <f t="shared" si="12"/>
        <v>167.17339429081179</v>
      </c>
      <c r="BE56" s="453">
        <f t="shared" si="22"/>
        <v>2006.0807314897415</v>
      </c>
      <c r="BF56" s="546"/>
      <c r="BG56" s="546"/>
      <c r="BH56" s="546"/>
      <c r="BI56" s="437"/>
      <c r="BJ56" s="438">
        <f t="shared" si="14"/>
        <v>167.17339429081179</v>
      </c>
      <c r="BK56" s="453">
        <f t="shared" si="23"/>
        <v>2006.0807314897415</v>
      </c>
      <c r="BL56" s="546"/>
      <c r="BM56" s="546"/>
      <c r="BN56" s="549"/>
    </row>
    <row r="57" spans="1:66" ht="16.5" customHeight="1" x14ac:dyDescent="0.25">
      <c r="A57" s="340"/>
      <c r="B57" s="426" t="s">
        <v>298</v>
      </c>
      <c r="C57" s="514" t="s">
        <v>299</v>
      </c>
      <c r="D57" s="454" t="s">
        <v>358</v>
      </c>
      <c r="E57" s="599" t="s">
        <v>321</v>
      </c>
      <c r="F57" s="341" t="str">
        <f t="shared" si="26"/>
        <v>076001VENP_</v>
      </c>
      <c r="G57" s="455" t="str">
        <f t="shared" si="27"/>
        <v>076001VENP__</v>
      </c>
      <c r="H57" s="282" t="s">
        <v>19</v>
      </c>
      <c r="I57" s="282" t="s">
        <v>14</v>
      </c>
      <c r="J57" s="426">
        <v>1</v>
      </c>
      <c r="K57" s="426"/>
      <c r="L57" s="283"/>
      <c r="M57" s="425" t="s">
        <v>10</v>
      </c>
      <c r="N57" s="426">
        <v>3</v>
      </c>
      <c r="O57" s="426">
        <v>457</v>
      </c>
      <c r="P57" s="426">
        <v>457</v>
      </c>
      <c r="Q57" s="426">
        <v>68</v>
      </c>
      <c r="R57" s="426"/>
      <c r="S57" s="426"/>
      <c r="T57" s="426"/>
      <c r="U57" s="444" t="s">
        <v>144</v>
      </c>
      <c r="V57" s="445"/>
      <c r="W57" s="456"/>
      <c r="X57" s="446"/>
      <c r="Y57" s="447"/>
      <c r="Z57" s="447"/>
      <c r="AA57" s="448">
        <v>100</v>
      </c>
      <c r="AB57" s="449">
        <v>0.5</v>
      </c>
      <c r="AC57" s="450">
        <f t="shared" si="16"/>
        <v>50</v>
      </c>
      <c r="AD57" s="451">
        <f t="shared" si="17"/>
        <v>150</v>
      </c>
      <c r="AE57" s="452">
        <v>0.05</v>
      </c>
      <c r="AF57" s="451">
        <f t="shared" si="18"/>
        <v>157.5</v>
      </c>
      <c r="AG57" s="453">
        <f t="shared" si="6"/>
        <v>1890</v>
      </c>
      <c r="AH57" s="546"/>
      <c r="AI57" s="546"/>
      <c r="AJ57" s="546"/>
      <c r="AK57" s="437"/>
      <c r="AL57" s="438">
        <f t="shared" si="0"/>
        <v>167.17339429081179</v>
      </c>
      <c r="AM57" s="453">
        <f t="shared" si="19"/>
        <v>2006.0807314897415</v>
      </c>
      <c r="AN57" s="546"/>
      <c r="AO57" s="546"/>
      <c r="AP57" s="546"/>
      <c r="AQ57" s="437"/>
      <c r="AR57" s="438">
        <f t="shared" si="8"/>
        <v>167.17339429081179</v>
      </c>
      <c r="AS57" s="453">
        <f t="shared" si="20"/>
        <v>2006.0807314897415</v>
      </c>
      <c r="AT57" s="546"/>
      <c r="AU57" s="546"/>
      <c r="AV57" s="546"/>
      <c r="AW57" s="437"/>
      <c r="AX57" s="438">
        <f t="shared" si="10"/>
        <v>167.17339429081179</v>
      </c>
      <c r="AY57" s="453">
        <f t="shared" si="21"/>
        <v>2006.0807314897415</v>
      </c>
      <c r="AZ57" s="546"/>
      <c r="BA57" s="546"/>
      <c r="BB57" s="546"/>
      <c r="BC57" s="437"/>
      <c r="BD57" s="438">
        <f t="shared" si="12"/>
        <v>167.17339429081179</v>
      </c>
      <c r="BE57" s="453">
        <f t="shared" si="22"/>
        <v>2006.0807314897415</v>
      </c>
      <c r="BF57" s="546"/>
      <c r="BG57" s="546"/>
      <c r="BH57" s="546"/>
      <c r="BI57" s="437"/>
      <c r="BJ57" s="438">
        <f t="shared" si="14"/>
        <v>167.17339429081179</v>
      </c>
      <c r="BK57" s="453">
        <f t="shared" si="23"/>
        <v>2006.0807314897415</v>
      </c>
      <c r="BL57" s="546"/>
      <c r="BM57" s="546"/>
      <c r="BN57" s="549"/>
    </row>
    <row r="58" spans="1:66" ht="16.5" customHeight="1" x14ac:dyDescent="0.25">
      <c r="A58" s="340"/>
      <c r="B58" s="426" t="s">
        <v>298</v>
      </c>
      <c r="C58" s="514" t="s">
        <v>299</v>
      </c>
      <c r="D58" s="454" t="s">
        <v>358</v>
      </c>
      <c r="E58" s="600" t="s">
        <v>322</v>
      </c>
      <c r="F58" s="341" t="str">
        <f t="shared" si="26"/>
        <v>076001VENP_</v>
      </c>
      <c r="G58" s="455" t="str">
        <f t="shared" si="27"/>
        <v>076001VENP__</v>
      </c>
      <c r="H58" s="282" t="s">
        <v>19</v>
      </c>
      <c r="I58" s="282" t="s">
        <v>14</v>
      </c>
      <c r="J58" s="426">
        <v>1</v>
      </c>
      <c r="K58" s="426"/>
      <c r="L58" s="283"/>
      <c r="M58" s="425" t="s">
        <v>10</v>
      </c>
      <c r="N58" s="426">
        <v>3</v>
      </c>
      <c r="O58" s="426">
        <v>457</v>
      </c>
      <c r="P58" s="426">
        <v>457</v>
      </c>
      <c r="Q58" s="426">
        <v>68</v>
      </c>
      <c r="R58" s="426"/>
      <c r="S58" s="426"/>
      <c r="T58" s="426"/>
      <c r="U58" s="444" t="s">
        <v>144</v>
      </c>
      <c r="V58" s="445"/>
      <c r="W58" s="456"/>
      <c r="X58" s="446"/>
      <c r="Y58" s="447"/>
      <c r="Z58" s="447"/>
      <c r="AA58" s="448">
        <v>100</v>
      </c>
      <c r="AB58" s="449">
        <v>0.5</v>
      </c>
      <c r="AC58" s="450">
        <f t="shared" si="16"/>
        <v>50</v>
      </c>
      <c r="AD58" s="451">
        <f t="shared" si="17"/>
        <v>150</v>
      </c>
      <c r="AE58" s="452">
        <v>0.05</v>
      </c>
      <c r="AF58" s="451">
        <f t="shared" si="18"/>
        <v>157.5</v>
      </c>
      <c r="AG58" s="453">
        <f t="shared" si="6"/>
        <v>1890</v>
      </c>
      <c r="AH58" s="546"/>
      <c r="AI58" s="546"/>
      <c r="AJ58" s="546"/>
      <c r="AK58" s="437"/>
      <c r="AL58" s="438">
        <f t="shared" si="0"/>
        <v>167.17339429081179</v>
      </c>
      <c r="AM58" s="453">
        <f t="shared" si="19"/>
        <v>2006.0807314897415</v>
      </c>
      <c r="AN58" s="546"/>
      <c r="AO58" s="546"/>
      <c r="AP58" s="546"/>
      <c r="AQ58" s="437"/>
      <c r="AR58" s="438">
        <f t="shared" si="8"/>
        <v>167.17339429081179</v>
      </c>
      <c r="AS58" s="453">
        <f t="shared" si="20"/>
        <v>2006.0807314897415</v>
      </c>
      <c r="AT58" s="546"/>
      <c r="AU58" s="546"/>
      <c r="AV58" s="546"/>
      <c r="AW58" s="437"/>
      <c r="AX58" s="438">
        <f t="shared" si="10"/>
        <v>167.17339429081179</v>
      </c>
      <c r="AY58" s="453">
        <f t="shared" si="21"/>
        <v>2006.0807314897415</v>
      </c>
      <c r="AZ58" s="546"/>
      <c r="BA58" s="546"/>
      <c r="BB58" s="546"/>
      <c r="BC58" s="437"/>
      <c r="BD58" s="438">
        <f t="shared" si="12"/>
        <v>167.17339429081179</v>
      </c>
      <c r="BE58" s="453">
        <f t="shared" si="22"/>
        <v>2006.0807314897415</v>
      </c>
      <c r="BF58" s="546"/>
      <c r="BG58" s="546"/>
      <c r="BH58" s="546"/>
      <c r="BI58" s="437"/>
      <c r="BJ58" s="438">
        <f t="shared" si="14"/>
        <v>167.17339429081179</v>
      </c>
      <c r="BK58" s="453">
        <f t="shared" si="23"/>
        <v>2006.0807314897415</v>
      </c>
      <c r="BL58" s="546"/>
      <c r="BM58" s="546"/>
      <c r="BN58" s="549"/>
    </row>
    <row r="59" spans="1:66" ht="16.5" customHeight="1" x14ac:dyDescent="0.25">
      <c r="A59" s="340"/>
      <c r="B59" s="426" t="s">
        <v>298</v>
      </c>
      <c r="C59" s="514" t="s">
        <v>299</v>
      </c>
      <c r="D59" s="454" t="s">
        <v>358</v>
      </c>
      <c r="E59" s="600"/>
      <c r="F59" s="341" t="str">
        <f t="shared" si="26"/>
        <v>076001VENP_</v>
      </c>
      <c r="G59" s="455" t="str">
        <f t="shared" si="27"/>
        <v>076001VENP__</v>
      </c>
      <c r="H59" s="282" t="s">
        <v>19</v>
      </c>
      <c r="I59" s="282" t="s">
        <v>14</v>
      </c>
      <c r="J59" s="426">
        <v>1</v>
      </c>
      <c r="K59" s="426"/>
      <c r="L59" s="283"/>
      <c r="M59" s="425" t="s">
        <v>10</v>
      </c>
      <c r="N59" s="426">
        <v>3</v>
      </c>
      <c r="O59" s="426">
        <v>610</v>
      </c>
      <c r="P59" s="426">
        <v>610</v>
      </c>
      <c r="Q59" s="426">
        <v>68</v>
      </c>
      <c r="R59" s="426"/>
      <c r="S59" s="426"/>
      <c r="T59" s="426"/>
      <c r="U59" s="444" t="s">
        <v>144</v>
      </c>
      <c r="V59" s="445"/>
      <c r="W59" s="456"/>
      <c r="X59" s="446"/>
      <c r="Y59" s="447"/>
      <c r="Z59" s="447"/>
      <c r="AA59" s="448">
        <v>100</v>
      </c>
      <c r="AB59" s="449">
        <v>0.5</v>
      </c>
      <c r="AC59" s="450">
        <f t="shared" si="16"/>
        <v>50</v>
      </c>
      <c r="AD59" s="451">
        <f t="shared" si="17"/>
        <v>150</v>
      </c>
      <c r="AE59" s="452">
        <v>0.05</v>
      </c>
      <c r="AF59" s="451">
        <f t="shared" si="18"/>
        <v>157.5</v>
      </c>
      <c r="AG59" s="453">
        <f t="shared" si="6"/>
        <v>1890</v>
      </c>
      <c r="AH59" s="546"/>
      <c r="AI59" s="546"/>
      <c r="AJ59" s="546"/>
      <c r="AK59" s="437"/>
      <c r="AL59" s="438">
        <f t="shared" si="0"/>
        <v>167.17339429081179</v>
      </c>
      <c r="AM59" s="453">
        <f t="shared" si="19"/>
        <v>2006.0807314897415</v>
      </c>
      <c r="AN59" s="546"/>
      <c r="AO59" s="546"/>
      <c r="AP59" s="546"/>
      <c r="AQ59" s="437"/>
      <c r="AR59" s="438">
        <f t="shared" si="8"/>
        <v>167.17339429081179</v>
      </c>
      <c r="AS59" s="453">
        <f t="shared" si="20"/>
        <v>2006.0807314897415</v>
      </c>
      <c r="AT59" s="546"/>
      <c r="AU59" s="546"/>
      <c r="AV59" s="546"/>
      <c r="AW59" s="437"/>
      <c r="AX59" s="438">
        <f t="shared" si="10"/>
        <v>167.17339429081179</v>
      </c>
      <c r="AY59" s="453">
        <f t="shared" si="21"/>
        <v>2006.0807314897415</v>
      </c>
      <c r="AZ59" s="546"/>
      <c r="BA59" s="546"/>
      <c r="BB59" s="546"/>
      <c r="BC59" s="437"/>
      <c r="BD59" s="438">
        <f t="shared" si="12"/>
        <v>167.17339429081179</v>
      </c>
      <c r="BE59" s="453">
        <f t="shared" si="22"/>
        <v>2006.0807314897415</v>
      </c>
      <c r="BF59" s="546"/>
      <c r="BG59" s="546"/>
      <c r="BH59" s="546"/>
      <c r="BI59" s="437"/>
      <c r="BJ59" s="438">
        <f t="shared" si="14"/>
        <v>167.17339429081179</v>
      </c>
      <c r="BK59" s="453">
        <f t="shared" si="23"/>
        <v>2006.0807314897415</v>
      </c>
      <c r="BL59" s="546"/>
      <c r="BM59" s="546"/>
      <c r="BN59" s="549"/>
    </row>
    <row r="60" spans="1:66" ht="16.5" customHeight="1" x14ac:dyDescent="0.25">
      <c r="A60" s="340"/>
      <c r="B60" s="426" t="s">
        <v>298</v>
      </c>
      <c r="C60" s="514" t="s">
        <v>299</v>
      </c>
      <c r="D60" s="454" t="s">
        <v>358</v>
      </c>
      <c r="E60" s="600" t="s">
        <v>323</v>
      </c>
      <c r="F60" s="341" t="str">
        <f t="shared" si="26"/>
        <v>076001VENP_</v>
      </c>
      <c r="G60" s="455" t="str">
        <f t="shared" si="27"/>
        <v>076001VENP__</v>
      </c>
      <c r="H60" s="282" t="s">
        <v>19</v>
      </c>
      <c r="I60" s="282" t="s">
        <v>14</v>
      </c>
      <c r="J60" s="426">
        <v>1</v>
      </c>
      <c r="K60" s="426"/>
      <c r="L60" s="283"/>
      <c r="M60" s="425" t="s">
        <v>10</v>
      </c>
      <c r="N60" s="426">
        <v>3</v>
      </c>
      <c r="O60" s="426">
        <v>610</v>
      </c>
      <c r="P60" s="426">
        <v>610</v>
      </c>
      <c r="Q60" s="426">
        <v>68</v>
      </c>
      <c r="R60" s="426"/>
      <c r="S60" s="426"/>
      <c r="T60" s="426"/>
      <c r="U60" s="444" t="s">
        <v>144</v>
      </c>
      <c r="V60" s="445"/>
      <c r="W60" s="456"/>
      <c r="X60" s="446"/>
      <c r="Y60" s="447"/>
      <c r="Z60" s="447"/>
      <c r="AA60" s="448">
        <v>100</v>
      </c>
      <c r="AB60" s="449">
        <v>0.5</v>
      </c>
      <c r="AC60" s="450">
        <f t="shared" si="16"/>
        <v>50</v>
      </c>
      <c r="AD60" s="451">
        <f t="shared" si="17"/>
        <v>150</v>
      </c>
      <c r="AE60" s="452">
        <v>0.05</v>
      </c>
      <c r="AF60" s="451">
        <f t="shared" si="18"/>
        <v>157.5</v>
      </c>
      <c r="AG60" s="453">
        <f t="shared" si="6"/>
        <v>1890</v>
      </c>
      <c r="AH60" s="546"/>
      <c r="AI60" s="546"/>
      <c r="AJ60" s="546"/>
      <c r="AK60" s="437"/>
      <c r="AL60" s="438">
        <f t="shared" si="0"/>
        <v>167.17339429081179</v>
      </c>
      <c r="AM60" s="453">
        <f t="shared" si="19"/>
        <v>2006.0807314897415</v>
      </c>
      <c r="AN60" s="546"/>
      <c r="AO60" s="546"/>
      <c r="AP60" s="546"/>
      <c r="AQ60" s="437"/>
      <c r="AR60" s="438">
        <f t="shared" si="8"/>
        <v>167.17339429081179</v>
      </c>
      <c r="AS60" s="453">
        <f t="shared" si="20"/>
        <v>2006.0807314897415</v>
      </c>
      <c r="AT60" s="546"/>
      <c r="AU60" s="546"/>
      <c r="AV60" s="546"/>
      <c r="AW60" s="437"/>
      <c r="AX60" s="438">
        <f t="shared" si="10"/>
        <v>167.17339429081179</v>
      </c>
      <c r="AY60" s="453">
        <f t="shared" si="21"/>
        <v>2006.0807314897415</v>
      </c>
      <c r="AZ60" s="546"/>
      <c r="BA60" s="546"/>
      <c r="BB60" s="546"/>
      <c r="BC60" s="437"/>
      <c r="BD60" s="438">
        <f t="shared" si="12"/>
        <v>167.17339429081179</v>
      </c>
      <c r="BE60" s="453">
        <f t="shared" si="22"/>
        <v>2006.0807314897415</v>
      </c>
      <c r="BF60" s="546"/>
      <c r="BG60" s="546"/>
      <c r="BH60" s="546"/>
      <c r="BI60" s="437"/>
      <c r="BJ60" s="438">
        <f t="shared" si="14"/>
        <v>167.17339429081179</v>
      </c>
      <c r="BK60" s="453">
        <f t="shared" si="23"/>
        <v>2006.0807314897415</v>
      </c>
      <c r="BL60" s="546"/>
      <c r="BM60" s="546"/>
      <c r="BN60" s="549"/>
    </row>
    <row r="61" spans="1:66" ht="16.5" customHeight="1" x14ac:dyDescent="0.25">
      <c r="A61" s="340"/>
      <c r="B61" s="426" t="s">
        <v>298</v>
      </c>
      <c r="C61" s="514" t="s">
        <v>299</v>
      </c>
      <c r="D61" s="454" t="s">
        <v>358</v>
      </c>
      <c r="E61" s="600"/>
      <c r="F61" s="341" t="str">
        <f t="shared" si="26"/>
        <v>076001VENP_</v>
      </c>
      <c r="G61" s="455" t="str">
        <f t="shared" si="27"/>
        <v>076001VENP__</v>
      </c>
      <c r="H61" s="282" t="s">
        <v>19</v>
      </c>
      <c r="I61" s="282" t="s">
        <v>14</v>
      </c>
      <c r="J61" s="426">
        <v>1</v>
      </c>
      <c r="K61" s="426"/>
      <c r="L61" s="283"/>
      <c r="M61" s="425" t="s">
        <v>10</v>
      </c>
      <c r="N61" s="426">
        <v>3</v>
      </c>
      <c r="O61" s="426">
        <v>610</v>
      </c>
      <c r="P61" s="426">
        <v>610</v>
      </c>
      <c r="Q61" s="426">
        <v>68</v>
      </c>
      <c r="R61" s="426"/>
      <c r="S61" s="426"/>
      <c r="T61" s="426"/>
      <c r="U61" s="444" t="s">
        <v>144</v>
      </c>
      <c r="V61" s="445"/>
      <c r="W61" s="456"/>
      <c r="X61" s="446"/>
      <c r="Y61" s="447"/>
      <c r="Z61" s="447"/>
      <c r="AA61" s="448">
        <v>100</v>
      </c>
      <c r="AB61" s="449">
        <v>0.5</v>
      </c>
      <c r="AC61" s="450">
        <f t="shared" si="16"/>
        <v>50</v>
      </c>
      <c r="AD61" s="451">
        <f t="shared" si="17"/>
        <v>150</v>
      </c>
      <c r="AE61" s="452">
        <v>0.05</v>
      </c>
      <c r="AF61" s="451">
        <f t="shared" si="18"/>
        <v>157.5</v>
      </c>
      <c r="AG61" s="453">
        <f t="shared" si="6"/>
        <v>1890</v>
      </c>
      <c r="AH61" s="546"/>
      <c r="AI61" s="546"/>
      <c r="AJ61" s="546"/>
      <c r="AK61" s="437"/>
      <c r="AL61" s="438">
        <f t="shared" si="0"/>
        <v>167.17339429081179</v>
      </c>
      <c r="AM61" s="453">
        <f t="shared" si="19"/>
        <v>2006.0807314897415</v>
      </c>
      <c r="AN61" s="546"/>
      <c r="AO61" s="546"/>
      <c r="AP61" s="546"/>
      <c r="AQ61" s="437"/>
      <c r="AR61" s="438">
        <f t="shared" si="8"/>
        <v>167.17339429081179</v>
      </c>
      <c r="AS61" s="453">
        <f t="shared" si="20"/>
        <v>2006.0807314897415</v>
      </c>
      <c r="AT61" s="546"/>
      <c r="AU61" s="546"/>
      <c r="AV61" s="546"/>
      <c r="AW61" s="437"/>
      <c r="AX61" s="438">
        <f t="shared" si="10"/>
        <v>167.17339429081179</v>
      </c>
      <c r="AY61" s="453">
        <f t="shared" si="21"/>
        <v>2006.0807314897415</v>
      </c>
      <c r="AZ61" s="546"/>
      <c r="BA61" s="546"/>
      <c r="BB61" s="546"/>
      <c r="BC61" s="437"/>
      <c r="BD61" s="438">
        <f t="shared" si="12"/>
        <v>167.17339429081179</v>
      </c>
      <c r="BE61" s="453">
        <f t="shared" si="22"/>
        <v>2006.0807314897415</v>
      </c>
      <c r="BF61" s="546"/>
      <c r="BG61" s="546"/>
      <c r="BH61" s="546"/>
      <c r="BI61" s="437"/>
      <c r="BJ61" s="438">
        <f t="shared" si="14"/>
        <v>167.17339429081179</v>
      </c>
      <c r="BK61" s="453">
        <f t="shared" si="23"/>
        <v>2006.0807314897415</v>
      </c>
      <c r="BL61" s="546"/>
      <c r="BM61" s="546"/>
      <c r="BN61" s="549"/>
    </row>
    <row r="62" spans="1:66" ht="16.5" customHeight="1" x14ac:dyDescent="0.25">
      <c r="A62" s="340"/>
      <c r="B62" s="426" t="s">
        <v>298</v>
      </c>
      <c r="C62" s="514" t="s">
        <v>299</v>
      </c>
      <c r="D62" s="454" t="s">
        <v>358</v>
      </c>
      <c r="E62" s="600" t="s">
        <v>324</v>
      </c>
      <c r="F62" s="341" t="str">
        <f t="shared" si="26"/>
        <v>076001VENP_</v>
      </c>
      <c r="G62" s="455" t="str">
        <f t="shared" si="27"/>
        <v>076001VENP__</v>
      </c>
      <c r="H62" s="282" t="s">
        <v>19</v>
      </c>
      <c r="I62" s="282" t="s">
        <v>14</v>
      </c>
      <c r="J62" s="426">
        <v>2</v>
      </c>
      <c r="K62" s="426"/>
      <c r="L62" s="283"/>
      <c r="M62" s="425" t="s">
        <v>10</v>
      </c>
      <c r="N62" s="426">
        <v>3</v>
      </c>
      <c r="O62" s="426">
        <v>610</v>
      </c>
      <c r="P62" s="426">
        <v>610</v>
      </c>
      <c r="Q62" s="426">
        <v>68</v>
      </c>
      <c r="R62" s="426"/>
      <c r="S62" s="426"/>
      <c r="T62" s="426"/>
      <c r="U62" s="444" t="s">
        <v>144</v>
      </c>
      <c r="V62" s="445"/>
      <c r="W62" s="456"/>
      <c r="X62" s="446"/>
      <c r="Y62" s="447"/>
      <c r="Z62" s="447"/>
      <c r="AA62" s="448">
        <v>100</v>
      </c>
      <c r="AB62" s="449">
        <v>0.5</v>
      </c>
      <c r="AC62" s="450">
        <f t="shared" si="16"/>
        <v>50</v>
      </c>
      <c r="AD62" s="451">
        <f t="shared" si="17"/>
        <v>300</v>
      </c>
      <c r="AE62" s="452">
        <v>0.05</v>
      </c>
      <c r="AF62" s="451">
        <f t="shared" si="18"/>
        <v>315</v>
      </c>
      <c r="AG62" s="453">
        <f t="shared" si="6"/>
        <v>3780</v>
      </c>
      <c r="AH62" s="546"/>
      <c r="AI62" s="546"/>
      <c r="AJ62" s="546"/>
      <c r="AK62" s="437"/>
      <c r="AL62" s="438">
        <f t="shared" si="0"/>
        <v>334.34678858162357</v>
      </c>
      <c r="AM62" s="453">
        <f t="shared" si="19"/>
        <v>4012.1614629794831</v>
      </c>
      <c r="AN62" s="546"/>
      <c r="AO62" s="546"/>
      <c r="AP62" s="546"/>
      <c r="AQ62" s="437"/>
      <c r="AR62" s="438">
        <f t="shared" si="8"/>
        <v>334.34678858162357</v>
      </c>
      <c r="AS62" s="453">
        <f t="shared" si="20"/>
        <v>4012.1614629794831</v>
      </c>
      <c r="AT62" s="546"/>
      <c r="AU62" s="546"/>
      <c r="AV62" s="546"/>
      <c r="AW62" s="437"/>
      <c r="AX62" s="438">
        <f t="shared" si="10"/>
        <v>334.34678858162357</v>
      </c>
      <c r="AY62" s="453">
        <f t="shared" si="21"/>
        <v>4012.1614629794831</v>
      </c>
      <c r="AZ62" s="546"/>
      <c r="BA62" s="546"/>
      <c r="BB62" s="546"/>
      <c r="BC62" s="437"/>
      <c r="BD62" s="438">
        <f t="shared" si="12"/>
        <v>334.34678858162357</v>
      </c>
      <c r="BE62" s="453">
        <f t="shared" si="22"/>
        <v>4012.1614629794831</v>
      </c>
      <c r="BF62" s="546"/>
      <c r="BG62" s="546"/>
      <c r="BH62" s="546"/>
      <c r="BI62" s="437"/>
      <c r="BJ62" s="438">
        <f t="shared" si="14"/>
        <v>334.34678858162357</v>
      </c>
      <c r="BK62" s="453">
        <f t="shared" si="23"/>
        <v>4012.1614629794831</v>
      </c>
      <c r="BL62" s="546"/>
      <c r="BM62" s="546"/>
      <c r="BN62" s="549"/>
    </row>
    <row r="63" spans="1:66" ht="16.5" customHeight="1" x14ac:dyDescent="0.25">
      <c r="A63" s="340"/>
      <c r="B63" s="426" t="s">
        <v>298</v>
      </c>
      <c r="C63" s="514" t="s">
        <v>299</v>
      </c>
      <c r="D63" s="454" t="s">
        <v>358</v>
      </c>
      <c r="E63" s="600"/>
      <c r="F63" s="341" t="str">
        <f t="shared" si="26"/>
        <v>076001VENP_</v>
      </c>
      <c r="G63" s="455" t="str">
        <f t="shared" si="27"/>
        <v>076001VENP__</v>
      </c>
      <c r="H63" s="282" t="s">
        <v>19</v>
      </c>
      <c r="I63" s="282" t="s">
        <v>14</v>
      </c>
      <c r="J63" s="426">
        <v>1</v>
      </c>
      <c r="K63" s="426"/>
      <c r="L63" s="283"/>
      <c r="M63" s="425" t="s">
        <v>10</v>
      </c>
      <c r="N63" s="426">
        <v>3</v>
      </c>
      <c r="O63" s="426">
        <v>610</v>
      </c>
      <c r="P63" s="426">
        <v>610</v>
      </c>
      <c r="Q63" s="426">
        <v>68</v>
      </c>
      <c r="R63" s="426"/>
      <c r="S63" s="426"/>
      <c r="T63" s="426"/>
      <c r="U63" s="444" t="s">
        <v>144</v>
      </c>
      <c r="V63" s="445"/>
      <c r="W63" s="456"/>
      <c r="X63" s="446"/>
      <c r="Y63" s="447"/>
      <c r="Z63" s="447"/>
      <c r="AA63" s="448">
        <v>100</v>
      </c>
      <c r="AB63" s="449">
        <v>0.5</v>
      </c>
      <c r="AC63" s="450">
        <f t="shared" si="16"/>
        <v>50</v>
      </c>
      <c r="AD63" s="451">
        <f t="shared" si="17"/>
        <v>150</v>
      </c>
      <c r="AE63" s="452">
        <v>0.05</v>
      </c>
      <c r="AF63" s="451">
        <f t="shared" si="18"/>
        <v>157.5</v>
      </c>
      <c r="AG63" s="453">
        <f t="shared" si="6"/>
        <v>1890</v>
      </c>
      <c r="AH63" s="546"/>
      <c r="AI63" s="546"/>
      <c r="AJ63" s="546"/>
      <c r="AK63" s="437"/>
      <c r="AL63" s="438">
        <f t="shared" si="0"/>
        <v>167.17339429081179</v>
      </c>
      <c r="AM63" s="453">
        <f t="shared" si="19"/>
        <v>2006.0807314897415</v>
      </c>
      <c r="AN63" s="546"/>
      <c r="AO63" s="546"/>
      <c r="AP63" s="546"/>
      <c r="AQ63" s="437"/>
      <c r="AR63" s="438">
        <f t="shared" si="8"/>
        <v>167.17339429081179</v>
      </c>
      <c r="AS63" s="453">
        <f t="shared" si="20"/>
        <v>2006.0807314897415</v>
      </c>
      <c r="AT63" s="546"/>
      <c r="AU63" s="546"/>
      <c r="AV63" s="546"/>
      <c r="AW63" s="437"/>
      <c r="AX63" s="438">
        <f t="shared" si="10"/>
        <v>167.17339429081179</v>
      </c>
      <c r="AY63" s="453">
        <f t="shared" si="21"/>
        <v>2006.0807314897415</v>
      </c>
      <c r="AZ63" s="546"/>
      <c r="BA63" s="546"/>
      <c r="BB63" s="546"/>
      <c r="BC63" s="437"/>
      <c r="BD63" s="438">
        <f t="shared" si="12"/>
        <v>167.17339429081179</v>
      </c>
      <c r="BE63" s="453">
        <f t="shared" si="22"/>
        <v>2006.0807314897415</v>
      </c>
      <c r="BF63" s="546"/>
      <c r="BG63" s="546"/>
      <c r="BH63" s="546"/>
      <c r="BI63" s="437"/>
      <c r="BJ63" s="438">
        <f t="shared" si="14"/>
        <v>167.17339429081179</v>
      </c>
      <c r="BK63" s="453">
        <f t="shared" si="23"/>
        <v>2006.0807314897415</v>
      </c>
      <c r="BL63" s="546"/>
      <c r="BM63" s="546"/>
      <c r="BN63" s="549"/>
    </row>
    <row r="64" spans="1:66" ht="16.5" customHeight="1" x14ac:dyDescent="0.25">
      <c r="A64" s="340"/>
      <c r="B64" s="426" t="s">
        <v>298</v>
      </c>
      <c r="C64" s="514" t="s">
        <v>299</v>
      </c>
      <c r="D64" s="454" t="s">
        <v>358</v>
      </c>
      <c r="E64" s="600" t="s">
        <v>325</v>
      </c>
      <c r="F64" s="341" t="str">
        <f t="shared" si="26"/>
        <v>076001VENP_</v>
      </c>
      <c r="G64" s="455" t="str">
        <f t="shared" si="27"/>
        <v>076001VENP__</v>
      </c>
      <c r="H64" s="282" t="s">
        <v>19</v>
      </c>
      <c r="I64" s="282" t="s">
        <v>14</v>
      </c>
      <c r="J64" s="426">
        <v>2</v>
      </c>
      <c r="K64" s="426"/>
      <c r="L64" s="283"/>
      <c r="M64" s="425" t="s">
        <v>10</v>
      </c>
      <c r="N64" s="426">
        <v>3</v>
      </c>
      <c r="O64" s="426">
        <v>610</v>
      </c>
      <c r="P64" s="426">
        <v>610</v>
      </c>
      <c r="Q64" s="426">
        <v>68</v>
      </c>
      <c r="R64" s="426"/>
      <c r="S64" s="426"/>
      <c r="T64" s="426"/>
      <c r="U64" s="444" t="s">
        <v>144</v>
      </c>
      <c r="V64" s="445"/>
      <c r="W64" s="456"/>
      <c r="X64" s="446"/>
      <c r="Y64" s="447"/>
      <c r="Z64" s="447"/>
      <c r="AA64" s="448">
        <v>100</v>
      </c>
      <c r="AB64" s="449">
        <v>0.5</v>
      </c>
      <c r="AC64" s="450">
        <f t="shared" si="16"/>
        <v>50</v>
      </c>
      <c r="AD64" s="451">
        <f t="shared" si="17"/>
        <v>300</v>
      </c>
      <c r="AE64" s="452">
        <v>0.05</v>
      </c>
      <c r="AF64" s="451">
        <f t="shared" si="18"/>
        <v>315</v>
      </c>
      <c r="AG64" s="453">
        <f t="shared" si="6"/>
        <v>3780</v>
      </c>
      <c r="AH64" s="546"/>
      <c r="AI64" s="546"/>
      <c r="AJ64" s="546"/>
      <c r="AK64" s="437"/>
      <c r="AL64" s="438">
        <f t="shared" si="0"/>
        <v>334.34678858162357</v>
      </c>
      <c r="AM64" s="453">
        <f t="shared" si="19"/>
        <v>4012.1614629794831</v>
      </c>
      <c r="AN64" s="546"/>
      <c r="AO64" s="546"/>
      <c r="AP64" s="546"/>
      <c r="AQ64" s="437"/>
      <c r="AR64" s="438">
        <f t="shared" si="8"/>
        <v>334.34678858162357</v>
      </c>
      <c r="AS64" s="453">
        <f t="shared" si="20"/>
        <v>4012.1614629794831</v>
      </c>
      <c r="AT64" s="546"/>
      <c r="AU64" s="546"/>
      <c r="AV64" s="546"/>
      <c r="AW64" s="437"/>
      <c r="AX64" s="438">
        <f t="shared" si="10"/>
        <v>334.34678858162357</v>
      </c>
      <c r="AY64" s="453">
        <f t="shared" si="21"/>
        <v>4012.1614629794831</v>
      </c>
      <c r="AZ64" s="546"/>
      <c r="BA64" s="546"/>
      <c r="BB64" s="546"/>
      <c r="BC64" s="437"/>
      <c r="BD64" s="438">
        <f t="shared" si="12"/>
        <v>334.34678858162357</v>
      </c>
      <c r="BE64" s="453">
        <f t="shared" si="22"/>
        <v>4012.1614629794831</v>
      </c>
      <c r="BF64" s="546"/>
      <c r="BG64" s="546"/>
      <c r="BH64" s="546"/>
      <c r="BI64" s="437"/>
      <c r="BJ64" s="438">
        <f t="shared" si="14"/>
        <v>334.34678858162357</v>
      </c>
      <c r="BK64" s="453">
        <f t="shared" si="23"/>
        <v>4012.1614629794831</v>
      </c>
      <c r="BL64" s="546"/>
      <c r="BM64" s="546"/>
      <c r="BN64" s="549"/>
    </row>
    <row r="65" spans="1:66" ht="16.5" customHeight="1" x14ac:dyDescent="0.25">
      <c r="A65" s="340"/>
      <c r="B65" s="426" t="s">
        <v>298</v>
      </c>
      <c r="C65" s="514" t="s">
        <v>299</v>
      </c>
      <c r="D65" s="454" t="s">
        <v>358</v>
      </c>
      <c r="E65" s="600"/>
      <c r="F65" s="341" t="str">
        <f t="shared" si="26"/>
        <v>076001VENP_</v>
      </c>
      <c r="G65" s="455" t="str">
        <f t="shared" si="27"/>
        <v>076001VENP__</v>
      </c>
      <c r="H65" s="282" t="s">
        <v>19</v>
      </c>
      <c r="I65" s="282" t="s">
        <v>14</v>
      </c>
      <c r="J65" s="426">
        <v>1</v>
      </c>
      <c r="K65" s="426"/>
      <c r="L65" s="283"/>
      <c r="M65" s="425" t="s">
        <v>10</v>
      </c>
      <c r="N65" s="426">
        <v>3</v>
      </c>
      <c r="O65" s="426">
        <v>610</v>
      </c>
      <c r="P65" s="426">
        <v>610</v>
      </c>
      <c r="Q65" s="426">
        <v>68</v>
      </c>
      <c r="R65" s="426"/>
      <c r="S65" s="426"/>
      <c r="T65" s="426"/>
      <c r="U65" s="444" t="s">
        <v>144</v>
      </c>
      <c r="V65" s="445"/>
      <c r="W65" s="456"/>
      <c r="X65" s="446"/>
      <c r="Y65" s="447"/>
      <c r="Z65" s="447"/>
      <c r="AA65" s="448">
        <v>100</v>
      </c>
      <c r="AB65" s="449">
        <v>0.5</v>
      </c>
      <c r="AC65" s="450">
        <f t="shared" si="16"/>
        <v>50</v>
      </c>
      <c r="AD65" s="451">
        <f t="shared" si="17"/>
        <v>150</v>
      </c>
      <c r="AE65" s="452">
        <v>0.05</v>
      </c>
      <c r="AF65" s="451">
        <f t="shared" si="18"/>
        <v>157.5</v>
      </c>
      <c r="AG65" s="453">
        <f t="shared" si="6"/>
        <v>1890</v>
      </c>
      <c r="AH65" s="546"/>
      <c r="AI65" s="546"/>
      <c r="AJ65" s="546"/>
      <c r="AK65" s="437"/>
      <c r="AL65" s="438">
        <f t="shared" si="0"/>
        <v>167.17339429081179</v>
      </c>
      <c r="AM65" s="453">
        <f t="shared" si="19"/>
        <v>2006.0807314897415</v>
      </c>
      <c r="AN65" s="546"/>
      <c r="AO65" s="546"/>
      <c r="AP65" s="546"/>
      <c r="AQ65" s="437"/>
      <c r="AR65" s="438">
        <f t="shared" si="8"/>
        <v>167.17339429081179</v>
      </c>
      <c r="AS65" s="453">
        <f t="shared" si="20"/>
        <v>2006.0807314897415</v>
      </c>
      <c r="AT65" s="546"/>
      <c r="AU65" s="546"/>
      <c r="AV65" s="546"/>
      <c r="AW65" s="437"/>
      <c r="AX65" s="438">
        <f t="shared" si="10"/>
        <v>167.17339429081179</v>
      </c>
      <c r="AY65" s="453">
        <f t="shared" si="21"/>
        <v>2006.0807314897415</v>
      </c>
      <c r="AZ65" s="546"/>
      <c r="BA65" s="546"/>
      <c r="BB65" s="546"/>
      <c r="BC65" s="437"/>
      <c r="BD65" s="438">
        <f t="shared" si="12"/>
        <v>167.17339429081179</v>
      </c>
      <c r="BE65" s="453">
        <f t="shared" si="22"/>
        <v>2006.0807314897415</v>
      </c>
      <c r="BF65" s="546"/>
      <c r="BG65" s="546"/>
      <c r="BH65" s="546"/>
      <c r="BI65" s="437"/>
      <c r="BJ65" s="438">
        <f t="shared" si="14"/>
        <v>167.17339429081179</v>
      </c>
      <c r="BK65" s="453">
        <f t="shared" si="23"/>
        <v>2006.0807314897415</v>
      </c>
      <c r="BL65" s="546"/>
      <c r="BM65" s="546"/>
      <c r="BN65" s="549"/>
    </row>
    <row r="66" spans="1:66" ht="16.5" customHeight="1" x14ac:dyDescent="0.25">
      <c r="A66" s="340"/>
      <c r="B66" s="426" t="s">
        <v>298</v>
      </c>
      <c r="C66" s="514" t="s">
        <v>299</v>
      </c>
      <c r="D66" s="454" t="s">
        <v>358</v>
      </c>
      <c r="E66" s="600" t="s">
        <v>326</v>
      </c>
      <c r="F66" s="341" t="str">
        <f t="shared" si="26"/>
        <v>076001VENP_</v>
      </c>
      <c r="G66" s="455" t="str">
        <f t="shared" si="27"/>
        <v>076001VENP__</v>
      </c>
      <c r="H66" s="282" t="s">
        <v>19</v>
      </c>
      <c r="I66" s="282" t="s">
        <v>14</v>
      </c>
      <c r="J66" s="426">
        <v>2</v>
      </c>
      <c r="K66" s="426"/>
      <c r="L66" s="283"/>
      <c r="M66" s="425" t="s">
        <v>10</v>
      </c>
      <c r="N66" s="426">
        <v>3</v>
      </c>
      <c r="O66" s="426">
        <v>610</v>
      </c>
      <c r="P66" s="426">
        <v>610</v>
      </c>
      <c r="Q66" s="426">
        <v>68</v>
      </c>
      <c r="R66" s="426"/>
      <c r="S66" s="426"/>
      <c r="T66" s="426"/>
      <c r="U66" s="444" t="s">
        <v>144</v>
      </c>
      <c r="V66" s="445"/>
      <c r="W66" s="456"/>
      <c r="X66" s="446"/>
      <c r="Y66" s="447"/>
      <c r="Z66" s="447"/>
      <c r="AA66" s="448">
        <v>100</v>
      </c>
      <c r="AB66" s="449">
        <v>0.5</v>
      </c>
      <c r="AC66" s="450">
        <f t="shared" si="16"/>
        <v>50</v>
      </c>
      <c r="AD66" s="451">
        <f t="shared" si="17"/>
        <v>300</v>
      </c>
      <c r="AE66" s="452">
        <v>0.05</v>
      </c>
      <c r="AF66" s="451">
        <f t="shared" si="18"/>
        <v>315</v>
      </c>
      <c r="AG66" s="453">
        <f t="shared" si="6"/>
        <v>3780</v>
      </c>
      <c r="AH66" s="546"/>
      <c r="AI66" s="546"/>
      <c r="AJ66" s="546"/>
      <c r="AK66" s="437"/>
      <c r="AL66" s="438">
        <f t="shared" si="0"/>
        <v>334.34678858162357</v>
      </c>
      <c r="AM66" s="453">
        <f t="shared" si="19"/>
        <v>4012.1614629794831</v>
      </c>
      <c r="AN66" s="546"/>
      <c r="AO66" s="546"/>
      <c r="AP66" s="546"/>
      <c r="AQ66" s="437"/>
      <c r="AR66" s="438">
        <f t="shared" si="8"/>
        <v>334.34678858162357</v>
      </c>
      <c r="AS66" s="453">
        <f t="shared" si="20"/>
        <v>4012.1614629794831</v>
      </c>
      <c r="AT66" s="546"/>
      <c r="AU66" s="546"/>
      <c r="AV66" s="546"/>
      <c r="AW66" s="437"/>
      <c r="AX66" s="438">
        <f t="shared" si="10"/>
        <v>334.34678858162357</v>
      </c>
      <c r="AY66" s="453">
        <f t="shared" si="21"/>
        <v>4012.1614629794831</v>
      </c>
      <c r="AZ66" s="546"/>
      <c r="BA66" s="546"/>
      <c r="BB66" s="546"/>
      <c r="BC66" s="437"/>
      <c r="BD66" s="438">
        <f t="shared" si="12"/>
        <v>334.34678858162357</v>
      </c>
      <c r="BE66" s="453">
        <f t="shared" si="22"/>
        <v>4012.1614629794831</v>
      </c>
      <c r="BF66" s="546"/>
      <c r="BG66" s="546"/>
      <c r="BH66" s="546"/>
      <c r="BI66" s="437"/>
      <c r="BJ66" s="438">
        <f t="shared" si="14"/>
        <v>334.34678858162357</v>
      </c>
      <c r="BK66" s="453">
        <f t="shared" si="23"/>
        <v>4012.1614629794831</v>
      </c>
      <c r="BL66" s="546"/>
      <c r="BM66" s="546"/>
      <c r="BN66" s="549"/>
    </row>
    <row r="67" spans="1:66" ht="16.5" customHeight="1" x14ac:dyDescent="0.25">
      <c r="A67" s="340"/>
      <c r="B67" s="426" t="s">
        <v>298</v>
      </c>
      <c r="C67" s="514" t="s">
        <v>299</v>
      </c>
      <c r="D67" s="454" t="s">
        <v>358</v>
      </c>
      <c r="E67" s="600"/>
      <c r="F67" s="341" t="str">
        <f t="shared" si="26"/>
        <v>076001VENP_</v>
      </c>
      <c r="G67" s="455" t="str">
        <f t="shared" si="27"/>
        <v>076001VENP__</v>
      </c>
      <c r="H67" s="282" t="s">
        <v>19</v>
      </c>
      <c r="I67" s="282" t="s">
        <v>14</v>
      </c>
      <c r="J67" s="426">
        <v>1</v>
      </c>
      <c r="K67" s="426"/>
      <c r="L67" s="283"/>
      <c r="M67" s="425" t="s">
        <v>10</v>
      </c>
      <c r="N67" s="426">
        <v>3</v>
      </c>
      <c r="O67" s="426">
        <v>610</v>
      </c>
      <c r="P67" s="426">
        <v>610</v>
      </c>
      <c r="Q67" s="426">
        <v>68</v>
      </c>
      <c r="R67" s="426"/>
      <c r="S67" s="426"/>
      <c r="T67" s="426"/>
      <c r="U67" s="444" t="s">
        <v>144</v>
      </c>
      <c r="V67" s="445"/>
      <c r="W67" s="456"/>
      <c r="X67" s="446"/>
      <c r="Y67" s="447"/>
      <c r="Z67" s="447"/>
      <c r="AA67" s="448">
        <v>100</v>
      </c>
      <c r="AB67" s="449">
        <v>0.5</v>
      </c>
      <c r="AC67" s="450">
        <f t="shared" si="16"/>
        <v>50</v>
      </c>
      <c r="AD67" s="451">
        <f t="shared" si="17"/>
        <v>150</v>
      </c>
      <c r="AE67" s="452">
        <v>0.05</v>
      </c>
      <c r="AF67" s="451">
        <f t="shared" si="18"/>
        <v>157.5</v>
      </c>
      <c r="AG67" s="453">
        <f t="shared" si="6"/>
        <v>1890</v>
      </c>
      <c r="AH67" s="546"/>
      <c r="AI67" s="546"/>
      <c r="AJ67" s="546"/>
      <c r="AK67" s="437"/>
      <c r="AL67" s="438">
        <f t="shared" si="0"/>
        <v>167.17339429081179</v>
      </c>
      <c r="AM67" s="453">
        <f t="shared" si="19"/>
        <v>2006.0807314897415</v>
      </c>
      <c r="AN67" s="546"/>
      <c r="AO67" s="546"/>
      <c r="AP67" s="546"/>
      <c r="AQ67" s="437"/>
      <c r="AR67" s="438">
        <f t="shared" si="8"/>
        <v>167.17339429081179</v>
      </c>
      <c r="AS67" s="453">
        <f t="shared" si="20"/>
        <v>2006.0807314897415</v>
      </c>
      <c r="AT67" s="546"/>
      <c r="AU67" s="546"/>
      <c r="AV67" s="546"/>
      <c r="AW67" s="437"/>
      <c r="AX67" s="438">
        <f t="shared" si="10"/>
        <v>167.17339429081179</v>
      </c>
      <c r="AY67" s="453">
        <f t="shared" si="21"/>
        <v>2006.0807314897415</v>
      </c>
      <c r="AZ67" s="546"/>
      <c r="BA67" s="546"/>
      <c r="BB67" s="546"/>
      <c r="BC67" s="437"/>
      <c r="BD67" s="438">
        <f t="shared" si="12"/>
        <v>167.17339429081179</v>
      </c>
      <c r="BE67" s="453">
        <f t="shared" si="22"/>
        <v>2006.0807314897415</v>
      </c>
      <c r="BF67" s="546"/>
      <c r="BG67" s="546"/>
      <c r="BH67" s="546"/>
      <c r="BI67" s="437"/>
      <c r="BJ67" s="438">
        <f t="shared" si="14"/>
        <v>167.17339429081179</v>
      </c>
      <c r="BK67" s="453">
        <f t="shared" si="23"/>
        <v>2006.0807314897415</v>
      </c>
      <c r="BL67" s="546"/>
      <c r="BM67" s="546"/>
      <c r="BN67" s="549"/>
    </row>
    <row r="68" spans="1:66" ht="16.5" customHeight="1" x14ac:dyDescent="0.25">
      <c r="A68" s="340"/>
      <c r="B68" s="426" t="s">
        <v>298</v>
      </c>
      <c r="C68" s="514" t="s">
        <v>299</v>
      </c>
      <c r="D68" s="454" t="s">
        <v>358</v>
      </c>
      <c r="E68" s="600" t="s">
        <v>327</v>
      </c>
      <c r="F68" s="341" t="str">
        <f t="shared" si="26"/>
        <v>076001VENP_</v>
      </c>
      <c r="G68" s="455" t="str">
        <f t="shared" si="27"/>
        <v>076001VENP__</v>
      </c>
      <c r="H68" s="282" t="s">
        <v>19</v>
      </c>
      <c r="I68" s="282" t="s">
        <v>14</v>
      </c>
      <c r="J68" s="426">
        <v>2</v>
      </c>
      <c r="K68" s="426"/>
      <c r="L68" s="283"/>
      <c r="M68" s="425" t="s">
        <v>10</v>
      </c>
      <c r="N68" s="426">
        <v>3</v>
      </c>
      <c r="O68" s="426">
        <v>610</v>
      </c>
      <c r="P68" s="426">
        <v>610</v>
      </c>
      <c r="Q68" s="426">
        <v>68</v>
      </c>
      <c r="R68" s="426"/>
      <c r="S68" s="426"/>
      <c r="T68" s="426"/>
      <c r="U68" s="444" t="s">
        <v>144</v>
      </c>
      <c r="V68" s="445"/>
      <c r="W68" s="456"/>
      <c r="X68" s="446"/>
      <c r="Y68" s="447"/>
      <c r="Z68" s="447"/>
      <c r="AA68" s="448">
        <v>100</v>
      </c>
      <c r="AB68" s="449">
        <v>0.5</v>
      </c>
      <c r="AC68" s="450">
        <f t="shared" si="16"/>
        <v>50</v>
      </c>
      <c r="AD68" s="451">
        <f t="shared" si="17"/>
        <v>300</v>
      </c>
      <c r="AE68" s="452">
        <v>0.05</v>
      </c>
      <c r="AF68" s="451">
        <f t="shared" si="18"/>
        <v>315</v>
      </c>
      <c r="AG68" s="453">
        <f t="shared" si="6"/>
        <v>3780</v>
      </c>
      <c r="AH68" s="546"/>
      <c r="AI68" s="546"/>
      <c r="AJ68" s="546"/>
      <c r="AK68" s="437"/>
      <c r="AL68" s="438">
        <f t="shared" si="0"/>
        <v>334.34678858162357</v>
      </c>
      <c r="AM68" s="453">
        <f t="shared" si="19"/>
        <v>4012.1614629794831</v>
      </c>
      <c r="AN68" s="546"/>
      <c r="AO68" s="546"/>
      <c r="AP68" s="546"/>
      <c r="AQ68" s="437"/>
      <c r="AR68" s="438">
        <f t="shared" si="8"/>
        <v>334.34678858162357</v>
      </c>
      <c r="AS68" s="453">
        <f t="shared" si="20"/>
        <v>4012.1614629794831</v>
      </c>
      <c r="AT68" s="546"/>
      <c r="AU68" s="546"/>
      <c r="AV68" s="546"/>
      <c r="AW68" s="437"/>
      <c r="AX68" s="438">
        <f t="shared" si="10"/>
        <v>334.34678858162357</v>
      </c>
      <c r="AY68" s="453">
        <f t="shared" si="21"/>
        <v>4012.1614629794831</v>
      </c>
      <c r="AZ68" s="546"/>
      <c r="BA68" s="546"/>
      <c r="BB68" s="546"/>
      <c r="BC68" s="437"/>
      <c r="BD68" s="438">
        <f t="shared" si="12"/>
        <v>334.34678858162357</v>
      </c>
      <c r="BE68" s="453">
        <f t="shared" si="22"/>
        <v>4012.1614629794831</v>
      </c>
      <c r="BF68" s="546"/>
      <c r="BG68" s="546"/>
      <c r="BH68" s="546"/>
      <c r="BI68" s="437"/>
      <c r="BJ68" s="438">
        <f t="shared" si="14"/>
        <v>334.34678858162357</v>
      </c>
      <c r="BK68" s="453">
        <f t="shared" si="23"/>
        <v>4012.1614629794831</v>
      </c>
      <c r="BL68" s="546"/>
      <c r="BM68" s="546"/>
      <c r="BN68" s="549"/>
    </row>
    <row r="69" spans="1:66" ht="16.5" customHeight="1" x14ac:dyDescent="0.25">
      <c r="A69" s="340"/>
      <c r="B69" s="426" t="s">
        <v>298</v>
      </c>
      <c r="C69" s="514" t="s">
        <v>299</v>
      </c>
      <c r="D69" s="454" t="s">
        <v>358</v>
      </c>
      <c r="E69" s="600"/>
      <c r="F69" s="341" t="str">
        <f t="shared" si="26"/>
        <v>076001VENP_</v>
      </c>
      <c r="G69" s="455" t="str">
        <f t="shared" si="27"/>
        <v>076001VENP__</v>
      </c>
      <c r="H69" s="282" t="s">
        <v>19</v>
      </c>
      <c r="I69" s="282" t="s">
        <v>14</v>
      </c>
      <c r="J69" s="426">
        <v>1</v>
      </c>
      <c r="K69" s="426"/>
      <c r="L69" s="283"/>
      <c r="M69" s="425" t="s">
        <v>10</v>
      </c>
      <c r="N69" s="426">
        <v>3</v>
      </c>
      <c r="O69" s="426">
        <v>610</v>
      </c>
      <c r="P69" s="426">
        <v>610</v>
      </c>
      <c r="Q69" s="426">
        <v>68</v>
      </c>
      <c r="R69" s="426"/>
      <c r="S69" s="426"/>
      <c r="T69" s="426"/>
      <c r="U69" s="444" t="s">
        <v>144</v>
      </c>
      <c r="V69" s="445"/>
      <c r="W69" s="456"/>
      <c r="X69" s="446"/>
      <c r="Y69" s="447"/>
      <c r="Z69" s="447"/>
      <c r="AA69" s="448">
        <v>100</v>
      </c>
      <c r="AB69" s="449">
        <v>0.5</v>
      </c>
      <c r="AC69" s="450">
        <f t="shared" si="16"/>
        <v>50</v>
      </c>
      <c r="AD69" s="451">
        <f t="shared" si="17"/>
        <v>150</v>
      </c>
      <c r="AE69" s="452">
        <v>0.05</v>
      </c>
      <c r="AF69" s="451">
        <f t="shared" si="18"/>
        <v>157.5</v>
      </c>
      <c r="AG69" s="453">
        <f t="shared" si="6"/>
        <v>1890</v>
      </c>
      <c r="AH69" s="546"/>
      <c r="AI69" s="546"/>
      <c r="AJ69" s="546"/>
      <c r="AK69" s="437"/>
      <c r="AL69" s="438">
        <f t="shared" si="0"/>
        <v>167.17339429081179</v>
      </c>
      <c r="AM69" s="453">
        <f t="shared" si="19"/>
        <v>2006.0807314897415</v>
      </c>
      <c r="AN69" s="546"/>
      <c r="AO69" s="546"/>
      <c r="AP69" s="546"/>
      <c r="AQ69" s="437"/>
      <c r="AR69" s="438">
        <f t="shared" si="8"/>
        <v>167.17339429081179</v>
      </c>
      <c r="AS69" s="453">
        <f t="shared" si="20"/>
        <v>2006.0807314897415</v>
      </c>
      <c r="AT69" s="546"/>
      <c r="AU69" s="546"/>
      <c r="AV69" s="546"/>
      <c r="AW69" s="437"/>
      <c r="AX69" s="438">
        <f t="shared" si="10"/>
        <v>167.17339429081179</v>
      </c>
      <c r="AY69" s="453">
        <f t="shared" si="21"/>
        <v>2006.0807314897415</v>
      </c>
      <c r="AZ69" s="546"/>
      <c r="BA69" s="546"/>
      <c r="BB69" s="546"/>
      <c r="BC69" s="437"/>
      <c r="BD69" s="438">
        <f t="shared" si="12"/>
        <v>167.17339429081179</v>
      </c>
      <c r="BE69" s="453">
        <f t="shared" si="22"/>
        <v>2006.0807314897415</v>
      </c>
      <c r="BF69" s="546"/>
      <c r="BG69" s="546"/>
      <c r="BH69" s="546"/>
      <c r="BI69" s="437"/>
      <c r="BJ69" s="438">
        <f t="shared" si="14"/>
        <v>167.17339429081179</v>
      </c>
      <c r="BK69" s="453">
        <f t="shared" si="23"/>
        <v>2006.0807314897415</v>
      </c>
      <c r="BL69" s="546"/>
      <c r="BM69" s="546"/>
      <c r="BN69" s="549"/>
    </row>
    <row r="70" spans="1:66" ht="16.5" customHeight="1" x14ac:dyDescent="0.25">
      <c r="A70" s="340"/>
      <c r="B70" s="426" t="s">
        <v>298</v>
      </c>
      <c r="C70" s="514" t="s">
        <v>299</v>
      </c>
      <c r="D70" s="454" t="s">
        <v>358</v>
      </c>
      <c r="E70" s="600" t="s">
        <v>328</v>
      </c>
      <c r="F70" s="341" t="str">
        <f t="shared" si="26"/>
        <v>076001VENP_</v>
      </c>
      <c r="G70" s="455" t="str">
        <f t="shared" si="27"/>
        <v>076001VENP__</v>
      </c>
      <c r="H70" s="282" t="s">
        <v>19</v>
      </c>
      <c r="I70" s="282" t="s">
        <v>14</v>
      </c>
      <c r="J70" s="426">
        <v>2</v>
      </c>
      <c r="K70" s="426"/>
      <c r="L70" s="283"/>
      <c r="M70" s="425" t="s">
        <v>10</v>
      </c>
      <c r="N70" s="426">
        <v>3</v>
      </c>
      <c r="O70" s="426">
        <v>610</v>
      </c>
      <c r="P70" s="426">
        <v>610</v>
      </c>
      <c r="Q70" s="426">
        <v>68</v>
      </c>
      <c r="R70" s="426"/>
      <c r="S70" s="426"/>
      <c r="T70" s="426"/>
      <c r="U70" s="444" t="s">
        <v>144</v>
      </c>
      <c r="V70" s="445"/>
      <c r="W70" s="456"/>
      <c r="X70" s="446"/>
      <c r="Y70" s="447"/>
      <c r="Z70" s="447"/>
      <c r="AA70" s="448">
        <v>100</v>
      </c>
      <c r="AB70" s="449">
        <v>0.5</v>
      </c>
      <c r="AC70" s="450">
        <f t="shared" si="16"/>
        <v>50</v>
      </c>
      <c r="AD70" s="451">
        <f t="shared" si="17"/>
        <v>300</v>
      </c>
      <c r="AE70" s="452">
        <v>0.05</v>
      </c>
      <c r="AF70" s="451">
        <f t="shared" si="18"/>
        <v>315</v>
      </c>
      <c r="AG70" s="453">
        <f t="shared" si="6"/>
        <v>3780</v>
      </c>
      <c r="AH70" s="546"/>
      <c r="AI70" s="546"/>
      <c r="AJ70" s="546"/>
      <c r="AK70" s="437"/>
      <c r="AL70" s="438">
        <f t="shared" si="0"/>
        <v>334.34678858162357</v>
      </c>
      <c r="AM70" s="453">
        <f t="shared" si="19"/>
        <v>4012.1614629794831</v>
      </c>
      <c r="AN70" s="546"/>
      <c r="AO70" s="546"/>
      <c r="AP70" s="546"/>
      <c r="AQ70" s="437"/>
      <c r="AR70" s="438">
        <f t="shared" si="8"/>
        <v>334.34678858162357</v>
      </c>
      <c r="AS70" s="453">
        <f t="shared" si="20"/>
        <v>4012.1614629794831</v>
      </c>
      <c r="AT70" s="546"/>
      <c r="AU70" s="546"/>
      <c r="AV70" s="546"/>
      <c r="AW70" s="437"/>
      <c r="AX70" s="438">
        <f t="shared" si="10"/>
        <v>334.34678858162357</v>
      </c>
      <c r="AY70" s="453">
        <f t="shared" si="21"/>
        <v>4012.1614629794831</v>
      </c>
      <c r="AZ70" s="546"/>
      <c r="BA70" s="546"/>
      <c r="BB70" s="546"/>
      <c r="BC70" s="437"/>
      <c r="BD70" s="438">
        <f t="shared" si="12"/>
        <v>334.34678858162357</v>
      </c>
      <c r="BE70" s="453">
        <f t="shared" si="22"/>
        <v>4012.1614629794831</v>
      </c>
      <c r="BF70" s="546"/>
      <c r="BG70" s="546"/>
      <c r="BH70" s="546"/>
      <c r="BI70" s="437"/>
      <c r="BJ70" s="438">
        <f t="shared" si="14"/>
        <v>334.34678858162357</v>
      </c>
      <c r="BK70" s="453">
        <f t="shared" si="23"/>
        <v>4012.1614629794831</v>
      </c>
      <c r="BL70" s="546"/>
      <c r="BM70" s="546"/>
      <c r="BN70" s="549"/>
    </row>
    <row r="71" spans="1:66" ht="16.5" customHeight="1" x14ac:dyDescent="0.25">
      <c r="A71" s="340"/>
      <c r="B71" s="426" t="s">
        <v>298</v>
      </c>
      <c r="C71" s="514" t="s">
        <v>299</v>
      </c>
      <c r="D71" s="454" t="s">
        <v>358</v>
      </c>
      <c r="E71" s="600"/>
      <c r="F71" s="341" t="str">
        <f t="shared" si="26"/>
        <v>076001VENP_</v>
      </c>
      <c r="G71" s="455" t="str">
        <f t="shared" si="27"/>
        <v>076001VENP__</v>
      </c>
      <c r="H71" s="282" t="s">
        <v>19</v>
      </c>
      <c r="I71" s="282" t="s">
        <v>14</v>
      </c>
      <c r="J71" s="426">
        <v>1</v>
      </c>
      <c r="K71" s="426"/>
      <c r="L71" s="283"/>
      <c r="M71" s="425" t="s">
        <v>10</v>
      </c>
      <c r="N71" s="426">
        <v>3</v>
      </c>
      <c r="O71" s="426">
        <v>610</v>
      </c>
      <c r="P71" s="426">
        <v>610</v>
      </c>
      <c r="Q71" s="426">
        <v>68</v>
      </c>
      <c r="R71" s="426"/>
      <c r="S71" s="426"/>
      <c r="T71" s="426"/>
      <c r="U71" s="444" t="s">
        <v>144</v>
      </c>
      <c r="V71" s="445"/>
      <c r="W71" s="456"/>
      <c r="X71" s="446"/>
      <c r="Y71" s="447"/>
      <c r="Z71" s="447"/>
      <c r="AA71" s="448">
        <v>100</v>
      </c>
      <c r="AB71" s="449">
        <v>0.5</v>
      </c>
      <c r="AC71" s="450">
        <f t="shared" si="16"/>
        <v>50</v>
      </c>
      <c r="AD71" s="451">
        <f t="shared" si="17"/>
        <v>150</v>
      </c>
      <c r="AE71" s="452">
        <v>0.05</v>
      </c>
      <c r="AF71" s="451">
        <f t="shared" si="18"/>
        <v>157.5</v>
      </c>
      <c r="AG71" s="453">
        <f t="shared" si="6"/>
        <v>1890</v>
      </c>
      <c r="AH71" s="546"/>
      <c r="AI71" s="546"/>
      <c r="AJ71" s="546"/>
      <c r="AK71" s="437"/>
      <c r="AL71" s="438">
        <f t="shared" si="0"/>
        <v>167.17339429081179</v>
      </c>
      <c r="AM71" s="453">
        <f t="shared" si="19"/>
        <v>2006.0807314897415</v>
      </c>
      <c r="AN71" s="546"/>
      <c r="AO71" s="546"/>
      <c r="AP71" s="546"/>
      <c r="AQ71" s="437"/>
      <c r="AR71" s="438">
        <f t="shared" si="8"/>
        <v>167.17339429081179</v>
      </c>
      <c r="AS71" s="453">
        <f t="shared" si="20"/>
        <v>2006.0807314897415</v>
      </c>
      <c r="AT71" s="546"/>
      <c r="AU71" s="546"/>
      <c r="AV71" s="546"/>
      <c r="AW71" s="437"/>
      <c r="AX71" s="438">
        <f t="shared" si="10"/>
        <v>167.17339429081179</v>
      </c>
      <c r="AY71" s="453">
        <f t="shared" si="21"/>
        <v>2006.0807314897415</v>
      </c>
      <c r="AZ71" s="546"/>
      <c r="BA71" s="546"/>
      <c r="BB71" s="546"/>
      <c r="BC71" s="437"/>
      <c r="BD71" s="438">
        <f t="shared" si="12"/>
        <v>167.17339429081179</v>
      </c>
      <c r="BE71" s="453">
        <f t="shared" si="22"/>
        <v>2006.0807314897415</v>
      </c>
      <c r="BF71" s="546"/>
      <c r="BG71" s="546"/>
      <c r="BH71" s="546"/>
      <c r="BI71" s="437"/>
      <c r="BJ71" s="438">
        <f t="shared" si="14"/>
        <v>167.17339429081179</v>
      </c>
      <c r="BK71" s="453">
        <f t="shared" si="23"/>
        <v>2006.0807314897415</v>
      </c>
      <c r="BL71" s="546"/>
      <c r="BM71" s="546"/>
      <c r="BN71" s="549"/>
    </row>
    <row r="72" spans="1:66" ht="16.5" customHeight="1" x14ac:dyDescent="0.25">
      <c r="A72" s="340"/>
      <c r="B72" s="426" t="s">
        <v>298</v>
      </c>
      <c r="C72" s="514" t="s">
        <v>299</v>
      </c>
      <c r="D72" s="454" t="s">
        <v>358</v>
      </c>
      <c r="E72" s="600" t="s">
        <v>329</v>
      </c>
      <c r="F72" s="341" t="str">
        <f t="shared" si="26"/>
        <v>076001VENP_</v>
      </c>
      <c r="G72" s="455" t="str">
        <f t="shared" si="27"/>
        <v>076001VENP__</v>
      </c>
      <c r="H72" s="282" t="s">
        <v>19</v>
      </c>
      <c r="I72" s="282" t="s">
        <v>14</v>
      </c>
      <c r="J72" s="426">
        <v>2</v>
      </c>
      <c r="K72" s="426"/>
      <c r="L72" s="283"/>
      <c r="M72" s="425" t="s">
        <v>10</v>
      </c>
      <c r="N72" s="426">
        <v>3</v>
      </c>
      <c r="O72" s="426">
        <v>610</v>
      </c>
      <c r="P72" s="426">
        <v>610</v>
      </c>
      <c r="Q72" s="426">
        <v>68</v>
      </c>
      <c r="R72" s="426"/>
      <c r="S72" s="426"/>
      <c r="T72" s="426"/>
      <c r="U72" s="444" t="s">
        <v>144</v>
      </c>
      <c r="V72" s="445"/>
      <c r="W72" s="456"/>
      <c r="X72" s="446"/>
      <c r="Y72" s="447"/>
      <c r="Z72" s="447"/>
      <c r="AA72" s="448">
        <v>100</v>
      </c>
      <c r="AB72" s="449">
        <v>0.5</v>
      </c>
      <c r="AC72" s="450">
        <f t="shared" si="16"/>
        <v>50</v>
      </c>
      <c r="AD72" s="451">
        <f t="shared" si="17"/>
        <v>300</v>
      </c>
      <c r="AE72" s="452">
        <v>0.05</v>
      </c>
      <c r="AF72" s="451">
        <f t="shared" si="18"/>
        <v>315</v>
      </c>
      <c r="AG72" s="453">
        <f t="shared" si="6"/>
        <v>3780</v>
      </c>
      <c r="AH72" s="546"/>
      <c r="AI72" s="546"/>
      <c r="AJ72" s="546"/>
      <c r="AK72" s="437"/>
      <c r="AL72" s="438">
        <f t="shared" si="0"/>
        <v>334.34678858162357</v>
      </c>
      <c r="AM72" s="453">
        <f t="shared" si="19"/>
        <v>4012.1614629794831</v>
      </c>
      <c r="AN72" s="546"/>
      <c r="AO72" s="546"/>
      <c r="AP72" s="546"/>
      <c r="AQ72" s="437"/>
      <c r="AR72" s="438">
        <f t="shared" si="8"/>
        <v>334.34678858162357</v>
      </c>
      <c r="AS72" s="453">
        <f t="shared" si="20"/>
        <v>4012.1614629794831</v>
      </c>
      <c r="AT72" s="546"/>
      <c r="AU72" s="546"/>
      <c r="AV72" s="546"/>
      <c r="AW72" s="437"/>
      <c r="AX72" s="438">
        <f t="shared" si="10"/>
        <v>334.34678858162357</v>
      </c>
      <c r="AY72" s="453">
        <f t="shared" si="21"/>
        <v>4012.1614629794831</v>
      </c>
      <c r="AZ72" s="546"/>
      <c r="BA72" s="546"/>
      <c r="BB72" s="546"/>
      <c r="BC72" s="437"/>
      <c r="BD72" s="438">
        <f t="shared" si="12"/>
        <v>334.34678858162357</v>
      </c>
      <c r="BE72" s="453">
        <f t="shared" si="22"/>
        <v>4012.1614629794831</v>
      </c>
      <c r="BF72" s="546"/>
      <c r="BG72" s="546"/>
      <c r="BH72" s="546"/>
      <c r="BI72" s="437"/>
      <c r="BJ72" s="438">
        <f t="shared" si="14"/>
        <v>334.34678858162357</v>
      </c>
      <c r="BK72" s="453">
        <f t="shared" si="23"/>
        <v>4012.1614629794831</v>
      </c>
      <c r="BL72" s="546"/>
      <c r="BM72" s="546"/>
      <c r="BN72" s="549"/>
    </row>
    <row r="73" spans="1:66" ht="16.5" customHeight="1" x14ac:dyDescent="0.25">
      <c r="A73" s="340"/>
      <c r="B73" s="426" t="s">
        <v>298</v>
      </c>
      <c r="C73" s="514" t="s">
        <v>299</v>
      </c>
      <c r="D73" s="454" t="s">
        <v>358</v>
      </c>
      <c r="E73" s="600"/>
      <c r="F73" s="341" t="str">
        <f t="shared" si="26"/>
        <v>076001VENP_</v>
      </c>
      <c r="G73" s="455" t="str">
        <f t="shared" si="27"/>
        <v>076001VENP__</v>
      </c>
      <c r="H73" s="282" t="s">
        <v>19</v>
      </c>
      <c r="I73" s="282" t="s">
        <v>14</v>
      </c>
      <c r="J73" s="426">
        <v>1</v>
      </c>
      <c r="K73" s="426"/>
      <c r="L73" s="283"/>
      <c r="M73" s="425" t="s">
        <v>10</v>
      </c>
      <c r="N73" s="426">
        <v>3</v>
      </c>
      <c r="O73" s="426">
        <v>610</v>
      </c>
      <c r="P73" s="426">
        <v>610</v>
      </c>
      <c r="Q73" s="426">
        <v>68</v>
      </c>
      <c r="R73" s="426"/>
      <c r="S73" s="426"/>
      <c r="T73" s="426"/>
      <c r="U73" s="444" t="s">
        <v>144</v>
      </c>
      <c r="V73" s="445"/>
      <c r="W73" s="456"/>
      <c r="X73" s="446"/>
      <c r="Y73" s="447"/>
      <c r="Z73" s="447"/>
      <c r="AA73" s="448">
        <v>100</v>
      </c>
      <c r="AB73" s="449">
        <v>0.5</v>
      </c>
      <c r="AC73" s="450">
        <f t="shared" si="16"/>
        <v>50</v>
      </c>
      <c r="AD73" s="451">
        <f t="shared" si="17"/>
        <v>150</v>
      </c>
      <c r="AE73" s="452">
        <v>0.05</v>
      </c>
      <c r="AF73" s="451">
        <f t="shared" si="18"/>
        <v>157.5</v>
      </c>
      <c r="AG73" s="453">
        <f t="shared" si="6"/>
        <v>1890</v>
      </c>
      <c r="AH73" s="546"/>
      <c r="AI73" s="546"/>
      <c r="AJ73" s="546"/>
      <c r="AK73" s="437"/>
      <c r="AL73" s="438">
        <f t="shared" si="0"/>
        <v>167.17339429081179</v>
      </c>
      <c r="AM73" s="453">
        <f t="shared" si="19"/>
        <v>2006.0807314897415</v>
      </c>
      <c r="AN73" s="546"/>
      <c r="AO73" s="546"/>
      <c r="AP73" s="546"/>
      <c r="AQ73" s="437"/>
      <c r="AR73" s="438">
        <f t="shared" si="8"/>
        <v>167.17339429081179</v>
      </c>
      <c r="AS73" s="453">
        <f t="shared" si="20"/>
        <v>2006.0807314897415</v>
      </c>
      <c r="AT73" s="546"/>
      <c r="AU73" s="546"/>
      <c r="AV73" s="546"/>
      <c r="AW73" s="437"/>
      <c r="AX73" s="438">
        <f t="shared" si="10"/>
        <v>167.17339429081179</v>
      </c>
      <c r="AY73" s="453">
        <f t="shared" si="21"/>
        <v>2006.0807314897415</v>
      </c>
      <c r="AZ73" s="546"/>
      <c r="BA73" s="546"/>
      <c r="BB73" s="546"/>
      <c r="BC73" s="437"/>
      <c r="BD73" s="438">
        <f t="shared" si="12"/>
        <v>167.17339429081179</v>
      </c>
      <c r="BE73" s="453">
        <f t="shared" si="22"/>
        <v>2006.0807314897415</v>
      </c>
      <c r="BF73" s="546"/>
      <c r="BG73" s="546"/>
      <c r="BH73" s="546"/>
      <c r="BI73" s="437"/>
      <c r="BJ73" s="438">
        <f t="shared" si="14"/>
        <v>167.17339429081179</v>
      </c>
      <c r="BK73" s="453">
        <f t="shared" si="23"/>
        <v>2006.0807314897415</v>
      </c>
      <c r="BL73" s="546"/>
      <c r="BM73" s="546"/>
      <c r="BN73" s="549"/>
    </row>
    <row r="74" spans="1:66" ht="16.5" customHeight="1" x14ac:dyDescent="0.25">
      <c r="A74" s="340"/>
      <c r="B74" s="426" t="s">
        <v>298</v>
      </c>
      <c r="C74" s="514" t="s">
        <v>299</v>
      </c>
      <c r="D74" s="454" t="s">
        <v>358</v>
      </c>
      <c r="E74" s="600" t="s">
        <v>330</v>
      </c>
      <c r="F74" s="341" t="str">
        <f t="shared" si="26"/>
        <v>076001VENP_</v>
      </c>
      <c r="G74" s="455" t="str">
        <f t="shared" si="27"/>
        <v>076001VENP__</v>
      </c>
      <c r="H74" s="282" t="s">
        <v>19</v>
      </c>
      <c r="I74" s="282" t="s">
        <v>14</v>
      </c>
      <c r="J74" s="426">
        <v>2</v>
      </c>
      <c r="K74" s="426"/>
      <c r="L74" s="283"/>
      <c r="M74" s="425" t="s">
        <v>10</v>
      </c>
      <c r="N74" s="426">
        <v>3</v>
      </c>
      <c r="O74" s="426">
        <v>610</v>
      </c>
      <c r="P74" s="426">
        <v>610</v>
      </c>
      <c r="Q74" s="426">
        <v>68</v>
      </c>
      <c r="R74" s="426"/>
      <c r="S74" s="426"/>
      <c r="T74" s="426"/>
      <c r="U74" s="444" t="s">
        <v>144</v>
      </c>
      <c r="V74" s="445"/>
      <c r="W74" s="456"/>
      <c r="X74" s="446"/>
      <c r="Y74" s="447"/>
      <c r="Z74" s="447"/>
      <c r="AA74" s="448">
        <v>100</v>
      </c>
      <c r="AB74" s="449">
        <v>0.5</v>
      </c>
      <c r="AC74" s="450">
        <f t="shared" si="16"/>
        <v>50</v>
      </c>
      <c r="AD74" s="451">
        <f t="shared" si="17"/>
        <v>300</v>
      </c>
      <c r="AE74" s="452">
        <v>0.05</v>
      </c>
      <c r="AF74" s="451">
        <f t="shared" si="18"/>
        <v>315</v>
      </c>
      <c r="AG74" s="453">
        <f t="shared" si="6"/>
        <v>3780</v>
      </c>
      <c r="AH74" s="546"/>
      <c r="AI74" s="546"/>
      <c r="AJ74" s="546"/>
      <c r="AK74" s="437"/>
      <c r="AL74" s="438">
        <f t="shared" si="0"/>
        <v>334.34678858162357</v>
      </c>
      <c r="AM74" s="453">
        <f t="shared" si="19"/>
        <v>4012.1614629794831</v>
      </c>
      <c r="AN74" s="546"/>
      <c r="AO74" s="546"/>
      <c r="AP74" s="546"/>
      <c r="AQ74" s="437"/>
      <c r="AR74" s="438">
        <f t="shared" si="8"/>
        <v>334.34678858162357</v>
      </c>
      <c r="AS74" s="453">
        <f t="shared" si="20"/>
        <v>4012.1614629794831</v>
      </c>
      <c r="AT74" s="546"/>
      <c r="AU74" s="546"/>
      <c r="AV74" s="546"/>
      <c r="AW74" s="437"/>
      <c r="AX74" s="438">
        <f t="shared" si="10"/>
        <v>334.34678858162357</v>
      </c>
      <c r="AY74" s="453">
        <f t="shared" si="21"/>
        <v>4012.1614629794831</v>
      </c>
      <c r="AZ74" s="546"/>
      <c r="BA74" s="546"/>
      <c r="BB74" s="546"/>
      <c r="BC74" s="437"/>
      <c r="BD74" s="438">
        <f t="shared" si="12"/>
        <v>334.34678858162357</v>
      </c>
      <c r="BE74" s="453">
        <f t="shared" si="22"/>
        <v>4012.1614629794831</v>
      </c>
      <c r="BF74" s="546"/>
      <c r="BG74" s="546"/>
      <c r="BH74" s="546"/>
      <c r="BI74" s="437"/>
      <c r="BJ74" s="438">
        <f t="shared" si="14"/>
        <v>334.34678858162357</v>
      </c>
      <c r="BK74" s="453">
        <f t="shared" si="23"/>
        <v>4012.1614629794831</v>
      </c>
      <c r="BL74" s="546"/>
      <c r="BM74" s="546"/>
      <c r="BN74" s="549"/>
    </row>
    <row r="75" spans="1:66" ht="16.5" customHeight="1" x14ac:dyDescent="0.25">
      <c r="A75" s="340"/>
      <c r="B75" s="426" t="s">
        <v>298</v>
      </c>
      <c r="C75" s="514" t="s">
        <v>299</v>
      </c>
      <c r="D75" s="454" t="s">
        <v>358</v>
      </c>
      <c r="E75" s="600"/>
      <c r="F75" s="341" t="str">
        <f t="shared" si="26"/>
        <v>076001VENP_</v>
      </c>
      <c r="G75" s="455" t="str">
        <f t="shared" si="27"/>
        <v>076001VENP__</v>
      </c>
      <c r="H75" s="282" t="s">
        <v>19</v>
      </c>
      <c r="I75" s="282" t="s">
        <v>14</v>
      </c>
      <c r="J75" s="426">
        <v>1</v>
      </c>
      <c r="K75" s="426"/>
      <c r="L75" s="283"/>
      <c r="M75" s="425" t="s">
        <v>10</v>
      </c>
      <c r="N75" s="426">
        <v>3</v>
      </c>
      <c r="O75" s="426">
        <v>610</v>
      </c>
      <c r="P75" s="426">
        <v>610</v>
      </c>
      <c r="Q75" s="426">
        <v>68</v>
      </c>
      <c r="R75" s="426"/>
      <c r="S75" s="426"/>
      <c r="T75" s="426"/>
      <c r="U75" s="444" t="s">
        <v>144</v>
      </c>
      <c r="V75" s="445"/>
      <c r="W75" s="456"/>
      <c r="X75" s="446"/>
      <c r="Y75" s="500"/>
      <c r="Z75" s="447"/>
      <c r="AA75" s="501">
        <v>100</v>
      </c>
      <c r="AB75" s="502">
        <v>0.5</v>
      </c>
      <c r="AC75" s="450">
        <f t="shared" si="16"/>
        <v>50</v>
      </c>
      <c r="AD75" s="450">
        <f t="shared" si="17"/>
        <v>150</v>
      </c>
      <c r="AE75" s="503">
        <v>0.05</v>
      </c>
      <c r="AF75" s="450">
        <f t="shared" si="18"/>
        <v>157.5</v>
      </c>
      <c r="AG75" s="453">
        <f t="shared" si="6"/>
        <v>1890</v>
      </c>
      <c r="AH75" s="546"/>
      <c r="AI75" s="546"/>
      <c r="AJ75" s="546"/>
      <c r="AK75" s="437"/>
      <c r="AL75" s="438">
        <f t="shared" si="0"/>
        <v>167.17339429081179</v>
      </c>
      <c r="AM75" s="453">
        <f t="shared" si="19"/>
        <v>2006.0807314897415</v>
      </c>
      <c r="AN75" s="546"/>
      <c r="AO75" s="546"/>
      <c r="AP75" s="546"/>
      <c r="AQ75" s="437"/>
      <c r="AR75" s="438">
        <f t="shared" si="8"/>
        <v>167.17339429081179</v>
      </c>
      <c r="AS75" s="453">
        <f t="shared" si="20"/>
        <v>2006.0807314897415</v>
      </c>
      <c r="AT75" s="546"/>
      <c r="AU75" s="546"/>
      <c r="AV75" s="546"/>
      <c r="AW75" s="437"/>
      <c r="AX75" s="438">
        <f t="shared" si="10"/>
        <v>167.17339429081179</v>
      </c>
      <c r="AY75" s="453">
        <f t="shared" si="21"/>
        <v>2006.0807314897415</v>
      </c>
      <c r="AZ75" s="546"/>
      <c r="BA75" s="546"/>
      <c r="BB75" s="546"/>
      <c r="BC75" s="437"/>
      <c r="BD75" s="438">
        <f t="shared" si="12"/>
        <v>167.17339429081179</v>
      </c>
      <c r="BE75" s="453">
        <f t="shared" si="22"/>
        <v>2006.0807314897415</v>
      </c>
      <c r="BF75" s="546"/>
      <c r="BG75" s="546"/>
      <c r="BH75" s="546"/>
      <c r="BI75" s="437"/>
      <c r="BJ75" s="438">
        <f t="shared" si="14"/>
        <v>167.17339429081179</v>
      </c>
      <c r="BK75" s="453">
        <f t="shared" si="23"/>
        <v>2006.0807314897415</v>
      </c>
      <c r="BL75" s="546"/>
      <c r="BM75" s="546"/>
      <c r="BN75" s="549"/>
    </row>
    <row r="76" spans="1:66" ht="16.5" customHeight="1" x14ac:dyDescent="0.25">
      <c r="A76" s="340"/>
      <c r="B76" s="426" t="s">
        <v>298</v>
      </c>
      <c r="C76" s="514" t="s">
        <v>299</v>
      </c>
      <c r="D76" s="454" t="s">
        <v>358</v>
      </c>
      <c r="E76" s="600" t="s">
        <v>331</v>
      </c>
      <c r="F76" s="341" t="str">
        <f t="shared" si="26"/>
        <v>076001VENP_</v>
      </c>
      <c r="G76" s="455" t="str">
        <f t="shared" si="27"/>
        <v>076001VENP__</v>
      </c>
      <c r="H76" s="282" t="s">
        <v>19</v>
      </c>
      <c r="I76" s="282" t="s">
        <v>14</v>
      </c>
      <c r="J76" s="426">
        <v>2</v>
      </c>
      <c r="K76" s="426"/>
      <c r="L76" s="283"/>
      <c r="M76" s="425" t="s">
        <v>10</v>
      </c>
      <c r="N76" s="426">
        <v>3</v>
      </c>
      <c r="O76" s="426">
        <v>610</v>
      </c>
      <c r="P76" s="426">
        <v>610</v>
      </c>
      <c r="Q76" s="426">
        <v>68</v>
      </c>
      <c r="R76" s="426"/>
      <c r="S76" s="426"/>
      <c r="T76" s="426"/>
      <c r="U76" s="444" t="s">
        <v>144</v>
      </c>
      <c r="V76" s="445"/>
      <c r="W76" s="456"/>
      <c r="X76" s="446"/>
      <c r="Y76" s="504"/>
      <c r="Z76" s="504"/>
      <c r="AA76" s="448">
        <v>200</v>
      </c>
      <c r="AB76" s="449">
        <v>0.5</v>
      </c>
      <c r="AC76" s="451">
        <f t="shared" si="16"/>
        <v>100</v>
      </c>
      <c r="AD76" s="451">
        <f t="shared" si="17"/>
        <v>600</v>
      </c>
      <c r="AE76" s="452">
        <v>0.05</v>
      </c>
      <c r="AF76" s="451">
        <f t="shared" si="18"/>
        <v>630</v>
      </c>
      <c r="AG76" s="505">
        <f t="shared" si="6"/>
        <v>7560</v>
      </c>
      <c r="AH76" s="546"/>
      <c r="AI76" s="546"/>
      <c r="AJ76" s="546"/>
      <c r="AK76" s="506"/>
      <c r="AL76" s="507">
        <f t="shared" si="0"/>
        <v>668.69357716324714</v>
      </c>
      <c r="AM76" s="505">
        <f t="shared" si="19"/>
        <v>8024.3229259589662</v>
      </c>
      <c r="AN76" s="546"/>
      <c r="AO76" s="546"/>
      <c r="AP76" s="546"/>
      <c r="AQ76" s="506"/>
      <c r="AR76" s="507">
        <f t="shared" si="8"/>
        <v>668.69357716324714</v>
      </c>
      <c r="AS76" s="505">
        <f t="shared" si="20"/>
        <v>8024.3229259589662</v>
      </c>
      <c r="AT76" s="546"/>
      <c r="AU76" s="546"/>
      <c r="AV76" s="546"/>
      <c r="AW76" s="506"/>
      <c r="AX76" s="507">
        <f t="shared" si="10"/>
        <v>668.69357716324714</v>
      </c>
      <c r="AY76" s="505">
        <f t="shared" si="21"/>
        <v>8024.3229259589662</v>
      </c>
      <c r="AZ76" s="546"/>
      <c r="BA76" s="546"/>
      <c r="BB76" s="546"/>
      <c r="BC76" s="506"/>
      <c r="BD76" s="507">
        <f t="shared" si="12"/>
        <v>668.69357716324714</v>
      </c>
      <c r="BE76" s="505">
        <f t="shared" si="22"/>
        <v>8024.3229259589662</v>
      </c>
      <c r="BF76" s="546"/>
      <c r="BG76" s="546"/>
      <c r="BH76" s="546"/>
      <c r="BI76" s="506"/>
      <c r="BJ76" s="507">
        <f t="shared" si="14"/>
        <v>668.69357716324714</v>
      </c>
      <c r="BK76" s="505">
        <f t="shared" si="23"/>
        <v>8024.3229259589662</v>
      </c>
      <c r="BL76" s="546"/>
      <c r="BM76" s="546"/>
      <c r="BN76" s="549"/>
    </row>
    <row r="77" spans="1:66" ht="16.5" customHeight="1" x14ac:dyDescent="0.25">
      <c r="A77" s="340"/>
      <c r="B77" s="426" t="s">
        <v>298</v>
      </c>
      <c r="C77" s="514" t="s">
        <v>299</v>
      </c>
      <c r="D77" s="454" t="s">
        <v>358</v>
      </c>
      <c r="E77" s="600"/>
      <c r="F77" s="341" t="str">
        <f t="shared" si="26"/>
        <v>076001VENP_</v>
      </c>
      <c r="G77" s="455" t="str">
        <f t="shared" si="27"/>
        <v>076001VENP__</v>
      </c>
      <c r="H77" s="282" t="s">
        <v>19</v>
      </c>
      <c r="I77" s="282" t="s">
        <v>14</v>
      </c>
      <c r="J77" s="426">
        <v>1</v>
      </c>
      <c r="K77" s="426"/>
      <c r="L77" s="283"/>
      <c r="M77" s="425" t="s">
        <v>10</v>
      </c>
      <c r="N77" s="426">
        <v>3</v>
      </c>
      <c r="O77" s="426">
        <v>610</v>
      </c>
      <c r="P77" s="426">
        <v>610</v>
      </c>
      <c r="Q77" s="426">
        <v>68</v>
      </c>
      <c r="R77" s="426"/>
      <c r="S77" s="426"/>
      <c r="T77" s="426"/>
      <c r="U77" s="444" t="s">
        <v>144</v>
      </c>
      <c r="V77" s="445"/>
      <c r="W77" s="456"/>
      <c r="X77" s="446"/>
      <c r="Y77" s="447"/>
      <c r="Z77" s="447"/>
      <c r="AA77" s="448">
        <v>200</v>
      </c>
      <c r="AB77" s="449">
        <v>0.5</v>
      </c>
      <c r="AC77" s="450">
        <f t="shared" si="16"/>
        <v>100</v>
      </c>
      <c r="AD77" s="451">
        <f t="shared" si="17"/>
        <v>300</v>
      </c>
      <c r="AE77" s="452">
        <v>0.05</v>
      </c>
      <c r="AF77" s="451">
        <f t="shared" si="18"/>
        <v>315</v>
      </c>
      <c r="AG77" s="453">
        <f t="shared" si="6"/>
        <v>3780</v>
      </c>
      <c r="AH77" s="546"/>
      <c r="AI77" s="546"/>
      <c r="AJ77" s="546"/>
      <c r="AK77" s="437"/>
      <c r="AL77" s="438">
        <f t="shared" si="0"/>
        <v>334.34678858162357</v>
      </c>
      <c r="AM77" s="453">
        <f t="shared" si="19"/>
        <v>4012.1614629794831</v>
      </c>
      <c r="AN77" s="546"/>
      <c r="AO77" s="546"/>
      <c r="AP77" s="546"/>
      <c r="AQ77" s="437"/>
      <c r="AR77" s="438">
        <f t="shared" si="8"/>
        <v>334.34678858162357</v>
      </c>
      <c r="AS77" s="453">
        <f t="shared" si="20"/>
        <v>4012.1614629794831</v>
      </c>
      <c r="AT77" s="546"/>
      <c r="AU77" s="546"/>
      <c r="AV77" s="546"/>
      <c r="AW77" s="437"/>
      <c r="AX77" s="438">
        <f t="shared" si="10"/>
        <v>334.34678858162357</v>
      </c>
      <c r="AY77" s="453">
        <f t="shared" si="21"/>
        <v>4012.1614629794831</v>
      </c>
      <c r="AZ77" s="546"/>
      <c r="BA77" s="546"/>
      <c r="BB77" s="546"/>
      <c r="BC77" s="437"/>
      <c r="BD77" s="438">
        <f t="shared" si="12"/>
        <v>334.34678858162357</v>
      </c>
      <c r="BE77" s="453">
        <f t="shared" si="22"/>
        <v>4012.1614629794831</v>
      </c>
      <c r="BF77" s="546"/>
      <c r="BG77" s="546"/>
      <c r="BH77" s="546"/>
      <c r="BI77" s="437"/>
      <c r="BJ77" s="438">
        <f t="shared" si="14"/>
        <v>334.34678858162357</v>
      </c>
      <c r="BK77" s="453">
        <f t="shared" si="23"/>
        <v>4012.1614629794831</v>
      </c>
      <c r="BL77" s="546"/>
      <c r="BM77" s="546"/>
      <c r="BN77" s="549"/>
    </row>
    <row r="78" spans="1:66" ht="16.5" customHeight="1" x14ac:dyDescent="0.25">
      <c r="A78" s="340"/>
      <c r="B78" s="426" t="s">
        <v>298</v>
      </c>
      <c r="C78" s="514" t="s">
        <v>299</v>
      </c>
      <c r="D78" s="454" t="s">
        <v>358</v>
      </c>
      <c r="E78" s="600" t="s">
        <v>332</v>
      </c>
      <c r="F78" s="341" t="str">
        <f t="shared" si="26"/>
        <v>076001VENP_</v>
      </c>
      <c r="G78" s="455" t="str">
        <f t="shared" si="27"/>
        <v>076001VENP__</v>
      </c>
      <c r="H78" s="282" t="s">
        <v>19</v>
      </c>
      <c r="I78" s="282" t="s">
        <v>14</v>
      </c>
      <c r="J78" s="426">
        <v>1</v>
      </c>
      <c r="K78" s="426"/>
      <c r="L78" s="283"/>
      <c r="M78" s="425" t="s">
        <v>10</v>
      </c>
      <c r="N78" s="426">
        <v>3</v>
      </c>
      <c r="O78" s="426">
        <v>610</v>
      </c>
      <c r="P78" s="426">
        <v>610</v>
      </c>
      <c r="Q78" s="426">
        <v>68</v>
      </c>
      <c r="R78" s="426"/>
      <c r="S78" s="426"/>
      <c r="T78" s="426"/>
      <c r="U78" s="444" t="s">
        <v>144</v>
      </c>
      <c r="V78" s="445"/>
      <c r="W78" s="456"/>
      <c r="X78" s="446"/>
      <c r="Y78" s="447"/>
      <c r="Z78" s="447"/>
      <c r="AA78" s="448">
        <v>200</v>
      </c>
      <c r="AB78" s="449">
        <v>0.5</v>
      </c>
      <c r="AC78" s="450">
        <f t="shared" si="16"/>
        <v>100</v>
      </c>
      <c r="AD78" s="451">
        <f t="shared" si="17"/>
        <v>300</v>
      </c>
      <c r="AE78" s="452">
        <v>0.05</v>
      </c>
      <c r="AF78" s="451">
        <f t="shared" si="18"/>
        <v>315</v>
      </c>
      <c r="AG78" s="453">
        <f t="shared" si="6"/>
        <v>3780</v>
      </c>
      <c r="AH78" s="546"/>
      <c r="AI78" s="546"/>
      <c r="AJ78" s="546"/>
      <c r="AK78" s="437"/>
      <c r="AL78" s="438">
        <f t="shared" si="0"/>
        <v>334.34678858162357</v>
      </c>
      <c r="AM78" s="453">
        <f t="shared" si="19"/>
        <v>4012.1614629794831</v>
      </c>
      <c r="AN78" s="546"/>
      <c r="AO78" s="546"/>
      <c r="AP78" s="546"/>
      <c r="AQ78" s="437"/>
      <c r="AR78" s="438">
        <f t="shared" si="8"/>
        <v>334.34678858162357</v>
      </c>
      <c r="AS78" s="453">
        <f t="shared" si="20"/>
        <v>4012.1614629794831</v>
      </c>
      <c r="AT78" s="546"/>
      <c r="AU78" s="546"/>
      <c r="AV78" s="546"/>
      <c r="AW78" s="437"/>
      <c r="AX78" s="438">
        <f t="shared" si="10"/>
        <v>334.34678858162357</v>
      </c>
      <c r="AY78" s="453">
        <f t="shared" si="21"/>
        <v>4012.1614629794831</v>
      </c>
      <c r="AZ78" s="546"/>
      <c r="BA78" s="546"/>
      <c r="BB78" s="546"/>
      <c r="BC78" s="437"/>
      <c r="BD78" s="438">
        <f t="shared" si="12"/>
        <v>334.34678858162357</v>
      </c>
      <c r="BE78" s="453">
        <f t="shared" si="22"/>
        <v>4012.1614629794831</v>
      </c>
      <c r="BF78" s="546"/>
      <c r="BG78" s="546"/>
      <c r="BH78" s="546"/>
      <c r="BI78" s="437"/>
      <c r="BJ78" s="438">
        <f t="shared" si="14"/>
        <v>334.34678858162357</v>
      </c>
      <c r="BK78" s="453">
        <f t="shared" si="23"/>
        <v>4012.1614629794831</v>
      </c>
      <c r="BL78" s="546"/>
      <c r="BM78" s="546"/>
      <c r="BN78" s="549"/>
    </row>
    <row r="79" spans="1:66" ht="16.5" customHeight="1" x14ac:dyDescent="0.25">
      <c r="A79" s="340"/>
      <c r="B79" s="426" t="s">
        <v>298</v>
      </c>
      <c r="C79" s="514" t="s">
        <v>299</v>
      </c>
      <c r="D79" s="454" t="s">
        <v>358</v>
      </c>
      <c r="E79" s="600"/>
      <c r="F79" s="341" t="str">
        <f t="shared" si="26"/>
        <v>076001VENP_</v>
      </c>
      <c r="G79" s="455" t="str">
        <f t="shared" si="27"/>
        <v>076001VENP__</v>
      </c>
      <c r="H79" s="282" t="s">
        <v>19</v>
      </c>
      <c r="I79" s="282" t="s">
        <v>14</v>
      </c>
      <c r="J79" s="426">
        <v>1</v>
      </c>
      <c r="K79" s="426"/>
      <c r="L79" s="283"/>
      <c r="M79" s="425" t="s">
        <v>10</v>
      </c>
      <c r="N79" s="426">
        <v>3</v>
      </c>
      <c r="O79" s="426">
        <v>457</v>
      </c>
      <c r="P79" s="426">
        <v>457</v>
      </c>
      <c r="Q79" s="426">
        <v>68</v>
      </c>
      <c r="R79" s="426"/>
      <c r="S79" s="426"/>
      <c r="T79" s="426"/>
      <c r="U79" s="444" t="s">
        <v>144</v>
      </c>
      <c r="V79" s="445"/>
      <c r="W79" s="456"/>
      <c r="X79" s="446"/>
      <c r="Y79" s="447"/>
      <c r="Z79" s="447"/>
      <c r="AA79" s="448">
        <v>200</v>
      </c>
      <c r="AB79" s="449">
        <v>0.5</v>
      </c>
      <c r="AC79" s="450">
        <f t="shared" si="16"/>
        <v>100</v>
      </c>
      <c r="AD79" s="451">
        <f t="shared" si="17"/>
        <v>300</v>
      </c>
      <c r="AE79" s="452">
        <v>0.05</v>
      </c>
      <c r="AF79" s="451">
        <f t="shared" si="18"/>
        <v>315</v>
      </c>
      <c r="AG79" s="453">
        <f t="shared" si="6"/>
        <v>3780</v>
      </c>
      <c r="AH79" s="546"/>
      <c r="AI79" s="546"/>
      <c r="AJ79" s="546"/>
      <c r="AK79" s="437"/>
      <c r="AL79" s="438">
        <f t="shared" si="0"/>
        <v>334.34678858162357</v>
      </c>
      <c r="AM79" s="453">
        <f t="shared" si="19"/>
        <v>4012.1614629794831</v>
      </c>
      <c r="AN79" s="546"/>
      <c r="AO79" s="546"/>
      <c r="AP79" s="546"/>
      <c r="AQ79" s="437"/>
      <c r="AR79" s="438">
        <f t="shared" si="8"/>
        <v>334.34678858162357</v>
      </c>
      <c r="AS79" s="453">
        <f t="shared" si="20"/>
        <v>4012.1614629794831</v>
      </c>
      <c r="AT79" s="546"/>
      <c r="AU79" s="546"/>
      <c r="AV79" s="546"/>
      <c r="AW79" s="437"/>
      <c r="AX79" s="438">
        <f t="shared" si="10"/>
        <v>334.34678858162357</v>
      </c>
      <c r="AY79" s="453">
        <f t="shared" si="21"/>
        <v>4012.1614629794831</v>
      </c>
      <c r="AZ79" s="546"/>
      <c r="BA79" s="546"/>
      <c r="BB79" s="546"/>
      <c r="BC79" s="437"/>
      <c r="BD79" s="438">
        <f t="shared" si="12"/>
        <v>334.34678858162357</v>
      </c>
      <c r="BE79" s="453">
        <f t="shared" si="22"/>
        <v>4012.1614629794831</v>
      </c>
      <c r="BF79" s="546"/>
      <c r="BG79" s="546"/>
      <c r="BH79" s="546"/>
      <c r="BI79" s="437"/>
      <c r="BJ79" s="438">
        <f t="shared" si="14"/>
        <v>334.34678858162357</v>
      </c>
      <c r="BK79" s="453">
        <f t="shared" si="23"/>
        <v>4012.1614629794831</v>
      </c>
      <c r="BL79" s="546"/>
      <c r="BM79" s="546"/>
      <c r="BN79" s="549"/>
    </row>
    <row r="80" spans="1:66" ht="16.5" customHeight="1" x14ac:dyDescent="0.25">
      <c r="A80" s="340"/>
      <c r="B80" s="426" t="s">
        <v>298</v>
      </c>
      <c r="C80" s="514" t="s">
        <v>299</v>
      </c>
      <c r="D80" s="454" t="s">
        <v>358</v>
      </c>
      <c r="E80" s="600" t="s">
        <v>333</v>
      </c>
      <c r="F80" s="341" t="str">
        <f t="shared" si="26"/>
        <v>076001VENP_</v>
      </c>
      <c r="G80" s="455" t="str">
        <f t="shared" si="27"/>
        <v>076001VENP__</v>
      </c>
      <c r="H80" s="282" t="s">
        <v>19</v>
      </c>
      <c r="I80" s="282" t="s">
        <v>14</v>
      </c>
      <c r="J80" s="426">
        <v>1</v>
      </c>
      <c r="K80" s="426"/>
      <c r="L80" s="283"/>
      <c r="M80" s="425" t="s">
        <v>10</v>
      </c>
      <c r="N80" s="426">
        <v>3</v>
      </c>
      <c r="O80" s="426">
        <v>457</v>
      </c>
      <c r="P80" s="426">
        <v>457</v>
      </c>
      <c r="Q80" s="426">
        <v>68</v>
      </c>
      <c r="R80" s="426"/>
      <c r="S80" s="426"/>
      <c r="T80" s="426"/>
      <c r="U80" s="444" t="s">
        <v>144</v>
      </c>
      <c r="V80" s="445"/>
      <c r="W80" s="456"/>
      <c r="X80" s="446"/>
      <c r="Y80" s="447"/>
      <c r="Z80" s="447"/>
      <c r="AA80" s="448">
        <v>200</v>
      </c>
      <c r="AB80" s="449">
        <v>0.5</v>
      </c>
      <c r="AC80" s="450">
        <f t="shared" si="16"/>
        <v>100</v>
      </c>
      <c r="AD80" s="451">
        <f t="shared" si="17"/>
        <v>300</v>
      </c>
      <c r="AE80" s="452">
        <v>0.05</v>
      </c>
      <c r="AF80" s="451">
        <f t="shared" si="18"/>
        <v>315</v>
      </c>
      <c r="AG80" s="453">
        <f t="shared" si="6"/>
        <v>3780</v>
      </c>
      <c r="AH80" s="546"/>
      <c r="AI80" s="546"/>
      <c r="AJ80" s="546"/>
      <c r="AK80" s="437"/>
      <c r="AL80" s="438">
        <f t="shared" si="0"/>
        <v>334.34678858162357</v>
      </c>
      <c r="AM80" s="453">
        <f t="shared" si="19"/>
        <v>4012.1614629794831</v>
      </c>
      <c r="AN80" s="546"/>
      <c r="AO80" s="546"/>
      <c r="AP80" s="546"/>
      <c r="AQ80" s="437"/>
      <c r="AR80" s="438">
        <f t="shared" si="8"/>
        <v>334.34678858162357</v>
      </c>
      <c r="AS80" s="453">
        <f t="shared" si="20"/>
        <v>4012.1614629794831</v>
      </c>
      <c r="AT80" s="546"/>
      <c r="AU80" s="546"/>
      <c r="AV80" s="546"/>
      <c r="AW80" s="437"/>
      <c r="AX80" s="438">
        <f t="shared" si="10"/>
        <v>334.34678858162357</v>
      </c>
      <c r="AY80" s="453">
        <f t="shared" si="21"/>
        <v>4012.1614629794831</v>
      </c>
      <c r="AZ80" s="546"/>
      <c r="BA80" s="546"/>
      <c r="BB80" s="546"/>
      <c r="BC80" s="437"/>
      <c r="BD80" s="438">
        <f t="shared" si="12"/>
        <v>334.34678858162357</v>
      </c>
      <c r="BE80" s="453">
        <f t="shared" si="22"/>
        <v>4012.1614629794831</v>
      </c>
      <c r="BF80" s="546"/>
      <c r="BG80" s="546"/>
      <c r="BH80" s="546"/>
      <c r="BI80" s="437"/>
      <c r="BJ80" s="438">
        <f t="shared" si="14"/>
        <v>334.34678858162357</v>
      </c>
      <c r="BK80" s="453">
        <f t="shared" si="23"/>
        <v>4012.1614629794831</v>
      </c>
      <c r="BL80" s="546"/>
      <c r="BM80" s="546"/>
      <c r="BN80" s="549"/>
    </row>
    <row r="81" spans="1:66" ht="16.5" customHeight="1" x14ac:dyDescent="0.25">
      <c r="A81" s="340"/>
      <c r="B81" s="426" t="s">
        <v>298</v>
      </c>
      <c r="C81" s="514" t="s">
        <v>299</v>
      </c>
      <c r="D81" s="454" t="s">
        <v>358</v>
      </c>
      <c r="E81" s="600"/>
      <c r="F81" s="341" t="str">
        <f t="shared" si="26"/>
        <v>076001VENP_</v>
      </c>
      <c r="G81" s="455" t="str">
        <f t="shared" si="27"/>
        <v>076001VENP__</v>
      </c>
      <c r="H81" s="282" t="s">
        <v>19</v>
      </c>
      <c r="I81" s="282" t="s">
        <v>14</v>
      </c>
      <c r="J81" s="426">
        <v>1</v>
      </c>
      <c r="K81" s="426"/>
      <c r="L81" s="283"/>
      <c r="M81" s="425" t="s">
        <v>10</v>
      </c>
      <c r="N81" s="426">
        <v>3</v>
      </c>
      <c r="O81" s="426">
        <v>305</v>
      </c>
      <c r="P81" s="426">
        <v>305</v>
      </c>
      <c r="Q81" s="426">
        <v>68</v>
      </c>
      <c r="R81" s="426"/>
      <c r="S81" s="426"/>
      <c r="T81" s="426"/>
      <c r="U81" s="444" t="s">
        <v>144</v>
      </c>
      <c r="V81" s="445"/>
      <c r="W81" s="456"/>
      <c r="X81" s="446"/>
      <c r="Y81" s="447"/>
      <c r="Z81" s="447"/>
      <c r="AA81" s="448">
        <v>200</v>
      </c>
      <c r="AB81" s="449">
        <v>0.5</v>
      </c>
      <c r="AC81" s="450">
        <f t="shared" si="16"/>
        <v>100</v>
      </c>
      <c r="AD81" s="451">
        <f t="shared" si="17"/>
        <v>300</v>
      </c>
      <c r="AE81" s="452">
        <v>0.05</v>
      </c>
      <c r="AF81" s="451">
        <f t="shared" si="18"/>
        <v>315</v>
      </c>
      <c r="AG81" s="453">
        <f t="shared" si="6"/>
        <v>3780</v>
      </c>
      <c r="AH81" s="546"/>
      <c r="AI81" s="546"/>
      <c r="AJ81" s="546"/>
      <c r="AK81" s="437"/>
      <c r="AL81" s="438">
        <f t="shared" si="0"/>
        <v>334.34678858162357</v>
      </c>
      <c r="AM81" s="453">
        <f t="shared" si="19"/>
        <v>4012.1614629794831</v>
      </c>
      <c r="AN81" s="546"/>
      <c r="AO81" s="546"/>
      <c r="AP81" s="546"/>
      <c r="AQ81" s="437"/>
      <c r="AR81" s="438">
        <f t="shared" si="8"/>
        <v>334.34678858162357</v>
      </c>
      <c r="AS81" s="453">
        <f t="shared" si="20"/>
        <v>4012.1614629794831</v>
      </c>
      <c r="AT81" s="546"/>
      <c r="AU81" s="546"/>
      <c r="AV81" s="546"/>
      <c r="AW81" s="437"/>
      <c r="AX81" s="438">
        <f t="shared" si="10"/>
        <v>334.34678858162357</v>
      </c>
      <c r="AY81" s="453">
        <f t="shared" si="21"/>
        <v>4012.1614629794831</v>
      </c>
      <c r="AZ81" s="546"/>
      <c r="BA81" s="546"/>
      <c r="BB81" s="546"/>
      <c r="BC81" s="437"/>
      <c r="BD81" s="438">
        <f t="shared" si="12"/>
        <v>334.34678858162357</v>
      </c>
      <c r="BE81" s="453">
        <f t="shared" si="22"/>
        <v>4012.1614629794831</v>
      </c>
      <c r="BF81" s="546"/>
      <c r="BG81" s="546"/>
      <c r="BH81" s="546"/>
      <c r="BI81" s="437"/>
      <c r="BJ81" s="438">
        <f t="shared" si="14"/>
        <v>334.34678858162357</v>
      </c>
      <c r="BK81" s="453">
        <f t="shared" si="23"/>
        <v>4012.1614629794831</v>
      </c>
      <c r="BL81" s="546"/>
      <c r="BM81" s="546"/>
      <c r="BN81" s="549"/>
    </row>
    <row r="82" spans="1:66" ht="16.5" customHeight="1" x14ac:dyDescent="0.25">
      <c r="A82" s="340"/>
      <c r="B82" s="426" t="s">
        <v>298</v>
      </c>
      <c r="C82" s="514" t="s">
        <v>299</v>
      </c>
      <c r="D82" s="454" t="s">
        <v>358</v>
      </c>
      <c r="E82" s="599" t="s">
        <v>334</v>
      </c>
      <c r="F82" s="341" t="str">
        <f t="shared" si="26"/>
        <v>076001VENP_</v>
      </c>
      <c r="G82" s="455" t="str">
        <f t="shared" si="27"/>
        <v>076001VENP__</v>
      </c>
      <c r="H82" s="282" t="s">
        <v>19</v>
      </c>
      <c r="I82" s="282" t="s">
        <v>14</v>
      </c>
      <c r="J82" s="426">
        <v>1</v>
      </c>
      <c r="K82" s="282"/>
      <c r="L82" s="283"/>
      <c r="M82" s="425" t="s">
        <v>10</v>
      </c>
      <c r="N82" s="426">
        <v>3</v>
      </c>
      <c r="O82" s="426">
        <v>305</v>
      </c>
      <c r="P82" s="426">
        <v>305</v>
      </c>
      <c r="Q82" s="426">
        <v>68</v>
      </c>
      <c r="R82" s="426"/>
      <c r="S82" s="426"/>
      <c r="T82" s="426"/>
      <c r="U82" s="444" t="s">
        <v>144</v>
      </c>
      <c r="V82" s="445"/>
      <c r="W82" s="456"/>
      <c r="X82" s="446"/>
      <c r="Y82" s="447"/>
      <c r="Z82" s="447"/>
      <c r="AA82" s="448">
        <v>200</v>
      </c>
      <c r="AB82" s="449">
        <v>0.5</v>
      </c>
      <c r="AC82" s="450">
        <f t="shared" ref="AC82:AC130" si="28">AA82-(AA82*AB82)</f>
        <v>100</v>
      </c>
      <c r="AD82" s="451">
        <f t="shared" ref="AD82:AD130" si="29">(AC82*N82)*J82</f>
        <v>300</v>
      </c>
      <c r="AE82" s="452">
        <v>0.05</v>
      </c>
      <c r="AF82" s="451">
        <f t="shared" ref="AF82:AF130" si="30">AD82*(AE82+1)</f>
        <v>315</v>
      </c>
      <c r="AG82" s="453">
        <f t="shared" si="6"/>
        <v>3780</v>
      </c>
      <c r="AH82" s="546"/>
      <c r="AI82" s="546"/>
      <c r="AJ82" s="546"/>
      <c r="AK82" s="437"/>
      <c r="AL82" s="438">
        <f t="shared" si="0"/>
        <v>334.34678858162357</v>
      </c>
      <c r="AM82" s="453">
        <f t="shared" ref="AM82:AM130" si="31">AL82*12</f>
        <v>4012.1614629794831</v>
      </c>
      <c r="AN82" s="546"/>
      <c r="AO82" s="546"/>
      <c r="AP82" s="546"/>
      <c r="AQ82" s="437"/>
      <c r="AR82" s="438">
        <f t="shared" si="8"/>
        <v>334.34678858162357</v>
      </c>
      <c r="AS82" s="453">
        <f t="shared" ref="AS82:AS130" si="32">AR82*12</f>
        <v>4012.1614629794831</v>
      </c>
      <c r="AT82" s="546"/>
      <c r="AU82" s="546"/>
      <c r="AV82" s="546"/>
      <c r="AW82" s="437"/>
      <c r="AX82" s="438">
        <f t="shared" si="10"/>
        <v>334.34678858162357</v>
      </c>
      <c r="AY82" s="453">
        <f t="shared" ref="AY82:AY130" si="33">AX82*12</f>
        <v>4012.1614629794831</v>
      </c>
      <c r="AZ82" s="546"/>
      <c r="BA82" s="546"/>
      <c r="BB82" s="546"/>
      <c r="BC82" s="437"/>
      <c r="BD82" s="438">
        <f t="shared" si="12"/>
        <v>334.34678858162357</v>
      </c>
      <c r="BE82" s="453">
        <f t="shared" ref="BE82:BE130" si="34">BD82*12</f>
        <v>4012.1614629794831</v>
      </c>
      <c r="BF82" s="546"/>
      <c r="BG82" s="546"/>
      <c r="BH82" s="546"/>
      <c r="BI82" s="437"/>
      <c r="BJ82" s="438">
        <f t="shared" si="14"/>
        <v>334.34678858162357</v>
      </c>
      <c r="BK82" s="453">
        <f t="shared" ref="BK82:BK130" si="35">BJ82*12</f>
        <v>4012.1614629794831</v>
      </c>
      <c r="BL82" s="546"/>
      <c r="BM82" s="546"/>
      <c r="BN82" s="549"/>
    </row>
    <row r="83" spans="1:66" ht="16.5" customHeight="1" x14ac:dyDescent="0.25">
      <c r="A83" s="340"/>
      <c r="B83" s="426" t="s">
        <v>298</v>
      </c>
      <c r="C83" s="514" t="s">
        <v>299</v>
      </c>
      <c r="D83" s="454" t="s">
        <v>358</v>
      </c>
      <c r="E83" s="600" t="s">
        <v>335</v>
      </c>
      <c r="F83" s="341" t="str">
        <f t="shared" si="26"/>
        <v>076001VENP_</v>
      </c>
      <c r="G83" s="455" t="str">
        <f t="shared" si="27"/>
        <v>076001VENP__</v>
      </c>
      <c r="H83" s="282" t="s">
        <v>19</v>
      </c>
      <c r="I83" s="282" t="s">
        <v>14</v>
      </c>
      <c r="J83" s="426">
        <v>1</v>
      </c>
      <c r="K83" s="426"/>
      <c r="L83" s="283"/>
      <c r="M83" s="425" t="s">
        <v>10</v>
      </c>
      <c r="N83" s="426">
        <v>3</v>
      </c>
      <c r="O83" s="426">
        <v>305</v>
      </c>
      <c r="P83" s="426">
        <v>610</v>
      </c>
      <c r="Q83" s="426">
        <v>68</v>
      </c>
      <c r="R83" s="426"/>
      <c r="S83" s="426"/>
      <c r="T83" s="426"/>
      <c r="U83" s="444" t="s">
        <v>144</v>
      </c>
      <c r="V83" s="445"/>
      <c r="W83" s="456"/>
      <c r="X83" s="446"/>
      <c r="Y83" s="447"/>
      <c r="Z83" s="447"/>
      <c r="AA83" s="448">
        <v>200</v>
      </c>
      <c r="AB83" s="449">
        <v>0.5</v>
      </c>
      <c r="AC83" s="450">
        <f t="shared" si="28"/>
        <v>100</v>
      </c>
      <c r="AD83" s="451">
        <f t="shared" si="29"/>
        <v>300</v>
      </c>
      <c r="AE83" s="452">
        <v>0.05</v>
      </c>
      <c r="AF83" s="451">
        <f t="shared" si="30"/>
        <v>315</v>
      </c>
      <c r="AG83" s="453">
        <f t="shared" si="6"/>
        <v>3780</v>
      </c>
      <c r="AH83" s="546"/>
      <c r="AI83" s="546"/>
      <c r="AJ83" s="546"/>
      <c r="AK83" s="437"/>
      <c r="AL83" s="438">
        <f t="shared" si="0"/>
        <v>334.34678858162357</v>
      </c>
      <c r="AM83" s="453">
        <f t="shared" si="31"/>
        <v>4012.1614629794831</v>
      </c>
      <c r="AN83" s="546"/>
      <c r="AO83" s="546"/>
      <c r="AP83" s="546"/>
      <c r="AQ83" s="437"/>
      <c r="AR83" s="438">
        <f t="shared" si="8"/>
        <v>334.34678858162357</v>
      </c>
      <c r="AS83" s="453">
        <f t="shared" si="32"/>
        <v>4012.1614629794831</v>
      </c>
      <c r="AT83" s="546"/>
      <c r="AU83" s="546"/>
      <c r="AV83" s="546"/>
      <c r="AW83" s="437"/>
      <c r="AX83" s="438">
        <f t="shared" si="10"/>
        <v>334.34678858162357</v>
      </c>
      <c r="AY83" s="453">
        <f t="shared" si="33"/>
        <v>4012.1614629794831</v>
      </c>
      <c r="AZ83" s="546"/>
      <c r="BA83" s="546"/>
      <c r="BB83" s="546"/>
      <c r="BC83" s="437"/>
      <c r="BD83" s="438">
        <f t="shared" si="12"/>
        <v>334.34678858162357</v>
      </c>
      <c r="BE83" s="453">
        <f t="shared" si="34"/>
        <v>4012.1614629794831</v>
      </c>
      <c r="BF83" s="546"/>
      <c r="BG83" s="546"/>
      <c r="BH83" s="546"/>
      <c r="BI83" s="437"/>
      <c r="BJ83" s="438">
        <f t="shared" si="14"/>
        <v>334.34678858162357</v>
      </c>
      <c r="BK83" s="453">
        <f t="shared" si="35"/>
        <v>4012.1614629794831</v>
      </c>
      <c r="BL83" s="546"/>
      <c r="BM83" s="546"/>
      <c r="BN83" s="549"/>
    </row>
    <row r="84" spans="1:66" ht="16.5" customHeight="1" x14ac:dyDescent="0.25">
      <c r="A84" s="340"/>
      <c r="B84" s="426" t="s">
        <v>298</v>
      </c>
      <c r="C84" s="514" t="s">
        <v>299</v>
      </c>
      <c r="D84" s="454" t="s">
        <v>358</v>
      </c>
      <c r="E84" s="600"/>
      <c r="F84" s="341" t="str">
        <f t="shared" si="26"/>
        <v>076001VENP_</v>
      </c>
      <c r="G84" s="455" t="str">
        <f t="shared" si="27"/>
        <v>076001VENP__</v>
      </c>
      <c r="H84" s="282" t="s">
        <v>19</v>
      </c>
      <c r="I84" s="282" t="s">
        <v>14</v>
      </c>
      <c r="J84" s="426">
        <v>1</v>
      </c>
      <c r="K84" s="426"/>
      <c r="L84" s="283"/>
      <c r="M84" s="425" t="s">
        <v>10</v>
      </c>
      <c r="N84" s="426">
        <v>3</v>
      </c>
      <c r="O84" s="426">
        <v>305</v>
      </c>
      <c r="P84" s="426">
        <v>305</v>
      </c>
      <c r="Q84" s="426">
        <v>68</v>
      </c>
      <c r="R84" s="426"/>
      <c r="S84" s="426"/>
      <c r="T84" s="426"/>
      <c r="U84" s="444" t="s">
        <v>144</v>
      </c>
      <c r="V84" s="445"/>
      <c r="W84" s="456"/>
      <c r="X84" s="446"/>
      <c r="Y84" s="447"/>
      <c r="Z84" s="447"/>
      <c r="AA84" s="448">
        <v>200</v>
      </c>
      <c r="AB84" s="449">
        <v>0.5</v>
      </c>
      <c r="AC84" s="450">
        <f t="shared" si="28"/>
        <v>100</v>
      </c>
      <c r="AD84" s="451">
        <f t="shared" si="29"/>
        <v>300</v>
      </c>
      <c r="AE84" s="452">
        <v>0.05</v>
      </c>
      <c r="AF84" s="451">
        <f t="shared" si="30"/>
        <v>315</v>
      </c>
      <c r="AG84" s="453">
        <f t="shared" ref="AG84:AG130" si="36">AF84*12</f>
        <v>3780</v>
      </c>
      <c r="AH84" s="546"/>
      <c r="AI84" s="546"/>
      <c r="AJ84" s="546"/>
      <c r="AK84" s="437"/>
      <c r="AL84" s="438">
        <f t="shared" ref="AL84:AL130" si="37">AF84*$G$10</f>
        <v>334.34678858162357</v>
      </c>
      <c r="AM84" s="453">
        <f t="shared" si="31"/>
        <v>4012.1614629794831</v>
      </c>
      <c r="AN84" s="546"/>
      <c r="AO84" s="546"/>
      <c r="AP84" s="546"/>
      <c r="AQ84" s="437"/>
      <c r="AR84" s="438">
        <f t="shared" ref="AR84:AR130" si="38">AF84*$G$11</f>
        <v>334.34678858162357</v>
      </c>
      <c r="AS84" s="453">
        <f t="shared" si="32"/>
        <v>4012.1614629794831</v>
      </c>
      <c r="AT84" s="546"/>
      <c r="AU84" s="546"/>
      <c r="AV84" s="546"/>
      <c r="AW84" s="437"/>
      <c r="AX84" s="438">
        <f t="shared" ref="AX84:AX130" si="39">AF84*$G$12</f>
        <v>334.34678858162357</v>
      </c>
      <c r="AY84" s="453">
        <f t="shared" si="33"/>
        <v>4012.1614629794831</v>
      </c>
      <c r="AZ84" s="546"/>
      <c r="BA84" s="546"/>
      <c r="BB84" s="546"/>
      <c r="BC84" s="437"/>
      <c r="BD84" s="438">
        <f t="shared" ref="BD84:BD130" si="40">AF84*$G$13</f>
        <v>334.34678858162357</v>
      </c>
      <c r="BE84" s="453">
        <f t="shared" si="34"/>
        <v>4012.1614629794831</v>
      </c>
      <c r="BF84" s="546"/>
      <c r="BG84" s="546"/>
      <c r="BH84" s="546"/>
      <c r="BI84" s="437"/>
      <c r="BJ84" s="438">
        <f t="shared" ref="BJ84:BJ130" si="41">AF84*$G$14</f>
        <v>334.34678858162357</v>
      </c>
      <c r="BK84" s="453">
        <f t="shared" si="35"/>
        <v>4012.1614629794831</v>
      </c>
      <c r="BL84" s="546"/>
      <c r="BM84" s="546"/>
      <c r="BN84" s="549"/>
    </row>
    <row r="85" spans="1:66" ht="16.5" customHeight="1" x14ac:dyDescent="0.25">
      <c r="A85" s="340"/>
      <c r="B85" s="426" t="s">
        <v>298</v>
      </c>
      <c r="C85" s="514" t="s">
        <v>299</v>
      </c>
      <c r="D85" s="454" t="s">
        <v>358</v>
      </c>
      <c r="E85" s="600" t="s">
        <v>336</v>
      </c>
      <c r="F85" s="341" t="str">
        <f t="shared" si="26"/>
        <v>076001VENP_</v>
      </c>
      <c r="G85" s="455" t="str">
        <f t="shared" si="27"/>
        <v>076001VENP__</v>
      </c>
      <c r="H85" s="282" t="s">
        <v>19</v>
      </c>
      <c r="I85" s="282" t="s">
        <v>14</v>
      </c>
      <c r="J85" s="426">
        <v>2</v>
      </c>
      <c r="K85" s="426"/>
      <c r="L85" s="283"/>
      <c r="M85" s="425" t="s">
        <v>10</v>
      </c>
      <c r="N85" s="426">
        <v>3</v>
      </c>
      <c r="O85" s="426">
        <v>305</v>
      </c>
      <c r="P85" s="426">
        <v>305</v>
      </c>
      <c r="Q85" s="426">
        <v>68</v>
      </c>
      <c r="R85" s="426"/>
      <c r="S85" s="426"/>
      <c r="T85" s="426"/>
      <c r="U85" s="444" t="s">
        <v>144</v>
      </c>
      <c r="V85" s="445"/>
      <c r="W85" s="456"/>
      <c r="X85" s="446"/>
      <c r="Y85" s="447"/>
      <c r="Z85" s="447"/>
      <c r="AA85" s="448">
        <v>200</v>
      </c>
      <c r="AB85" s="449">
        <v>0.5</v>
      </c>
      <c r="AC85" s="450">
        <f t="shared" si="28"/>
        <v>100</v>
      </c>
      <c r="AD85" s="451">
        <f t="shared" si="29"/>
        <v>600</v>
      </c>
      <c r="AE85" s="452">
        <v>0.05</v>
      </c>
      <c r="AF85" s="451">
        <f t="shared" si="30"/>
        <v>630</v>
      </c>
      <c r="AG85" s="453">
        <f t="shared" si="36"/>
        <v>7560</v>
      </c>
      <c r="AH85" s="546"/>
      <c r="AI85" s="546"/>
      <c r="AJ85" s="546"/>
      <c r="AK85" s="437"/>
      <c r="AL85" s="438">
        <f t="shared" si="37"/>
        <v>668.69357716324714</v>
      </c>
      <c r="AM85" s="453">
        <f t="shared" si="31"/>
        <v>8024.3229259589662</v>
      </c>
      <c r="AN85" s="546"/>
      <c r="AO85" s="546"/>
      <c r="AP85" s="546"/>
      <c r="AQ85" s="437"/>
      <c r="AR85" s="438">
        <f t="shared" si="38"/>
        <v>668.69357716324714</v>
      </c>
      <c r="AS85" s="453">
        <f t="shared" si="32"/>
        <v>8024.3229259589662</v>
      </c>
      <c r="AT85" s="546"/>
      <c r="AU85" s="546"/>
      <c r="AV85" s="546"/>
      <c r="AW85" s="437"/>
      <c r="AX85" s="438">
        <f t="shared" si="39"/>
        <v>668.69357716324714</v>
      </c>
      <c r="AY85" s="453">
        <f t="shared" si="33"/>
        <v>8024.3229259589662</v>
      </c>
      <c r="AZ85" s="546"/>
      <c r="BA85" s="546"/>
      <c r="BB85" s="546"/>
      <c r="BC85" s="437"/>
      <c r="BD85" s="438">
        <f t="shared" si="40"/>
        <v>668.69357716324714</v>
      </c>
      <c r="BE85" s="453">
        <f t="shared" si="34"/>
        <v>8024.3229259589662</v>
      </c>
      <c r="BF85" s="546"/>
      <c r="BG85" s="546"/>
      <c r="BH85" s="546"/>
      <c r="BI85" s="437"/>
      <c r="BJ85" s="438">
        <f t="shared" si="41"/>
        <v>668.69357716324714</v>
      </c>
      <c r="BK85" s="453">
        <f t="shared" si="35"/>
        <v>8024.3229259589662</v>
      </c>
      <c r="BL85" s="546"/>
      <c r="BM85" s="546"/>
      <c r="BN85" s="549"/>
    </row>
    <row r="86" spans="1:66" ht="16.5" customHeight="1" x14ac:dyDescent="0.25">
      <c r="A86" s="340"/>
      <c r="B86" s="426" t="s">
        <v>298</v>
      </c>
      <c r="C86" s="514" t="s">
        <v>299</v>
      </c>
      <c r="D86" s="454" t="s">
        <v>358</v>
      </c>
      <c r="E86" s="600"/>
      <c r="F86" s="341" t="str">
        <f t="shared" si="26"/>
        <v>076001VENP_</v>
      </c>
      <c r="G86" s="455" t="str">
        <f t="shared" si="27"/>
        <v>076001VENP__</v>
      </c>
      <c r="H86" s="282" t="s">
        <v>19</v>
      </c>
      <c r="I86" s="282" t="s">
        <v>14</v>
      </c>
      <c r="J86" s="426">
        <v>1</v>
      </c>
      <c r="K86" s="426"/>
      <c r="L86" s="283"/>
      <c r="M86" s="425" t="s">
        <v>10</v>
      </c>
      <c r="N86" s="426">
        <v>3</v>
      </c>
      <c r="O86" s="426">
        <v>305</v>
      </c>
      <c r="P86" s="426">
        <v>305</v>
      </c>
      <c r="Q86" s="426">
        <v>68</v>
      </c>
      <c r="R86" s="426"/>
      <c r="S86" s="426"/>
      <c r="T86" s="426"/>
      <c r="U86" s="444" t="s">
        <v>144</v>
      </c>
      <c r="V86" s="445"/>
      <c r="W86" s="456"/>
      <c r="X86" s="446"/>
      <c r="Y86" s="447"/>
      <c r="Z86" s="447"/>
      <c r="AA86" s="448">
        <v>200</v>
      </c>
      <c r="AB86" s="449">
        <v>0.5</v>
      </c>
      <c r="AC86" s="450">
        <f t="shared" si="28"/>
        <v>100</v>
      </c>
      <c r="AD86" s="451">
        <f t="shared" si="29"/>
        <v>300</v>
      </c>
      <c r="AE86" s="452">
        <v>0.05</v>
      </c>
      <c r="AF86" s="451">
        <f t="shared" si="30"/>
        <v>315</v>
      </c>
      <c r="AG86" s="453">
        <f t="shared" si="36"/>
        <v>3780</v>
      </c>
      <c r="AH86" s="546"/>
      <c r="AI86" s="546"/>
      <c r="AJ86" s="546"/>
      <c r="AK86" s="437"/>
      <c r="AL86" s="438">
        <f t="shared" si="37"/>
        <v>334.34678858162357</v>
      </c>
      <c r="AM86" s="453">
        <f t="shared" si="31"/>
        <v>4012.1614629794831</v>
      </c>
      <c r="AN86" s="546"/>
      <c r="AO86" s="546"/>
      <c r="AP86" s="546"/>
      <c r="AQ86" s="437"/>
      <c r="AR86" s="438">
        <f t="shared" si="38"/>
        <v>334.34678858162357</v>
      </c>
      <c r="AS86" s="453">
        <f t="shared" si="32"/>
        <v>4012.1614629794831</v>
      </c>
      <c r="AT86" s="546"/>
      <c r="AU86" s="546"/>
      <c r="AV86" s="546"/>
      <c r="AW86" s="437"/>
      <c r="AX86" s="438">
        <f t="shared" si="39"/>
        <v>334.34678858162357</v>
      </c>
      <c r="AY86" s="453">
        <f t="shared" si="33"/>
        <v>4012.1614629794831</v>
      </c>
      <c r="AZ86" s="546"/>
      <c r="BA86" s="546"/>
      <c r="BB86" s="546"/>
      <c r="BC86" s="437"/>
      <c r="BD86" s="438">
        <f t="shared" si="40"/>
        <v>334.34678858162357</v>
      </c>
      <c r="BE86" s="453">
        <f t="shared" si="34"/>
        <v>4012.1614629794831</v>
      </c>
      <c r="BF86" s="546"/>
      <c r="BG86" s="546"/>
      <c r="BH86" s="546"/>
      <c r="BI86" s="437"/>
      <c r="BJ86" s="438">
        <f t="shared" si="41"/>
        <v>334.34678858162357</v>
      </c>
      <c r="BK86" s="453">
        <f t="shared" si="35"/>
        <v>4012.1614629794831</v>
      </c>
      <c r="BL86" s="546"/>
      <c r="BM86" s="546"/>
      <c r="BN86" s="549"/>
    </row>
    <row r="87" spans="1:66" ht="16.5" customHeight="1" x14ac:dyDescent="0.25">
      <c r="A87" s="340"/>
      <c r="B87" s="426" t="s">
        <v>298</v>
      </c>
      <c r="C87" s="514" t="s">
        <v>299</v>
      </c>
      <c r="D87" s="454" t="s">
        <v>358</v>
      </c>
      <c r="E87" s="600" t="s">
        <v>337</v>
      </c>
      <c r="F87" s="341" t="str">
        <f t="shared" si="26"/>
        <v>076001VENP_</v>
      </c>
      <c r="G87" s="455" t="str">
        <f t="shared" si="27"/>
        <v>076001VENP__</v>
      </c>
      <c r="H87" s="282" t="s">
        <v>19</v>
      </c>
      <c r="I87" s="282" t="s">
        <v>14</v>
      </c>
      <c r="J87" s="426">
        <v>2</v>
      </c>
      <c r="K87" s="426"/>
      <c r="L87" s="283"/>
      <c r="M87" s="425" t="s">
        <v>10</v>
      </c>
      <c r="N87" s="426">
        <v>3</v>
      </c>
      <c r="O87" s="426">
        <v>305</v>
      </c>
      <c r="P87" s="426">
        <v>305</v>
      </c>
      <c r="Q87" s="426">
        <v>68</v>
      </c>
      <c r="R87" s="426"/>
      <c r="S87" s="426"/>
      <c r="T87" s="426"/>
      <c r="U87" s="444" t="s">
        <v>144</v>
      </c>
      <c r="V87" s="445"/>
      <c r="W87" s="456"/>
      <c r="X87" s="446"/>
      <c r="Y87" s="447"/>
      <c r="Z87" s="447"/>
      <c r="AA87" s="448">
        <v>200</v>
      </c>
      <c r="AB87" s="449">
        <v>0.5</v>
      </c>
      <c r="AC87" s="450">
        <f t="shared" si="28"/>
        <v>100</v>
      </c>
      <c r="AD87" s="451">
        <f t="shared" si="29"/>
        <v>600</v>
      </c>
      <c r="AE87" s="452">
        <v>0.05</v>
      </c>
      <c r="AF87" s="451">
        <f t="shared" si="30"/>
        <v>630</v>
      </c>
      <c r="AG87" s="453">
        <f t="shared" si="36"/>
        <v>7560</v>
      </c>
      <c r="AH87" s="546"/>
      <c r="AI87" s="546"/>
      <c r="AJ87" s="546"/>
      <c r="AK87" s="437"/>
      <c r="AL87" s="438">
        <f t="shared" si="37"/>
        <v>668.69357716324714</v>
      </c>
      <c r="AM87" s="453">
        <f t="shared" si="31"/>
        <v>8024.3229259589662</v>
      </c>
      <c r="AN87" s="546"/>
      <c r="AO87" s="546"/>
      <c r="AP87" s="546"/>
      <c r="AQ87" s="437"/>
      <c r="AR87" s="438">
        <f t="shared" si="38"/>
        <v>668.69357716324714</v>
      </c>
      <c r="AS87" s="453">
        <f t="shared" si="32"/>
        <v>8024.3229259589662</v>
      </c>
      <c r="AT87" s="546"/>
      <c r="AU87" s="546"/>
      <c r="AV87" s="546"/>
      <c r="AW87" s="437"/>
      <c r="AX87" s="438">
        <f t="shared" si="39"/>
        <v>668.69357716324714</v>
      </c>
      <c r="AY87" s="453">
        <f t="shared" si="33"/>
        <v>8024.3229259589662</v>
      </c>
      <c r="AZ87" s="546"/>
      <c r="BA87" s="546"/>
      <c r="BB87" s="546"/>
      <c r="BC87" s="437"/>
      <c r="BD87" s="438">
        <f t="shared" si="40"/>
        <v>668.69357716324714</v>
      </c>
      <c r="BE87" s="453">
        <f t="shared" si="34"/>
        <v>8024.3229259589662</v>
      </c>
      <c r="BF87" s="546"/>
      <c r="BG87" s="546"/>
      <c r="BH87" s="546"/>
      <c r="BI87" s="437"/>
      <c r="BJ87" s="438">
        <f t="shared" si="41"/>
        <v>668.69357716324714</v>
      </c>
      <c r="BK87" s="453">
        <f t="shared" si="35"/>
        <v>8024.3229259589662</v>
      </c>
      <c r="BL87" s="546"/>
      <c r="BM87" s="546"/>
      <c r="BN87" s="549"/>
    </row>
    <row r="88" spans="1:66" ht="16.5" customHeight="1" x14ac:dyDescent="0.25">
      <c r="A88" s="340"/>
      <c r="B88" s="426" t="s">
        <v>298</v>
      </c>
      <c r="C88" s="514" t="s">
        <v>299</v>
      </c>
      <c r="D88" s="454" t="s">
        <v>358</v>
      </c>
      <c r="E88" s="600"/>
      <c r="F88" s="341" t="str">
        <f t="shared" si="26"/>
        <v>076001VENP_</v>
      </c>
      <c r="G88" s="455" t="str">
        <f t="shared" si="27"/>
        <v>076001VENP__</v>
      </c>
      <c r="H88" s="282" t="s">
        <v>19</v>
      </c>
      <c r="I88" s="282" t="s">
        <v>14</v>
      </c>
      <c r="J88" s="426">
        <v>1</v>
      </c>
      <c r="K88" s="426"/>
      <c r="L88" s="283"/>
      <c r="M88" s="425" t="s">
        <v>10</v>
      </c>
      <c r="N88" s="426">
        <v>3</v>
      </c>
      <c r="O88" s="426">
        <v>305</v>
      </c>
      <c r="P88" s="426">
        <v>610</v>
      </c>
      <c r="Q88" s="426">
        <v>68</v>
      </c>
      <c r="R88" s="426"/>
      <c r="S88" s="426"/>
      <c r="T88" s="426"/>
      <c r="U88" s="444" t="s">
        <v>144</v>
      </c>
      <c r="V88" s="445"/>
      <c r="W88" s="456"/>
      <c r="X88" s="446"/>
      <c r="Y88" s="447"/>
      <c r="Z88" s="447"/>
      <c r="AA88" s="448">
        <v>200</v>
      </c>
      <c r="AB88" s="449">
        <v>0.5</v>
      </c>
      <c r="AC88" s="450">
        <f t="shared" si="28"/>
        <v>100</v>
      </c>
      <c r="AD88" s="451">
        <f t="shared" si="29"/>
        <v>300</v>
      </c>
      <c r="AE88" s="452">
        <v>0.05</v>
      </c>
      <c r="AF88" s="451">
        <f t="shared" si="30"/>
        <v>315</v>
      </c>
      <c r="AG88" s="453">
        <f t="shared" si="36"/>
        <v>3780</v>
      </c>
      <c r="AH88" s="546"/>
      <c r="AI88" s="546"/>
      <c r="AJ88" s="546"/>
      <c r="AK88" s="437"/>
      <c r="AL88" s="438">
        <f t="shared" si="37"/>
        <v>334.34678858162357</v>
      </c>
      <c r="AM88" s="453">
        <f t="shared" si="31"/>
        <v>4012.1614629794831</v>
      </c>
      <c r="AN88" s="546"/>
      <c r="AO88" s="546"/>
      <c r="AP88" s="546"/>
      <c r="AQ88" s="437"/>
      <c r="AR88" s="438">
        <f t="shared" si="38"/>
        <v>334.34678858162357</v>
      </c>
      <c r="AS88" s="453">
        <f t="shared" si="32"/>
        <v>4012.1614629794831</v>
      </c>
      <c r="AT88" s="546"/>
      <c r="AU88" s="546"/>
      <c r="AV88" s="546"/>
      <c r="AW88" s="437"/>
      <c r="AX88" s="438">
        <f t="shared" si="39"/>
        <v>334.34678858162357</v>
      </c>
      <c r="AY88" s="453">
        <f t="shared" si="33"/>
        <v>4012.1614629794831</v>
      </c>
      <c r="AZ88" s="546"/>
      <c r="BA88" s="546"/>
      <c r="BB88" s="546"/>
      <c r="BC88" s="437"/>
      <c r="BD88" s="438">
        <f t="shared" si="40"/>
        <v>334.34678858162357</v>
      </c>
      <c r="BE88" s="453">
        <f t="shared" si="34"/>
        <v>4012.1614629794831</v>
      </c>
      <c r="BF88" s="546"/>
      <c r="BG88" s="546"/>
      <c r="BH88" s="546"/>
      <c r="BI88" s="437"/>
      <c r="BJ88" s="438">
        <f t="shared" si="41"/>
        <v>334.34678858162357</v>
      </c>
      <c r="BK88" s="453">
        <f t="shared" si="35"/>
        <v>4012.1614629794831</v>
      </c>
      <c r="BL88" s="546"/>
      <c r="BM88" s="546"/>
      <c r="BN88" s="549"/>
    </row>
    <row r="89" spans="1:66" ht="16.5" customHeight="1" x14ac:dyDescent="0.25">
      <c r="A89" s="340"/>
      <c r="B89" s="426" t="s">
        <v>298</v>
      </c>
      <c r="C89" s="514" t="s">
        <v>299</v>
      </c>
      <c r="D89" s="454" t="s">
        <v>358</v>
      </c>
      <c r="E89" s="600" t="s">
        <v>338</v>
      </c>
      <c r="F89" s="341" t="str">
        <f t="shared" si="26"/>
        <v>076001VENP_</v>
      </c>
      <c r="G89" s="455" t="str">
        <f t="shared" si="27"/>
        <v>076001VENP__</v>
      </c>
      <c r="H89" s="282" t="s">
        <v>19</v>
      </c>
      <c r="I89" s="282" t="s">
        <v>14</v>
      </c>
      <c r="J89" s="426">
        <v>1</v>
      </c>
      <c r="K89" s="426"/>
      <c r="L89" s="283"/>
      <c r="M89" s="425" t="s">
        <v>10</v>
      </c>
      <c r="N89" s="426">
        <v>3</v>
      </c>
      <c r="O89" s="426">
        <v>305</v>
      </c>
      <c r="P89" s="426">
        <v>610</v>
      </c>
      <c r="Q89" s="426">
        <v>68</v>
      </c>
      <c r="R89" s="426"/>
      <c r="S89" s="426"/>
      <c r="T89" s="426"/>
      <c r="U89" s="444" t="s">
        <v>144</v>
      </c>
      <c r="V89" s="445"/>
      <c r="W89" s="456"/>
      <c r="X89" s="446"/>
      <c r="Y89" s="447"/>
      <c r="Z89" s="447"/>
      <c r="AA89" s="448">
        <v>200</v>
      </c>
      <c r="AB89" s="449">
        <v>0.5</v>
      </c>
      <c r="AC89" s="450">
        <f t="shared" si="28"/>
        <v>100</v>
      </c>
      <c r="AD89" s="451">
        <f t="shared" si="29"/>
        <v>300</v>
      </c>
      <c r="AE89" s="452">
        <v>0.05</v>
      </c>
      <c r="AF89" s="451">
        <f t="shared" si="30"/>
        <v>315</v>
      </c>
      <c r="AG89" s="453">
        <f t="shared" si="36"/>
        <v>3780</v>
      </c>
      <c r="AH89" s="546"/>
      <c r="AI89" s="546"/>
      <c r="AJ89" s="546"/>
      <c r="AK89" s="437"/>
      <c r="AL89" s="438">
        <f t="shared" si="37"/>
        <v>334.34678858162357</v>
      </c>
      <c r="AM89" s="453">
        <f t="shared" si="31"/>
        <v>4012.1614629794831</v>
      </c>
      <c r="AN89" s="546"/>
      <c r="AO89" s="546"/>
      <c r="AP89" s="546"/>
      <c r="AQ89" s="437"/>
      <c r="AR89" s="438">
        <f t="shared" si="38"/>
        <v>334.34678858162357</v>
      </c>
      <c r="AS89" s="453">
        <f t="shared" si="32"/>
        <v>4012.1614629794831</v>
      </c>
      <c r="AT89" s="546"/>
      <c r="AU89" s="546"/>
      <c r="AV89" s="546"/>
      <c r="AW89" s="437"/>
      <c r="AX89" s="438">
        <f t="shared" si="39"/>
        <v>334.34678858162357</v>
      </c>
      <c r="AY89" s="453">
        <f t="shared" si="33"/>
        <v>4012.1614629794831</v>
      </c>
      <c r="AZ89" s="546"/>
      <c r="BA89" s="546"/>
      <c r="BB89" s="546"/>
      <c r="BC89" s="437"/>
      <c r="BD89" s="438">
        <f t="shared" si="40"/>
        <v>334.34678858162357</v>
      </c>
      <c r="BE89" s="453">
        <f t="shared" si="34"/>
        <v>4012.1614629794831</v>
      </c>
      <c r="BF89" s="546"/>
      <c r="BG89" s="546"/>
      <c r="BH89" s="546"/>
      <c r="BI89" s="437"/>
      <c r="BJ89" s="438">
        <f t="shared" si="41"/>
        <v>334.34678858162357</v>
      </c>
      <c r="BK89" s="453">
        <f t="shared" si="35"/>
        <v>4012.1614629794831</v>
      </c>
      <c r="BL89" s="546"/>
      <c r="BM89" s="546"/>
      <c r="BN89" s="549"/>
    </row>
    <row r="90" spans="1:66" ht="16.5" customHeight="1" x14ac:dyDescent="0.25">
      <c r="A90" s="340"/>
      <c r="B90" s="426" t="s">
        <v>298</v>
      </c>
      <c r="C90" s="514" t="s">
        <v>299</v>
      </c>
      <c r="D90" s="454" t="s">
        <v>358</v>
      </c>
      <c r="E90" s="600"/>
      <c r="F90" s="341" t="str">
        <f t="shared" si="26"/>
        <v>076001VENP_</v>
      </c>
      <c r="G90" s="455" t="str">
        <f t="shared" si="27"/>
        <v>076001VENP__</v>
      </c>
      <c r="H90" s="282" t="s">
        <v>19</v>
      </c>
      <c r="I90" s="282" t="s">
        <v>14</v>
      </c>
      <c r="J90" s="426">
        <v>1</v>
      </c>
      <c r="K90" s="426"/>
      <c r="L90" s="283"/>
      <c r="M90" s="425" t="s">
        <v>10</v>
      </c>
      <c r="N90" s="426">
        <v>3</v>
      </c>
      <c r="O90" s="426">
        <v>305</v>
      </c>
      <c r="P90" s="426">
        <v>610</v>
      </c>
      <c r="Q90" s="426">
        <v>68</v>
      </c>
      <c r="R90" s="426"/>
      <c r="S90" s="426"/>
      <c r="T90" s="426"/>
      <c r="U90" s="444" t="s">
        <v>144</v>
      </c>
      <c r="V90" s="445"/>
      <c r="W90" s="456"/>
      <c r="X90" s="446"/>
      <c r="Y90" s="447"/>
      <c r="Z90" s="447"/>
      <c r="AA90" s="448">
        <v>200</v>
      </c>
      <c r="AB90" s="449">
        <v>0.5</v>
      </c>
      <c r="AC90" s="450">
        <f t="shared" si="28"/>
        <v>100</v>
      </c>
      <c r="AD90" s="451">
        <f t="shared" si="29"/>
        <v>300</v>
      </c>
      <c r="AE90" s="452">
        <v>0.05</v>
      </c>
      <c r="AF90" s="451">
        <f t="shared" si="30"/>
        <v>315</v>
      </c>
      <c r="AG90" s="453">
        <f t="shared" si="36"/>
        <v>3780</v>
      </c>
      <c r="AH90" s="546"/>
      <c r="AI90" s="546"/>
      <c r="AJ90" s="546"/>
      <c r="AK90" s="437"/>
      <c r="AL90" s="438">
        <f t="shared" si="37"/>
        <v>334.34678858162357</v>
      </c>
      <c r="AM90" s="453">
        <f t="shared" si="31"/>
        <v>4012.1614629794831</v>
      </c>
      <c r="AN90" s="546"/>
      <c r="AO90" s="546"/>
      <c r="AP90" s="546"/>
      <c r="AQ90" s="437"/>
      <c r="AR90" s="438">
        <f t="shared" si="38"/>
        <v>334.34678858162357</v>
      </c>
      <c r="AS90" s="453">
        <f t="shared" si="32"/>
        <v>4012.1614629794831</v>
      </c>
      <c r="AT90" s="546"/>
      <c r="AU90" s="546"/>
      <c r="AV90" s="546"/>
      <c r="AW90" s="437"/>
      <c r="AX90" s="438">
        <f t="shared" si="39"/>
        <v>334.34678858162357</v>
      </c>
      <c r="AY90" s="453">
        <f t="shared" si="33"/>
        <v>4012.1614629794831</v>
      </c>
      <c r="AZ90" s="546"/>
      <c r="BA90" s="546"/>
      <c r="BB90" s="546"/>
      <c r="BC90" s="437"/>
      <c r="BD90" s="438">
        <f t="shared" si="40"/>
        <v>334.34678858162357</v>
      </c>
      <c r="BE90" s="453">
        <f t="shared" si="34"/>
        <v>4012.1614629794831</v>
      </c>
      <c r="BF90" s="546"/>
      <c r="BG90" s="546"/>
      <c r="BH90" s="546"/>
      <c r="BI90" s="437"/>
      <c r="BJ90" s="438">
        <f t="shared" si="41"/>
        <v>334.34678858162357</v>
      </c>
      <c r="BK90" s="453">
        <f t="shared" si="35"/>
        <v>4012.1614629794831</v>
      </c>
      <c r="BL90" s="546"/>
      <c r="BM90" s="546"/>
      <c r="BN90" s="549"/>
    </row>
    <row r="91" spans="1:66" ht="16.5" customHeight="1" x14ac:dyDescent="0.25">
      <c r="A91" s="340"/>
      <c r="B91" s="426" t="s">
        <v>298</v>
      </c>
      <c r="C91" s="514" t="s">
        <v>299</v>
      </c>
      <c r="D91" s="454" t="s">
        <v>358</v>
      </c>
      <c r="E91" s="600" t="s">
        <v>339</v>
      </c>
      <c r="F91" s="341" t="str">
        <f t="shared" si="26"/>
        <v>076001VENP_</v>
      </c>
      <c r="G91" s="455" t="str">
        <f t="shared" si="27"/>
        <v>076001VENP__</v>
      </c>
      <c r="H91" s="282" t="s">
        <v>19</v>
      </c>
      <c r="I91" s="282" t="s">
        <v>14</v>
      </c>
      <c r="J91" s="426">
        <v>1</v>
      </c>
      <c r="K91" s="426"/>
      <c r="L91" s="283"/>
      <c r="M91" s="425" t="s">
        <v>10</v>
      </c>
      <c r="N91" s="426">
        <v>3</v>
      </c>
      <c r="O91" s="426">
        <v>305</v>
      </c>
      <c r="P91" s="426">
        <v>610</v>
      </c>
      <c r="Q91" s="426">
        <v>68</v>
      </c>
      <c r="R91" s="426"/>
      <c r="S91" s="426"/>
      <c r="T91" s="426"/>
      <c r="U91" s="444" t="s">
        <v>144</v>
      </c>
      <c r="V91" s="445"/>
      <c r="W91" s="456"/>
      <c r="X91" s="446"/>
      <c r="Y91" s="447"/>
      <c r="Z91" s="447"/>
      <c r="AA91" s="448">
        <v>200</v>
      </c>
      <c r="AB91" s="449">
        <v>0.5</v>
      </c>
      <c r="AC91" s="450">
        <f t="shared" si="28"/>
        <v>100</v>
      </c>
      <c r="AD91" s="451">
        <f t="shared" si="29"/>
        <v>300</v>
      </c>
      <c r="AE91" s="452">
        <v>0.05</v>
      </c>
      <c r="AF91" s="451">
        <f t="shared" si="30"/>
        <v>315</v>
      </c>
      <c r="AG91" s="453">
        <f t="shared" si="36"/>
        <v>3780</v>
      </c>
      <c r="AH91" s="546"/>
      <c r="AI91" s="546"/>
      <c r="AJ91" s="546"/>
      <c r="AK91" s="437"/>
      <c r="AL91" s="438">
        <f t="shared" si="37"/>
        <v>334.34678858162357</v>
      </c>
      <c r="AM91" s="453">
        <f t="shared" si="31"/>
        <v>4012.1614629794831</v>
      </c>
      <c r="AN91" s="546"/>
      <c r="AO91" s="546"/>
      <c r="AP91" s="546"/>
      <c r="AQ91" s="437"/>
      <c r="AR91" s="438">
        <f t="shared" si="38"/>
        <v>334.34678858162357</v>
      </c>
      <c r="AS91" s="453">
        <f t="shared" si="32"/>
        <v>4012.1614629794831</v>
      </c>
      <c r="AT91" s="546"/>
      <c r="AU91" s="546"/>
      <c r="AV91" s="546"/>
      <c r="AW91" s="437"/>
      <c r="AX91" s="438">
        <f t="shared" si="39"/>
        <v>334.34678858162357</v>
      </c>
      <c r="AY91" s="453">
        <f t="shared" si="33"/>
        <v>4012.1614629794831</v>
      </c>
      <c r="AZ91" s="546"/>
      <c r="BA91" s="546"/>
      <c r="BB91" s="546"/>
      <c r="BC91" s="437"/>
      <c r="BD91" s="438">
        <f t="shared" si="40"/>
        <v>334.34678858162357</v>
      </c>
      <c r="BE91" s="453">
        <f t="shared" si="34"/>
        <v>4012.1614629794831</v>
      </c>
      <c r="BF91" s="546"/>
      <c r="BG91" s="546"/>
      <c r="BH91" s="546"/>
      <c r="BI91" s="437"/>
      <c r="BJ91" s="438">
        <f t="shared" si="41"/>
        <v>334.34678858162357</v>
      </c>
      <c r="BK91" s="453">
        <f t="shared" si="35"/>
        <v>4012.1614629794831</v>
      </c>
      <c r="BL91" s="546"/>
      <c r="BM91" s="546"/>
      <c r="BN91" s="549"/>
    </row>
    <row r="92" spans="1:66" ht="16.5" customHeight="1" x14ac:dyDescent="0.25">
      <c r="A92" s="340"/>
      <c r="B92" s="426" t="s">
        <v>298</v>
      </c>
      <c r="C92" s="514" t="s">
        <v>299</v>
      </c>
      <c r="D92" s="454" t="s">
        <v>358</v>
      </c>
      <c r="E92" s="600"/>
      <c r="F92" s="341" t="str">
        <f t="shared" si="26"/>
        <v>076001VENP_</v>
      </c>
      <c r="G92" s="455" t="str">
        <f t="shared" si="27"/>
        <v>076001VENP__</v>
      </c>
      <c r="H92" s="282" t="s">
        <v>19</v>
      </c>
      <c r="I92" s="282" t="s">
        <v>14</v>
      </c>
      <c r="J92" s="426">
        <v>1</v>
      </c>
      <c r="K92" s="426"/>
      <c r="L92" s="283"/>
      <c r="M92" s="425" t="s">
        <v>10</v>
      </c>
      <c r="N92" s="426">
        <v>3</v>
      </c>
      <c r="O92" s="426">
        <v>305</v>
      </c>
      <c r="P92" s="426">
        <v>610</v>
      </c>
      <c r="Q92" s="426">
        <v>68</v>
      </c>
      <c r="R92" s="426"/>
      <c r="S92" s="426"/>
      <c r="T92" s="426"/>
      <c r="U92" s="444" t="s">
        <v>144</v>
      </c>
      <c r="V92" s="445"/>
      <c r="W92" s="456"/>
      <c r="X92" s="446"/>
      <c r="Y92" s="447"/>
      <c r="Z92" s="447"/>
      <c r="AA92" s="448">
        <v>200</v>
      </c>
      <c r="AB92" s="449">
        <v>0.5</v>
      </c>
      <c r="AC92" s="450">
        <f t="shared" si="28"/>
        <v>100</v>
      </c>
      <c r="AD92" s="451">
        <f t="shared" si="29"/>
        <v>300</v>
      </c>
      <c r="AE92" s="452">
        <v>0.05</v>
      </c>
      <c r="AF92" s="451">
        <f t="shared" si="30"/>
        <v>315</v>
      </c>
      <c r="AG92" s="453">
        <f t="shared" si="36"/>
        <v>3780</v>
      </c>
      <c r="AH92" s="546"/>
      <c r="AI92" s="546"/>
      <c r="AJ92" s="546"/>
      <c r="AK92" s="437"/>
      <c r="AL92" s="438">
        <f t="shared" si="37"/>
        <v>334.34678858162357</v>
      </c>
      <c r="AM92" s="453">
        <f t="shared" si="31"/>
        <v>4012.1614629794831</v>
      </c>
      <c r="AN92" s="546"/>
      <c r="AO92" s="546"/>
      <c r="AP92" s="546"/>
      <c r="AQ92" s="437"/>
      <c r="AR92" s="438">
        <f t="shared" si="38"/>
        <v>334.34678858162357</v>
      </c>
      <c r="AS92" s="453">
        <f t="shared" si="32"/>
        <v>4012.1614629794831</v>
      </c>
      <c r="AT92" s="546"/>
      <c r="AU92" s="546"/>
      <c r="AV92" s="546"/>
      <c r="AW92" s="437"/>
      <c r="AX92" s="438">
        <f t="shared" si="39"/>
        <v>334.34678858162357</v>
      </c>
      <c r="AY92" s="453">
        <f t="shared" si="33"/>
        <v>4012.1614629794831</v>
      </c>
      <c r="AZ92" s="546"/>
      <c r="BA92" s="546"/>
      <c r="BB92" s="546"/>
      <c r="BC92" s="437"/>
      <c r="BD92" s="438">
        <f t="shared" si="40"/>
        <v>334.34678858162357</v>
      </c>
      <c r="BE92" s="453">
        <f t="shared" si="34"/>
        <v>4012.1614629794831</v>
      </c>
      <c r="BF92" s="546"/>
      <c r="BG92" s="546"/>
      <c r="BH92" s="546"/>
      <c r="BI92" s="437"/>
      <c r="BJ92" s="438">
        <f t="shared" si="41"/>
        <v>334.34678858162357</v>
      </c>
      <c r="BK92" s="453">
        <f t="shared" si="35"/>
        <v>4012.1614629794831</v>
      </c>
      <c r="BL92" s="546"/>
      <c r="BM92" s="546"/>
      <c r="BN92" s="549"/>
    </row>
    <row r="93" spans="1:66" ht="16.5" customHeight="1" x14ac:dyDescent="0.25">
      <c r="A93" s="340"/>
      <c r="B93" s="426" t="s">
        <v>298</v>
      </c>
      <c r="C93" s="514" t="s">
        <v>299</v>
      </c>
      <c r="D93" s="454" t="s">
        <v>358</v>
      </c>
      <c r="E93" s="601" t="s">
        <v>340</v>
      </c>
      <c r="F93" s="341" t="str">
        <f t="shared" si="26"/>
        <v>076001VENP_</v>
      </c>
      <c r="G93" s="455" t="str">
        <f t="shared" si="27"/>
        <v>076001VENP__</v>
      </c>
      <c r="H93" s="282" t="s">
        <v>19</v>
      </c>
      <c r="I93" s="282" t="s">
        <v>14</v>
      </c>
      <c r="J93" s="426">
        <v>2</v>
      </c>
      <c r="K93" s="426"/>
      <c r="L93" s="283"/>
      <c r="M93" s="425" t="s">
        <v>10</v>
      </c>
      <c r="N93" s="426">
        <v>3</v>
      </c>
      <c r="O93" s="426">
        <v>305</v>
      </c>
      <c r="P93" s="426">
        <v>610</v>
      </c>
      <c r="Q93" s="426">
        <v>68</v>
      </c>
      <c r="R93" s="426"/>
      <c r="S93" s="426"/>
      <c r="T93" s="426"/>
      <c r="U93" s="444" t="s">
        <v>144</v>
      </c>
      <c r="V93" s="445"/>
      <c r="W93" s="456"/>
      <c r="X93" s="446"/>
      <c r="Y93" s="447"/>
      <c r="Z93" s="447"/>
      <c r="AA93" s="448">
        <v>200</v>
      </c>
      <c r="AB93" s="449">
        <v>0.5</v>
      </c>
      <c r="AC93" s="450">
        <f t="shared" si="28"/>
        <v>100</v>
      </c>
      <c r="AD93" s="451">
        <f t="shared" si="29"/>
        <v>600</v>
      </c>
      <c r="AE93" s="452">
        <v>0.05</v>
      </c>
      <c r="AF93" s="451">
        <f t="shared" si="30"/>
        <v>630</v>
      </c>
      <c r="AG93" s="453">
        <f t="shared" si="36"/>
        <v>7560</v>
      </c>
      <c r="AH93" s="546"/>
      <c r="AI93" s="546"/>
      <c r="AJ93" s="546"/>
      <c r="AK93" s="437"/>
      <c r="AL93" s="438">
        <f t="shared" si="37"/>
        <v>668.69357716324714</v>
      </c>
      <c r="AM93" s="453">
        <f t="shared" si="31"/>
        <v>8024.3229259589662</v>
      </c>
      <c r="AN93" s="546"/>
      <c r="AO93" s="546"/>
      <c r="AP93" s="546"/>
      <c r="AQ93" s="437"/>
      <c r="AR93" s="438">
        <f t="shared" si="38"/>
        <v>668.69357716324714</v>
      </c>
      <c r="AS93" s="453">
        <f t="shared" si="32"/>
        <v>8024.3229259589662</v>
      </c>
      <c r="AT93" s="546"/>
      <c r="AU93" s="546"/>
      <c r="AV93" s="546"/>
      <c r="AW93" s="437"/>
      <c r="AX93" s="438">
        <f t="shared" si="39"/>
        <v>668.69357716324714</v>
      </c>
      <c r="AY93" s="453">
        <f t="shared" si="33"/>
        <v>8024.3229259589662</v>
      </c>
      <c r="AZ93" s="546"/>
      <c r="BA93" s="546"/>
      <c r="BB93" s="546"/>
      <c r="BC93" s="437"/>
      <c r="BD93" s="438">
        <f t="shared" si="40"/>
        <v>668.69357716324714</v>
      </c>
      <c r="BE93" s="453">
        <f t="shared" si="34"/>
        <v>8024.3229259589662</v>
      </c>
      <c r="BF93" s="546"/>
      <c r="BG93" s="546"/>
      <c r="BH93" s="546"/>
      <c r="BI93" s="437"/>
      <c r="BJ93" s="438">
        <f t="shared" si="41"/>
        <v>668.69357716324714</v>
      </c>
      <c r="BK93" s="453">
        <f t="shared" si="35"/>
        <v>8024.3229259589662</v>
      </c>
      <c r="BL93" s="546"/>
      <c r="BM93" s="546"/>
      <c r="BN93" s="549"/>
    </row>
    <row r="94" spans="1:66" ht="16.5" customHeight="1" x14ac:dyDescent="0.25">
      <c r="A94" s="340"/>
      <c r="B94" s="426" t="s">
        <v>298</v>
      </c>
      <c r="C94" s="514" t="s">
        <v>299</v>
      </c>
      <c r="D94" s="454" t="s">
        <v>358</v>
      </c>
      <c r="E94" s="601"/>
      <c r="F94" s="341" t="str">
        <f t="shared" si="26"/>
        <v>076001VENP_</v>
      </c>
      <c r="G94" s="455" t="str">
        <f t="shared" si="27"/>
        <v>076001VENP__</v>
      </c>
      <c r="H94" s="282" t="s">
        <v>19</v>
      </c>
      <c r="I94" s="282" t="s">
        <v>14</v>
      </c>
      <c r="J94" s="426">
        <v>2</v>
      </c>
      <c r="K94" s="426"/>
      <c r="L94" s="283"/>
      <c r="M94" s="425" t="s">
        <v>10</v>
      </c>
      <c r="N94" s="426">
        <v>3</v>
      </c>
      <c r="O94" s="426">
        <v>305</v>
      </c>
      <c r="P94" s="426">
        <v>305</v>
      </c>
      <c r="Q94" s="426">
        <v>68</v>
      </c>
      <c r="R94" s="426"/>
      <c r="S94" s="426"/>
      <c r="T94" s="426"/>
      <c r="U94" s="444" t="s">
        <v>144</v>
      </c>
      <c r="V94" s="445"/>
      <c r="W94" s="456"/>
      <c r="X94" s="446"/>
      <c r="Y94" s="447"/>
      <c r="Z94" s="447"/>
      <c r="AA94" s="448">
        <v>200</v>
      </c>
      <c r="AB94" s="449">
        <v>0.5</v>
      </c>
      <c r="AC94" s="450">
        <f t="shared" si="28"/>
        <v>100</v>
      </c>
      <c r="AD94" s="451">
        <f t="shared" si="29"/>
        <v>600</v>
      </c>
      <c r="AE94" s="452">
        <v>0.05</v>
      </c>
      <c r="AF94" s="451">
        <f t="shared" si="30"/>
        <v>630</v>
      </c>
      <c r="AG94" s="453">
        <f t="shared" si="36"/>
        <v>7560</v>
      </c>
      <c r="AH94" s="546"/>
      <c r="AI94" s="546"/>
      <c r="AJ94" s="546"/>
      <c r="AK94" s="437"/>
      <c r="AL94" s="438">
        <f t="shared" si="37"/>
        <v>668.69357716324714</v>
      </c>
      <c r="AM94" s="453">
        <f t="shared" si="31"/>
        <v>8024.3229259589662</v>
      </c>
      <c r="AN94" s="546"/>
      <c r="AO94" s="546"/>
      <c r="AP94" s="546"/>
      <c r="AQ94" s="437"/>
      <c r="AR94" s="438">
        <f t="shared" si="38"/>
        <v>668.69357716324714</v>
      </c>
      <c r="AS94" s="453">
        <f t="shared" si="32"/>
        <v>8024.3229259589662</v>
      </c>
      <c r="AT94" s="546"/>
      <c r="AU94" s="546"/>
      <c r="AV94" s="546"/>
      <c r="AW94" s="437"/>
      <c r="AX94" s="438">
        <f t="shared" si="39"/>
        <v>668.69357716324714</v>
      </c>
      <c r="AY94" s="453">
        <f t="shared" si="33"/>
        <v>8024.3229259589662</v>
      </c>
      <c r="AZ94" s="546"/>
      <c r="BA94" s="546"/>
      <c r="BB94" s="546"/>
      <c r="BC94" s="437"/>
      <c r="BD94" s="438">
        <f t="shared" si="40"/>
        <v>668.69357716324714</v>
      </c>
      <c r="BE94" s="453">
        <f t="shared" si="34"/>
        <v>8024.3229259589662</v>
      </c>
      <c r="BF94" s="546"/>
      <c r="BG94" s="546"/>
      <c r="BH94" s="546"/>
      <c r="BI94" s="437"/>
      <c r="BJ94" s="438">
        <f t="shared" si="41"/>
        <v>668.69357716324714</v>
      </c>
      <c r="BK94" s="453">
        <f t="shared" si="35"/>
        <v>8024.3229259589662</v>
      </c>
      <c r="BL94" s="546"/>
      <c r="BM94" s="546"/>
      <c r="BN94" s="549"/>
    </row>
    <row r="95" spans="1:66" ht="16.5" customHeight="1" x14ac:dyDescent="0.25">
      <c r="A95" s="340"/>
      <c r="B95" s="426" t="s">
        <v>298</v>
      </c>
      <c r="C95" s="514" t="s">
        <v>299</v>
      </c>
      <c r="D95" s="458" t="s">
        <v>358</v>
      </c>
      <c r="E95" s="601" t="s">
        <v>341</v>
      </c>
      <c r="F95" s="353" t="str">
        <f t="shared" si="26"/>
        <v>076001VENP_</v>
      </c>
      <c r="G95" s="459" t="str">
        <f t="shared" si="27"/>
        <v>076001VENP__</v>
      </c>
      <c r="H95" s="282" t="s">
        <v>19</v>
      </c>
      <c r="I95" s="282" t="s">
        <v>14</v>
      </c>
      <c r="J95" s="426">
        <v>2</v>
      </c>
      <c r="K95" s="460"/>
      <c r="L95" s="283"/>
      <c r="M95" s="425" t="s">
        <v>10</v>
      </c>
      <c r="N95" s="426">
        <v>3</v>
      </c>
      <c r="O95" s="426">
        <v>305</v>
      </c>
      <c r="P95" s="426">
        <v>305</v>
      </c>
      <c r="Q95" s="426">
        <v>68</v>
      </c>
      <c r="R95" s="426"/>
      <c r="S95" s="426"/>
      <c r="T95" s="426"/>
      <c r="U95" s="444" t="s">
        <v>144</v>
      </c>
      <c r="V95" s="445"/>
      <c r="W95" s="456"/>
      <c r="X95" s="446"/>
      <c r="Y95" s="447"/>
      <c r="Z95" s="447"/>
      <c r="AA95" s="448">
        <v>200</v>
      </c>
      <c r="AB95" s="449">
        <v>0.5</v>
      </c>
      <c r="AC95" s="450">
        <f t="shared" si="28"/>
        <v>100</v>
      </c>
      <c r="AD95" s="451">
        <f t="shared" si="29"/>
        <v>600</v>
      </c>
      <c r="AE95" s="452">
        <v>0.05</v>
      </c>
      <c r="AF95" s="451">
        <f t="shared" si="30"/>
        <v>630</v>
      </c>
      <c r="AG95" s="453">
        <f t="shared" si="36"/>
        <v>7560</v>
      </c>
      <c r="AH95" s="546"/>
      <c r="AI95" s="546"/>
      <c r="AJ95" s="546"/>
      <c r="AK95" s="437"/>
      <c r="AL95" s="438">
        <f t="shared" si="37"/>
        <v>668.69357716324714</v>
      </c>
      <c r="AM95" s="453">
        <f t="shared" si="31"/>
        <v>8024.3229259589662</v>
      </c>
      <c r="AN95" s="546"/>
      <c r="AO95" s="546"/>
      <c r="AP95" s="546"/>
      <c r="AQ95" s="437"/>
      <c r="AR95" s="438">
        <f t="shared" si="38"/>
        <v>668.69357716324714</v>
      </c>
      <c r="AS95" s="453">
        <f t="shared" si="32"/>
        <v>8024.3229259589662</v>
      </c>
      <c r="AT95" s="546"/>
      <c r="AU95" s="546"/>
      <c r="AV95" s="546"/>
      <c r="AW95" s="437"/>
      <c r="AX95" s="438">
        <f t="shared" si="39"/>
        <v>668.69357716324714</v>
      </c>
      <c r="AY95" s="453">
        <f t="shared" si="33"/>
        <v>8024.3229259589662</v>
      </c>
      <c r="AZ95" s="546"/>
      <c r="BA95" s="546"/>
      <c r="BB95" s="546"/>
      <c r="BC95" s="437"/>
      <c r="BD95" s="438">
        <f t="shared" si="40"/>
        <v>668.69357716324714</v>
      </c>
      <c r="BE95" s="453">
        <f t="shared" si="34"/>
        <v>8024.3229259589662</v>
      </c>
      <c r="BF95" s="546"/>
      <c r="BG95" s="546"/>
      <c r="BH95" s="546"/>
      <c r="BI95" s="437"/>
      <c r="BJ95" s="438">
        <f t="shared" si="41"/>
        <v>668.69357716324714</v>
      </c>
      <c r="BK95" s="453">
        <f t="shared" si="35"/>
        <v>8024.3229259589662</v>
      </c>
      <c r="BL95" s="546"/>
      <c r="BM95" s="546"/>
      <c r="BN95" s="549"/>
    </row>
    <row r="96" spans="1:66" ht="16.5" customHeight="1" x14ac:dyDescent="0.25">
      <c r="A96" s="340"/>
      <c r="B96" s="426" t="s">
        <v>298</v>
      </c>
      <c r="C96" s="514" t="s">
        <v>299</v>
      </c>
      <c r="D96" s="454" t="s">
        <v>358</v>
      </c>
      <c r="E96" s="601"/>
      <c r="F96" s="341" t="str">
        <f t="shared" si="26"/>
        <v>076001VENP_</v>
      </c>
      <c r="G96" s="455" t="str">
        <f t="shared" si="27"/>
        <v>076001VENP__</v>
      </c>
      <c r="H96" s="282" t="s">
        <v>19</v>
      </c>
      <c r="I96" s="282" t="s">
        <v>14</v>
      </c>
      <c r="J96" s="426">
        <v>1</v>
      </c>
      <c r="K96" s="426"/>
      <c r="L96" s="283"/>
      <c r="M96" s="425" t="s">
        <v>10</v>
      </c>
      <c r="N96" s="426">
        <v>3</v>
      </c>
      <c r="O96" s="426">
        <v>305</v>
      </c>
      <c r="P96" s="426">
        <v>305</v>
      </c>
      <c r="Q96" s="426">
        <v>68</v>
      </c>
      <c r="R96" s="426"/>
      <c r="S96" s="426"/>
      <c r="T96" s="426"/>
      <c r="U96" s="444" t="s">
        <v>144</v>
      </c>
      <c r="V96" s="445"/>
      <c r="W96" s="456"/>
      <c r="X96" s="446"/>
      <c r="Y96" s="447"/>
      <c r="Z96" s="447"/>
      <c r="AA96" s="448">
        <v>200</v>
      </c>
      <c r="AB96" s="449">
        <v>0.5</v>
      </c>
      <c r="AC96" s="450">
        <f t="shared" si="28"/>
        <v>100</v>
      </c>
      <c r="AD96" s="451">
        <f t="shared" si="29"/>
        <v>300</v>
      </c>
      <c r="AE96" s="452">
        <v>0.05</v>
      </c>
      <c r="AF96" s="451">
        <f t="shared" si="30"/>
        <v>315</v>
      </c>
      <c r="AG96" s="453">
        <f t="shared" si="36"/>
        <v>3780</v>
      </c>
      <c r="AH96" s="546"/>
      <c r="AI96" s="546"/>
      <c r="AJ96" s="546"/>
      <c r="AK96" s="437"/>
      <c r="AL96" s="438">
        <f t="shared" si="37"/>
        <v>334.34678858162357</v>
      </c>
      <c r="AM96" s="453">
        <f t="shared" si="31"/>
        <v>4012.1614629794831</v>
      </c>
      <c r="AN96" s="546"/>
      <c r="AO96" s="546"/>
      <c r="AP96" s="546"/>
      <c r="AQ96" s="437"/>
      <c r="AR96" s="438">
        <f t="shared" si="38"/>
        <v>334.34678858162357</v>
      </c>
      <c r="AS96" s="453">
        <f t="shared" si="32"/>
        <v>4012.1614629794831</v>
      </c>
      <c r="AT96" s="546"/>
      <c r="AU96" s="546"/>
      <c r="AV96" s="546"/>
      <c r="AW96" s="437"/>
      <c r="AX96" s="438">
        <f t="shared" si="39"/>
        <v>334.34678858162357</v>
      </c>
      <c r="AY96" s="453">
        <f t="shared" si="33"/>
        <v>4012.1614629794831</v>
      </c>
      <c r="AZ96" s="546"/>
      <c r="BA96" s="546"/>
      <c r="BB96" s="546"/>
      <c r="BC96" s="437"/>
      <c r="BD96" s="438">
        <f t="shared" si="40"/>
        <v>334.34678858162357</v>
      </c>
      <c r="BE96" s="453">
        <f t="shared" si="34"/>
        <v>4012.1614629794831</v>
      </c>
      <c r="BF96" s="546"/>
      <c r="BG96" s="546"/>
      <c r="BH96" s="546"/>
      <c r="BI96" s="437"/>
      <c r="BJ96" s="438">
        <f t="shared" si="41"/>
        <v>334.34678858162357</v>
      </c>
      <c r="BK96" s="453">
        <f t="shared" si="35"/>
        <v>4012.1614629794831</v>
      </c>
      <c r="BL96" s="546"/>
      <c r="BM96" s="546"/>
      <c r="BN96" s="549"/>
    </row>
    <row r="97" spans="1:66" ht="16.5" customHeight="1" x14ac:dyDescent="0.25">
      <c r="A97" s="340"/>
      <c r="B97" s="426" t="s">
        <v>298</v>
      </c>
      <c r="C97" s="514" t="s">
        <v>299</v>
      </c>
      <c r="D97" s="454" t="s">
        <v>358</v>
      </c>
      <c r="E97" s="601" t="s">
        <v>342</v>
      </c>
      <c r="F97" s="341" t="str">
        <f t="shared" si="26"/>
        <v>076001VENP_</v>
      </c>
      <c r="G97" s="455" t="str">
        <f t="shared" si="27"/>
        <v>076001VENP__</v>
      </c>
      <c r="H97" s="282" t="s">
        <v>19</v>
      </c>
      <c r="I97" s="282" t="s">
        <v>14</v>
      </c>
      <c r="J97" s="426">
        <v>2</v>
      </c>
      <c r="K97" s="426"/>
      <c r="L97" s="283"/>
      <c r="M97" s="425" t="s">
        <v>10</v>
      </c>
      <c r="N97" s="426">
        <v>3</v>
      </c>
      <c r="O97" s="426">
        <v>305</v>
      </c>
      <c r="P97" s="426">
        <v>305</v>
      </c>
      <c r="Q97" s="426">
        <v>68</v>
      </c>
      <c r="R97" s="426"/>
      <c r="S97" s="426"/>
      <c r="T97" s="426"/>
      <c r="U97" s="444" t="s">
        <v>144</v>
      </c>
      <c r="V97" s="445"/>
      <c r="W97" s="456"/>
      <c r="X97" s="446"/>
      <c r="Y97" s="447"/>
      <c r="Z97" s="447"/>
      <c r="AA97" s="448">
        <v>200</v>
      </c>
      <c r="AB97" s="449">
        <v>0.5</v>
      </c>
      <c r="AC97" s="450">
        <f t="shared" si="28"/>
        <v>100</v>
      </c>
      <c r="AD97" s="451">
        <f t="shared" si="29"/>
        <v>600</v>
      </c>
      <c r="AE97" s="452">
        <v>0.05</v>
      </c>
      <c r="AF97" s="451">
        <f t="shared" si="30"/>
        <v>630</v>
      </c>
      <c r="AG97" s="453">
        <f t="shared" si="36"/>
        <v>7560</v>
      </c>
      <c r="AH97" s="546"/>
      <c r="AI97" s="546"/>
      <c r="AJ97" s="546"/>
      <c r="AK97" s="437"/>
      <c r="AL97" s="438">
        <f t="shared" si="37"/>
        <v>668.69357716324714</v>
      </c>
      <c r="AM97" s="453">
        <f t="shared" si="31"/>
        <v>8024.3229259589662</v>
      </c>
      <c r="AN97" s="546"/>
      <c r="AO97" s="546"/>
      <c r="AP97" s="546"/>
      <c r="AQ97" s="437"/>
      <c r="AR97" s="438">
        <f t="shared" si="38"/>
        <v>668.69357716324714</v>
      </c>
      <c r="AS97" s="453">
        <f t="shared" si="32"/>
        <v>8024.3229259589662</v>
      </c>
      <c r="AT97" s="546"/>
      <c r="AU97" s="546"/>
      <c r="AV97" s="546"/>
      <c r="AW97" s="437"/>
      <c r="AX97" s="438">
        <f t="shared" si="39"/>
        <v>668.69357716324714</v>
      </c>
      <c r="AY97" s="453">
        <f t="shared" si="33"/>
        <v>8024.3229259589662</v>
      </c>
      <c r="AZ97" s="546"/>
      <c r="BA97" s="546"/>
      <c r="BB97" s="546"/>
      <c r="BC97" s="437"/>
      <c r="BD97" s="438">
        <f t="shared" si="40"/>
        <v>668.69357716324714</v>
      </c>
      <c r="BE97" s="453">
        <f t="shared" si="34"/>
        <v>8024.3229259589662</v>
      </c>
      <c r="BF97" s="546"/>
      <c r="BG97" s="546"/>
      <c r="BH97" s="546"/>
      <c r="BI97" s="437"/>
      <c r="BJ97" s="438">
        <f t="shared" si="41"/>
        <v>668.69357716324714</v>
      </c>
      <c r="BK97" s="453">
        <f t="shared" si="35"/>
        <v>8024.3229259589662</v>
      </c>
      <c r="BL97" s="546"/>
      <c r="BM97" s="546"/>
      <c r="BN97" s="549"/>
    </row>
    <row r="98" spans="1:66" ht="16.5" customHeight="1" x14ac:dyDescent="0.25">
      <c r="A98" s="340"/>
      <c r="B98" s="426" t="s">
        <v>298</v>
      </c>
      <c r="C98" s="514" t="s">
        <v>299</v>
      </c>
      <c r="D98" s="454" t="s">
        <v>358</v>
      </c>
      <c r="E98" s="601"/>
      <c r="F98" s="341" t="str">
        <f t="shared" si="26"/>
        <v>076001VENP_</v>
      </c>
      <c r="G98" s="455" t="str">
        <f t="shared" si="27"/>
        <v>076001VENP__</v>
      </c>
      <c r="H98" s="282" t="s">
        <v>19</v>
      </c>
      <c r="I98" s="282" t="s">
        <v>14</v>
      </c>
      <c r="J98" s="426">
        <v>1</v>
      </c>
      <c r="K98" s="426"/>
      <c r="L98" s="283"/>
      <c r="M98" s="425" t="s">
        <v>10</v>
      </c>
      <c r="N98" s="426">
        <v>3</v>
      </c>
      <c r="O98" s="426">
        <v>305</v>
      </c>
      <c r="P98" s="426">
        <v>305</v>
      </c>
      <c r="Q98" s="426">
        <v>68</v>
      </c>
      <c r="R98" s="426"/>
      <c r="S98" s="426"/>
      <c r="T98" s="426"/>
      <c r="U98" s="444" t="s">
        <v>144</v>
      </c>
      <c r="V98" s="445"/>
      <c r="W98" s="456"/>
      <c r="X98" s="446"/>
      <c r="Y98" s="447"/>
      <c r="Z98" s="447"/>
      <c r="AA98" s="448">
        <v>200</v>
      </c>
      <c r="AB98" s="449">
        <v>0.5</v>
      </c>
      <c r="AC98" s="450">
        <f t="shared" si="28"/>
        <v>100</v>
      </c>
      <c r="AD98" s="451">
        <f t="shared" si="29"/>
        <v>300</v>
      </c>
      <c r="AE98" s="452">
        <v>0.05</v>
      </c>
      <c r="AF98" s="451">
        <f t="shared" si="30"/>
        <v>315</v>
      </c>
      <c r="AG98" s="453">
        <f t="shared" si="36"/>
        <v>3780</v>
      </c>
      <c r="AH98" s="546"/>
      <c r="AI98" s="546"/>
      <c r="AJ98" s="546"/>
      <c r="AK98" s="437"/>
      <c r="AL98" s="438">
        <f t="shared" si="37"/>
        <v>334.34678858162357</v>
      </c>
      <c r="AM98" s="453">
        <f t="shared" si="31"/>
        <v>4012.1614629794831</v>
      </c>
      <c r="AN98" s="546"/>
      <c r="AO98" s="546"/>
      <c r="AP98" s="546"/>
      <c r="AQ98" s="437"/>
      <c r="AR98" s="438">
        <f t="shared" si="38"/>
        <v>334.34678858162357</v>
      </c>
      <c r="AS98" s="453">
        <f t="shared" si="32"/>
        <v>4012.1614629794831</v>
      </c>
      <c r="AT98" s="546"/>
      <c r="AU98" s="546"/>
      <c r="AV98" s="546"/>
      <c r="AW98" s="437"/>
      <c r="AX98" s="438">
        <f t="shared" si="39"/>
        <v>334.34678858162357</v>
      </c>
      <c r="AY98" s="453">
        <f t="shared" si="33"/>
        <v>4012.1614629794831</v>
      </c>
      <c r="AZ98" s="546"/>
      <c r="BA98" s="546"/>
      <c r="BB98" s="546"/>
      <c r="BC98" s="437"/>
      <c r="BD98" s="438">
        <f t="shared" si="40"/>
        <v>334.34678858162357</v>
      </c>
      <c r="BE98" s="453">
        <f t="shared" si="34"/>
        <v>4012.1614629794831</v>
      </c>
      <c r="BF98" s="546"/>
      <c r="BG98" s="546"/>
      <c r="BH98" s="546"/>
      <c r="BI98" s="437"/>
      <c r="BJ98" s="438">
        <f t="shared" si="41"/>
        <v>334.34678858162357</v>
      </c>
      <c r="BK98" s="453">
        <f t="shared" si="35"/>
        <v>4012.1614629794831</v>
      </c>
      <c r="BL98" s="546"/>
      <c r="BM98" s="546"/>
      <c r="BN98" s="549"/>
    </row>
    <row r="99" spans="1:66" ht="16.5" customHeight="1" x14ac:dyDescent="0.25">
      <c r="A99" s="340"/>
      <c r="B99" s="426" t="s">
        <v>298</v>
      </c>
      <c r="C99" s="514" t="s">
        <v>299</v>
      </c>
      <c r="D99" s="454" t="s">
        <v>358</v>
      </c>
      <c r="E99" s="601" t="s">
        <v>343</v>
      </c>
      <c r="F99" s="341" t="str">
        <f t="shared" si="26"/>
        <v>076001VENP_</v>
      </c>
      <c r="G99" s="455" t="str">
        <f t="shared" si="27"/>
        <v>076001VENP__</v>
      </c>
      <c r="H99" s="282" t="s">
        <v>19</v>
      </c>
      <c r="I99" s="282" t="s">
        <v>14</v>
      </c>
      <c r="J99" s="426">
        <v>2</v>
      </c>
      <c r="K99" s="426"/>
      <c r="L99" s="283"/>
      <c r="M99" s="425" t="s">
        <v>10</v>
      </c>
      <c r="N99" s="426">
        <v>3</v>
      </c>
      <c r="O99" s="426">
        <v>305</v>
      </c>
      <c r="P99" s="426">
        <v>305</v>
      </c>
      <c r="Q99" s="426">
        <v>68</v>
      </c>
      <c r="R99" s="426"/>
      <c r="S99" s="426"/>
      <c r="T99" s="426"/>
      <c r="U99" s="444" t="s">
        <v>144</v>
      </c>
      <c r="V99" s="445"/>
      <c r="W99" s="456"/>
      <c r="X99" s="446"/>
      <c r="Y99" s="447"/>
      <c r="Z99" s="447"/>
      <c r="AA99" s="448">
        <v>200</v>
      </c>
      <c r="AB99" s="449">
        <v>0.5</v>
      </c>
      <c r="AC99" s="450">
        <f t="shared" si="28"/>
        <v>100</v>
      </c>
      <c r="AD99" s="451">
        <f t="shared" si="29"/>
        <v>600</v>
      </c>
      <c r="AE99" s="452">
        <v>0.05</v>
      </c>
      <c r="AF99" s="451">
        <f t="shared" si="30"/>
        <v>630</v>
      </c>
      <c r="AG99" s="453">
        <f t="shared" si="36"/>
        <v>7560</v>
      </c>
      <c r="AH99" s="546"/>
      <c r="AI99" s="546"/>
      <c r="AJ99" s="546"/>
      <c r="AK99" s="437"/>
      <c r="AL99" s="438">
        <f t="shared" si="37"/>
        <v>668.69357716324714</v>
      </c>
      <c r="AM99" s="453">
        <f t="shared" si="31"/>
        <v>8024.3229259589662</v>
      </c>
      <c r="AN99" s="546"/>
      <c r="AO99" s="546"/>
      <c r="AP99" s="546"/>
      <c r="AQ99" s="437"/>
      <c r="AR99" s="438">
        <f t="shared" si="38"/>
        <v>668.69357716324714</v>
      </c>
      <c r="AS99" s="453">
        <f t="shared" si="32"/>
        <v>8024.3229259589662</v>
      </c>
      <c r="AT99" s="546"/>
      <c r="AU99" s="546"/>
      <c r="AV99" s="546"/>
      <c r="AW99" s="437"/>
      <c r="AX99" s="438">
        <f t="shared" si="39"/>
        <v>668.69357716324714</v>
      </c>
      <c r="AY99" s="453">
        <f t="shared" si="33"/>
        <v>8024.3229259589662</v>
      </c>
      <c r="AZ99" s="546"/>
      <c r="BA99" s="546"/>
      <c r="BB99" s="546"/>
      <c r="BC99" s="437"/>
      <c r="BD99" s="438">
        <f t="shared" si="40"/>
        <v>668.69357716324714</v>
      </c>
      <c r="BE99" s="453">
        <f t="shared" si="34"/>
        <v>8024.3229259589662</v>
      </c>
      <c r="BF99" s="546"/>
      <c r="BG99" s="546"/>
      <c r="BH99" s="546"/>
      <c r="BI99" s="437"/>
      <c r="BJ99" s="438">
        <f t="shared" si="41"/>
        <v>668.69357716324714</v>
      </c>
      <c r="BK99" s="453">
        <f t="shared" si="35"/>
        <v>8024.3229259589662</v>
      </c>
      <c r="BL99" s="546"/>
      <c r="BM99" s="546"/>
      <c r="BN99" s="549"/>
    </row>
    <row r="100" spans="1:66" ht="16.5" customHeight="1" x14ac:dyDescent="0.25">
      <c r="A100" s="340"/>
      <c r="B100" s="426" t="s">
        <v>298</v>
      </c>
      <c r="C100" s="514" t="s">
        <v>299</v>
      </c>
      <c r="D100" s="441" t="s">
        <v>358</v>
      </c>
      <c r="E100" s="601"/>
      <c r="F100" s="367" t="str">
        <f t="shared" si="26"/>
        <v>076001VENP_</v>
      </c>
      <c r="G100" s="442" t="str">
        <f t="shared" si="27"/>
        <v>076001VENP__</v>
      </c>
      <c r="H100" s="282" t="s">
        <v>19</v>
      </c>
      <c r="I100" s="282" t="s">
        <v>14</v>
      </c>
      <c r="J100" s="426">
        <v>1</v>
      </c>
      <c r="K100" s="443"/>
      <c r="L100" s="283"/>
      <c r="M100" s="425" t="s">
        <v>10</v>
      </c>
      <c r="N100" s="426">
        <v>3</v>
      </c>
      <c r="O100" s="426">
        <v>305</v>
      </c>
      <c r="P100" s="426">
        <v>305</v>
      </c>
      <c r="Q100" s="426">
        <v>68</v>
      </c>
      <c r="R100" s="426"/>
      <c r="S100" s="426"/>
      <c r="T100" s="426"/>
      <c r="U100" s="444" t="s">
        <v>144</v>
      </c>
      <c r="V100" s="445"/>
      <c r="W100" s="456"/>
      <c r="X100" s="446"/>
      <c r="Y100" s="447"/>
      <c r="Z100" s="447"/>
      <c r="AA100" s="448">
        <v>200</v>
      </c>
      <c r="AB100" s="449">
        <v>0.5</v>
      </c>
      <c r="AC100" s="450">
        <f t="shared" si="28"/>
        <v>100</v>
      </c>
      <c r="AD100" s="451">
        <f t="shared" si="29"/>
        <v>300</v>
      </c>
      <c r="AE100" s="452">
        <v>0.05</v>
      </c>
      <c r="AF100" s="451">
        <f t="shared" si="30"/>
        <v>315</v>
      </c>
      <c r="AG100" s="453">
        <f t="shared" si="36"/>
        <v>3780</v>
      </c>
      <c r="AH100" s="546"/>
      <c r="AI100" s="546"/>
      <c r="AJ100" s="546"/>
      <c r="AK100" s="437"/>
      <c r="AL100" s="438">
        <f t="shared" si="37"/>
        <v>334.34678858162357</v>
      </c>
      <c r="AM100" s="453">
        <f t="shared" si="31"/>
        <v>4012.1614629794831</v>
      </c>
      <c r="AN100" s="546"/>
      <c r="AO100" s="546"/>
      <c r="AP100" s="546"/>
      <c r="AQ100" s="437"/>
      <c r="AR100" s="438">
        <f t="shared" si="38"/>
        <v>334.34678858162357</v>
      </c>
      <c r="AS100" s="453">
        <f t="shared" si="32"/>
        <v>4012.1614629794831</v>
      </c>
      <c r="AT100" s="546"/>
      <c r="AU100" s="546"/>
      <c r="AV100" s="546"/>
      <c r="AW100" s="437"/>
      <c r="AX100" s="438">
        <f t="shared" si="39"/>
        <v>334.34678858162357</v>
      </c>
      <c r="AY100" s="453">
        <f t="shared" si="33"/>
        <v>4012.1614629794831</v>
      </c>
      <c r="AZ100" s="546"/>
      <c r="BA100" s="546"/>
      <c r="BB100" s="546"/>
      <c r="BC100" s="437"/>
      <c r="BD100" s="438">
        <f t="shared" si="40"/>
        <v>334.34678858162357</v>
      </c>
      <c r="BE100" s="453">
        <f t="shared" si="34"/>
        <v>4012.1614629794831</v>
      </c>
      <c r="BF100" s="546"/>
      <c r="BG100" s="546"/>
      <c r="BH100" s="546"/>
      <c r="BI100" s="437"/>
      <c r="BJ100" s="438">
        <f t="shared" si="41"/>
        <v>334.34678858162357</v>
      </c>
      <c r="BK100" s="453">
        <f t="shared" si="35"/>
        <v>4012.1614629794831</v>
      </c>
      <c r="BL100" s="546"/>
      <c r="BM100" s="546"/>
      <c r="BN100" s="549"/>
    </row>
    <row r="101" spans="1:66" ht="16.5" customHeight="1" x14ac:dyDescent="0.25">
      <c r="A101" s="340"/>
      <c r="B101" s="426" t="s">
        <v>298</v>
      </c>
      <c r="C101" s="514" t="s">
        <v>299</v>
      </c>
      <c r="D101" s="454" t="s">
        <v>358</v>
      </c>
      <c r="E101" s="601" t="s">
        <v>344</v>
      </c>
      <c r="F101" s="341" t="str">
        <f t="shared" si="26"/>
        <v>076001VENP_</v>
      </c>
      <c r="G101" s="455" t="str">
        <f t="shared" si="27"/>
        <v>076001VENP__</v>
      </c>
      <c r="H101" s="282" t="s">
        <v>19</v>
      </c>
      <c r="I101" s="282" t="s">
        <v>14</v>
      </c>
      <c r="J101" s="426">
        <v>2</v>
      </c>
      <c r="K101" s="426"/>
      <c r="L101" s="283"/>
      <c r="M101" s="425" t="s">
        <v>10</v>
      </c>
      <c r="N101" s="426">
        <v>3</v>
      </c>
      <c r="O101" s="426">
        <v>305</v>
      </c>
      <c r="P101" s="426">
        <v>305</v>
      </c>
      <c r="Q101" s="426">
        <v>68</v>
      </c>
      <c r="R101" s="426"/>
      <c r="S101" s="426"/>
      <c r="T101" s="426"/>
      <c r="U101" s="444" t="s">
        <v>144</v>
      </c>
      <c r="V101" s="445"/>
      <c r="W101" s="456"/>
      <c r="X101" s="446"/>
      <c r="Y101" s="447"/>
      <c r="Z101" s="447"/>
      <c r="AA101" s="448">
        <v>200</v>
      </c>
      <c r="AB101" s="449">
        <v>0.5</v>
      </c>
      <c r="AC101" s="450">
        <f t="shared" si="28"/>
        <v>100</v>
      </c>
      <c r="AD101" s="451">
        <f t="shared" si="29"/>
        <v>600</v>
      </c>
      <c r="AE101" s="452">
        <v>0.05</v>
      </c>
      <c r="AF101" s="451">
        <f t="shared" si="30"/>
        <v>630</v>
      </c>
      <c r="AG101" s="453">
        <f t="shared" si="36"/>
        <v>7560</v>
      </c>
      <c r="AH101" s="546"/>
      <c r="AI101" s="546"/>
      <c r="AJ101" s="546"/>
      <c r="AK101" s="437"/>
      <c r="AL101" s="438">
        <f t="shared" si="37"/>
        <v>668.69357716324714</v>
      </c>
      <c r="AM101" s="453">
        <f t="shared" si="31"/>
        <v>8024.3229259589662</v>
      </c>
      <c r="AN101" s="546"/>
      <c r="AO101" s="546"/>
      <c r="AP101" s="546"/>
      <c r="AQ101" s="437"/>
      <c r="AR101" s="438">
        <f t="shared" si="38"/>
        <v>668.69357716324714</v>
      </c>
      <c r="AS101" s="453">
        <f t="shared" si="32"/>
        <v>8024.3229259589662</v>
      </c>
      <c r="AT101" s="546"/>
      <c r="AU101" s="546"/>
      <c r="AV101" s="546"/>
      <c r="AW101" s="437"/>
      <c r="AX101" s="438">
        <f t="shared" si="39"/>
        <v>668.69357716324714</v>
      </c>
      <c r="AY101" s="453">
        <f t="shared" si="33"/>
        <v>8024.3229259589662</v>
      </c>
      <c r="AZ101" s="546"/>
      <c r="BA101" s="546"/>
      <c r="BB101" s="546"/>
      <c r="BC101" s="437"/>
      <c r="BD101" s="438">
        <f t="shared" si="40"/>
        <v>668.69357716324714</v>
      </c>
      <c r="BE101" s="453">
        <f t="shared" si="34"/>
        <v>8024.3229259589662</v>
      </c>
      <c r="BF101" s="546"/>
      <c r="BG101" s="546"/>
      <c r="BH101" s="546"/>
      <c r="BI101" s="437"/>
      <c r="BJ101" s="438">
        <f t="shared" si="41"/>
        <v>668.69357716324714</v>
      </c>
      <c r="BK101" s="453">
        <f t="shared" si="35"/>
        <v>8024.3229259589662</v>
      </c>
      <c r="BL101" s="546"/>
      <c r="BM101" s="546"/>
      <c r="BN101" s="549"/>
    </row>
    <row r="102" spans="1:66" ht="16.5" customHeight="1" x14ac:dyDescent="0.25">
      <c r="A102" s="340"/>
      <c r="B102" s="426" t="s">
        <v>298</v>
      </c>
      <c r="C102" s="514" t="s">
        <v>299</v>
      </c>
      <c r="D102" s="454" t="s">
        <v>358</v>
      </c>
      <c r="E102" s="601"/>
      <c r="F102" s="341" t="str">
        <f t="shared" si="26"/>
        <v>076001VENP_</v>
      </c>
      <c r="G102" s="455" t="str">
        <f t="shared" si="27"/>
        <v>076001VENP__</v>
      </c>
      <c r="H102" s="282" t="s">
        <v>19</v>
      </c>
      <c r="I102" s="282" t="s">
        <v>14</v>
      </c>
      <c r="J102" s="426">
        <v>1</v>
      </c>
      <c r="K102" s="426"/>
      <c r="L102" s="283"/>
      <c r="M102" s="425" t="s">
        <v>10</v>
      </c>
      <c r="N102" s="426">
        <v>3</v>
      </c>
      <c r="O102" s="426">
        <v>305</v>
      </c>
      <c r="P102" s="426">
        <v>305</v>
      </c>
      <c r="Q102" s="426">
        <v>68</v>
      </c>
      <c r="R102" s="426"/>
      <c r="S102" s="426"/>
      <c r="T102" s="426"/>
      <c r="U102" s="444" t="s">
        <v>144</v>
      </c>
      <c r="V102" s="445"/>
      <c r="W102" s="456"/>
      <c r="X102" s="446"/>
      <c r="Y102" s="447"/>
      <c r="Z102" s="447"/>
      <c r="AA102" s="448">
        <v>200</v>
      </c>
      <c r="AB102" s="449">
        <v>0.5</v>
      </c>
      <c r="AC102" s="450">
        <f t="shared" si="28"/>
        <v>100</v>
      </c>
      <c r="AD102" s="451">
        <f t="shared" si="29"/>
        <v>300</v>
      </c>
      <c r="AE102" s="452">
        <v>0.05</v>
      </c>
      <c r="AF102" s="451">
        <f t="shared" si="30"/>
        <v>315</v>
      </c>
      <c r="AG102" s="453">
        <f t="shared" si="36"/>
        <v>3780</v>
      </c>
      <c r="AH102" s="546"/>
      <c r="AI102" s="546"/>
      <c r="AJ102" s="546"/>
      <c r="AK102" s="437"/>
      <c r="AL102" s="438">
        <f t="shared" si="37"/>
        <v>334.34678858162357</v>
      </c>
      <c r="AM102" s="453">
        <f t="shared" si="31"/>
        <v>4012.1614629794831</v>
      </c>
      <c r="AN102" s="546"/>
      <c r="AO102" s="546"/>
      <c r="AP102" s="546"/>
      <c r="AQ102" s="437"/>
      <c r="AR102" s="438">
        <f t="shared" si="38"/>
        <v>334.34678858162357</v>
      </c>
      <c r="AS102" s="453">
        <f t="shared" si="32"/>
        <v>4012.1614629794831</v>
      </c>
      <c r="AT102" s="546"/>
      <c r="AU102" s="546"/>
      <c r="AV102" s="546"/>
      <c r="AW102" s="437"/>
      <c r="AX102" s="438">
        <f t="shared" si="39"/>
        <v>334.34678858162357</v>
      </c>
      <c r="AY102" s="453">
        <f t="shared" si="33"/>
        <v>4012.1614629794831</v>
      </c>
      <c r="AZ102" s="546"/>
      <c r="BA102" s="546"/>
      <c r="BB102" s="546"/>
      <c r="BC102" s="437"/>
      <c r="BD102" s="438">
        <f t="shared" si="40"/>
        <v>334.34678858162357</v>
      </c>
      <c r="BE102" s="453">
        <f t="shared" si="34"/>
        <v>4012.1614629794831</v>
      </c>
      <c r="BF102" s="546"/>
      <c r="BG102" s="546"/>
      <c r="BH102" s="546"/>
      <c r="BI102" s="437"/>
      <c r="BJ102" s="438">
        <f t="shared" si="41"/>
        <v>334.34678858162357</v>
      </c>
      <c r="BK102" s="453">
        <f t="shared" si="35"/>
        <v>4012.1614629794831</v>
      </c>
      <c r="BL102" s="546"/>
      <c r="BM102" s="546"/>
      <c r="BN102" s="549"/>
    </row>
    <row r="103" spans="1:66" ht="16.5" customHeight="1" x14ac:dyDescent="0.25">
      <c r="A103" s="340"/>
      <c r="B103" s="426" t="s">
        <v>298</v>
      </c>
      <c r="C103" s="514" t="s">
        <v>299</v>
      </c>
      <c r="D103" s="454" t="s">
        <v>358</v>
      </c>
      <c r="E103" s="601" t="s">
        <v>345</v>
      </c>
      <c r="F103" s="341" t="str">
        <f t="shared" si="26"/>
        <v>076001VENP_</v>
      </c>
      <c r="G103" s="455" t="str">
        <f t="shared" si="27"/>
        <v>076001VENP__</v>
      </c>
      <c r="H103" s="282" t="s">
        <v>19</v>
      </c>
      <c r="I103" s="282" t="s">
        <v>14</v>
      </c>
      <c r="J103" s="426">
        <v>2</v>
      </c>
      <c r="K103" s="426"/>
      <c r="L103" s="283"/>
      <c r="M103" s="425" t="s">
        <v>10</v>
      </c>
      <c r="N103" s="426">
        <v>3</v>
      </c>
      <c r="O103" s="426">
        <v>305</v>
      </c>
      <c r="P103" s="426">
        <v>305</v>
      </c>
      <c r="Q103" s="426">
        <v>68</v>
      </c>
      <c r="R103" s="426"/>
      <c r="S103" s="426"/>
      <c r="T103" s="426"/>
      <c r="U103" s="444" t="s">
        <v>144</v>
      </c>
      <c r="V103" s="445"/>
      <c r="W103" s="456"/>
      <c r="X103" s="446"/>
      <c r="Y103" s="447"/>
      <c r="Z103" s="447"/>
      <c r="AA103" s="448">
        <v>200</v>
      </c>
      <c r="AB103" s="449">
        <v>0.5</v>
      </c>
      <c r="AC103" s="450">
        <f t="shared" si="28"/>
        <v>100</v>
      </c>
      <c r="AD103" s="451">
        <f t="shared" si="29"/>
        <v>600</v>
      </c>
      <c r="AE103" s="452">
        <v>0.05</v>
      </c>
      <c r="AF103" s="451">
        <f t="shared" si="30"/>
        <v>630</v>
      </c>
      <c r="AG103" s="453">
        <f t="shared" si="36"/>
        <v>7560</v>
      </c>
      <c r="AH103" s="546"/>
      <c r="AI103" s="546"/>
      <c r="AJ103" s="546"/>
      <c r="AK103" s="437"/>
      <c r="AL103" s="438">
        <f t="shared" si="37"/>
        <v>668.69357716324714</v>
      </c>
      <c r="AM103" s="453">
        <f t="shared" si="31"/>
        <v>8024.3229259589662</v>
      </c>
      <c r="AN103" s="546"/>
      <c r="AO103" s="546"/>
      <c r="AP103" s="546"/>
      <c r="AQ103" s="437"/>
      <c r="AR103" s="438">
        <f t="shared" si="38"/>
        <v>668.69357716324714</v>
      </c>
      <c r="AS103" s="453">
        <f t="shared" si="32"/>
        <v>8024.3229259589662</v>
      </c>
      <c r="AT103" s="546"/>
      <c r="AU103" s="546"/>
      <c r="AV103" s="546"/>
      <c r="AW103" s="437"/>
      <c r="AX103" s="438">
        <f t="shared" si="39"/>
        <v>668.69357716324714</v>
      </c>
      <c r="AY103" s="453">
        <f t="shared" si="33"/>
        <v>8024.3229259589662</v>
      </c>
      <c r="AZ103" s="546"/>
      <c r="BA103" s="546"/>
      <c r="BB103" s="546"/>
      <c r="BC103" s="437"/>
      <c r="BD103" s="438">
        <f t="shared" si="40"/>
        <v>668.69357716324714</v>
      </c>
      <c r="BE103" s="453">
        <f t="shared" si="34"/>
        <v>8024.3229259589662</v>
      </c>
      <c r="BF103" s="546"/>
      <c r="BG103" s="546"/>
      <c r="BH103" s="546"/>
      <c r="BI103" s="437"/>
      <c r="BJ103" s="438">
        <f t="shared" si="41"/>
        <v>668.69357716324714</v>
      </c>
      <c r="BK103" s="453">
        <f t="shared" si="35"/>
        <v>8024.3229259589662</v>
      </c>
      <c r="BL103" s="546"/>
      <c r="BM103" s="546"/>
      <c r="BN103" s="549"/>
    </row>
    <row r="104" spans="1:66" ht="16.5" customHeight="1" x14ac:dyDescent="0.25">
      <c r="A104" s="340"/>
      <c r="B104" s="426" t="s">
        <v>298</v>
      </c>
      <c r="C104" s="514" t="s">
        <v>299</v>
      </c>
      <c r="D104" s="454" t="s">
        <v>358</v>
      </c>
      <c r="E104" s="601"/>
      <c r="F104" s="341" t="str">
        <f t="shared" si="26"/>
        <v>076001VENP_</v>
      </c>
      <c r="G104" s="455" t="str">
        <f t="shared" si="27"/>
        <v>076001VENP__</v>
      </c>
      <c r="H104" s="282" t="s">
        <v>19</v>
      </c>
      <c r="I104" s="282" t="s">
        <v>14</v>
      </c>
      <c r="J104" s="426">
        <v>1</v>
      </c>
      <c r="K104" s="426"/>
      <c r="L104" s="283"/>
      <c r="M104" s="425" t="s">
        <v>10</v>
      </c>
      <c r="N104" s="426">
        <v>3</v>
      </c>
      <c r="O104" s="426">
        <v>305</v>
      </c>
      <c r="P104" s="426">
        <v>305</v>
      </c>
      <c r="Q104" s="426">
        <v>68</v>
      </c>
      <c r="R104" s="426"/>
      <c r="S104" s="426"/>
      <c r="T104" s="426"/>
      <c r="U104" s="444" t="s">
        <v>144</v>
      </c>
      <c r="V104" s="445"/>
      <c r="W104" s="456"/>
      <c r="X104" s="446"/>
      <c r="Y104" s="447"/>
      <c r="Z104" s="447"/>
      <c r="AA104" s="448">
        <v>200</v>
      </c>
      <c r="AB104" s="449">
        <v>0.5</v>
      </c>
      <c r="AC104" s="450">
        <f t="shared" si="28"/>
        <v>100</v>
      </c>
      <c r="AD104" s="451">
        <f t="shared" si="29"/>
        <v>300</v>
      </c>
      <c r="AE104" s="452">
        <v>0.05</v>
      </c>
      <c r="AF104" s="451">
        <f t="shared" si="30"/>
        <v>315</v>
      </c>
      <c r="AG104" s="453">
        <f t="shared" si="36"/>
        <v>3780</v>
      </c>
      <c r="AH104" s="546"/>
      <c r="AI104" s="546"/>
      <c r="AJ104" s="546"/>
      <c r="AK104" s="437"/>
      <c r="AL104" s="438">
        <f t="shared" si="37"/>
        <v>334.34678858162357</v>
      </c>
      <c r="AM104" s="453">
        <f t="shared" si="31"/>
        <v>4012.1614629794831</v>
      </c>
      <c r="AN104" s="546"/>
      <c r="AO104" s="546"/>
      <c r="AP104" s="546"/>
      <c r="AQ104" s="437"/>
      <c r="AR104" s="438">
        <f t="shared" si="38"/>
        <v>334.34678858162357</v>
      </c>
      <c r="AS104" s="453">
        <f t="shared" si="32"/>
        <v>4012.1614629794831</v>
      </c>
      <c r="AT104" s="546"/>
      <c r="AU104" s="546"/>
      <c r="AV104" s="546"/>
      <c r="AW104" s="437"/>
      <c r="AX104" s="438">
        <f t="shared" si="39"/>
        <v>334.34678858162357</v>
      </c>
      <c r="AY104" s="453">
        <f t="shared" si="33"/>
        <v>4012.1614629794831</v>
      </c>
      <c r="AZ104" s="546"/>
      <c r="BA104" s="546"/>
      <c r="BB104" s="546"/>
      <c r="BC104" s="437"/>
      <c r="BD104" s="438">
        <f t="shared" si="40"/>
        <v>334.34678858162357</v>
      </c>
      <c r="BE104" s="453">
        <f t="shared" si="34"/>
        <v>4012.1614629794831</v>
      </c>
      <c r="BF104" s="546"/>
      <c r="BG104" s="546"/>
      <c r="BH104" s="546"/>
      <c r="BI104" s="437"/>
      <c r="BJ104" s="438">
        <f t="shared" si="41"/>
        <v>334.34678858162357</v>
      </c>
      <c r="BK104" s="453">
        <f t="shared" si="35"/>
        <v>4012.1614629794831</v>
      </c>
      <c r="BL104" s="546"/>
      <c r="BM104" s="546"/>
      <c r="BN104" s="549"/>
    </row>
    <row r="105" spans="1:66" ht="16.5" customHeight="1" x14ac:dyDescent="0.25">
      <c r="A105" s="340"/>
      <c r="B105" s="426" t="s">
        <v>298</v>
      </c>
      <c r="C105" s="514" t="s">
        <v>299</v>
      </c>
      <c r="D105" s="454" t="s">
        <v>358</v>
      </c>
      <c r="E105" s="601" t="s">
        <v>346</v>
      </c>
      <c r="F105" s="341" t="str">
        <f t="shared" ref="F105:F130" si="42">CONCATENATE(C105,I105,M105,K105)</f>
        <v>076001VENP_</v>
      </c>
      <c r="G105" s="455" t="str">
        <f t="shared" ref="G105:G130" si="43">CONCATENATE(C105,I105,M105,K105,M105,L105)</f>
        <v>076001VENP__</v>
      </c>
      <c r="H105" s="282" t="s">
        <v>19</v>
      </c>
      <c r="I105" s="282" t="s">
        <v>14</v>
      </c>
      <c r="J105" s="426">
        <v>2</v>
      </c>
      <c r="K105" s="426"/>
      <c r="L105" s="283"/>
      <c r="M105" s="425" t="s">
        <v>10</v>
      </c>
      <c r="N105" s="426">
        <v>3</v>
      </c>
      <c r="O105" s="426">
        <v>305</v>
      </c>
      <c r="P105" s="426">
        <v>305</v>
      </c>
      <c r="Q105" s="426">
        <v>68</v>
      </c>
      <c r="R105" s="426"/>
      <c r="S105" s="426"/>
      <c r="T105" s="426"/>
      <c r="U105" s="444" t="s">
        <v>144</v>
      </c>
      <c r="V105" s="445"/>
      <c r="W105" s="456"/>
      <c r="X105" s="446"/>
      <c r="Y105" s="447"/>
      <c r="Z105" s="447"/>
      <c r="AA105" s="448">
        <v>200</v>
      </c>
      <c r="AB105" s="449">
        <v>0.5</v>
      </c>
      <c r="AC105" s="450">
        <f t="shared" si="28"/>
        <v>100</v>
      </c>
      <c r="AD105" s="451">
        <f t="shared" si="29"/>
        <v>600</v>
      </c>
      <c r="AE105" s="452">
        <v>0.05</v>
      </c>
      <c r="AF105" s="451">
        <f t="shared" si="30"/>
        <v>630</v>
      </c>
      <c r="AG105" s="453">
        <f t="shared" si="36"/>
        <v>7560</v>
      </c>
      <c r="AH105" s="546"/>
      <c r="AI105" s="546"/>
      <c r="AJ105" s="546"/>
      <c r="AK105" s="437"/>
      <c r="AL105" s="438">
        <f t="shared" si="37"/>
        <v>668.69357716324714</v>
      </c>
      <c r="AM105" s="453">
        <f t="shared" si="31"/>
        <v>8024.3229259589662</v>
      </c>
      <c r="AN105" s="546"/>
      <c r="AO105" s="546"/>
      <c r="AP105" s="546"/>
      <c r="AQ105" s="437"/>
      <c r="AR105" s="438">
        <f t="shared" si="38"/>
        <v>668.69357716324714</v>
      </c>
      <c r="AS105" s="453">
        <f t="shared" si="32"/>
        <v>8024.3229259589662</v>
      </c>
      <c r="AT105" s="546"/>
      <c r="AU105" s="546"/>
      <c r="AV105" s="546"/>
      <c r="AW105" s="437"/>
      <c r="AX105" s="438">
        <f t="shared" si="39"/>
        <v>668.69357716324714</v>
      </c>
      <c r="AY105" s="453">
        <f t="shared" si="33"/>
        <v>8024.3229259589662</v>
      </c>
      <c r="AZ105" s="546"/>
      <c r="BA105" s="546"/>
      <c r="BB105" s="546"/>
      <c r="BC105" s="437"/>
      <c r="BD105" s="438">
        <f t="shared" si="40"/>
        <v>668.69357716324714</v>
      </c>
      <c r="BE105" s="453">
        <f t="shared" si="34"/>
        <v>8024.3229259589662</v>
      </c>
      <c r="BF105" s="546"/>
      <c r="BG105" s="546"/>
      <c r="BH105" s="546"/>
      <c r="BI105" s="437"/>
      <c r="BJ105" s="438">
        <f t="shared" si="41"/>
        <v>668.69357716324714</v>
      </c>
      <c r="BK105" s="453">
        <f t="shared" si="35"/>
        <v>8024.3229259589662</v>
      </c>
      <c r="BL105" s="546"/>
      <c r="BM105" s="546"/>
      <c r="BN105" s="549"/>
    </row>
    <row r="106" spans="1:66" ht="16.5" customHeight="1" x14ac:dyDescent="0.25">
      <c r="A106" s="340"/>
      <c r="B106" s="426" t="s">
        <v>298</v>
      </c>
      <c r="C106" s="514" t="s">
        <v>299</v>
      </c>
      <c r="D106" s="454" t="s">
        <v>358</v>
      </c>
      <c r="E106" s="601"/>
      <c r="F106" s="341" t="str">
        <f t="shared" si="42"/>
        <v>076001VENP_</v>
      </c>
      <c r="G106" s="455" t="str">
        <f t="shared" si="43"/>
        <v>076001VENP__</v>
      </c>
      <c r="H106" s="282" t="s">
        <v>19</v>
      </c>
      <c r="I106" s="282" t="s">
        <v>14</v>
      </c>
      <c r="J106" s="426">
        <v>1</v>
      </c>
      <c r="K106" s="426"/>
      <c r="L106" s="283"/>
      <c r="M106" s="425" t="s">
        <v>10</v>
      </c>
      <c r="N106" s="426">
        <v>3</v>
      </c>
      <c r="O106" s="426">
        <v>305</v>
      </c>
      <c r="P106" s="426">
        <v>305</v>
      </c>
      <c r="Q106" s="426">
        <v>68</v>
      </c>
      <c r="R106" s="426"/>
      <c r="S106" s="426"/>
      <c r="T106" s="426"/>
      <c r="U106" s="444" t="s">
        <v>144</v>
      </c>
      <c r="V106" s="445"/>
      <c r="W106" s="456"/>
      <c r="X106" s="446"/>
      <c r="Y106" s="447"/>
      <c r="Z106" s="447"/>
      <c r="AA106" s="448">
        <v>200</v>
      </c>
      <c r="AB106" s="449">
        <v>0.5</v>
      </c>
      <c r="AC106" s="450">
        <f t="shared" si="28"/>
        <v>100</v>
      </c>
      <c r="AD106" s="451">
        <f t="shared" si="29"/>
        <v>300</v>
      </c>
      <c r="AE106" s="452">
        <v>0.05</v>
      </c>
      <c r="AF106" s="451">
        <f t="shared" si="30"/>
        <v>315</v>
      </c>
      <c r="AG106" s="453">
        <f t="shared" si="36"/>
        <v>3780</v>
      </c>
      <c r="AH106" s="546"/>
      <c r="AI106" s="546"/>
      <c r="AJ106" s="546"/>
      <c r="AK106" s="437"/>
      <c r="AL106" s="438">
        <f t="shared" si="37"/>
        <v>334.34678858162357</v>
      </c>
      <c r="AM106" s="453">
        <f t="shared" si="31"/>
        <v>4012.1614629794831</v>
      </c>
      <c r="AN106" s="546"/>
      <c r="AO106" s="546"/>
      <c r="AP106" s="546"/>
      <c r="AQ106" s="437"/>
      <c r="AR106" s="438">
        <f t="shared" si="38"/>
        <v>334.34678858162357</v>
      </c>
      <c r="AS106" s="453">
        <f t="shared" si="32"/>
        <v>4012.1614629794831</v>
      </c>
      <c r="AT106" s="546"/>
      <c r="AU106" s="546"/>
      <c r="AV106" s="546"/>
      <c r="AW106" s="437"/>
      <c r="AX106" s="438">
        <f t="shared" si="39"/>
        <v>334.34678858162357</v>
      </c>
      <c r="AY106" s="453">
        <f t="shared" si="33"/>
        <v>4012.1614629794831</v>
      </c>
      <c r="AZ106" s="546"/>
      <c r="BA106" s="546"/>
      <c r="BB106" s="546"/>
      <c r="BC106" s="437"/>
      <c r="BD106" s="438">
        <f t="shared" si="40"/>
        <v>334.34678858162357</v>
      </c>
      <c r="BE106" s="453">
        <f t="shared" si="34"/>
        <v>4012.1614629794831</v>
      </c>
      <c r="BF106" s="546"/>
      <c r="BG106" s="546"/>
      <c r="BH106" s="546"/>
      <c r="BI106" s="437"/>
      <c r="BJ106" s="438">
        <f t="shared" si="41"/>
        <v>334.34678858162357</v>
      </c>
      <c r="BK106" s="453">
        <f t="shared" si="35"/>
        <v>4012.1614629794831</v>
      </c>
      <c r="BL106" s="546"/>
      <c r="BM106" s="546"/>
      <c r="BN106" s="549"/>
    </row>
    <row r="107" spans="1:66" ht="16.5" customHeight="1" x14ac:dyDescent="0.25">
      <c r="A107" s="340"/>
      <c r="B107" s="426" t="s">
        <v>298</v>
      </c>
      <c r="C107" s="514" t="s">
        <v>299</v>
      </c>
      <c r="D107" s="454" t="s">
        <v>358</v>
      </c>
      <c r="E107" s="602" t="s">
        <v>347</v>
      </c>
      <c r="F107" s="341" t="str">
        <f t="shared" si="42"/>
        <v>076001VENP_</v>
      </c>
      <c r="G107" s="455" t="str">
        <f t="shared" si="43"/>
        <v>076001VENP__</v>
      </c>
      <c r="H107" s="282" t="s">
        <v>19</v>
      </c>
      <c r="I107" s="282" t="s">
        <v>14</v>
      </c>
      <c r="J107" s="426">
        <v>1</v>
      </c>
      <c r="K107" s="426"/>
      <c r="L107" s="283"/>
      <c r="M107" s="425" t="s">
        <v>10</v>
      </c>
      <c r="N107" s="426">
        <v>3</v>
      </c>
      <c r="O107" s="426">
        <v>305</v>
      </c>
      <c r="P107" s="426">
        <v>610</v>
      </c>
      <c r="Q107" s="426">
        <v>68</v>
      </c>
      <c r="R107" s="426"/>
      <c r="S107" s="426"/>
      <c r="T107" s="426"/>
      <c r="U107" s="444" t="s">
        <v>144</v>
      </c>
      <c r="V107" s="445"/>
      <c r="W107" s="456"/>
      <c r="X107" s="446"/>
      <c r="Y107" s="447"/>
      <c r="Z107" s="447"/>
      <c r="AA107" s="448">
        <v>200</v>
      </c>
      <c r="AB107" s="449">
        <v>0.5</v>
      </c>
      <c r="AC107" s="450">
        <f t="shared" si="28"/>
        <v>100</v>
      </c>
      <c r="AD107" s="451">
        <f t="shared" si="29"/>
        <v>300</v>
      </c>
      <c r="AE107" s="452">
        <v>0.05</v>
      </c>
      <c r="AF107" s="451">
        <f t="shared" si="30"/>
        <v>315</v>
      </c>
      <c r="AG107" s="453">
        <f t="shared" si="36"/>
        <v>3780</v>
      </c>
      <c r="AH107" s="546"/>
      <c r="AI107" s="546"/>
      <c r="AJ107" s="546"/>
      <c r="AK107" s="437"/>
      <c r="AL107" s="438">
        <f t="shared" si="37"/>
        <v>334.34678858162357</v>
      </c>
      <c r="AM107" s="453">
        <f t="shared" si="31"/>
        <v>4012.1614629794831</v>
      </c>
      <c r="AN107" s="546"/>
      <c r="AO107" s="546"/>
      <c r="AP107" s="546"/>
      <c r="AQ107" s="437"/>
      <c r="AR107" s="438">
        <f t="shared" si="38"/>
        <v>334.34678858162357</v>
      </c>
      <c r="AS107" s="453">
        <f t="shared" si="32"/>
        <v>4012.1614629794831</v>
      </c>
      <c r="AT107" s="546"/>
      <c r="AU107" s="546"/>
      <c r="AV107" s="546"/>
      <c r="AW107" s="437"/>
      <c r="AX107" s="438">
        <f t="shared" si="39"/>
        <v>334.34678858162357</v>
      </c>
      <c r="AY107" s="453">
        <f t="shared" si="33"/>
        <v>4012.1614629794831</v>
      </c>
      <c r="AZ107" s="546"/>
      <c r="BA107" s="546"/>
      <c r="BB107" s="546"/>
      <c r="BC107" s="437"/>
      <c r="BD107" s="438">
        <f t="shared" si="40"/>
        <v>334.34678858162357</v>
      </c>
      <c r="BE107" s="453">
        <f t="shared" si="34"/>
        <v>4012.1614629794831</v>
      </c>
      <c r="BF107" s="546"/>
      <c r="BG107" s="546"/>
      <c r="BH107" s="546"/>
      <c r="BI107" s="437"/>
      <c r="BJ107" s="438">
        <f t="shared" si="41"/>
        <v>334.34678858162357</v>
      </c>
      <c r="BK107" s="453">
        <f t="shared" si="35"/>
        <v>4012.1614629794831</v>
      </c>
      <c r="BL107" s="546"/>
      <c r="BM107" s="546"/>
      <c r="BN107" s="549"/>
    </row>
    <row r="108" spans="1:66" ht="16.5" customHeight="1" x14ac:dyDescent="0.25">
      <c r="A108" s="340"/>
      <c r="B108" s="426" t="s">
        <v>298</v>
      </c>
      <c r="C108" s="514" t="s">
        <v>299</v>
      </c>
      <c r="D108" s="454" t="s">
        <v>358</v>
      </c>
      <c r="E108" s="426" t="s">
        <v>348</v>
      </c>
      <c r="F108" s="341" t="str">
        <f t="shared" si="42"/>
        <v>076001VENP_</v>
      </c>
      <c r="G108" s="455" t="str">
        <f t="shared" si="43"/>
        <v>076001VENP__</v>
      </c>
      <c r="H108" s="282" t="s">
        <v>19</v>
      </c>
      <c r="I108" s="282" t="s">
        <v>14</v>
      </c>
      <c r="J108" s="426">
        <v>6</v>
      </c>
      <c r="K108" s="426"/>
      <c r="L108" s="283"/>
      <c r="M108" s="425" t="s">
        <v>10</v>
      </c>
      <c r="N108" s="426">
        <v>2</v>
      </c>
      <c r="O108" s="426">
        <v>592</v>
      </c>
      <c r="P108" s="426">
        <v>592</v>
      </c>
      <c r="Q108" s="426">
        <v>296</v>
      </c>
      <c r="R108" s="282"/>
      <c r="S108" s="426"/>
      <c r="T108" s="426"/>
      <c r="U108" s="444" t="s">
        <v>141</v>
      </c>
      <c r="V108" s="445"/>
      <c r="W108" s="456"/>
      <c r="X108" s="446"/>
      <c r="Y108" s="447"/>
      <c r="Z108" s="447"/>
      <c r="AA108" s="448">
        <v>200</v>
      </c>
      <c r="AB108" s="449">
        <v>0.5</v>
      </c>
      <c r="AC108" s="450">
        <f t="shared" si="28"/>
        <v>100</v>
      </c>
      <c r="AD108" s="451">
        <f t="shared" si="29"/>
        <v>1200</v>
      </c>
      <c r="AE108" s="452">
        <v>0.05</v>
      </c>
      <c r="AF108" s="451">
        <f t="shared" si="30"/>
        <v>1260</v>
      </c>
      <c r="AG108" s="453">
        <f t="shared" si="36"/>
        <v>15120</v>
      </c>
      <c r="AH108" s="546"/>
      <c r="AI108" s="546"/>
      <c r="AJ108" s="546"/>
      <c r="AK108" s="437"/>
      <c r="AL108" s="438">
        <f t="shared" si="37"/>
        <v>1337.3871543264943</v>
      </c>
      <c r="AM108" s="453">
        <f t="shared" si="31"/>
        <v>16048.645851917932</v>
      </c>
      <c r="AN108" s="546"/>
      <c r="AO108" s="546"/>
      <c r="AP108" s="546"/>
      <c r="AQ108" s="437"/>
      <c r="AR108" s="438">
        <f t="shared" si="38"/>
        <v>1337.3871543264943</v>
      </c>
      <c r="AS108" s="453">
        <f t="shared" si="32"/>
        <v>16048.645851917932</v>
      </c>
      <c r="AT108" s="546"/>
      <c r="AU108" s="546"/>
      <c r="AV108" s="546"/>
      <c r="AW108" s="437"/>
      <c r="AX108" s="438">
        <f t="shared" si="39"/>
        <v>1337.3871543264943</v>
      </c>
      <c r="AY108" s="453">
        <f t="shared" si="33"/>
        <v>16048.645851917932</v>
      </c>
      <c r="AZ108" s="546"/>
      <c r="BA108" s="546"/>
      <c r="BB108" s="546"/>
      <c r="BC108" s="437"/>
      <c r="BD108" s="438">
        <f t="shared" si="40"/>
        <v>1337.3871543264943</v>
      </c>
      <c r="BE108" s="453">
        <f t="shared" si="34"/>
        <v>16048.645851917932</v>
      </c>
      <c r="BF108" s="546"/>
      <c r="BG108" s="546"/>
      <c r="BH108" s="546"/>
      <c r="BI108" s="437"/>
      <c r="BJ108" s="438">
        <f t="shared" si="41"/>
        <v>1337.3871543264943</v>
      </c>
      <c r="BK108" s="453">
        <f t="shared" si="35"/>
        <v>16048.645851917932</v>
      </c>
      <c r="BL108" s="546"/>
      <c r="BM108" s="546"/>
      <c r="BN108" s="549"/>
    </row>
    <row r="109" spans="1:66" ht="16.5" customHeight="1" x14ac:dyDescent="0.25">
      <c r="A109" s="340"/>
      <c r="B109" s="426" t="s">
        <v>298</v>
      </c>
      <c r="C109" s="514" t="s">
        <v>299</v>
      </c>
      <c r="D109" s="454" t="s">
        <v>358</v>
      </c>
      <c r="E109" s="426" t="s">
        <v>348</v>
      </c>
      <c r="F109" s="341" t="str">
        <f t="shared" si="42"/>
        <v>076001VENP_</v>
      </c>
      <c r="G109" s="455" t="str">
        <f t="shared" si="43"/>
        <v>076001VENP__</v>
      </c>
      <c r="H109" s="282" t="s">
        <v>19</v>
      </c>
      <c r="I109" s="282" t="s">
        <v>14</v>
      </c>
      <c r="J109" s="426">
        <v>5</v>
      </c>
      <c r="K109" s="426"/>
      <c r="L109" s="283"/>
      <c r="M109" s="425" t="s">
        <v>10</v>
      </c>
      <c r="N109" s="426">
        <v>2</v>
      </c>
      <c r="O109" s="426">
        <v>287</v>
      </c>
      <c r="P109" s="426">
        <v>592</v>
      </c>
      <c r="Q109" s="426">
        <v>296</v>
      </c>
      <c r="R109" s="282"/>
      <c r="S109" s="426"/>
      <c r="T109" s="426"/>
      <c r="U109" s="444" t="s">
        <v>141</v>
      </c>
      <c r="V109" s="445"/>
      <c r="W109" s="456"/>
      <c r="X109" s="446"/>
      <c r="Y109" s="447"/>
      <c r="Z109" s="447"/>
      <c r="AA109" s="448">
        <v>200</v>
      </c>
      <c r="AB109" s="449">
        <v>0.5</v>
      </c>
      <c r="AC109" s="450">
        <f t="shared" si="28"/>
        <v>100</v>
      </c>
      <c r="AD109" s="451">
        <f t="shared" si="29"/>
        <v>1000</v>
      </c>
      <c r="AE109" s="452">
        <v>0.05</v>
      </c>
      <c r="AF109" s="451">
        <f t="shared" si="30"/>
        <v>1050</v>
      </c>
      <c r="AG109" s="453">
        <f t="shared" si="36"/>
        <v>12600</v>
      </c>
      <c r="AH109" s="546"/>
      <c r="AI109" s="546"/>
      <c r="AJ109" s="546"/>
      <c r="AK109" s="437"/>
      <c r="AL109" s="438">
        <f t="shared" si="37"/>
        <v>1114.4892952720786</v>
      </c>
      <c r="AM109" s="453">
        <f t="shared" si="31"/>
        <v>13373.871543264944</v>
      </c>
      <c r="AN109" s="546"/>
      <c r="AO109" s="546"/>
      <c r="AP109" s="546"/>
      <c r="AQ109" s="437"/>
      <c r="AR109" s="438">
        <f t="shared" si="38"/>
        <v>1114.4892952720786</v>
      </c>
      <c r="AS109" s="453">
        <f t="shared" si="32"/>
        <v>13373.871543264944</v>
      </c>
      <c r="AT109" s="546"/>
      <c r="AU109" s="546"/>
      <c r="AV109" s="546"/>
      <c r="AW109" s="437"/>
      <c r="AX109" s="438">
        <f t="shared" si="39"/>
        <v>1114.4892952720786</v>
      </c>
      <c r="AY109" s="453">
        <f t="shared" si="33"/>
        <v>13373.871543264944</v>
      </c>
      <c r="AZ109" s="546"/>
      <c r="BA109" s="546"/>
      <c r="BB109" s="546"/>
      <c r="BC109" s="437"/>
      <c r="BD109" s="438">
        <f t="shared" si="40"/>
        <v>1114.4892952720786</v>
      </c>
      <c r="BE109" s="453">
        <f t="shared" si="34"/>
        <v>13373.871543264944</v>
      </c>
      <c r="BF109" s="546"/>
      <c r="BG109" s="546"/>
      <c r="BH109" s="546"/>
      <c r="BI109" s="437"/>
      <c r="BJ109" s="438">
        <f t="shared" si="41"/>
        <v>1114.4892952720786</v>
      </c>
      <c r="BK109" s="453">
        <f t="shared" si="35"/>
        <v>13373.871543264944</v>
      </c>
      <c r="BL109" s="546"/>
      <c r="BM109" s="546"/>
      <c r="BN109" s="549"/>
    </row>
    <row r="110" spans="1:66" ht="16.5" customHeight="1" x14ac:dyDescent="0.25">
      <c r="A110" s="340"/>
      <c r="B110" s="426" t="s">
        <v>298</v>
      </c>
      <c r="C110" s="514" t="s">
        <v>299</v>
      </c>
      <c r="D110" s="454" t="s">
        <v>358</v>
      </c>
      <c r="E110" s="426" t="s">
        <v>348</v>
      </c>
      <c r="F110" s="341" t="str">
        <f t="shared" si="42"/>
        <v>076001VENP_</v>
      </c>
      <c r="G110" s="455" t="str">
        <f t="shared" si="43"/>
        <v>076001VENP__</v>
      </c>
      <c r="H110" s="282" t="s">
        <v>19</v>
      </c>
      <c r="I110" s="282" t="s">
        <v>14</v>
      </c>
      <c r="J110" s="426">
        <v>6</v>
      </c>
      <c r="K110" s="426"/>
      <c r="L110" s="283"/>
      <c r="M110" s="425" t="s">
        <v>10</v>
      </c>
      <c r="N110" s="426">
        <v>2</v>
      </c>
      <c r="O110" s="426">
        <v>612</v>
      </c>
      <c r="P110" s="426">
        <v>612</v>
      </c>
      <c r="Q110" s="426">
        <v>292</v>
      </c>
      <c r="R110" s="282"/>
      <c r="S110" s="426"/>
      <c r="T110" s="426"/>
      <c r="U110" s="444" t="s">
        <v>144</v>
      </c>
      <c r="V110" s="445"/>
      <c r="W110" s="456"/>
      <c r="X110" s="446"/>
      <c r="Y110" s="447"/>
      <c r="Z110" s="447"/>
      <c r="AA110" s="448">
        <v>200</v>
      </c>
      <c r="AB110" s="449">
        <v>0.5</v>
      </c>
      <c r="AC110" s="450">
        <f t="shared" si="28"/>
        <v>100</v>
      </c>
      <c r="AD110" s="451">
        <f t="shared" si="29"/>
        <v>1200</v>
      </c>
      <c r="AE110" s="452">
        <v>0.05</v>
      </c>
      <c r="AF110" s="451">
        <f t="shared" si="30"/>
        <v>1260</v>
      </c>
      <c r="AG110" s="453">
        <f t="shared" si="36"/>
        <v>15120</v>
      </c>
      <c r="AH110" s="546"/>
      <c r="AI110" s="546"/>
      <c r="AJ110" s="546"/>
      <c r="AK110" s="437"/>
      <c r="AL110" s="438">
        <f t="shared" si="37"/>
        <v>1337.3871543264943</v>
      </c>
      <c r="AM110" s="453">
        <f t="shared" si="31"/>
        <v>16048.645851917932</v>
      </c>
      <c r="AN110" s="546"/>
      <c r="AO110" s="546"/>
      <c r="AP110" s="546"/>
      <c r="AQ110" s="437"/>
      <c r="AR110" s="438">
        <f t="shared" si="38"/>
        <v>1337.3871543264943</v>
      </c>
      <c r="AS110" s="453">
        <f t="shared" si="32"/>
        <v>16048.645851917932</v>
      </c>
      <c r="AT110" s="546"/>
      <c r="AU110" s="546"/>
      <c r="AV110" s="546"/>
      <c r="AW110" s="437"/>
      <c r="AX110" s="438">
        <f t="shared" si="39"/>
        <v>1337.3871543264943</v>
      </c>
      <c r="AY110" s="453">
        <f t="shared" si="33"/>
        <v>16048.645851917932</v>
      </c>
      <c r="AZ110" s="546"/>
      <c r="BA110" s="546"/>
      <c r="BB110" s="546"/>
      <c r="BC110" s="437"/>
      <c r="BD110" s="438">
        <f t="shared" si="40"/>
        <v>1337.3871543264943</v>
      </c>
      <c r="BE110" s="453">
        <f t="shared" si="34"/>
        <v>16048.645851917932</v>
      </c>
      <c r="BF110" s="546"/>
      <c r="BG110" s="546"/>
      <c r="BH110" s="546"/>
      <c r="BI110" s="437"/>
      <c r="BJ110" s="438">
        <f t="shared" si="41"/>
        <v>1337.3871543264943</v>
      </c>
      <c r="BK110" s="453">
        <f t="shared" si="35"/>
        <v>16048.645851917932</v>
      </c>
      <c r="BL110" s="546"/>
      <c r="BM110" s="546"/>
      <c r="BN110" s="549"/>
    </row>
    <row r="111" spans="1:66" ht="16.5" customHeight="1" x14ac:dyDescent="0.25">
      <c r="A111" s="340"/>
      <c r="B111" s="426" t="s">
        <v>298</v>
      </c>
      <c r="C111" s="514" t="s">
        <v>299</v>
      </c>
      <c r="D111" s="454" t="s">
        <v>358</v>
      </c>
      <c r="E111" s="426" t="s">
        <v>348</v>
      </c>
      <c r="F111" s="341" t="str">
        <f t="shared" si="42"/>
        <v>076001VENP_</v>
      </c>
      <c r="G111" s="455" t="str">
        <f t="shared" si="43"/>
        <v>076001VENP__</v>
      </c>
      <c r="H111" s="282" t="s">
        <v>19</v>
      </c>
      <c r="I111" s="282" t="s">
        <v>14</v>
      </c>
      <c r="J111" s="426">
        <v>3</v>
      </c>
      <c r="K111" s="426"/>
      <c r="L111" s="283"/>
      <c r="M111" s="425" t="s">
        <v>10</v>
      </c>
      <c r="N111" s="426">
        <v>2</v>
      </c>
      <c r="O111" s="426">
        <v>306</v>
      </c>
      <c r="P111" s="426">
        <v>612</v>
      </c>
      <c r="Q111" s="426">
        <v>292</v>
      </c>
      <c r="R111" s="282"/>
      <c r="S111" s="426"/>
      <c r="T111" s="426"/>
      <c r="U111" s="444" t="s">
        <v>144</v>
      </c>
      <c r="V111" s="445"/>
      <c r="W111" s="456"/>
      <c r="X111" s="446"/>
      <c r="Y111" s="447"/>
      <c r="Z111" s="447"/>
      <c r="AA111" s="448">
        <v>200</v>
      </c>
      <c r="AB111" s="449">
        <v>0.5</v>
      </c>
      <c r="AC111" s="450">
        <f t="shared" si="28"/>
        <v>100</v>
      </c>
      <c r="AD111" s="451">
        <f t="shared" si="29"/>
        <v>600</v>
      </c>
      <c r="AE111" s="452">
        <v>0.05</v>
      </c>
      <c r="AF111" s="451">
        <f t="shared" si="30"/>
        <v>630</v>
      </c>
      <c r="AG111" s="453">
        <f t="shared" si="36"/>
        <v>7560</v>
      </c>
      <c r="AH111" s="546"/>
      <c r="AI111" s="546"/>
      <c r="AJ111" s="546"/>
      <c r="AK111" s="437"/>
      <c r="AL111" s="438">
        <f t="shared" si="37"/>
        <v>668.69357716324714</v>
      </c>
      <c r="AM111" s="453">
        <f t="shared" si="31"/>
        <v>8024.3229259589662</v>
      </c>
      <c r="AN111" s="546"/>
      <c r="AO111" s="546"/>
      <c r="AP111" s="546"/>
      <c r="AQ111" s="437"/>
      <c r="AR111" s="438">
        <f t="shared" si="38"/>
        <v>668.69357716324714</v>
      </c>
      <c r="AS111" s="453">
        <f t="shared" si="32"/>
        <v>8024.3229259589662</v>
      </c>
      <c r="AT111" s="546"/>
      <c r="AU111" s="546"/>
      <c r="AV111" s="546"/>
      <c r="AW111" s="437"/>
      <c r="AX111" s="438">
        <f t="shared" si="39"/>
        <v>668.69357716324714</v>
      </c>
      <c r="AY111" s="453">
        <f t="shared" si="33"/>
        <v>8024.3229259589662</v>
      </c>
      <c r="AZ111" s="546"/>
      <c r="BA111" s="546"/>
      <c r="BB111" s="546"/>
      <c r="BC111" s="437"/>
      <c r="BD111" s="438">
        <f t="shared" si="40"/>
        <v>668.69357716324714</v>
      </c>
      <c r="BE111" s="453">
        <f t="shared" si="34"/>
        <v>8024.3229259589662</v>
      </c>
      <c r="BF111" s="546"/>
      <c r="BG111" s="546"/>
      <c r="BH111" s="546"/>
      <c r="BI111" s="437"/>
      <c r="BJ111" s="438">
        <f t="shared" si="41"/>
        <v>668.69357716324714</v>
      </c>
      <c r="BK111" s="453">
        <f t="shared" si="35"/>
        <v>8024.3229259589662</v>
      </c>
      <c r="BL111" s="546"/>
      <c r="BM111" s="546"/>
      <c r="BN111" s="549"/>
    </row>
    <row r="112" spans="1:66" ht="16.5" customHeight="1" x14ac:dyDescent="0.25">
      <c r="A112" s="340"/>
      <c r="B112" s="426" t="s">
        <v>298</v>
      </c>
      <c r="C112" s="514" t="s">
        <v>299</v>
      </c>
      <c r="D112" s="454" t="s">
        <v>358</v>
      </c>
      <c r="E112" s="426" t="s">
        <v>348</v>
      </c>
      <c r="F112" s="341" t="str">
        <f t="shared" si="42"/>
        <v>076001VENP_</v>
      </c>
      <c r="G112" s="455" t="str">
        <f t="shared" si="43"/>
        <v>076001VENP__</v>
      </c>
      <c r="H112" s="282" t="s">
        <v>19</v>
      </c>
      <c r="I112" s="282" t="s">
        <v>14</v>
      </c>
      <c r="J112" s="426">
        <v>8</v>
      </c>
      <c r="K112" s="426"/>
      <c r="L112" s="283"/>
      <c r="M112" s="425" t="s">
        <v>10</v>
      </c>
      <c r="N112" s="426">
        <v>2</v>
      </c>
      <c r="O112" s="426">
        <v>592</v>
      </c>
      <c r="P112" s="426">
        <v>592</v>
      </c>
      <c r="Q112" s="426">
        <v>296</v>
      </c>
      <c r="R112" s="282"/>
      <c r="S112" s="426"/>
      <c r="T112" s="426"/>
      <c r="U112" s="444" t="s">
        <v>141</v>
      </c>
      <c r="V112" s="445"/>
      <c r="W112" s="456"/>
      <c r="X112" s="446"/>
      <c r="Y112" s="447"/>
      <c r="Z112" s="447"/>
      <c r="AA112" s="448">
        <v>200</v>
      </c>
      <c r="AB112" s="449">
        <v>0.5</v>
      </c>
      <c r="AC112" s="450">
        <f t="shared" si="28"/>
        <v>100</v>
      </c>
      <c r="AD112" s="451">
        <f t="shared" si="29"/>
        <v>1600</v>
      </c>
      <c r="AE112" s="452">
        <v>0.05</v>
      </c>
      <c r="AF112" s="451">
        <f t="shared" si="30"/>
        <v>1680</v>
      </c>
      <c r="AG112" s="453">
        <f t="shared" si="36"/>
        <v>20160</v>
      </c>
      <c r="AH112" s="546"/>
      <c r="AI112" s="546"/>
      <c r="AJ112" s="546"/>
      <c r="AK112" s="437"/>
      <c r="AL112" s="438">
        <f t="shared" si="37"/>
        <v>1783.1828724353256</v>
      </c>
      <c r="AM112" s="453">
        <f t="shared" si="31"/>
        <v>21398.194469223909</v>
      </c>
      <c r="AN112" s="546"/>
      <c r="AO112" s="546"/>
      <c r="AP112" s="546"/>
      <c r="AQ112" s="437"/>
      <c r="AR112" s="438">
        <f t="shared" si="38"/>
        <v>1783.1828724353256</v>
      </c>
      <c r="AS112" s="453">
        <f t="shared" si="32"/>
        <v>21398.194469223909</v>
      </c>
      <c r="AT112" s="546"/>
      <c r="AU112" s="546"/>
      <c r="AV112" s="546"/>
      <c r="AW112" s="437"/>
      <c r="AX112" s="438">
        <f t="shared" si="39"/>
        <v>1783.1828724353256</v>
      </c>
      <c r="AY112" s="453">
        <f t="shared" si="33"/>
        <v>21398.194469223909</v>
      </c>
      <c r="AZ112" s="546"/>
      <c r="BA112" s="546"/>
      <c r="BB112" s="546"/>
      <c r="BC112" s="437"/>
      <c r="BD112" s="438">
        <f t="shared" si="40"/>
        <v>1783.1828724353256</v>
      </c>
      <c r="BE112" s="453">
        <f t="shared" si="34"/>
        <v>21398.194469223909</v>
      </c>
      <c r="BF112" s="546"/>
      <c r="BG112" s="546"/>
      <c r="BH112" s="546"/>
      <c r="BI112" s="437"/>
      <c r="BJ112" s="438">
        <f t="shared" si="41"/>
        <v>1783.1828724353256</v>
      </c>
      <c r="BK112" s="453">
        <f t="shared" si="35"/>
        <v>21398.194469223909</v>
      </c>
      <c r="BL112" s="546"/>
      <c r="BM112" s="546"/>
      <c r="BN112" s="549"/>
    </row>
    <row r="113" spans="1:66" ht="16.5" customHeight="1" x14ac:dyDescent="0.25">
      <c r="A113" s="340"/>
      <c r="B113" s="426" t="s">
        <v>298</v>
      </c>
      <c r="C113" s="514" t="s">
        <v>299</v>
      </c>
      <c r="D113" s="454" t="s">
        <v>358</v>
      </c>
      <c r="E113" s="426" t="s">
        <v>348</v>
      </c>
      <c r="F113" s="341" t="str">
        <f t="shared" si="42"/>
        <v>076001VENP_</v>
      </c>
      <c r="G113" s="455" t="str">
        <f t="shared" si="43"/>
        <v>076001VENP__</v>
      </c>
      <c r="H113" s="282" t="s">
        <v>19</v>
      </c>
      <c r="I113" s="282" t="s">
        <v>14</v>
      </c>
      <c r="J113" s="426">
        <v>4</v>
      </c>
      <c r="K113" s="426"/>
      <c r="L113" s="283"/>
      <c r="M113" s="425" t="s">
        <v>10</v>
      </c>
      <c r="N113" s="426">
        <v>2</v>
      </c>
      <c r="O113" s="426">
        <v>287</v>
      </c>
      <c r="P113" s="426">
        <v>592</v>
      </c>
      <c r="Q113" s="426">
        <v>296</v>
      </c>
      <c r="R113" s="282"/>
      <c r="S113" s="426"/>
      <c r="T113" s="426"/>
      <c r="U113" s="444" t="s">
        <v>141</v>
      </c>
      <c r="V113" s="445"/>
      <c r="W113" s="456"/>
      <c r="X113" s="446"/>
      <c r="Y113" s="447"/>
      <c r="Z113" s="447"/>
      <c r="AA113" s="448">
        <v>200</v>
      </c>
      <c r="AB113" s="449">
        <v>0.5</v>
      </c>
      <c r="AC113" s="450">
        <f t="shared" si="28"/>
        <v>100</v>
      </c>
      <c r="AD113" s="451">
        <f t="shared" si="29"/>
        <v>800</v>
      </c>
      <c r="AE113" s="452">
        <v>0.05</v>
      </c>
      <c r="AF113" s="451">
        <f t="shared" si="30"/>
        <v>840</v>
      </c>
      <c r="AG113" s="453">
        <f t="shared" si="36"/>
        <v>10080</v>
      </c>
      <c r="AH113" s="546"/>
      <c r="AI113" s="546"/>
      <c r="AJ113" s="546"/>
      <c r="AK113" s="437"/>
      <c r="AL113" s="438">
        <f t="shared" si="37"/>
        <v>891.59143621766282</v>
      </c>
      <c r="AM113" s="453">
        <f t="shared" si="31"/>
        <v>10699.097234611954</v>
      </c>
      <c r="AN113" s="546"/>
      <c r="AO113" s="546"/>
      <c r="AP113" s="546"/>
      <c r="AQ113" s="437"/>
      <c r="AR113" s="438">
        <f t="shared" si="38"/>
        <v>891.59143621766282</v>
      </c>
      <c r="AS113" s="453">
        <f t="shared" si="32"/>
        <v>10699.097234611954</v>
      </c>
      <c r="AT113" s="546"/>
      <c r="AU113" s="546"/>
      <c r="AV113" s="546"/>
      <c r="AW113" s="437"/>
      <c r="AX113" s="438">
        <f t="shared" si="39"/>
        <v>891.59143621766282</v>
      </c>
      <c r="AY113" s="453">
        <f t="shared" si="33"/>
        <v>10699.097234611954</v>
      </c>
      <c r="AZ113" s="546"/>
      <c r="BA113" s="546"/>
      <c r="BB113" s="546"/>
      <c r="BC113" s="437"/>
      <c r="BD113" s="438">
        <f t="shared" si="40"/>
        <v>891.59143621766282</v>
      </c>
      <c r="BE113" s="453">
        <f t="shared" si="34"/>
        <v>10699.097234611954</v>
      </c>
      <c r="BF113" s="546"/>
      <c r="BG113" s="546"/>
      <c r="BH113" s="546"/>
      <c r="BI113" s="437"/>
      <c r="BJ113" s="438">
        <f t="shared" si="41"/>
        <v>891.59143621766282</v>
      </c>
      <c r="BK113" s="453">
        <f t="shared" si="35"/>
        <v>10699.097234611954</v>
      </c>
      <c r="BL113" s="546"/>
      <c r="BM113" s="546"/>
      <c r="BN113" s="549"/>
    </row>
    <row r="114" spans="1:66" ht="16.5" customHeight="1" x14ac:dyDescent="0.25">
      <c r="A114" s="340"/>
      <c r="B114" s="426" t="s">
        <v>298</v>
      </c>
      <c r="C114" s="514" t="s">
        <v>299</v>
      </c>
      <c r="D114" s="454" t="s">
        <v>358</v>
      </c>
      <c r="E114" s="426" t="s">
        <v>348</v>
      </c>
      <c r="F114" s="341" t="str">
        <f t="shared" si="42"/>
        <v>076001VENP_</v>
      </c>
      <c r="G114" s="455" t="str">
        <f t="shared" si="43"/>
        <v>076001VENP__</v>
      </c>
      <c r="H114" s="282" t="s">
        <v>19</v>
      </c>
      <c r="I114" s="282" t="s">
        <v>14</v>
      </c>
      <c r="J114" s="426">
        <v>6</v>
      </c>
      <c r="K114" s="426"/>
      <c r="L114" s="283"/>
      <c r="M114" s="425" t="s">
        <v>10</v>
      </c>
      <c r="N114" s="426">
        <v>2</v>
      </c>
      <c r="O114" s="426">
        <v>612</v>
      </c>
      <c r="P114" s="426">
        <v>612</v>
      </c>
      <c r="Q114" s="426">
        <v>292</v>
      </c>
      <c r="R114" s="282"/>
      <c r="S114" s="426"/>
      <c r="T114" s="426"/>
      <c r="U114" s="444" t="s">
        <v>144</v>
      </c>
      <c r="V114" s="445"/>
      <c r="W114" s="456"/>
      <c r="X114" s="446"/>
      <c r="Y114" s="447"/>
      <c r="Z114" s="447"/>
      <c r="AA114" s="448">
        <v>200</v>
      </c>
      <c r="AB114" s="449">
        <v>0.5</v>
      </c>
      <c r="AC114" s="450">
        <f t="shared" si="28"/>
        <v>100</v>
      </c>
      <c r="AD114" s="451">
        <f t="shared" si="29"/>
        <v>1200</v>
      </c>
      <c r="AE114" s="452">
        <v>0.05</v>
      </c>
      <c r="AF114" s="451">
        <f t="shared" si="30"/>
        <v>1260</v>
      </c>
      <c r="AG114" s="453">
        <f t="shared" si="36"/>
        <v>15120</v>
      </c>
      <c r="AH114" s="546"/>
      <c r="AI114" s="546"/>
      <c r="AJ114" s="546"/>
      <c r="AK114" s="437"/>
      <c r="AL114" s="438">
        <f t="shared" si="37"/>
        <v>1337.3871543264943</v>
      </c>
      <c r="AM114" s="453">
        <f t="shared" si="31"/>
        <v>16048.645851917932</v>
      </c>
      <c r="AN114" s="546"/>
      <c r="AO114" s="546"/>
      <c r="AP114" s="546"/>
      <c r="AQ114" s="437"/>
      <c r="AR114" s="438">
        <f t="shared" si="38"/>
        <v>1337.3871543264943</v>
      </c>
      <c r="AS114" s="453">
        <f t="shared" si="32"/>
        <v>16048.645851917932</v>
      </c>
      <c r="AT114" s="546"/>
      <c r="AU114" s="546"/>
      <c r="AV114" s="546"/>
      <c r="AW114" s="437"/>
      <c r="AX114" s="438">
        <f t="shared" si="39"/>
        <v>1337.3871543264943</v>
      </c>
      <c r="AY114" s="453">
        <f t="shared" si="33"/>
        <v>16048.645851917932</v>
      </c>
      <c r="AZ114" s="546"/>
      <c r="BA114" s="546"/>
      <c r="BB114" s="546"/>
      <c r="BC114" s="437"/>
      <c r="BD114" s="438">
        <f t="shared" si="40"/>
        <v>1337.3871543264943</v>
      </c>
      <c r="BE114" s="453">
        <f t="shared" si="34"/>
        <v>16048.645851917932</v>
      </c>
      <c r="BF114" s="546"/>
      <c r="BG114" s="546"/>
      <c r="BH114" s="546"/>
      <c r="BI114" s="437"/>
      <c r="BJ114" s="438">
        <f t="shared" si="41"/>
        <v>1337.3871543264943</v>
      </c>
      <c r="BK114" s="453">
        <f t="shared" si="35"/>
        <v>16048.645851917932</v>
      </c>
      <c r="BL114" s="546"/>
      <c r="BM114" s="546"/>
      <c r="BN114" s="549"/>
    </row>
    <row r="115" spans="1:66" ht="16.5" customHeight="1" thickBot="1" x14ac:dyDescent="0.3">
      <c r="A115" s="346"/>
      <c r="B115" s="377" t="s">
        <v>298</v>
      </c>
      <c r="C115" s="594" t="s">
        <v>299</v>
      </c>
      <c r="D115" s="486" t="s">
        <v>358</v>
      </c>
      <c r="E115" s="377" t="s">
        <v>348</v>
      </c>
      <c r="F115" s="347" t="str">
        <f t="shared" si="42"/>
        <v>076001VENP_</v>
      </c>
      <c r="G115" s="487" t="str">
        <f t="shared" si="43"/>
        <v>076001VENP__</v>
      </c>
      <c r="H115" s="285" t="s">
        <v>19</v>
      </c>
      <c r="I115" s="285" t="s">
        <v>14</v>
      </c>
      <c r="J115" s="377">
        <v>5</v>
      </c>
      <c r="K115" s="377"/>
      <c r="L115" s="286"/>
      <c r="M115" s="488" t="s">
        <v>10</v>
      </c>
      <c r="N115" s="377">
        <v>2</v>
      </c>
      <c r="O115" s="377">
        <v>306</v>
      </c>
      <c r="P115" s="377">
        <v>612</v>
      </c>
      <c r="Q115" s="377">
        <v>292</v>
      </c>
      <c r="R115" s="285"/>
      <c r="S115" s="377"/>
      <c r="T115" s="377"/>
      <c r="U115" s="489" t="s">
        <v>144</v>
      </c>
      <c r="V115" s="595"/>
      <c r="W115" s="596"/>
      <c r="X115" s="490"/>
      <c r="Y115" s="491"/>
      <c r="Z115" s="491"/>
      <c r="AA115" s="492">
        <v>200</v>
      </c>
      <c r="AB115" s="493">
        <v>0.5</v>
      </c>
      <c r="AC115" s="494">
        <f t="shared" si="28"/>
        <v>100</v>
      </c>
      <c r="AD115" s="495">
        <f t="shared" si="29"/>
        <v>1000</v>
      </c>
      <c r="AE115" s="496">
        <v>0.05</v>
      </c>
      <c r="AF115" s="495">
        <f t="shared" si="30"/>
        <v>1050</v>
      </c>
      <c r="AG115" s="497">
        <f t="shared" si="36"/>
        <v>12600</v>
      </c>
      <c r="AH115" s="547"/>
      <c r="AI115" s="547"/>
      <c r="AJ115" s="547"/>
      <c r="AK115" s="498"/>
      <c r="AL115" s="499">
        <f t="shared" si="37"/>
        <v>1114.4892952720786</v>
      </c>
      <c r="AM115" s="497">
        <f t="shared" si="31"/>
        <v>13373.871543264944</v>
      </c>
      <c r="AN115" s="547"/>
      <c r="AO115" s="547"/>
      <c r="AP115" s="547"/>
      <c r="AQ115" s="498"/>
      <c r="AR115" s="499">
        <f t="shared" si="38"/>
        <v>1114.4892952720786</v>
      </c>
      <c r="AS115" s="497">
        <f t="shared" si="32"/>
        <v>13373.871543264944</v>
      </c>
      <c r="AT115" s="547"/>
      <c r="AU115" s="547"/>
      <c r="AV115" s="547"/>
      <c r="AW115" s="498"/>
      <c r="AX115" s="499">
        <f t="shared" si="39"/>
        <v>1114.4892952720786</v>
      </c>
      <c r="AY115" s="497">
        <f t="shared" si="33"/>
        <v>13373.871543264944</v>
      </c>
      <c r="AZ115" s="547"/>
      <c r="BA115" s="547"/>
      <c r="BB115" s="547"/>
      <c r="BC115" s="498"/>
      <c r="BD115" s="499">
        <f t="shared" si="40"/>
        <v>1114.4892952720786</v>
      </c>
      <c r="BE115" s="497">
        <f t="shared" si="34"/>
        <v>13373.871543264944</v>
      </c>
      <c r="BF115" s="547"/>
      <c r="BG115" s="547"/>
      <c r="BH115" s="547"/>
      <c r="BI115" s="498"/>
      <c r="BJ115" s="499">
        <f t="shared" si="41"/>
        <v>1114.4892952720786</v>
      </c>
      <c r="BK115" s="497">
        <f t="shared" si="35"/>
        <v>13373.871543264944</v>
      </c>
      <c r="BL115" s="547"/>
      <c r="BM115" s="547"/>
      <c r="BN115" s="550"/>
    </row>
    <row r="116" spans="1:66" ht="16.5" customHeight="1" x14ac:dyDescent="0.25">
      <c r="A116" s="366"/>
      <c r="B116" s="443"/>
      <c r="C116" s="508"/>
      <c r="D116" s="441"/>
      <c r="E116" s="441"/>
      <c r="F116" s="367" t="str">
        <f t="shared" si="42"/>
        <v>_</v>
      </c>
      <c r="G116" s="442" t="str">
        <f t="shared" si="43"/>
        <v>__</v>
      </c>
      <c r="H116" s="297"/>
      <c r="I116" s="297"/>
      <c r="J116" s="443"/>
      <c r="K116" s="443"/>
      <c r="L116" s="298"/>
      <c r="M116" s="456" t="s">
        <v>10</v>
      </c>
      <c r="N116" s="509"/>
      <c r="O116" s="444"/>
      <c r="P116" s="443"/>
      <c r="Q116" s="443"/>
      <c r="R116" s="443"/>
      <c r="S116" s="443"/>
      <c r="T116" s="443"/>
      <c r="U116" s="444"/>
      <c r="V116" s="445"/>
      <c r="W116" s="456"/>
      <c r="X116" s="446"/>
      <c r="Y116" s="504"/>
      <c r="Z116" s="504"/>
      <c r="AA116" s="448">
        <v>200</v>
      </c>
      <c r="AB116" s="449">
        <v>0.5</v>
      </c>
      <c r="AC116" s="451">
        <f t="shared" si="28"/>
        <v>100</v>
      </c>
      <c r="AD116" s="451">
        <f t="shared" si="29"/>
        <v>0</v>
      </c>
      <c r="AE116" s="452">
        <v>0.05</v>
      </c>
      <c r="AF116" s="451">
        <f t="shared" si="30"/>
        <v>0</v>
      </c>
      <c r="AG116" s="505">
        <f t="shared" si="36"/>
        <v>0</v>
      </c>
      <c r="AH116" s="505"/>
      <c r="AI116" s="505"/>
      <c r="AJ116" s="505"/>
      <c r="AK116" s="506"/>
      <c r="AL116" s="507">
        <f t="shared" si="37"/>
        <v>0</v>
      </c>
      <c r="AM116" s="505">
        <f t="shared" si="31"/>
        <v>0</v>
      </c>
      <c r="AN116" s="505"/>
      <c r="AO116" s="505"/>
      <c r="AP116" s="510"/>
      <c r="AQ116" s="506"/>
      <c r="AR116" s="507">
        <f t="shared" si="38"/>
        <v>0</v>
      </c>
      <c r="AS116" s="505">
        <f t="shared" si="32"/>
        <v>0</v>
      </c>
      <c r="AT116" s="505"/>
      <c r="AU116" s="505"/>
      <c r="AV116" s="510"/>
      <c r="AW116" s="506"/>
      <c r="AX116" s="507">
        <f t="shared" si="39"/>
        <v>0</v>
      </c>
      <c r="AY116" s="505">
        <f t="shared" si="33"/>
        <v>0</v>
      </c>
      <c r="AZ116" s="505"/>
      <c r="BA116" s="505"/>
      <c r="BB116" s="510"/>
      <c r="BC116" s="506"/>
      <c r="BD116" s="507">
        <f t="shared" si="40"/>
        <v>0</v>
      </c>
      <c r="BE116" s="505">
        <f t="shared" si="34"/>
        <v>0</v>
      </c>
      <c r="BF116" s="505"/>
      <c r="BG116" s="505"/>
      <c r="BH116" s="511"/>
      <c r="BI116" s="506"/>
      <c r="BJ116" s="507">
        <f t="shared" si="41"/>
        <v>0</v>
      </c>
      <c r="BK116" s="505">
        <f t="shared" si="35"/>
        <v>0</v>
      </c>
      <c r="BL116" s="512"/>
      <c r="BM116" s="512"/>
      <c r="BN116" s="513"/>
    </row>
    <row r="117" spans="1:66" ht="16.5" customHeight="1" x14ac:dyDescent="0.25">
      <c r="A117" s="340"/>
      <c r="B117" s="426"/>
      <c r="C117" s="514"/>
      <c r="D117" s="454"/>
      <c r="E117" s="454"/>
      <c r="F117" s="341" t="str">
        <f t="shared" si="42"/>
        <v>_</v>
      </c>
      <c r="G117" s="455" t="str">
        <f t="shared" si="43"/>
        <v>__</v>
      </c>
      <c r="H117" s="282"/>
      <c r="I117" s="282"/>
      <c r="J117" s="426"/>
      <c r="K117" s="426"/>
      <c r="L117" s="283"/>
      <c r="M117" s="425" t="s">
        <v>10</v>
      </c>
      <c r="N117" s="515"/>
      <c r="O117" s="516"/>
      <c r="P117" s="426"/>
      <c r="Q117" s="426"/>
      <c r="R117" s="426"/>
      <c r="S117" s="426"/>
      <c r="T117" s="426"/>
      <c r="U117" s="444"/>
      <c r="V117" s="445"/>
      <c r="W117" s="456"/>
      <c r="X117" s="446"/>
      <c r="Y117" s="447"/>
      <c r="Z117" s="447"/>
      <c r="AA117" s="448">
        <v>200</v>
      </c>
      <c r="AB117" s="449">
        <v>0.5</v>
      </c>
      <c r="AC117" s="450">
        <f t="shared" si="28"/>
        <v>100</v>
      </c>
      <c r="AD117" s="451">
        <f t="shared" si="29"/>
        <v>0</v>
      </c>
      <c r="AE117" s="452">
        <v>0.05</v>
      </c>
      <c r="AF117" s="451">
        <f t="shared" si="30"/>
        <v>0</v>
      </c>
      <c r="AG117" s="453">
        <f t="shared" si="36"/>
        <v>0</v>
      </c>
      <c r="AH117" s="453"/>
      <c r="AI117" s="453"/>
      <c r="AJ117" s="453"/>
      <c r="AK117" s="437"/>
      <c r="AL117" s="438">
        <f t="shared" si="37"/>
        <v>0</v>
      </c>
      <c r="AM117" s="453">
        <f t="shared" si="31"/>
        <v>0</v>
      </c>
      <c r="AN117" s="453"/>
      <c r="AO117" s="453"/>
      <c r="AP117" s="517"/>
      <c r="AQ117" s="437"/>
      <c r="AR117" s="438">
        <f t="shared" si="38"/>
        <v>0</v>
      </c>
      <c r="AS117" s="453">
        <f t="shared" si="32"/>
        <v>0</v>
      </c>
      <c r="AT117" s="453"/>
      <c r="AU117" s="453"/>
      <c r="AV117" s="517"/>
      <c r="AW117" s="437"/>
      <c r="AX117" s="438">
        <f t="shared" si="39"/>
        <v>0</v>
      </c>
      <c r="AY117" s="453">
        <f t="shared" si="33"/>
        <v>0</v>
      </c>
      <c r="AZ117" s="453"/>
      <c r="BA117" s="453"/>
      <c r="BB117" s="517"/>
      <c r="BC117" s="437"/>
      <c r="BD117" s="438">
        <f t="shared" si="40"/>
        <v>0</v>
      </c>
      <c r="BE117" s="453">
        <f t="shared" si="34"/>
        <v>0</v>
      </c>
      <c r="BF117" s="453"/>
      <c r="BG117" s="453"/>
      <c r="BH117" s="518"/>
      <c r="BI117" s="437"/>
      <c r="BJ117" s="438">
        <f t="shared" si="41"/>
        <v>0</v>
      </c>
      <c r="BK117" s="453">
        <f t="shared" si="35"/>
        <v>0</v>
      </c>
      <c r="BL117" s="519"/>
      <c r="BM117" s="519"/>
      <c r="BN117" s="520"/>
    </row>
    <row r="118" spans="1:66" ht="16.5" customHeight="1" x14ac:dyDescent="0.25">
      <c r="A118" s="340"/>
      <c r="B118" s="426"/>
      <c r="C118" s="514"/>
      <c r="D118" s="454"/>
      <c r="E118" s="454"/>
      <c r="F118" s="341" t="str">
        <f t="shared" si="42"/>
        <v>_</v>
      </c>
      <c r="G118" s="455" t="str">
        <f t="shared" si="43"/>
        <v>__</v>
      </c>
      <c r="H118" s="282"/>
      <c r="I118" s="282"/>
      <c r="J118" s="426"/>
      <c r="K118" s="426"/>
      <c r="L118" s="283"/>
      <c r="M118" s="425" t="s">
        <v>10</v>
      </c>
      <c r="N118" s="515"/>
      <c r="O118" s="516"/>
      <c r="P118" s="426"/>
      <c r="Q118" s="426"/>
      <c r="R118" s="426"/>
      <c r="S118" s="426"/>
      <c r="T118" s="426"/>
      <c r="U118" s="444"/>
      <c r="V118" s="445"/>
      <c r="W118" s="456"/>
      <c r="X118" s="446"/>
      <c r="Y118" s="447"/>
      <c r="Z118" s="447"/>
      <c r="AA118" s="448">
        <v>200</v>
      </c>
      <c r="AB118" s="449">
        <v>0.5</v>
      </c>
      <c r="AC118" s="450">
        <f t="shared" si="28"/>
        <v>100</v>
      </c>
      <c r="AD118" s="451">
        <f t="shared" si="29"/>
        <v>0</v>
      </c>
      <c r="AE118" s="452">
        <v>0.05</v>
      </c>
      <c r="AF118" s="451">
        <f t="shared" si="30"/>
        <v>0</v>
      </c>
      <c r="AG118" s="453">
        <f t="shared" si="36"/>
        <v>0</v>
      </c>
      <c r="AH118" s="453"/>
      <c r="AI118" s="453"/>
      <c r="AJ118" s="453"/>
      <c r="AK118" s="437"/>
      <c r="AL118" s="438">
        <f t="shared" si="37"/>
        <v>0</v>
      </c>
      <c r="AM118" s="453">
        <f t="shared" si="31"/>
        <v>0</v>
      </c>
      <c r="AN118" s="453"/>
      <c r="AO118" s="453"/>
      <c r="AP118" s="517"/>
      <c r="AQ118" s="437"/>
      <c r="AR118" s="438">
        <f t="shared" si="38"/>
        <v>0</v>
      </c>
      <c r="AS118" s="453">
        <f t="shared" si="32"/>
        <v>0</v>
      </c>
      <c r="AT118" s="453"/>
      <c r="AU118" s="453"/>
      <c r="AV118" s="517"/>
      <c r="AW118" s="437"/>
      <c r="AX118" s="438">
        <f t="shared" si="39"/>
        <v>0</v>
      </c>
      <c r="AY118" s="453">
        <f t="shared" si="33"/>
        <v>0</v>
      </c>
      <c r="AZ118" s="453"/>
      <c r="BA118" s="453"/>
      <c r="BB118" s="517"/>
      <c r="BC118" s="437"/>
      <c r="BD118" s="438">
        <f t="shared" si="40"/>
        <v>0</v>
      </c>
      <c r="BE118" s="453">
        <f t="shared" si="34"/>
        <v>0</v>
      </c>
      <c r="BF118" s="453"/>
      <c r="BG118" s="453"/>
      <c r="BH118" s="518"/>
      <c r="BI118" s="437"/>
      <c r="BJ118" s="438">
        <f t="shared" si="41"/>
        <v>0</v>
      </c>
      <c r="BK118" s="453">
        <f t="shared" si="35"/>
        <v>0</v>
      </c>
      <c r="BL118" s="519"/>
      <c r="BM118" s="519"/>
      <c r="BN118" s="520"/>
    </row>
    <row r="119" spans="1:66" ht="16.5" customHeight="1" x14ac:dyDescent="0.25">
      <c r="A119" s="340"/>
      <c r="B119" s="426"/>
      <c r="C119" s="514"/>
      <c r="D119" s="454"/>
      <c r="E119" s="454"/>
      <c r="F119" s="341" t="str">
        <f t="shared" si="42"/>
        <v>_</v>
      </c>
      <c r="G119" s="455" t="str">
        <f t="shared" si="43"/>
        <v>__</v>
      </c>
      <c r="H119" s="282"/>
      <c r="I119" s="282"/>
      <c r="J119" s="426"/>
      <c r="K119" s="426"/>
      <c r="L119" s="283"/>
      <c r="M119" s="425" t="s">
        <v>10</v>
      </c>
      <c r="N119" s="515"/>
      <c r="O119" s="516"/>
      <c r="P119" s="426"/>
      <c r="Q119" s="426"/>
      <c r="R119" s="426"/>
      <c r="S119" s="426"/>
      <c r="T119" s="426"/>
      <c r="U119" s="444"/>
      <c r="V119" s="445"/>
      <c r="W119" s="456"/>
      <c r="X119" s="446"/>
      <c r="Y119" s="447"/>
      <c r="Z119" s="447"/>
      <c r="AA119" s="448">
        <v>200</v>
      </c>
      <c r="AB119" s="449">
        <v>0.5</v>
      </c>
      <c r="AC119" s="450">
        <f t="shared" si="28"/>
        <v>100</v>
      </c>
      <c r="AD119" s="451">
        <f t="shared" si="29"/>
        <v>0</v>
      </c>
      <c r="AE119" s="452">
        <v>0.05</v>
      </c>
      <c r="AF119" s="451">
        <f t="shared" si="30"/>
        <v>0</v>
      </c>
      <c r="AG119" s="453">
        <f t="shared" si="36"/>
        <v>0</v>
      </c>
      <c r="AH119" s="453"/>
      <c r="AI119" s="453"/>
      <c r="AJ119" s="453"/>
      <c r="AK119" s="437"/>
      <c r="AL119" s="438">
        <f t="shared" si="37"/>
        <v>0</v>
      </c>
      <c r="AM119" s="453">
        <f t="shared" si="31"/>
        <v>0</v>
      </c>
      <c r="AN119" s="453"/>
      <c r="AO119" s="453"/>
      <c r="AP119" s="517"/>
      <c r="AQ119" s="437"/>
      <c r="AR119" s="438">
        <f t="shared" si="38"/>
        <v>0</v>
      </c>
      <c r="AS119" s="453">
        <f t="shared" si="32"/>
        <v>0</v>
      </c>
      <c r="AT119" s="453"/>
      <c r="AU119" s="453"/>
      <c r="AV119" s="517"/>
      <c r="AW119" s="437"/>
      <c r="AX119" s="438">
        <f t="shared" si="39"/>
        <v>0</v>
      </c>
      <c r="AY119" s="453">
        <f t="shared" si="33"/>
        <v>0</v>
      </c>
      <c r="AZ119" s="453"/>
      <c r="BA119" s="453"/>
      <c r="BB119" s="517"/>
      <c r="BC119" s="437"/>
      <c r="BD119" s="438">
        <f t="shared" si="40"/>
        <v>0</v>
      </c>
      <c r="BE119" s="453">
        <f t="shared" si="34"/>
        <v>0</v>
      </c>
      <c r="BF119" s="453"/>
      <c r="BG119" s="453"/>
      <c r="BH119" s="518"/>
      <c r="BI119" s="437"/>
      <c r="BJ119" s="438">
        <f t="shared" si="41"/>
        <v>0</v>
      </c>
      <c r="BK119" s="453">
        <f t="shared" si="35"/>
        <v>0</v>
      </c>
      <c r="BL119" s="519"/>
      <c r="BM119" s="519"/>
      <c r="BN119" s="520"/>
    </row>
    <row r="120" spans="1:66" ht="16.5" customHeight="1" x14ac:dyDescent="0.25">
      <c r="A120" s="340"/>
      <c r="B120" s="426"/>
      <c r="C120" s="514"/>
      <c r="D120" s="454"/>
      <c r="E120" s="454"/>
      <c r="F120" s="341" t="str">
        <f t="shared" si="42"/>
        <v>_</v>
      </c>
      <c r="G120" s="455" t="str">
        <f t="shared" si="43"/>
        <v>__</v>
      </c>
      <c r="H120" s="282"/>
      <c r="I120" s="282"/>
      <c r="J120" s="426"/>
      <c r="K120" s="426"/>
      <c r="L120" s="283"/>
      <c r="M120" s="425" t="s">
        <v>10</v>
      </c>
      <c r="N120" s="515"/>
      <c r="O120" s="516"/>
      <c r="P120" s="426"/>
      <c r="Q120" s="426"/>
      <c r="R120" s="426"/>
      <c r="S120" s="426"/>
      <c r="T120" s="426"/>
      <c r="U120" s="444"/>
      <c r="V120" s="445"/>
      <c r="W120" s="456"/>
      <c r="X120" s="446"/>
      <c r="Y120" s="447"/>
      <c r="Z120" s="447"/>
      <c r="AA120" s="448">
        <v>200</v>
      </c>
      <c r="AB120" s="449">
        <v>0.5</v>
      </c>
      <c r="AC120" s="450">
        <f t="shared" si="28"/>
        <v>100</v>
      </c>
      <c r="AD120" s="451">
        <f t="shared" si="29"/>
        <v>0</v>
      </c>
      <c r="AE120" s="452">
        <v>0.05</v>
      </c>
      <c r="AF120" s="451">
        <f t="shared" si="30"/>
        <v>0</v>
      </c>
      <c r="AG120" s="453">
        <f t="shared" si="36"/>
        <v>0</v>
      </c>
      <c r="AH120" s="453"/>
      <c r="AI120" s="453"/>
      <c r="AJ120" s="453"/>
      <c r="AK120" s="437"/>
      <c r="AL120" s="438">
        <f t="shared" si="37"/>
        <v>0</v>
      </c>
      <c r="AM120" s="453">
        <f t="shared" si="31"/>
        <v>0</v>
      </c>
      <c r="AN120" s="453"/>
      <c r="AO120" s="453"/>
      <c r="AP120" s="517"/>
      <c r="AQ120" s="437"/>
      <c r="AR120" s="438">
        <f t="shared" si="38"/>
        <v>0</v>
      </c>
      <c r="AS120" s="453">
        <f t="shared" si="32"/>
        <v>0</v>
      </c>
      <c r="AT120" s="453"/>
      <c r="AU120" s="453"/>
      <c r="AV120" s="517"/>
      <c r="AW120" s="437"/>
      <c r="AX120" s="438">
        <f t="shared" si="39"/>
        <v>0</v>
      </c>
      <c r="AY120" s="453">
        <f t="shared" si="33"/>
        <v>0</v>
      </c>
      <c r="AZ120" s="453"/>
      <c r="BA120" s="453"/>
      <c r="BB120" s="517"/>
      <c r="BC120" s="437"/>
      <c r="BD120" s="438">
        <f t="shared" si="40"/>
        <v>0</v>
      </c>
      <c r="BE120" s="453">
        <f t="shared" si="34"/>
        <v>0</v>
      </c>
      <c r="BF120" s="453"/>
      <c r="BG120" s="453"/>
      <c r="BH120" s="518"/>
      <c r="BI120" s="437"/>
      <c r="BJ120" s="438">
        <f t="shared" si="41"/>
        <v>0</v>
      </c>
      <c r="BK120" s="453">
        <f t="shared" si="35"/>
        <v>0</v>
      </c>
      <c r="BL120" s="519"/>
      <c r="BM120" s="519"/>
      <c r="BN120" s="520"/>
    </row>
    <row r="121" spans="1:66" ht="16.5" customHeight="1" x14ac:dyDescent="0.25">
      <c r="A121" s="340"/>
      <c r="B121" s="426"/>
      <c r="C121" s="514"/>
      <c r="D121" s="454"/>
      <c r="E121" s="454"/>
      <c r="F121" s="341" t="str">
        <f t="shared" si="42"/>
        <v>_</v>
      </c>
      <c r="G121" s="455" t="str">
        <f t="shared" si="43"/>
        <v>__</v>
      </c>
      <c r="H121" s="282"/>
      <c r="I121" s="282"/>
      <c r="J121" s="426"/>
      <c r="K121" s="426"/>
      <c r="L121" s="283"/>
      <c r="M121" s="425" t="s">
        <v>10</v>
      </c>
      <c r="N121" s="515"/>
      <c r="O121" s="516"/>
      <c r="P121" s="426"/>
      <c r="Q121" s="426"/>
      <c r="R121" s="426"/>
      <c r="S121" s="426"/>
      <c r="T121" s="426"/>
      <c r="U121" s="444"/>
      <c r="V121" s="445"/>
      <c r="W121" s="456"/>
      <c r="X121" s="446"/>
      <c r="Y121" s="447"/>
      <c r="Z121" s="447"/>
      <c r="AA121" s="448">
        <v>200</v>
      </c>
      <c r="AB121" s="449">
        <v>0.5</v>
      </c>
      <c r="AC121" s="450">
        <f t="shared" si="28"/>
        <v>100</v>
      </c>
      <c r="AD121" s="451">
        <f t="shared" si="29"/>
        <v>0</v>
      </c>
      <c r="AE121" s="452">
        <v>0.05</v>
      </c>
      <c r="AF121" s="451">
        <f t="shared" si="30"/>
        <v>0</v>
      </c>
      <c r="AG121" s="453">
        <f t="shared" si="36"/>
        <v>0</v>
      </c>
      <c r="AH121" s="453"/>
      <c r="AI121" s="453"/>
      <c r="AJ121" s="453"/>
      <c r="AK121" s="437"/>
      <c r="AL121" s="438">
        <f t="shared" si="37"/>
        <v>0</v>
      </c>
      <c r="AM121" s="453">
        <f t="shared" si="31"/>
        <v>0</v>
      </c>
      <c r="AN121" s="453"/>
      <c r="AO121" s="453"/>
      <c r="AP121" s="517"/>
      <c r="AQ121" s="437"/>
      <c r="AR121" s="438">
        <f t="shared" si="38"/>
        <v>0</v>
      </c>
      <c r="AS121" s="453">
        <f t="shared" si="32"/>
        <v>0</v>
      </c>
      <c r="AT121" s="453"/>
      <c r="AU121" s="453"/>
      <c r="AV121" s="517"/>
      <c r="AW121" s="437"/>
      <c r="AX121" s="438">
        <f t="shared" si="39"/>
        <v>0</v>
      </c>
      <c r="AY121" s="453">
        <f t="shared" si="33"/>
        <v>0</v>
      </c>
      <c r="AZ121" s="453"/>
      <c r="BA121" s="453"/>
      <c r="BB121" s="517"/>
      <c r="BC121" s="437"/>
      <c r="BD121" s="438">
        <f t="shared" si="40"/>
        <v>0</v>
      </c>
      <c r="BE121" s="453">
        <f t="shared" si="34"/>
        <v>0</v>
      </c>
      <c r="BF121" s="453"/>
      <c r="BG121" s="453"/>
      <c r="BH121" s="518"/>
      <c r="BI121" s="437"/>
      <c r="BJ121" s="438">
        <f t="shared" si="41"/>
        <v>0</v>
      </c>
      <c r="BK121" s="453">
        <f t="shared" si="35"/>
        <v>0</v>
      </c>
      <c r="BL121" s="519"/>
      <c r="BM121" s="519"/>
      <c r="BN121" s="520"/>
    </row>
    <row r="122" spans="1:66" ht="16.5" customHeight="1" x14ac:dyDescent="0.25">
      <c r="A122" s="340"/>
      <c r="B122" s="426"/>
      <c r="C122" s="514"/>
      <c r="D122" s="454"/>
      <c r="E122" s="454"/>
      <c r="F122" s="341" t="str">
        <f t="shared" si="42"/>
        <v>_</v>
      </c>
      <c r="G122" s="455" t="str">
        <f t="shared" si="43"/>
        <v>__</v>
      </c>
      <c r="H122" s="282"/>
      <c r="I122" s="282"/>
      <c r="J122" s="426"/>
      <c r="K122" s="426"/>
      <c r="L122" s="283"/>
      <c r="M122" s="425" t="s">
        <v>10</v>
      </c>
      <c r="N122" s="515"/>
      <c r="O122" s="516"/>
      <c r="P122" s="426"/>
      <c r="Q122" s="426"/>
      <c r="R122" s="426"/>
      <c r="S122" s="426"/>
      <c r="T122" s="426"/>
      <c r="U122" s="444"/>
      <c r="V122" s="445"/>
      <c r="W122" s="456"/>
      <c r="X122" s="446"/>
      <c r="Y122" s="447"/>
      <c r="Z122" s="447"/>
      <c r="AA122" s="448">
        <v>200</v>
      </c>
      <c r="AB122" s="449">
        <v>0.5</v>
      </c>
      <c r="AC122" s="450">
        <f t="shared" si="28"/>
        <v>100</v>
      </c>
      <c r="AD122" s="451">
        <f t="shared" si="29"/>
        <v>0</v>
      </c>
      <c r="AE122" s="452">
        <v>0.05</v>
      </c>
      <c r="AF122" s="451">
        <f t="shared" si="30"/>
        <v>0</v>
      </c>
      <c r="AG122" s="453">
        <f t="shared" si="36"/>
        <v>0</v>
      </c>
      <c r="AH122" s="453"/>
      <c r="AI122" s="453"/>
      <c r="AJ122" s="453"/>
      <c r="AK122" s="437"/>
      <c r="AL122" s="438">
        <f t="shared" si="37"/>
        <v>0</v>
      </c>
      <c r="AM122" s="453">
        <f t="shared" si="31"/>
        <v>0</v>
      </c>
      <c r="AN122" s="453"/>
      <c r="AO122" s="453"/>
      <c r="AP122" s="517"/>
      <c r="AQ122" s="437"/>
      <c r="AR122" s="438">
        <f t="shared" si="38"/>
        <v>0</v>
      </c>
      <c r="AS122" s="453">
        <f t="shared" si="32"/>
        <v>0</v>
      </c>
      <c r="AT122" s="453"/>
      <c r="AU122" s="453"/>
      <c r="AV122" s="517"/>
      <c r="AW122" s="437"/>
      <c r="AX122" s="438">
        <f t="shared" si="39"/>
        <v>0</v>
      </c>
      <c r="AY122" s="453">
        <f t="shared" si="33"/>
        <v>0</v>
      </c>
      <c r="AZ122" s="453"/>
      <c r="BA122" s="453"/>
      <c r="BB122" s="517"/>
      <c r="BC122" s="437"/>
      <c r="BD122" s="438">
        <f t="shared" si="40"/>
        <v>0</v>
      </c>
      <c r="BE122" s="453">
        <f t="shared" si="34"/>
        <v>0</v>
      </c>
      <c r="BF122" s="453"/>
      <c r="BG122" s="453"/>
      <c r="BH122" s="518"/>
      <c r="BI122" s="437"/>
      <c r="BJ122" s="438">
        <f t="shared" si="41"/>
        <v>0</v>
      </c>
      <c r="BK122" s="453">
        <f t="shared" si="35"/>
        <v>0</v>
      </c>
      <c r="BL122" s="519"/>
      <c r="BM122" s="519"/>
      <c r="BN122" s="520"/>
    </row>
    <row r="123" spans="1:66" ht="16.5" customHeight="1" x14ac:dyDescent="0.25">
      <c r="A123" s="340"/>
      <c r="B123" s="426"/>
      <c r="C123" s="514"/>
      <c r="D123" s="454"/>
      <c r="E123" s="454"/>
      <c r="F123" s="341" t="str">
        <f t="shared" si="42"/>
        <v>_</v>
      </c>
      <c r="G123" s="455" t="str">
        <f t="shared" si="43"/>
        <v>__</v>
      </c>
      <c r="H123" s="282"/>
      <c r="I123" s="282"/>
      <c r="J123" s="426"/>
      <c r="K123" s="426"/>
      <c r="L123" s="283"/>
      <c r="M123" s="425" t="s">
        <v>10</v>
      </c>
      <c r="N123" s="515"/>
      <c r="O123" s="521"/>
      <c r="P123" s="282"/>
      <c r="Q123" s="426"/>
      <c r="R123" s="426"/>
      <c r="S123" s="426"/>
      <c r="T123" s="426"/>
      <c r="U123" s="444"/>
      <c r="V123" s="445"/>
      <c r="W123" s="456"/>
      <c r="X123" s="446"/>
      <c r="Y123" s="447"/>
      <c r="Z123" s="447"/>
      <c r="AA123" s="448">
        <v>200</v>
      </c>
      <c r="AB123" s="449">
        <v>0.5</v>
      </c>
      <c r="AC123" s="450">
        <f t="shared" si="28"/>
        <v>100</v>
      </c>
      <c r="AD123" s="451">
        <f t="shared" si="29"/>
        <v>0</v>
      </c>
      <c r="AE123" s="452">
        <v>0.05</v>
      </c>
      <c r="AF123" s="451">
        <f t="shared" si="30"/>
        <v>0</v>
      </c>
      <c r="AG123" s="453">
        <f t="shared" si="36"/>
        <v>0</v>
      </c>
      <c r="AH123" s="453"/>
      <c r="AI123" s="453"/>
      <c r="AJ123" s="453"/>
      <c r="AK123" s="437"/>
      <c r="AL123" s="438">
        <f t="shared" si="37"/>
        <v>0</v>
      </c>
      <c r="AM123" s="453">
        <f t="shared" si="31"/>
        <v>0</v>
      </c>
      <c r="AN123" s="453"/>
      <c r="AO123" s="453"/>
      <c r="AP123" s="517"/>
      <c r="AQ123" s="437"/>
      <c r="AR123" s="438">
        <f t="shared" si="38"/>
        <v>0</v>
      </c>
      <c r="AS123" s="453">
        <f t="shared" si="32"/>
        <v>0</v>
      </c>
      <c r="AT123" s="453"/>
      <c r="AU123" s="453"/>
      <c r="AV123" s="517"/>
      <c r="AW123" s="437"/>
      <c r="AX123" s="438">
        <f t="shared" si="39"/>
        <v>0</v>
      </c>
      <c r="AY123" s="453">
        <f t="shared" si="33"/>
        <v>0</v>
      </c>
      <c r="AZ123" s="453"/>
      <c r="BA123" s="453"/>
      <c r="BB123" s="517"/>
      <c r="BC123" s="437"/>
      <c r="BD123" s="438">
        <f t="shared" si="40"/>
        <v>0</v>
      </c>
      <c r="BE123" s="453">
        <f t="shared" si="34"/>
        <v>0</v>
      </c>
      <c r="BF123" s="453"/>
      <c r="BG123" s="453"/>
      <c r="BH123" s="518"/>
      <c r="BI123" s="437"/>
      <c r="BJ123" s="438">
        <f t="shared" si="41"/>
        <v>0</v>
      </c>
      <c r="BK123" s="453">
        <f t="shared" si="35"/>
        <v>0</v>
      </c>
      <c r="BL123" s="519"/>
      <c r="BM123" s="519"/>
      <c r="BN123" s="520"/>
    </row>
    <row r="124" spans="1:66" ht="16.5" customHeight="1" x14ac:dyDescent="0.25">
      <c r="A124" s="340"/>
      <c r="B124" s="426"/>
      <c r="C124" s="514"/>
      <c r="D124" s="454"/>
      <c r="E124" s="454"/>
      <c r="F124" s="341" t="str">
        <f t="shared" si="42"/>
        <v>_</v>
      </c>
      <c r="G124" s="455" t="str">
        <f t="shared" si="43"/>
        <v>__</v>
      </c>
      <c r="H124" s="282"/>
      <c r="I124" s="282"/>
      <c r="J124" s="426"/>
      <c r="K124" s="426"/>
      <c r="L124" s="283"/>
      <c r="M124" s="425" t="s">
        <v>10</v>
      </c>
      <c r="N124" s="515"/>
      <c r="O124" s="521"/>
      <c r="P124" s="282"/>
      <c r="Q124" s="426"/>
      <c r="R124" s="426"/>
      <c r="S124" s="426"/>
      <c r="T124" s="426"/>
      <c r="U124" s="444"/>
      <c r="V124" s="445"/>
      <c r="W124" s="456"/>
      <c r="X124" s="446"/>
      <c r="Y124" s="447"/>
      <c r="Z124" s="447"/>
      <c r="AA124" s="448">
        <v>200</v>
      </c>
      <c r="AB124" s="449">
        <v>0.5</v>
      </c>
      <c r="AC124" s="450">
        <f t="shared" si="28"/>
        <v>100</v>
      </c>
      <c r="AD124" s="451">
        <f t="shared" si="29"/>
        <v>0</v>
      </c>
      <c r="AE124" s="452">
        <v>0.05</v>
      </c>
      <c r="AF124" s="451">
        <f t="shared" si="30"/>
        <v>0</v>
      </c>
      <c r="AG124" s="453">
        <f t="shared" si="36"/>
        <v>0</v>
      </c>
      <c r="AH124" s="453"/>
      <c r="AI124" s="453"/>
      <c r="AJ124" s="453"/>
      <c r="AK124" s="437"/>
      <c r="AL124" s="438">
        <f t="shared" si="37"/>
        <v>0</v>
      </c>
      <c r="AM124" s="453">
        <f t="shared" si="31"/>
        <v>0</v>
      </c>
      <c r="AN124" s="453"/>
      <c r="AO124" s="453"/>
      <c r="AP124" s="517"/>
      <c r="AQ124" s="437"/>
      <c r="AR124" s="438">
        <f t="shared" si="38"/>
        <v>0</v>
      </c>
      <c r="AS124" s="453">
        <f t="shared" si="32"/>
        <v>0</v>
      </c>
      <c r="AT124" s="453"/>
      <c r="AU124" s="453"/>
      <c r="AV124" s="517"/>
      <c r="AW124" s="437"/>
      <c r="AX124" s="438">
        <f t="shared" si="39"/>
        <v>0</v>
      </c>
      <c r="AY124" s="453">
        <f t="shared" si="33"/>
        <v>0</v>
      </c>
      <c r="AZ124" s="453"/>
      <c r="BA124" s="453"/>
      <c r="BB124" s="517"/>
      <c r="BC124" s="437"/>
      <c r="BD124" s="438">
        <f t="shared" si="40"/>
        <v>0</v>
      </c>
      <c r="BE124" s="453">
        <f t="shared" si="34"/>
        <v>0</v>
      </c>
      <c r="BF124" s="453"/>
      <c r="BG124" s="453"/>
      <c r="BH124" s="518"/>
      <c r="BI124" s="437"/>
      <c r="BJ124" s="438">
        <f t="shared" si="41"/>
        <v>0</v>
      </c>
      <c r="BK124" s="453">
        <f t="shared" si="35"/>
        <v>0</v>
      </c>
      <c r="BL124" s="519"/>
      <c r="BM124" s="519"/>
      <c r="BN124" s="520"/>
    </row>
    <row r="125" spans="1:66" ht="16.5" customHeight="1" x14ac:dyDescent="0.25">
      <c r="A125" s="340"/>
      <c r="B125" s="426"/>
      <c r="C125" s="514"/>
      <c r="D125" s="454"/>
      <c r="E125" s="454"/>
      <c r="F125" s="341" t="str">
        <f t="shared" si="42"/>
        <v>_</v>
      </c>
      <c r="G125" s="455" t="str">
        <f t="shared" si="43"/>
        <v>__</v>
      </c>
      <c r="H125" s="282"/>
      <c r="I125" s="282"/>
      <c r="J125" s="522"/>
      <c r="K125" s="426"/>
      <c r="L125" s="283"/>
      <c r="M125" s="425" t="s">
        <v>10</v>
      </c>
      <c r="N125" s="523"/>
      <c r="O125" s="516"/>
      <c r="P125" s="426"/>
      <c r="Q125" s="426"/>
      <c r="R125" s="426"/>
      <c r="S125" s="426"/>
      <c r="T125" s="426"/>
      <c r="U125" s="444"/>
      <c r="V125" s="445"/>
      <c r="W125" s="456"/>
      <c r="X125" s="446"/>
      <c r="Y125" s="447"/>
      <c r="Z125" s="447"/>
      <c r="AA125" s="448">
        <v>200</v>
      </c>
      <c r="AB125" s="449">
        <v>0.5</v>
      </c>
      <c r="AC125" s="450">
        <f t="shared" si="28"/>
        <v>100</v>
      </c>
      <c r="AD125" s="451">
        <f t="shared" si="29"/>
        <v>0</v>
      </c>
      <c r="AE125" s="452">
        <v>0.05</v>
      </c>
      <c r="AF125" s="451">
        <f t="shared" si="30"/>
        <v>0</v>
      </c>
      <c r="AG125" s="453">
        <f t="shared" si="36"/>
        <v>0</v>
      </c>
      <c r="AH125" s="453"/>
      <c r="AI125" s="453"/>
      <c r="AJ125" s="453"/>
      <c r="AK125" s="437"/>
      <c r="AL125" s="438">
        <f t="shared" si="37"/>
        <v>0</v>
      </c>
      <c r="AM125" s="453">
        <f t="shared" si="31"/>
        <v>0</v>
      </c>
      <c r="AN125" s="453"/>
      <c r="AO125" s="453"/>
      <c r="AP125" s="517"/>
      <c r="AQ125" s="437"/>
      <c r="AR125" s="438">
        <f t="shared" si="38"/>
        <v>0</v>
      </c>
      <c r="AS125" s="453">
        <f t="shared" si="32"/>
        <v>0</v>
      </c>
      <c r="AT125" s="453"/>
      <c r="AU125" s="453"/>
      <c r="AV125" s="517"/>
      <c r="AW125" s="437"/>
      <c r="AX125" s="438">
        <f t="shared" si="39"/>
        <v>0</v>
      </c>
      <c r="AY125" s="453">
        <f t="shared" si="33"/>
        <v>0</v>
      </c>
      <c r="AZ125" s="453"/>
      <c r="BA125" s="453"/>
      <c r="BB125" s="517"/>
      <c r="BC125" s="437"/>
      <c r="BD125" s="438">
        <f t="shared" si="40"/>
        <v>0</v>
      </c>
      <c r="BE125" s="453">
        <f t="shared" si="34"/>
        <v>0</v>
      </c>
      <c r="BF125" s="453"/>
      <c r="BG125" s="453"/>
      <c r="BH125" s="518"/>
      <c r="BI125" s="437"/>
      <c r="BJ125" s="438">
        <f t="shared" si="41"/>
        <v>0</v>
      </c>
      <c r="BK125" s="453">
        <f t="shared" si="35"/>
        <v>0</v>
      </c>
      <c r="BL125" s="519"/>
      <c r="BM125" s="519"/>
      <c r="BN125" s="520"/>
    </row>
    <row r="126" spans="1:66" ht="16.5" customHeight="1" x14ac:dyDescent="0.25">
      <c r="A126" s="340"/>
      <c r="B126" s="426"/>
      <c r="C126" s="514"/>
      <c r="D126" s="454"/>
      <c r="E126" s="454"/>
      <c r="F126" s="341" t="str">
        <f t="shared" si="42"/>
        <v>_</v>
      </c>
      <c r="G126" s="455" t="str">
        <f t="shared" si="43"/>
        <v>__</v>
      </c>
      <c r="H126" s="282"/>
      <c r="I126" s="282"/>
      <c r="J126" s="522"/>
      <c r="K126" s="426"/>
      <c r="L126" s="283"/>
      <c r="M126" s="425" t="s">
        <v>10</v>
      </c>
      <c r="N126" s="523"/>
      <c r="O126" s="516"/>
      <c r="P126" s="426"/>
      <c r="Q126" s="426"/>
      <c r="R126" s="426"/>
      <c r="S126" s="426"/>
      <c r="T126" s="426"/>
      <c r="U126" s="444"/>
      <c r="V126" s="445"/>
      <c r="W126" s="456"/>
      <c r="X126" s="446"/>
      <c r="Y126" s="447"/>
      <c r="Z126" s="447"/>
      <c r="AA126" s="448">
        <v>200</v>
      </c>
      <c r="AB126" s="449">
        <v>0.5</v>
      </c>
      <c r="AC126" s="450">
        <f t="shared" si="28"/>
        <v>100</v>
      </c>
      <c r="AD126" s="451">
        <f t="shared" si="29"/>
        <v>0</v>
      </c>
      <c r="AE126" s="452">
        <v>0.05</v>
      </c>
      <c r="AF126" s="451">
        <f t="shared" si="30"/>
        <v>0</v>
      </c>
      <c r="AG126" s="453">
        <f t="shared" si="36"/>
        <v>0</v>
      </c>
      <c r="AH126" s="453"/>
      <c r="AI126" s="453"/>
      <c r="AJ126" s="453"/>
      <c r="AK126" s="437"/>
      <c r="AL126" s="438">
        <f t="shared" si="37"/>
        <v>0</v>
      </c>
      <c r="AM126" s="453">
        <f t="shared" si="31"/>
        <v>0</v>
      </c>
      <c r="AN126" s="453"/>
      <c r="AO126" s="453"/>
      <c r="AP126" s="517"/>
      <c r="AQ126" s="437"/>
      <c r="AR126" s="438">
        <f t="shared" si="38"/>
        <v>0</v>
      </c>
      <c r="AS126" s="453">
        <f t="shared" si="32"/>
        <v>0</v>
      </c>
      <c r="AT126" s="453"/>
      <c r="AU126" s="453"/>
      <c r="AV126" s="517"/>
      <c r="AW126" s="437"/>
      <c r="AX126" s="438">
        <f t="shared" si="39"/>
        <v>0</v>
      </c>
      <c r="AY126" s="453">
        <f t="shared" si="33"/>
        <v>0</v>
      </c>
      <c r="AZ126" s="453"/>
      <c r="BA126" s="453"/>
      <c r="BB126" s="517"/>
      <c r="BC126" s="437"/>
      <c r="BD126" s="438">
        <f t="shared" si="40"/>
        <v>0</v>
      </c>
      <c r="BE126" s="453">
        <f t="shared" si="34"/>
        <v>0</v>
      </c>
      <c r="BF126" s="453"/>
      <c r="BG126" s="453"/>
      <c r="BH126" s="518"/>
      <c r="BI126" s="437"/>
      <c r="BJ126" s="438">
        <f t="shared" si="41"/>
        <v>0</v>
      </c>
      <c r="BK126" s="453">
        <f t="shared" si="35"/>
        <v>0</v>
      </c>
      <c r="BL126" s="519"/>
      <c r="BM126" s="519"/>
      <c r="BN126" s="520"/>
    </row>
    <row r="127" spans="1:66" ht="16.5" customHeight="1" x14ac:dyDescent="0.25">
      <c r="A127" s="340"/>
      <c r="B127" s="426"/>
      <c r="C127" s="514"/>
      <c r="D127" s="454"/>
      <c r="E127" s="454"/>
      <c r="F127" s="341" t="str">
        <f t="shared" si="42"/>
        <v>_</v>
      </c>
      <c r="G127" s="455" t="str">
        <f t="shared" si="43"/>
        <v>__</v>
      </c>
      <c r="H127" s="282"/>
      <c r="I127" s="282"/>
      <c r="J127" s="426"/>
      <c r="K127" s="426"/>
      <c r="L127" s="283"/>
      <c r="M127" s="425" t="s">
        <v>10</v>
      </c>
      <c r="N127" s="515"/>
      <c r="O127" s="516"/>
      <c r="P127" s="426"/>
      <c r="Q127" s="426"/>
      <c r="R127" s="426"/>
      <c r="S127" s="426"/>
      <c r="T127" s="426"/>
      <c r="U127" s="444"/>
      <c r="V127" s="445"/>
      <c r="W127" s="456"/>
      <c r="X127" s="446"/>
      <c r="Y127" s="447"/>
      <c r="Z127" s="447"/>
      <c r="AA127" s="448">
        <v>200</v>
      </c>
      <c r="AB127" s="449">
        <v>0.5</v>
      </c>
      <c r="AC127" s="450">
        <f t="shared" si="28"/>
        <v>100</v>
      </c>
      <c r="AD127" s="451">
        <f t="shared" si="29"/>
        <v>0</v>
      </c>
      <c r="AE127" s="452">
        <v>0.05</v>
      </c>
      <c r="AF127" s="451">
        <f t="shared" si="30"/>
        <v>0</v>
      </c>
      <c r="AG127" s="453">
        <f t="shared" si="36"/>
        <v>0</v>
      </c>
      <c r="AH127" s="453"/>
      <c r="AI127" s="453"/>
      <c r="AJ127" s="453"/>
      <c r="AK127" s="437"/>
      <c r="AL127" s="438">
        <f t="shared" si="37"/>
        <v>0</v>
      </c>
      <c r="AM127" s="453">
        <f t="shared" si="31"/>
        <v>0</v>
      </c>
      <c r="AN127" s="453"/>
      <c r="AO127" s="453"/>
      <c r="AP127" s="517"/>
      <c r="AQ127" s="437"/>
      <c r="AR127" s="438">
        <f t="shared" si="38"/>
        <v>0</v>
      </c>
      <c r="AS127" s="453">
        <f t="shared" si="32"/>
        <v>0</v>
      </c>
      <c r="AT127" s="453"/>
      <c r="AU127" s="453"/>
      <c r="AV127" s="517"/>
      <c r="AW127" s="437"/>
      <c r="AX127" s="438">
        <f t="shared" si="39"/>
        <v>0</v>
      </c>
      <c r="AY127" s="453">
        <f t="shared" si="33"/>
        <v>0</v>
      </c>
      <c r="AZ127" s="453"/>
      <c r="BA127" s="453"/>
      <c r="BB127" s="517"/>
      <c r="BC127" s="437"/>
      <c r="BD127" s="438">
        <f t="shared" si="40"/>
        <v>0</v>
      </c>
      <c r="BE127" s="453">
        <f t="shared" si="34"/>
        <v>0</v>
      </c>
      <c r="BF127" s="453"/>
      <c r="BG127" s="453"/>
      <c r="BH127" s="518"/>
      <c r="BI127" s="437"/>
      <c r="BJ127" s="438">
        <f t="shared" si="41"/>
        <v>0</v>
      </c>
      <c r="BK127" s="453">
        <f t="shared" si="35"/>
        <v>0</v>
      </c>
      <c r="BL127" s="519"/>
      <c r="BM127" s="519"/>
      <c r="BN127" s="520"/>
    </row>
    <row r="128" spans="1:66" ht="16.5" customHeight="1" x14ac:dyDescent="0.25">
      <c r="A128" s="340"/>
      <c r="B128" s="426"/>
      <c r="C128" s="514"/>
      <c r="D128" s="454"/>
      <c r="E128" s="454"/>
      <c r="F128" s="341" t="str">
        <f t="shared" si="42"/>
        <v>_</v>
      </c>
      <c r="G128" s="455" t="str">
        <f t="shared" si="43"/>
        <v>__</v>
      </c>
      <c r="H128" s="282"/>
      <c r="I128" s="282"/>
      <c r="J128" s="426"/>
      <c r="K128" s="426"/>
      <c r="L128" s="283"/>
      <c r="M128" s="425" t="s">
        <v>10</v>
      </c>
      <c r="N128" s="515"/>
      <c r="O128" s="516"/>
      <c r="P128" s="426"/>
      <c r="Q128" s="426"/>
      <c r="R128" s="426"/>
      <c r="S128" s="426"/>
      <c r="T128" s="426"/>
      <c r="U128" s="444"/>
      <c r="V128" s="445"/>
      <c r="W128" s="456"/>
      <c r="X128" s="446"/>
      <c r="Y128" s="447"/>
      <c r="Z128" s="447"/>
      <c r="AA128" s="448">
        <v>200</v>
      </c>
      <c r="AB128" s="449">
        <v>0.5</v>
      </c>
      <c r="AC128" s="450">
        <f t="shared" si="28"/>
        <v>100</v>
      </c>
      <c r="AD128" s="451">
        <f t="shared" si="29"/>
        <v>0</v>
      </c>
      <c r="AE128" s="452">
        <v>0.05</v>
      </c>
      <c r="AF128" s="451">
        <f t="shared" si="30"/>
        <v>0</v>
      </c>
      <c r="AG128" s="453">
        <f t="shared" si="36"/>
        <v>0</v>
      </c>
      <c r="AH128" s="453"/>
      <c r="AI128" s="453"/>
      <c r="AJ128" s="453"/>
      <c r="AK128" s="437"/>
      <c r="AL128" s="438">
        <f t="shared" si="37"/>
        <v>0</v>
      </c>
      <c r="AM128" s="453">
        <f t="shared" si="31"/>
        <v>0</v>
      </c>
      <c r="AN128" s="453"/>
      <c r="AO128" s="453"/>
      <c r="AP128" s="517"/>
      <c r="AQ128" s="437"/>
      <c r="AR128" s="438">
        <f t="shared" si="38"/>
        <v>0</v>
      </c>
      <c r="AS128" s="453">
        <f t="shared" si="32"/>
        <v>0</v>
      </c>
      <c r="AT128" s="453"/>
      <c r="AU128" s="453"/>
      <c r="AV128" s="517"/>
      <c r="AW128" s="437"/>
      <c r="AX128" s="438">
        <f t="shared" si="39"/>
        <v>0</v>
      </c>
      <c r="AY128" s="453">
        <f t="shared" si="33"/>
        <v>0</v>
      </c>
      <c r="AZ128" s="453"/>
      <c r="BA128" s="453"/>
      <c r="BB128" s="517"/>
      <c r="BC128" s="437"/>
      <c r="BD128" s="438">
        <f t="shared" si="40"/>
        <v>0</v>
      </c>
      <c r="BE128" s="453">
        <f t="shared" si="34"/>
        <v>0</v>
      </c>
      <c r="BF128" s="453"/>
      <c r="BG128" s="453"/>
      <c r="BH128" s="518"/>
      <c r="BI128" s="437"/>
      <c r="BJ128" s="438">
        <f t="shared" si="41"/>
        <v>0</v>
      </c>
      <c r="BK128" s="453">
        <f t="shared" si="35"/>
        <v>0</v>
      </c>
      <c r="BL128" s="519"/>
      <c r="BM128" s="519"/>
      <c r="BN128" s="520"/>
    </row>
    <row r="129" spans="1:66" ht="16.5" customHeight="1" x14ac:dyDescent="0.25">
      <c r="A129" s="340"/>
      <c r="B129" s="426"/>
      <c r="C129" s="514"/>
      <c r="D129" s="454"/>
      <c r="E129" s="454"/>
      <c r="F129" s="341" t="str">
        <f t="shared" si="42"/>
        <v>_</v>
      </c>
      <c r="G129" s="455" t="str">
        <f t="shared" si="43"/>
        <v>__</v>
      </c>
      <c r="H129" s="282"/>
      <c r="I129" s="282"/>
      <c r="J129" s="426"/>
      <c r="K129" s="426"/>
      <c r="L129" s="283"/>
      <c r="M129" s="425" t="s">
        <v>10</v>
      </c>
      <c r="N129" s="515"/>
      <c r="O129" s="516"/>
      <c r="P129" s="426"/>
      <c r="Q129" s="426"/>
      <c r="R129" s="426"/>
      <c r="S129" s="426"/>
      <c r="T129" s="426"/>
      <c r="U129" s="444"/>
      <c r="V129" s="445"/>
      <c r="W129" s="456"/>
      <c r="X129" s="446"/>
      <c r="Y129" s="447"/>
      <c r="Z129" s="447"/>
      <c r="AA129" s="448">
        <v>200</v>
      </c>
      <c r="AB129" s="449">
        <v>0.5</v>
      </c>
      <c r="AC129" s="450">
        <f t="shared" si="28"/>
        <v>100</v>
      </c>
      <c r="AD129" s="451">
        <f t="shared" si="29"/>
        <v>0</v>
      </c>
      <c r="AE129" s="452">
        <v>0.05</v>
      </c>
      <c r="AF129" s="451">
        <f t="shared" si="30"/>
        <v>0</v>
      </c>
      <c r="AG129" s="453">
        <f t="shared" si="36"/>
        <v>0</v>
      </c>
      <c r="AH129" s="453"/>
      <c r="AI129" s="453"/>
      <c r="AJ129" s="453"/>
      <c r="AK129" s="437"/>
      <c r="AL129" s="438">
        <f t="shared" si="37"/>
        <v>0</v>
      </c>
      <c r="AM129" s="453">
        <f t="shared" si="31"/>
        <v>0</v>
      </c>
      <c r="AN129" s="453"/>
      <c r="AO129" s="453"/>
      <c r="AP129" s="517"/>
      <c r="AQ129" s="437"/>
      <c r="AR129" s="438">
        <f t="shared" si="38"/>
        <v>0</v>
      </c>
      <c r="AS129" s="453">
        <f t="shared" si="32"/>
        <v>0</v>
      </c>
      <c r="AT129" s="453"/>
      <c r="AU129" s="453"/>
      <c r="AV129" s="517"/>
      <c r="AW129" s="437"/>
      <c r="AX129" s="438">
        <f t="shared" si="39"/>
        <v>0</v>
      </c>
      <c r="AY129" s="453">
        <f t="shared" si="33"/>
        <v>0</v>
      </c>
      <c r="AZ129" s="453"/>
      <c r="BA129" s="453"/>
      <c r="BB129" s="517"/>
      <c r="BC129" s="437"/>
      <c r="BD129" s="438">
        <f t="shared" si="40"/>
        <v>0</v>
      </c>
      <c r="BE129" s="453">
        <f t="shared" si="34"/>
        <v>0</v>
      </c>
      <c r="BF129" s="453"/>
      <c r="BG129" s="453"/>
      <c r="BH129" s="518"/>
      <c r="BI129" s="437"/>
      <c r="BJ129" s="438">
        <f t="shared" si="41"/>
        <v>0</v>
      </c>
      <c r="BK129" s="453">
        <f t="shared" si="35"/>
        <v>0</v>
      </c>
      <c r="BL129" s="519"/>
      <c r="BM129" s="519"/>
      <c r="BN129" s="520"/>
    </row>
    <row r="130" spans="1:66" ht="18.95" customHeight="1" x14ac:dyDescent="0.25">
      <c r="A130" s="340"/>
      <c r="B130" s="426"/>
      <c r="C130" s="514"/>
      <c r="D130" s="454"/>
      <c r="E130" s="454"/>
      <c r="F130" s="341" t="str">
        <f t="shared" si="42"/>
        <v>_</v>
      </c>
      <c r="G130" s="455" t="str">
        <f t="shared" si="43"/>
        <v>__</v>
      </c>
      <c r="H130" s="282"/>
      <c r="I130" s="282"/>
      <c r="J130" s="426"/>
      <c r="K130" s="426"/>
      <c r="L130" s="283"/>
      <c r="M130" s="425" t="s">
        <v>10</v>
      </c>
      <c r="N130" s="515"/>
      <c r="O130" s="516"/>
      <c r="P130" s="426"/>
      <c r="Q130" s="426"/>
      <c r="R130" s="426"/>
      <c r="S130" s="426"/>
      <c r="T130" s="426"/>
      <c r="U130" s="444"/>
      <c r="V130" s="445"/>
      <c r="W130" s="456"/>
      <c r="X130" s="446"/>
      <c r="Y130" s="447"/>
      <c r="Z130" s="447"/>
      <c r="AA130" s="448">
        <v>200</v>
      </c>
      <c r="AB130" s="449">
        <v>0.5</v>
      </c>
      <c r="AC130" s="450">
        <f t="shared" si="28"/>
        <v>100</v>
      </c>
      <c r="AD130" s="451">
        <f t="shared" si="29"/>
        <v>0</v>
      </c>
      <c r="AE130" s="452">
        <v>0.05</v>
      </c>
      <c r="AF130" s="451">
        <f t="shared" si="30"/>
        <v>0</v>
      </c>
      <c r="AG130" s="453">
        <f t="shared" si="36"/>
        <v>0</v>
      </c>
      <c r="AH130" s="453"/>
      <c r="AI130" s="453"/>
      <c r="AJ130" s="453"/>
      <c r="AK130" s="437"/>
      <c r="AL130" s="438">
        <f t="shared" si="37"/>
        <v>0</v>
      </c>
      <c r="AM130" s="453">
        <f t="shared" si="31"/>
        <v>0</v>
      </c>
      <c r="AN130" s="453"/>
      <c r="AO130" s="453"/>
      <c r="AP130" s="517"/>
      <c r="AQ130" s="437"/>
      <c r="AR130" s="438">
        <f t="shared" si="38"/>
        <v>0</v>
      </c>
      <c r="AS130" s="453">
        <f t="shared" si="32"/>
        <v>0</v>
      </c>
      <c r="AT130" s="453"/>
      <c r="AU130" s="453"/>
      <c r="AV130" s="517"/>
      <c r="AW130" s="437"/>
      <c r="AX130" s="438">
        <f t="shared" si="39"/>
        <v>0</v>
      </c>
      <c r="AY130" s="453">
        <f t="shared" si="33"/>
        <v>0</v>
      </c>
      <c r="AZ130" s="453"/>
      <c r="BA130" s="453"/>
      <c r="BB130" s="517"/>
      <c r="BC130" s="437"/>
      <c r="BD130" s="438">
        <f t="shared" si="40"/>
        <v>0</v>
      </c>
      <c r="BE130" s="453">
        <f t="shared" si="34"/>
        <v>0</v>
      </c>
      <c r="BF130" s="453"/>
      <c r="BG130" s="453"/>
      <c r="BH130" s="518"/>
      <c r="BI130" s="437"/>
      <c r="BJ130" s="438">
        <f t="shared" si="41"/>
        <v>0</v>
      </c>
      <c r="BK130" s="453">
        <f t="shared" si="35"/>
        <v>0</v>
      </c>
      <c r="BL130" s="519"/>
      <c r="BM130" s="519"/>
      <c r="BN130" s="520"/>
    </row>
    <row r="131" spans="1:66" x14ac:dyDescent="0.25">
      <c r="AF131" s="524">
        <f>SUM(AF19:AF130)</f>
        <v>36330</v>
      </c>
      <c r="AG131" s="524">
        <f t="shared" ref="AG131:BL131" si="44">SUM(AG19:AG130)</f>
        <v>435960</v>
      </c>
      <c r="AH131" s="524">
        <f t="shared" si="44"/>
        <v>36330</v>
      </c>
      <c r="AI131" s="524">
        <f t="shared" si="44"/>
        <v>435960</v>
      </c>
      <c r="AJ131" s="524"/>
      <c r="AK131" s="524"/>
      <c r="AL131" s="524">
        <f t="shared" si="44"/>
        <v>38561.329616413968</v>
      </c>
      <c r="AM131" s="524">
        <f t="shared" si="44"/>
        <v>462735.95539696713</v>
      </c>
      <c r="AN131" s="524">
        <f t="shared" si="44"/>
        <v>38561.329616413939</v>
      </c>
      <c r="AO131" s="524">
        <f t="shared" si="44"/>
        <v>462735.95539696695</v>
      </c>
      <c r="AP131" s="524"/>
      <c r="AQ131" s="524"/>
      <c r="AR131" s="524">
        <f t="shared" si="44"/>
        <v>38561.329616413968</v>
      </c>
      <c r="AS131" s="524">
        <f t="shared" si="44"/>
        <v>462735.95539696713</v>
      </c>
      <c r="AT131" s="524">
        <f t="shared" si="44"/>
        <v>38561.329616413939</v>
      </c>
      <c r="AU131" s="524">
        <f t="shared" si="44"/>
        <v>462735.95539696695</v>
      </c>
      <c r="AV131" s="524"/>
      <c r="AW131" s="524"/>
      <c r="AX131" s="524">
        <f t="shared" si="44"/>
        <v>38561.329616413968</v>
      </c>
      <c r="AY131" s="524">
        <f t="shared" si="44"/>
        <v>462735.95539696713</v>
      </c>
      <c r="AZ131" s="524">
        <f t="shared" si="44"/>
        <v>38561.329616413939</v>
      </c>
      <c r="BA131" s="524">
        <f t="shared" si="44"/>
        <v>462735.95539696695</v>
      </c>
      <c r="BB131" s="524"/>
      <c r="BC131" s="524"/>
      <c r="BD131" s="524">
        <f t="shared" si="44"/>
        <v>38561.329616413968</v>
      </c>
      <c r="BE131" s="524">
        <f t="shared" si="44"/>
        <v>462735.95539696713</v>
      </c>
      <c r="BF131" s="524">
        <f t="shared" si="44"/>
        <v>38561.329616413939</v>
      </c>
      <c r="BG131" s="524">
        <f t="shared" si="44"/>
        <v>462735.95539696695</v>
      </c>
      <c r="BH131" s="524"/>
      <c r="BI131" s="524"/>
      <c r="BJ131" s="524">
        <f t="shared" si="44"/>
        <v>38561.329616413968</v>
      </c>
      <c r="BK131" s="524">
        <f t="shared" si="44"/>
        <v>462735.95539696713</v>
      </c>
      <c r="BL131" s="524">
        <f t="shared" si="44"/>
        <v>38561.329616413939</v>
      </c>
      <c r="BM131" s="524"/>
      <c r="BN131" s="524"/>
    </row>
  </sheetData>
  <autoFilter ref="A18:BN130"/>
  <mergeCells count="85">
    <mergeCell ref="E99:E100"/>
    <mergeCell ref="E101:E102"/>
    <mergeCell ref="E103:E104"/>
    <mergeCell ref="E105:E106"/>
    <mergeCell ref="E89:E90"/>
    <mergeCell ref="E91:E92"/>
    <mergeCell ref="E93:E94"/>
    <mergeCell ref="E95:E96"/>
    <mergeCell ref="E97:E98"/>
    <mergeCell ref="E78:E79"/>
    <mergeCell ref="E80:E81"/>
    <mergeCell ref="E83:E84"/>
    <mergeCell ref="E85:E86"/>
    <mergeCell ref="E87:E88"/>
    <mergeCell ref="E68:E69"/>
    <mergeCell ref="E70:E71"/>
    <mergeCell ref="E72:E73"/>
    <mergeCell ref="E74:E75"/>
    <mergeCell ref="E76:E77"/>
    <mergeCell ref="E58:E59"/>
    <mergeCell ref="E60:E61"/>
    <mergeCell ref="E62:E63"/>
    <mergeCell ref="E64:E65"/>
    <mergeCell ref="E66:E67"/>
    <mergeCell ref="AA17:AB17"/>
    <mergeCell ref="A1:C1"/>
    <mergeCell ref="A3:C3"/>
    <mergeCell ref="A5:B5"/>
    <mergeCell ref="A6:C6"/>
    <mergeCell ref="F8:G8"/>
    <mergeCell ref="N17:W17"/>
    <mergeCell ref="AH51:AH115"/>
    <mergeCell ref="AI51:AI115"/>
    <mergeCell ref="AJ51:AJ115"/>
    <mergeCell ref="AN19:AN46"/>
    <mergeCell ref="AO19:AO46"/>
    <mergeCell ref="AH19:AH46"/>
    <mergeCell ref="AI19:AI46"/>
    <mergeCell ref="AJ19:AJ46"/>
    <mergeCell ref="AH48:AH49"/>
    <mergeCell ref="AI48:AI49"/>
    <mergeCell ref="AJ48:AJ49"/>
    <mergeCell ref="AP19:AP46"/>
    <mergeCell ref="AN48:AN49"/>
    <mergeCell ref="AO48:AO49"/>
    <mergeCell ref="AP48:AP49"/>
    <mergeCell ref="AN51:AN115"/>
    <mergeCell ref="AO51:AO115"/>
    <mergeCell ref="AP51:AP115"/>
    <mergeCell ref="AT51:AT115"/>
    <mergeCell ref="AU51:AU115"/>
    <mergeCell ref="AV51:AV115"/>
    <mergeCell ref="AZ19:AZ46"/>
    <mergeCell ref="BA19:BA46"/>
    <mergeCell ref="AT19:AT46"/>
    <mergeCell ref="AU19:AU46"/>
    <mergeCell ref="AV19:AV46"/>
    <mergeCell ref="AT48:AT49"/>
    <mergeCell ref="AU48:AU49"/>
    <mergeCell ref="AV48:AV49"/>
    <mergeCell ref="BB19:BB46"/>
    <mergeCell ref="AZ48:AZ49"/>
    <mergeCell ref="BA48:BA49"/>
    <mergeCell ref="BB48:BB49"/>
    <mergeCell ref="AZ51:AZ115"/>
    <mergeCell ref="BA51:BA115"/>
    <mergeCell ref="BB51:BB115"/>
    <mergeCell ref="BF51:BF115"/>
    <mergeCell ref="BG51:BG115"/>
    <mergeCell ref="BH51:BH115"/>
    <mergeCell ref="BL19:BL46"/>
    <mergeCell ref="BM19:BM46"/>
    <mergeCell ref="BF19:BF46"/>
    <mergeCell ref="BG19:BG46"/>
    <mergeCell ref="BH19:BH46"/>
    <mergeCell ref="BF48:BF49"/>
    <mergeCell ref="BG48:BG49"/>
    <mergeCell ref="BH48:BH49"/>
    <mergeCell ref="BN19:BN46"/>
    <mergeCell ref="BL48:BL49"/>
    <mergeCell ref="BM48:BM49"/>
    <mergeCell ref="BN48:BN49"/>
    <mergeCell ref="BL51:BL115"/>
    <mergeCell ref="BM51:BM115"/>
    <mergeCell ref="BN51:BN115"/>
  </mergeCells>
  <conditionalFormatting sqref="F19:F130">
    <cfRule type="expression" dxfId="54" priority="11">
      <formula>ISBLANK(#REF!)</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7">
        <x14:dataValidation type="list" allowBlank="1" showInputMessage="1" showErrorMessage="1">
          <x14:formula1>
            <xm:f>Liste_D!$B$2:$B$62</xm:f>
          </x14:formula1>
          <xm:sqref>I19:I130</xm:sqref>
        </x14:dataValidation>
        <x14:dataValidation type="list" allowBlank="1" showInputMessage="1" showErrorMessage="1">
          <x14:formula1>
            <xm:f>Liste_D!$E$2:$E$7</xm:f>
          </x14:formula1>
          <xm:sqref>S19:S130</xm:sqref>
        </x14:dataValidation>
        <x14:dataValidation type="list" allowBlank="1" showInputMessage="1" showErrorMessage="1">
          <x14:formula1>
            <xm:f>Liste_D!$F$2:$F$5</xm:f>
          </x14:formula1>
          <xm:sqref>T19:T130</xm:sqref>
        </x14:dataValidation>
        <x14:dataValidation type="list" allowBlank="1" showInputMessage="1" showErrorMessage="1">
          <x14:formula1>
            <xm:f>Liste_D!$H$2:$H$18</xm:f>
          </x14:formula1>
          <xm:sqref>U19:U130</xm:sqref>
        </x14:dataValidation>
        <x14:dataValidation type="list" allowBlank="1" showInputMessage="1" showErrorMessage="1">
          <x14:formula1>
            <xm:f>Liste_D!$I$2:$I$18</xm:f>
          </x14:formula1>
          <xm:sqref>V19:V130</xm:sqref>
        </x14:dataValidation>
        <x14:dataValidation type="list" allowBlank="1" showInputMessage="1" showErrorMessage="1">
          <x14:formula1>
            <xm:f>Liste_D!$G$2:$G$13</xm:f>
          </x14:formula1>
          <xm:sqref>W19:X130</xm:sqref>
        </x14:dataValidation>
        <x14:dataValidation type="list" allowBlank="1" showInputMessage="1" showErrorMessage="1">
          <x14:formula1>
            <xm:f>Liste_D!$A$2:$A$17</xm:f>
          </x14:formula1>
          <xm:sqref>H19:H130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55"/>
  <sheetViews>
    <sheetView topLeftCell="A22" zoomScaleNormal="100" workbookViewId="0">
      <selection activeCell="E31" sqref="E31"/>
    </sheetView>
  </sheetViews>
  <sheetFormatPr baseColWidth="10" defaultRowHeight="15" outlineLevelRow="1" outlineLevelCol="1" x14ac:dyDescent="0.25"/>
  <cols>
    <col min="1" max="1" width="6.85546875" customWidth="1"/>
    <col min="2" max="2" width="21.42578125" customWidth="1"/>
    <col min="5" max="5" width="15.85546875" style="63" customWidth="1"/>
    <col min="6" max="6" width="38.42578125" customWidth="1" outlineLevel="1"/>
    <col min="7" max="11" width="10.85546875" customWidth="1" outlineLevel="1"/>
    <col min="12" max="12" width="12.85546875" style="14" customWidth="1" outlineLevel="1"/>
    <col min="13" max="13" width="11" style="15" bestFit="1" customWidth="1"/>
    <col min="14" max="14" width="11" style="17" bestFit="1" customWidth="1"/>
    <col min="15" max="15" width="11" style="15" customWidth="1" outlineLevel="1"/>
    <col min="16" max="16" width="11.140625" style="15" customWidth="1" outlineLevel="1"/>
    <col min="17" max="17" width="12.5703125" style="15" customWidth="1"/>
    <col min="18" max="18" width="12.7109375" style="15" customWidth="1"/>
    <col min="19" max="19" width="10.85546875" style="15"/>
    <col min="20" max="20" width="2.7109375" style="15" customWidth="1"/>
    <col min="21" max="21" width="11" style="15" customWidth="1" outlineLevel="1"/>
    <col min="22" max="25" width="13.140625" style="15" customWidth="1" outlineLevel="1"/>
    <col min="26" max="26" width="2.42578125" style="15" customWidth="1"/>
    <col min="27" max="27" width="11" style="15" customWidth="1" outlineLevel="1"/>
    <col min="28" max="28" width="12.140625" style="15" customWidth="1" outlineLevel="1"/>
    <col min="29" max="31" width="10.85546875" style="15" customWidth="1" outlineLevel="1"/>
    <col min="32" max="32" width="2.5703125" style="15" customWidth="1"/>
    <col min="33" max="33" width="11" style="15" customWidth="1" outlineLevel="1"/>
    <col min="34" max="34" width="12.140625" style="15" customWidth="1" outlineLevel="1"/>
    <col min="35" max="36" width="12.85546875" style="15" customWidth="1" outlineLevel="1"/>
    <col min="37" max="37" width="10.85546875" style="15" customWidth="1" outlineLevel="1"/>
    <col min="38" max="38" width="3.140625" style="15" customWidth="1"/>
    <col min="39" max="39" width="11" style="15" customWidth="1" outlineLevel="1"/>
    <col min="40" max="40" width="12.140625" style="15" customWidth="1" outlineLevel="1"/>
    <col min="41" max="43" width="10.85546875" style="15" customWidth="1" outlineLevel="1"/>
    <col min="44" max="44" width="3.42578125" style="15" customWidth="1"/>
    <col min="45" max="45" width="11" style="15" customWidth="1" outlineLevel="1" collapsed="1"/>
    <col min="46" max="46" width="12.140625" style="15" customWidth="1" outlineLevel="1"/>
    <col min="47" max="48" width="10.85546875" customWidth="1" outlineLevel="1"/>
    <col min="49" max="49" width="7.140625" customWidth="1" outlineLevel="1"/>
  </cols>
  <sheetData>
    <row r="1" spans="1:5" outlineLevel="1" x14ac:dyDescent="0.25">
      <c r="A1" s="569" t="s">
        <v>21</v>
      </c>
      <c r="B1" s="569"/>
      <c r="C1" s="569"/>
      <c r="D1" s="1"/>
      <c r="E1" s="62"/>
    </row>
    <row r="2" spans="1:5" outlineLevel="1" x14ac:dyDescent="0.25">
      <c r="A2" s="1"/>
      <c r="B2" s="1"/>
      <c r="C2" s="1"/>
      <c r="D2" s="1"/>
      <c r="E2" s="62"/>
    </row>
    <row r="3" spans="1:5" outlineLevel="1" x14ac:dyDescent="0.25">
      <c r="A3" s="570" t="s">
        <v>22</v>
      </c>
      <c r="B3" s="571"/>
      <c r="C3" s="571"/>
      <c r="D3" s="1"/>
      <c r="E3" s="62"/>
    </row>
    <row r="4" spans="1:5" outlineLevel="1" x14ac:dyDescent="0.25">
      <c r="A4" s="3"/>
      <c r="B4" s="1"/>
      <c r="C4" s="1"/>
      <c r="D4" s="1"/>
      <c r="E4" s="62"/>
    </row>
    <row r="5" spans="1:5" outlineLevel="1" x14ac:dyDescent="0.25">
      <c r="A5" s="572" t="s">
        <v>23</v>
      </c>
      <c r="B5" s="573"/>
      <c r="C5" s="1"/>
      <c r="D5" s="1"/>
      <c r="E5" s="62"/>
    </row>
    <row r="6" spans="1:5" outlineLevel="1" x14ac:dyDescent="0.25">
      <c r="A6" s="574" t="s">
        <v>24</v>
      </c>
      <c r="B6" s="575"/>
      <c r="C6" s="575"/>
      <c r="D6" s="1"/>
      <c r="E6" s="62"/>
    </row>
    <row r="7" spans="1:5" ht="15.75" outlineLevel="1" thickBot="1" x14ac:dyDescent="0.3">
      <c r="A7" s="1"/>
      <c r="B7" s="1"/>
      <c r="C7" s="1"/>
      <c r="D7" s="1"/>
      <c r="E7" s="62"/>
    </row>
    <row r="8" spans="1:5" ht="15.75" outlineLevel="1" thickBot="1" x14ac:dyDescent="0.3">
      <c r="A8" s="1"/>
      <c r="B8" s="1"/>
      <c r="C8" s="1"/>
      <c r="D8" s="93" t="s">
        <v>25</v>
      </c>
      <c r="E8" s="94" t="s">
        <v>26</v>
      </c>
    </row>
    <row r="9" spans="1:5" outlineLevel="1" x14ac:dyDescent="0.25">
      <c r="A9" s="4" t="s">
        <v>27</v>
      </c>
      <c r="B9" s="5" t="s">
        <v>28</v>
      </c>
      <c r="C9" s="6" t="s">
        <v>29</v>
      </c>
      <c r="D9" s="92">
        <v>112.1</v>
      </c>
      <c r="E9" s="100"/>
    </row>
    <row r="10" spans="1:5" outlineLevel="1" x14ac:dyDescent="0.25">
      <c r="A10" s="7" t="s">
        <v>30</v>
      </c>
      <c r="B10" s="8" t="s">
        <v>31</v>
      </c>
      <c r="C10" s="9" t="s">
        <v>32</v>
      </c>
      <c r="D10" s="82">
        <v>120.2</v>
      </c>
      <c r="E10" s="83">
        <f>0.15+0.85*$D$10/$D$9</f>
        <v>1.0614183764495986</v>
      </c>
    </row>
    <row r="11" spans="1:5" outlineLevel="1" x14ac:dyDescent="0.25">
      <c r="A11" s="10"/>
      <c r="B11" s="8" t="s">
        <v>33</v>
      </c>
      <c r="C11" s="9" t="s">
        <v>32</v>
      </c>
      <c r="D11" s="84">
        <v>120.2</v>
      </c>
      <c r="E11" s="85">
        <f>0.15+0.85*$D$11/$D$9</f>
        <v>1.0614183764495986</v>
      </c>
    </row>
    <row r="12" spans="1:5" outlineLevel="1" x14ac:dyDescent="0.25">
      <c r="A12" s="10"/>
      <c r="B12" s="8" t="s">
        <v>34</v>
      </c>
      <c r="C12" s="9" t="s">
        <v>32</v>
      </c>
      <c r="D12" s="86">
        <v>120.2</v>
      </c>
      <c r="E12" s="87">
        <f>0.15+0.85*$D$12/$D$9</f>
        <v>1.0614183764495986</v>
      </c>
    </row>
    <row r="13" spans="1:5" outlineLevel="1" x14ac:dyDescent="0.25">
      <c r="A13" s="10"/>
      <c r="B13" s="8" t="s">
        <v>35</v>
      </c>
      <c r="C13" s="9" t="s">
        <v>32</v>
      </c>
      <c r="D13" s="88">
        <v>120.2</v>
      </c>
      <c r="E13" s="89">
        <f>0.15+0.85*$D$13/$D$9</f>
        <v>1.0614183764495986</v>
      </c>
    </row>
    <row r="14" spans="1:5" ht="15.75" outlineLevel="1" thickBot="1" x14ac:dyDescent="0.3">
      <c r="A14" s="11"/>
      <c r="B14" s="12" t="s">
        <v>36</v>
      </c>
      <c r="C14" s="13" t="s">
        <v>32</v>
      </c>
      <c r="D14" s="90">
        <v>120.2</v>
      </c>
      <c r="E14" s="91">
        <f>0.15+0.85*$D$14/$D$9</f>
        <v>1.0614183764495986</v>
      </c>
    </row>
    <row r="15" spans="1:5" outlineLevel="1" x14ac:dyDescent="0.25"/>
    <row r="16" spans="1:5" outlineLevel="1" x14ac:dyDescent="0.25"/>
    <row r="17" spans="1:49" ht="15.75" thickBot="1" x14ac:dyDescent="0.3">
      <c r="M17" s="576" t="s">
        <v>50</v>
      </c>
      <c r="N17" s="576"/>
    </row>
    <row r="18" spans="1:49" ht="45.75" thickBot="1" x14ac:dyDescent="0.3">
      <c r="A18" s="143" t="s">
        <v>0</v>
      </c>
      <c r="B18" s="144" t="s">
        <v>1</v>
      </c>
      <c r="C18" s="144" t="s">
        <v>2</v>
      </c>
      <c r="D18" s="144" t="s">
        <v>357</v>
      </c>
      <c r="E18" s="144" t="s">
        <v>213</v>
      </c>
      <c r="F18" s="145" t="s">
        <v>4</v>
      </c>
      <c r="G18" s="144" t="s">
        <v>5</v>
      </c>
      <c r="H18" s="144" t="s">
        <v>6</v>
      </c>
      <c r="I18" s="144" t="s">
        <v>8</v>
      </c>
      <c r="J18" s="144" t="s">
        <v>9</v>
      </c>
      <c r="K18" s="146" t="s">
        <v>10</v>
      </c>
      <c r="L18" s="147" t="s">
        <v>7</v>
      </c>
      <c r="M18" s="148" t="s">
        <v>218</v>
      </c>
      <c r="N18" s="149" t="s">
        <v>37</v>
      </c>
      <c r="O18" s="150" t="s">
        <v>39</v>
      </c>
      <c r="P18" s="151" t="s">
        <v>38</v>
      </c>
      <c r="Q18" s="151" t="s">
        <v>52</v>
      </c>
      <c r="R18" s="151" t="s">
        <v>51</v>
      </c>
      <c r="S18" s="152" t="s">
        <v>53</v>
      </c>
      <c r="T18" s="99"/>
      <c r="U18" s="18" t="s">
        <v>41</v>
      </c>
      <c r="V18" s="19" t="s">
        <v>40</v>
      </c>
      <c r="W18" s="19" t="s">
        <v>222</v>
      </c>
      <c r="X18" s="19" t="s">
        <v>55</v>
      </c>
      <c r="Y18" s="20" t="s">
        <v>54</v>
      </c>
      <c r="Z18" s="95"/>
      <c r="AA18" s="21" t="s">
        <v>43</v>
      </c>
      <c r="AB18" s="22" t="s">
        <v>42</v>
      </c>
      <c r="AC18" s="22" t="s">
        <v>224</v>
      </c>
      <c r="AD18" s="22" t="s">
        <v>223</v>
      </c>
      <c r="AE18" s="23" t="s">
        <v>56</v>
      </c>
      <c r="AF18" s="96"/>
      <c r="AG18" s="24" t="s">
        <v>45</v>
      </c>
      <c r="AH18" s="25" t="s">
        <v>44</v>
      </c>
      <c r="AI18" s="25" t="s">
        <v>61</v>
      </c>
      <c r="AJ18" s="25" t="s">
        <v>60</v>
      </c>
      <c r="AK18" s="26" t="s">
        <v>57</v>
      </c>
      <c r="AL18" s="97"/>
      <c r="AM18" s="27" t="s">
        <v>47</v>
      </c>
      <c r="AN18" s="28" t="s">
        <v>46</v>
      </c>
      <c r="AO18" s="28" t="s">
        <v>63</v>
      </c>
      <c r="AP18" s="28" t="s">
        <v>62</v>
      </c>
      <c r="AQ18" s="29" t="s">
        <v>58</v>
      </c>
      <c r="AR18" s="98"/>
      <c r="AS18" s="30" t="s">
        <v>49</v>
      </c>
      <c r="AT18" s="31" t="s">
        <v>48</v>
      </c>
      <c r="AU18" s="32" t="s">
        <v>65</v>
      </c>
      <c r="AV18" s="32" t="s">
        <v>64</v>
      </c>
      <c r="AW18" s="16" t="s">
        <v>59</v>
      </c>
    </row>
    <row r="19" spans="1:49" s="104" customFormat="1" ht="14.1" customHeight="1" x14ac:dyDescent="0.15">
      <c r="A19" s="113"/>
      <c r="B19" s="114"/>
      <c r="C19" s="114"/>
      <c r="D19" s="114"/>
      <c r="E19" s="44" t="str">
        <f>CONCATENATE(C19,H19,K19,I19)</f>
        <v>_</v>
      </c>
      <c r="F19" s="114"/>
      <c r="G19" s="33"/>
      <c r="H19" s="44"/>
      <c r="I19" s="33"/>
      <c r="J19" s="33"/>
      <c r="K19" s="101" t="s">
        <v>10</v>
      </c>
      <c r="L19" s="114"/>
      <c r="M19" s="80">
        <v>1000</v>
      </c>
      <c r="N19" s="52">
        <v>0.05</v>
      </c>
      <c r="O19" s="48">
        <f t="shared" ref="O19:O55" si="0">M19*(N19+1)*L19</f>
        <v>0</v>
      </c>
      <c r="P19" s="49">
        <f>O19/12</f>
        <v>0</v>
      </c>
      <c r="Q19" s="567">
        <f>SUM(O19:O20)</f>
        <v>0</v>
      </c>
      <c r="R19" s="567">
        <f>SUM(P19:P20)</f>
        <v>0</v>
      </c>
      <c r="S19" s="568"/>
      <c r="T19" s="565"/>
      <c r="U19" s="78">
        <f>O19*$E$10</f>
        <v>0</v>
      </c>
      <c r="V19" s="79">
        <f>U19/12</f>
        <v>0</v>
      </c>
      <c r="W19" s="556">
        <f>SUM(U19:U20)</f>
        <v>0</v>
      </c>
      <c r="X19" s="559">
        <f>SUM(V19:V20)</f>
        <v>0</v>
      </c>
      <c r="Y19" s="562"/>
      <c r="Z19" s="565"/>
      <c r="AA19" s="78">
        <f>O19*$E$11</f>
        <v>0</v>
      </c>
      <c r="AB19" s="79">
        <f>AA19/12</f>
        <v>0</v>
      </c>
      <c r="AC19" s="556">
        <f>SUM(AA19:AA20)</f>
        <v>0</v>
      </c>
      <c r="AD19" s="559">
        <f>SUM(AB19:AB20)</f>
        <v>0</v>
      </c>
      <c r="AE19" s="562"/>
      <c r="AF19" s="565"/>
      <c r="AG19" s="78">
        <f t="shared" ref="AG19:AG55" si="1">O19*$E$12</f>
        <v>0</v>
      </c>
      <c r="AH19" s="79">
        <f>AG19/12</f>
        <v>0</v>
      </c>
      <c r="AI19" s="556">
        <f>SUM(AG19:AG20)</f>
        <v>0</v>
      </c>
      <c r="AJ19" s="559">
        <f>SUM(AH19:AH20)</f>
        <v>0</v>
      </c>
      <c r="AK19" s="562"/>
      <c r="AL19" s="565"/>
      <c r="AM19" s="78">
        <f t="shared" ref="AM19:AM55" si="2">O19*$E$13</f>
        <v>0</v>
      </c>
      <c r="AN19" s="79">
        <f>AM19/12</f>
        <v>0</v>
      </c>
      <c r="AO19" s="556">
        <f>SUM(AM19:AM20)</f>
        <v>0</v>
      </c>
      <c r="AP19" s="559">
        <f>SUM(AN19:AN20)</f>
        <v>0</v>
      </c>
      <c r="AQ19" s="562"/>
      <c r="AR19" s="565"/>
      <c r="AS19" s="78">
        <f t="shared" ref="AS19:AS55" si="3">O19*$E$14</f>
        <v>0</v>
      </c>
      <c r="AT19" s="79">
        <f>AS19/12</f>
        <v>0</v>
      </c>
      <c r="AU19" s="556">
        <f>SUM(AS19:AS20)</f>
        <v>0</v>
      </c>
      <c r="AV19" s="559">
        <f>SUM(AT19:AT20)</f>
        <v>0</v>
      </c>
      <c r="AW19" s="562"/>
    </row>
    <row r="20" spans="1:49" s="104" customFormat="1" ht="14.1" customHeight="1" thickBot="1" x14ac:dyDescent="0.2">
      <c r="A20" s="113"/>
      <c r="B20" s="114"/>
      <c r="C20" s="114"/>
      <c r="D20" s="114"/>
      <c r="E20" s="44" t="str">
        <f t="shared" ref="E20:E55" si="4">CONCATENATE(C20,H20,K20,I20)</f>
        <v>_</v>
      </c>
      <c r="F20" s="114"/>
      <c r="G20" s="33"/>
      <c r="H20" s="44"/>
      <c r="I20" s="33"/>
      <c r="J20" s="33"/>
      <c r="K20" s="101" t="s">
        <v>10</v>
      </c>
      <c r="L20" s="114"/>
      <c r="M20" s="80">
        <v>1000</v>
      </c>
      <c r="N20" s="52">
        <v>0.05</v>
      </c>
      <c r="O20" s="48">
        <f t="shared" si="0"/>
        <v>0</v>
      </c>
      <c r="P20" s="49">
        <f t="shared" ref="P20:P55" si="5">O20/12</f>
        <v>0</v>
      </c>
      <c r="Q20" s="567"/>
      <c r="R20" s="567"/>
      <c r="S20" s="568"/>
      <c r="T20" s="566"/>
      <c r="U20" s="75">
        <f t="shared" ref="U20:U55" si="6">O20*$E$10</f>
        <v>0</v>
      </c>
      <c r="V20" s="125">
        <f t="shared" ref="V20:V55" si="7">U20/12</f>
        <v>0</v>
      </c>
      <c r="W20" s="558"/>
      <c r="X20" s="561"/>
      <c r="Y20" s="564"/>
      <c r="Z20" s="566"/>
      <c r="AA20" s="75">
        <f t="shared" ref="AA20:AA55" si="8">O20*$E$11</f>
        <v>0</v>
      </c>
      <c r="AB20" s="125">
        <f t="shared" ref="AB20:AB55" si="9">AA20/12</f>
        <v>0</v>
      </c>
      <c r="AC20" s="558"/>
      <c r="AD20" s="561"/>
      <c r="AE20" s="564"/>
      <c r="AF20" s="566"/>
      <c r="AG20" s="122">
        <f t="shared" si="1"/>
        <v>0</v>
      </c>
      <c r="AH20" s="126">
        <f t="shared" ref="AH20:AH55" si="10">AG20/12</f>
        <v>0</v>
      </c>
      <c r="AI20" s="558"/>
      <c r="AJ20" s="561"/>
      <c r="AK20" s="564"/>
      <c r="AL20" s="566"/>
      <c r="AM20" s="122">
        <f t="shared" si="2"/>
        <v>0</v>
      </c>
      <c r="AN20" s="126">
        <f t="shared" ref="AN20:AN55" si="11">AM20/12</f>
        <v>0</v>
      </c>
      <c r="AO20" s="558"/>
      <c r="AP20" s="561"/>
      <c r="AQ20" s="564"/>
      <c r="AR20" s="566"/>
      <c r="AS20" s="122">
        <f t="shared" si="3"/>
        <v>0</v>
      </c>
      <c r="AT20" s="126">
        <f t="shared" ref="AT20:AT55" si="12">AS20/12</f>
        <v>0</v>
      </c>
      <c r="AU20" s="558"/>
      <c r="AV20" s="561"/>
      <c r="AW20" s="564"/>
    </row>
    <row r="21" spans="1:49" s="104" customFormat="1" ht="14.1" customHeight="1" thickBot="1" x14ac:dyDescent="0.2">
      <c r="A21" s="113"/>
      <c r="B21" s="114"/>
      <c r="C21" s="114"/>
      <c r="D21" s="114"/>
      <c r="E21" s="44" t="str">
        <f t="shared" si="4"/>
        <v>_</v>
      </c>
      <c r="F21" s="114"/>
      <c r="G21" s="33"/>
      <c r="H21" s="44"/>
      <c r="I21" s="33"/>
      <c r="J21" s="33"/>
      <c r="K21" s="101" t="s">
        <v>10</v>
      </c>
      <c r="L21" s="114"/>
      <c r="M21" s="80">
        <v>1000</v>
      </c>
      <c r="N21" s="52">
        <v>0.05</v>
      </c>
      <c r="O21" s="48">
        <f t="shared" si="0"/>
        <v>0</v>
      </c>
      <c r="P21" s="49">
        <f t="shared" si="5"/>
        <v>0</v>
      </c>
      <c r="Q21" s="103">
        <f>O21</f>
        <v>0</v>
      </c>
      <c r="R21" s="103">
        <f>P21</f>
        <v>0</v>
      </c>
      <c r="S21" s="107"/>
      <c r="T21" s="566"/>
      <c r="U21" s="131">
        <f t="shared" si="6"/>
        <v>0</v>
      </c>
      <c r="V21" s="132">
        <f t="shared" si="7"/>
        <v>0</v>
      </c>
      <c r="W21" s="135">
        <f>U21</f>
        <v>0</v>
      </c>
      <c r="X21" s="133">
        <f>V21</f>
        <v>0</v>
      </c>
      <c r="Y21" s="134"/>
      <c r="Z21" s="566"/>
      <c r="AA21" s="131">
        <f t="shared" si="8"/>
        <v>0</v>
      </c>
      <c r="AB21" s="132">
        <f t="shared" si="9"/>
        <v>0</v>
      </c>
      <c r="AC21" s="135">
        <f>AA21</f>
        <v>0</v>
      </c>
      <c r="AD21" s="133">
        <f>AB21</f>
        <v>0</v>
      </c>
      <c r="AE21" s="134"/>
      <c r="AF21" s="566"/>
      <c r="AG21" s="127">
        <f t="shared" si="1"/>
        <v>0</v>
      </c>
      <c r="AH21" s="125">
        <f t="shared" si="10"/>
        <v>0</v>
      </c>
      <c r="AI21" s="135">
        <f>AG21</f>
        <v>0</v>
      </c>
      <c r="AJ21" s="133">
        <f>AH21</f>
        <v>0</v>
      </c>
      <c r="AK21" s="134"/>
      <c r="AL21" s="566"/>
      <c r="AM21" s="131">
        <f t="shared" si="2"/>
        <v>0</v>
      </c>
      <c r="AN21" s="132">
        <f t="shared" si="11"/>
        <v>0</v>
      </c>
      <c r="AO21" s="135">
        <f>AM21</f>
        <v>0</v>
      </c>
      <c r="AP21" s="133">
        <f>AN21</f>
        <v>0</v>
      </c>
      <c r="AQ21" s="134"/>
      <c r="AR21" s="566"/>
      <c r="AS21" s="131">
        <f t="shared" si="3"/>
        <v>0</v>
      </c>
      <c r="AT21" s="132">
        <f t="shared" si="12"/>
        <v>0</v>
      </c>
      <c r="AU21" s="135">
        <f>AS21</f>
        <v>0</v>
      </c>
      <c r="AV21" s="133">
        <f>AT21</f>
        <v>0</v>
      </c>
      <c r="AW21" s="134"/>
    </row>
    <row r="22" spans="1:49" s="104" customFormat="1" ht="14.1" customHeight="1" x14ac:dyDescent="0.15">
      <c r="A22" s="113"/>
      <c r="B22" s="114"/>
      <c r="C22" s="114"/>
      <c r="D22" s="114"/>
      <c r="E22" s="44" t="str">
        <f t="shared" si="4"/>
        <v>_</v>
      </c>
      <c r="F22" s="114"/>
      <c r="G22" s="33"/>
      <c r="H22" s="44"/>
      <c r="I22" s="33"/>
      <c r="J22" s="33"/>
      <c r="K22" s="101" t="s">
        <v>10</v>
      </c>
      <c r="L22" s="114"/>
      <c r="M22" s="80">
        <v>1000</v>
      </c>
      <c r="N22" s="52">
        <v>0.05</v>
      </c>
      <c r="O22" s="48">
        <f t="shared" si="0"/>
        <v>0</v>
      </c>
      <c r="P22" s="49">
        <f t="shared" si="5"/>
        <v>0</v>
      </c>
      <c r="Q22" s="567">
        <f>SUM(O22:O33)</f>
        <v>0</v>
      </c>
      <c r="R22" s="567">
        <f>SUM(P22:P33)</f>
        <v>0</v>
      </c>
      <c r="S22" s="568"/>
      <c r="T22" s="566"/>
      <c r="U22" s="78">
        <f t="shared" si="6"/>
        <v>0</v>
      </c>
      <c r="V22" s="79">
        <f t="shared" si="7"/>
        <v>0</v>
      </c>
      <c r="W22" s="556">
        <f>SUM(U22:U33)</f>
        <v>0</v>
      </c>
      <c r="X22" s="559">
        <f>SUM(V22:V33)</f>
        <v>0</v>
      </c>
      <c r="Y22" s="559"/>
      <c r="Z22" s="566"/>
      <c r="AA22" s="78">
        <f t="shared" si="8"/>
        <v>0</v>
      </c>
      <c r="AB22" s="79">
        <f t="shared" si="9"/>
        <v>0</v>
      </c>
      <c r="AC22" s="556">
        <f>SUM(AA22:AA33)</f>
        <v>0</v>
      </c>
      <c r="AD22" s="559">
        <f>SUM(AB22:AB33)</f>
        <v>0</v>
      </c>
      <c r="AE22" s="559"/>
      <c r="AF22" s="566"/>
      <c r="AG22" s="78">
        <f t="shared" si="1"/>
        <v>0</v>
      </c>
      <c r="AH22" s="79">
        <f t="shared" si="10"/>
        <v>0</v>
      </c>
      <c r="AI22" s="556">
        <f>SUM(AG22:AG33)</f>
        <v>0</v>
      </c>
      <c r="AJ22" s="559">
        <f>SUM(AH22:AH33)</f>
        <v>0</v>
      </c>
      <c r="AK22" s="559"/>
      <c r="AL22" s="566"/>
      <c r="AM22" s="78">
        <f t="shared" si="2"/>
        <v>0</v>
      </c>
      <c r="AN22" s="79">
        <f t="shared" si="11"/>
        <v>0</v>
      </c>
      <c r="AO22" s="556">
        <f>SUM(AM22:AM33)</f>
        <v>0</v>
      </c>
      <c r="AP22" s="559">
        <f>SUM(AN22:AN33)</f>
        <v>0</v>
      </c>
      <c r="AQ22" s="559"/>
      <c r="AR22" s="566"/>
      <c r="AS22" s="78">
        <f t="shared" si="3"/>
        <v>0</v>
      </c>
      <c r="AT22" s="79">
        <f t="shared" si="12"/>
        <v>0</v>
      </c>
      <c r="AU22" s="556">
        <f>SUM(AS22:AS33)</f>
        <v>0</v>
      </c>
      <c r="AV22" s="559">
        <f>SUM(AT22:AT33)</f>
        <v>0</v>
      </c>
      <c r="AW22" s="562"/>
    </row>
    <row r="23" spans="1:49" s="104" customFormat="1" ht="14.1" customHeight="1" x14ac:dyDescent="0.15">
      <c r="A23" s="113"/>
      <c r="B23" s="114"/>
      <c r="C23" s="114"/>
      <c r="D23" s="114"/>
      <c r="E23" s="44" t="str">
        <f t="shared" si="4"/>
        <v>_</v>
      </c>
      <c r="F23" s="114"/>
      <c r="G23" s="33"/>
      <c r="H23" s="44"/>
      <c r="I23" s="33"/>
      <c r="J23" s="33"/>
      <c r="K23" s="101" t="s">
        <v>10</v>
      </c>
      <c r="L23" s="114"/>
      <c r="M23" s="80">
        <v>1000</v>
      </c>
      <c r="N23" s="52">
        <v>0.05</v>
      </c>
      <c r="O23" s="48">
        <f t="shared" si="0"/>
        <v>0</v>
      </c>
      <c r="P23" s="49">
        <f t="shared" si="5"/>
        <v>0</v>
      </c>
      <c r="Q23" s="567"/>
      <c r="R23" s="567"/>
      <c r="S23" s="568"/>
      <c r="T23" s="566"/>
      <c r="U23" s="48">
        <f t="shared" si="6"/>
        <v>0</v>
      </c>
      <c r="V23" s="77">
        <f t="shared" si="7"/>
        <v>0</v>
      </c>
      <c r="W23" s="557"/>
      <c r="X23" s="560"/>
      <c r="Y23" s="560"/>
      <c r="Z23" s="566"/>
      <c r="AA23" s="48">
        <f t="shared" si="8"/>
        <v>0</v>
      </c>
      <c r="AB23" s="77">
        <f t="shared" si="9"/>
        <v>0</v>
      </c>
      <c r="AC23" s="557"/>
      <c r="AD23" s="560"/>
      <c r="AE23" s="560"/>
      <c r="AF23" s="566"/>
      <c r="AG23" s="48">
        <f t="shared" si="1"/>
        <v>0</v>
      </c>
      <c r="AH23" s="77">
        <f t="shared" si="10"/>
        <v>0</v>
      </c>
      <c r="AI23" s="557"/>
      <c r="AJ23" s="560"/>
      <c r="AK23" s="560"/>
      <c r="AL23" s="566"/>
      <c r="AM23" s="48">
        <f t="shared" si="2"/>
        <v>0</v>
      </c>
      <c r="AN23" s="77">
        <f t="shared" si="11"/>
        <v>0</v>
      </c>
      <c r="AO23" s="557"/>
      <c r="AP23" s="560"/>
      <c r="AQ23" s="560"/>
      <c r="AR23" s="566"/>
      <c r="AS23" s="48">
        <f t="shared" si="3"/>
        <v>0</v>
      </c>
      <c r="AT23" s="77">
        <f t="shared" si="12"/>
        <v>0</v>
      </c>
      <c r="AU23" s="557"/>
      <c r="AV23" s="560"/>
      <c r="AW23" s="563"/>
    </row>
    <row r="24" spans="1:49" s="104" customFormat="1" ht="14.1" customHeight="1" x14ac:dyDescent="0.15">
      <c r="A24" s="113"/>
      <c r="B24" s="114"/>
      <c r="C24" s="114"/>
      <c r="D24" s="114"/>
      <c r="E24" s="44" t="str">
        <f t="shared" si="4"/>
        <v>_</v>
      </c>
      <c r="F24" s="114"/>
      <c r="G24" s="33"/>
      <c r="H24" s="44"/>
      <c r="I24" s="33"/>
      <c r="J24" s="33"/>
      <c r="K24" s="101" t="s">
        <v>10</v>
      </c>
      <c r="L24" s="114"/>
      <c r="M24" s="80">
        <v>1000</v>
      </c>
      <c r="N24" s="52">
        <v>0.05</v>
      </c>
      <c r="O24" s="48">
        <f t="shared" si="0"/>
        <v>0</v>
      </c>
      <c r="P24" s="49">
        <f t="shared" si="5"/>
        <v>0</v>
      </c>
      <c r="Q24" s="567"/>
      <c r="R24" s="567"/>
      <c r="S24" s="568"/>
      <c r="T24" s="566"/>
      <c r="U24" s="48">
        <f t="shared" si="6"/>
        <v>0</v>
      </c>
      <c r="V24" s="77">
        <f t="shared" si="7"/>
        <v>0</v>
      </c>
      <c r="W24" s="557"/>
      <c r="X24" s="560"/>
      <c r="Y24" s="560"/>
      <c r="Z24" s="566"/>
      <c r="AA24" s="48">
        <f t="shared" si="8"/>
        <v>0</v>
      </c>
      <c r="AB24" s="77">
        <f t="shared" si="9"/>
        <v>0</v>
      </c>
      <c r="AC24" s="557"/>
      <c r="AD24" s="560"/>
      <c r="AE24" s="560"/>
      <c r="AF24" s="566"/>
      <c r="AG24" s="48">
        <f t="shared" si="1"/>
        <v>0</v>
      </c>
      <c r="AH24" s="77">
        <f t="shared" si="10"/>
        <v>0</v>
      </c>
      <c r="AI24" s="557"/>
      <c r="AJ24" s="560"/>
      <c r="AK24" s="560"/>
      <c r="AL24" s="566"/>
      <c r="AM24" s="48">
        <f t="shared" si="2"/>
        <v>0</v>
      </c>
      <c r="AN24" s="77">
        <f t="shared" si="11"/>
        <v>0</v>
      </c>
      <c r="AO24" s="557"/>
      <c r="AP24" s="560"/>
      <c r="AQ24" s="560"/>
      <c r="AR24" s="566"/>
      <c r="AS24" s="48">
        <f t="shared" si="3"/>
        <v>0</v>
      </c>
      <c r="AT24" s="77">
        <f t="shared" si="12"/>
        <v>0</v>
      </c>
      <c r="AU24" s="557"/>
      <c r="AV24" s="560"/>
      <c r="AW24" s="563"/>
    </row>
    <row r="25" spans="1:49" s="104" customFormat="1" ht="14.1" customHeight="1" x14ac:dyDescent="0.15">
      <c r="A25" s="113"/>
      <c r="B25" s="114"/>
      <c r="C25" s="114"/>
      <c r="D25" s="114"/>
      <c r="E25" s="44" t="str">
        <f t="shared" si="4"/>
        <v>_</v>
      </c>
      <c r="F25" s="114"/>
      <c r="G25" s="33"/>
      <c r="H25" s="44"/>
      <c r="I25" s="33"/>
      <c r="J25" s="33"/>
      <c r="K25" s="101" t="s">
        <v>10</v>
      </c>
      <c r="L25" s="114"/>
      <c r="M25" s="80">
        <v>1000</v>
      </c>
      <c r="N25" s="52">
        <v>0.05</v>
      </c>
      <c r="O25" s="48">
        <f t="shared" si="0"/>
        <v>0</v>
      </c>
      <c r="P25" s="49">
        <f t="shared" si="5"/>
        <v>0</v>
      </c>
      <c r="Q25" s="567"/>
      <c r="R25" s="567"/>
      <c r="S25" s="568"/>
      <c r="T25" s="566"/>
      <c r="U25" s="48">
        <f t="shared" si="6"/>
        <v>0</v>
      </c>
      <c r="V25" s="77">
        <f t="shared" si="7"/>
        <v>0</v>
      </c>
      <c r="W25" s="557"/>
      <c r="X25" s="560"/>
      <c r="Y25" s="560"/>
      <c r="Z25" s="566"/>
      <c r="AA25" s="48">
        <f t="shared" si="8"/>
        <v>0</v>
      </c>
      <c r="AB25" s="77">
        <f t="shared" si="9"/>
        <v>0</v>
      </c>
      <c r="AC25" s="557"/>
      <c r="AD25" s="560"/>
      <c r="AE25" s="560"/>
      <c r="AF25" s="566"/>
      <c r="AG25" s="48">
        <f t="shared" si="1"/>
        <v>0</v>
      </c>
      <c r="AH25" s="77">
        <f t="shared" si="10"/>
        <v>0</v>
      </c>
      <c r="AI25" s="557"/>
      <c r="AJ25" s="560"/>
      <c r="AK25" s="560"/>
      <c r="AL25" s="566"/>
      <c r="AM25" s="48">
        <f t="shared" si="2"/>
        <v>0</v>
      </c>
      <c r="AN25" s="77">
        <f t="shared" si="11"/>
        <v>0</v>
      </c>
      <c r="AO25" s="557"/>
      <c r="AP25" s="560"/>
      <c r="AQ25" s="560"/>
      <c r="AR25" s="566"/>
      <c r="AS25" s="48">
        <f t="shared" si="3"/>
        <v>0</v>
      </c>
      <c r="AT25" s="77">
        <f t="shared" si="12"/>
        <v>0</v>
      </c>
      <c r="AU25" s="557"/>
      <c r="AV25" s="560"/>
      <c r="AW25" s="563"/>
    </row>
    <row r="26" spans="1:49" s="104" customFormat="1" ht="14.1" customHeight="1" x14ac:dyDescent="0.15">
      <c r="A26" s="113"/>
      <c r="B26" s="114"/>
      <c r="C26" s="114"/>
      <c r="D26" s="114"/>
      <c r="E26" s="44" t="str">
        <f t="shared" si="4"/>
        <v>_</v>
      </c>
      <c r="F26" s="114"/>
      <c r="G26" s="33"/>
      <c r="H26" s="44"/>
      <c r="I26" s="33"/>
      <c r="J26" s="33"/>
      <c r="K26" s="101" t="s">
        <v>10</v>
      </c>
      <c r="L26" s="114"/>
      <c r="M26" s="80">
        <v>1000</v>
      </c>
      <c r="N26" s="52">
        <v>0.05</v>
      </c>
      <c r="O26" s="48">
        <f t="shared" si="0"/>
        <v>0</v>
      </c>
      <c r="P26" s="49">
        <f t="shared" si="5"/>
        <v>0</v>
      </c>
      <c r="Q26" s="567"/>
      <c r="R26" s="567"/>
      <c r="S26" s="568"/>
      <c r="T26" s="566"/>
      <c r="U26" s="48">
        <f t="shared" si="6"/>
        <v>0</v>
      </c>
      <c r="V26" s="77">
        <f t="shared" si="7"/>
        <v>0</v>
      </c>
      <c r="W26" s="557"/>
      <c r="X26" s="560"/>
      <c r="Y26" s="560"/>
      <c r="Z26" s="566"/>
      <c r="AA26" s="48">
        <f t="shared" si="8"/>
        <v>0</v>
      </c>
      <c r="AB26" s="77">
        <f t="shared" si="9"/>
        <v>0</v>
      </c>
      <c r="AC26" s="557"/>
      <c r="AD26" s="560"/>
      <c r="AE26" s="560"/>
      <c r="AF26" s="566"/>
      <c r="AG26" s="48">
        <f t="shared" si="1"/>
        <v>0</v>
      </c>
      <c r="AH26" s="77">
        <f t="shared" si="10"/>
        <v>0</v>
      </c>
      <c r="AI26" s="557"/>
      <c r="AJ26" s="560"/>
      <c r="AK26" s="560"/>
      <c r="AL26" s="566"/>
      <c r="AM26" s="48">
        <f t="shared" si="2"/>
        <v>0</v>
      </c>
      <c r="AN26" s="77">
        <f t="shared" si="11"/>
        <v>0</v>
      </c>
      <c r="AO26" s="557"/>
      <c r="AP26" s="560"/>
      <c r="AQ26" s="560"/>
      <c r="AR26" s="566"/>
      <c r="AS26" s="48">
        <f t="shared" si="3"/>
        <v>0</v>
      </c>
      <c r="AT26" s="77">
        <f t="shared" si="12"/>
        <v>0</v>
      </c>
      <c r="AU26" s="557"/>
      <c r="AV26" s="560"/>
      <c r="AW26" s="563"/>
    </row>
    <row r="27" spans="1:49" s="104" customFormat="1" ht="14.1" customHeight="1" x14ac:dyDescent="0.15">
      <c r="A27" s="113"/>
      <c r="B27" s="114"/>
      <c r="C27" s="114"/>
      <c r="D27" s="114"/>
      <c r="E27" s="44" t="str">
        <f t="shared" si="4"/>
        <v>_</v>
      </c>
      <c r="F27" s="114"/>
      <c r="G27" s="33"/>
      <c r="H27" s="44"/>
      <c r="I27" s="33"/>
      <c r="J27" s="33"/>
      <c r="K27" s="101" t="s">
        <v>10</v>
      </c>
      <c r="L27" s="114"/>
      <c r="M27" s="80">
        <v>1000</v>
      </c>
      <c r="N27" s="52">
        <v>0.05</v>
      </c>
      <c r="O27" s="48">
        <f t="shared" si="0"/>
        <v>0</v>
      </c>
      <c r="P27" s="49">
        <f t="shared" si="5"/>
        <v>0</v>
      </c>
      <c r="Q27" s="567"/>
      <c r="R27" s="567"/>
      <c r="S27" s="568"/>
      <c r="T27" s="566"/>
      <c r="U27" s="48">
        <f t="shared" si="6"/>
        <v>0</v>
      </c>
      <c r="V27" s="77">
        <f t="shared" si="7"/>
        <v>0</v>
      </c>
      <c r="W27" s="557"/>
      <c r="X27" s="560"/>
      <c r="Y27" s="560"/>
      <c r="Z27" s="566"/>
      <c r="AA27" s="48">
        <f t="shared" si="8"/>
        <v>0</v>
      </c>
      <c r="AB27" s="77">
        <f t="shared" si="9"/>
        <v>0</v>
      </c>
      <c r="AC27" s="557"/>
      <c r="AD27" s="560"/>
      <c r="AE27" s="560"/>
      <c r="AF27" s="566"/>
      <c r="AG27" s="48">
        <f t="shared" si="1"/>
        <v>0</v>
      </c>
      <c r="AH27" s="77">
        <f t="shared" si="10"/>
        <v>0</v>
      </c>
      <c r="AI27" s="557"/>
      <c r="AJ27" s="560"/>
      <c r="AK27" s="560"/>
      <c r="AL27" s="566"/>
      <c r="AM27" s="48">
        <f t="shared" si="2"/>
        <v>0</v>
      </c>
      <c r="AN27" s="77">
        <f t="shared" si="11"/>
        <v>0</v>
      </c>
      <c r="AO27" s="557"/>
      <c r="AP27" s="560"/>
      <c r="AQ27" s="560"/>
      <c r="AR27" s="566"/>
      <c r="AS27" s="48">
        <f t="shared" si="3"/>
        <v>0</v>
      </c>
      <c r="AT27" s="77">
        <f t="shared" si="12"/>
        <v>0</v>
      </c>
      <c r="AU27" s="557"/>
      <c r="AV27" s="560"/>
      <c r="AW27" s="563"/>
    </row>
    <row r="28" spans="1:49" s="104" customFormat="1" ht="14.1" customHeight="1" x14ac:dyDescent="0.15">
      <c r="A28" s="113"/>
      <c r="B28" s="114"/>
      <c r="C28" s="114"/>
      <c r="D28" s="114"/>
      <c r="E28" s="44" t="str">
        <f t="shared" si="4"/>
        <v>_</v>
      </c>
      <c r="F28" s="114"/>
      <c r="G28" s="33"/>
      <c r="H28" s="44"/>
      <c r="I28" s="33"/>
      <c r="J28" s="33"/>
      <c r="K28" s="101" t="s">
        <v>10</v>
      </c>
      <c r="L28" s="114"/>
      <c r="M28" s="80">
        <v>1000</v>
      </c>
      <c r="N28" s="52">
        <v>0.05</v>
      </c>
      <c r="O28" s="48">
        <f t="shared" si="0"/>
        <v>0</v>
      </c>
      <c r="P28" s="49">
        <f t="shared" si="5"/>
        <v>0</v>
      </c>
      <c r="Q28" s="567"/>
      <c r="R28" s="567"/>
      <c r="S28" s="568"/>
      <c r="T28" s="566"/>
      <c r="U28" s="48">
        <f t="shared" si="6"/>
        <v>0</v>
      </c>
      <c r="V28" s="77">
        <f t="shared" si="7"/>
        <v>0</v>
      </c>
      <c r="W28" s="557"/>
      <c r="X28" s="560"/>
      <c r="Y28" s="560"/>
      <c r="Z28" s="566"/>
      <c r="AA28" s="48">
        <f t="shared" si="8"/>
        <v>0</v>
      </c>
      <c r="AB28" s="77">
        <f t="shared" si="9"/>
        <v>0</v>
      </c>
      <c r="AC28" s="557"/>
      <c r="AD28" s="560"/>
      <c r="AE28" s="560"/>
      <c r="AF28" s="566"/>
      <c r="AG28" s="48">
        <f t="shared" si="1"/>
        <v>0</v>
      </c>
      <c r="AH28" s="77">
        <f t="shared" si="10"/>
        <v>0</v>
      </c>
      <c r="AI28" s="557"/>
      <c r="AJ28" s="560"/>
      <c r="AK28" s="560"/>
      <c r="AL28" s="566"/>
      <c r="AM28" s="48">
        <f t="shared" si="2"/>
        <v>0</v>
      </c>
      <c r="AN28" s="77">
        <f t="shared" si="11"/>
        <v>0</v>
      </c>
      <c r="AO28" s="557"/>
      <c r="AP28" s="560"/>
      <c r="AQ28" s="560"/>
      <c r="AR28" s="566"/>
      <c r="AS28" s="48">
        <f t="shared" si="3"/>
        <v>0</v>
      </c>
      <c r="AT28" s="77">
        <f t="shared" si="12"/>
        <v>0</v>
      </c>
      <c r="AU28" s="557"/>
      <c r="AV28" s="560"/>
      <c r="AW28" s="563"/>
    </row>
    <row r="29" spans="1:49" s="104" customFormat="1" ht="14.1" customHeight="1" x14ac:dyDescent="0.15">
      <c r="A29" s="113"/>
      <c r="B29" s="114"/>
      <c r="C29" s="114"/>
      <c r="D29" s="114"/>
      <c r="E29" s="44" t="str">
        <f t="shared" si="4"/>
        <v>_</v>
      </c>
      <c r="F29" s="114"/>
      <c r="G29" s="33"/>
      <c r="H29" s="44"/>
      <c r="I29" s="33"/>
      <c r="J29" s="33"/>
      <c r="K29" s="101" t="s">
        <v>10</v>
      </c>
      <c r="L29" s="114"/>
      <c r="M29" s="80">
        <v>1000</v>
      </c>
      <c r="N29" s="52">
        <v>0.05</v>
      </c>
      <c r="O29" s="48">
        <f t="shared" si="0"/>
        <v>0</v>
      </c>
      <c r="P29" s="49">
        <f t="shared" si="5"/>
        <v>0</v>
      </c>
      <c r="Q29" s="567"/>
      <c r="R29" s="567"/>
      <c r="S29" s="568"/>
      <c r="T29" s="566"/>
      <c r="U29" s="48">
        <f t="shared" si="6"/>
        <v>0</v>
      </c>
      <c r="V29" s="77">
        <f t="shared" si="7"/>
        <v>0</v>
      </c>
      <c r="W29" s="557"/>
      <c r="X29" s="560"/>
      <c r="Y29" s="560"/>
      <c r="Z29" s="566"/>
      <c r="AA29" s="48">
        <f t="shared" si="8"/>
        <v>0</v>
      </c>
      <c r="AB29" s="77">
        <f t="shared" si="9"/>
        <v>0</v>
      </c>
      <c r="AC29" s="557"/>
      <c r="AD29" s="560"/>
      <c r="AE29" s="560"/>
      <c r="AF29" s="566"/>
      <c r="AG29" s="48">
        <f t="shared" si="1"/>
        <v>0</v>
      </c>
      <c r="AH29" s="77">
        <f t="shared" si="10"/>
        <v>0</v>
      </c>
      <c r="AI29" s="557"/>
      <c r="AJ29" s="560"/>
      <c r="AK29" s="560"/>
      <c r="AL29" s="566"/>
      <c r="AM29" s="48">
        <f t="shared" si="2"/>
        <v>0</v>
      </c>
      <c r="AN29" s="77">
        <f t="shared" si="11"/>
        <v>0</v>
      </c>
      <c r="AO29" s="557"/>
      <c r="AP29" s="560"/>
      <c r="AQ29" s="560"/>
      <c r="AR29" s="566"/>
      <c r="AS29" s="48">
        <f t="shared" si="3"/>
        <v>0</v>
      </c>
      <c r="AT29" s="77">
        <f t="shared" si="12"/>
        <v>0</v>
      </c>
      <c r="AU29" s="557"/>
      <c r="AV29" s="560"/>
      <c r="AW29" s="563"/>
    </row>
    <row r="30" spans="1:49" s="104" customFormat="1" ht="14.1" customHeight="1" x14ac:dyDescent="0.15">
      <c r="A30" s="113"/>
      <c r="B30" s="114"/>
      <c r="C30" s="114"/>
      <c r="D30" s="114"/>
      <c r="E30" s="44" t="str">
        <f t="shared" si="4"/>
        <v>_</v>
      </c>
      <c r="F30" s="114"/>
      <c r="G30" s="33"/>
      <c r="H30" s="44"/>
      <c r="I30" s="33"/>
      <c r="J30" s="33"/>
      <c r="K30" s="101" t="s">
        <v>10</v>
      </c>
      <c r="L30" s="114"/>
      <c r="M30" s="80">
        <v>1000</v>
      </c>
      <c r="N30" s="102">
        <v>0.05</v>
      </c>
      <c r="O30" s="48">
        <f t="shared" si="0"/>
        <v>0</v>
      </c>
      <c r="P30" s="49">
        <f t="shared" si="5"/>
        <v>0</v>
      </c>
      <c r="Q30" s="567"/>
      <c r="R30" s="567"/>
      <c r="S30" s="568"/>
      <c r="T30" s="566"/>
      <c r="U30" s="48">
        <f t="shared" si="6"/>
        <v>0</v>
      </c>
      <c r="V30" s="77">
        <f t="shared" si="7"/>
        <v>0</v>
      </c>
      <c r="W30" s="557"/>
      <c r="X30" s="560"/>
      <c r="Y30" s="560"/>
      <c r="Z30" s="566"/>
      <c r="AA30" s="48">
        <f t="shared" si="8"/>
        <v>0</v>
      </c>
      <c r="AB30" s="77">
        <f t="shared" si="9"/>
        <v>0</v>
      </c>
      <c r="AC30" s="557"/>
      <c r="AD30" s="560"/>
      <c r="AE30" s="560"/>
      <c r="AF30" s="566"/>
      <c r="AG30" s="48">
        <f t="shared" si="1"/>
        <v>0</v>
      </c>
      <c r="AH30" s="77">
        <f t="shared" si="10"/>
        <v>0</v>
      </c>
      <c r="AI30" s="557"/>
      <c r="AJ30" s="560"/>
      <c r="AK30" s="560"/>
      <c r="AL30" s="566"/>
      <c r="AM30" s="48">
        <f t="shared" si="2"/>
        <v>0</v>
      </c>
      <c r="AN30" s="77">
        <f t="shared" si="11"/>
        <v>0</v>
      </c>
      <c r="AO30" s="557"/>
      <c r="AP30" s="560"/>
      <c r="AQ30" s="560"/>
      <c r="AR30" s="566"/>
      <c r="AS30" s="48">
        <f t="shared" si="3"/>
        <v>0</v>
      </c>
      <c r="AT30" s="77">
        <f t="shared" si="12"/>
        <v>0</v>
      </c>
      <c r="AU30" s="557"/>
      <c r="AV30" s="560"/>
      <c r="AW30" s="563"/>
    </row>
    <row r="31" spans="1:49" s="104" customFormat="1" ht="14.1" customHeight="1" x14ac:dyDescent="0.15">
      <c r="A31" s="113"/>
      <c r="B31" s="114"/>
      <c r="C31" s="114"/>
      <c r="D31" s="114"/>
      <c r="E31" s="44" t="str">
        <f t="shared" si="4"/>
        <v>_</v>
      </c>
      <c r="F31" s="114"/>
      <c r="G31" s="33"/>
      <c r="H31" s="44"/>
      <c r="I31" s="33"/>
      <c r="J31" s="33"/>
      <c r="K31" s="101" t="s">
        <v>10</v>
      </c>
      <c r="L31" s="114"/>
      <c r="M31" s="80">
        <v>1000</v>
      </c>
      <c r="N31" s="102">
        <v>0.05</v>
      </c>
      <c r="O31" s="48">
        <f t="shared" si="0"/>
        <v>0</v>
      </c>
      <c r="P31" s="49">
        <f t="shared" si="5"/>
        <v>0</v>
      </c>
      <c r="Q31" s="567"/>
      <c r="R31" s="567"/>
      <c r="S31" s="568"/>
      <c r="T31" s="566"/>
      <c r="U31" s="48">
        <f t="shared" si="6"/>
        <v>0</v>
      </c>
      <c r="V31" s="77">
        <f t="shared" si="7"/>
        <v>0</v>
      </c>
      <c r="W31" s="557"/>
      <c r="X31" s="560"/>
      <c r="Y31" s="560"/>
      <c r="Z31" s="566"/>
      <c r="AA31" s="48">
        <f t="shared" si="8"/>
        <v>0</v>
      </c>
      <c r="AB31" s="77">
        <f t="shared" si="9"/>
        <v>0</v>
      </c>
      <c r="AC31" s="557"/>
      <c r="AD31" s="560"/>
      <c r="AE31" s="560"/>
      <c r="AF31" s="566"/>
      <c r="AG31" s="48">
        <f t="shared" si="1"/>
        <v>0</v>
      </c>
      <c r="AH31" s="77">
        <f t="shared" si="10"/>
        <v>0</v>
      </c>
      <c r="AI31" s="557"/>
      <c r="AJ31" s="560"/>
      <c r="AK31" s="560"/>
      <c r="AL31" s="566"/>
      <c r="AM31" s="48">
        <f t="shared" si="2"/>
        <v>0</v>
      </c>
      <c r="AN31" s="77">
        <f t="shared" si="11"/>
        <v>0</v>
      </c>
      <c r="AO31" s="557"/>
      <c r="AP31" s="560"/>
      <c r="AQ31" s="560"/>
      <c r="AR31" s="566"/>
      <c r="AS31" s="48">
        <f t="shared" si="3"/>
        <v>0</v>
      </c>
      <c r="AT31" s="77">
        <f t="shared" si="12"/>
        <v>0</v>
      </c>
      <c r="AU31" s="557"/>
      <c r="AV31" s="560"/>
      <c r="AW31" s="563"/>
    </row>
    <row r="32" spans="1:49" s="104" customFormat="1" ht="14.1" customHeight="1" x14ac:dyDescent="0.15">
      <c r="A32" s="113"/>
      <c r="B32" s="114"/>
      <c r="C32" s="114"/>
      <c r="D32" s="114"/>
      <c r="E32" s="44" t="str">
        <f t="shared" si="4"/>
        <v>_</v>
      </c>
      <c r="F32" s="114"/>
      <c r="G32" s="33"/>
      <c r="H32" s="44"/>
      <c r="I32" s="33"/>
      <c r="J32" s="33"/>
      <c r="K32" s="101" t="s">
        <v>10</v>
      </c>
      <c r="L32" s="114"/>
      <c r="M32" s="80">
        <v>1000</v>
      </c>
      <c r="N32" s="102">
        <v>0.05</v>
      </c>
      <c r="O32" s="48">
        <f t="shared" si="0"/>
        <v>0</v>
      </c>
      <c r="P32" s="49">
        <f t="shared" si="5"/>
        <v>0</v>
      </c>
      <c r="Q32" s="567"/>
      <c r="R32" s="567"/>
      <c r="S32" s="568"/>
      <c r="T32" s="566"/>
      <c r="U32" s="48">
        <f t="shared" si="6"/>
        <v>0</v>
      </c>
      <c r="V32" s="77">
        <f t="shared" si="7"/>
        <v>0</v>
      </c>
      <c r="W32" s="557"/>
      <c r="X32" s="560"/>
      <c r="Y32" s="560"/>
      <c r="Z32" s="566"/>
      <c r="AA32" s="48">
        <f t="shared" si="8"/>
        <v>0</v>
      </c>
      <c r="AB32" s="77">
        <f t="shared" si="9"/>
        <v>0</v>
      </c>
      <c r="AC32" s="557"/>
      <c r="AD32" s="560"/>
      <c r="AE32" s="560"/>
      <c r="AF32" s="566"/>
      <c r="AG32" s="48">
        <f t="shared" si="1"/>
        <v>0</v>
      </c>
      <c r="AH32" s="77">
        <f t="shared" si="10"/>
        <v>0</v>
      </c>
      <c r="AI32" s="557"/>
      <c r="AJ32" s="560"/>
      <c r="AK32" s="560"/>
      <c r="AL32" s="566"/>
      <c r="AM32" s="48">
        <f t="shared" si="2"/>
        <v>0</v>
      </c>
      <c r="AN32" s="77">
        <f t="shared" si="11"/>
        <v>0</v>
      </c>
      <c r="AO32" s="557"/>
      <c r="AP32" s="560"/>
      <c r="AQ32" s="560"/>
      <c r="AR32" s="566"/>
      <c r="AS32" s="48">
        <f t="shared" si="3"/>
        <v>0</v>
      </c>
      <c r="AT32" s="77">
        <f t="shared" si="12"/>
        <v>0</v>
      </c>
      <c r="AU32" s="557"/>
      <c r="AV32" s="560"/>
      <c r="AW32" s="563"/>
    </row>
    <row r="33" spans="1:49" s="104" customFormat="1" ht="14.1" customHeight="1" thickBot="1" x14ac:dyDescent="0.2">
      <c r="A33" s="113"/>
      <c r="B33" s="114"/>
      <c r="C33" s="114"/>
      <c r="D33" s="114"/>
      <c r="E33" s="44" t="str">
        <f t="shared" si="4"/>
        <v>_</v>
      </c>
      <c r="F33" s="114"/>
      <c r="G33" s="33"/>
      <c r="H33" s="44"/>
      <c r="I33" s="33"/>
      <c r="J33" s="33"/>
      <c r="K33" s="101" t="s">
        <v>10</v>
      </c>
      <c r="L33" s="114"/>
      <c r="M33" s="80">
        <v>1000</v>
      </c>
      <c r="N33" s="102">
        <v>0.05</v>
      </c>
      <c r="O33" s="48">
        <f t="shared" si="0"/>
        <v>0</v>
      </c>
      <c r="P33" s="49">
        <f t="shared" si="5"/>
        <v>0</v>
      </c>
      <c r="Q33" s="567"/>
      <c r="R33" s="567"/>
      <c r="S33" s="568"/>
      <c r="T33" s="566"/>
      <c r="U33" s="122">
        <f t="shared" si="6"/>
        <v>0</v>
      </c>
      <c r="V33" s="126">
        <f t="shared" si="7"/>
        <v>0</v>
      </c>
      <c r="W33" s="558"/>
      <c r="X33" s="561"/>
      <c r="Y33" s="561"/>
      <c r="Z33" s="566"/>
      <c r="AA33" s="122">
        <f t="shared" si="8"/>
        <v>0</v>
      </c>
      <c r="AB33" s="126">
        <f t="shared" si="9"/>
        <v>0</v>
      </c>
      <c r="AC33" s="558"/>
      <c r="AD33" s="561"/>
      <c r="AE33" s="561"/>
      <c r="AF33" s="566"/>
      <c r="AG33" s="122">
        <f t="shared" si="1"/>
        <v>0</v>
      </c>
      <c r="AH33" s="126">
        <f t="shared" si="10"/>
        <v>0</v>
      </c>
      <c r="AI33" s="558"/>
      <c r="AJ33" s="561"/>
      <c r="AK33" s="561"/>
      <c r="AL33" s="566"/>
      <c r="AM33" s="122">
        <f t="shared" si="2"/>
        <v>0</v>
      </c>
      <c r="AN33" s="126">
        <f t="shared" si="11"/>
        <v>0</v>
      </c>
      <c r="AO33" s="558"/>
      <c r="AP33" s="561"/>
      <c r="AQ33" s="561"/>
      <c r="AR33" s="566"/>
      <c r="AS33" s="122">
        <f t="shared" si="3"/>
        <v>0</v>
      </c>
      <c r="AT33" s="126">
        <f t="shared" si="12"/>
        <v>0</v>
      </c>
      <c r="AU33" s="558"/>
      <c r="AV33" s="561"/>
      <c r="AW33" s="564"/>
    </row>
    <row r="34" spans="1:49" s="104" customFormat="1" ht="14.1" customHeight="1" thickBot="1" x14ac:dyDescent="0.2">
      <c r="A34" s="113"/>
      <c r="B34" s="114"/>
      <c r="C34" s="114"/>
      <c r="D34" s="114"/>
      <c r="E34" s="44" t="str">
        <f t="shared" si="4"/>
        <v>_</v>
      </c>
      <c r="F34" s="114"/>
      <c r="G34" s="33"/>
      <c r="H34" s="44"/>
      <c r="I34" s="33"/>
      <c r="J34" s="33"/>
      <c r="K34" s="101" t="s">
        <v>10</v>
      </c>
      <c r="L34" s="114"/>
      <c r="M34" s="80">
        <v>1000</v>
      </c>
      <c r="N34" s="102">
        <v>0.05</v>
      </c>
      <c r="O34" s="48">
        <f t="shared" si="0"/>
        <v>0</v>
      </c>
      <c r="P34" s="49">
        <f t="shared" si="5"/>
        <v>0</v>
      </c>
      <c r="Q34" s="103">
        <f t="shared" ref="Q34:R37" si="13">O34</f>
        <v>0</v>
      </c>
      <c r="R34" s="103">
        <f t="shared" si="13"/>
        <v>0</v>
      </c>
      <c r="S34" s="107"/>
      <c r="T34" s="566"/>
      <c r="U34" s="131">
        <f t="shared" si="6"/>
        <v>0</v>
      </c>
      <c r="V34" s="132">
        <f t="shared" si="7"/>
        <v>0</v>
      </c>
      <c r="W34" s="135">
        <f t="shared" ref="W34:X37" si="14">U34</f>
        <v>0</v>
      </c>
      <c r="X34" s="133">
        <f t="shared" si="14"/>
        <v>0</v>
      </c>
      <c r="Y34" s="134"/>
      <c r="Z34" s="566"/>
      <c r="AA34" s="131">
        <f t="shared" si="8"/>
        <v>0</v>
      </c>
      <c r="AB34" s="132">
        <f t="shared" si="9"/>
        <v>0</v>
      </c>
      <c r="AC34" s="135">
        <f t="shared" ref="AC34:AD37" si="15">AA34</f>
        <v>0</v>
      </c>
      <c r="AD34" s="133">
        <f t="shared" si="15"/>
        <v>0</v>
      </c>
      <c r="AE34" s="134"/>
      <c r="AF34" s="566"/>
      <c r="AG34" s="131">
        <f t="shared" si="1"/>
        <v>0</v>
      </c>
      <c r="AH34" s="132">
        <f t="shared" si="10"/>
        <v>0</v>
      </c>
      <c r="AI34" s="135">
        <f t="shared" ref="AI34:AJ37" si="16">AG34</f>
        <v>0</v>
      </c>
      <c r="AJ34" s="133">
        <f t="shared" si="16"/>
        <v>0</v>
      </c>
      <c r="AK34" s="134"/>
      <c r="AL34" s="566"/>
      <c r="AM34" s="131">
        <f t="shared" si="2"/>
        <v>0</v>
      </c>
      <c r="AN34" s="132">
        <f t="shared" si="11"/>
        <v>0</v>
      </c>
      <c r="AO34" s="135">
        <f t="shared" ref="AO34:AP37" si="17">AM34</f>
        <v>0</v>
      </c>
      <c r="AP34" s="133">
        <f t="shared" si="17"/>
        <v>0</v>
      </c>
      <c r="AQ34" s="134"/>
      <c r="AR34" s="566"/>
      <c r="AS34" s="131">
        <f t="shared" si="3"/>
        <v>0</v>
      </c>
      <c r="AT34" s="132">
        <f t="shared" si="12"/>
        <v>0</v>
      </c>
      <c r="AU34" s="135">
        <f t="shared" ref="AU34:AV37" si="18">AS34</f>
        <v>0</v>
      </c>
      <c r="AV34" s="133">
        <f t="shared" si="18"/>
        <v>0</v>
      </c>
      <c r="AW34" s="134"/>
    </row>
    <row r="35" spans="1:49" s="104" customFormat="1" ht="14.1" customHeight="1" thickBot="1" x14ac:dyDescent="0.2">
      <c r="A35" s="113"/>
      <c r="B35" s="114"/>
      <c r="C35" s="114"/>
      <c r="D35" s="114"/>
      <c r="E35" s="44" t="str">
        <f t="shared" si="4"/>
        <v>_</v>
      </c>
      <c r="F35" s="114"/>
      <c r="G35" s="33"/>
      <c r="H35" s="44"/>
      <c r="I35" s="33"/>
      <c r="J35" s="33"/>
      <c r="K35" s="101" t="s">
        <v>10</v>
      </c>
      <c r="L35" s="114"/>
      <c r="M35" s="80">
        <v>1000</v>
      </c>
      <c r="N35" s="102">
        <v>0.05</v>
      </c>
      <c r="O35" s="48">
        <f t="shared" si="0"/>
        <v>0</v>
      </c>
      <c r="P35" s="49">
        <f t="shared" si="5"/>
        <v>0</v>
      </c>
      <c r="Q35" s="103">
        <f t="shared" si="13"/>
        <v>0</v>
      </c>
      <c r="R35" s="103">
        <f t="shared" si="13"/>
        <v>0</v>
      </c>
      <c r="S35" s="107"/>
      <c r="T35" s="566"/>
      <c r="U35" s="131">
        <f t="shared" si="6"/>
        <v>0</v>
      </c>
      <c r="V35" s="132">
        <f t="shared" si="7"/>
        <v>0</v>
      </c>
      <c r="W35" s="135">
        <f t="shared" si="14"/>
        <v>0</v>
      </c>
      <c r="X35" s="133">
        <f t="shared" si="14"/>
        <v>0</v>
      </c>
      <c r="Y35" s="134"/>
      <c r="Z35" s="566"/>
      <c r="AA35" s="131">
        <f t="shared" si="8"/>
        <v>0</v>
      </c>
      <c r="AB35" s="132">
        <f t="shared" si="9"/>
        <v>0</v>
      </c>
      <c r="AC35" s="135">
        <f t="shared" si="15"/>
        <v>0</v>
      </c>
      <c r="AD35" s="133">
        <f t="shared" si="15"/>
        <v>0</v>
      </c>
      <c r="AE35" s="134"/>
      <c r="AF35" s="566"/>
      <c r="AG35" s="131">
        <f t="shared" si="1"/>
        <v>0</v>
      </c>
      <c r="AH35" s="132">
        <f t="shared" si="10"/>
        <v>0</v>
      </c>
      <c r="AI35" s="135">
        <f t="shared" si="16"/>
        <v>0</v>
      </c>
      <c r="AJ35" s="133">
        <f t="shared" si="16"/>
        <v>0</v>
      </c>
      <c r="AK35" s="134"/>
      <c r="AL35" s="566"/>
      <c r="AM35" s="131">
        <f t="shared" si="2"/>
        <v>0</v>
      </c>
      <c r="AN35" s="132">
        <f t="shared" si="11"/>
        <v>0</v>
      </c>
      <c r="AO35" s="135">
        <f t="shared" si="17"/>
        <v>0</v>
      </c>
      <c r="AP35" s="133">
        <f t="shared" si="17"/>
        <v>0</v>
      </c>
      <c r="AQ35" s="134"/>
      <c r="AR35" s="566"/>
      <c r="AS35" s="131">
        <f t="shared" si="3"/>
        <v>0</v>
      </c>
      <c r="AT35" s="132">
        <f t="shared" si="12"/>
        <v>0</v>
      </c>
      <c r="AU35" s="135">
        <f t="shared" si="18"/>
        <v>0</v>
      </c>
      <c r="AV35" s="133">
        <f t="shared" si="18"/>
        <v>0</v>
      </c>
      <c r="AW35" s="134"/>
    </row>
    <row r="36" spans="1:49" s="104" customFormat="1" ht="14.1" customHeight="1" thickBot="1" x14ac:dyDescent="0.2">
      <c r="A36" s="113"/>
      <c r="B36" s="114"/>
      <c r="C36" s="114"/>
      <c r="D36" s="114"/>
      <c r="E36" s="44" t="str">
        <f t="shared" si="4"/>
        <v>_</v>
      </c>
      <c r="F36" s="114"/>
      <c r="G36" s="33"/>
      <c r="H36" s="44"/>
      <c r="I36" s="33"/>
      <c r="J36" s="33"/>
      <c r="K36" s="101" t="s">
        <v>10</v>
      </c>
      <c r="L36" s="114"/>
      <c r="M36" s="80">
        <v>1000</v>
      </c>
      <c r="N36" s="102">
        <v>0.05</v>
      </c>
      <c r="O36" s="48">
        <f t="shared" si="0"/>
        <v>0</v>
      </c>
      <c r="P36" s="49">
        <f t="shared" si="5"/>
        <v>0</v>
      </c>
      <c r="Q36" s="103">
        <f t="shared" si="13"/>
        <v>0</v>
      </c>
      <c r="R36" s="103">
        <f t="shared" si="13"/>
        <v>0</v>
      </c>
      <c r="S36" s="107"/>
      <c r="T36" s="566"/>
      <c r="U36" s="131">
        <f t="shared" si="6"/>
        <v>0</v>
      </c>
      <c r="V36" s="132">
        <f t="shared" si="7"/>
        <v>0</v>
      </c>
      <c r="W36" s="135">
        <f t="shared" si="14"/>
        <v>0</v>
      </c>
      <c r="X36" s="133">
        <f t="shared" si="14"/>
        <v>0</v>
      </c>
      <c r="Y36" s="134"/>
      <c r="Z36" s="566"/>
      <c r="AA36" s="131">
        <f t="shared" si="8"/>
        <v>0</v>
      </c>
      <c r="AB36" s="132">
        <f t="shared" si="9"/>
        <v>0</v>
      </c>
      <c r="AC36" s="135">
        <f t="shared" si="15"/>
        <v>0</v>
      </c>
      <c r="AD36" s="133">
        <f t="shared" si="15"/>
        <v>0</v>
      </c>
      <c r="AE36" s="134"/>
      <c r="AF36" s="566"/>
      <c r="AG36" s="131">
        <f t="shared" si="1"/>
        <v>0</v>
      </c>
      <c r="AH36" s="132">
        <f t="shared" si="10"/>
        <v>0</v>
      </c>
      <c r="AI36" s="135">
        <f t="shared" si="16"/>
        <v>0</v>
      </c>
      <c r="AJ36" s="133">
        <f t="shared" si="16"/>
        <v>0</v>
      </c>
      <c r="AK36" s="134"/>
      <c r="AL36" s="566"/>
      <c r="AM36" s="131">
        <f t="shared" si="2"/>
        <v>0</v>
      </c>
      <c r="AN36" s="132">
        <f t="shared" si="11"/>
        <v>0</v>
      </c>
      <c r="AO36" s="135">
        <f t="shared" si="17"/>
        <v>0</v>
      </c>
      <c r="AP36" s="133">
        <f t="shared" si="17"/>
        <v>0</v>
      </c>
      <c r="AQ36" s="134"/>
      <c r="AR36" s="566"/>
      <c r="AS36" s="131">
        <f t="shared" si="3"/>
        <v>0</v>
      </c>
      <c r="AT36" s="132">
        <f t="shared" si="12"/>
        <v>0</v>
      </c>
      <c r="AU36" s="135">
        <f t="shared" si="18"/>
        <v>0</v>
      </c>
      <c r="AV36" s="133">
        <f t="shared" si="18"/>
        <v>0</v>
      </c>
      <c r="AW36" s="134"/>
    </row>
    <row r="37" spans="1:49" s="104" customFormat="1" ht="14.1" customHeight="1" thickBot="1" x14ac:dyDescent="0.2">
      <c r="A37" s="113"/>
      <c r="B37" s="114"/>
      <c r="C37" s="114"/>
      <c r="D37" s="114"/>
      <c r="E37" s="44" t="str">
        <f t="shared" si="4"/>
        <v>_</v>
      </c>
      <c r="F37" s="114"/>
      <c r="G37" s="33"/>
      <c r="H37" s="44"/>
      <c r="I37" s="33"/>
      <c r="J37" s="33"/>
      <c r="K37" s="101" t="s">
        <v>10</v>
      </c>
      <c r="L37" s="114"/>
      <c r="M37" s="80">
        <v>1000</v>
      </c>
      <c r="N37" s="102">
        <v>0.05</v>
      </c>
      <c r="O37" s="48">
        <f t="shared" si="0"/>
        <v>0</v>
      </c>
      <c r="P37" s="49">
        <f t="shared" si="5"/>
        <v>0</v>
      </c>
      <c r="Q37" s="103">
        <f t="shared" si="13"/>
        <v>0</v>
      </c>
      <c r="R37" s="103">
        <f t="shared" si="13"/>
        <v>0</v>
      </c>
      <c r="S37" s="107"/>
      <c r="T37" s="566"/>
      <c r="U37" s="131">
        <f t="shared" si="6"/>
        <v>0</v>
      </c>
      <c r="V37" s="132">
        <f t="shared" si="7"/>
        <v>0</v>
      </c>
      <c r="W37" s="136">
        <f t="shared" si="14"/>
        <v>0</v>
      </c>
      <c r="X37" s="129">
        <f t="shared" si="14"/>
        <v>0</v>
      </c>
      <c r="Y37" s="130"/>
      <c r="Z37" s="566"/>
      <c r="AA37" s="131">
        <f t="shared" si="8"/>
        <v>0</v>
      </c>
      <c r="AB37" s="132">
        <f t="shared" si="9"/>
        <v>0</v>
      </c>
      <c r="AC37" s="136">
        <f t="shared" si="15"/>
        <v>0</v>
      </c>
      <c r="AD37" s="129">
        <f t="shared" si="15"/>
        <v>0</v>
      </c>
      <c r="AE37" s="130"/>
      <c r="AF37" s="566"/>
      <c r="AG37" s="131">
        <f t="shared" si="1"/>
        <v>0</v>
      </c>
      <c r="AH37" s="132">
        <f t="shared" si="10"/>
        <v>0</v>
      </c>
      <c r="AI37" s="136">
        <f t="shared" si="16"/>
        <v>0</v>
      </c>
      <c r="AJ37" s="129">
        <f t="shared" si="16"/>
        <v>0</v>
      </c>
      <c r="AK37" s="130"/>
      <c r="AL37" s="566"/>
      <c r="AM37" s="131">
        <f t="shared" si="2"/>
        <v>0</v>
      </c>
      <c r="AN37" s="132">
        <f t="shared" si="11"/>
        <v>0</v>
      </c>
      <c r="AO37" s="136">
        <f t="shared" si="17"/>
        <v>0</v>
      </c>
      <c r="AP37" s="129">
        <f t="shared" si="17"/>
        <v>0</v>
      </c>
      <c r="AQ37" s="130"/>
      <c r="AR37" s="566"/>
      <c r="AS37" s="131">
        <f t="shared" si="3"/>
        <v>0</v>
      </c>
      <c r="AT37" s="132">
        <f t="shared" si="12"/>
        <v>0</v>
      </c>
      <c r="AU37" s="136">
        <f t="shared" si="18"/>
        <v>0</v>
      </c>
      <c r="AV37" s="129">
        <f t="shared" si="18"/>
        <v>0</v>
      </c>
      <c r="AW37" s="130"/>
    </row>
    <row r="38" spans="1:49" s="104" customFormat="1" ht="14.1" customHeight="1" x14ac:dyDescent="0.15">
      <c r="A38" s="113"/>
      <c r="B38" s="114"/>
      <c r="C38" s="114"/>
      <c r="D38" s="114"/>
      <c r="E38" s="44" t="str">
        <f t="shared" si="4"/>
        <v>_</v>
      </c>
      <c r="F38" s="114"/>
      <c r="G38" s="33"/>
      <c r="H38" s="44"/>
      <c r="I38" s="33"/>
      <c r="J38" s="33"/>
      <c r="K38" s="101" t="s">
        <v>10</v>
      </c>
      <c r="L38" s="114"/>
      <c r="M38" s="80">
        <v>1000</v>
      </c>
      <c r="N38" s="102">
        <v>0.05</v>
      </c>
      <c r="O38" s="48">
        <f t="shared" si="0"/>
        <v>0</v>
      </c>
      <c r="P38" s="49">
        <f t="shared" si="5"/>
        <v>0</v>
      </c>
      <c r="Q38" s="567">
        <f>SUM(O38:O39)</f>
        <v>0</v>
      </c>
      <c r="R38" s="567">
        <f>SUM(P38:P39)</f>
        <v>0</v>
      </c>
      <c r="S38" s="568"/>
      <c r="T38" s="566"/>
      <c r="U38" s="78">
        <f t="shared" si="6"/>
        <v>0</v>
      </c>
      <c r="V38" s="79">
        <f t="shared" si="7"/>
        <v>0</v>
      </c>
      <c r="W38" s="556">
        <f>SUM(U38:U39)</f>
        <v>0</v>
      </c>
      <c r="X38" s="559">
        <f>SUM(V38:V39)</f>
        <v>0</v>
      </c>
      <c r="Y38" s="559"/>
      <c r="Z38" s="566"/>
      <c r="AA38" s="78">
        <f t="shared" si="8"/>
        <v>0</v>
      </c>
      <c r="AB38" s="79">
        <f t="shared" si="9"/>
        <v>0</v>
      </c>
      <c r="AC38" s="556">
        <f>SUM(AA38:AA39)</f>
        <v>0</v>
      </c>
      <c r="AD38" s="559">
        <f>SUM(AB38:AB39)</f>
        <v>0</v>
      </c>
      <c r="AE38" s="559"/>
      <c r="AF38" s="566"/>
      <c r="AG38" s="78">
        <f t="shared" si="1"/>
        <v>0</v>
      </c>
      <c r="AH38" s="79">
        <f t="shared" si="10"/>
        <v>0</v>
      </c>
      <c r="AI38" s="556">
        <f>SUM(AG38:AG39)</f>
        <v>0</v>
      </c>
      <c r="AJ38" s="559">
        <f>SUM(AH38:AH39)</f>
        <v>0</v>
      </c>
      <c r="AK38" s="559"/>
      <c r="AL38" s="566"/>
      <c r="AM38" s="78">
        <f t="shared" si="2"/>
        <v>0</v>
      </c>
      <c r="AN38" s="79">
        <f t="shared" si="11"/>
        <v>0</v>
      </c>
      <c r="AO38" s="556">
        <f>SUM(AM38:AM39)</f>
        <v>0</v>
      </c>
      <c r="AP38" s="559">
        <f>SUM(AN38:AN39)</f>
        <v>0</v>
      </c>
      <c r="AQ38" s="559"/>
      <c r="AR38" s="566"/>
      <c r="AS38" s="78">
        <f t="shared" si="3"/>
        <v>0</v>
      </c>
      <c r="AT38" s="79">
        <f t="shared" si="12"/>
        <v>0</v>
      </c>
      <c r="AU38" s="556">
        <f>SUM(AS38:AS39)</f>
        <v>0</v>
      </c>
      <c r="AV38" s="559">
        <f>SUM(AT38:AT39)</f>
        <v>0</v>
      </c>
      <c r="AW38" s="562"/>
    </row>
    <row r="39" spans="1:49" s="104" customFormat="1" ht="14.1" customHeight="1" thickBot="1" x14ac:dyDescent="0.2">
      <c r="A39" s="113"/>
      <c r="B39" s="114"/>
      <c r="C39" s="114"/>
      <c r="D39" s="114"/>
      <c r="E39" s="44" t="str">
        <f t="shared" si="4"/>
        <v>_</v>
      </c>
      <c r="F39" s="114"/>
      <c r="G39" s="33"/>
      <c r="H39" s="44"/>
      <c r="I39" s="33"/>
      <c r="J39" s="33"/>
      <c r="K39" s="101" t="s">
        <v>10</v>
      </c>
      <c r="L39" s="114"/>
      <c r="M39" s="80">
        <v>1000</v>
      </c>
      <c r="N39" s="102">
        <v>0.05</v>
      </c>
      <c r="O39" s="48">
        <f t="shared" si="0"/>
        <v>0</v>
      </c>
      <c r="P39" s="49">
        <f t="shared" si="5"/>
        <v>0</v>
      </c>
      <c r="Q39" s="567"/>
      <c r="R39" s="567"/>
      <c r="S39" s="568"/>
      <c r="T39" s="566"/>
      <c r="U39" s="122">
        <f t="shared" si="6"/>
        <v>0</v>
      </c>
      <c r="V39" s="126">
        <f t="shared" si="7"/>
        <v>0</v>
      </c>
      <c r="W39" s="558"/>
      <c r="X39" s="561"/>
      <c r="Y39" s="561"/>
      <c r="Z39" s="566"/>
      <c r="AA39" s="122">
        <f t="shared" si="8"/>
        <v>0</v>
      </c>
      <c r="AB39" s="126">
        <f t="shared" si="9"/>
        <v>0</v>
      </c>
      <c r="AC39" s="558"/>
      <c r="AD39" s="561"/>
      <c r="AE39" s="561"/>
      <c r="AF39" s="566"/>
      <c r="AG39" s="122">
        <f t="shared" si="1"/>
        <v>0</v>
      </c>
      <c r="AH39" s="126">
        <f t="shared" si="10"/>
        <v>0</v>
      </c>
      <c r="AI39" s="558"/>
      <c r="AJ39" s="561"/>
      <c r="AK39" s="561"/>
      <c r="AL39" s="566"/>
      <c r="AM39" s="122">
        <f t="shared" si="2"/>
        <v>0</v>
      </c>
      <c r="AN39" s="126">
        <f t="shared" si="11"/>
        <v>0</v>
      </c>
      <c r="AO39" s="558"/>
      <c r="AP39" s="561"/>
      <c r="AQ39" s="561"/>
      <c r="AR39" s="566"/>
      <c r="AS39" s="122">
        <f t="shared" si="3"/>
        <v>0</v>
      </c>
      <c r="AT39" s="126">
        <f t="shared" si="12"/>
        <v>0</v>
      </c>
      <c r="AU39" s="558"/>
      <c r="AV39" s="561"/>
      <c r="AW39" s="564"/>
    </row>
    <row r="40" spans="1:49" s="104" customFormat="1" ht="14.1" customHeight="1" thickBot="1" x14ac:dyDescent="0.2">
      <c r="A40" s="113"/>
      <c r="B40" s="114"/>
      <c r="C40" s="114"/>
      <c r="D40" s="114"/>
      <c r="E40" s="44" t="str">
        <f t="shared" si="4"/>
        <v>_</v>
      </c>
      <c r="F40" s="114"/>
      <c r="G40" s="33"/>
      <c r="H40" s="44"/>
      <c r="I40" s="33"/>
      <c r="J40" s="33"/>
      <c r="K40" s="101" t="s">
        <v>10</v>
      </c>
      <c r="L40" s="114"/>
      <c r="M40" s="80">
        <v>1000</v>
      </c>
      <c r="N40" s="102">
        <v>0.05</v>
      </c>
      <c r="O40" s="48">
        <f t="shared" si="0"/>
        <v>0</v>
      </c>
      <c r="P40" s="49">
        <f t="shared" si="5"/>
        <v>0</v>
      </c>
      <c r="Q40" s="103">
        <f t="shared" ref="Q40:R43" si="19">O40</f>
        <v>0</v>
      </c>
      <c r="R40" s="103">
        <f t="shared" si="19"/>
        <v>0</v>
      </c>
      <c r="S40" s="107"/>
      <c r="T40" s="566"/>
      <c r="U40" s="131">
        <f t="shared" si="6"/>
        <v>0</v>
      </c>
      <c r="V40" s="132">
        <f t="shared" si="7"/>
        <v>0</v>
      </c>
      <c r="W40" s="135">
        <f t="shared" ref="W40:X43" si="20">U40</f>
        <v>0</v>
      </c>
      <c r="X40" s="133">
        <f t="shared" si="20"/>
        <v>0</v>
      </c>
      <c r="Y40" s="134"/>
      <c r="Z40" s="566"/>
      <c r="AA40" s="131">
        <f t="shared" si="8"/>
        <v>0</v>
      </c>
      <c r="AB40" s="132">
        <f t="shared" si="9"/>
        <v>0</v>
      </c>
      <c r="AC40" s="135">
        <f t="shared" ref="AC40:AD43" si="21">AA40</f>
        <v>0</v>
      </c>
      <c r="AD40" s="133">
        <f t="shared" si="21"/>
        <v>0</v>
      </c>
      <c r="AE40" s="134"/>
      <c r="AF40" s="566"/>
      <c r="AG40" s="131">
        <f t="shared" si="1"/>
        <v>0</v>
      </c>
      <c r="AH40" s="132">
        <f t="shared" si="10"/>
        <v>0</v>
      </c>
      <c r="AI40" s="135">
        <f t="shared" ref="AI40:AJ43" si="22">AG40</f>
        <v>0</v>
      </c>
      <c r="AJ40" s="133">
        <f t="shared" si="22"/>
        <v>0</v>
      </c>
      <c r="AK40" s="134"/>
      <c r="AL40" s="566"/>
      <c r="AM40" s="131">
        <f t="shared" si="2"/>
        <v>0</v>
      </c>
      <c r="AN40" s="132">
        <f t="shared" si="11"/>
        <v>0</v>
      </c>
      <c r="AO40" s="135">
        <f t="shared" ref="AO40:AP43" si="23">AM40</f>
        <v>0</v>
      </c>
      <c r="AP40" s="133">
        <f t="shared" si="23"/>
        <v>0</v>
      </c>
      <c r="AQ40" s="134"/>
      <c r="AR40" s="566"/>
      <c r="AS40" s="131">
        <f t="shared" si="3"/>
        <v>0</v>
      </c>
      <c r="AT40" s="132">
        <f t="shared" si="12"/>
        <v>0</v>
      </c>
      <c r="AU40" s="135">
        <f t="shared" ref="AU40:AV43" si="24">AS40</f>
        <v>0</v>
      </c>
      <c r="AV40" s="133">
        <f t="shared" si="24"/>
        <v>0</v>
      </c>
      <c r="AW40" s="134"/>
    </row>
    <row r="41" spans="1:49" s="104" customFormat="1" ht="14.1" customHeight="1" thickBot="1" x14ac:dyDescent="0.2">
      <c r="A41" s="113"/>
      <c r="B41" s="114"/>
      <c r="C41" s="114"/>
      <c r="D41" s="114"/>
      <c r="E41" s="44" t="str">
        <f t="shared" si="4"/>
        <v>_</v>
      </c>
      <c r="F41" s="114"/>
      <c r="G41" s="33"/>
      <c r="H41" s="44"/>
      <c r="I41" s="33"/>
      <c r="J41" s="33"/>
      <c r="K41" s="101" t="s">
        <v>10</v>
      </c>
      <c r="L41" s="114"/>
      <c r="M41" s="80">
        <v>1000</v>
      </c>
      <c r="N41" s="102">
        <v>0.05</v>
      </c>
      <c r="O41" s="48">
        <f t="shared" si="0"/>
        <v>0</v>
      </c>
      <c r="P41" s="49">
        <f t="shared" si="5"/>
        <v>0</v>
      </c>
      <c r="Q41" s="103">
        <f t="shared" si="19"/>
        <v>0</v>
      </c>
      <c r="R41" s="103">
        <f t="shared" si="19"/>
        <v>0</v>
      </c>
      <c r="S41" s="107"/>
      <c r="T41" s="566"/>
      <c r="U41" s="131">
        <f t="shared" si="6"/>
        <v>0</v>
      </c>
      <c r="V41" s="132">
        <f t="shared" si="7"/>
        <v>0</v>
      </c>
      <c r="W41" s="135">
        <f t="shared" si="20"/>
        <v>0</v>
      </c>
      <c r="X41" s="133">
        <f t="shared" si="20"/>
        <v>0</v>
      </c>
      <c r="Y41" s="134"/>
      <c r="Z41" s="566"/>
      <c r="AA41" s="131">
        <f t="shared" si="8"/>
        <v>0</v>
      </c>
      <c r="AB41" s="132">
        <f t="shared" si="9"/>
        <v>0</v>
      </c>
      <c r="AC41" s="135">
        <f t="shared" si="21"/>
        <v>0</v>
      </c>
      <c r="AD41" s="133">
        <f t="shared" si="21"/>
        <v>0</v>
      </c>
      <c r="AE41" s="134"/>
      <c r="AF41" s="566"/>
      <c r="AG41" s="131">
        <f t="shared" si="1"/>
        <v>0</v>
      </c>
      <c r="AH41" s="132">
        <f t="shared" si="10"/>
        <v>0</v>
      </c>
      <c r="AI41" s="135">
        <f t="shared" si="22"/>
        <v>0</v>
      </c>
      <c r="AJ41" s="133">
        <f t="shared" si="22"/>
        <v>0</v>
      </c>
      <c r="AK41" s="134"/>
      <c r="AL41" s="566"/>
      <c r="AM41" s="131">
        <f t="shared" si="2"/>
        <v>0</v>
      </c>
      <c r="AN41" s="132">
        <f t="shared" si="11"/>
        <v>0</v>
      </c>
      <c r="AO41" s="135">
        <f t="shared" si="23"/>
        <v>0</v>
      </c>
      <c r="AP41" s="133">
        <f t="shared" si="23"/>
        <v>0</v>
      </c>
      <c r="AQ41" s="134"/>
      <c r="AR41" s="566"/>
      <c r="AS41" s="131">
        <f t="shared" si="3"/>
        <v>0</v>
      </c>
      <c r="AT41" s="132">
        <f t="shared" si="12"/>
        <v>0</v>
      </c>
      <c r="AU41" s="135">
        <f t="shared" si="24"/>
        <v>0</v>
      </c>
      <c r="AV41" s="133">
        <f t="shared" si="24"/>
        <v>0</v>
      </c>
      <c r="AW41" s="134"/>
    </row>
    <row r="42" spans="1:49" s="104" customFormat="1" ht="14.1" customHeight="1" thickBot="1" x14ac:dyDescent="0.2">
      <c r="A42" s="113"/>
      <c r="B42" s="114"/>
      <c r="C42" s="114"/>
      <c r="D42" s="114"/>
      <c r="E42" s="44" t="str">
        <f t="shared" si="4"/>
        <v>_</v>
      </c>
      <c r="F42" s="114"/>
      <c r="G42" s="33"/>
      <c r="H42" s="44"/>
      <c r="I42" s="33"/>
      <c r="J42" s="33"/>
      <c r="K42" s="101" t="s">
        <v>10</v>
      </c>
      <c r="L42" s="114"/>
      <c r="M42" s="80">
        <v>1000</v>
      </c>
      <c r="N42" s="102">
        <v>0.05</v>
      </c>
      <c r="O42" s="48">
        <f t="shared" si="0"/>
        <v>0</v>
      </c>
      <c r="P42" s="49">
        <f t="shared" si="5"/>
        <v>0</v>
      </c>
      <c r="Q42" s="103">
        <f t="shared" si="19"/>
        <v>0</v>
      </c>
      <c r="R42" s="103">
        <f t="shared" si="19"/>
        <v>0</v>
      </c>
      <c r="S42" s="107"/>
      <c r="T42" s="566"/>
      <c r="U42" s="131">
        <f t="shared" si="6"/>
        <v>0</v>
      </c>
      <c r="V42" s="132">
        <f t="shared" si="7"/>
        <v>0</v>
      </c>
      <c r="W42" s="135">
        <f t="shared" si="20"/>
        <v>0</v>
      </c>
      <c r="X42" s="133">
        <f t="shared" si="20"/>
        <v>0</v>
      </c>
      <c r="Y42" s="134"/>
      <c r="Z42" s="566"/>
      <c r="AA42" s="131">
        <f t="shared" si="8"/>
        <v>0</v>
      </c>
      <c r="AB42" s="132">
        <f t="shared" si="9"/>
        <v>0</v>
      </c>
      <c r="AC42" s="135">
        <f t="shared" si="21"/>
        <v>0</v>
      </c>
      <c r="AD42" s="133">
        <f t="shared" si="21"/>
        <v>0</v>
      </c>
      <c r="AE42" s="134"/>
      <c r="AF42" s="566"/>
      <c r="AG42" s="131">
        <f t="shared" si="1"/>
        <v>0</v>
      </c>
      <c r="AH42" s="132">
        <f t="shared" si="10"/>
        <v>0</v>
      </c>
      <c r="AI42" s="135">
        <f t="shared" si="22"/>
        <v>0</v>
      </c>
      <c r="AJ42" s="133">
        <f t="shared" si="22"/>
        <v>0</v>
      </c>
      <c r="AK42" s="134"/>
      <c r="AL42" s="566"/>
      <c r="AM42" s="131">
        <f t="shared" si="2"/>
        <v>0</v>
      </c>
      <c r="AN42" s="132">
        <f t="shared" si="11"/>
        <v>0</v>
      </c>
      <c r="AO42" s="135">
        <f t="shared" si="23"/>
        <v>0</v>
      </c>
      <c r="AP42" s="133">
        <f t="shared" si="23"/>
        <v>0</v>
      </c>
      <c r="AQ42" s="134"/>
      <c r="AR42" s="566"/>
      <c r="AS42" s="131">
        <f t="shared" si="3"/>
        <v>0</v>
      </c>
      <c r="AT42" s="132">
        <f t="shared" si="12"/>
        <v>0</v>
      </c>
      <c r="AU42" s="135">
        <f t="shared" si="24"/>
        <v>0</v>
      </c>
      <c r="AV42" s="133">
        <f t="shared" si="24"/>
        <v>0</v>
      </c>
      <c r="AW42" s="134"/>
    </row>
    <row r="43" spans="1:49" s="104" customFormat="1" ht="14.1" customHeight="1" thickBot="1" x14ac:dyDescent="0.2">
      <c r="A43" s="113"/>
      <c r="B43" s="114"/>
      <c r="C43" s="114"/>
      <c r="D43" s="114"/>
      <c r="E43" s="44" t="str">
        <f t="shared" si="4"/>
        <v>_</v>
      </c>
      <c r="F43" s="114"/>
      <c r="G43" s="33"/>
      <c r="H43" s="44"/>
      <c r="I43" s="33"/>
      <c r="J43" s="33"/>
      <c r="K43" s="101" t="s">
        <v>10</v>
      </c>
      <c r="L43" s="114"/>
      <c r="M43" s="80">
        <v>1000</v>
      </c>
      <c r="N43" s="102">
        <v>0.05</v>
      </c>
      <c r="O43" s="48">
        <f t="shared" si="0"/>
        <v>0</v>
      </c>
      <c r="P43" s="49">
        <f t="shared" si="5"/>
        <v>0</v>
      </c>
      <c r="Q43" s="103">
        <f t="shared" si="19"/>
        <v>0</v>
      </c>
      <c r="R43" s="103">
        <f t="shared" si="19"/>
        <v>0</v>
      </c>
      <c r="S43" s="107"/>
      <c r="T43" s="566"/>
      <c r="U43" s="131">
        <f t="shared" si="6"/>
        <v>0</v>
      </c>
      <c r="V43" s="132">
        <f t="shared" si="7"/>
        <v>0</v>
      </c>
      <c r="W43" s="135">
        <f t="shared" si="20"/>
        <v>0</v>
      </c>
      <c r="X43" s="133">
        <f t="shared" si="20"/>
        <v>0</v>
      </c>
      <c r="Y43" s="134"/>
      <c r="Z43" s="566"/>
      <c r="AA43" s="131">
        <f t="shared" si="8"/>
        <v>0</v>
      </c>
      <c r="AB43" s="132">
        <f t="shared" si="9"/>
        <v>0</v>
      </c>
      <c r="AC43" s="135">
        <f t="shared" si="21"/>
        <v>0</v>
      </c>
      <c r="AD43" s="133">
        <f t="shared" si="21"/>
        <v>0</v>
      </c>
      <c r="AE43" s="134"/>
      <c r="AF43" s="566"/>
      <c r="AG43" s="131">
        <f t="shared" si="1"/>
        <v>0</v>
      </c>
      <c r="AH43" s="132">
        <f t="shared" si="10"/>
        <v>0</v>
      </c>
      <c r="AI43" s="135">
        <f t="shared" si="22"/>
        <v>0</v>
      </c>
      <c r="AJ43" s="133">
        <f t="shared" si="22"/>
        <v>0</v>
      </c>
      <c r="AK43" s="134"/>
      <c r="AL43" s="566"/>
      <c r="AM43" s="131">
        <f t="shared" si="2"/>
        <v>0</v>
      </c>
      <c r="AN43" s="132">
        <f t="shared" si="11"/>
        <v>0</v>
      </c>
      <c r="AO43" s="135">
        <f t="shared" si="23"/>
        <v>0</v>
      </c>
      <c r="AP43" s="133">
        <f t="shared" si="23"/>
        <v>0</v>
      </c>
      <c r="AQ43" s="134"/>
      <c r="AR43" s="566"/>
      <c r="AS43" s="131">
        <f t="shared" si="3"/>
        <v>0</v>
      </c>
      <c r="AT43" s="132">
        <f t="shared" si="12"/>
        <v>0</v>
      </c>
      <c r="AU43" s="135">
        <f t="shared" si="24"/>
        <v>0</v>
      </c>
      <c r="AV43" s="133">
        <f t="shared" si="24"/>
        <v>0</v>
      </c>
      <c r="AW43" s="134"/>
    </row>
    <row r="44" spans="1:49" s="104" customFormat="1" ht="14.1" customHeight="1" x14ac:dyDescent="0.15">
      <c r="A44" s="113"/>
      <c r="B44" s="114"/>
      <c r="C44" s="114"/>
      <c r="D44" s="114"/>
      <c r="E44" s="44" t="str">
        <f t="shared" si="4"/>
        <v>_</v>
      </c>
      <c r="F44" s="114"/>
      <c r="G44" s="33"/>
      <c r="H44" s="44"/>
      <c r="I44" s="33"/>
      <c r="J44" s="33"/>
      <c r="K44" s="101" t="s">
        <v>10</v>
      </c>
      <c r="L44" s="114"/>
      <c r="M44" s="80">
        <v>1000</v>
      </c>
      <c r="N44" s="102">
        <v>0.05</v>
      </c>
      <c r="O44" s="48">
        <f t="shared" si="0"/>
        <v>0</v>
      </c>
      <c r="P44" s="49">
        <f t="shared" si="5"/>
        <v>0</v>
      </c>
      <c r="Q44" s="567">
        <f>SUM(O44:O47)</f>
        <v>0</v>
      </c>
      <c r="R44" s="567">
        <f>SUM(P44:P47)</f>
        <v>0</v>
      </c>
      <c r="S44" s="568"/>
      <c r="T44" s="566"/>
      <c r="U44" s="78">
        <f t="shared" si="6"/>
        <v>0</v>
      </c>
      <c r="V44" s="79">
        <f t="shared" si="7"/>
        <v>0</v>
      </c>
      <c r="W44" s="556">
        <f>SUM(U44:U47)</f>
        <v>0</v>
      </c>
      <c r="X44" s="559">
        <f>SUM(V44:V47)</f>
        <v>0</v>
      </c>
      <c r="Y44" s="559"/>
      <c r="Z44" s="566"/>
      <c r="AA44" s="78">
        <f t="shared" si="8"/>
        <v>0</v>
      </c>
      <c r="AB44" s="79">
        <f t="shared" si="9"/>
        <v>0</v>
      </c>
      <c r="AC44" s="556">
        <f>SUM(AA44:AA47)</f>
        <v>0</v>
      </c>
      <c r="AD44" s="559">
        <f>SUM(AB44:AB47)</f>
        <v>0</v>
      </c>
      <c r="AE44" s="559"/>
      <c r="AF44" s="566"/>
      <c r="AG44" s="78">
        <f t="shared" si="1"/>
        <v>0</v>
      </c>
      <c r="AH44" s="79">
        <f t="shared" si="10"/>
        <v>0</v>
      </c>
      <c r="AI44" s="556">
        <f>SUM(AG44:AG47)</f>
        <v>0</v>
      </c>
      <c r="AJ44" s="559">
        <f>SUM(AH44:AH47)</f>
        <v>0</v>
      </c>
      <c r="AK44" s="559"/>
      <c r="AL44" s="566"/>
      <c r="AM44" s="78">
        <f t="shared" si="2"/>
        <v>0</v>
      </c>
      <c r="AN44" s="79">
        <f t="shared" si="11"/>
        <v>0</v>
      </c>
      <c r="AO44" s="556">
        <f>SUM(AM44:AM47)</f>
        <v>0</v>
      </c>
      <c r="AP44" s="559">
        <f>SUM(AN44:AN47)</f>
        <v>0</v>
      </c>
      <c r="AQ44" s="559"/>
      <c r="AR44" s="566"/>
      <c r="AS44" s="78">
        <f t="shared" si="3"/>
        <v>0</v>
      </c>
      <c r="AT44" s="79">
        <f t="shared" si="12"/>
        <v>0</v>
      </c>
      <c r="AU44" s="556">
        <f>SUM(AS44:AS47)</f>
        <v>0</v>
      </c>
      <c r="AV44" s="559">
        <f>SUM(AT44:AT47)</f>
        <v>0</v>
      </c>
      <c r="AW44" s="562"/>
    </row>
    <row r="45" spans="1:49" s="104" customFormat="1" ht="14.1" customHeight="1" x14ac:dyDescent="0.15">
      <c r="A45" s="113"/>
      <c r="B45" s="114"/>
      <c r="C45" s="114"/>
      <c r="D45" s="114"/>
      <c r="E45" s="44" t="str">
        <f t="shared" si="4"/>
        <v>_</v>
      </c>
      <c r="F45" s="114"/>
      <c r="G45" s="33"/>
      <c r="H45" s="44"/>
      <c r="I45" s="33"/>
      <c r="J45" s="33"/>
      <c r="K45" s="101" t="s">
        <v>10</v>
      </c>
      <c r="L45" s="114"/>
      <c r="M45" s="80">
        <v>1000</v>
      </c>
      <c r="N45" s="102">
        <v>0.05</v>
      </c>
      <c r="O45" s="48">
        <f t="shared" si="0"/>
        <v>0</v>
      </c>
      <c r="P45" s="49">
        <f t="shared" si="5"/>
        <v>0</v>
      </c>
      <c r="Q45" s="567"/>
      <c r="R45" s="567"/>
      <c r="S45" s="568"/>
      <c r="T45" s="566"/>
      <c r="U45" s="48">
        <f t="shared" si="6"/>
        <v>0</v>
      </c>
      <c r="V45" s="77">
        <f t="shared" si="7"/>
        <v>0</v>
      </c>
      <c r="W45" s="557"/>
      <c r="X45" s="560"/>
      <c r="Y45" s="560"/>
      <c r="Z45" s="566"/>
      <c r="AA45" s="48">
        <f t="shared" si="8"/>
        <v>0</v>
      </c>
      <c r="AB45" s="77">
        <f t="shared" si="9"/>
        <v>0</v>
      </c>
      <c r="AC45" s="557"/>
      <c r="AD45" s="560"/>
      <c r="AE45" s="560"/>
      <c r="AF45" s="566"/>
      <c r="AG45" s="48">
        <f t="shared" si="1"/>
        <v>0</v>
      </c>
      <c r="AH45" s="77">
        <f t="shared" si="10"/>
        <v>0</v>
      </c>
      <c r="AI45" s="557"/>
      <c r="AJ45" s="560"/>
      <c r="AK45" s="560"/>
      <c r="AL45" s="566"/>
      <c r="AM45" s="48">
        <f t="shared" si="2"/>
        <v>0</v>
      </c>
      <c r="AN45" s="77">
        <f t="shared" si="11"/>
        <v>0</v>
      </c>
      <c r="AO45" s="557"/>
      <c r="AP45" s="560"/>
      <c r="AQ45" s="560"/>
      <c r="AR45" s="566"/>
      <c r="AS45" s="48">
        <f t="shared" si="3"/>
        <v>0</v>
      </c>
      <c r="AT45" s="77">
        <f t="shared" si="12"/>
        <v>0</v>
      </c>
      <c r="AU45" s="557"/>
      <c r="AV45" s="560"/>
      <c r="AW45" s="563"/>
    </row>
    <row r="46" spans="1:49" s="104" customFormat="1" ht="14.1" customHeight="1" x14ac:dyDescent="0.15">
      <c r="A46" s="113"/>
      <c r="B46" s="114"/>
      <c r="C46" s="114"/>
      <c r="D46" s="114"/>
      <c r="E46" s="44" t="str">
        <f t="shared" si="4"/>
        <v>_</v>
      </c>
      <c r="F46" s="114"/>
      <c r="G46" s="33"/>
      <c r="H46" s="44"/>
      <c r="I46" s="33"/>
      <c r="J46" s="33"/>
      <c r="K46" s="101" t="s">
        <v>10</v>
      </c>
      <c r="L46" s="114"/>
      <c r="M46" s="80">
        <v>1000</v>
      </c>
      <c r="N46" s="102">
        <v>0.05</v>
      </c>
      <c r="O46" s="48">
        <f t="shared" si="0"/>
        <v>0</v>
      </c>
      <c r="P46" s="49">
        <f t="shared" si="5"/>
        <v>0</v>
      </c>
      <c r="Q46" s="567"/>
      <c r="R46" s="567"/>
      <c r="S46" s="568"/>
      <c r="T46" s="566"/>
      <c r="U46" s="48">
        <f t="shared" si="6"/>
        <v>0</v>
      </c>
      <c r="V46" s="77">
        <f t="shared" si="7"/>
        <v>0</v>
      </c>
      <c r="W46" s="557"/>
      <c r="X46" s="560"/>
      <c r="Y46" s="560"/>
      <c r="Z46" s="566"/>
      <c r="AA46" s="48">
        <f t="shared" si="8"/>
        <v>0</v>
      </c>
      <c r="AB46" s="77">
        <f t="shared" si="9"/>
        <v>0</v>
      </c>
      <c r="AC46" s="557"/>
      <c r="AD46" s="560"/>
      <c r="AE46" s="560"/>
      <c r="AF46" s="566"/>
      <c r="AG46" s="48">
        <f t="shared" si="1"/>
        <v>0</v>
      </c>
      <c r="AH46" s="77">
        <f t="shared" si="10"/>
        <v>0</v>
      </c>
      <c r="AI46" s="557"/>
      <c r="AJ46" s="560"/>
      <c r="AK46" s="560"/>
      <c r="AL46" s="566"/>
      <c r="AM46" s="48">
        <f t="shared" si="2"/>
        <v>0</v>
      </c>
      <c r="AN46" s="77">
        <f t="shared" si="11"/>
        <v>0</v>
      </c>
      <c r="AO46" s="557"/>
      <c r="AP46" s="560"/>
      <c r="AQ46" s="560"/>
      <c r="AR46" s="566"/>
      <c r="AS46" s="48">
        <f t="shared" si="3"/>
        <v>0</v>
      </c>
      <c r="AT46" s="77">
        <f t="shared" si="12"/>
        <v>0</v>
      </c>
      <c r="AU46" s="557"/>
      <c r="AV46" s="560"/>
      <c r="AW46" s="563"/>
    </row>
    <row r="47" spans="1:49" s="104" customFormat="1" ht="14.1" customHeight="1" thickBot="1" x14ac:dyDescent="0.2">
      <c r="A47" s="113"/>
      <c r="B47" s="114"/>
      <c r="C47" s="114"/>
      <c r="D47" s="114"/>
      <c r="E47" s="44" t="str">
        <f t="shared" si="4"/>
        <v>_</v>
      </c>
      <c r="F47" s="114"/>
      <c r="G47" s="33"/>
      <c r="H47" s="44"/>
      <c r="I47" s="33"/>
      <c r="J47" s="33"/>
      <c r="K47" s="101" t="s">
        <v>10</v>
      </c>
      <c r="L47" s="114"/>
      <c r="M47" s="80">
        <v>1000</v>
      </c>
      <c r="N47" s="102">
        <v>0.05</v>
      </c>
      <c r="O47" s="48">
        <f t="shared" si="0"/>
        <v>0</v>
      </c>
      <c r="P47" s="49">
        <f t="shared" si="5"/>
        <v>0</v>
      </c>
      <c r="Q47" s="567"/>
      <c r="R47" s="567"/>
      <c r="S47" s="568"/>
      <c r="T47" s="566"/>
      <c r="U47" s="122">
        <f t="shared" si="6"/>
        <v>0</v>
      </c>
      <c r="V47" s="126">
        <f t="shared" si="7"/>
        <v>0</v>
      </c>
      <c r="W47" s="558"/>
      <c r="X47" s="561"/>
      <c r="Y47" s="561"/>
      <c r="Z47" s="566"/>
      <c r="AA47" s="122">
        <f t="shared" si="8"/>
        <v>0</v>
      </c>
      <c r="AB47" s="126">
        <f t="shared" si="9"/>
        <v>0</v>
      </c>
      <c r="AC47" s="558"/>
      <c r="AD47" s="561"/>
      <c r="AE47" s="561"/>
      <c r="AF47" s="566"/>
      <c r="AG47" s="122">
        <f t="shared" si="1"/>
        <v>0</v>
      </c>
      <c r="AH47" s="126">
        <f t="shared" si="10"/>
        <v>0</v>
      </c>
      <c r="AI47" s="558"/>
      <c r="AJ47" s="561"/>
      <c r="AK47" s="561"/>
      <c r="AL47" s="566"/>
      <c r="AM47" s="122">
        <f t="shared" si="2"/>
        <v>0</v>
      </c>
      <c r="AN47" s="126">
        <f t="shared" si="11"/>
        <v>0</v>
      </c>
      <c r="AO47" s="558"/>
      <c r="AP47" s="561"/>
      <c r="AQ47" s="561"/>
      <c r="AR47" s="566"/>
      <c r="AS47" s="122">
        <f t="shared" si="3"/>
        <v>0</v>
      </c>
      <c r="AT47" s="126">
        <f t="shared" si="12"/>
        <v>0</v>
      </c>
      <c r="AU47" s="558"/>
      <c r="AV47" s="561"/>
      <c r="AW47" s="564"/>
    </row>
    <row r="48" spans="1:49" s="104" customFormat="1" ht="14.1" customHeight="1" thickBot="1" x14ac:dyDescent="0.2">
      <c r="A48" s="113"/>
      <c r="B48" s="114"/>
      <c r="C48" s="114"/>
      <c r="D48" s="114"/>
      <c r="E48" s="44" t="str">
        <f t="shared" si="4"/>
        <v>_</v>
      </c>
      <c r="F48" s="114"/>
      <c r="G48" s="33"/>
      <c r="H48" s="44"/>
      <c r="I48" s="33"/>
      <c r="J48" s="33"/>
      <c r="K48" s="101" t="s">
        <v>10</v>
      </c>
      <c r="L48" s="114"/>
      <c r="M48" s="80">
        <v>1000</v>
      </c>
      <c r="N48" s="102">
        <v>0.05</v>
      </c>
      <c r="O48" s="48">
        <f t="shared" si="0"/>
        <v>0</v>
      </c>
      <c r="P48" s="49">
        <f t="shared" si="5"/>
        <v>0</v>
      </c>
      <c r="Q48" s="103">
        <f>O48</f>
        <v>0</v>
      </c>
      <c r="R48" s="103">
        <f>P48</f>
        <v>0</v>
      </c>
      <c r="S48" s="107"/>
      <c r="T48" s="566"/>
      <c r="U48" s="131">
        <f t="shared" si="6"/>
        <v>0</v>
      </c>
      <c r="V48" s="132">
        <f t="shared" si="7"/>
        <v>0</v>
      </c>
      <c r="W48" s="135">
        <f>U48</f>
        <v>0</v>
      </c>
      <c r="X48" s="133">
        <f>V48</f>
        <v>0</v>
      </c>
      <c r="Y48" s="134"/>
      <c r="Z48" s="566"/>
      <c r="AA48" s="127">
        <f t="shared" si="8"/>
        <v>0</v>
      </c>
      <c r="AB48" s="125">
        <f t="shared" si="9"/>
        <v>0</v>
      </c>
      <c r="AC48" s="135">
        <f>AA48</f>
        <v>0</v>
      </c>
      <c r="AD48" s="133">
        <f>AB48</f>
        <v>0</v>
      </c>
      <c r="AE48" s="134"/>
      <c r="AF48" s="566"/>
      <c r="AG48" s="127">
        <f t="shared" si="1"/>
        <v>0</v>
      </c>
      <c r="AH48" s="125">
        <f t="shared" si="10"/>
        <v>0</v>
      </c>
      <c r="AI48" s="135">
        <f>AG48</f>
        <v>0</v>
      </c>
      <c r="AJ48" s="133">
        <f>AH48</f>
        <v>0</v>
      </c>
      <c r="AK48" s="134"/>
      <c r="AL48" s="566"/>
      <c r="AM48" s="127">
        <f t="shared" si="2"/>
        <v>0</v>
      </c>
      <c r="AN48" s="125">
        <f t="shared" si="11"/>
        <v>0</v>
      </c>
      <c r="AO48" s="135">
        <f>AM48</f>
        <v>0</v>
      </c>
      <c r="AP48" s="133">
        <f>AN48</f>
        <v>0</v>
      </c>
      <c r="AQ48" s="134"/>
      <c r="AR48" s="566"/>
      <c r="AS48" s="127">
        <f t="shared" si="3"/>
        <v>0</v>
      </c>
      <c r="AT48" s="125">
        <f t="shared" si="12"/>
        <v>0</v>
      </c>
      <c r="AU48" s="135">
        <f>AS48</f>
        <v>0</v>
      </c>
      <c r="AV48" s="133">
        <f>AT48</f>
        <v>0</v>
      </c>
      <c r="AW48" s="134"/>
    </row>
    <row r="49" spans="1:49" s="104" customFormat="1" ht="14.1" customHeight="1" x14ac:dyDescent="0.15">
      <c r="A49" s="113"/>
      <c r="B49" s="114"/>
      <c r="C49" s="114"/>
      <c r="D49" s="114"/>
      <c r="E49" s="44" t="str">
        <f t="shared" si="4"/>
        <v>_</v>
      </c>
      <c r="F49" s="114"/>
      <c r="G49" s="33"/>
      <c r="H49" s="44"/>
      <c r="I49" s="33"/>
      <c r="J49" s="33"/>
      <c r="K49" s="101" t="s">
        <v>10</v>
      </c>
      <c r="L49" s="114"/>
      <c r="M49" s="80">
        <v>1000</v>
      </c>
      <c r="N49" s="102">
        <v>0.05</v>
      </c>
      <c r="O49" s="48">
        <f t="shared" si="0"/>
        <v>0</v>
      </c>
      <c r="P49" s="49">
        <f t="shared" si="5"/>
        <v>0</v>
      </c>
      <c r="Q49" s="567">
        <f>SUM(O49:O51)</f>
        <v>0</v>
      </c>
      <c r="R49" s="567">
        <f>SUM(P49:P51)</f>
        <v>0</v>
      </c>
      <c r="S49" s="568"/>
      <c r="T49" s="566"/>
      <c r="U49" s="76">
        <f t="shared" si="6"/>
        <v>0</v>
      </c>
      <c r="V49" s="77">
        <f t="shared" si="7"/>
        <v>0</v>
      </c>
      <c r="W49" s="556">
        <f>SUM(U49:U51)</f>
        <v>0</v>
      </c>
      <c r="X49" s="559">
        <f>SUM(V49:V51)</f>
        <v>0</v>
      </c>
      <c r="Y49" s="559"/>
      <c r="Z49" s="566"/>
      <c r="AA49" s="78">
        <f t="shared" si="8"/>
        <v>0</v>
      </c>
      <c r="AB49" s="79">
        <f t="shared" si="9"/>
        <v>0</v>
      </c>
      <c r="AC49" s="556">
        <f>SUM(AA49:AA51)</f>
        <v>0</v>
      </c>
      <c r="AD49" s="559">
        <f>SUM(AB49:AB51)</f>
        <v>0</v>
      </c>
      <c r="AE49" s="559"/>
      <c r="AF49" s="566"/>
      <c r="AG49" s="78">
        <f t="shared" si="1"/>
        <v>0</v>
      </c>
      <c r="AH49" s="79">
        <f t="shared" si="10"/>
        <v>0</v>
      </c>
      <c r="AI49" s="556">
        <f>SUM(AG49:AG51)</f>
        <v>0</v>
      </c>
      <c r="AJ49" s="559">
        <f>SUM(AH49:AH51)</f>
        <v>0</v>
      </c>
      <c r="AK49" s="559"/>
      <c r="AL49" s="566"/>
      <c r="AM49" s="78">
        <f t="shared" si="2"/>
        <v>0</v>
      </c>
      <c r="AN49" s="79">
        <f t="shared" si="11"/>
        <v>0</v>
      </c>
      <c r="AO49" s="556">
        <f>SUM(AM49:AM51)</f>
        <v>0</v>
      </c>
      <c r="AP49" s="559">
        <f>SUM(AN49:AN51)</f>
        <v>0</v>
      </c>
      <c r="AQ49" s="559"/>
      <c r="AR49" s="566"/>
      <c r="AS49" s="78">
        <f t="shared" si="3"/>
        <v>0</v>
      </c>
      <c r="AT49" s="79">
        <f t="shared" si="12"/>
        <v>0</v>
      </c>
      <c r="AU49" s="556">
        <f>SUM(AS49:AS51)</f>
        <v>0</v>
      </c>
      <c r="AV49" s="559">
        <f>SUM(AT49:AT51)</f>
        <v>0</v>
      </c>
      <c r="AW49" s="562"/>
    </row>
    <row r="50" spans="1:49" s="104" customFormat="1" ht="14.1" customHeight="1" x14ac:dyDescent="0.15">
      <c r="A50" s="113"/>
      <c r="B50" s="114"/>
      <c r="C50" s="114"/>
      <c r="D50" s="114"/>
      <c r="E50" s="44" t="str">
        <f t="shared" si="4"/>
        <v>_</v>
      </c>
      <c r="F50" s="114"/>
      <c r="G50" s="33"/>
      <c r="H50" s="44"/>
      <c r="I50" s="44"/>
      <c r="J50" s="44"/>
      <c r="K50" s="101" t="s">
        <v>10</v>
      </c>
      <c r="L50" s="114"/>
      <c r="M50" s="80">
        <v>1000</v>
      </c>
      <c r="N50" s="102">
        <v>0.05</v>
      </c>
      <c r="O50" s="48">
        <f t="shared" si="0"/>
        <v>0</v>
      </c>
      <c r="P50" s="49">
        <f t="shared" si="5"/>
        <v>0</v>
      </c>
      <c r="Q50" s="567"/>
      <c r="R50" s="567"/>
      <c r="S50" s="568"/>
      <c r="T50" s="566"/>
      <c r="U50" s="48">
        <f t="shared" si="6"/>
        <v>0</v>
      </c>
      <c r="V50" s="77">
        <f t="shared" si="7"/>
        <v>0</v>
      </c>
      <c r="W50" s="557"/>
      <c r="X50" s="560"/>
      <c r="Y50" s="560"/>
      <c r="Z50" s="566"/>
      <c r="AA50" s="48">
        <f t="shared" si="8"/>
        <v>0</v>
      </c>
      <c r="AB50" s="77">
        <f t="shared" si="9"/>
        <v>0</v>
      </c>
      <c r="AC50" s="557"/>
      <c r="AD50" s="560"/>
      <c r="AE50" s="560"/>
      <c r="AF50" s="566"/>
      <c r="AG50" s="48">
        <f t="shared" si="1"/>
        <v>0</v>
      </c>
      <c r="AH50" s="77">
        <f t="shared" si="10"/>
        <v>0</v>
      </c>
      <c r="AI50" s="557"/>
      <c r="AJ50" s="560"/>
      <c r="AK50" s="560"/>
      <c r="AL50" s="566"/>
      <c r="AM50" s="48">
        <f t="shared" si="2"/>
        <v>0</v>
      </c>
      <c r="AN50" s="77">
        <f t="shared" si="11"/>
        <v>0</v>
      </c>
      <c r="AO50" s="557"/>
      <c r="AP50" s="560"/>
      <c r="AQ50" s="560"/>
      <c r="AR50" s="566"/>
      <c r="AS50" s="48">
        <f t="shared" si="3"/>
        <v>0</v>
      </c>
      <c r="AT50" s="77">
        <f t="shared" si="12"/>
        <v>0</v>
      </c>
      <c r="AU50" s="557"/>
      <c r="AV50" s="560"/>
      <c r="AW50" s="563"/>
    </row>
    <row r="51" spans="1:49" s="108" customFormat="1" ht="14.1" customHeight="1" thickBot="1" x14ac:dyDescent="0.3">
      <c r="A51" s="113"/>
      <c r="B51" s="114"/>
      <c r="C51" s="114"/>
      <c r="D51" s="114"/>
      <c r="E51" s="44" t="str">
        <f t="shared" si="4"/>
        <v>_</v>
      </c>
      <c r="F51" s="114"/>
      <c r="G51" s="33"/>
      <c r="H51" s="44"/>
      <c r="I51" s="33"/>
      <c r="J51" s="44"/>
      <c r="K51" s="101" t="s">
        <v>10</v>
      </c>
      <c r="L51" s="114"/>
      <c r="M51" s="80">
        <v>1000</v>
      </c>
      <c r="N51" s="102">
        <v>0.05</v>
      </c>
      <c r="O51" s="48">
        <f t="shared" si="0"/>
        <v>0</v>
      </c>
      <c r="P51" s="49">
        <f t="shared" si="5"/>
        <v>0</v>
      </c>
      <c r="Q51" s="567"/>
      <c r="R51" s="567"/>
      <c r="S51" s="568"/>
      <c r="T51" s="566"/>
      <c r="U51" s="122">
        <f t="shared" si="6"/>
        <v>0</v>
      </c>
      <c r="V51" s="126">
        <f t="shared" si="7"/>
        <v>0</v>
      </c>
      <c r="W51" s="558"/>
      <c r="X51" s="561"/>
      <c r="Y51" s="561"/>
      <c r="Z51" s="566"/>
      <c r="AA51" s="122">
        <f t="shared" si="8"/>
        <v>0</v>
      </c>
      <c r="AB51" s="126">
        <f t="shared" si="9"/>
        <v>0</v>
      </c>
      <c r="AC51" s="558"/>
      <c r="AD51" s="561"/>
      <c r="AE51" s="561"/>
      <c r="AF51" s="566"/>
      <c r="AG51" s="122">
        <f t="shared" si="1"/>
        <v>0</v>
      </c>
      <c r="AH51" s="126">
        <f t="shared" si="10"/>
        <v>0</v>
      </c>
      <c r="AI51" s="558"/>
      <c r="AJ51" s="561"/>
      <c r="AK51" s="561"/>
      <c r="AL51" s="566"/>
      <c r="AM51" s="122">
        <f t="shared" si="2"/>
        <v>0</v>
      </c>
      <c r="AN51" s="126">
        <f t="shared" si="11"/>
        <v>0</v>
      </c>
      <c r="AO51" s="558"/>
      <c r="AP51" s="561"/>
      <c r="AQ51" s="561"/>
      <c r="AR51" s="566"/>
      <c r="AS51" s="122">
        <f t="shared" si="3"/>
        <v>0</v>
      </c>
      <c r="AT51" s="126">
        <f t="shared" si="12"/>
        <v>0</v>
      </c>
      <c r="AU51" s="558"/>
      <c r="AV51" s="561"/>
      <c r="AW51" s="564"/>
    </row>
    <row r="52" spans="1:49" s="108" customFormat="1" x14ac:dyDescent="0.25">
      <c r="A52" s="105"/>
      <c r="B52" s="44"/>
      <c r="C52" s="44"/>
      <c r="D52" s="44"/>
      <c r="E52" s="44" t="str">
        <f t="shared" si="4"/>
        <v>_</v>
      </c>
      <c r="F52" s="44"/>
      <c r="G52" s="33"/>
      <c r="H52" s="44"/>
      <c r="I52" s="44"/>
      <c r="J52" s="44"/>
      <c r="K52" s="101" t="s">
        <v>10</v>
      </c>
      <c r="L52" s="81"/>
      <c r="M52" s="80">
        <v>1000</v>
      </c>
      <c r="N52" s="102">
        <v>0.05</v>
      </c>
      <c r="O52" s="48">
        <f t="shared" si="0"/>
        <v>0</v>
      </c>
      <c r="P52" s="49">
        <f t="shared" si="5"/>
        <v>0</v>
      </c>
      <c r="Q52" s="103"/>
      <c r="R52" s="103"/>
      <c r="S52" s="107"/>
      <c r="T52" s="566"/>
      <c r="U52" s="76">
        <f t="shared" si="6"/>
        <v>0</v>
      </c>
      <c r="V52" s="77">
        <f t="shared" si="7"/>
        <v>0</v>
      </c>
      <c r="W52" s="103"/>
      <c r="X52" s="103"/>
      <c r="Y52" s="107"/>
      <c r="Z52" s="566"/>
      <c r="AA52" s="76">
        <f t="shared" si="8"/>
        <v>0</v>
      </c>
      <c r="AB52" s="77">
        <f t="shared" si="9"/>
        <v>0</v>
      </c>
      <c r="AC52" s="103"/>
      <c r="AD52" s="103"/>
      <c r="AE52" s="107"/>
      <c r="AF52" s="566"/>
      <c r="AG52" s="76">
        <f t="shared" si="1"/>
        <v>0</v>
      </c>
      <c r="AH52" s="77">
        <f t="shared" si="10"/>
        <v>0</v>
      </c>
      <c r="AI52" s="103"/>
      <c r="AJ52" s="103"/>
      <c r="AK52" s="107"/>
      <c r="AL52" s="566"/>
      <c r="AM52" s="76">
        <f t="shared" si="2"/>
        <v>0</v>
      </c>
      <c r="AN52" s="77">
        <f t="shared" si="11"/>
        <v>0</v>
      </c>
      <c r="AO52" s="103"/>
      <c r="AP52" s="103"/>
      <c r="AQ52" s="107"/>
      <c r="AR52" s="566"/>
      <c r="AS52" s="76">
        <f t="shared" si="3"/>
        <v>0</v>
      </c>
      <c r="AT52" s="77">
        <f t="shared" si="12"/>
        <v>0</v>
      </c>
      <c r="AU52" s="103"/>
      <c r="AV52" s="103"/>
      <c r="AW52" s="107"/>
    </row>
    <row r="53" spans="1:49" s="108" customFormat="1" x14ac:dyDescent="0.25">
      <c r="A53" s="105"/>
      <c r="B53" s="44"/>
      <c r="C53" s="44"/>
      <c r="D53" s="44"/>
      <c r="E53" s="44" t="str">
        <f t="shared" si="4"/>
        <v>_</v>
      </c>
      <c r="F53" s="44"/>
      <c r="G53" s="33"/>
      <c r="H53" s="44"/>
      <c r="I53" s="44"/>
      <c r="J53" s="44"/>
      <c r="K53" s="101" t="s">
        <v>10</v>
      </c>
      <c r="L53" s="81"/>
      <c r="M53" s="80">
        <v>1000</v>
      </c>
      <c r="N53" s="102">
        <v>0.05</v>
      </c>
      <c r="O53" s="48">
        <f t="shared" si="0"/>
        <v>0</v>
      </c>
      <c r="P53" s="49">
        <f t="shared" si="5"/>
        <v>0</v>
      </c>
      <c r="Q53" s="103"/>
      <c r="R53" s="103"/>
      <c r="S53" s="107"/>
      <c r="T53" s="566"/>
      <c r="U53" s="48">
        <f t="shared" si="6"/>
        <v>0</v>
      </c>
      <c r="V53" s="77">
        <f t="shared" si="7"/>
        <v>0</v>
      </c>
      <c r="W53" s="103"/>
      <c r="X53" s="103"/>
      <c r="Y53" s="107"/>
      <c r="Z53" s="566"/>
      <c r="AA53" s="48">
        <f t="shared" si="8"/>
        <v>0</v>
      </c>
      <c r="AB53" s="77">
        <f t="shared" si="9"/>
        <v>0</v>
      </c>
      <c r="AC53" s="103"/>
      <c r="AD53" s="103"/>
      <c r="AE53" s="107"/>
      <c r="AF53" s="566"/>
      <c r="AG53" s="48">
        <f t="shared" si="1"/>
        <v>0</v>
      </c>
      <c r="AH53" s="77">
        <f t="shared" si="10"/>
        <v>0</v>
      </c>
      <c r="AI53" s="103"/>
      <c r="AJ53" s="103"/>
      <c r="AK53" s="107"/>
      <c r="AL53" s="566"/>
      <c r="AM53" s="48">
        <f t="shared" si="2"/>
        <v>0</v>
      </c>
      <c r="AN53" s="77">
        <f t="shared" si="11"/>
        <v>0</v>
      </c>
      <c r="AO53" s="103"/>
      <c r="AP53" s="103"/>
      <c r="AQ53" s="107"/>
      <c r="AR53" s="566"/>
      <c r="AS53" s="48">
        <f t="shared" si="3"/>
        <v>0</v>
      </c>
      <c r="AT53" s="77">
        <f t="shared" si="12"/>
        <v>0</v>
      </c>
      <c r="AU53" s="103"/>
      <c r="AV53" s="103"/>
      <c r="AW53" s="107"/>
    </row>
    <row r="54" spans="1:49" s="108" customFormat="1" x14ac:dyDescent="0.25">
      <c r="A54" s="105"/>
      <c r="B54" s="44"/>
      <c r="C54" s="44"/>
      <c r="D54" s="44"/>
      <c r="E54" s="44" t="str">
        <f t="shared" si="4"/>
        <v>_</v>
      </c>
      <c r="F54" s="44"/>
      <c r="G54" s="33"/>
      <c r="H54" s="44"/>
      <c r="I54" s="44"/>
      <c r="J54" s="44"/>
      <c r="K54" s="101" t="s">
        <v>10</v>
      </c>
      <c r="L54" s="81"/>
      <c r="M54" s="80">
        <v>1000</v>
      </c>
      <c r="N54" s="102">
        <v>0.05</v>
      </c>
      <c r="O54" s="48">
        <f t="shared" si="0"/>
        <v>0</v>
      </c>
      <c r="P54" s="49">
        <f t="shared" si="5"/>
        <v>0</v>
      </c>
      <c r="Q54" s="103"/>
      <c r="R54" s="103"/>
      <c r="S54" s="107"/>
      <c r="T54" s="566"/>
      <c r="U54" s="48">
        <f t="shared" si="6"/>
        <v>0</v>
      </c>
      <c r="V54" s="77">
        <f t="shared" si="7"/>
        <v>0</v>
      </c>
      <c r="W54" s="103"/>
      <c r="X54" s="103"/>
      <c r="Y54" s="107"/>
      <c r="Z54" s="566"/>
      <c r="AA54" s="48">
        <f t="shared" si="8"/>
        <v>0</v>
      </c>
      <c r="AB54" s="77">
        <f t="shared" si="9"/>
        <v>0</v>
      </c>
      <c r="AC54" s="103"/>
      <c r="AD54" s="103"/>
      <c r="AE54" s="107"/>
      <c r="AF54" s="566"/>
      <c r="AG54" s="48">
        <f t="shared" si="1"/>
        <v>0</v>
      </c>
      <c r="AH54" s="77">
        <f t="shared" si="10"/>
        <v>0</v>
      </c>
      <c r="AI54" s="103"/>
      <c r="AJ54" s="103"/>
      <c r="AK54" s="107"/>
      <c r="AL54" s="566"/>
      <c r="AM54" s="48">
        <f t="shared" si="2"/>
        <v>0</v>
      </c>
      <c r="AN54" s="77">
        <f t="shared" si="11"/>
        <v>0</v>
      </c>
      <c r="AO54" s="103"/>
      <c r="AP54" s="103"/>
      <c r="AQ54" s="107"/>
      <c r="AR54" s="566"/>
      <c r="AS54" s="48">
        <f t="shared" si="3"/>
        <v>0</v>
      </c>
      <c r="AT54" s="77">
        <f t="shared" si="12"/>
        <v>0</v>
      </c>
      <c r="AU54" s="103"/>
      <c r="AV54" s="103"/>
      <c r="AW54" s="107"/>
    </row>
    <row r="55" spans="1:49" s="108" customFormat="1" x14ac:dyDescent="0.25">
      <c r="A55" s="105"/>
      <c r="B55" s="44"/>
      <c r="C55" s="44"/>
      <c r="D55" s="44"/>
      <c r="E55" s="44" t="str">
        <f t="shared" si="4"/>
        <v>_</v>
      </c>
      <c r="F55" s="44"/>
      <c r="G55" s="33"/>
      <c r="H55" s="44"/>
      <c r="I55" s="44"/>
      <c r="J55" s="44"/>
      <c r="K55" s="101" t="s">
        <v>10</v>
      </c>
      <c r="L55" s="81"/>
      <c r="M55" s="80">
        <v>1000</v>
      </c>
      <c r="N55" s="102">
        <v>0.05</v>
      </c>
      <c r="O55" s="48">
        <f t="shared" si="0"/>
        <v>0</v>
      </c>
      <c r="P55" s="49">
        <f t="shared" si="5"/>
        <v>0</v>
      </c>
      <c r="Q55" s="103"/>
      <c r="R55" s="103"/>
      <c r="S55" s="107"/>
      <c r="T55" s="566"/>
      <c r="U55" s="48">
        <f t="shared" si="6"/>
        <v>0</v>
      </c>
      <c r="V55" s="77">
        <f t="shared" si="7"/>
        <v>0</v>
      </c>
      <c r="W55" s="103"/>
      <c r="X55" s="103"/>
      <c r="Y55" s="107"/>
      <c r="Z55" s="566"/>
      <c r="AA55" s="48">
        <f t="shared" si="8"/>
        <v>0</v>
      </c>
      <c r="AB55" s="77">
        <f t="shared" si="9"/>
        <v>0</v>
      </c>
      <c r="AC55" s="103"/>
      <c r="AD55" s="103"/>
      <c r="AE55" s="107"/>
      <c r="AF55" s="566"/>
      <c r="AG55" s="48">
        <f t="shared" si="1"/>
        <v>0</v>
      </c>
      <c r="AH55" s="77">
        <f t="shared" si="10"/>
        <v>0</v>
      </c>
      <c r="AI55" s="103"/>
      <c r="AJ55" s="103"/>
      <c r="AK55" s="107"/>
      <c r="AL55" s="566"/>
      <c r="AM55" s="48">
        <f t="shared" si="2"/>
        <v>0</v>
      </c>
      <c r="AN55" s="77">
        <f t="shared" si="11"/>
        <v>0</v>
      </c>
      <c r="AO55" s="103"/>
      <c r="AP55" s="103"/>
      <c r="AQ55" s="107"/>
      <c r="AR55" s="566"/>
      <c r="AS55" s="48">
        <f t="shared" si="3"/>
        <v>0</v>
      </c>
      <c r="AT55" s="77">
        <f t="shared" si="12"/>
        <v>0</v>
      </c>
      <c r="AU55" s="103"/>
      <c r="AV55" s="103"/>
      <c r="AW55" s="107"/>
    </row>
  </sheetData>
  <autoFilter ref="A18:AW55"/>
  <dataConsolidate/>
  <mergeCells count="100">
    <mergeCell ref="AF19:AF55"/>
    <mergeCell ref="AL19:AL55"/>
    <mergeCell ref="AR19:AR55"/>
    <mergeCell ref="A1:C1"/>
    <mergeCell ref="A3:C3"/>
    <mergeCell ref="A5:B5"/>
    <mergeCell ref="A6:C6"/>
    <mergeCell ref="M17:N17"/>
    <mergeCell ref="T19:T55"/>
    <mergeCell ref="Q19:Q20"/>
    <mergeCell ref="R19:R20"/>
    <mergeCell ref="S19:S20"/>
    <mergeCell ref="Q22:Q33"/>
    <mergeCell ref="R22:R33"/>
    <mergeCell ref="S22:S33"/>
    <mergeCell ref="Q49:Q51"/>
    <mergeCell ref="R49:R51"/>
    <mergeCell ref="S49:S51"/>
    <mergeCell ref="W19:W20"/>
    <mergeCell ref="X19:X20"/>
    <mergeCell ref="W44:W47"/>
    <mergeCell ref="X44:X47"/>
    <mergeCell ref="Q38:Q39"/>
    <mergeCell ref="R38:R39"/>
    <mergeCell ref="S38:S39"/>
    <mergeCell ref="Q44:Q47"/>
    <mergeCell ref="R44:R47"/>
    <mergeCell ref="S44:S47"/>
    <mergeCell ref="Y44:Y47"/>
    <mergeCell ref="W49:W51"/>
    <mergeCell ref="X49:X51"/>
    <mergeCell ref="Y49:Y51"/>
    <mergeCell ref="AC19:AC20"/>
    <mergeCell ref="AC38:AC39"/>
    <mergeCell ref="AC49:AC51"/>
    <mergeCell ref="Y19:Y20"/>
    <mergeCell ref="W22:W33"/>
    <mergeCell ref="X22:X33"/>
    <mergeCell ref="Y22:Y33"/>
    <mergeCell ref="W38:W39"/>
    <mergeCell ref="X38:X39"/>
    <mergeCell ref="Y38:Y39"/>
    <mergeCell ref="Z19:Z55"/>
    <mergeCell ref="AD19:AD20"/>
    <mergeCell ref="AE19:AE20"/>
    <mergeCell ref="AC22:AC33"/>
    <mergeCell ref="AD22:AD33"/>
    <mergeCell ref="AE22:AE33"/>
    <mergeCell ref="AD38:AD39"/>
    <mergeCell ref="AE38:AE39"/>
    <mergeCell ref="AC44:AC47"/>
    <mergeCell ref="AD44:AD47"/>
    <mergeCell ref="AE44:AE47"/>
    <mergeCell ref="AD49:AD51"/>
    <mergeCell ref="AE49:AE51"/>
    <mergeCell ref="AI19:AI20"/>
    <mergeCell ref="AJ19:AJ20"/>
    <mergeCell ref="AK19:AK20"/>
    <mergeCell ref="AI22:AI33"/>
    <mergeCell ref="AJ22:AJ33"/>
    <mergeCell ref="AK22:AK33"/>
    <mergeCell ref="AI38:AI39"/>
    <mergeCell ref="AJ38:AJ39"/>
    <mergeCell ref="AK38:AK39"/>
    <mergeCell ref="AI44:AI47"/>
    <mergeCell ref="AJ44:AJ47"/>
    <mergeCell ref="AK44:AK47"/>
    <mergeCell ref="AI49:AI51"/>
    <mergeCell ref="AJ49:AJ51"/>
    <mergeCell ref="AK49:AK51"/>
    <mergeCell ref="AO19:AO20"/>
    <mergeCell ref="AP19:AP20"/>
    <mergeCell ref="AQ19:AQ20"/>
    <mergeCell ref="AO22:AO33"/>
    <mergeCell ref="AP22:AP33"/>
    <mergeCell ref="AQ22:AQ33"/>
    <mergeCell ref="AO38:AO39"/>
    <mergeCell ref="AP38:AP39"/>
    <mergeCell ref="AQ38:AQ39"/>
    <mergeCell ref="AO44:AO47"/>
    <mergeCell ref="AP44:AP47"/>
    <mergeCell ref="AQ44:AQ47"/>
    <mergeCell ref="AO49:AO51"/>
    <mergeCell ref="AP49:AP51"/>
    <mergeCell ref="AQ49:AQ51"/>
    <mergeCell ref="AU19:AU20"/>
    <mergeCell ref="AV19:AV20"/>
    <mergeCell ref="AW19:AW20"/>
    <mergeCell ref="AU22:AU33"/>
    <mergeCell ref="AV22:AV33"/>
    <mergeCell ref="AW22:AW33"/>
    <mergeCell ref="AU49:AU51"/>
    <mergeCell ref="AV49:AV51"/>
    <mergeCell ref="AW49:AW51"/>
    <mergeCell ref="AU38:AU39"/>
    <mergeCell ref="AV38:AV39"/>
    <mergeCell ref="AW38:AW39"/>
    <mergeCell ref="AU44:AU47"/>
    <mergeCell ref="AV44:AV47"/>
    <mergeCell ref="AW44:AW47"/>
  </mergeCells>
  <conditionalFormatting sqref="I50:J50 F52:F55 I52:J55 J51">
    <cfRule type="expression" dxfId="53" priority="22">
      <formula>ISBLANK(#REF!)</formula>
    </cfRule>
  </conditionalFormatting>
  <conditionalFormatting sqref="E19:E55">
    <cfRule type="expression" dxfId="52" priority="38">
      <formula>ISBLANK(#REF!)</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Liste_D!$A$2:$A$17</xm:f>
          </x14:formula1>
          <xm:sqref>G19:G55</xm:sqref>
        </x14:dataValidation>
        <x14:dataValidation type="list" allowBlank="1" showInputMessage="1" showErrorMessage="1">
          <x14:formula1>
            <xm:f>Liste_D!$B$2:$B$62</xm:f>
          </x14:formula1>
          <xm:sqref>H19:H55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40"/>
  <sheetViews>
    <sheetView topLeftCell="A4" zoomScale="85" zoomScaleNormal="85" workbookViewId="0">
      <selection activeCell="F45" sqref="F45"/>
    </sheetView>
  </sheetViews>
  <sheetFormatPr baseColWidth="10" defaultRowHeight="15" outlineLevelRow="1" outlineLevelCol="1" x14ac:dyDescent="0.25"/>
  <cols>
    <col min="1" max="1" width="6.85546875" customWidth="1"/>
    <col min="2" max="2" width="21.42578125" customWidth="1"/>
    <col min="5" max="5" width="17.140625" style="63" customWidth="1"/>
    <col min="6" max="6" width="17.42578125" style="63" customWidth="1" outlineLevel="1"/>
    <col min="7" max="7" width="13.7109375" customWidth="1" outlineLevel="1"/>
    <col min="8" max="12" width="10.85546875" customWidth="1" outlineLevel="1"/>
    <col min="13" max="13" width="12.85546875" style="14" customWidth="1" outlineLevel="1"/>
    <col min="14" max="14" width="11" style="15" bestFit="1" customWidth="1"/>
    <col min="15" max="15" width="11" style="17" bestFit="1" customWidth="1"/>
    <col min="16" max="16" width="11" style="15" customWidth="1" outlineLevel="1"/>
    <col min="17" max="17" width="11.140625" style="15" customWidth="1" outlineLevel="1"/>
    <col min="18" max="18" width="12.5703125" style="15" customWidth="1"/>
    <col min="19" max="19" width="12.7109375" style="15" customWidth="1"/>
    <col min="20" max="20" width="10.85546875" style="15"/>
    <col min="21" max="21" width="2.7109375" style="15" customWidth="1"/>
    <col min="22" max="22" width="11" style="15" customWidth="1" outlineLevel="1"/>
    <col min="23" max="26" width="13.140625" style="15" customWidth="1" outlineLevel="1"/>
    <col min="27" max="27" width="2.42578125" style="15" customWidth="1"/>
    <col min="28" max="28" width="11" style="15" customWidth="1" outlineLevel="1"/>
    <col min="29" max="29" width="12.140625" style="15" customWidth="1" outlineLevel="1"/>
    <col min="30" max="32" width="10.85546875" style="15" customWidth="1" outlineLevel="1"/>
    <col min="33" max="33" width="2.5703125" style="15" customWidth="1"/>
    <col min="34" max="34" width="11" style="15" customWidth="1" outlineLevel="1"/>
    <col min="35" max="35" width="12.140625" style="15" customWidth="1" outlineLevel="1"/>
    <col min="36" max="37" width="12.85546875" style="15" customWidth="1" outlineLevel="1"/>
    <col min="38" max="38" width="10.85546875" style="15" customWidth="1" outlineLevel="1"/>
    <col min="39" max="39" width="3.140625" style="15" customWidth="1"/>
    <col min="40" max="40" width="11" style="15" customWidth="1" outlineLevel="1"/>
    <col min="41" max="41" width="12.140625" style="15" customWidth="1" outlineLevel="1"/>
    <col min="42" max="44" width="10.85546875" style="15" customWidth="1" outlineLevel="1"/>
    <col min="45" max="45" width="3.42578125" style="15" customWidth="1"/>
    <col min="46" max="46" width="11" style="15" customWidth="1" outlineLevel="1" collapsed="1"/>
    <col min="47" max="47" width="12.140625" style="15" customWidth="1" outlineLevel="1"/>
    <col min="48" max="49" width="10.85546875" customWidth="1" outlineLevel="1"/>
    <col min="50" max="50" width="7.140625" customWidth="1" outlineLevel="1"/>
  </cols>
  <sheetData>
    <row r="1" spans="1:6" outlineLevel="1" x14ac:dyDescent="0.25">
      <c r="A1" s="569" t="s">
        <v>21</v>
      </c>
      <c r="B1" s="569"/>
      <c r="C1" s="569"/>
      <c r="D1" s="1"/>
      <c r="E1" s="62"/>
      <c r="F1" s="2"/>
    </row>
    <row r="2" spans="1:6" outlineLevel="1" x14ac:dyDescent="0.25">
      <c r="A2" s="1"/>
      <c r="B2" s="1"/>
      <c r="C2" s="1"/>
      <c r="D2" s="1"/>
      <c r="E2" s="62"/>
      <c r="F2" s="2"/>
    </row>
    <row r="3" spans="1:6" outlineLevel="1" x14ac:dyDescent="0.25">
      <c r="A3" s="570" t="s">
        <v>22</v>
      </c>
      <c r="B3" s="571"/>
      <c r="C3" s="571"/>
      <c r="D3" s="1"/>
      <c r="E3" s="62"/>
      <c r="F3" s="2"/>
    </row>
    <row r="4" spans="1:6" outlineLevel="1" x14ac:dyDescent="0.25">
      <c r="A4" s="3"/>
      <c r="B4" s="1"/>
      <c r="C4" s="1"/>
      <c r="D4" s="1"/>
      <c r="E4" s="62"/>
      <c r="F4" s="2"/>
    </row>
    <row r="5" spans="1:6" outlineLevel="1" x14ac:dyDescent="0.25">
      <c r="A5" s="572" t="s">
        <v>23</v>
      </c>
      <c r="B5" s="573"/>
      <c r="C5" s="1"/>
      <c r="D5" s="1"/>
      <c r="E5" s="62"/>
      <c r="F5" s="2"/>
    </row>
    <row r="6" spans="1:6" outlineLevel="1" x14ac:dyDescent="0.25">
      <c r="A6" s="574" t="s">
        <v>24</v>
      </c>
      <c r="B6" s="575"/>
      <c r="C6" s="575"/>
      <c r="D6" s="1"/>
      <c r="E6" s="62"/>
    </row>
    <row r="7" spans="1:6" ht="15.75" outlineLevel="1" thickBot="1" x14ac:dyDescent="0.3">
      <c r="A7" s="1"/>
      <c r="B7" s="1"/>
      <c r="C7" s="1"/>
      <c r="D7" s="1"/>
      <c r="E7" s="62"/>
      <c r="F7" s="2"/>
    </row>
    <row r="8" spans="1:6" ht="15.75" outlineLevel="1" thickBot="1" x14ac:dyDescent="0.3">
      <c r="A8" s="1"/>
      <c r="B8" s="1"/>
      <c r="C8" s="1"/>
      <c r="D8" s="93" t="s">
        <v>25</v>
      </c>
      <c r="E8" s="94" t="s">
        <v>26</v>
      </c>
      <c r="F8" s="73"/>
    </row>
    <row r="9" spans="1:6" outlineLevel="1" x14ac:dyDescent="0.25">
      <c r="A9" s="4" t="s">
        <v>27</v>
      </c>
      <c r="B9" s="5" t="s">
        <v>28</v>
      </c>
      <c r="C9" s="6" t="s">
        <v>29</v>
      </c>
      <c r="D9" s="92">
        <v>112.1</v>
      </c>
      <c r="E9" s="100"/>
      <c r="F9" s="74"/>
    </row>
    <row r="10" spans="1:6" outlineLevel="1" x14ac:dyDescent="0.25">
      <c r="A10" s="7" t="s">
        <v>30</v>
      </c>
      <c r="B10" s="8" t="s">
        <v>31</v>
      </c>
      <c r="C10" s="9" t="s">
        <v>32</v>
      </c>
      <c r="D10" s="82">
        <v>120.2</v>
      </c>
      <c r="E10" s="83">
        <f>0.15+0.85*$D$10/$D$9</f>
        <v>1.0614183764495986</v>
      </c>
    </row>
    <row r="11" spans="1:6" outlineLevel="1" x14ac:dyDescent="0.25">
      <c r="A11" s="10"/>
      <c r="B11" s="8" t="s">
        <v>33</v>
      </c>
      <c r="C11" s="9" t="s">
        <v>32</v>
      </c>
      <c r="D11" s="84">
        <v>120.2</v>
      </c>
      <c r="E11" s="85">
        <f>0.15+0.85*$D$11/$D$9</f>
        <v>1.0614183764495986</v>
      </c>
    </row>
    <row r="12" spans="1:6" outlineLevel="1" x14ac:dyDescent="0.25">
      <c r="A12" s="10"/>
      <c r="B12" s="8" t="s">
        <v>34</v>
      </c>
      <c r="C12" s="9" t="s">
        <v>32</v>
      </c>
      <c r="D12" s="86">
        <v>120.2</v>
      </c>
      <c r="E12" s="87">
        <f>0.15+0.85*$D$12/$D$9</f>
        <v>1.0614183764495986</v>
      </c>
    </row>
    <row r="13" spans="1:6" outlineLevel="1" x14ac:dyDescent="0.25">
      <c r="A13" s="10"/>
      <c r="B13" s="8" t="s">
        <v>35</v>
      </c>
      <c r="C13" s="9" t="s">
        <v>32</v>
      </c>
      <c r="D13" s="88">
        <v>120.2</v>
      </c>
      <c r="E13" s="89">
        <f>0.15+0.85*$D$13/$D$9</f>
        <v>1.0614183764495986</v>
      </c>
    </row>
    <row r="14" spans="1:6" ht="15.75" outlineLevel="1" thickBot="1" x14ac:dyDescent="0.3">
      <c r="A14" s="11"/>
      <c r="B14" s="12" t="s">
        <v>36</v>
      </c>
      <c r="C14" s="13" t="s">
        <v>32</v>
      </c>
      <c r="D14" s="90">
        <v>120.2</v>
      </c>
      <c r="E14" s="91">
        <f>0.15+0.85*$D$14/$D$9</f>
        <v>1.0614183764495986</v>
      </c>
    </row>
    <row r="15" spans="1:6" outlineLevel="1" x14ac:dyDescent="0.25"/>
    <row r="16" spans="1:6" outlineLevel="1" x14ac:dyDescent="0.25"/>
    <row r="17" spans="1:50" ht="15.75" thickBot="1" x14ac:dyDescent="0.3">
      <c r="N17" s="576" t="s">
        <v>50</v>
      </c>
      <c r="O17" s="576"/>
    </row>
    <row r="18" spans="1:50" ht="45.75" thickBot="1" x14ac:dyDescent="0.3">
      <c r="A18" s="143" t="s">
        <v>0</v>
      </c>
      <c r="B18" s="144" t="s">
        <v>1</v>
      </c>
      <c r="C18" s="144" t="s">
        <v>2</v>
      </c>
      <c r="D18" s="144" t="s">
        <v>357</v>
      </c>
      <c r="E18" s="144" t="s">
        <v>213</v>
      </c>
      <c r="F18" s="144" t="s">
        <v>3</v>
      </c>
      <c r="G18" s="145" t="s">
        <v>4</v>
      </c>
      <c r="H18" s="144" t="s">
        <v>5</v>
      </c>
      <c r="I18" s="144" t="s">
        <v>6</v>
      </c>
      <c r="J18" s="144" t="s">
        <v>8</v>
      </c>
      <c r="K18" s="144" t="s">
        <v>9</v>
      </c>
      <c r="L18" s="146" t="s">
        <v>10</v>
      </c>
      <c r="M18" s="147" t="s">
        <v>7</v>
      </c>
      <c r="N18" s="148" t="s">
        <v>218</v>
      </c>
      <c r="O18" s="149" t="s">
        <v>37</v>
      </c>
      <c r="P18" s="150" t="s">
        <v>39</v>
      </c>
      <c r="Q18" s="151" t="s">
        <v>38</v>
      </c>
      <c r="R18" s="151" t="s">
        <v>52</v>
      </c>
      <c r="S18" s="151" t="s">
        <v>51</v>
      </c>
      <c r="T18" s="152" t="s">
        <v>53</v>
      </c>
      <c r="U18" s="176"/>
      <c r="V18" s="177" t="s">
        <v>41</v>
      </c>
      <c r="W18" s="178" t="s">
        <v>40</v>
      </c>
      <c r="X18" s="178" t="s">
        <v>222</v>
      </c>
      <c r="Y18" s="178" t="s">
        <v>55</v>
      </c>
      <c r="Z18" s="179" t="s">
        <v>54</v>
      </c>
      <c r="AA18" s="180"/>
      <c r="AB18" s="181" t="s">
        <v>43</v>
      </c>
      <c r="AC18" s="182" t="s">
        <v>42</v>
      </c>
      <c r="AD18" s="182" t="s">
        <v>224</v>
      </c>
      <c r="AE18" s="182" t="s">
        <v>223</v>
      </c>
      <c r="AF18" s="183" t="s">
        <v>56</v>
      </c>
      <c r="AG18" s="184"/>
      <c r="AH18" s="185" t="s">
        <v>45</v>
      </c>
      <c r="AI18" s="186" t="s">
        <v>44</v>
      </c>
      <c r="AJ18" s="186" t="s">
        <v>61</v>
      </c>
      <c r="AK18" s="186" t="s">
        <v>60</v>
      </c>
      <c r="AL18" s="187" t="s">
        <v>57</v>
      </c>
      <c r="AM18" s="188"/>
      <c r="AN18" s="189" t="s">
        <v>47</v>
      </c>
      <c r="AO18" s="190" t="s">
        <v>46</v>
      </c>
      <c r="AP18" s="190" t="s">
        <v>63</v>
      </c>
      <c r="AQ18" s="190" t="s">
        <v>62</v>
      </c>
      <c r="AR18" s="191" t="s">
        <v>58</v>
      </c>
      <c r="AS18" s="192"/>
      <c r="AT18" s="193" t="s">
        <v>49</v>
      </c>
      <c r="AU18" s="194" t="s">
        <v>48</v>
      </c>
      <c r="AV18" s="195" t="s">
        <v>65</v>
      </c>
      <c r="AW18" s="195" t="s">
        <v>64</v>
      </c>
      <c r="AX18" s="196" t="s">
        <v>59</v>
      </c>
    </row>
    <row r="19" spans="1:50" s="104" customFormat="1" ht="14.1" customHeight="1" x14ac:dyDescent="0.15">
      <c r="A19" s="111"/>
      <c r="B19" s="112"/>
      <c r="C19" s="112"/>
      <c r="D19" s="112"/>
      <c r="E19" s="45"/>
      <c r="F19" s="45" t="str">
        <f t="shared" ref="F19:F40" si="0">CONCATENATE(C19,I19,L19,J19,L19,K19)</f>
        <v>__</v>
      </c>
      <c r="G19" s="112"/>
      <c r="H19" s="46"/>
      <c r="I19" s="45"/>
      <c r="J19" s="116"/>
      <c r="K19" s="116"/>
      <c r="L19" s="197" t="s">
        <v>10</v>
      </c>
      <c r="M19" s="197"/>
      <c r="N19" s="137">
        <v>1000</v>
      </c>
      <c r="O19" s="51">
        <v>0.05</v>
      </c>
      <c r="P19" s="78">
        <f t="shared" ref="P19:P40" si="1">N19*(O19+1)*M19</f>
        <v>0</v>
      </c>
      <c r="Q19" s="163">
        <f>P19/12</f>
        <v>0</v>
      </c>
      <c r="R19" s="200"/>
      <c r="S19" s="168"/>
      <c r="T19" s="169"/>
      <c r="U19" s="580"/>
      <c r="V19" s="78">
        <f>P19*$E$10</f>
        <v>0</v>
      </c>
      <c r="W19" s="163">
        <f>V19/12</f>
        <v>0</v>
      </c>
      <c r="X19" s="200"/>
      <c r="Y19" s="168"/>
      <c r="Z19" s="168"/>
      <c r="AA19" s="577"/>
      <c r="AB19" s="78">
        <f>P19*$E$11</f>
        <v>0</v>
      </c>
      <c r="AC19" s="163">
        <f>AB19/12</f>
        <v>0</v>
      </c>
      <c r="AD19" s="200"/>
      <c r="AE19" s="168"/>
      <c r="AF19" s="168"/>
      <c r="AG19" s="577"/>
      <c r="AH19" s="78">
        <f t="shared" ref="AH19:AH40" si="2">P19*$E$12</f>
        <v>0</v>
      </c>
      <c r="AI19" s="163">
        <f>AH19/12</f>
        <v>0</v>
      </c>
      <c r="AJ19" s="200"/>
      <c r="AK19" s="168"/>
      <c r="AL19" s="168"/>
      <c r="AM19" s="577"/>
      <c r="AN19" s="78">
        <f t="shared" ref="AN19:AN40" si="3">P19*$E$13</f>
        <v>0</v>
      </c>
      <c r="AO19" s="163">
        <f>AN19/12</f>
        <v>0</v>
      </c>
      <c r="AP19" s="200"/>
      <c r="AQ19" s="168"/>
      <c r="AR19" s="168"/>
      <c r="AS19" s="577"/>
      <c r="AT19" s="78">
        <f t="shared" ref="AT19:AT40" si="4">P19*$E$14</f>
        <v>0</v>
      </c>
      <c r="AU19" s="163">
        <f>AT19/12</f>
        <v>0</v>
      </c>
      <c r="AV19" s="200"/>
      <c r="AW19" s="168"/>
      <c r="AX19" s="169"/>
    </row>
    <row r="20" spans="1:50" s="104" customFormat="1" ht="14.1" customHeight="1" x14ac:dyDescent="0.15">
      <c r="A20" s="113"/>
      <c r="B20" s="114"/>
      <c r="C20" s="114"/>
      <c r="D20" s="114"/>
      <c r="E20" s="44"/>
      <c r="F20" s="44" t="str">
        <f t="shared" si="0"/>
        <v>__</v>
      </c>
      <c r="G20" s="114"/>
      <c r="H20" s="33"/>
      <c r="I20" s="44"/>
      <c r="J20" s="115"/>
      <c r="K20" s="115"/>
      <c r="L20" s="175" t="s">
        <v>10</v>
      </c>
      <c r="M20" s="175"/>
      <c r="N20" s="138">
        <v>1000</v>
      </c>
      <c r="O20" s="52">
        <v>0.05</v>
      </c>
      <c r="P20" s="48">
        <f t="shared" si="1"/>
        <v>0</v>
      </c>
      <c r="Q20" s="160">
        <f t="shared" ref="Q20:Q40" si="5">P20/12</f>
        <v>0</v>
      </c>
      <c r="R20" s="172"/>
      <c r="S20" s="103"/>
      <c r="T20" s="107"/>
      <c r="U20" s="581"/>
      <c r="V20" s="48">
        <f t="shared" ref="V20:V40" si="6">P20*$E$10</f>
        <v>0</v>
      </c>
      <c r="W20" s="160">
        <f t="shared" ref="W20:W40" si="7">V20/12</f>
        <v>0</v>
      </c>
      <c r="X20" s="172"/>
      <c r="Y20" s="103"/>
      <c r="Z20" s="103"/>
      <c r="AA20" s="578"/>
      <c r="AB20" s="48">
        <f t="shared" ref="AB20:AB40" si="8">P20*$E$11</f>
        <v>0</v>
      </c>
      <c r="AC20" s="160">
        <f t="shared" ref="AC20:AC40" si="9">AB20/12</f>
        <v>0</v>
      </c>
      <c r="AD20" s="172"/>
      <c r="AE20" s="103"/>
      <c r="AF20" s="103"/>
      <c r="AG20" s="578"/>
      <c r="AH20" s="48">
        <f t="shared" si="2"/>
        <v>0</v>
      </c>
      <c r="AI20" s="160">
        <f t="shared" ref="AI20:AI40" si="10">AH20/12</f>
        <v>0</v>
      </c>
      <c r="AJ20" s="172"/>
      <c r="AK20" s="103"/>
      <c r="AL20" s="103"/>
      <c r="AM20" s="578"/>
      <c r="AN20" s="48">
        <f t="shared" si="3"/>
        <v>0</v>
      </c>
      <c r="AO20" s="160">
        <f t="shared" ref="AO20:AO40" si="11">AN20/12</f>
        <v>0</v>
      </c>
      <c r="AP20" s="172"/>
      <c r="AQ20" s="103"/>
      <c r="AR20" s="103"/>
      <c r="AS20" s="578"/>
      <c r="AT20" s="48">
        <f t="shared" si="4"/>
        <v>0</v>
      </c>
      <c r="AU20" s="160">
        <f t="shared" ref="AU20:AU40" si="12">AT20/12</f>
        <v>0</v>
      </c>
      <c r="AV20" s="172"/>
      <c r="AW20" s="103"/>
      <c r="AX20" s="107"/>
    </row>
    <row r="21" spans="1:50" s="104" customFormat="1" ht="14.1" customHeight="1" x14ac:dyDescent="0.15">
      <c r="A21" s="113"/>
      <c r="B21" s="114"/>
      <c r="C21" s="114"/>
      <c r="D21" s="114"/>
      <c r="E21" s="44"/>
      <c r="F21" s="44" t="str">
        <f t="shared" si="0"/>
        <v>__</v>
      </c>
      <c r="G21" s="114"/>
      <c r="H21" s="33"/>
      <c r="I21" s="44"/>
      <c r="J21" s="115"/>
      <c r="K21" s="115"/>
      <c r="L21" s="175" t="s">
        <v>10</v>
      </c>
      <c r="M21" s="175"/>
      <c r="N21" s="138">
        <v>1000</v>
      </c>
      <c r="O21" s="52">
        <v>0.05</v>
      </c>
      <c r="P21" s="48">
        <f t="shared" si="1"/>
        <v>0</v>
      </c>
      <c r="Q21" s="160">
        <f t="shared" si="5"/>
        <v>0</v>
      </c>
      <c r="R21" s="172"/>
      <c r="S21" s="103"/>
      <c r="T21" s="107"/>
      <c r="U21" s="581"/>
      <c r="V21" s="48">
        <f t="shared" si="6"/>
        <v>0</v>
      </c>
      <c r="W21" s="160">
        <f t="shared" si="7"/>
        <v>0</v>
      </c>
      <c r="X21" s="172"/>
      <c r="Y21" s="103"/>
      <c r="Z21" s="103"/>
      <c r="AA21" s="578"/>
      <c r="AB21" s="48">
        <f t="shared" si="8"/>
        <v>0</v>
      </c>
      <c r="AC21" s="160">
        <f t="shared" si="9"/>
        <v>0</v>
      </c>
      <c r="AD21" s="172"/>
      <c r="AE21" s="103"/>
      <c r="AF21" s="103"/>
      <c r="AG21" s="578"/>
      <c r="AH21" s="48">
        <f t="shared" si="2"/>
        <v>0</v>
      </c>
      <c r="AI21" s="160">
        <f t="shared" si="10"/>
        <v>0</v>
      </c>
      <c r="AJ21" s="172"/>
      <c r="AK21" s="103"/>
      <c r="AL21" s="103"/>
      <c r="AM21" s="578"/>
      <c r="AN21" s="48">
        <f t="shared" si="3"/>
        <v>0</v>
      </c>
      <c r="AO21" s="160">
        <f t="shared" si="11"/>
        <v>0</v>
      </c>
      <c r="AP21" s="172"/>
      <c r="AQ21" s="103"/>
      <c r="AR21" s="103"/>
      <c r="AS21" s="578"/>
      <c r="AT21" s="48">
        <f t="shared" si="4"/>
        <v>0</v>
      </c>
      <c r="AU21" s="160">
        <f t="shared" si="12"/>
        <v>0</v>
      </c>
      <c r="AV21" s="172"/>
      <c r="AW21" s="103"/>
      <c r="AX21" s="107"/>
    </row>
    <row r="22" spans="1:50" s="104" customFormat="1" ht="14.1" customHeight="1" x14ac:dyDescent="0.15">
      <c r="A22" s="113"/>
      <c r="B22" s="114"/>
      <c r="C22" s="114"/>
      <c r="D22" s="114"/>
      <c r="E22" s="44"/>
      <c r="F22" s="44" t="str">
        <f t="shared" si="0"/>
        <v>__</v>
      </c>
      <c r="G22" s="114"/>
      <c r="H22" s="33"/>
      <c r="I22" s="44"/>
      <c r="J22" s="115"/>
      <c r="K22" s="115"/>
      <c r="L22" s="175" t="s">
        <v>10</v>
      </c>
      <c r="M22" s="175"/>
      <c r="N22" s="138">
        <v>1000</v>
      </c>
      <c r="O22" s="52">
        <v>0.05</v>
      </c>
      <c r="P22" s="48">
        <f t="shared" si="1"/>
        <v>0</v>
      </c>
      <c r="Q22" s="160">
        <f t="shared" si="5"/>
        <v>0</v>
      </c>
      <c r="R22" s="172"/>
      <c r="S22" s="103"/>
      <c r="T22" s="107"/>
      <c r="U22" s="581"/>
      <c r="V22" s="48">
        <f t="shared" si="6"/>
        <v>0</v>
      </c>
      <c r="W22" s="160">
        <f t="shared" si="7"/>
        <v>0</v>
      </c>
      <c r="X22" s="172"/>
      <c r="Y22" s="103"/>
      <c r="Z22" s="103"/>
      <c r="AA22" s="578"/>
      <c r="AB22" s="48">
        <f t="shared" si="8"/>
        <v>0</v>
      </c>
      <c r="AC22" s="160">
        <f t="shared" si="9"/>
        <v>0</v>
      </c>
      <c r="AD22" s="172"/>
      <c r="AE22" s="103"/>
      <c r="AF22" s="103"/>
      <c r="AG22" s="578"/>
      <c r="AH22" s="48">
        <f t="shared" si="2"/>
        <v>0</v>
      </c>
      <c r="AI22" s="160">
        <f t="shared" si="10"/>
        <v>0</v>
      </c>
      <c r="AJ22" s="172"/>
      <c r="AK22" s="103"/>
      <c r="AL22" s="103"/>
      <c r="AM22" s="578"/>
      <c r="AN22" s="48">
        <f t="shared" si="3"/>
        <v>0</v>
      </c>
      <c r="AO22" s="160">
        <f t="shared" si="11"/>
        <v>0</v>
      </c>
      <c r="AP22" s="172"/>
      <c r="AQ22" s="103"/>
      <c r="AR22" s="103"/>
      <c r="AS22" s="578"/>
      <c r="AT22" s="48">
        <f t="shared" si="4"/>
        <v>0</v>
      </c>
      <c r="AU22" s="160">
        <f t="shared" si="12"/>
        <v>0</v>
      </c>
      <c r="AV22" s="172"/>
      <c r="AW22" s="103"/>
      <c r="AX22" s="107"/>
    </row>
    <row r="23" spans="1:50" s="104" customFormat="1" ht="14.1" customHeight="1" x14ac:dyDescent="0.15">
      <c r="A23" s="113"/>
      <c r="B23" s="114"/>
      <c r="C23" s="114"/>
      <c r="D23" s="114"/>
      <c r="E23" s="44"/>
      <c r="F23" s="44" t="str">
        <f t="shared" si="0"/>
        <v>__</v>
      </c>
      <c r="G23" s="114"/>
      <c r="H23" s="33"/>
      <c r="I23" s="44"/>
      <c r="J23" s="115"/>
      <c r="K23" s="115"/>
      <c r="L23" s="175" t="s">
        <v>10</v>
      </c>
      <c r="M23" s="175"/>
      <c r="N23" s="138">
        <v>1000</v>
      </c>
      <c r="O23" s="52">
        <v>0.05</v>
      </c>
      <c r="P23" s="48">
        <f t="shared" si="1"/>
        <v>0</v>
      </c>
      <c r="Q23" s="160">
        <f t="shared" si="5"/>
        <v>0</v>
      </c>
      <c r="R23" s="172"/>
      <c r="S23" s="103"/>
      <c r="T23" s="107"/>
      <c r="U23" s="581"/>
      <c r="V23" s="48">
        <f t="shared" si="6"/>
        <v>0</v>
      </c>
      <c r="W23" s="160">
        <f t="shared" si="7"/>
        <v>0</v>
      </c>
      <c r="X23" s="172"/>
      <c r="Y23" s="103"/>
      <c r="Z23" s="103"/>
      <c r="AA23" s="578"/>
      <c r="AB23" s="48">
        <f t="shared" si="8"/>
        <v>0</v>
      </c>
      <c r="AC23" s="160">
        <f t="shared" si="9"/>
        <v>0</v>
      </c>
      <c r="AD23" s="172"/>
      <c r="AE23" s="103"/>
      <c r="AF23" s="103"/>
      <c r="AG23" s="578"/>
      <c r="AH23" s="48">
        <f t="shared" si="2"/>
        <v>0</v>
      </c>
      <c r="AI23" s="160">
        <f t="shared" si="10"/>
        <v>0</v>
      </c>
      <c r="AJ23" s="172"/>
      <c r="AK23" s="103"/>
      <c r="AL23" s="103"/>
      <c r="AM23" s="578"/>
      <c r="AN23" s="48">
        <f t="shared" si="3"/>
        <v>0</v>
      </c>
      <c r="AO23" s="160">
        <f t="shared" si="11"/>
        <v>0</v>
      </c>
      <c r="AP23" s="172"/>
      <c r="AQ23" s="103"/>
      <c r="AR23" s="103"/>
      <c r="AS23" s="578"/>
      <c r="AT23" s="48">
        <f t="shared" si="4"/>
        <v>0</v>
      </c>
      <c r="AU23" s="160">
        <f t="shared" si="12"/>
        <v>0</v>
      </c>
      <c r="AV23" s="172"/>
      <c r="AW23" s="103"/>
      <c r="AX23" s="107"/>
    </row>
    <row r="24" spans="1:50" s="104" customFormat="1" ht="14.1" customHeight="1" x14ac:dyDescent="0.15">
      <c r="A24" s="113"/>
      <c r="B24" s="114"/>
      <c r="C24" s="114"/>
      <c r="D24" s="114"/>
      <c r="E24" s="44"/>
      <c r="F24" s="44" t="str">
        <f t="shared" si="0"/>
        <v>__</v>
      </c>
      <c r="G24" s="114"/>
      <c r="H24" s="33"/>
      <c r="I24" s="44"/>
      <c r="J24" s="115"/>
      <c r="K24" s="115"/>
      <c r="L24" s="175" t="s">
        <v>10</v>
      </c>
      <c r="M24" s="175"/>
      <c r="N24" s="138">
        <v>1000</v>
      </c>
      <c r="O24" s="52">
        <v>0.05</v>
      </c>
      <c r="P24" s="48">
        <f t="shared" si="1"/>
        <v>0</v>
      </c>
      <c r="Q24" s="160">
        <f t="shared" si="5"/>
        <v>0</v>
      </c>
      <c r="R24" s="172"/>
      <c r="S24" s="103"/>
      <c r="T24" s="107"/>
      <c r="U24" s="581"/>
      <c r="V24" s="48">
        <f t="shared" si="6"/>
        <v>0</v>
      </c>
      <c r="W24" s="160">
        <f t="shared" si="7"/>
        <v>0</v>
      </c>
      <c r="X24" s="172"/>
      <c r="Y24" s="103"/>
      <c r="Z24" s="103"/>
      <c r="AA24" s="578"/>
      <c r="AB24" s="48">
        <f t="shared" si="8"/>
        <v>0</v>
      </c>
      <c r="AC24" s="160">
        <f t="shared" si="9"/>
        <v>0</v>
      </c>
      <c r="AD24" s="172"/>
      <c r="AE24" s="103"/>
      <c r="AF24" s="103"/>
      <c r="AG24" s="578"/>
      <c r="AH24" s="48">
        <f t="shared" si="2"/>
        <v>0</v>
      </c>
      <c r="AI24" s="160">
        <f t="shared" si="10"/>
        <v>0</v>
      </c>
      <c r="AJ24" s="172"/>
      <c r="AK24" s="103"/>
      <c r="AL24" s="103"/>
      <c r="AM24" s="578"/>
      <c r="AN24" s="48">
        <f t="shared" si="3"/>
        <v>0</v>
      </c>
      <c r="AO24" s="160">
        <f t="shared" si="11"/>
        <v>0</v>
      </c>
      <c r="AP24" s="172"/>
      <c r="AQ24" s="103"/>
      <c r="AR24" s="103"/>
      <c r="AS24" s="578"/>
      <c r="AT24" s="48">
        <f t="shared" si="4"/>
        <v>0</v>
      </c>
      <c r="AU24" s="160">
        <f t="shared" si="12"/>
        <v>0</v>
      </c>
      <c r="AV24" s="172"/>
      <c r="AW24" s="103"/>
      <c r="AX24" s="107"/>
    </row>
    <row r="25" spans="1:50" s="104" customFormat="1" ht="14.1" customHeight="1" x14ac:dyDescent="0.15">
      <c r="A25" s="113"/>
      <c r="B25" s="114"/>
      <c r="C25" s="114"/>
      <c r="D25" s="114"/>
      <c r="E25" s="44"/>
      <c r="F25" s="44" t="str">
        <f t="shared" si="0"/>
        <v>__</v>
      </c>
      <c r="G25" s="114"/>
      <c r="H25" s="33"/>
      <c r="I25" s="44"/>
      <c r="J25" s="115"/>
      <c r="K25" s="115"/>
      <c r="L25" s="175" t="s">
        <v>10</v>
      </c>
      <c r="M25" s="175"/>
      <c r="N25" s="138">
        <v>1000</v>
      </c>
      <c r="O25" s="52">
        <v>0.05</v>
      </c>
      <c r="P25" s="48">
        <f t="shared" si="1"/>
        <v>0</v>
      </c>
      <c r="Q25" s="160">
        <f t="shared" si="5"/>
        <v>0</v>
      </c>
      <c r="R25" s="172"/>
      <c r="S25" s="103"/>
      <c r="T25" s="107"/>
      <c r="U25" s="581"/>
      <c r="V25" s="48">
        <f t="shared" si="6"/>
        <v>0</v>
      </c>
      <c r="W25" s="160">
        <f t="shared" si="7"/>
        <v>0</v>
      </c>
      <c r="X25" s="172"/>
      <c r="Y25" s="103"/>
      <c r="Z25" s="103"/>
      <c r="AA25" s="578"/>
      <c r="AB25" s="48">
        <f t="shared" si="8"/>
        <v>0</v>
      </c>
      <c r="AC25" s="160">
        <f t="shared" si="9"/>
        <v>0</v>
      </c>
      <c r="AD25" s="172"/>
      <c r="AE25" s="103"/>
      <c r="AF25" s="103"/>
      <c r="AG25" s="578"/>
      <c r="AH25" s="48">
        <f t="shared" si="2"/>
        <v>0</v>
      </c>
      <c r="AI25" s="160">
        <f t="shared" si="10"/>
        <v>0</v>
      </c>
      <c r="AJ25" s="172"/>
      <c r="AK25" s="103"/>
      <c r="AL25" s="103"/>
      <c r="AM25" s="578"/>
      <c r="AN25" s="48">
        <f t="shared" si="3"/>
        <v>0</v>
      </c>
      <c r="AO25" s="160">
        <f t="shared" si="11"/>
        <v>0</v>
      </c>
      <c r="AP25" s="172"/>
      <c r="AQ25" s="103"/>
      <c r="AR25" s="103"/>
      <c r="AS25" s="578"/>
      <c r="AT25" s="48">
        <f t="shared" si="4"/>
        <v>0</v>
      </c>
      <c r="AU25" s="160">
        <f t="shared" si="12"/>
        <v>0</v>
      </c>
      <c r="AV25" s="172"/>
      <c r="AW25" s="103"/>
      <c r="AX25" s="107"/>
    </row>
    <row r="26" spans="1:50" s="104" customFormat="1" ht="14.1" customHeight="1" x14ac:dyDescent="0.15">
      <c r="A26" s="113"/>
      <c r="B26" s="114"/>
      <c r="C26" s="114"/>
      <c r="D26" s="114"/>
      <c r="E26" s="44"/>
      <c r="F26" s="44" t="str">
        <f t="shared" si="0"/>
        <v>__</v>
      </c>
      <c r="G26" s="114"/>
      <c r="H26" s="33"/>
      <c r="I26" s="44"/>
      <c r="J26" s="115"/>
      <c r="K26" s="115"/>
      <c r="L26" s="175" t="s">
        <v>10</v>
      </c>
      <c r="M26" s="175"/>
      <c r="N26" s="138">
        <v>1000</v>
      </c>
      <c r="O26" s="52">
        <v>0.05</v>
      </c>
      <c r="P26" s="48">
        <f t="shared" si="1"/>
        <v>0</v>
      </c>
      <c r="Q26" s="160">
        <f t="shared" si="5"/>
        <v>0</v>
      </c>
      <c r="R26" s="172"/>
      <c r="S26" s="103"/>
      <c r="T26" s="107"/>
      <c r="U26" s="581"/>
      <c r="V26" s="48">
        <f t="shared" si="6"/>
        <v>0</v>
      </c>
      <c r="W26" s="160">
        <f t="shared" si="7"/>
        <v>0</v>
      </c>
      <c r="X26" s="172"/>
      <c r="Y26" s="103"/>
      <c r="Z26" s="103"/>
      <c r="AA26" s="578"/>
      <c r="AB26" s="48">
        <f t="shared" si="8"/>
        <v>0</v>
      </c>
      <c r="AC26" s="160">
        <f t="shared" si="9"/>
        <v>0</v>
      </c>
      <c r="AD26" s="172"/>
      <c r="AE26" s="103"/>
      <c r="AF26" s="103"/>
      <c r="AG26" s="578"/>
      <c r="AH26" s="48">
        <f t="shared" si="2"/>
        <v>0</v>
      </c>
      <c r="AI26" s="160">
        <f t="shared" si="10"/>
        <v>0</v>
      </c>
      <c r="AJ26" s="172"/>
      <c r="AK26" s="103"/>
      <c r="AL26" s="103"/>
      <c r="AM26" s="578"/>
      <c r="AN26" s="48">
        <f t="shared" si="3"/>
        <v>0</v>
      </c>
      <c r="AO26" s="160">
        <f t="shared" si="11"/>
        <v>0</v>
      </c>
      <c r="AP26" s="172"/>
      <c r="AQ26" s="103"/>
      <c r="AR26" s="103"/>
      <c r="AS26" s="578"/>
      <c r="AT26" s="48">
        <f t="shared" si="4"/>
        <v>0</v>
      </c>
      <c r="AU26" s="160">
        <f t="shared" si="12"/>
        <v>0</v>
      </c>
      <c r="AV26" s="172"/>
      <c r="AW26" s="103"/>
      <c r="AX26" s="107"/>
    </row>
    <row r="27" spans="1:50" s="104" customFormat="1" ht="14.1" customHeight="1" x14ac:dyDescent="0.15">
      <c r="A27" s="113"/>
      <c r="B27" s="114"/>
      <c r="C27" s="114"/>
      <c r="D27" s="114"/>
      <c r="E27" s="44"/>
      <c r="F27" s="44" t="str">
        <f t="shared" si="0"/>
        <v>__</v>
      </c>
      <c r="G27" s="114"/>
      <c r="H27" s="33"/>
      <c r="I27" s="44"/>
      <c r="J27" s="115"/>
      <c r="K27" s="115"/>
      <c r="L27" s="175" t="s">
        <v>10</v>
      </c>
      <c r="M27" s="175"/>
      <c r="N27" s="138">
        <v>1000</v>
      </c>
      <c r="O27" s="52">
        <v>0.05</v>
      </c>
      <c r="P27" s="48">
        <f t="shared" si="1"/>
        <v>0</v>
      </c>
      <c r="Q27" s="160">
        <f t="shared" si="5"/>
        <v>0</v>
      </c>
      <c r="R27" s="172"/>
      <c r="S27" s="103"/>
      <c r="T27" s="107"/>
      <c r="U27" s="581"/>
      <c r="V27" s="48">
        <f t="shared" si="6"/>
        <v>0</v>
      </c>
      <c r="W27" s="160">
        <f t="shared" si="7"/>
        <v>0</v>
      </c>
      <c r="X27" s="172"/>
      <c r="Y27" s="103"/>
      <c r="Z27" s="103"/>
      <c r="AA27" s="578"/>
      <c r="AB27" s="48">
        <f t="shared" si="8"/>
        <v>0</v>
      </c>
      <c r="AC27" s="160">
        <f t="shared" si="9"/>
        <v>0</v>
      </c>
      <c r="AD27" s="172"/>
      <c r="AE27" s="103"/>
      <c r="AF27" s="103"/>
      <c r="AG27" s="578"/>
      <c r="AH27" s="48">
        <f t="shared" si="2"/>
        <v>0</v>
      </c>
      <c r="AI27" s="160">
        <f t="shared" si="10"/>
        <v>0</v>
      </c>
      <c r="AJ27" s="172"/>
      <c r="AK27" s="103"/>
      <c r="AL27" s="103"/>
      <c r="AM27" s="578"/>
      <c r="AN27" s="48">
        <f t="shared" si="3"/>
        <v>0</v>
      </c>
      <c r="AO27" s="160">
        <f t="shared" si="11"/>
        <v>0</v>
      </c>
      <c r="AP27" s="172"/>
      <c r="AQ27" s="103"/>
      <c r="AR27" s="103"/>
      <c r="AS27" s="578"/>
      <c r="AT27" s="48">
        <f t="shared" si="4"/>
        <v>0</v>
      </c>
      <c r="AU27" s="160">
        <f t="shared" si="12"/>
        <v>0</v>
      </c>
      <c r="AV27" s="172"/>
      <c r="AW27" s="103"/>
      <c r="AX27" s="107"/>
    </row>
    <row r="28" spans="1:50" s="104" customFormat="1" ht="14.1" customHeight="1" x14ac:dyDescent="0.15">
      <c r="A28" s="113"/>
      <c r="B28" s="114"/>
      <c r="C28" s="114"/>
      <c r="D28" s="114"/>
      <c r="E28" s="44"/>
      <c r="F28" s="44" t="str">
        <f t="shared" si="0"/>
        <v>__</v>
      </c>
      <c r="G28" s="114"/>
      <c r="H28" s="33"/>
      <c r="I28" s="44"/>
      <c r="J28" s="115"/>
      <c r="K28" s="115"/>
      <c r="L28" s="175" t="s">
        <v>10</v>
      </c>
      <c r="M28" s="175"/>
      <c r="N28" s="138">
        <v>1000</v>
      </c>
      <c r="O28" s="52">
        <v>0.05</v>
      </c>
      <c r="P28" s="48">
        <f t="shared" si="1"/>
        <v>0</v>
      </c>
      <c r="Q28" s="160">
        <f t="shared" si="5"/>
        <v>0</v>
      </c>
      <c r="R28" s="172"/>
      <c r="S28" s="103"/>
      <c r="T28" s="107"/>
      <c r="U28" s="581"/>
      <c r="V28" s="48">
        <f t="shared" si="6"/>
        <v>0</v>
      </c>
      <c r="W28" s="160">
        <f t="shared" si="7"/>
        <v>0</v>
      </c>
      <c r="X28" s="172"/>
      <c r="Y28" s="103"/>
      <c r="Z28" s="103"/>
      <c r="AA28" s="578"/>
      <c r="AB28" s="48">
        <f t="shared" si="8"/>
        <v>0</v>
      </c>
      <c r="AC28" s="160">
        <f t="shared" si="9"/>
        <v>0</v>
      </c>
      <c r="AD28" s="172"/>
      <c r="AE28" s="103"/>
      <c r="AF28" s="103"/>
      <c r="AG28" s="578"/>
      <c r="AH28" s="48">
        <f t="shared" si="2"/>
        <v>0</v>
      </c>
      <c r="AI28" s="160">
        <f t="shared" si="10"/>
        <v>0</v>
      </c>
      <c r="AJ28" s="172"/>
      <c r="AK28" s="103"/>
      <c r="AL28" s="103"/>
      <c r="AM28" s="578"/>
      <c r="AN28" s="48">
        <f t="shared" si="3"/>
        <v>0</v>
      </c>
      <c r="AO28" s="160">
        <f t="shared" si="11"/>
        <v>0</v>
      </c>
      <c r="AP28" s="172"/>
      <c r="AQ28" s="103"/>
      <c r="AR28" s="103"/>
      <c r="AS28" s="578"/>
      <c r="AT28" s="48">
        <f t="shared" si="4"/>
        <v>0</v>
      </c>
      <c r="AU28" s="160">
        <f t="shared" si="12"/>
        <v>0</v>
      </c>
      <c r="AV28" s="172"/>
      <c r="AW28" s="103"/>
      <c r="AX28" s="107"/>
    </row>
    <row r="29" spans="1:50" s="104" customFormat="1" ht="14.1" customHeight="1" x14ac:dyDescent="0.15">
      <c r="A29" s="113"/>
      <c r="B29" s="114"/>
      <c r="C29" s="114"/>
      <c r="D29" s="114"/>
      <c r="E29" s="44"/>
      <c r="F29" s="44" t="str">
        <f t="shared" si="0"/>
        <v>__</v>
      </c>
      <c r="G29" s="114"/>
      <c r="H29" s="33"/>
      <c r="I29" s="44"/>
      <c r="J29" s="115"/>
      <c r="K29" s="115"/>
      <c r="L29" s="175" t="s">
        <v>10</v>
      </c>
      <c r="M29" s="175"/>
      <c r="N29" s="138">
        <v>1000</v>
      </c>
      <c r="O29" s="52">
        <v>0.05</v>
      </c>
      <c r="P29" s="48">
        <f t="shared" si="1"/>
        <v>0</v>
      </c>
      <c r="Q29" s="160">
        <f t="shared" si="5"/>
        <v>0</v>
      </c>
      <c r="R29" s="172"/>
      <c r="S29" s="103"/>
      <c r="T29" s="107"/>
      <c r="U29" s="581"/>
      <c r="V29" s="48">
        <f t="shared" si="6"/>
        <v>0</v>
      </c>
      <c r="W29" s="160">
        <f t="shared" si="7"/>
        <v>0</v>
      </c>
      <c r="X29" s="172"/>
      <c r="Y29" s="103"/>
      <c r="Z29" s="103"/>
      <c r="AA29" s="578"/>
      <c r="AB29" s="48">
        <f t="shared" si="8"/>
        <v>0</v>
      </c>
      <c r="AC29" s="160">
        <f t="shared" si="9"/>
        <v>0</v>
      </c>
      <c r="AD29" s="172"/>
      <c r="AE29" s="103"/>
      <c r="AF29" s="103"/>
      <c r="AG29" s="578"/>
      <c r="AH29" s="48">
        <f t="shared" si="2"/>
        <v>0</v>
      </c>
      <c r="AI29" s="160">
        <f t="shared" si="10"/>
        <v>0</v>
      </c>
      <c r="AJ29" s="172"/>
      <c r="AK29" s="103"/>
      <c r="AL29" s="103"/>
      <c r="AM29" s="578"/>
      <c r="AN29" s="48">
        <f t="shared" si="3"/>
        <v>0</v>
      </c>
      <c r="AO29" s="160">
        <f t="shared" si="11"/>
        <v>0</v>
      </c>
      <c r="AP29" s="172"/>
      <c r="AQ29" s="103"/>
      <c r="AR29" s="103"/>
      <c r="AS29" s="578"/>
      <c r="AT29" s="48">
        <f t="shared" si="4"/>
        <v>0</v>
      </c>
      <c r="AU29" s="160">
        <f t="shared" si="12"/>
        <v>0</v>
      </c>
      <c r="AV29" s="172"/>
      <c r="AW29" s="103"/>
      <c r="AX29" s="107"/>
    </row>
    <row r="30" spans="1:50" s="104" customFormat="1" ht="14.1" customHeight="1" x14ac:dyDescent="0.15">
      <c r="A30" s="113"/>
      <c r="B30" s="114"/>
      <c r="C30" s="114"/>
      <c r="D30" s="114"/>
      <c r="E30" s="44"/>
      <c r="F30" s="44" t="str">
        <f t="shared" si="0"/>
        <v>__</v>
      </c>
      <c r="G30" s="114"/>
      <c r="H30" s="33"/>
      <c r="I30" s="44"/>
      <c r="J30" s="115"/>
      <c r="K30" s="115"/>
      <c r="L30" s="175" t="s">
        <v>10</v>
      </c>
      <c r="M30" s="175"/>
      <c r="N30" s="138">
        <v>1000</v>
      </c>
      <c r="O30" s="52">
        <v>0.05</v>
      </c>
      <c r="P30" s="48">
        <f t="shared" si="1"/>
        <v>0</v>
      </c>
      <c r="Q30" s="160">
        <f t="shared" si="5"/>
        <v>0</v>
      </c>
      <c r="R30" s="172"/>
      <c r="S30" s="103"/>
      <c r="T30" s="107"/>
      <c r="U30" s="581"/>
      <c r="V30" s="48">
        <f t="shared" si="6"/>
        <v>0</v>
      </c>
      <c r="W30" s="160">
        <f t="shared" si="7"/>
        <v>0</v>
      </c>
      <c r="X30" s="172"/>
      <c r="Y30" s="103"/>
      <c r="Z30" s="103"/>
      <c r="AA30" s="578"/>
      <c r="AB30" s="48">
        <f t="shared" si="8"/>
        <v>0</v>
      </c>
      <c r="AC30" s="160">
        <f t="shared" si="9"/>
        <v>0</v>
      </c>
      <c r="AD30" s="172"/>
      <c r="AE30" s="103"/>
      <c r="AF30" s="103"/>
      <c r="AG30" s="578"/>
      <c r="AH30" s="48">
        <f t="shared" si="2"/>
        <v>0</v>
      </c>
      <c r="AI30" s="160">
        <f t="shared" si="10"/>
        <v>0</v>
      </c>
      <c r="AJ30" s="172"/>
      <c r="AK30" s="103"/>
      <c r="AL30" s="103"/>
      <c r="AM30" s="578"/>
      <c r="AN30" s="48">
        <f t="shared" si="3"/>
        <v>0</v>
      </c>
      <c r="AO30" s="160">
        <f t="shared" si="11"/>
        <v>0</v>
      </c>
      <c r="AP30" s="172"/>
      <c r="AQ30" s="103"/>
      <c r="AR30" s="103"/>
      <c r="AS30" s="578"/>
      <c r="AT30" s="48">
        <f t="shared" si="4"/>
        <v>0</v>
      </c>
      <c r="AU30" s="160">
        <f t="shared" si="12"/>
        <v>0</v>
      </c>
      <c r="AV30" s="172"/>
      <c r="AW30" s="103"/>
      <c r="AX30" s="107"/>
    </row>
    <row r="31" spans="1:50" s="104" customFormat="1" ht="14.1" customHeight="1" x14ac:dyDescent="0.15">
      <c r="A31" s="113"/>
      <c r="B31" s="114"/>
      <c r="C31" s="114"/>
      <c r="D31" s="114"/>
      <c r="E31" s="44"/>
      <c r="F31" s="44" t="str">
        <f t="shared" si="0"/>
        <v>__</v>
      </c>
      <c r="G31" s="114"/>
      <c r="H31" s="33"/>
      <c r="I31" s="44"/>
      <c r="J31" s="115"/>
      <c r="K31" s="115"/>
      <c r="L31" s="175" t="s">
        <v>10</v>
      </c>
      <c r="M31" s="175"/>
      <c r="N31" s="138">
        <v>1000</v>
      </c>
      <c r="O31" s="52">
        <v>0.05</v>
      </c>
      <c r="P31" s="48">
        <f t="shared" si="1"/>
        <v>0</v>
      </c>
      <c r="Q31" s="160">
        <f t="shared" si="5"/>
        <v>0</v>
      </c>
      <c r="R31" s="172"/>
      <c r="S31" s="103"/>
      <c r="T31" s="107"/>
      <c r="U31" s="581"/>
      <c r="V31" s="48">
        <f t="shared" si="6"/>
        <v>0</v>
      </c>
      <c r="W31" s="160">
        <f t="shared" si="7"/>
        <v>0</v>
      </c>
      <c r="X31" s="172"/>
      <c r="Y31" s="103"/>
      <c r="Z31" s="103"/>
      <c r="AA31" s="578"/>
      <c r="AB31" s="48">
        <f t="shared" si="8"/>
        <v>0</v>
      </c>
      <c r="AC31" s="160">
        <f t="shared" si="9"/>
        <v>0</v>
      </c>
      <c r="AD31" s="172"/>
      <c r="AE31" s="103"/>
      <c r="AF31" s="103"/>
      <c r="AG31" s="578"/>
      <c r="AH31" s="48">
        <f t="shared" si="2"/>
        <v>0</v>
      </c>
      <c r="AI31" s="160">
        <f t="shared" si="10"/>
        <v>0</v>
      </c>
      <c r="AJ31" s="172"/>
      <c r="AK31" s="103"/>
      <c r="AL31" s="103"/>
      <c r="AM31" s="578"/>
      <c r="AN31" s="48">
        <f t="shared" si="3"/>
        <v>0</v>
      </c>
      <c r="AO31" s="160">
        <f t="shared" si="11"/>
        <v>0</v>
      </c>
      <c r="AP31" s="172"/>
      <c r="AQ31" s="103"/>
      <c r="AR31" s="103"/>
      <c r="AS31" s="578"/>
      <c r="AT31" s="48">
        <f t="shared" si="4"/>
        <v>0</v>
      </c>
      <c r="AU31" s="160">
        <f t="shared" si="12"/>
        <v>0</v>
      </c>
      <c r="AV31" s="172"/>
      <c r="AW31" s="103"/>
      <c r="AX31" s="107"/>
    </row>
    <row r="32" spans="1:50" s="104" customFormat="1" ht="14.1" customHeight="1" x14ac:dyDescent="0.15">
      <c r="A32" s="113"/>
      <c r="B32" s="114"/>
      <c r="C32" s="114"/>
      <c r="D32" s="114"/>
      <c r="E32" s="44"/>
      <c r="F32" s="44" t="str">
        <f t="shared" si="0"/>
        <v>__</v>
      </c>
      <c r="G32" s="114"/>
      <c r="H32" s="33"/>
      <c r="I32" s="44"/>
      <c r="J32" s="115"/>
      <c r="K32" s="115"/>
      <c r="L32" s="175" t="s">
        <v>10</v>
      </c>
      <c r="M32" s="175"/>
      <c r="N32" s="138">
        <v>1000</v>
      </c>
      <c r="O32" s="52">
        <v>0.05</v>
      </c>
      <c r="P32" s="48">
        <f t="shared" si="1"/>
        <v>0</v>
      </c>
      <c r="Q32" s="160">
        <f t="shared" si="5"/>
        <v>0</v>
      </c>
      <c r="R32" s="172"/>
      <c r="S32" s="103"/>
      <c r="T32" s="107"/>
      <c r="U32" s="581"/>
      <c r="V32" s="48">
        <f t="shared" si="6"/>
        <v>0</v>
      </c>
      <c r="W32" s="160">
        <f t="shared" si="7"/>
        <v>0</v>
      </c>
      <c r="X32" s="172"/>
      <c r="Y32" s="103"/>
      <c r="Z32" s="103"/>
      <c r="AA32" s="578"/>
      <c r="AB32" s="48">
        <f t="shared" si="8"/>
        <v>0</v>
      </c>
      <c r="AC32" s="160">
        <f t="shared" si="9"/>
        <v>0</v>
      </c>
      <c r="AD32" s="172"/>
      <c r="AE32" s="103"/>
      <c r="AF32" s="103"/>
      <c r="AG32" s="578"/>
      <c r="AH32" s="48">
        <f t="shared" si="2"/>
        <v>0</v>
      </c>
      <c r="AI32" s="160">
        <f t="shared" si="10"/>
        <v>0</v>
      </c>
      <c r="AJ32" s="172"/>
      <c r="AK32" s="103"/>
      <c r="AL32" s="103"/>
      <c r="AM32" s="578"/>
      <c r="AN32" s="48">
        <f t="shared" si="3"/>
        <v>0</v>
      </c>
      <c r="AO32" s="160">
        <f t="shared" si="11"/>
        <v>0</v>
      </c>
      <c r="AP32" s="172"/>
      <c r="AQ32" s="103"/>
      <c r="AR32" s="103"/>
      <c r="AS32" s="578"/>
      <c r="AT32" s="48">
        <f t="shared" si="4"/>
        <v>0</v>
      </c>
      <c r="AU32" s="160">
        <f t="shared" si="12"/>
        <v>0</v>
      </c>
      <c r="AV32" s="172"/>
      <c r="AW32" s="103"/>
      <c r="AX32" s="107"/>
    </row>
    <row r="33" spans="1:50" s="104" customFormat="1" ht="14.1" customHeight="1" x14ac:dyDescent="0.15">
      <c r="A33" s="105"/>
      <c r="B33" s="44"/>
      <c r="C33" s="44"/>
      <c r="D33" s="44"/>
      <c r="E33" s="44"/>
      <c r="F33" s="44" t="str">
        <f t="shared" si="0"/>
        <v>__</v>
      </c>
      <c r="G33" s="44"/>
      <c r="H33" s="33"/>
      <c r="I33" s="44"/>
      <c r="J33" s="115"/>
      <c r="K33" s="115"/>
      <c r="L33" s="175" t="s">
        <v>10</v>
      </c>
      <c r="M33" s="175"/>
      <c r="N33" s="138">
        <v>1000</v>
      </c>
      <c r="O33" s="52">
        <v>0.05</v>
      </c>
      <c r="P33" s="48">
        <f t="shared" si="1"/>
        <v>0</v>
      </c>
      <c r="Q33" s="160">
        <f t="shared" si="5"/>
        <v>0</v>
      </c>
      <c r="R33" s="172"/>
      <c r="S33" s="103"/>
      <c r="T33" s="107"/>
      <c r="U33" s="581"/>
      <c r="V33" s="48">
        <f t="shared" si="6"/>
        <v>0</v>
      </c>
      <c r="W33" s="160">
        <f t="shared" si="7"/>
        <v>0</v>
      </c>
      <c r="X33" s="172"/>
      <c r="Y33" s="103"/>
      <c r="Z33" s="103"/>
      <c r="AA33" s="578"/>
      <c r="AB33" s="48">
        <f t="shared" si="8"/>
        <v>0</v>
      </c>
      <c r="AC33" s="160">
        <f t="shared" si="9"/>
        <v>0</v>
      </c>
      <c r="AD33" s="172"/>
      <c r="AE33" s="103"/>
      <c r="AF33" s="103"/>
      <c r="AG33" s="578"/>
      <c r="AH33" s="48">
        <f t="shared" si="2"/>
        <v>0</v>
      </c>
      <c r="AI33" s="160">
        <f t="shared" si="10"/>
        <v>0</v>
      </c>
      <c r="AJ33" s="172"/>
      <c r="AK33" s="103"/>
      <c r="AL33" s="103"/>
      <c r="AM33" s="578"/>
      <c r="AN33" s="48">
        <f t="shared" si="3"/>
        <v>0</v>
      </c>
      <c r="AO33" s="160">
        <f t="shared" si="11"/>
        <v>0</v>
      </c>
      <c r="AP33" s="172"/>
      <c r="AQ33" s="103"/>
      <c r="AR33" s="103"/>
      <c r="AS33" s="578"/>
      <c r="AT33" s="48">
        <f t="shared" si="4"/>
        <v>0</v>
      </c>
      <c r="AU33" s="160">
        <f t="shared" si="12"/>
        <v>0</v>
      </c>
      <c r="AV33" s="172"/>
      <c r="AW33" s="103"/>
      <c r="AX33" s="107"/>
    </row>
    <row r="34" spans="1:50" s="104" customFormat="1" ht="14.1" customHeight="1" x14ac:dyDescent="0.15">
      <c r="A34" s="113"/>
      <c r="B34" s="114"/>
      <c r="C34" s="114"/>
      <c r="D34" s="114"/>
      <c r="E34" s="44"/>
      <c r="F34" s="44" t="str">
        <f t="shared" si="0"/>
        <v>__</v>
      </c>
      <c r="G34" s="114"/>
      <c r="H34" s="33"/>
      <c r="I34" s="44"/>
      <c r="J34" s="115"/>
      <c r="K34" s="115"/>
      <c r="L34" s="175" t="s">
        <v>10</v>
      </c>
      <c r="M34" s="175"/>
      <c r="N34" s="138">
        <v>1000</v>
      </c>
      <c r="O34" s="52">
        <v>0.05</v>
      </c>
      <c r="P34" s="48">
        <f t="shared" si="1"/>
        <v>0</v>
      </c>
      <c r="Q34" s="160">
        <f t="shared" si="5"/>
        <v>0</v>
      </c>
      <c r="R34" s="172"/>
      <c r="S34" s="103"/>
      <c r="T34" s="107"/>
      <c r="U34" s="581"/>
      <c r="V34" s="48">
        <f t="shared" si="6"/>
        <v>0</v>
      </c>
      <c r="W34" s="160">
        <f t="shared" si="7"/>
        <v>0</v>
      </c>
      <c r="X34" s="172"/>
      <c r="Y34" s="103"/>
      <c r="Z34" s="103"/>
      <c r="AA34" s="578"/>
      <c r="AB34" s="48">
        <f t="shared" si="8"/>
        <v>0</v>
      </c>
      <c r="AC34" s="160">
        <f t="shared" si="9"/>
        <v>0</v>
      </c>
      <c r="AD34" s="172"/>
      <c r="AE34" s="103"/>
      <c r="AF34" s="103"/>
      <c r="AG34" s="578"/>
      <c r="AH34" s="48">
        <f t="shared" si="2"/>
        <v>0</v>
      </c>
      <c r="AI34" s="160">
        <f t="shared" si="10"/>
        <v>0</v>
      </c>
      <c r="AJ34" s="172"/>
      <c r="AK34" s="103"/>
      <c r="AL34" s="103"/>
      <c r="AM34" s="578"/>
      <c r="AN34" s="48">
        <f t="shared" si="3"/>
        <v>0</v>
      </c>
      <c r="AO34" s="160">
        <f t="shared" si="11"/>
        <v>0</v>
      </c>
      <c r="AP34" s="172"/>
      <c r="AQ34" s="103"/>
      <c r="AR34" s="103"/>
      <c r="AS34" s="578"/>
      <c r="AT34" s="48">
        <f t="shared" si="4"/>
        <v>0</v>
      </c>
      <c r="AU34" s="160">
        <f t="shared" si="12"/>
        <v>0</v>
      </c>
      <c r="AV34" s="172"/>
      <c r="AW34" s="103"/>
      <c r="AX34" s="107"/>
    </row>
    <row r="35" spans="1:50" s="104" customFormat="1" ht="14.1" customHeight="1" x14ac:dyDescent="0.15">
      <c r="A35" s="113"/>
      <c r="B35" s="114"/>
      <c r="C35" s="114"/>
      <c r="D35" s="114"/>
      <c r="E35" s="44"/>
      <c r="F35" s="44" t="str">
        <f t="shared" si="0"/>
        <v>__</v>
      </c>
      <c r="G35" s="114"/>
      <c r="H35" s="33"/>
      <c r="I35" s="44"/>
      <c r="J35" s="115"/>
      <c r="K35" s="115"/>
      <c r="L35" s="175" t="s">
        <v>10</v>
      </c>
      <c r="M35" s="175"/>
      <c r="N35" s="138">
        <v>1000</v>
      </c>
      <c r="O35" s="52">
        <v>0.05</v>
      </c>
      <c r="P35" s="48">
        <f t="shared" si="1"/>
        <v>0</v>
      </c>
      <c r="Q35" s="160">
        <f t="shared" si="5"/>
        <v>0</v>
      </c>
      <c r="R35" s="172"/>
      <c r="S35" s="103"/>
      <c r="T35" s="107"/>
      <c r="U35" s="581"/>
      <c r="V35" s="48">
        <f t="shared" si="6"/>
        <v>0</v>
      </c>
      <c r="W35" s="160">
        <f t="shared" si="7"/>
        <v>0</v>
      </c>
      <c r="X35" s="172"/>
      <c r="Y35" s="103"/>
      <c r="Z35" s="103"/>
      <c r="AA35" s="578"/>
      <c r="AB35" s="48">
        <f t="shared" si="8"/>
        <v>0</v>
      </c>
      <c r="AC35" s="160">
        <f t="shared" si="9"/>
        <v>0</v>
      </c>
      <c r="AD35" s="172"/>
      <c r="AE35" s="103"/>
      <c r="AF35" s="103"/>
      <c r="AG35" s="578"/>
      <c r="AH35" s="48">
        <f t="shared" si="2"/>
        <v>0</v>
      </c>
      <c r="AI35" s="160">
        <f t="shared" si="10"/>
        <v>0</v>
      </c>
      <c r="AJ35" s="172"/>
      <c r="AK35" s="103"/>
      <c r="AL35" s="103"/>
      <c r="AM35" s="578"/>
      <c r="AN35" s="48">
        <f t="shared" si="3"/>
        <v>0</v>
      </c>
      <c r="AO35" s="160">
        <f t="shared" si="11"/>
        <v>0</v>
      </c>
      <c r="AP35" s="172"/>
      <c r="AQ35" s="103"/>
      <c r="AR35" s="103"/>
      <c r="AS35" s="578"/>
      <c r="AT35" s="48">
        <f t="shared" si="4"/>
        <v>0</v>
      </c>
      <c r="AU35" s="160">
        <f t="shared" si="12"/>
        <v>0</v>
      </c>
      <c r="AV35" s="172"/>
      <c r="AW35" s="103"/>
      <c r="AX35" s="107"/>
    </row>
    <row r="36" spans="1:50" s="104" customFormat="1" ht="14.1" customHeight="1" x14ac:dyDescent="0.15">
      <c r="A36" s="113"/>
      <c r="B36" s="114"/>
      <c r="C36" s="114"/>
      <c r="D36" s="114"/>
      <c r="E36" s="44"/>
      <c r="F36" s="44" t="str">
        <f t="shared" si="0"/>
        <v>__</v>
      </c>
      <c r="G36" s="114"/>
      <c r="H36" s="33"/>
      <c r="I36" s="44"/>
      <c r="J36" s="115"/>
      <c r="K36" s="115"/>
      <c r="L36" s="175" t="s">
        <v>10</v>
      </c>
      <c r="M36" s="175"/>
      <c r="N36" s="138">
        <v>1000</v>
      </c>
      <c r="O36" s="52">
        <v>0.05</v>
      </c>
      <c r="P36" s="48">
        <f t="shared" si="1"/>
        <v>0</v>
      </c>
      <c r="Q36" s="160">
        <f t="shared" si="5"/>
        <v>0</v>
      </c>
      <c r="R36" s="172"/>
      <c r="S36" s="103"/>
      <c r="T36" s="107"/>
      <c r="U36" s="581"/>
      <c r="V36" s="48">
        <f t="shared" si="6"/>
        <v>0</v>
      </c>
      <c r="W36" s="160">
        <f t="shared" si="7"/>
        <v>0</v>
      </c>
      <c r="X36" s="172"/>
      <c r="Y36" s="103"/>
      <c r="Z36" s="103"/>
      <c r="AA36" s="578"/>
      <c r="AB36" s="48">
        <f t="shared" si="8"/>
        <v>0</v>
      </c>
      <c r="AC36" s="160">
        <f t="shared" si="9"/>
        <v>0</v>
      </c>
      <c r="AD36" s="172"/>
      <c r="AE36" s="103"/>
      <c r="AF36" s="103"/>
      <c r="AG36" s="578"/>
      <c r="AH36" s="48">
        <f t="shared" si="2"/>
        <v>0</v>
      </c>
      <c r="AI36" s="160">
        <f t="shared" si="10"/>
        <v>0</v>
      </c>
      <c r="AJ36" s="172"/>
      <c r="AK36" s="103"/>
      <c r="AL36" s="103"/>
      <c r="AM36" s="578"/>
      <c r="AN36" s="48">
        <f t="shared" si="3"/>
        <v>0</v>
      </c>
      <c r="AO36" s="160">
        <f t="shared" si="11"/>
        <v>0</v>
      </c>
      <c r="AP36" s="172"/>
      <c r="AQ36" s="103"/>
      <c r="AR36" s="103"/>
      <c r="AS36" s="578"/>
      <c r="AT36" s="48">
        <f t="shared" si="4"/>
        <v>0</v>
      </c>
      <c r="AU36" s="160">
        <f t="shared" si="12"/>
        <v>0</v>
      </c>
      <c r="AV36" s="172"/>
      <c r="AW36" s="103"/>
      <c r="AX36" s="107"/>
    </row>
    <row r="37" spans="1:50" s="104" customFormat="1" ht="14.1" customHeight="1" x14ac:dyDescent="0.15">
      <c r="A37" s="113"/>
      <c r="B37" s="114"/>
      <c r="C37" s="44"/>
      <c r="D37" s="114"/>
      <c r="E37" s="106"/>
      <c r="F37" s="44" t="str">
        <f t="shared" si="0"/>
        <v>__</v>
      </c>
      <c r="G37" s="114"/>
      <c r="H37" s="33"/>
      <c r="I37" s="44"/>
      <c r="J37" s="115"/>
      <c r="K37" s="115"/>
      <c r="L37" s="175" t="s">
        <v>10</v>
      </c>
      <c r="M37" s="175"/>
      <c r="N37" s="138">
        <v>1000</v>
      </c>
      <c r="O37" s="52">
        <v>0.05</v>
      </c>
      <c r="P37" s="48">
        <f t="shared" si="1"/>
        <v>0</v>
      </c>
      <c r="Q37" s="160">
        <f t="shared" si="5"/>
        <v>0</v>
      </c>
      <c r="R37" s="172"/>
      <c r="S37" s="103"/>
      <c r="T37" s="107"/>
      <c r="U37" s="581"/>
      <c r="V37" s="48">
        <f t="shared" si="6"/>
        <v>0</v>
      </c>
      <c r="W37" s="160">
        <f t="shared" si="7"/>
        <v>0</v>
      </c>
      <c r="X37" s="172"/>
      <c r="Y37" s="103"/>
      <c r="Z37" s="103"/>
      <c r="AA37" s="578"/>
      <c r="AB37" s="48">
        <f t="shared" si="8"/>
        <v>0</v>
      </c>
      <c r="AC37" s="160">
        <f t="shared" si="9"/>
        <v>0</v>
      </c>
      <c r="AD37" s="172"/>
      <c r="AE37" s="103"/>
      <c r="AF37" s="103"/>
      <c r="AG37" s="578"/>
      <c r="AH37" s="48">
        <f t="shared" si="2"/>
        <v>0</v>
      </c>
      <c r="AI37" s="160">
        <f t="shared" si="10"/>
        <v>0</v>
      </c>
      <c r="AJ37" s="172"/>
      <c r="AK37" s="103"/>
      <c r="AL37" s="103"/>
      <c r="AM37" s="578"/>
      <c r="AN37" s="48">
        <f t="shared" si="3"/>
        <v>0</v>
      </c>
      <c r="AO37" s="160">
        <f t="shared" si="11"/>
        <v>0</v>
      </c>
      <c r="AP37" s="172"/>
      <c r="AQ37" s="103"/>
      <c r="AR37" s="103"/>
      <c r="AS37" s="578"/>
      <c r="AT37" s="48">
        <f t="shared" si="4"/>
        <v>0</v>
      </c>
      <c r="AU37" s="160">
        <f t="shared" si="12"/>
        <v>0</v>
      </c>
      <c r="AV37" s="172"/>
      <c r="AW37" s="103"/>
      <c r="AX37" s="107"/>
    </row>
    <row r="38" spans="1:50" s="104" customFormat="1" ht="14.1" customHeight="1" x14ac:dyDescent="0.15">
      <c r="A38" s="113"/>
      <c r="B38" s="114"/>
      <c r="C38" s="44"/>
      <c r="D38" s="114"/>
      <c r="E38" s="106"/>
      <c r="F38" s="44" t="str">
        <f t="shared" si="0"/>
        <v>__</v>
      </c>
      <c r="G38" s="114"/>
      <c r="H38" s="33"/>
      <c r="I38" s="44"/>
      <c r="J38" s="115"/>
      <c r="K38" s="115"/>
      <c r="L38" s="175" t="s">
        <v>10</v>
      </c>
      <c r="M38" s="175"/>
      <c r="N38" s="138">
        <v>1000</v>
      </c>
      <c r="O38" s="52">
        <v>0.05</v>
      </c>
      <c r="P38" s="48">
        <f t="shared" si="1"/>
        <v>0</v>
      </c>
      <c r="Q38" s="160">
        <f t="shared" si="5"/>
        <v>0</v>
      </c>
      <c r="R38" s="172"/>
      <c r="S38" s="103"/>
      <c r="T38" s="107"/>
      <c r="U38" s="581"/>
      <c r="V38" s="48">
        <f t="shared" si="6"/>
        <v>0</v>
      </c>
      <c r="W38" s="160">
        <f t="shared" si="7"/>
        <v>0</v>
      </c>
      <c r="X38" s="172"/>
      <c r="Y38" s="103"/>
      <c r="Z38" s="103"/>
      <c r="AA38" s="578"/>
      <c r="AB38" s="48">
        <f t="shared" si="8"/>
        <v>0</v>
      </c>
      <c r="AC38" s="160">
        <f t="shared" si="9"/>
        <v>0</v>
      </c>
      <c r="AD38" s="172"/>
      <c r="AE38" s="103"/>
      <c r="AF38" s="103"/>
      <c r="AG38" s="578"/>
      <c r="AH38" s="48">
        <f t="shared" si="2"/>
        <v>0</v>
      </c>
      <c r="AI38" s="160">
        <f t="shared" si="10"/>
        <v>0</v>
      </c>
      <c r="AJ38" s="172"/>
      <c r="AK38" s="103"/>
      <c r="AL38" s="103"/>
      <c r="AM38" s="578"/>
      <c r="AN38" s="48">
        <f t="shared" si="3"/>
        <v>0</v>
      </c>
      <c r="AO38" s="160">
        <f t="shared" si="11"/>
        <v>0</v>
      </c>
      <c r="AP38" s="172"/>
      <c r="AQ38" s="103"/>
      <c r="AR38" s="103"/>
      <c r="AS38" s="578"/>
      <c r="AT38" s="48">
        <f t="shared" si="4"/>
        <v>0</v>
      </c>
      <c r="AU38" s="160">
        <f t="shared" si="12"/>
        <v>0</v>
      </c>
      <c r="AV38" s="172"/>
      <c r="AW38" s="103"/>
      <c r="AX38" s="107"/>
    </row>
    <row r="39" spans="1:50" s="104" customFormat="1" ht="14.1" customHeight="1" x14ac:dyDescent="0.15">
      <c r="A39" s="105"/>
      <c r="B39" s="44"/>
      <c r="C39" s="44"/>
      <c r="D39" s="44"/>
      <c r="E39" s="106"/>
      <c r="F39" s="44" t="str">
        <f t="shared" si="0"/>
        <v>__</v>
      </c>
      <c r="G39" s="44"/>
      <c r="H39" s="33"/>
      <c r="I39" s="44"/>
      <c r="J39" s="44"/>
      <c r="K39" s="44"/>
      <c r="L39" s="175" t="s">
        <v>10</v>
      </c>
      <c r="M39" s="175"/>
      <c r="N39" s="138">
        <v>1000</v>
      </c>
      <c r="O39" s="52">
        <v>0.05</v>
      </c>
      <c r="P39" s="48">
        <f t="shared" si="1"/>
        <v>0</v>
      </c>
      <c r="Q39" s="160">
        <f t="shared" si="5"/>
        <v>0</v>
      </c>
      <c r="R39" s="172"/>
      <c r="S39" s="103"/>
      <c r="T39" s="107"/>
      <c r="U39" s="581"/>
      <c r="V39" s="48">
        <f t="shared" si="6"/>
        <v>0</v>
      </c>
      <c r="W39" s="160">
        <f t="shared" si="7"/>
        <v>0</v>
      </c>
      <c r="X39" s="172"/>
      <c r="Y39" s="103"/>
      <c r="Z39" s="103"/>
      <c r="AA39" s="578"/>
      <c r="AB39" s="48">
        <f t="shared" si="8"/>
        <v>0</v>
      </c>
      <c r="AC39" s="160">
        <f t="shared" si="9"/>
        <v>0</v>
      </c>
      <c r="AD39" s="172"/>
      <c r="AE39" s="103"/>
      <c r="AF39" s="103"/>
      <c r="AG39" s="578"/>
      <c r="AH39" s="48">
        <f t="shared" si="2"/>
        <v>0</v>
      </c>
      <c r="AI39" s="160">
        <f t="shared" si="10"/>
        <v>0</v>
      </c>
      <c r="AJ39" s="172"/>
      <c r="AK39" s="103"/>
      <c r="AL39" s="103"/>
      <c r="AM39" s="578"/>
      <c r="AN39" s="48">
        <f t="shared" si="3"/>
        <v>0</v>
      </c>
      <c r="AO39" s="160">
        <f t="shared" si="11"/>
        <v>0</v>
      </c>
      <c r="AP39" s="172"/>
      <c r="AQ39" s="103"/>
      <c r="AR39" s="103"/>
      <c r="AS39" s="578"/>
      <c r="AT39" s="48">
        <f t="shared" si="4"/>
        <v>0</v>
      </c>
      <c r="AU39" s="160">
        <f t="shared" si="12"/>
        <v>0</v>
      </c>
      <c r="AV39" s="172"/>
      <c r="AW39" s="103"/>
      <c r="AX39" s="107"/>
    </row>
    <row r="40" spans="1:50" s="104" customFormat="1" ht="14.1" customHeight="1" thickBot="1" x14ac:dyDescent="0.2">
      <c r="A40" s="109"/>
      <c r="B40" s="110"/>
      <c r="C40" s="110"/>
      <c r="D40" s="110"/>
      <c r="E40" s="198"/>
      <c r="F40" s="110" t="str">
        <f t="shared" si="0"/>
        <v>__</v>
      </c>
      <c r="G40" s="110"/>
      <c r="H40" s="47"/>
      <c r="I40" s="110"/>
      <c r="J40" s="110"/>
      <c r="K40" s="110"/>
      <c r="L40" s="199" t="s">
        <v>10</v>
      </c>
      <c r="M40" s="199"/>
      <c r="N40" s="140">
        <v>1000</v>
      </c>
      <c r="O40" s="117">
        <v>0.05</v>
      </c>
      <c r="P40" s="122">
        <f t="shared" si="1"/>
        <v>0</v>
      </c>
      <c r="Q40" s="161">
        <f t="shared" si="5"/>
        <v>0</v>
      </c>
      <c r="R40" s="173"/>
      <c r="S40" s="170"/>
      <c r="T40" s="171"/>
      <c r="U40" s="582"/>
      <c r="V40" s="122">
        <f t="shared" si="6"/>
        <v>0</v>
      </c>
      <c r="W40" s="161">
        <f t="shared" si="7"/>
        <v>0</v>
      </c>
      <c r="X40" s="173"/>
      <c r="Y40" s="170"/>
      <c r="Z40" s="170"/>
      <c r="AA40" s="579"/>
      <c r="AB40" s="122">
        <f t="shared" si="8"/>
        <v>0</v>
      </c>
      <c r="AC40" s="161">
        <f t="shared" si="9"/>
        <v>0</v>
      </c>
      <c r="AD40" s="173"/>
      <c r="AE40" s="170"/>
      <c r="AF40" s="170"/>
      <c r="AG40" s="579"/>
      <c r="AH40" s="122">
        <f t="shared" si="2"/>
        <v>0</v>
      </c>
      <c r="AI40" s="161">
        <f t="shared" si="10"/>
        <v>0</v>
      </c>
      <c r="AJ40" s="173"/>
      <c r="AK40" s="170"/>
      <c r="AL40" s="170"/>
      <c r="AM40" s="579"/>
      <c r="AN40" s="122">
        <f t="shared" si="3"/>
        <v>0</v>
      </c>
      <c r="AO40" s="161">
        <f t="shared" si="11"/>
        <v>0</v>
      </c>
      <c r="AP40" s="173"/>
      <c r="AQ40" s="170"/>
      <c r="AR40" s="170"/>
      <c r="AS40" s="579"/>
      <c r="AT40" s="122">
        <f t="shared" si="4"/>
        <v>0</v>
      </c>
      <c r="AU40" s="161">
        <f t="shared" si="12"/>
        <v>0</v>
      </c>
      <c r="AV40" s="173"/>
      <c r="AW40" s="170"/>
      <c r="AX40" s="171"/>
    </row>
  </sheetData>
  <autoFilter ref="A18:AX40"/>
  <dataConsolidate/>
  <mergeCells count="10">
    <mergeCell ref="AA19:AA40"/>
    <mergeCell ref="AG19:AG40"/>
    <mergeCell ref="AM19:AM40"/>
    <mergeCell ref="AS19:AS40"/>
    <mergeCell ref="A1:C1"/>
    <mergeCell ref="A3:C3"/>
    <mergeCell ref="A5:B5"/>
    <mergeCell ref="A6:C6"/>
    <mergeCell ref="N17:O17"/>
    <mergeCell ref="U19:U40"/>
  </mergeCells>
  <conditionalFormatting sqref="E34:E36">
    <cfRule type="expression" dxfId="51" priority="39">
      <formula>ISBLANK(#REF!)</formula>
    </cfRule>
  </conditionalFormatting>
  <conditionalFormatting sqref="E22:E33 J40:K40 G40">
    <cfRule type="expression" dxfId="50" priority="22">
      <formula>ISBLANK(#REF!)</formula>
    </cfRule>
  </conditionalFormatting>
  <conditionalFormatting sqref="E19:E20 E35:E36">
    <cfRule type="expression" dxfId="49" priority="38">
      <formula>ISBLANK(#REF!)</formula>
    </cfRule>
  </conditionalFormatting>
  <conditionalFormatting sqref="K39">
    <cfRule type="expression" dxfId="48" priority="37">
      <formula>ISBLANK(#REF!)</formula>
    </cfRule>
  </conditionalFormatting>
  <conditionalFormatting sqref="G39">
    <cfRule type="expression" dxfId="47" priority="29">
      <formula>ISBLANK(#REF!)</formula>
    </cfRule>
  </conditionalFormatting>
  <conditionalFormatting sqref="J39">
    <cfRule type="expression" dxfId="46" priority="28">
      <formula>ISBLANK(#REF!)</formula>
    </cfRule>
  </conditionalFormatting>
  <conditionalFormatting sqref="E21">
    <cfRule type="expression" dxfId="45" priority="17">
      <formula>ISBLANK(#REF!)</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Liste_D!$B$2:$B$62</xm:f>
          </x14:formula1>
          <xm:sqref>I19:I40</xm:sqref>
        </x14:dataValidation>
        <x14:dataValidation type="list" allowBlank="1" showInputMessage="1" showErrorMessage="1">
          <x14:formula1>
            <xm:f>Liste_D!$A$2:$A$17</xm:f>
          </x14:formula1>
          <xm:sqref>H19:H40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49"/>
  <sheetViews>
    <sheetView topLeftCell="A5" zoomScale="55" zoomScaleNormal="55" workbookViewId="0">
      <selection activeCell="D19" sqref="D19"/>
    </sheetView>
  </sheetViews>
  <sheetFormatPr baseColWidth="10" defaultRowHeight="15" outlineLevelRow="1" outlineLevelCol="1" x14ac:dyDescent="0.25"/>
  <cols>
    <col min="1" max="1" width="6.85546875" customWidth="1"/>
    <col min="2" max="2" width="21.42578125" customWidth="1"/>
    <col min="5" max="5" width="16.5703125" style="63" customWidth="1"/>
    <col min="6" max="6" width="24.5703125" customWidth="1" outlineLevel="1"/>
    <col min="7" max="11" width="10.85546875" customWidth="1" outlineLevel="1"/>
    <col min="12" max="12" width="12.85546875" style="14" customWidth="1" outlineLevel="1"/>
    <col min="13" max="13" width="11" style="15" bestFit="1" customWidth="1"/>
    <col min="14" max="14" width="11" style="17" bestFit="1" customWidth="1"/>
    <col min="15" max="15" width="11" style="15" customWidth="1" outlineLevel="1"/>
    <col min="16" max="16" width="11.140625" style="15" customWidth="1" outlineLevel="1"/>
    <col min="17" max="17" width="12.5703125" style="15" customWidth="1"/>
    <col min="18" max="18" width="12.7109375" style="15" customWidth="1"/>
    <col min="19" max="19" width="10.85546875" style="15"/>
    <col min="20" max="20" width="2.7109375" style="15" customWidth="1"/>
    <col min="21" max="21" width="11" style="15" customWidth="1" outlineLevel="1"/>
    <col min="22" max="25" width="13.140625" style="15" customWidth="1" outlineLevel="1"/>
    <col min="26" max="26" width="2.42578125" style="15" customWidth="1"/>
    <col min="27" max="27" width="11" style="15" customWidth="1" outlineLevel="1"/>
    <col min="28" max="28" width="12.140625" style="15" customWidth="1" outlineLevel="1"/>
    <col min="29" max="31" width="10.85546875" style="15" customWidth="1" outlineLevel="1"/>
    <col min="32" max="32" width="2.5703125" style="15" customWidth="1"/>
    <col min="33" max="33" width="11" style="15" customWidth="1" outlineLevel="1"/>
    <col min="34" max="34" width="12.140625" style="15" customWidth="1" outlineLevel="1"/>
    <col min="35" max="36" width="12.85546875" style="15" customWidth="1" outlineLevel="1"/>
    <col min="37" max="37" width="10.85546875" style="15" customWidth="1" outlineLevel="1"/>
    <col min="38" max="38" width="3.140625" style="15" customWidth="1"/>
    <col min="39" max="39" width="11" style="15" customWidth="1" outlineLevel="1"/>
    <col min="40" max="40" width="12.140625" style="15" customWidth="1" outlineLevel="1"/>
    <col min="41" max="43" width="10.85546875" style="15" customWidth="1" outlineLevel="1"/>
    <col min="44" max="44" width="3.42578125" style="15" customWidth="1"/>
    <col min="45" max="45" width="11" style="15" customWidth="1" outlineLevel="1" collapsed="1"/>
    <col min="46" max="46" width="12.140625" style="15" customWidth="1" outlineLevel="1"/>
    <col min="47" max="48" width="10.85546875" customWidth="1" outlineLevel="1"/>
    <col min="49" max="49" width="11.140625" customWidth="1" outlineLevel="1"/>
  </cols>
  <sheetData>
    <row r="1" spans="1:5" outlineLevel="1" x14ac:dyDescent="0.25">
      <c r="A1" s="569" t="s">
        <v>21</v>
      </c>
      <c r="B1" s="569"/>
      <c r="C1" s="569"/>
      <c r="D1" s="1"/>
      <c r="E1" s="62"/>
    </row>
    <row r="2" spans="1:5" outlineLevel="1" x14ac:dyDescent="0.25">
      <c r="A2" s="1"/>
      <c r="B2" s="1"/>
      <c r="C2" s="1"/>
      <c r="D2" s="1"/>
      <c r="E2" s="62"/>
    </row>
    <row r="3" spans="1:5" outlineLevel="1" x14ac:dyDescent="0.25">
      <c r="A3" s="570" t="s">
        <v>22</v>
      </c>
      <c r="B3" s="571"/>
      <c r="C3" s="571"/>
      <c r="D3" s="1"/>
      <c r="E3" s="62"/>
    </row>
    <row r="4" spans="1:5" outlineLevel="1" x14ac:dyDescent="0.25">
      <c r="A4" s="3"/>
      <c r="B4" s="1"/>
      <c r="C4" s="1"/>
      <c r="D4" s="1"/>
      <c r="E4" s="62"/>
    </row>
    <row r="5" spans="1:5" outlineLevel="1" x14ac:dyDescent="0.25">
      <c r="A5" s="572" t="s">
        <v>23</v>
      </c>
      <c r="B5" s="573"/>
      <c r="C5" s="1"/>
      <c r="D5" s="1"/>
      <c r="E5" s="62"/>
    </row>
    <row r="6" spans="1:5" outlineLevel="1" x14ac:dyDescent="0.25">
      <c r="A6" s="574" t="s">
        <v>24</v>
      </c>
      <c r="B6" s="575"/>
      <c r="C6" s="575"/>
      <c r="D6" s="1"/>
      <c r="E6" s="62"/>
    </row>
    <row r="7" spans="1:5" ht="15.75" outlineLevel="1" thickBot="1" x14ac:dyDescent="0.3">
      <c r="A7" s="1"/>
      <c r="B7" s="1"/>
      <c r="C7" s="1"/>
      <c r="D7" s="1"/>
      <c r="E7" s="62"/>
    </row>
    <row r="8" spans="1:5" ht="15.75" outlineLevel="1" thickBot="1" x14ac:dyDescent="0.3">
      <c r="A8" s="1"/>
      <c r="B8" s="1"/>
      <c r="C8" s="1"/>
      <c r="D8" s="93" t="s">
        <v>25</v>
      </c>
      <c r="E8" s="94" t="s">
        <v>26</v>
      </c>
    </row>
    <row r="9" spans="1:5" outlineLevel="1" x14ac:dyDescent="0.25">
      <c r="A9" s="4" t="s">
        <v>27</v>
      </c>
      <c r="B9" s="5" t="s">
        <v>28</v>
      </c>
      <c r="C9" s="6" t="s">
        <v>29</v>
      </c>
      <c r="D9" s="92">
        <v>112.1</v>
      </c>
      <c r="E9" s="100"/>
    </row>
    <row r="10" spans="1:5" outlineLevel="1" x14ac:dyDescent="0.25">
      <c r="A10" s="7" t="s">
        <v>30</v>
      </c>
      <c r="B10" s="8" t="s">
        <v>31</v>
      </c>
      <c r="C10" s="9" t="s">
        <v>32</v>
      </c>
      <c r="D10" s="82">
        <v>120.2</v>
      </c>
      <c r="E10" s="83">
        <f>0.15+0.85*$D$10/$D$9</f>
        <v>1.0614183764495986</v>
      </c>
    </row>
    <row r="11" spans="1:5" outlineLevel="1" x14ac:dyDescent="0.25">
      <c r="A11" s="10"/>
      <c r="B11" s="8" t="s">
        <v>33</v>
      </c>
      <c r="C11" s="9" t="s">
        <v>32</v>
      </c>
      <c r="D11" s="84">
        <v>120.2</v>
      </c>
      <c r="E11" s="85">
        <f>0.15+0.85*$D$11/$D$9</f>
        <v>1.0614183764495986</v>
      </c>
    </row>
    <row r="12" spans="1:5" outlineLevel="1" x14ac:dyDescent="0.25">
      <c r="A12" s="10"/>
      <c r="B12" s="8" t="s">
        <v>34</v>
      </c>
      <c r="C12" s="9" t="s">
        <v>32</v>
      </c>
      <c r="D12" s="86">
        <v>120.2</v>
      </c>
      <c r="E12" s="87">
        <f>0.15+0.85*$D$12/$D$9</f>
        <v>1.0614183764495986</v>
      </c>
    </row>
    <row r="13" spans="1:5" outlineLevel="1" x14ac:dyDescent="0.25">
      <c r="A13" s="10"/>
      <c r="B13" s="8" t="s">
        <v>35</v>
      </c>
      <c r="C13" s="9" t="s">
        <v>32</v>
      </c>
      <c r="D13" s="88">
        <v>120.2</v>
      </c>
      <c r="E13" s="89">
        <f>0.15+0.85*$D$13/$D$9</f>
        <v>1.0614183764495986</v>
      </c>
    </row>
    <row r="14" spans="1:5" ht="15.75" outlineLevel="1" thickBot="1" x14ac:dyDescent="0.3">
      <c r="A14" s="11"/>
      <c r="B14" s="12" t="s">
        <v>36</v>
      </c>
      <c r="C14" s="13" t="s">
        <v>32</v>
      </c>
      <c r="D14" s="90">
        <v>120.2</v>
      </c>
      <c r="E14" s="91">
        <f>0.15+0.85*$D$14/$D$9</f>
        <v>1.0614183764495986</v>
      </c>
    </row>
    <row r="15" spans="1:5" outlineLevel="1" x14ac:dyDescent="0.25"/>
    <row r="16" spans="1:5" outlineLevel="1" x14ac:dyDescent="0.25"/>
    <row r="17" spans="1:49" ht="15.75" thickBot="1" x14ac:dyDescent="0.3">
      <c r="M17" s="576" t="s">
        <v>50</v>
      </c>
      <c r="N17" s="576"/>
    </row>
    <row r="18" spans="1:49" ht="45.75" thickBot="1" x14ac:dyDescent="0.3">
      <c r="A18" s="143" t="s">
        <v>0</v>
      </c>
      <c r="B18" s="144" t="s">
        <v>1</v>
      </c>
      <c r="C18" s="144" t="s">
        <v>2</v>
      </c>
      <c r="D18" s="144" t="s">
        <v>357</v>
      </c>
      <c r="E18" s="144" t="s">
        <v>213</v>
      </c>
      <c r="F18" s="145" t="s">
        <v>4</v>
      </c>
      <c r="G18" s="144" t="s">
        <v>5</v>
      </c>
      <c r="H18" s="144" t="s">
        <v>6</v>
      </c>
      <c r="I18" s="144" t="s">
        <v>8</v>
      </c>
      <c r="J18" s="144" t="s">
        <v>9</v>
      </c>
      <c r="K18" s="146" t="s">
        <v>10</v>
      </c>
      <c r="L18" s="205" t="s">
        <v>7</v>
      </c>
      <c r="M18" s="148" t="s">
        <v>218</v>
      </c>
      <c r="N18" s="174" t="s">
        <v>37</v>
      </c>
      <c r="O18" s="207" t="s">
        <v>39</v>
      </c>
      <c r="P18" s="152" t="s">
        <v>38</v>
      </c>
      <c r="Q18" s="150" t="s">
        <v>52</v>
      </c>
      <c r="R18" s="151" t="s">
        <v>51</v>
      </c>
      <c r="S18" s="206" t="s">
        <v>53</v>
      </c>
      <c r="T18" s="208"/>
      <c r="U18" s="177" t="s">
        <v>41</v>
      </c>
      <c r="V18" s="215" t="s">
        <v>40</v>
      </c>
      <c r="W18" s="177" t="s">
        <v>222</v>
      </c>
      <c r="X18" s="178" t="s">
        <v>55</v>
      </c>
      <c r="Y18" s="179" t="s">
        <v>54</v>
      </c>
      <c r="Z18" s="180"/>
      <c r="AA18" s="181" t="s">
        <v>43</v>
      </c>
      <c r="AB18" s="216" t="s">
        <v>42</v>
      </c>
      <c r="AC18" s="181" t="s">
        <v>224</v>
      </c>
      <c r="AD18" s="182" t="s">
        <v>223</v>
      </c>
      <c r="AE18" s="183" t="s">
        <v>56</v>
      </c>
      <c r="AF18" s="184"/>
      <c r="AG18" s="185" t="s">
        <v>45</v>
      </c>
      <c r="AH18" s="217" t="s">
        <v>44</v>
      </c>
      <c r="AI18" s="185" t="s">
        <v>61</v>
      </c>
      <c r="AJ18" s="186" t="s">
        <v>60</v>
      </c>
      <c r="AK18" s="187" t="s">
        <v>57</v>
      </c>
      <c r="AL18" s="188"/>
      <c r="AM18" s="189" t="s">
        <v>47</v>
      </c>
      <c r="AN18" s="218" t="s">
        <v>46</v>
      </c>
      <c r="AO18" s="189" t="s">
        <v>63</v>
      </c>
      <c r="AP18" s="190" t="s">
        <v>62</v>
      </c>
      <c r="AQ18" s="191" t="s">
        <v>58</v>
      </c>
      <c r="AR18" s="192"/>
      <c r="AS18" s="209" t="s">
        <v>49</v>
      </c>
      <c r="AT18" s="194" t="s">
        <v>48</v>
      </c>
      <c r="AU18" s="195" t="s">
        <v>65</v>
      </c>
      <c r="AV18" s="195" t="s">
        <v>64</v>
      </c>
      <c r="AW18" s="196" t="s">
        <v>59</v>
      </c>
    </row>
    <row r="19" spans="1:49" s="104" customFormat="1" ht="14.1" customHeight="1" x14ac:dyDescent="0.15">
      <c r="A19" s="139"/>
      <c r="B19" s="201"/>
      <c r="C19" s="201">
        <v>33003</v>
      </c>
      <c r="D19" s="45"/>
      <c r="E19" s="45" t="str">
        <f>CONCATENATE(C19,H19,K19,I19)</f>
        <v>33003SSIC_BATIMENT</v>
      </c>
      <c r="F19" s="202"/>
      <c r="G19" s="46" t="s">
        <v>72</v>
      </c>
      <c r="H19" s="45" t="s">
        <v>109</v>
      </c>
      <c r="I19" s="46" t="s">
        <v>249</v>
      </c>
      <c r="J19" s="45"/>
      <c r="K19" s="46" t="s">
        <v>10</v>
      </c>
      <c r="L19" s="197"/>
      <c r="M19" s="137">
        <v>1000</v>
      </c>
      <c r="N19" s="51">
        <v>0.05</v>
      </c>
      <c r="O19" s="123">
        <f t="shared" ref="O19:O49" si="0">M19*(N19+1)*L19</f>
        <v>0</v>
      </c>
      <c r="P19" s="210">
        <f>O19/12</f>
        <v>0</v>
      </c>
      <c r="Q19" s="212"/>
      <c r="R19" s="168"/>
      <c r="S19" s="169"/>
      <c r="T19" s="583"/>
      <c r="U19" s="78">
        <f>O19*$E$10</f>
        <v>0</v>
      </c>
      <c r="V19" s="210">
        <f>U19/12</f>
        <v>0</v>
      </c>
      <c r="W19" s="212"/>
      <c r="X19" s="168"/>
      <c r="Y19" s="169"/>
      <c r="Z19" s="583"/>
      <c r="AA19" s="78">
        <f>O19*$E$11</f>
        <v>0</v>
      </c>
      <c r="AB19" s="210">
        <f>AA19/12</f>
        <v>0</v>
      </c>
      <c r="AC19" s="212"/>
      <c r="AD19" s="168"/>
      <c r="AE19" s="169"/>
      <c r="AF19" s="583"/>
      <c r="AG19" s="78">
        <f t="shared" ref="AG19:AG49" si="1">O19*$E$12</f>
        <v>0</v>
      </c>
      <c r="AH19" s="210">
        <f>AG19/12</f>
        <v>0</v>
      </c>
      <c r="AI19" s="212"/>
      <c r="AJ19" s="168"/>
      <c r="AK19" s="169"/>
      <c r="AL19" s="583"/>
      <c r="AM19" s="78">
        <f t="shared" ref="AM19:AM49" si="2">O19*$E$13</f>
        <v>0</v>
      </c>
      <c r="AN19" s="210">
        <f>AM19/12</f>
        <v>0</v>
      </c>
      <c r="AO19" s="212"/>
      <c r="AP19" s="168"/>
      <c r="AQ19" s="169"/>
      <c r="AR19" s="583"/>
      <c r="AS19" s="78">
        <f t="shared" ref="AS19:AS49" si="3">O19*$E$14</f>
        <v>0</v>
      </c>
      <c r="AT19" s="163">
        <f>AS19/12</f>
        <v>0</v>
      </c>
      <c r="AU19" s="200"/>
      <c r="AV19" s="168"/>
      <c r="AW19" s="169"/>
    </row>
    <row r="20" spans="1:49" s="104" customFormat="1" ht="14.1" customHeight="1" x14ac:dyDescent="0.15">
      <c r="A20" s="105"/>
      <c r="B20" s="120"/>
      <c r="C20" s="120"/>
      <c r="D20" s="44"/>
      <c r="E20" s="44" t="str">
        <f t="shared" ref="E20:E49" si="4">CONCATENATE(C20,H20,K20,I20)</f>
        <v>_</v>
      </c>
      <c r="F20" s="121"/>
      <c r="G20" s="33"/>
      <c r="H20" s="44"/>
      <c r="I20" s="33"/>
      <c r="J20" s="44"/>
      <c r="K20" s="33" t="s">
        <v>10</v>
      </c>
      <c r="L20" s="175"/>
      <c r="M20" s="138">
        <v>1000</v>
      </c>
      <c r="N20" s="52">
        <v>0.05</v>
      </c>
      <c r="O20" s="166">
        <f t="shared" si="0"/>
        <v>0</v>
      </c>
      <c r="P20" s="50">
        <f t="shared" ref="P20:P49" si="5">O20/12</f>
        <v>0</v>
      </c>
      <c r="Q20" s="213"/>
      <c r="R20" s="103"/>
      <c r="S20" s="107"/>
      <c r="T20" s="584"/>
      <c r="U20" s="48">
        <f t="shared" ref="U20:U49" si="6">O20*$E$10</f>
        <v>0</v>
      </c>
      <c r="V20" s="50">
        <f t="shared" ref="V20:V49" si="7">U20/12</f>
        <v>0</v>
      </c>
      <c r="W20" s="213"/>
      <c r="X20" s="103"/>
      <c r="Y20" s="107"/>
      <c r="Z20" s="584"/>
      <c r="AA20" s="48">
        <f t="shared" ref="AA20:AA49" si="8">O20*$E$11</f>
        <v>0</v>
      </c>
      <c r="AB20" s="50">
        <f t="shared" ref="AB20:AB49" si="9">AA20/12</f>
        <v>0</v>
      </c>
      <c r="AC20" s="213"/>
      <c r="AD20" s="103"/>
      <c r="AE20" s="107"/>
      <c r="AF20" s="584"/>
      <c r="AG20" s="48">
        <f t="shared" si="1"/>
        <v>0</v>
      </c>
      <c r="AH20" s="50">
        <f t="shared" ref="AH20:AH49" si="10">AG20/12</f>
        <v>0</v>
      </c>
      <c r="AI20" s="213"/>
      <c r="AJ20" s="103"/>
      <c r="AK20" s="107"/>
      <c r="AL20" s="584"/>
      <c r="AM20" s="48">
        <f t="shared" si="2"/>
        <v>0</v>
      </c>
      <c r="AN20" s="50">
        <f t="shared" ref="AN20:AN49" si="11">AM20/12</f>
        <v>0</v>
      </c>
      <c r="AO20" s="213"/>
      <c r="AP20" s="103"/>
      <c r="AQ20" s="107"/>
      <c r="AR20" s="584"/>
      <c r="AS20" s="48">
        <f t="shared" si="3"/>
        <v>0</v>
      </c>
      <c r="AT20" s="160">
        <f t="shared" ref="AT20:AT49" si="12">AS20/12</f>
        <v>0</v>
      </c>
      <c r="AU20" s="172"/>
      <c r="AV20" s="103"/>
      <c r="AW20" s="107"/>
    </row>
    <row r="21" spans="1:49" s="104" customFormat="1" ht="14.1" customHeight="1" x14ac:dyDescent="0.15">
      <c r="A21" s="105"/>
      <c r="B21" s="120"/>
      <c r="C21" s="120"/>
      <c r="D21" s="120"/>
      <c r="E21" s="44" t="str">
        <f t="shared" si="4"/>
        <v>_</v>
      </c>
      <c r="F21" s="121"/>
      <c r="G21" s="33"/>
      <c r="H21" s="44"/>
      <c r="I21" s="33"/>
      <c r="J21" s="44"/>
      <c r="K21" s="33" t="s">
        <v>10</v>
      </c>
      <c r="L21" s="175"/>
      <c r="M21" s="138">
        <v>1000</v>
      </c>
      <c r="N21" s="52">
        <v>0.05</v>
      </c>
      <c r="O21" s="166">
        <f t="shared" si="0"/>
        <v>0</v>
      </c>
      <c r="P21" s="50">
        <f t="shared" si="5"/>
        <v>0</v>
      </c>
      <c r="Q21" s="213"/>
      <c r="R21" s="103"/>
      <c r="S21" s="107"/>
      <c r="T21" s="584"/>
      <c r="U21" s="48">
        <f t="shared" si="6"/>
        <v>0</v>
      </c>
      <c r="V21" s="50">
        <f t="shared" si="7"/>
        <v>0</v>
      </c>
      <c r="W21" s="213"/>
      <c r="X21" s="103"/>
      <c r="Y21" s="107"/>
      <c r="Z21" s="584"/>
      <c r="AA21" s="48">
        <f t="shared" si="8"/>
        <v>0</v>
      </c>
      <c r="AB21" s="50">
        <f t="shared" si="9"/>
        <v>0</v>
      </c>
      <c r="AC21" s="213"/>
      <c r="AD21" s="103"/>
      <c r="AE21" s="107"/>
      <c r="AF21" s="584"/>
      <c r="AG21" s="48">
        <f t="shared" si="1"/>
        <v>0</v>
      </c>
      <c r="AH21" s="50">
        <f t="shared" si="10"/>
        <v>0</v>
      </c>
      <c r="AI21" s="213"/>
      <c r="AJ21" s="103"/>
      <c r="AK21" s="107"/>
      <c r="AL21" s="584"/>
      <c r="AM21" s="48">
        <f t="shared" si="2"/>
        <v>0</v>
      </c>
      <c r="AN21" s="50">
        <f t="shared" si="11"/>
        <v>0</v>
      </c>
      <c r="AO21" s="213"/>
      <c r="AP21" s="103"/>
      <c r="AQ21" s="107"/>
      <c r="AR21" s="584"/>
      <c r="AS21" s="48">
        <f t="shared" si="3"/>
        <v>0</v>
      </c>
      <c r="AT21" s="160">
        <f t="shared" si="12"/>
        <v>0</v>
      </c>
      <c r="AU21" s="172"/>
      <c r="AV21" s="103"/>
      <c r="AW21" s="107"/>
    </row>
    <row r="22" spans="1:49" s="104" customFormat="1" ht="14.1" customHeight="1" x14ac:dyDescent="0.15">
      <c r="A22" s="105"/>
      <c r="B22" s="120"/>
      <c r="C22" s="120"/>
      <c r="D22" s="120"/>
      <c r="E22" s="44" t="str">
        <f t="shared" si="4"/>
        <v>_</v>
      </c>
      <c r="F22" s="121"/>
      <c r="G22" s="33"/>
      <c r="H22" s="44"/>
      <c r="I22" s="33"/>
      <c r="J22" s="44"/>
      <c r="K22" s="33" t="s">
        <v>10</v>
      </c>
      <c r="L22" s="175"/>
      <c r="M22" s="138">
        <v>1000</v>
      </c>
      <c r="N22" s="52">
        <v>0.05</v>
      </c>
      <c r="O22" s="166">
        <f t="shared" si="0"/>
        <v>0</v>
      </c>
      <c r="P22" s="50">
        <f t="shared" si="5"/>
        <v>0</v>
      </c>
      <c r="Q22" s="213"/>
      <c r="R22" s="103"/>
      <c r="S22" s="107"/>
      <c r="T22" s="584"/>
      <c r="U22" s="48">
        <f t="shared" si="6"/>
        <v>0</v>
      </c>
      <c r="V22" s="50">
        <f t="shared" si="7"/>
        <v>0</v>
      </c>
      <c r="W22" s="213"/>
      <c r="X22" s="103"/>
      <c r="Y22" s="107"/>
      <c r="Z22" s="584"/>
      <c r="AA22" s="48">
        <f t="shared" si="8"/>
        <v>0</v>
      </c>
      <c r="AB22" s="50">
        <f t="shared" si="9"/>
        <v>0</v>
      </c>
      <c r="AC22" s="213"/>
      <c r="AD22" s="103"/>
      <c r="AE22" s="107"/>
      <c r="AF22" s="584"/>
      <c r="AG22" s="48">
        <f t="shared" si="1"/>
        <v>0</v>
      </c>
      <c r="AH22" s="50">
        <f t="shared" si="10"/>
        <v>0</v>
      </c>
      <c r="AI22" s="213"/>
      <c r="AJ22" s="103"/>
      <c r="AK22" s="107"/>
      <c r="AL22" s="584"/>
      <c r="AM22" s="48">
        <f t="shared" si="2"/>
        <v>0</v>
      </c>
      <c r="AN22" s="50">
        <f t="shared" si="11"/>
        <v>0</v>
      </c>
      <c r="AO22" s="213"/>
      <c r="AP22" s="103"/>
      <c r="AQ22" s="107"/>
      <c r="AR22" s="584"/>
      <c r="AS22" s="48">
        <f t="shared" si="3"/>
        <v>0</v>
      </c>
      <c r="AT22" s="160">
        <f t="shared" si="12"/>
        <v>0</v>
      </c>
      <c r="AU22" s="172"/>
      <c r="AV22" s="103"/>
      <c r="AW22" s="107"/>
    </row>
    <row r="23" spans="1:49" s="104" customFormat="1" ht="14.1" customHeight="1" x14ac:dyDescent="0.15">
      <c r="A23" s="105"/>
      <c r="B23" s="120"/>
      <c r="C23" s="120"/>
      <c r="D23" s="120"/>
      <c r="E23" s="44" t="str">
        <f t="shared" si="4"/>
        <v>_</v>
      </c>
      <c r="F23" s="121"/>
      <c r="G23" s="33"/>
      <c r="H23" s="44"/>
      <c r="I23" s="33"/>
      <c r="J23" s="44"/>
      <c r="K23" s="33" t="s">
        <v>10</v>
      </c>
      <c r="L23" s="175"/>
      <c r="M23" s="138">
        <v>1000</v>
      </c>
      <c r="N23" s="52">
        <v>0.05</v>
      </c>
      <c r="O23" s="166">
        <f t="shared" si="0"/>
        <v>0</v>
      </c>
      <c r="P23" s="50">
        <f t="shared" si="5"/>
        <v>0</v>
      </c>
      <c r="Q23" s="213"/>
      <c r="R23" s="103"/>
      <c r="S23" s="107"/>
      <c r="T23" s="584"/>
      <c r="U23" s="48">
        <f t="shared" si="6"/>
        <v>0</v>
      </c>
      <c r="V23" s="50">
        <f t="shared" si="7"/>
        <v>0</v>
      </c>
      <c r="W23" s="213"/>
      <c r="X23" s="103"/>
      <c r="Y23" s="107"/>
      <c r="Z23" s="584"/>
      <c r="AA23" s="48">
        <f t="shared" si="8"/>
        <v>0</v>
      </c>
      <c r="AB23" s="50">
        <f t="shared" si="9"/>
        <v>0</v>
      </c>
      <c r="AC23" s="213"/>
      <c r="AD23" s="103"/>
      <c r="AE23" s="107"/>
      <c r="AF23" s="584"/>
      <c r="AG23" s="48">
        <f t="shared" si="1"/>
        <v>0</v>
      </c>
      <c r="AH23" s="50">
        <f t="shared" si="10"/>
        <v>0</v>
      </c>
      <c r="AI23" s="213"/>
      <c r="AJ23" s="103"/>
      <c r="AK23" s="107"/>
      <c r="AL23" s="584"/>
      <c r="AM23" s="48">
        <f t="shared" si="2"/>
        <v>0</v>
      </c>
      <c r="AN23" s="50">
        <f t="shared" si="11"/>
        <v>0</v>
      </c>
      <c r="AO23" s="213"/>
      <c r="AP23" s="103"/>
      <c r="AQ23" s="107"/>
      <c r="AR23" s="584"/>
      <c r="AS23" s="48">
        <f t="shared" si="3"/>
        <v>0</v>
      </c>
      <c r="AT23" s="160">
        <f t="shared" si="12"/>
        <v>0</v>
      </c>
      <c r="AU23" s="172"/>
      <c r="AV23" s="103"/>
      <c r="AW23" s="107"/>
    </row>
    <row r="24" spans="1:49" s="104" customFormat="1" ht="14.1" customHeight="1" x14ac:dyDescent="0.15">
      <c r="A24" s="105"/>
      <c r="B24" s="120"/>
      <c r="C24" s="120"/>
      <c r="D24" s="120"/>
      <c r="E24" s="44" t="str">
        <f t="shared" si="4"/>
        <v>_</v>
      </c>
      <c r="F24" s="121"/>
      <c r="G24" s="33"/>
      <c r="H24" s="44"/>
      <c r="I24" s="33"/>
      <c r="J24" s="44"/>
      <c r="K24" s="33" t="s">
        <v>10</v>
      </c>
      <c r="L24" s="175"/>
      <c r="M24" s="138">
        <v>1000</v>
      </c>
      <c r="N24" s="52">
        <v>0.05</v>
      </c>
      <c r="O24" s="166">
        <f t="shared" si="0"/>
        <v>0</v>
      </c>
      <c r="P24" s="50">
        <f t="shared" si="5"/>
        <v>0</v>
      </c>
      <c r="Q24" s="213"/>
      <c r="R24" s="103"/>
      <c r="S24" s="107"/>
      <c r="T24" s="584"/>
      <c r="U24" s="48">
        <f t="shared" si="6"/>
        <v>0</v>
      </c>
      <c r="V24" s="50">
        <f t="shared" si="7"/>
        <v>0</v>
      </c>
      <c r="W24" s="213"/>
      <c r="X24" s="103"/>
      <c r="Y24" s="107"/>
      <c r="Z24" s="584"/>
      <c r="AA24" s="48">
        <f t="shared" si="8"/>
        <v>0</v>
      </c>
      <c r="AB24" s="50">
        <f t="shared" si="9"/>
        <v>0</v>
      </c>
      <c r="AC24" s="213"/>
      <c r="AD24" s="103"/>
      <c r="AE24" s="107"/>
      <c r="AF24" s="584"/>
      <c r="AG24" s="48">
        <f t="shared" si="1"/>
        <v>0</v>
      </c>
      <c r="AH24" s="50">
        <f t="shared" si="10"/>
        <v>0</v>
      </c>
      <c r="AI24" s="213"/>
      <c r="AJ24" s="103"/>
      <c r="AK24" s="107"/>
      <c r="AL24" s="584"/>
      <c r="AM24" s="48">
        <f t="shared" si="2"/>
        <v>0</v>
      </c>
      <c r="AN24" s="50">
        <f t="shared" si="11"/>
        <v>0</v>
      </c>
      <c r="AO24" s="213"/>
      <c r="AP24" s="103"/>
      <c r="AQ24" s="107"/>
      <c r="AR24" s="584"/>
      <c r="AS24" s="48">
        <f t="shared" si="3"/>
        <v>0</v>
      </c>
      <c r="AT24" s="160">
        <f t="shared" si="12"/>
        <v>0</v>
      </c>
      <c r="AU24" s="172"/>
      <c r="AV24" s="103"/>
      <c r="AW24" s="107"/>
    </row>
    <row r="25" spans="1:49" s="104" customFormat="1" ht="14.1" customHeight="1" x14ac:dyDescent="0.15">
      <c r="A25" s="105"/>
      <c r="B25" s="120"/>
      <c r="C25" s="120"/>
      <c r="D25" s="120"/>
      <c r="E25" s="44" t="str">
        <f t="shared" si="4"/>
        <v>_</v>
      </c>
      <c r="F25" s="121"/>
      <c r="G25" s="33"/>
      <c r="H25" s="44"/>
      <c r="I25" s="33"/>
      <c r="J25" s="44"/>
      <c r="K25" s="33" t="s">
        <v>10</v>
      </c>
      <c r="L25" s="175"/>
      <c r="M25" s="138">
        <v>1000</v>
      </c>
      <c r="N25" s="52">
        <v>0.05</v>
      </c>
      <c r="O25" s="166">
        <f t="shared" si="0"/>
        <v>0</v>
      </c>
      <c r="P25" s="50">
        <f t="shared" si="5"/>
        <v>0</v>
      </c>
      <c r="Q25" s="213"/>
      <c r="R25" s="103"/>
      <c r="S25" s="107"/>
      <c r="T25" s="584"/>
      <c r="U25" s="48">
        <f t="shared" si="6"/>
        <v>0</v>
      </c>
      <c r="V25" s="50">
        <f t="shared" si="7"/>
        <v>0</v>
      </c>
      <c r="W25" s="213"/>
      <c r="X25" s="103"/>
      <c r="Y25" s="107"/>
      <c r="Z25" s="584"/>
      <c r="AA25" s="48">
        <f t="shared" si="8"/>
        <v>0</v>
      </c>
      <c r="AB25" s="50">
        <f t="shared" si="9"/>
        <v>0</v>
      </c>
      <c r="AC25" s="213"/>
      <c r="AD25" s="103"/>
      <c r="AE25" s="107"/>
      <c r="AF25" s="584"/>
      <c r="AG25" s="48">
        <f t="shared" si="1"/>
        <v>0</v>
      </c>
      <c r="AH25" s="50">
        <f t="shared" si="10"/>
        <v>0</v>
      </c>
      <c r="AI25" s="213"/>
      <c r="AJ25" s="103"/>
      <c r="AK25" s="107"/>
      <c r="AL25" s="584"/>
      <c r="AM25" s="48">
        <f t="shared" si="2"/>
        <v>0</v>
      </c>
      <c r="AN25" s="50">
        <f t="shared" si="11"/>
        <v>0</v>
      </c>
      <c r="AO25" s="213"/>
      <c r="AP25" s="103"/>
      <c r="AQ25" s="107"/>
      <c r="AR25" s="584"/>
      <c r="AS25" s="48">
        <f t="shared" si="3"/>
        <v>0</v>
      </c>
      <c r="AT25" s="160">
        <f t="shared" si="12"/>
        <v>0</v>
      </c>
      <c r="AU25" s="172"/>
      <c r="AV25" s="103"/>
      <c r="AW25" s="107"/>
    </row>
    <row r="26" spans="1:49" s="104" customFormat="1" ht="14.1" customHeight="1" x14ac:dyDescent="0.15">
      <c r="A26" s="105"/>
      <c r="B26" s="120"/>
      <c r="C26" s="120"/>
      <c r="D26" s="120"/>
      <c r="E26" s="44" t="str">
        <f t="shared" si="4"/>
        <v>_</v>
      </c>
      <c r="F26" s="121"/>
      <c r="G26" s="33"/>
      <c r="H26" s="44"/>
      <c r="I26" s="33"/>
      <c r="J26" s="44"/>
      <c r="K26" s="33" t="s">
        <v>10</v>
      </c>
      <c r="L26" s="175"/>
      <c r="M26" s="138">
        <v>1000</v>
      </c>
      <c r="N26" s="52">
        <v>0.05</v>
      </c>
      <c r="O26" s="166">
        <f t="shared" si="0"/>
        <v>0</v>
      </c>
      <c r="P26" s="50">
        <f t="shared" si="5"/>
        <v>0</v>
      </c>
      <c r="Q26" s="213"/>
      <c r="R26" s="103"/>
      <c r="S26" s="107"/>
      <c r="T26" s="584"/>
      <c r="U26" s="48">
        <f t="shared" si="6"/>
        <v>0</v>
      </c>
      <c r="V26" s="50">
        <f t="shared" si="7"/>
        <v>0</v>
      </c>
      <c r="W26" s="213"/>
      <c r="X26" s="103"/>
      <c r="Y26" s="107"/>
      <c r="Z26" s="584"/>
      <c r="AA26" s="48">
        <f t="shared" si="8"/>
        <v>0</v>
      </c>
      <c r="AB26" s="50">
        <f t="shared" si="9"/>
        <v>0</v>
      </c>
      <c r="AC26" s="213"/>
      <c r="AD26" s="103"/>
      <c r="AE26" s="107"/>
      <c r="AF26" s="584"/>
      <c r="AG26" s="48">
        <f t="shared" si="1"/>
        <v>0</v>
      </c>
      <c r="AH26" s="50">
        <f t="shared" si="10"/>
        <v>0</v>
      </c>
      <c r="AI26" s="213"/>
      <c r="AJ26" s="103"/>
      <c r="AK26" s="107"/>
      <c r="AL26" s="584"/>
      <c r="AM26" s="48">
        <f t="shared" si="2"/>
        <v>0</v>
      </c>
      <c r="AN26" s="50">
        <f t="shared" si="11"/>
        <v>0</v>
      </c>
      <c r="AO26" s="213"/>
      <c r="AP26" s="103"/>
      <c r="AQ26" s="107"/>
      <c r="AR26" s="584"/>
      <c r="AS26" s="48">
        <f t="shared" si="3"/>
        <v>0</v>
      </c>
      <c r="AT26" s="160">
        <f t="shared" si="12"/>
        <v>0</v>
      </c>
      <c r="AU26" s="172"/>
      <c r="AV26" s="103"/>
      <c r="AW26" s="107"/>
    </row>
    <row r="27" spans="1:49" s="104" customFormat="1" ht="14.1" customHeight="1" x14ac:dyDescent="0.15">
      <c r="A27" s="105"/>
      <c r="B27" s="120"/>
      <c r="C27" s="120"/>
      <c r="D27" s="120"/>
      <c r="E27" s="44" t="str">
        <f t="shared" si="4"/>
        <v>_</v>
      </c>
      <c r="F27" s="121"/>
      <c r="G27" s="33"/>
      <c r="H27" s="44"/>
      <c r="I27" s="33"/>
      <c r="J27" s="44"/>
      <c r="K27" s="33" t="s">
        <v>10</v>
      </c>
      <c r="L27" s="175"/>
      <c r="M27" s="138">
        <v>1000</v>
      </c>
      <c r="N27" s="52">
        <v>0.05</v>
      </c>
      <c r="O27" s="166">
        <f t="shared" si="0"/>
        <v>0</v>
      </c>
      <c r="P27" s="50">
        <f t="shared" si="5"/>
        <v>0</v>
      </c>
      <c r="Q27" s="213"/>
      <c r="R27" s="103"/>
      <c r="S27" s="107"/>
      <c r="T27" s="584"/>
      <c r="U27" s="48">
        <f t="shared" si="6"/>
        <v>0</v>
      </c>
      <c r="V27" s="50">
        <f t="shared" si="7"/>
        <v>0</v>
      </c>
      <c r="W27" s="213"/>
      <c r="X27" s="103"/>
      <c r="Y27" s="107"/>
      <c r="Z27" s="584"/>
      <c r="AA27" s="48">
        <f t="shared" si="8"/>
        <v>0</v>
      </c>
      <c r="AB27" s="50">
        <f t="shared" si="9"/>
        <v>0</v>
      </c>
      <c r="AC27" s="213"/>
      <c r="AD27" s="103"/>
      <c r="AE27" s="107"/>
      <c r="AF27" s="584"/>
      <c r="AG27" s="48">
        <f t="shared" si="1"/>
        <v>0</v>
      </c>
      <c r="AH27" s="50">
        <f t="shared" si="10"/>
        <v>0</v>
      </c>
      <c r="AI27" s="213"/>
      <c r="AJ27" s="103"/>
      <c r="AK27" s="107"/>
      <c r="AL27" s="584"/>
      <c r="AM27" s="48">
        <f t="shared" si="2"/>
        <v>0</v>
      </c>
      <c r="AN27" s="50">
        <f t="shared" si="11"/>
        <v>0</v>
      </c>
      <c r="AO27" s="213"/>
      <c r="AP27" s="103"/>
      <c r="AQ27" s="107"/>
      <c r="AR27" s="584"/>
      <c r="AS27" s="48">
        <f t="shared" si="3"/>
        <v>0</v>
      </c>
      <c r="AT27" s="160">
        <f t="shared" si="12"/>
        <v>0</v>
      </c>
      <c r="AU27" s="172"/>
      <c r="AV27" s="103"/>
      <c r="AW27" s="107"/>
    </row>
    <row r="28" spans="1:49" s="104" customFormat="1" ht="14.1" customHeight="1" x14ac:dyDescent="0.15">
      <c r="A28" s="105"/>
      <c r="B28" s="120"/>
      <c r="C28" s="120"/>
      <c r="D28" s="120"/>
      <c r="E28" s="44" t="str">
        <f t="shared" si="4"/>
        <v>_</v>
      </c>
      <c r="F28" s="121"/>
      <c r="G28" s="33"/>
      <c r="H28" s="44"/>
      <c r="I28" s="33"/>
      <c r="J28" s="44"/>
      <c r="K28" s="33" t="s">
        <v>10</v>
      </c>
      <c r="L28" s="175"/>
      <c r="M28" s="138">
        <v>1000</v>
      </c>
      <c r="N28" s="52">
        <v>0.05</v>
      </c>
      <c r="O28" s="166">
        <f t="shared" si="0"/>
        <v>0</v>
      </c>
      <c r="P28" s="50">
        <f t="shared" si="5"/>
        <v>0</v>
      </c>
      <c r="Q28" s="213"/>
      <c r="R28" s="103"/>
      <c r="S28" s="107"/>
      <c r="T28" s="584"/>
      <c r="U28" s="48">
        <f t="shared" si="6"/>
        <v>0</v>
      </c>
      <c r="V28" s="50">
        <f t="shared" si="7"/>
        <v>0</v>
      </c>
      <c r="W28" s="213"/>
      <c r="X28" s="103"/>
      <c r="Y28" s="107"/>
      <c r="Z28" s="584"/>
      <c r="AA28" s="48">
        <f t="shared" si="8"/>
        <v>0</v>
      </c>
      <c r="AB28" s="50">
        <f t="shared" si="9"/>
        <v>0</v>
      </c>
      <c r="AC28" s="213"/>
      <c r="AD28" s="103"/>
      <c r="AE28" s="107"/>
      <c r="AF28" s="584"/>
      <c r="AG28" s="48">
        <f t="shared" si="1"/>
        <v>0</v>
      </c>
      <c r="AH28" s="50">
        <f t="shared" si="10"/>
        <v>0</v>
      </c>
      <c r="AI28" s="213"/>
      <c r="AJ28" s="103"/>
      <c r="AK28" s="107"/>
      <c r="AL28" s="584"/>
      <c r="AM28" s="48">
        <f t="shared" si="2"/>
        <v>0</v>
      </c>
      <c r="AN28" s="50">
        <f t="shared" si="11"/>
        <v>0</v>
      </c>
      <c r="AO28" s="213"/>
      <c r="AP28" s="103"/>
      <c r="AQ28" s="107"/>
      <c r="AR28" s="584"/>
      <c r="AS28" s="48">
        <f t="shared" si="3"/>
        <v>0</v>
      </c>
      <c r="AT28" s="160">
        <f t="shared" si="12"/>
        <v>0</v>
      </c>
      <c r="AU28" s="172"/>
      <c r="AV28" s="103"/>
      <c r="AW28" s="107"/>
    </row>
    <row r="29" spans="1:49" s="104" customFormat="1" ht="14.1" customHeight="1" x14ac:dyDescent="0.15">
      <c r="A29" s="105"/>
      <c r="B29" s="120"/>
      <c r="C29" s="120"/>
      <c r="D29" s="120"/>
      <c r="E29" s="44" t="str">
        <f t="shared" si="4"/>
        <v>_</v>
      </c>
      <c r="F29" s="121"/>
      <c r="G29" s="33"/>
      <c r="H29" s="44"/>
      <c r="I29" s="33"/>
      <c r="J29" s="44"/>
      <c r="K29" s="33" t="s">
        <v>10</v>
      </c>
      <c r="L29" s="175"/>
      <c r="M29" s="138">
        <v>1000</v>
      </c>
      <c r="N29" s="52">
        <v>0.05</v>
      </c>
      <c r="O29" s="166">
        <f t="shared" si="0"/>
        <v>0</v>
      </c>
      <c r="P29" s="50">
        <f t="shared" si="5"/>
        <v>0</v>
      </c>
      <c r="Q29" s="213"/>
      <c r="R29" s="103"/>
      <c r="S29" s="107"/>
      <c r="T29" s="584"/>
      <c r="U29" s="48">
        <f t="shared" si="6"/>
        <v>0</v>
      </c>
      <c r="V29" s="50">
        <f t="shared" si="7"/>
        <v>0</v>
      </c>
      <c r="W29" s="213"/>
      <c r="X29" s="103"/>
      <c r="Y29" s="107"/>
      <c r="Z29" s="584"/>
      <c r="AA29" s="48">
        <f t="shared" si="8"/>
        <v>0</v>
      </c>
      <c r="AB29" s="50">
        <f t="shared" si="9"/>
        <v>0</v>
      </c>
      <c r="AC29" s="213"/>
      <c r="AD29" s="103"/>
      <c r="AE29" s="107"/>
      <c r="AF29" s="584"/>
      <c r="AG29" s="48">
        <f t="shared" si="1"/>
        <v>0</v>
      </c>
      <c r="AH29" s="50">
        <f t="shared" si="10"/>
        <v>0</v>
      </c>
      <c r="AI29" s="213"/>
      <c r="AJ29" s="103"/>
      <c r="AK29" s="107"/>
      <c r="AL29" s="584"/>
      <c r="AM29" s="48">
        <f t="shared" si="2"/>
        <v>0</v>
      </c>
      <c r="AN29" s="50">
        <f t="shared" si="11"/>
        <v>0</v>
      </c>
      <c r="AO29" s="213"/>
      <c r="AP29" s="103"/>
      <c r="AQ29" s="107"/>
      <c r="AR29" s="584"/>
      <c r="AS29" s="48">
        <f t="shared" si="3"/>
        <v>0</v>
      </c>
      <c r="AT29" s="160">
        <f t="shared" si="12"/>
        <v>0</v>
      </c>
      <c r="AU29" s="172"/>
      <c r="AV29" s="103"/>
      <c r="AW29" s="107"/>
    </row>
    <row r="30" spans="1:49" s="104" customFormat="1" ht="14.1" customHeight="1" x14ac:dyDescent="0.15">
      <c r="A30" s="105"/>
      <c r="B30" s="120"/>
      <c r="C30" s="120"/>
      <c r="D30" s="120"/>
      <c r="E30" s="44" t="str">
        <f t="shared" si="4"/>
        <v>_</v>
      </c>
      <c r="F30" s="121"/>
      <c r="G30" s="33"/>
      <c r="H30" s="44"/>
      <c r="I30" s="33"/>
      <c r="J30" s="44"/>
      <c r="K30" s="33" t="s">
        <v>10</v>
      </c>
      <c r="L30" s="175"/>
      <c r="M30" s="138">
        <v>1000</v>
      </c>
      <c r="N30" s="52">
        <v>0.05</v>
      </c>
      <c r="O30" s="166">
        <f t="shared" si="0"/>
        <v>0</v>
      </c>
      <c r="P30" s="50">
        <f t="shared" si="5"/>
        <v>0</v>
      </c>
      <c r="Q30" s="213"/>
      <c r="R30" s="103"/>
      <c r="S30" s="107"/>
      <c r="T30" s="584"/>
      <c r="U30" s="48">
        <f t="shared" si="6"/>
        <v>0</v>
      </c>
      <c r="V30" s="50">
        <f t="shared" si="7"/>
        <v>0</v>
      </c>
      <c r="W30" s="213"/>
      <c r="X30" s="103"/>
      <c r="Y30" s="107"/>
      <c r="Z30" s="584"/>
      <c r="AA30" s="48">
        <f t="shared" si="8"/>
        <v>0</v>
      </c>
      <c r="AB30" s="50">
        <f t="shared" si="9"/>
        <v>0</v>
      </c>
      <c r="AC30" s="213"/>
      <c r="AD30" s="103"/>
      <c r="AE30" s="107"/>
      <c r="AF30" s="584"/>
      <c r="AG30" s="48">
        <f t="shared" si="1"/>
        <v>0</v>
      </c>
      <c r="AH30" s="50">
        <f t="shared" si="10"/>
        <v>0</v>
      </c>
      <c r="AI30" s="213"/>
      <c r="AJ30" s="103"/>
      <c r="AK30" s="107"/>
      <c r="AL30" s="584"/>
      <c r="AM30" s="48">
        <f t="shared" si="2"/>
        <v>0</v>
      </c>
      <c r="AN30" s="50">
        <f t="shared" si="11"/>
        <v>0</v>
      </c>
      <c r="AO30" s="213"/>
      <c r="AP30" s="103"/>
      <c r="AQ30" s="107"/>
      <c r="AR30" s="584"/>
      <c r="AS30" s="48">
        <f t="shared" si="3"/>
        <v>0</v>
      </c>
      <c r="AT30" s="160">
        <f t="shared" si="12"/>
        <v>0</v>
      </c>
      <c r="AU30" s="172"/>
      <c r="AV30" s="103"/>
      <c r="AW30" s="107"/>
    </row>
    <row r="31" spans="1:49" s="104" customFormat="1" ht="14.1" customHeight="1" x14ac:dyDescent="0.15">
      <c r="A31" s="105"/>
      <c r="B31" s="120"/>
      <c r="C31" s="120"/>
      <c r="D31" s="120"/>
      <c r="E31" s="44" t="str">
        <f t="shared" si="4"/>
        <v>_</v>
      </c>
      <c r="F31" s="121"/>
      <c r="G31" s="33"/>
      <c r="H31" s="44"/>
      <c r="I31" s="33"/>
      <c r="J31" s="44"/>
      <c r="K31" s="33" t="s">
        <v>10</v>
      </c>
      <c r="L31" s="175"/>
      <c r="M31" s="138">
        <v>1000</v>
      </c>
      <c r="N31" s="52">
        <v>0.05</v>
      </c>
      <c r="O31" s="166">
        <f t="shared" si="0"/>
        <v>0</v>
      </c>
      <c r="P31" s="50">
        <f t="shared" si="5"/>
        <v>0</v>
      </c>
      <c r="Q31" s="213"/>
      <c r="R31" s="103"/>
      <c r="S31" s="107"/>
      <c r="T31" s="584"/>
      <c r="U31" s="48">
        <f t="shared" si="6"/>
        <v>0</v>
      </c>
      <c r="V31" s="50">
        <f t="shared" si="7"/>
        <v>0</v>
      </c>
      <c r="W31" s="213"/>
      <c r="X31" s="103"/>
      <c r="Y31" s="107"/>
      <c r="Z31" s="584"/>
      <c r="AA31" s="48">
        <f t="shared" si="8"/>
        <v>0</v>
      </c>
      <c r="AB31" s="50">
        <f t="shared" si="9"/>
        <v>0</v>
      </c>
      <c r="AC31" s="213"/>
      <c r="AD31" s="103"/>
      <c r="AE31" s="107"/>
      <c r="AF31" s="584"/>
      <c r="AG31" s="48">
        <f t="shared" si="1"/>
        <v>0</v>
      </c>
      <c r="AH31" s="50">
        <f t="shared" si="10"/>
        <v>0</v>
      </c>
      <c r="AI31" s="213"/>
      <c r="AJ31" s="103"/>
      <c r="AK31" s="107"/>
      <c r="AL31" s="584"/>
      <c r="AM31" s="48">
        <f t="shared" si="2"/>
        <v>0</v>
      </c>
      <c r="AN31" s="50">
        <f t="shared" si="11"/>
        <v>0</v>
      </c>
      <c r="AO31" s="213"/>
      <c r="AP31" s="103"/>
      <c r="AQ31" s="107"/>
      <c r="AR31" s="584"/>
      <c r="AS31" s="48">
        <f t="shared" si="3"/>
        <v>0</v>
      </c>
      <c r="AT31" s="160">
        <f t="shared" si="12"/>
        <v>0</v>
      </c>
      <c r="AU31" s="172"/>
      <c r="AV31" s="103"/>
      <c r="AW31" s="107"/>
    </row>
    <row r="32" spans="1:49" s="104" customFormat="1" ht="14.1" customHeight="1" x14ac:dyDescent="0.15">
      <c r="A32" s="105"/>
      <c r="B32" s="120"/>
      <c r="C32" s="120"/>
      <c r="D32" s="120"/>
      <c r="E32" s="44" t="str">
        <f t="shared" si="4"/>
        <v>_</v>
      </c>
      <c r="F32" s="121"/>
      <c r="G32" s="33"/>
      <c r="H32" s="44"/>
      <c r="I32" s="33"/>
      <c r="J32" s="44"/>
      <c r="K32" s="33" t="s">
        <v>10</v>
      </c>
      <c r="L32" s="175"/>
      <c r="M32" s="138">
        <v>1000</v>
      </c>
      <c r="N32" s="52">
        <v>0.05</v>
      </c>
      <c r="O32" s="166">
        <f t="shared" si="0"/>
        <v>0</v>
      </c>
      <c r="P32" s="50">
        <f t="shared" si="5"/>
        <v>0</v>
      </c>
      <c r="Q32" s="213"/>
      <c r="R32" s="103"/>
      <c r="S32" s="107"/>
      <c r="T32" s="584"/>
      <c r="U32" s="48">
        <f t="shared" si="6"/>
        <v>0</v>
      </c>
      <c r="V32" s="50">
        <f t="shared" si="7"/>
        <v>0</v>
      </c>
      <c r="W32" s="213"/>
      <c r="X32" s="103"/>
      <c r="Y32" s="107"/>
      <c r="Z32" s="584"/>
      <c r="AA32" s="48">
        <f t="shared" si="8"/>
        <v>0</v>
      </c>
      <c r="AB32" s="50">
        <f t="shared" si="9"/>
        <v>0</v>
      </c>
      <c r="AC32" s="213"/>
      <c r="AD32" s="103"/>
      <c r="AE32" s="107"/>
      <c r="AF32" s="584"/>
      <c r="AG32" s="48">
        <f t="shared" si="1"/>
        <v>0</v>
      </c>
      <c r="AH32" s="50">
        <f t="shared" si="10"/>
        <v>0</v>
      </c>
      <c r="AI32" s="213"/>
      <c r="AJ32" s="103"/>
      <c r="AK32" s="107"/>
      <c r="AL32" s="584"/>
      <c r="AM32" s="48">
        <f t="shared" si="2"/>
        <v>0</v>
      </c>
      <c r="AN32" s="50">
        <f t="shared" si="11"/>
        <v>0</v>
      </c>
      <c r="AO32" s="213"/>
      <c r="AP32" s="103"/>
      <c r="AQ32" s="107"/>
      <c r="AR32" s="584"/>
      <c r="AS32" s="48">
        <f t="shared" si="3"/>
        <v>0</v>
      </c>
      <c r="AT32" s="160">
        <f t="shared" si="12"/>
        <v>0</v>
      </c>
      <c r="AU32" s="172"/>
      <c r="AV32" s="103"/>
      <c r="AW32" s="107"/>
    </row>
    <row r="33" spans="1:49" s="104" customFormat="1" ht="14.1" customHeight="1" x14ac:dyDescent="0.15">
      <c r="A33" s="105"/>
      <c r="B33" s="120"/>
      <c r="C33" s="120"/>
      <c r="D33" s="120"/>
      <c r="E33" s="44" t="str">
        <f t="shared" si="4"/>
        <v>_</v>
      </c>
      <c r="F33" s="121"/>
      <c r="G33" s="33"/>
      <c r="H33" s="44"/>
      <c r="I33" s="33"/>
      <c r="J33" s="44"/>
      <c r="K33" s="33" t="s">
        <v>10</v>
      </c>
      <c r="L33" s="175"/>
      <c r="M33" s="138">
        <v>1000</v>
      </c>
      <c r="N33" s="52">
        <v>0.05</v>
      </c>
      <c r="O33" s="166">
        <f t="shared" si="0"/>
        <v>0</v>
      </c>
      <c r="P33" s="50">
        <f t="shared" si="5"/>
        <v>0</v>
      </c>
      <c r="Q33" s="213"/>
      <c r="R33" s="103"/>
      <c r="S33" s="107"/>
      <c r="T33" s="584"/>
      <c r="U33" s="48">
        <f t="shared" si="6"/>
        <v>0</v>
      </c>
      <c r="V33" s="50">
        <f t="shared" si="7"/>
        <v>0</v>
      </c>
      <c r="W33" s="213"/>
      <c r="X33" s="103"/>
      <c r="Y33" s="107"/>
      <c r="Z33" s="584"/>
      <c r="AA33" s="48">
        <f t="shared" si="8"/>
        <v>0</v>
      </c>
      <c r="AB33" s="50">
        <f t="shared" si="9"/>
        <v>0</v>
      </c>
      <c r="AC33" s="213"/>
      <c r="AD33" s="103"/>
      <c r="AE33" s="107"/>
      <c r="AF33" s="584"/>
      <c r="AG33" s="48">
        <f t="shared" si="1"/>
        <v>0</v>
      </c>
      <c r="AH33" s="50">
        <f t="shared" si="10"/>
        <v>0</v>
      </c>
      <c r="AI33" s="213"/>
      <c r="AJ33" s="103"/>
      <c r="AK33" s="107"/>
      <c r="AL33" s="584"/>
      <c r="AM33" s="48">
        <f t="shared" si="2"/>
        <v>0</v>
      </c>
      <c r="AN33" s="50">
        <f t="shared" si="11"/>
        <v>0</v>
      </c>
      <c r="AO33" s="213"/>
      <c r="AP33" s="103"/>
      <c r="AQ33" s="107"/>
      <c r="AR33" s="584"/>
      <c r="AS33" s="48">
        <f t="shared" si="3"/>
        <v>0</v>
      </c>
      <c r="AT33" s="160">
        <f t="shared" si="12"/>
        <v>0</v>
      </c>
      <c r="AU33" s="172"/>
      <c r="AV33" s="103"/>
      <c r="AW33" s="107"/>
    </row>
    <row r="34" spans="1:49" s="104" customFormat="1" ht="14.1" customHeight="1" x14ac:dyDescent="0.15">
      <c r="A34" s="105"/>
      <c r="B34" s="120"/>
      <c r="C34" s="120"/>
      <c r="D34" s="120"/>
      <c r="E34" s="44" t="str">
        <f t="shared" si="4"/>
        <v>_</v>
      </c>
      <c r="F34" s="121"/>
      <c r="G34" s="33"/>
      <c r="H34" s="44"/>
      <c r="I34" s="33"/>
      <c r="J34" s="44"/>
      <c r="K34" s="33" t="s">
        <v>10</v>
      </c>
      <c r="L34" s="175"/>
      <c r="M34" s="138">
        <v>1000</v>
      </c>
      <c r="N34" s="52">
        <v>0.05</v>
      </c>
      <c r="O34" s="166">
        <f t="shared" si="0"/>
        <v>0</v>
      </c>
      <c r="P34" s="50">
        <f t="shared" si="5"/>
        <v>0</v>
      </c>
      <c r="Q34" s="213"/>
      <c r="R34" s="103"/>
      <c r="S34" s="107"/>
      <c r="T34" s="584"/>
      <c r="U34" s="48">
        <f t="shared" si="6"/>
        <v>0</v>
      </c>
      <c r="V34" s="50">
        <f t="shared" si="7"/>
        <v>0</v>
      </c>
      <c r="W34" s="213"/>
      <c r="X34" s="103"/>
      <c r="Y34" s="107"/>
      <c r="Z34" s="584"/>
      <c r="AA34" s="48">
        <f t="shared" si="8"/>
        <v>0</v>
      </c>
      <c r="AB34" s="50">
        <f t="shared" si="9"/>
        <v>0</v>
      </c>
      <c r="AC34" s="213"/>
      <c r="AD34" s="103"/>
      <c r="AE34" s="107"/>
      <c r="AF34" s="584"/>
      <c r="AG34" s="48">
        <f t="shared" si="1"/>
        <v>0</v>
      </c>
      <c r="AH34" s="50">
        <f t="shared" si="10"/>
        <v>0</v>
      </c>
      <c r="AI34" s="213"/>
      <c r="AJ34" s="103"/>
      <c r="AK34" s="107"/>
      <c r="AL34" s="584"/>
      <c r="AM34" s="48">
        <f t="shared" si="2"/>
        <v>0</v>
      </c>
      <c r="AN34" s="50">
        <f t="shared" si="11"/>
        <v>0</v>
      </c>
      <c r="AO34" s="213"/>
      <c r="AP34" s="103"/>
      <c r="AQ34" s="107"/>
      <c r="AR34" s="584"/>
      <c r="AS34" s="48">
        <f t="shared" si="3"/>
        <v>0</v>
      </c>
      <c r="AT34" s="160">
        <f t="shared" si="12"/>
        <v>0</v>
      </c>
      <c r="AU34" s="172"/>
      <c r="AV34" s="103"/>
      <c r="AW34" s="107"/>
    </row>
    <row r="35" spans="1:49" s="104" customFormat="1" ht="14.1" customHeight="1" x14ac:dyDescent="0.15">
      <c r="A35" s="105"/>
      <c r="B35" s="120"/>
      <c r="C35" s="120"/>
      <c r="D35" s="120"/>
      <c r="E35" s="44" t="str">
        <f t="shared" si="4"/>
        <v>_</v>
      </c>
      <c r="F35" s="121"/>
      <c r="G35" s="33"/>
      <c r="H35" s="44"/>
      <c r="I35" s="33"/>
      <c r="J35" s="44"/>
      <c r="K35" s="33" t="s">
        <v>10</v>
      </c>
      <c r="L35" s="175"/>
      <c r="M35" s="138">
        <v>1000</v>
      </c>
      <c r="N35" s="52">
        <v>0.05</v>
      </c>
      <c r="O35" s="166">
        <f t="shared" si="0"/>
        <v>0</v>
      </c>
      <c r="P35" s="50">
        <f t="shared" si="5"/>
        <v>0</v>
      </c>
      <c r="Q35" s="213"/>
      <c r="R35" s="103"/>
      <c r="S35" s="107"/>
      <c r="T35" s="584"/>
      <c r="U35" s="48">
        <f t="shared" si="6"/>
        <v>0</v>
      </c>
      <c r="V35" s="50">
        <f t="shared" si="7"/>
        <v>0</v>
      </c>
      <c r="W35" s="213"/>
      <c r="X35" s="103"/>
      <c r="Y35" s="107"/>
      <c r="Z35" s="584"/>
      <c r="AA35" s="48">
        <f t="shared" si="8"/>
        <v>0</v>
      </c>
      <c r="AB35" s="50">
        <f t="shared" si="9"/>
        <v>0</v>
      </c>
      <c r="AC35" s="213"/>
      <c r="AD35" s="103"/>
      <c r="AE35" s="107"/>
      <c r="AF35" s="584"/>
      <c r="AG35" s="48">
        <f t="shared" si="1"/>
        <v>0</v>
      </c>
      <c r="AH35" s="50">
        <f t="shared" si="10"/>
        <v>0</v>
      </c>
      <c r="AI35" s="213"/>
      <c r="AJ35" s="103"/>
      <c r="AK35" s="107"/>
      <c r="AL35" s="584"/>
      <c r="AM35" s="48">
        <f t="shared" si="2"/>
        <v>0</v>
      </c>
      <c r="AN35" s="50">
        <f t="shared" si="11"/>
        <v>0</v>
      </c>
      <c r="AO35" s="213"/>
      <c r="AP35" s="103"/>
      <c r="AQ35" s="107"/>
      <c r="AR35" s="584"/>
      <c r="AS35" s="48">
        <f t="shared" si="3"/>
        <v>0</v>
      </c>
      <c r="AT35" s="160">
        <f t="shared" si="12"/>
        <v>0</v>
      </c>
      <c r="AU35" s="172"/>
      <c r="AV35" s="103"/>
      <c r="AW35" s="107"/>
    </row>
    <row r="36" spans="1:49" s="104" customFormat="1" ht="14.1" customHeight="1" x14ac:dyDescent="0.15">
      <c r="A36" s="105"/>
      <c r="B36" s="120"/>
      <c r="C36" s="120"/>
      <c r="D36" s="120"/>
      <c r="E36" s="44" t="str">
        <f t="shared" si="4"/>
        <v>_</v>
      </c>
      <c r="F36" s="121"/>
      <c r="G36" s="33"/>
      <c r="H36" s="44"/>
      <c r="I36" s="33"/>
      <c r="J36" s="44"/>
      <c r="K36" s="33" t="s">
        <v>10</v>
      </c>
      <c r="L36" s="175"/>
      <c r="M36" s="138">
        <v>1000</v>
      </c>
      <c r="N36" s="52">
        <v>0.05</v>
      </c>
      <c r="O36" s="166">
        <f t="shared" si="0"/>
        <v>0</v>
      </c>
      <c r="P36" s="50">
        <f t="shared" si="5"/>
        <v>0</v>
      </c>
      <c r="Q36" s="213"/>
      <c r="R36" s="103"/>
      <c r="S36" s="107"/>
      <c r="T36" s="584"/>
      <c r="U36" s="48">
        <f t="shared" si="6"/>
        <v>0</v>
      </c>
      <c r="V36" s="50">
        <f t="shared" si="7"/>
        <v>0</v>
      </c>
      <c r="W36" s="213"/>
      <c r="X36" s="103"/>
      <c r="Y36" s="107"/>
      <c r="Z36" s="584"/>
      <c r="AA36" s="48">
        <f t="shared" si="8"/>
        <v>0</v>
      </c>
      <c r="AB36" s="50">
        <f t="shared" si="9"/>
        <v>0</v>
      </c>
      <c r="AC36" s="213"/>
      <c r="AD36" s="103"/>
      <c r="AE36" s="107"/>
      <c r="AF36" s="584"/>
      <c r="AG36" s="48">
        <f t="shared" si="1"/>
        <v>0</v>
      </c>
      <c r="AH36" s="50">
        <f t="shared" si="10"/>
        <v>0</v>
      </c>
      <c r="AI36" s="213"/>
      <c r="AJ36" s="103"/>
      <c r="AK36" s="107"/>
      <c r="AL36" s="584"/>
      <c r="AM36" s="48">
        <f t="shared" si="2"/>
        <v>0</v>
      </c>
      <c r="AN36" s="50">
        <f t="shared" si="11"/>
        <v>0</v>
      </c>
      <c r="AO36" s="213"/>
      <c r="AP36" s="103"/>
      <c r="AQ36" s="107"/>
      <c r="AR36" s="584"/>
      <c r="AS36" s="48">
        <f t="shared" si="3"/>
        <v>0</v>
      </c>
      <c r="AT36" s="160">
        <f t="shared" si="12"/>
        <v>0</v>
      </c>
      <c r="AU36" s="172"/>
      <c r="AV36" s="103"/>
      <c r="AW36" s="107"/>
    </row>
    <row r="37" spans="1:49" s="104" customFormat="1" ht="14.1" customHeight="1" x14ac:dyDescent="0.15">
      <c r="A37" s="105"/>
      <c r="B37" s="120"/>
      <c r="C37" s="120"/>
      <c r="D37" s="120"/>
      <c r="E37" s="44" t="str">
        <f t="shared" si="4"/>
        <v>_</v>
      </c>
      <c r="F37" s="121"/>
      <c r="G37" s="33"/>
      <c r="H37" s="44"/>
      <c r="I37" s="33"/>
      <c r="J37" s="44"/>
      <c r="K37" s="33" t="s">
        <v>10</v>
      </c>
      <c r="L37" s="175"/>
      <c r="M37" s="138">
        <v>1000</v>
      </c>
      <c r="N37" s="52">
        <v>0.05</v>
      </c>
      <c r="O37" s="166">
        <f t="shared" si="0"/>
        <v>0</v>
      </c>
      <c r="P37" s="50">
        <f t="shared" si="5"/>
        <v>0</v>
      </c>
      <c r="Q37" s="213"/>
      <c r="R37" s="103"/>
      <c r="S37" s="107"/>
      <c r="T37" s="584"/>
      <c r="U37" s="48">
        <f t="shared" si="6"/>
        <v>0</v>
      </c>
      <c r="V37" s="50">
        <f t="shared" si="7"/>
        <v>0</v>
      </c>
      <c r="W37" s="213"/>
      <c r="X37" s="103"/>
      <c r="Y37" s="107"/>
      <c r="Z37" s="584"/>
      <c r="AA37" s="48">
        <f t="shared" si="8"/>
        <v>0</v>
      </c>
      <c r="AB37" s="50">
        <f t="shared" si="9"/>
        <v>0</v>
      </c>
      <c r="AC37" s="213"/>
      <c r="AD37" s="103"/>
      <c r="AE37" s="107"/>
      <c r="AF37" s="584"/>
      <c r="AG37" s="48">
        <f t="shared" si="1"/>
        <v>0</v>
      </c>
      <c r="AH37" s="50">
        <f t="shared" si="10"/>
        <v>0</v>
      </c>
      <c r="AI37" s="213"/>
      <c r="AJ37" s="103"/>
      <c r="AK37" s="107"/>
      <c r="AL37" s="584"/>
      <c r="AM37" s="48">
        <f t="shared" si="2"/>
        <v>0</v>
      </c>
      <c r="AN37" s="50">
        <f t="shared" si="11"/>
        <v>0</v>
      </c>
      <c r="AO37" s="213"/>
      <c r="AP37" s="103"/>
      <c r="AQ37" s="107"/>
      <c r="AR37" s="584"/>
      <c r="AS37" s="48">
        <f t="shared" si="3"/>
        <v>0</v>
      </c>
      <c r="AT37" s="160">
        <f t="shared" si="12"/>
        <v>0</v>
      </c>
      <c r="AU37" s="172"/>
      <c r="AV37" s="103"/>
      <c r="AW37" s="107"/>
    </row>
    <row r="38" spans="1:49" s="104" customFormat="1" ht="14.1" customHeight="1" x14ac:dyDescent="0.15">
      <c r="A38" s="105"/>
      <c r="B38" s="120"/>
      <c r="C38" s="120"/>
      <c r="D38" s="120"/>
      <c r="E38" s="44" t="str">
        <f t="shared" si="4"/>
        <v>_</v>
      </c>
      <c r="F38" s="121"/>
      <c r="G38" s="33"/>
      <c r="H38" s="44"/>
      <c r="I38" s="33"/>
      <c r="J38" s="44"/>
      <c r="K38" s="33" t="s">
        <v>10</v>
      </c>
      <c r="L38" s="175"/>
      <c r="M38" s="138">
        <v>1000</v>
      </c>
      <c r="N38" s="52">
        <v>0.05</v>
      </c>
      <c r="O38" s="166">
        <f t="shared" si="0"/>
        <v>0</v>
      </c>
      <c r="P38" s="50">
        <f t="shared" si="5"/>
        <v>0</v>
      </c>
      <c r="Q38" s="213"/>
      <c r="R38" s="103"/>
      <c r="S38" s="107"/>
      <c r="T38" s="584"/>
      <c r="U38" s="48">
        <f t="shared" si="6"/>
        <v>0</v>
      </c>
      <c r="V38" s="50">
        <f t="shared" si="7"/>
        <v>0</v>
      </c>
      <c r="W38" s="213"/>
      <c r="X38" s="103"/>
      <c r="Y38" s="107"/>
      <c r="Z38" s="584"/>
      <c r="AA38" s="48">
        <f t="shared" si="8"/>
        <v>0</v>
      </c>
      <c r="AB38" s="50">
        <f t="shared" si="9"/>
        <v>0</v>
      </c>
      <c r="AC38" s="213"/>
      <c r="AD38" s="103"/>
      <c r="AE38" s="107"/>
      <c r="AF38" s="584"/>
      <c r="AG38" s="48">
        <f t="shared" si="1"/>
        <v>0</v>
      </c>
      <c r="AH38" s="50">
        <f t="shared" si="10"/>
        <v>0</v>
      </c>
      <c r="AI38" s="213"/>
      <c r="AJ38" s="103"/>
      <c r="AK38" s="107"/>
      <c r="AL38" s="584"/>
      <c r="AM38" s="48">
        <f t="shared" si="2"/>
        <v>0</v>
      </c>
      <c r="AN38" s="50">
        <f t="shared" si="11"/>
        <v>0</v>
      </c>
      <c r="AO38" s="213"/>
      <c r="AP38" s="103"/>
      <c r="AQ38" s="107"/>
      <c r="AR38" s="584"/>
      <c r="AS38" s="48">
        <f t="shared" si="3"/>
        <v>0</v>
      </c>
      <c r="AT38" s="160">
        <f t="shared" si="12"/>
        <v>0</v>
      </c>
      <c r="AU38" s="172"/>
      <c r="AV38" s="103"/>
      <c r="AW38" s="107"/>
    </row>
    <row r="39" spans="1:49" s="104" customFormat="1" ht="14.1" customHeight="1" x14ac:dyDescent="0.15">
      <c r="A39" s="105"/>
      <c r="B39" s="120"/>
      <c r="C39" s="120"/>
      <c r="D39" s="120"/>
      <c r="E39" s="44" t="str">
        <f t="shared" si="4"/>
        <v>_</v>
      </c>
      <c r="F39" s="121"/>
      <c r="G39" s="33"/>
      <c r="H39" s="44"/>
      <c r="I39" s="33"/>
      <c r="J39" s="44"/>
      <c r="K39" s="33" t="s">
        <v>10</v>
      </c>
      <c r="L39" s="175"/>
      <c r="M39" s="138">
        <v>1000</v>
      </c>
      <c r="N39" s="52">
        <v>0.05</v>
      </c>
      <c r="O39" s="166">
        <f t="shared" si="0"/>
        <v>0</v>
      </c>
      <c r="P39" s="50">
        <f t="shared" si="5"/>
        <v>0</v>
      </c>
      <c r="Q39" s="213"/>
      <c r="R39" s="103"/>
      <c r="S39" s="107"/>
      <c r="T39" s="584"/>
      <c r="U39" s="48">
        <f t="shared" si="6"/>
        <v>0</v>
      </c>
      <c r="V39" s="50">
        <f t="shared" si="7"/>
        <v>0</v>
      </c>
      <c r="W39" s="213"/>
      <c r="X39" s="103"/>
      <c r="Y39" s="107"/>
      <c r="Z39" s="584"/>
      <c r="AA39" s="48">
        <f t="shared" si="8"/>
        <v>0</v>
      </c>
      <c r="AB39" s="50">
        <f t="shared" si="9"/>
        <v>0</v>
      </c>
      <c r="AC39" s="213"/>
      <c r="AD39" s="103"/>
      <c r="AE39" s="107"/>
      <c r="AF39" s="584"/>
      <c r="AG39" s="48">
        <f t="shared" si="1"/>
        <v>0</v>
      </c>
      <c r="AH39" s="50">
        <f t="shared" si="10"/>
        <v>0</v>
      </c>
      <c r="AI39" s="213"/>
      <c r="AJ39" s="103"/>
      <c r="AK39" s="107"/>
      <c r="AL39" s="584"/>
      <c r="AM39" s="48">
        <f t="shared" si="2"/>
        <v>0</v>
      </c>
      <c r="AN39" s="50">
        <f t="shared" si="11"/>
        <v>0</v>
      </c>
      <c r="AO39" s="213"/>
      <c r="AP39" s="103"/>
      <c r="AQ39" s="107"/>
      <c r="AR39" s="584"/>
      <c r="AS39" s="48">
        <f t="shared" si="3"/>
        <v>0</v>
      </c>
      <c r="AT39" s="160">
        <f t="shared" si="12"/>
        <v>0</v>
      </c>
      <c r="AU39" s="172"/>
      <c r="AV39" s="103"/>
      <c r="AW39" s="107"/>
    </row>
    <row r="40" spans="1:49" s="104" customFormat="1" ht="14.1" customHeight="1" x14ac:dyDescent="0.15">
      <c r="A40" s="105"/>
      <c r="B40" s="120"/>
      <c r="C40" s="120"/>
      <c r="D40" s="120"/>
      <c r="E40" s="44" t="str">
        <f t="shared" si="4"/>
        <v>_</v>
      </c>
      <c r="F40" s="121"/>
      <c r="G40" s="33"/>
      <c r="H40" s="44"/>
      <c r="I40" s="33"/>
      <c r="J40" s="44"/>
      <c r="K40" s="33" t="s">
        <v>10</v>
      </c>
      <c r="L40" s="175"/>
      <c r="M40" s="138">
        <v>1000</v>
      </c>
      <c r="N40" s="52">
        <v>0.05</v>
      </c>
      <c r="O40" s="166">
        <f t="shared" si="0"/>
        <v>0</v>
      </c>
      <c r="P40" s="50">
        <f t="shared" si="5"/>
        <v>0</v>
      </c>
      <c r="Q40" s="213"/>
      <c r="R40" s="103"/>
      <c r="S40" s="107"/>
      <c r="T40" s="584"/>
      <c r="U40" s="48">
        <f t="shared" si="6"/>
        <v>0</v>
      </c>
      <c r="V40" s="50">
        <f t="shared" si="7"/>
        <v>0</v>
      </c>
      <c r="W40" s="213"/>
      <c r="X40" s="103"/>
      <c r="Y40" s="107"/>
      <c r="Z40" s="584"/>
      <c r="AA40" s="48">
        <f t="shared" si="8"/>
        <v>0</v>
      </c>
      <c r="AB40" s="50">
        <f t="shared" si="9"/>
        <v>0</v>
      </c>
      <c r="AC40" s="213"/>
      <c r="AD40" s="103"/>
      <c r="AE40" s="107"/>
      <c r="AF40" s="584"/>
      <c r="AG40" s="48">
        <f t="shared" si="1"/>
        <v>0</v>
      </c>
      <c r="AH40" s="50">
        <f t="shared" si="10"/>
        <v>0</v>
      </c>
      <c r="AI40" s="213"/>
      <c r="AJ40" s="103"/>
      <c r="AK40" s="107"/>
      <c r="AL40" s="584"/>
      <c r="AM40" s="48">
        <f t="shared" si="2"/>
        <v>0</v>
      </c>
      <c r="AN40" s="50">
        <f t="shared" si="11"/>
        <v>0</v>
      </c>
      <c r="AO40" s="213"/>
      <c r="AP40" s="103"/>
      <c r="AQ40" s="107"/>
      <c r="AR40" s="584"/>
      <c r="AS40" s="48">
        <f t="shared" si="3"/>
        <v>0</v>
      </c>
      <c r="AT40" s="160">
        <f t="shared" si="12"/>
        <v>0</v>
      </c>
      <c r="AU40" s="172"/>
      <c r="AV40" s="103"/>
      <c r="AW40" s="107"/>
    </row>
    <row r="41" spans="1:49" s="104" customFormat="1" ht="14.1" customHeight="1" x14ac:dyDescent="0.15">
      <c r="A41" s="105"/>
      <c r="B41" s="120"/>
      <c r="C41" s="120"/>
      <c r="D41" s="120"/>
      <c r="E41" s="44" t="str">
        <f t="shared" si="4"/>
        <v>_</v>
      </c>
      <c r="F41" s="121"/>
      <c r="G41" s="33"/>
      <c r="H41" s="44"/>
      <c r="I41" s="33"/>
      <c r="J41" s="44"/>
      <c r="K41" s="33" t="s">
        <v>10</v>
      </c>
      <c r="L41" s="175"/>
      <c r="M41" s="138">
        <v>1000</v>
      </c>
      <c r="N41" s="52">
        <v>0.05</v>
      </c>
      <c r="O41" s="166">
        <f t="shared" si="0"/>
        <v>0</v>
      </c>
      <c r="P41" s="50">
        <f t="shared" si="5"/>
        <v>0</v>
      </c>
      <c r="Q41" s="213"/>
      <c r="R41" s="103"/>
      <c r="S41" s="107"/>
      <c r="T41" s="584"/>
      <c r="U41" s="48">
        <f t="shared" si="6"/>
        <v>0</v>
      </c>
      <c r="V41" s="50">
        <f t="shared" si="7"/>
        <v>0</v>
      </c>
      <c r="W41" s="213"/>
      <c r="X41" s="103"/>
      <c r="Y41" s="107"/>
      <c r="Z41" s="584"/>
      <c r="AA41" s="48">
        <f t="shared" si="8"/>
        <v>0</v>
      </c>
      <c r="AB41" s="50">
        <f t="shared" si="9"/>
        <v>0</v>
      </c>
      <c r="AC41" s="213"/>
      <c r="AD41" s="103"/>
      <c r="AE41" s="107"/>
      <c r="AF41" s="584"/>
      <c r="AG41" s="48">
        <f t="shared" si="1"/>
        <v>0</v>
      </c>
      <c r="AH41" s="50">
        <f t="shared" si="10"/>
        <v>0</v>
      </c>
      <c r="AI41" s="213"/>
      <c r="AJ41" s="103"/>
      <c r="AK41" s="107"/>
      <c r="AL41" s="584"/>
      <c r="AM41" s="48">
        <f t="shared" si="2"/>
        <v>0</v>
      </c>
      <c r="AN41" s="50">
        <f t="shared" si="11"/>
        <v>0</v>
      </c>
      <c r="AO41" s="213"/>
      <c r="AP41" s="103"/>
      <c r="AQ41" s="107"/>
      <c r="AR41" s="584"/>
      <c r="AS41" s="48">
        <f t="shared" si="3"/>
        <v>0</v>
      </c>
      <c r="AT41" s="160">
        <f t="shared" si="12"/>
        <v>0</v>
      </c>
      <c r="AU41" s="172"/>
      <c r="AV41" s="103"/>
      <c r="AW41" s="107"/>
    </row>
    <row r="42" spans="1:49" s="104" customFormat="1" ht="14.1" customHeight="1" x14ac:dyDescent="0.15">
      <c r="A42" s="105"/>
      <c r="B42" s="120"/>
      <c r="C42" s="120"/>
      <c r="D42" s="120"/>
      <c r="E42" s="44" t="str">
        <f t="shared" si="4"/>
        <v>_</v>
      </c>
      <c r="F42" s="121"/>
      <c r="G42" s="33"/>
      <c r="H42" s="44"/>
      <c r="I42" s="33"/>
      <c r="J42" s="44"/>
      <c r="K42" s="33" t="s">
        <v>10</v>
      </c>
      <c r="L42" s="175"/>
      <c r="M42" s="138">
        <v>1000</v>
      </c>
      <c r="N42" s="52">
        <v>0.05</v>
      </c>
      <c r="O42" s="166">
        <f t="shared" si="0"/>
        <v>0</v>
      </c>
      <c r="P42" s="50">
        <f t="shared" si="5"/>
        <v>0</v>
      </c>
      <c r="Q42" s="213"/>
      <c r="R42" s="103"/>
      <c r="S42" s="107"/>
      <c r="T42" s="584"/>
      <c r="U42" s="48">
        <f t="shared" si="6"/>
        <v>0</v>
      </c>
      <c r="V42" s="50">
        <f t="shared" si="7"/>
        <v>0</v>
      </c>
      <c r="W42" s="213"/>
      <c r="X42" s="103"/>
      <c r="Y42" s="107"/>
      <c r="Z42" s="584"/>
      <c r="AA42" s="48">
        <f t="shared" si="8"/>
        <v>0</v>
      </c>
      <c r="AB42" s="50">
        <f t="shared" si="9"/>
        <v>0</v>
      </c>
      <c r="AC42" s="213"/>
      <c r="AD42" s="103"/>
      <c r="AE42" s="107"/>
      <c r="AF42" s="584"/>
      <c r="AG42" s="48">
        <f t="shared" si="1"/>
        <v>0</v>
      </c>
      <c r="AH42" s="50">
        <f t="shared" si="10"/>
        <v>0</v>
      </c>
      <c r="AI42" s="213"/>
      <c r="AJ42" s="103"/>
      <c r="AK42" s="107"/>
      <c r="AL42" s="584"/>
      <c r="AM42" s="48">
        <f t="shared" si="2"/>
        <v>0</v>
      </c>
      <c r="AN42" s="50">
        <f t="shared" si="11"/>
        <v>0</v>
      </c>
      <c r="AO42" s="213"/>
      <c r="AP42" s="103"/>
      <c r="AQ42" s="107"/>
      <c r="AR42" s="584"/>
      <c r="AS42" s="48">
        <f t="shared" si="3"/>
        <v>0</v>
      </c>
      <c r="AT42" s="160">
        <f t="shared" si="12"/>
        <v>0</v>
      </c>
      <c r="AU42" s="172"/>
      <c r="AV42" s="103"/>
      <c r="AW42" s="107"/>
    </row>
    <row r="43" spans="1:49" s="104" customFormat="1" ht="14.1" customHeight="1" x14ac:dyDescent="0.15">
      <c r="A43" s="105"/>
      <c r="B43" s="120"/>
      <c r="C43" s="120"/>
      <c r="D43" s="120"/>
      <c r="E43" s="44" t="str">
        <f t="shared" si="4"/>
        <v>_</v>
      </c>
      <c r="F43" s="121"/>
      <c r="G43" s="33"/>
      <c r="H43" s="44"/>
      <c r="I43" s="33"/>
      <c r="J43" s="44"/>
      <c r="K43" s="33" t="s">
        <v>10</v>
      </c>
      <c r="L43" s="175"/>
      <c r="M43" s="138">
        <v>1000</v>
      </c>
      <c r="N43" s="52">
        <v>0.05</v>
      </c>
      <c r="O43" s="166">
        <f t="shared" si="0"/>
        <v>0</v>
      </c>
      <c r="P43" s="50">
        <f t="shared" si="5"/>
        <v>0</v>
      </c>
      <c r="Q43" s="213"/>
      <c r="R43" s="103"/>
      <c r="S43" s="107"/>
      <c r="T43" s="584"/>
      <c r="U43" s="48">
        <f t="shared" si="6"/>
        <v>0</v>
      </c>
      <c r="V43" s="50">
        <f t="shared" si="7"/>
        <v>0</v>
      </c>
      <c r="W43" s="213"/>
      <c r="X43" s="103"/>
      <c r="Y43" s="107"/>
      <c r="Z43" s="584"/>
      <c r="AA43" s="48">
        <f t="shared" si="8"/>
        <v>0</v>
      </c>
      <c r="AB43" s="50">
        <f t="shared" si="9"/>
        <v>0</v>
      </c>
      <c r="AC43" s="213"/>
      <c r="AD43" s="103"/>
      <c r="AE43" s="107"/>
      <c r="AF43" s="584"/>
      <c r="AG43" s="48">
        <f t="shared" si="1"/>
        <v>0</v>
      </c>
      <c r="AH43" s="50">
        <f t="shared" si="10"/>
        <v>0</v>
      </c>
      <c r="AI43" s="213"/>
      <c r="AJ43" s="103"/>
      <c r="AK43" s="107"/>
      <c r="AL43" s="584"/>
      <c r="AM43" s="48">
        <f t="shared" si="2"/>
        <v>0</v>
      </c>
      <c r="AN43" s="50">
        <f t="shared" si="11"/>
        <v>0</v>
      </c>
      <c r="AO43" s="213"/>
      <c r="AP43" s="103"/>
      <c r="AQ43" s="107"/>
      <c r="AR43" s="584"/>
      <c r="AS43" s="48">
        <f t="shared" si="3"/>
        <v>0</v>
      </c>
      <c r="AT43" s="160">
        <f t="shared" si="12"/>
        <v>0</v>
      </c>
      <c r="AU43" s="172"/>
      <c r="AV43" s="103"/>
      <c r="AW43" s="107"/>
    </row>
    <row r="44" spans="1:49" s="104" customFormat="1" ht="14.1" customHeight="1" x14ac:dyDescent="0.15">
      <c r="A44" s="105"/>
      <c r="B44" s="120"/>
      <c r="C44" s="120"/>
      <c r="D44" s="120"/>
      <c r="E44" s="44" t="str">
        <f t="shared" si="4"/>
        <v>_</v>
      </c>
      <c r="F44" s="121"/>
      <c r="G44" s="33"/>
      <c r="H44" s="44"/>
      <c r="I44" s="33"/>
      <c r="J44" s="44"/>
      <c r="K44" s="33" t="s">
        <v>10</v>
      </c>
      <c r="L44" s="175"/>
      <c r="M44" s="138">
        <v>1000</v>
      </c>
      <c r="N44" s="52">
        <v>0.05</v>
      </c>
      <c r="O44" s="166">
        <f t="shared" si="0"/>
        <v>0</v>
      </c>
      <c r="P44" s="50">
        <f t="shared" si="5"/>
        <v>0</v>
      </c>
      <c r="Q44" s="213"/>
      <c r="R44" s="103"/>
      <c r="S44" s="107"/>
      <c r="T44" s="584"/>
      <c r="U44" s="48">
        <f t="shared" si="6"/>
        <v>0</v>
      </c>
      <c r="V44" s="50">
        <f t="shared" si="7"/>
        <v>0</v>
      </c>
      <c r="W44" s="213"/>
      <c r="X44" s="103"/>
      <c r="Y44" s="107"/>
      <c r="Z44" s="584"/>
      <c r="AA44" s="48">
        <f t="shared" si="8"/>
        <v>0</v>
      </c>
      <c r="AB44" s="50">
        <f t="shared" si="9"/>
        <v>0</v>
      </c>
      <c r="AC44" s="213"/>
      <c r="AD44" s="103"/>
      <c r="AE44" s="107"/>
      <c r="AF44" s="584"/>
      <c r="AG44" s="48">
        <f t="shared" si="1"/>
        <v>0</v>
      </c>
      <c r="AH44" s="50">
        <f t="shared" si="10"/>
        <v>0</v>
      </c>
      <c r="AI44" s="213"/>
      <c r="AJ44" s="103"/>
      <c r="AK44" s="107"/>
      <c r="AL44" s="584"/>
      <c r="AM44" s="48">
        <f t="shared" si="2"/>
        <v>0</v>
      </c>
      <c r="AN44" s="50">
        <f t="shared" si="11"/>
        <v>0</v>
      </c>
      <c r="AO44" s="213"/>
      <c r="AP44" s="103"/>
      <c r="AQ44" s="107"/>
      <c r="AR44" s="584"/>
      <c r="AS44" s="48">
        <f t="shared" si="3"/>
        <v>0</v>
      </c>
      <c r="AT44" s="160">
        <f t="shared" si="12"/>
        <v>0</v>
      </c>
      <c r="AU44" s="172"/>
      <c r="AV44" s="103"/>
      <c r="AW44" s="107"/>
    </row>
    <row r="45" spans="1:49" s="104" customFormat="1" ht="14.1" customHeight="1" x14ac:dyDescent="0.15">
      <c r="A45" s="105"/>
      <c r="B45" s="120"/>
      <c r="C45" s="120"/>
      <c r="D45" s="120"/>
      <c r="E45" s="44" t="str">
        <f t="shared" si="4"/>
        <v>_</v>
      </c>
      <c r="F45" s="121"/>
      <c r="G45" s="33"/>
      <c r="H45" s="44"/>
      <c r="I45" s="33"/>
      <c r="J45" s="44"/>
      <c r="K45" s="33" t="s">
        <v>10</v>
      </c>
      <c r="L45" s="175"/>
      <c r="M45" s="138">
        <v>1000</v>
      </c>
      <c r="N45" s="52">
        <v>0.05</v>
      </c>
      <c r="O45" s="166">
        <f t="shared" si="0"/>
        <v>0</v>
      </c>
      <c r="P45" s="50">
        <f t="shared" si="5"/>
        <v>0</v>
      </c>
      <c r="Q45" s="213"/>
      <c r="R45" s="103"/>
      <c r="S45" s="107"/>
      <c r="T45" s="584"/>
      <c r="U45" s="48">
        <f t="shared" si="6"/>
        <v>0</v>
      </c>
      <c r="V45" s="50">
        <f t="shared" si="7"/>
        <v>0</v>
      </c>
      <c r="W45" s="213"/>
      <c r="X45" s="103"/>
      <c r="Y45" s="107"/>
      <c r="Z45" s="584"/>
      <c r="AA45" s="48">
        <f t="shared" si="8"/>
        <v>0</v>
      </c>
      <c r="AB45" s="50">
        <f t="shared" si="9"/>
        <v>0</v>
      </c>
      <c r="AC45" s="213"/>
      <c r="AD45" s="103"/>
      <c r="AE45" s="107"/>
      <c r="AF45" s="584"/>
      <c r="AG45" s="48">
        <f t="shared" si="1"/>
        <v>0</v>
      </c>
      <c r="AH45" s="50">
        <f t="shared" si="10"/>
        <v>0</v>
      </c>
      <c r="AI45" s="213"/>
      <c r="AJ45" s="103"/>
      <c r="AK45" s="107"/>
      <c r="AL45" s="584"/>
      <c r="AM45" s="48">
        <f t="shared" si="2"/>
        <v>0</v>
      </c>
      <c r="AN45" s="50">
        <f t="shared" si="11"/>
        <v>0</v>
      </c>
      <c r="AO45" s="213"/>
      <c r="AP45" s="103"/>
      <c r="AQ45" s="107"/>
      <c r="AR45" s="584"/>
      <c r="AS45" s="48">
        <f t="shared" si="3"/>
        <v>0</v>
      </c>
      <c r="AT45" s="160">
        <f t="shared" si="12"/>
        <v>0</v>
      </c>
      <c r="AU45" s="172"/>
      <c r="AV45" s="103"/>
      <c r="AW45" s="107"/>
    </row>
    <row r="46" spans="1:49" s="104" customFormat="1" ht="14.1" customHeight="1" x14ac:dyDescent="0.15">
      <c r="A46" s="105"/>
      <c r="B46" s="120"/>
      <c r="C46" s="120"/>
      <c r="D46" s="120"/>
      <c r="E46" s="44" t="str">
        <f t="shared" si="4"/>
        <v>_</v>
      </c>
      <c r="F46" s="121"/>
      <c r="G46" s="33"/>
      <c r="H46" s="44"/>
      <c r="I46" s="33"/>
      <c r="J46" s="44"/>
      <c r="K46" s="33" t="s">
        <v>10</v>
      </c>
      <c r="L46" s="175"/>
      <c r="M46" s="138">
        <v>1000</v>
      </c>
      <c r="N46" s="52">
        <v>0.05</v>
      </c>
      <c r="O46" s="166">
        <f t="shared" si="0"/>
        <v>0</v>
      </c>
      <c r="P46" s="50">
        <f t="shared" si="5"/>
        <v>0</v>
      </c>
      <c r="Q46" s="213"/>
      <c r="R46" s="103"/>
      <c r="S46" s="107"/>
      <c r="T46" s="584"/>
      <c r="U46" s="48">
        <f t="shared" si="6"/>
        <v>0</v>
      </c>
      <c r="V46" s="50">
        <f t="shared" si="7"/>
        <v>0</v>
      </c>
      <c r="W46" s="213"/>
      <c r="X46" s="103"/>
      <c r="Y46" s="107"/>
      <c r="Z46" s="584"/>
      <c r="AA46" s="48">
        <f t="shared" si="8"/>
        <v>0</v>
      </c>
      <c r="AB46" s="50">
        <f t="shared" si="9"/>
        <v>0</v>
      </c>
      <c r="AC46" s="213"/>
      <c r="AD46" s="103"/>
      <c r="AE46" s="107"/>
      <c r="AF46" s="584"/>
      <c r="AG46" s="48">
        <f t="shared" si="1"/>
        <v>0</v>
      </c>
      <c r="AH46" s="50">
        <f t="shared" si="10"/>
        <v>0</v>
      </c>
      <c r="AI46" s="213"/>
      <c r="AJ46" s="103"/>
      <c r="AK46" s="107"/>
      <c r="AL46" s="584"/>
      <c r="AM46" s="48">
        <f t="shared" si="2"/>
        <v>0</v>
      </c>
      <c r="AN46" s="50">
        <f t="shared" si="11"/>
        <v>0</v>
      </c>
      <c r="AO46" s="213"/>
      <c r="AP46" s="103"/>
      <c r="AQ46" s="107"/>
      <c r="AR46" s="584"/>
      <c r="AS46" s="48">
        <f t="shared" si="3"/>
        <v>0</v>
      </c>
      <c r="AT46" s="160">
        <f t="shared" si="12"/>
        <v>0</v>
      </c>
      <c r="AU46" s="172"/>
      <c r="AV46" s="103"/>
      <c r="AW46" s="107"/>
    </row>
    <row r="47" spans="1:49" s="104" customFormat="1" ht="14.1" customHeight="1" x14ac:dyDescent="0.15">
      <c r="A47" s="105"/>
      <c r="B47" s="120"/>
      <c r="C47" s="120"/>
      <c r="D47" s="120"/>
      <c r="E47" s="44" t="str">
        <f t="shared" si="4"/>
        <v>_</v>
      </c>
      <c r="F47" s="121"/>
      <c r="G47" s="33"/>
      <c r="H47" s="44"/>
      <c r="I47" s="33"/>
      <c r="J47" s="44"/>
      <c r="K47" s="33" t="s">
        <v>10</v>
      </c>
      <c r="L47" s="175"/>
      <c r="M47" s="138">
        <v>1000</v>
      </c>
      <c r="N47" s="52">
        <v>0.05</v>
      </c>
      <c r="O47" s="166">
        <f t="shared" si="0"/>
        <v>0</v>
      </c>
      <c r="P47" s="50">
        <f t="shared" si="5"/>
        <v>0</v>
      </c>
      <c r="Q47" s="213"/>
      <c r="R47" s="103"/>
      <c r="S47" s="107"/>
      <c r="T47" s="584"/>
      <c r="U47" s="48">
        <f t="shared" si="6"/>
        <v>0</v>
      </c>
      <c r="V47" s="50">
        <f t="shared" si="7"/>
        <v>0</v>
      </c>
      <c r="W47" s="213"/>
      <c r="X47" s="103"/>
      <c r="Y47" s="107"/>
      <c r="Z47" s="584"/>
      <c r="AA47" s="48">
        <f t="shared" si="8"/>
        <v>0</v>
      </c>
      <c r="AB47" s="50">
        <f t="shared" si="9"/>
        <v>0</v>
      </c>
      <c r="AC47" s="213"/>
      <c r="AD47" s="103"/>
      <c r="AE47" s="107"/>
      <c r="AF47" s="584"/>
      <c r="AG47" s="48">
        <f t="shared" si="1"/>
        <v>0</v>
      </c>
      <c r="AH47" s="50">
        <f t="shared" si="10"/>
        <v>0</v>
      </c>
      <c r="AI47" s="213"/>
      <c r="AJ47" s="103"/>
      <c r="AK47" s="107"/>
      <c r="AL47" s="584"/>
      <c r="AM47" s="48">
        <f t="shared" si="2"/>
        <v>0</v>
      </c>
      <c r="AN47" s="50">
        <f t="shared" si="11"/>
        <v>0</v>
      </c>
      <c r="AO47" s="213"/>
      <c r="AP47" s="103"/>
      <c r="AQ47" s="107"/>
      <c r="AR47" s="584"/>
      <c r="AS47" s="48">
        <f t="shared" si="3"/>
        <v>0</v>
      </c>
      <c r="AT47" s="160">
        <f t="shared" si="12"/>
        <v>0</v>
      </c>
      <c r="AU47" s="172"/>
      <c r="AV47" s="103"/>
      <c r="AW47" s="107"/>
    </row>
    <row r="48" spans="1:49" s="104" customFormat="1" ht="14.1" customHeight="1" x14ac:dyDescent="0.15">
      <c r="A48" s="105"/>
      <c r="B48" s="120"/>
      <c r="C48" s="120"/>
      <c r="D48" s="120"/>
      <c r="E48" s="44" t="str">
        <f t="shared" si="4"/>
        <v>_</v>
      </c>
      <c r="F48" s="121"/>
      <c r="G48" s="33"/>
      <c r="H48" s="44"/>
      <c r="I48" s="33"/>
      <c r="J48" s="44"/>
      <c r="K48" s="33" t="s">
        <v>10</v>
      </c>
      <c r="L48" s="175"/>
      <c r="M48" s="138">
        <v>1000</v>
      </c>
      <c r="N48" s="52">
        <v>0.05</v>
      </c>
      <c r="O48" s="166">
        <f t="shared" si="0"/>
        <v>0</v>
      </c>
      <c r="P48" s="50">
        <f t="shared" si="5"/>
        <v>0</v>
      </c>
      <c r="Q48" s="213"/>
      <c r="R48" s="103"/>
      <c r="S48" s="107"/>
      <c r="T48" s="584"/>
      <c r="U48" s="48">
        <f t="shared" si="6"/>
        <v>0</v>
      </c>
      <c r="V48" s="50">
        <f t="shared" si="7"/>
        <v>0</v>
      </c>
      <c r="W48" s="213"/>
      <c r="X48" s="103"/>
      <c r="Y48" s="107"/>
      <c r="Z48" s="584"/>
      <c r="AA48" s="48">
        <f t="shared" si="8"/>
        <v>0</v>
      </c>
      <c r="AB48" s="50">
        <f t="shared" si="9"/>
        <v>0</v>
      </c>
      <c r="AC48" s="213"/>
      <c r="AD48" s="103"/>
      <c r="AE48" s="107"/>
      <c r="AF48" s="584"/>
      <c r="AG48" s="48">
        <f t="shared" si="1"/>
        <v>0</v>
      </c>
      <c r="AH48" s="50">
        <f t="shared" si="10"/>
        <v>0</v>
      </c>
      <c r="AI48" s="213"/>
      <c r="AJ48" s="103"/>
      <c r="AK48" s="107"/>
      <c r="AL48" s="584"/>
      <c r="AM48" s="48">
        <f t="shared" si="2"/>
        <v>0</v>
      </c>
      <c r="AN48" s="50">
        <f t="shared" si="11"/>
        <v>0</v>
      </c>
      <c r="AO48" s="213"/>
      <c r="AP48" s="103"/>
      <c r="AQ48" s="107"/>
      <c r="AR48" s="584"/>
      <c r="AS48" s="48">
        <f t="shared" si="3"/>
        <v>0</v>
      </c>
      <c r="AT48" s="160">
        <f t="shared" si="12"/>
        <v>0</v>
      </c>
      <c r="AU48" s="172"/>
      <c r="AV48" s="103"/>
      <c r="AW48" s="107"/>
    </row>
    <row r="49" spans="1:49" s="104" customFormat="1" ht="14.1" customHeight="1" thickBot="1" x14ac:dyDescent="0.2">
      <c r="A49" s="109"/>
      <c r="B49" s="203"/>
      <c r="C49" s="203"/>
      <c r="D49" s="203"/>
      <c r="E49" s="110" t="str">
        <f t="shared" si="4"/>
        <v>_</v>
      </c>
      <c r="F49" s="204"/>
      <c r="G49" s="47"/>
      <c r="H49" s="110"/>
      <c r="I49" s="47"/>
      <c r="J49" s="110"/>
      <c r="K49" s="47" t="s">
        <v>10</v>
      </c>
      <c r="L49" s="199"/>
      <c r="M49" s="140">
        <v>1000</v>
      </c>
      <c r="N49" s="117">
        <v>0.05</v>
      </c>
      <c r="O49" s="167">
        <f t="shared" si="0"/>
        <v>0</v>
      </c>
      <c r="P49" s="211">
        <f t="shared" si="5"/>
        <v>0</v>
      </c>
      <c r="Q49" s="214"/>
      <c r="R49" s="170"/>
      <c r="S49" s="171"/>
      <c r="T49" s="585"/>
      <c r="U49" s="122">
        <f t="shared" si="6"/>
        <v>0</v>
      </c>
      <c r="V49" s="211">
        <f t="shared" si="7"/>
        <v>0</v>
      </c>
      <c r="W49" s="214"/>
      <c r="X49" s="170"/>
      <c r="Y49" s="171"/>
      <c r="Z49" s="585"/>
      <c r="AA49" s="122">
        <f t="shared" si="8"/>
        <v>0</v>
      </c>
      <c r="AB49" s="211">
        <f t="shared" si="9"/>
        <v>0</v>
      </c>
      <c r="AC49" s="214"/>
      <c r="AD49" s="170"/>
      <c r="AE49" s="171"/>
      <c r="AF49" s="585"/>
      <c r="AG49" s="122">
        <f t="shared" si="1"/>
        <v>0</v>
      </c>
      <c r="AH49" s="211">
        <f t="shared" si="10"/>
        <v>0</v>
      </c>
      <c r="AI49" s="214"/>
      <c r="AJ49" s="170"/>
      <c r="AK49" s="171"/>
      <c r="AL49" s="585"/>
      <c r="AM49" s="122">
        <f t="shared" si="2"/>
        <v>0</v>
      </c>
      <c r="AN49" s="211">
        <f t="shared" si="11"/>
        <v>0</v>
      </c>
      <c r="AO49" s="214"/>
      <c r="AP49" s="170"/>
      <c r="AQ49" s="171"/>
      <c r="AR49" s="585"/>
      <c r="AS49" s="122">
        <f t="shared" si="3"/>
        <v>0</v>
      </c>
      <c r="AT49" s="161">
        <f t="shared" si="12"/>
        <v>0</v>
      </c>
      <c r="AU49" s="173"/>
      <c r="AV49" s="170"/>
      <c r="AW49" s="171"/>
    </row>
  </sheetData>
  <autoFilter ref="A18:AW49"/>
  <dataConsolidate/>
  <mergeCells count="10">
    <mergeCell ref="AR19:AR49"/>
    <mergeCell ref="A1:C1"/>
    <mergeCell ref="A3:C3"/>
    <mergeCell ref="A5:B5"/>
    <mergeCell ref="A6:C6"/>
    <mergeCell ref="M17:N17"/>
    <mergeCell ref="T19:T49"/>
    <mergeCell ref="Z19:Z49"/>
    <mergeCell ref="AF19:AF49"/>
    <mergeCell ref="AL19:AL49"/>
  </mergeCells>
  <conditionalFormatting sqref="J41:J49">
    <cfRule type="expression" dxfId="44" priority="22">
      <formula>ISBLANK(#REF!)</formula>
    </cfRule>
  </conditionalFormatting>
  <conditionalFormatting sqref="E19:E49">
    <cfRule type="expression" dxfId="43" priority="38">
      <formula>ISBLANK(#REF!)</formula>
    </cfRule>
  </conditionalFormatting>
  <conditionalFormatting sqref="J32:J34 J38:J40">
    <cfRule type="expression" dxfId="42" priority="37">
      <formula>ISBLANK(#REF!)</formula>
    </cfRule>
  </conditionalFormatting>
  <conditionalFormatting sqref="J35:J36">
    <cfRule type="expression" dxfId="41" priority="34">
      <formula>ISBLANK(#REF!)</formula>
    </cfRule>
  </conditionalFormatting>
  <conditionalFormatting sqref="J30:J31">
    <cfRule type="expression" dxfId="40" priority="35">
      <formula>ISBLANK(#REF!)</formula>
    </cfRule>
  </conditionalFormatting>
  <conditionalFormatting sqref="J37">
    <cfRule type="expression" dxfId="39" priority="33">
      <formula>ISBLANK(#REF!)</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Liste_D!$A$2:$A$17</xm:f>
          </x14:formula1>
          <xm:sqref>G19:G49</xm:sqref>
        </x14:dataValidation>
        <x14:dataValidation type="list" allowBlank="1" showInputMessage="1" showErrorMessage="1">
          <x14:formula1>
            <xm:f>Liste_D!$B$2:$B$62</xm:f>
          </x14:formula1>
          <xm:sqref>H19:H49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50"/>
  <sheetViews>
    <sheetView topLeftCell="A10" zoomScale="70" zoomScaleNormal="70" workbookViewId="0">
      <selection activeCell="F33" sqref="F33"/>
    </sheetView>
  </sheetViews>
  <sheetFormatPr baseColWidth="10" defaultRowHeight="15" outlineLevelRow="1" outlineLevelCol="1" x14ac:dyDescent="0.25"/>
  <cols>
    <col min="1" max="1" width="6.85546875" customWidth="1"/>
    <col min="2" max="2" width="21.42578125" customWidth="1"/>
    <col min="5" max="5" width="15.85546875" style="14" customWidth="1"/>
    <col min="6" max="6" width="18" style="63" hidden="1" customWidth="1" outlineLevel="1"/>
    <col min="7" max="7" width="17.42578125" style="63" customWidth="1" outlineLevel="1"/>
    <col min="8" max="8" width="25.28515625" customWidth="1" outlineLevel="1"/>
    <col min="9" max="9" width="13.7109375" customWidth="1" outlineLevel="1"/>
    <col min="10" max="13" width="10.85546875" customWidth="1" outlineLevel="1"/>
    <col min="14" max="14" width="10.85546875" hidden="1" customWidth="1" outlineLevel="1"/>
    <col min="15" max="15" width="12.85546875" style="14" customWidth="1" outlineLevel="1"/>
    <col min="16" max="16" width="11" style="15" bestFit="1" customWidth="1"/>
    <col min="17" max="17" width="11" style="17" bestFit="1" customWidth="1"/>
    <col min="18" max="18" width="11" style="15" customWidth="1" outlineLevel="1"/>
    <col min="19" max="19" width="11.140625" style="15" customWidth="1" outlineLevel="1"/>
    <col min="20" max="20" width="12.5703125" style="15" customWidth="1"/>
    <col min="21" max="21" width="12.7109375" style="15" customWidth="1"/>
    <col min="22" max="22" width="10.85546875" style="15"/>
    <col min="23" max="23" width="2.7109375" style="15" customWidth="1"/>
    <col min="24" max="24" width="11" style="15" customWidth="1" outlineLevel="1"/>
    <col min="25" max="28" width="13.140625" style="15" customWidth="1" outlineLevel="1"/>
    <col min="29" max="29" width="2.42578125" style="15" customWidth="1"/>
    <col min="30" max="30" width="11" style="15" customWidth="1" outlineLevel="1"/>
    <col min="31" max="31" width="12.140625" style="15" customWidth="1" outlineLevel="1"/>
    <col min="32" max="34" width="10.85546875" style="15" customWidth="1" outlineLevel="1"/>
    <col min="35" max="35" width="2.5703125" style="15" customWidth="1"/>
    <col min="36" max="36" width="11" style="15" customWidth="1" outlineLevel="1"/>
    <col min="37" max="37" width="12.140625" style="15" customWidth="1" outlineLevel="1"/>
    <col min="38" max="39" width="12.85546875" style="15" customWidth="1" outlineLevel="1"/>
    <col min="40" max="40" width="10.85546875" style="15" customWidth="1" outlineLevel="1"/>
    <col min="41" max="41" width="3.140625" style="15" customWidth="1"/>
    <col min="42" max="42" width="11" style="15" customWidth="1" outlineLevel="1"/>
    <col min="43" max="43" width="12.140625" style="15" customWidth="1" outlineLevel="1"/>
    <col min="44" max="46" width="10.85546875" style="15" customWidth="1" outlineLevel="1"/>
    <col min="47" max="47" width="3.42578125" style="15" customWidth="1"/>
    <col min="48" max="48" width="11" style="15" customWidth="1" outlineLevel="1" collapsed="1"/>
    <col min="49" max="49" width="12.140625" style="15" customWidth="1" outlineLevel="1"/>
    <col min="50" max="51" width="10.85546875" customWidth="1" outlineLevel="1"/>
    <col min="52" max="52" width="7.140625" customWidth="1" outlineLevel="1"/>
  </cols>
  <sheetData>
    <row r="1" spans="1:7" outlineLevel="1" x14ac:dyDescent="0.25">
      <c r="A1" s="569" t="s">
        <v>21</v>
      </c>
      <c r="B1" s="569"/>
      <c r="C1" s="569"/>
      <c r="D1" s="1"/>
      <c r="E1" s="2"/>
      <c r="F1" s="62"/>
      <c r="G1" s="2"/>
    </row>
    <row r="2" spans="1:7" outlineLevel="1" x14ac:dyDescent="0.25">
      <c r="A2" s="1"/>
      <c r="B2" s="1"/>
      <c r="C2" s="1"/>
      <c r="D2" s="1"/>
      <c r="E2" s="2"/>
      <c r="F2" s="62"/>
      <c r="G2" s="2"/>
    </row>
    <row r="3" spans="1:7" outlineLevel="1" x14ac:dyDescent="0.25">
      <c r="A3" s="570" t="s">
        <v>22</v>
      </c>
      <c r="B3" s="571"/>
      <c r="C3" s="571"/>
      <c r="D3" s="1"/>
      <c r="E3" s="2"/>
      <c r="F3" s="62"/>
      <c r="G3" s="2"/>
    </row>
    <row r="4" spans="1:7" outlineLevel="1" x14ac:dyDescent="0.25">
      <c r="A4" s="3"/>
      <c r="B4" s="1"/>
      <c r="C4" s="1"/>
      <c r="D4" s="1"/>
      <c r="E4" s="2"/>
      <c r="F4" s="62"/>
      <c r="G4" s="2"/>
    </row>
    <row r="5" spans="1:7" outlineLevel="1" x14ac:dyDescent="0.25">
      <c r="A5" s="572" t="s">
        <v>23</v>
      </c>
      <c r="B5" s="573"/>
      <c r="C5" s="1"/>
      <c r="D5" s="1"/>
      <c r="E5" s="2"/>
      <c r="F5" s="62"/>
      <c r="G5" s="2"/>
    </row>
    <row r="6" spans="1:7" outlineLevel="1" x14ac:dyDescent="0.25">
      <c r="A6" s="574" t="s">
        <v>24</v>
      </c>
      <c r="B6" s="575"/>
      <c r="C6" s="575"/>
      <c r="D6" s="1"/>
      <c r="E6" s="2"/>
    </row>
    <row r="7" spans="1:7" ht="15.75" outlineLevel="1" thickBot="1" x14ac:dyDescent="0.3">
      <c r="A7" s="1"/>
      <c r="B7" s="1"/>
      <c r="C7" s="1"/>
      <c r="D7" s="1"/>
      <c r="E7" s="2"/>
      <c r="F7" s="62"/>
      <c r="G7" s="2"/>
    </row>
    <row r="8" spans="1:7" ht="15.75" outlineLevel="1" thickBot="1" x14ac:dyDescent="0.3">
      <c r="A8" s="1"/>
      <c r="B8" s="1"/>
      <c r="C8" s="1"/>
      <c r="D8" s="93" t="s">
        <v>25</v>
      </c>
      <c r="E8" s="94" t="s">
        <v>26</v>
      </c>
      <c r="F8" s="62"/>
      <c r="G8" s="73"/>
    </row>
    <row r="9" spans="1:7" outlineLevel="1" x14ac:dyDescent="0.25">
      <c r="A9" s="4" t="s">
        <v>27</v>
      </c>
      <c r="B9" s="5" t="s">
        <v>28</v>
      </c>
      <c r="C9" s="6" t="s">
        <v>29</v>
      </c>
      <c r="D9" s="92">
        <v>112.1</v>
      </c>
      <c r="E9" s="124"/>
      <c r="F9" s="62"/>
      <c r="G9" s="74"/>
    </row>
    <row r="10" spans="1:7" outlineLevel="1" x14ac:dyDescent="0.25">
      <c r="A10" s="7" t="s">
        <v>30</v>
      </c>
      <c r="B10" s="8" t="s">
        <v>31</v>
      </c>
      <c r="C10" s="9" t="s">
        <v>32</v>
      </c>
      <c r="D10" s="82">
        <v>120.2</v>
      </c>
      <c r="E10" s="83">
        <f>0.15+0.85*$D$10/$D$9</f>
        <v>1.0614183764495986</v>
      </c>
      <c r="F10" s="62"/>
    </row>
    <row r="11" spans="1:7" outlineLevel="1" x14ac:dyDescent="0.25">
      <c r="A11" s="10"/>
      <c r="B11" s="8" t="s">
        <v>33</v>
      </c>
      <c r="C11" s="9" t="s">
        <v>32</v>
      </c>
      <c r="D11" s="84">
        <v>120.2</v>
      </c>
      <c r="E11" s="85">
        <f>0.15+0.85*$D$11/$D$9</f>
        <v>1.0614183764495986</v>
      </c>
    </row>
    <row r="12" spans="1:7" outlineLevel="1" x14ac:dyDescent="0.25">
      <c r="A12" s="10"/>
      <c r="B12" s="8" t="s">
        <v>34</v>
      </c>
      <c r="C12" s="9" t="s">
        <v>32</v>
      </c>
      <c r="D12" s="86">
        <v>120.2</v>
      </c>
      <c r="E12" s="87">
        <f>0.15+0.85*$D$12/$D$9</f>
        <v>1.0614183764495986</v>
      </c>
    </row>
    <row r="13" spans="1:7" outlineLevel="1" x14ac:dyDescent="0.25">
      <c r="A13" s="10"/>
      <c r="B13" s="8" t="s">
        <v>35</v>
      </c>
      <c r="C13" s="9" t="s">
        <v>32</v>
      </c>
      <c r="D13" s="88">
        <v>120.2</v>
      </c>
      <c r="E13" s="89">
        <f>0.15+0.85*$D$13/$D$9</f>
        <v>1.0614183764495986</v>
      </c>
    </row>
    <row r="14" spans="1:7" ht="15.75" outlineLevel="1" thickBot="1" x14ac:dyDescent="0.3">
      <c r="A14" s="11"/>
      <c r="B14" s="12" t="s">
        <v>36</v>
      </c>
      <c r="C14" s="13" t="s">
        <v>32</v>
      </c>
      <c r="D14" s="90">
        <v>120.2</v>
      </c>
      <c r="E14" s="91">
        <f>0.15+0.85*$D$14/$D$9</f>
        <v>1.0614183764495986</v>
      </c>
    </row>
    <row r="15" spans="1:7" outlineLevel="1" x14ac:dyDescent="0.25"/>
    <row r="16" spans="1:7" outlineLevel="1" x14ac:dyDescent="0.25"/>
    <row r="17" spans="1:52" ht="15.75" thickBot="1" x14ac:dyDescent="0.3">
      <c r="P17" s="576" t="s">
        <v>50</v>
      </c>
      <c r="Q17" s="576"/>
    </row>
    <row r="18" spans="1:52" ht="45.75" thickBot="1" x14ac:dyDescent="0.3">
      <c r="A18" s="143" t="s">
        <v>0</v>
      </c>
      <c r="B18" s="144" t="s">
        <v>1</v>
      </c>
      <c r="C18" s="144" t="s">
        <v>2</v>
      </c>
      <c r="D18" s="144" t="s">
        <v>357</v>
      </c>
      <c r="E18" s="144" t="s">
        <v>213</v>
      </c>
      <c r="F18" s="144" t="s">
        <v>119</v>
      </c>
      <c r="G18" s="144" t="s">
        <v>248</v>
      </c>
      <c r="H18" s="145" t="s">
        <v>4</v>
      </c>
      <c r="I18" s="154" t="s">
        <v>225</v>
      </c>
      <c r="J18" s="144" t="s">
        <v>5</v>
      </c>
      <c r="K18" s="144" t="s">
        <v>6</v>
      </c>
      <c r="L18" s="144" t="s">
        <v>8</v>
      </c>
      <c r="M18" s="144" t="s">
        <v>9</v>
      </c>
      <c r="N18" s="146" t="s">
        <v>10</v>
      </c>
      <c r="O18" s="205" t="s">
        <v>7</v>
      </c>
      <c r="P18" s="148" t="s">
        <v>218</v>
      </c>
      <c r="Q18" s="174" t="s">
        <v>37</v>
      </c>
      <c r="R18" s="207" t="s">
        <v>39</v>
      </c>
      <c r="S18" s="151" t="s">
        <v>38</v>
      </c>
      <c r="T18" s="151" t="s">
        <v>52</v>
      </c>
      <c r="U18" s="151" t="s">
        <v>51</v>
      </c>
      <c r="V18" s="152" t="s">
        <v>53</v>
      </c>
      <c r="W18" s="219"/>
      <c r="X18" s="177" t="s">
        <v>41</v>
      </c>
      <c r="Y18" s="178" t="s">
        <v>40</v>
      </c>
      <c r="Z18" s="178" t="s">
        <v>222</v>
      </c>
      <c r="AA18" s="178" t="s">
        <v>55</v>
      </c>
      <c r="AB18" s="179" t="s">
        <v>54</v>
      </c>
      <c r="AC18" s="180"/>
      <c r="AD18" s="181" t="s">
        <v>43</v>
      </c>
      <c r="AE18" s="182" t="s">
        <v>42</v>
      </c>
      <c r="AF18" s="182" t="s">
        <v>224</v>
      </c>
      <c r="AG18" s="182" t="s">
        <v>223</v>
      </c>
      <c r="AH18" s="183" t="s">
        <v>56</v>
      </c>
      <c r="AI18" s="184"/>
      <c r="AJ18" s="185" t="s">
        <v>45</v>
      </c>
      <c r="AK18" s="186" t="s">
        <v>44</v>
      </c>
      <c r="AL18" s="186" t="s">
        <v>61</v>
      </c>
      <c r="AM18" s="186" t="s">
        <v>60</v>
      </c>
      <c r="AN18" s="187" t="s">
        <v>57</v>
      </c>
      <c r="AO18" s="188"/>
      <c r="AP18" s="189" t="s">
        <v>47</v>
      </c>
      <c r="AQ18" s="190" t="s">
        <v>46</v>
      </c>
      <c r="AR18" s="190" t="s">
        <v>63</v>
      </c>
      <c r="AS18" s="190" t="s">
        <v>62</v>
      </c>
      <c r="AT18" s="191" t="s">
        <v>58</v>
      </c>
      <c r="AU18" s="192"/>
      <c r="AV18" s="209" t="s">
        <v>49</v>
      </c>
      <c r="AW18" s="194" t="s">
        <v>48</v>
      </c>
      <c r="AX18" s="195" t="s">
        <v>65</v>
      </c>
      <c r="AY18" s="195" t="s">
        <v>64</v>
      </c>
      <c r="AZ18" s="196" t="s">
        <v>59</v>
      </c>
    </row>
    <row r="19" spans="1:52" s="104" customFormat="1" ht="17.45" customHeight="1" x14ac:dyDescent="0.15">
      <c r="A19" s="156"/>
      <c r="B19" s="157"/>
      <c r="C19" s="157"/>
      <c r="D19" s="157"/>
      <c r="E19" s="157"/>
      <c r="F19" s="157"/>
      <c r="G19" s="45" t="str">
        <f t="shared" ref="G19:G50" si="0">CONCATENATE(C19,K19,N19,L19,N19,M19)</f>
        <v>__</v>
      </c>
      <c r="H19" s="157"/>
      <c r="I19" s="157"/>
      <c r="J19" s="157"/>
      <c r="K19" s="157"/>
      <c r="L19" s="157"/>
      <c r="M19" s="157"/>
      <c r="N19" s="46" t="s">
        <v>10</v>
      </c>
      <c r="O19" s="220"/>
      <c r="P19" s="137">
        <v>1000</v>
      </c>
      <c r="Q19" s="51">
        <v>0.05</v>
      </c>
      <c r="R19" s="123">
        <f t="shared" ref="R19:R50" si="1">P19*(Q19+1)*O19</f>
        <v>0</v>
      </c>
      <c r="S19" s="165">
        <f>R19/12</f>
        <v>0</v>
      </c>
      <c r="T19" s="168"/>
      <c r="U19" s="168"/>
      <c r="V19" s="169"/>
      <c r="W19" s="584"/>
      <c r="X19" s="48">
        <f>R19*$E$10</f>
        <v>0</v>
      </c>
      <c r="Y19" s="162">
        <f>X19/12</f>
        <v>0</v>
      </c>
      <c r="Z19" s="103"/>
      <c r="AA19" s="103"/>
      <c r="AB19" s="107"/>
      <c r="AC19" s="584"/>
      <c r="AD19" s="48">
        <f>R19*$E$11</f>
        <v>0</v>
      </c>
      <c r="AE19" s="162">
        <f>AD19/12</f>
        <v>0</v>
      </c>
      <c r="AF19" s="103"/>
      <c r="AG19" s="103"/>
      <c r="AH19" s="107"/>
      <c r="AI19" s="584"/>
      <c r="AJ19" s="48">
        <f t="shared" ref="AJ19:AJ50" si="2">R19*$E$12</f>
        <v>0</v>
      </c>
      <c r="AK19" s="162">
        <f>AJ19/12</f>
        <v>0</v>
      </c>
      <c r="AL19" s="103"/>
      <c r="AM19" s="103"/>
      <c r="AN19" s="107"/>
      <c r="AO19" s="584"/>
      <c r="AP19" s="48">
        <f t="shared" ref="AP19:AP50" si="3">R19*$E$13</f>
        <v>0</v>
      </c>
      <c r="AQ19" s="162">
        <f>AP19/12</f>
        <v>0</v>
      </c>
      <c r="AR19" s="103"/>
      <c r="AS19" s="103"/>
      <c r="AT19" s="107"/>
      <c r="AU19" s="584"/>
      <c r="AV19" s="48">
        <f t="shared" ref="AV19:AV50" si="4">R19*$E$14</f>
        <v>0</v>
      </c>
      <c r="AW19" s="162">
        <f>AV19/12</f>
        <v>0</v>
      </c>
      <c r="AX19" s="103"/>
      <c r="AY19" s="103"/>
      <c r="AZ19" s="107"/>
    </row>
    <row r="20" spans="1:52" s="104" customFormat="1" ht="17.45" customHeight="1" x14ac:dyDescent="0.15">
      <c r="A20" s="158"/>
      <c r="B20" s="155"/>
      <c r="C20" s="155"/>
      <c r="D20" s="155"/>
      <c r="E20" s="155"/>
      <c r="F20" s="155"/>
      <c r="G20" s="44" t="str">
        <f t="shared" si="0"/>
        <v>__</v>
      </c>
      <c r="H20" s="155"/>
      <c r="I20" s="155"/>
      <c r="J20" s="155"/>
      <c r="K20" s="155"/>
      <c r="L20" s="155"/>
      <c r="M20" s="155"/>
      <c r="N20" s="33" t="s">
        <v>10</v>
      </c>
      <c r="O20" s="221"/>
      <c r="P20" s="138">
        <v>1000</v>
      </c>
      <c r="Q20" s="52">
        <v>0.05</v>
      </c>
      <c r="R20" s="166">
        <f t="shared" si="1"/>
        <v>0</v>
      </c>
      <c r="S20" s="162">
        <f t="shared" ref="S20:S50" si="5">R20/12</f>
        <v>0</v>
      </c>
      <c r="T20" s="103"/>
      <c r="U20" s="103"/>
      <c r="V20" s="107"/>
      <c r="W20" s="584"/>
      <c r="X20" s="48">
        <f t="shared" ref="X20:X50" si="6">R20*$E$10</f>
        <v>0</v>
      </c>
      <c r="Y20" s="162">
        <f t="shared" ref="Y20:Y50" si="7">X20/12</f>
        <v>0</v>
      </c>
      <c r="Z20" s="103"/>
      <c r="AA20" s="103"/>
      <c r="AB20" s="107"/>
      <c r="AC20" s="584"/>
      <c r="AD20" s="48">
        <f t="shared" ref="AD20:AD50" si="8">R20*$E$11</f>
        <v>0</v>
      </c>
      <c r="AE20" s="162">
        <f t="shared" ref="AE20:AE50" si="9">AD20/12</f>
        <v>0</v>
      </c>
      <c r="AF20" s="103"/>
      <c r="AG20" s="103"/>
      <c r="AH20" s="107"/>
      <c r="AI20" s="584"/>
      <c r="AJ20" s="48">
        <f t="shared" si="2"/>
        <v>0</v>
      </c>
      <c r="AK20" s="162">
        <f t="shared" ref="AK20:AK50" si="10">AJ20/12</f>
        <v>0</v>
      </c>
      <c r="AL20" s="103"/>
      <c r="AM20" s="103"/>
      <c r="AN20" s="107"/>
      <c r="AO20" s="584"/>
      <c r="AP20" s="48">
        <f t="shared" si="3"/>
        <v>0</v>
      </c>
      <c r="AQ20" s="162">
        <f t="shared" ref="AQ20:AQ50" si="11">AP20/12</f>
        <v>0</v>
      </c>
      <c r="AR20" s="103"/>
      <c r="AS20" s="103"/>
      <c r="AT20" s="107"/>
      <c r="AU20" s="584"/>
      <c r="AV20" s="48">
        <f t="shared" si="4"/>
        <v>0</v>
      </c>
      <c r="AW20" s="162">
        <f t="shared" ref="AW20:AW50" si="12">AV20/12</f>
        <v>0</v>
      </c>
      <c r="AX20" s="103"/>
      <c r="AY20" s="103"/>
      <c r="AZ20" s="107"/>
    </row>
    <row r="21" spans="1:52" s="104" customFormat="1" ht="17.45" customHeight="1" x14ac:dyDescent="0.15">
      <c r="A21" s="158"/>
      <c r="B21" s="155"/>
      <c r="C21" s="155"/>
      <c r="D21" s="155"/>
      <c r="E21" s="155"/>
      <c r="F21" s="155"/>
      <c r="G21" s="44" t="str">
        <f t="shared" si="0"/>
        <v>__</v>
      </c>
      <c r="H21" s="155"/>
      <c r="I21" s="155"/>
      <c r="J21" s="155"/>
      <c r="K21" s="155"/>
      <c r="L21" s="155"/>
      <c r="M21" s="155"/>
      <c r="N21" s="33" t="s">
        <v>10</v>
      </c>
      <c r="O21" s="221"/>
      <c r="P21" s="138">
        <v>1000</v>
      </c>
      <c r="Q21" s="52">
        <v>0.05</v>
      </c>
      <c r="R21" s="166">
        <f t="shared" si="1"/>
        <v>0</v>
      </c>
      <c r="S21" s="162">
        <f t="shared" si="5"/>
        <v>0</v>
      </c>
      <c r="T21" s="103"/>
      <c r="U21" s="103"/>
      <c r="V21" s="107"/>
      <c r="W21" s="584"/>
      <c r="X21" s="48">
        <f t="shared" si="6"/>
        <v>0</v>
      </c>
      <c r="Y21" s="162">
        <f t="shared" si="7"/>
        <v>0</v>
      </c>
      <c r="Z21" s="103"/>
      <c r="AA21" s="103"/>
      <c r="AB21" s="107"/>
      <c r="AC21" s="584"/>
      <c r="AD21" s="48">
        <f t="shared" si="8"/>
        <v>0</v>
      </c>
      <c r="AE21" s="162">
        <f t="shared" si="9"/>
        <v>0</v>
      </c>
      <c r="AF21" s="103"/>
      <c r="AG21" s="103"/>
      <c r="AH21" s="107"/>
      <c r="AI21" s="584"/>
      <c r="AJ21" s="48">
        <f t="shared" si="2"/>
        <v>0</v>
      </c>
      <c r="AK21" s="162">
        <f t="shared" si="10"/>
        <v>0</v>
      </c>
      <c r="AL21" s="103"/>
      <c r="AM21" s="103"/>
      <c r="AN21" s="107"/>
      <c r="AO21" s="584"/>
      <c r="AP21" s="48">
        <f t="shared" si="3"/>
        <v>0</v>
      </c>
      <c r="AQ21" s="162">
        <f t="shared" si="11"/>
        <v>0</v>
      </c>
      <c r="AR21" s="103"/>
      <c r="AS21" s="103"/>
      <c r="AT21" s="107"/>
      <c r="AU21" s="584"/>
      <c r="AV21" s="48">
        <f t="shared" si="4"/>
        <v>0</v>
      </c>
      <c r="AW21" s="162">
        <f t="shared" si="12"/>
        <v>0</v>
      </c>
      <c r="AX21" s="103"/>
      <c r="AY21" s="103"/>
      <c r="AZ21" s="107"/>
    </row>
    <row r="22" spans="1:52" s="104" customFormat="1" ht="17.45" customHeight="1" x14ac:dyDescent="0.15">
      <c r="A22" s="158"/>
      <c r="B22" s="155"/>
      <c r="C22" s="155"/>
      <c r="D22" s="155"/>
      <c r="E22" s="155"/>
      <c r="F22" s="155"/>
      <c r="G22" s="44" t="str">
        <f t="shared" si="0"/>
        <v>__</v>
      </c>
      <c r="H22" s="155"/>
      <c r="I22" s="155"/>
      <c r="J22" s="155"/>
      <c r="K22" s="155"/>
      <c r="L22" s="155"/>
      <c r="M22" s="155"/>
      <c r="N22" s="33" t="s">
        <v>10</v>
      </c>
      <c r="O22" s="221"/>
      <c r="P22" s="138">
        <v>1000</v>
      </c>
      <c r="Q22" s="52">
        <v>0.05</v>
      </c>
      <c r="R22" s="166">
        <f t="shared" si="1"/>
        <v>0</v>
      </c>
      <c r="S22" s="162">
        <f t="shared" si="5"/>
        <v>0</v>
      </c>
      <c r="T22" s="103"/>
      <c r="U22" s="103"/>
      <c r="V22" s="107"/>
      <c r="W22" s="584"/>
      <c r="X22" s="48">
        <f t="shared" si="6"/>
        <v>0</v>
      </c>
      <c r="Y22" s="162">
        <f t="shared" si="7"/>
        <v>0</v>
      </c>
      <c r="Z22" s="103"/>
      <c r="AA22" s="103"/>
      <c r="AB22" s="107"/>
      <c r="AC22" s="584"/>
      <c r="AD22" s="48">
        <f t="shared" si="8"/>
        <v>0</v>
      </c>
      <c r="AE22" s="162">
        <f t="shared" si="9"/>
        <v>0</v>
      </c>
      <c r="AF22" s="103"/>
      <c r="AG22" s="103"/>
      <c r="AH22" s="107"/>
      <c r="AI22" s="584"/>
      <c r="AJ22" s="48">
        <f t="shared" si="2"/>
        <v>0</v>
      </c>
      <c r="AK22" s="162">
        <f t="shared" si="10"/>
        <v>0</v>
      </c>
      <c r="AL22" s="103"/>
      <c r="AM22" s="103"/>
      <c r="AN22" s="107"/>
      <c r="AO22" s="584"/>
      <c r="AP22" s="48">
        <f t="shared" si="3"/>
        <v>0</v>
      </c>
      <c r="AQ22" s="162">
        <f t="shared" si="11"/>
        <v>0</v>
      </c>
      <c r="AR22" s="103"/>
      <c r="AS22" s="103"/>
      <c r="AT22" s="107"/>
      <c r="AU22" s="584"/>
      <c r="AV22" s="48">
        <f t="shared" si="4"/>
        <v>0</v>
      </c>
      <c r="AW22" s="162">
        <f t="shared" si="12"/>
        <v>0</v>
      </c>
      <c r="AX22" s="103"/>
      <c r="AY22" s="103"/>
      <c r="AZ22" s="107"/>
    </row>
    <row r="23" spans="1:52" s="104" customFormat="1" ht="17.45" customHeight="1" x14ac:dyDescent="0.15">
      <c r="A23" s="158"/>
      <c r="B23" s="155"/>
      <c r="C23" s="155"/>
      <c r="D23" s="155"/>
      <c r="E23" s="155"/>
      <c r="F23" s="155"/>
      <c r="G23" s="44" t="str">
        <f t="shared" si="0"/>
        <v>__</v>
      </c>
      <c r="H23" s="155"/>
      <c r="I23" s="155"/>
      <c r="J23" s="155"/>
      <c r="K23" s="155"/>
      <c r="L23" s="155"/>
      <c r="M23" s="155"/>
      <c r="N23" s="33" t="s">
        <v>10</v>
      </c>
      <c r="O23" s="221"/>
      <c r="P23" s="138">
        <v>1000</v>
      </c>
      <c r="Q23" s="52">
        <v>0.05</v>
      </c>
      <c r="R23" s="166">
        <f t="shared" si="1"/>
        <v>0</v>
      </c>
      <c r="S23" s="162">
        <f t="shared" si="5"/>
        <v>0</v>
      </c>
      <c r="T23" s="103"/>
      <c r="U23" s="103"/>
      <c r="V23" s="107"/>
      <c r="W23" s="584"/>
      <c r="X23" s="48">
        <f t="shared" si="6"/>
        <v>0</v>
      </c>
      <c r="Y23" s="162">
        <f t="shared" si="7"/>
        <v>0</v>
      </c>
      <c r="Z23" s="103"/>
      <c r="AA23" s="103"/>
      <c r="AB23" s="107"/>
      <c r="AC23" s="584"/>
      <c r="AD23" s="48">
        <f t="shared" si="8"/>
        <v>0</v>
      </c>
      <c r="AE23" s="162">
        <f t="shared" si="9"/>
        <v>0</v>
      </c>
      <c r="AF23" s="103"/>
      <c r="AG23" s="103"/>
      <c r="AH23" s="107"/>
      <c r="AI23" s="584"/>
      <c r="AJ23" s="48">
        <f t="shared" si="2"/>
        <v>0</v>
      </c>
      <c r="AK23" s="162">
        <f t="shared" si="10"/>
        <v>0</v>
      </c>
      <c r="AL23" s="103"/>
      <c r="AM23" s="103"/>
      <c r="AN23" s="107"/>
      <c r="AO23" s="584"/>
      <c r="AP23" s="48">
        <f t="shared" si="3"/>
        <v>0</v>
      </c>
      <c r="AQ23" s="162">
        <f t="shared" si="11"/>
        <v>0</v>
      </c>
      <c r="AR23" s="103"/>
      <c r="AS23" s="103"/>
      <c r="AT23" s="107"/>
      <c r="AU23" s="584"/>
      <c r="AV23" s="48">
        <f t="shared" si="4"/>
        <v>0</v>
      </c>
      <c r="AW23" s="162">
        <f t="shared" si="12"/>
        <v>0</v>
      </c>
      <c r="AX23" s="103"/>
      <c r="AY23" s="103"/>
      <c r="AZ23" s="107"/>
    </row>
    <row r="24" spans="1:52" s="104" customFormat="1" ht="17.45" customHeight="1" x14ac:dyDescent="0.15">
      <c r="A24" s="158"/>
      <c r="B24" s="155"/>
      <c r="C24" s="155"/>
      <c r="D24" s="155"/>
      <c r="E24" s="155"/>
      <c r="F24" s="155"/>
      <c r="G24" s="44" t="str">
        <f t="shared" si="0"/>
        <v>__</v>
      </c>
      <c r="H24" s="155"/>
      <c r="I24" s="155"/>
      <c r="J24" s="155"/>
      <c r="K24" s="155"/>
      <c r="L24" s="155"/>
      <c r="M24" s="155"/>
      <c r="N24" s="33" t="s">
        <v>10</v>
      </c>
      <c r="O24" s="221"/>
      <c r="P24" s="138">
        <v>1000</v>
      </c>
      <c r="Q24" s="52">
        <v>0.05</v>
      </c>
      <c r="R24" s="166">
        <f t="shared" si="1"/>
        <v>0</v>
      </c>
      <c r="S24" s="162">
        <f t="shared" si="5"/>
        <v>0</v>
      </c>
      <c r="T24" s="103"/>
      <c r="U24" s="103"/>
      <c r="V24" s="107"/>
      <c r="W24" s="584"/>
      <c r="X24" s="48">
        <f t="shared" si="6"/>
        <v>0</v>
      </c>
      <c r="Y24" s="162">
        <f t="shared" si="7"/>
        <v>0</v>
      </c>
      <c r="Z24" s="103"/>
      <c r="AA24" s="103"/>
      <c r="AB24" s="107"/>
      <c r="AC24" s="584"/>
      <c r="AD24" s="48">
        <f t="shared" si="8"/>
        <v>0</v>
      </c>
      <c r="AE24" s="162">
        <f t="shared" si="9"/>
        <v>0</v>
      </c>
      <c r="AF24" s="103"/>
      <c r="AG24" s="103"/>
      <c r="AH24" s="107"/>
      <c r="AI24" s="584"/>
      <c r="AJ24" s="48">
        <f t="shared" si="2"/>
        <v>0</v>
      </c>
      <c r="AK24" s="162">
        <f t="shared" si="10"/>
        <v>0</v>
      </c>
      <c r="AL24" s="103"/>
      <c r="AM24" s="103"/>
      <c r="AN24" s="107"/>
      <c r="AO24" s="584"/>
      <c r="AP24" s="48">
        <f t="shared" si="3"/>
        <v>0</v>
      </c>
      <c r="AQ24" s="162">
        <f t="shared" si="11"/>
        <v>0</v>
      </c>
      <c r="AR24" s="103"/>
      <c r="AS24" s="103"/>
      <c r="AT24" s="107"/>
      <c r="AU24" s="584"/>
      <c r="AV24" s="48">
        <f t="shared" si="4"/>
        <v>0</v>
      </c>
      <c r="AW24" s="162">
        <f t="shared" si="12"/>
        <v>0</v>
      </c>
      <c r="AX24" s="103"/>
      <c r="AY24" s="103"/>
      <c r="AZ24" s="107"/>
    </row>
    <row r="25" spans="1:52" s="104" customFormat="1" ht="17.45" customHeight="1" x14ac:dyDescent="0.15">
      <c r="A25" s="158"/>
      <c r="B25" s="155"/>
      <c r="C25" s="155"/>
      <c r="D25" s="155"/>
      <c r="E25" s="155"/>
      <c r="F25" s="155"/>
      <c r="G25" s="44" t="str">
        <f t="shared" si="0"/>
        <v>__</v>
      </c>
      <c r="H25" s="155"/>
      <c r="I25" s="155"/>
      <c r="J25" s="155"/>
      <c r="K25" s="155"/>
      <c r="L25" s="155"/>
      <c r="M25" s="155"/>
      <c r="N25" s="33" t="s">
        <v>10</v>
      </c>
      <c r="O25" s="221"/>
      <c r="P25" s="138">
        <v>1000</v>
      </c>
      <c r="Q25" s="52">
        <v>0.05</v>
      </c>
      <c r="R25" s="166">
        <f t="shared" si="1"/>
        <v>0</v>
      </c>
      <c r="S25" s="162">
        <f t="shared" si="5"/>
        <v>0</v>
      </c>
      <c r="T25" s="103"/>
      <c r="U25" s="103"/>
      <c r="V25" s="107"/>
      <c r="W25" s="584"/>
      <c r="X25" s="48">
        <f t="shared" si="6"/>
        <v>0</v>
      </c>
      <c r="Y25" s="162">
        <f t="shared" si="7"/>
        <v>0</v>
      </c>
      <c r="Z25" s="103"/>
      <c r="AA25" s="103"/>
      <c r="AB25" s="107"/>
      <c r="AC25" s="584"/>
      <c r="AD25" s="48">
        <f t="shared" si="8"/>
        <v>0</v>
      </c>
      <c r="AE25" s="162">
        <f t="shared" si="9"/>
        <v>0</v>
      </c>
      <c r="AF25" s="103"/>
      <c r="AG25" s="103"/>
      <c r="AH25" s="107"/>
      <c r="AI25" s="584"/>
      <c r="AJ25" s="48">
        <f t="shared" si="2"/>
        <v>0</v>
      </c>
      <c r="AK25" s="162">
        <f t="shared" si="10"/>
        <v>0</v>
      </c>
      <c r="AL25" s="103"/>
      <c r="AM25" s="103"/>
      <c r="AN25" s="107"/>
      <c r="AO25" s="584"/>
      <c r="AP25" s="48">
        <f t="shared" si="3"/>
        <v>0</v>
      </c>
      <c r="AQ25" s="162">
        <f t="shared" si="11"/>
        <v>0</v>
      </c>
      <c r="AR25" s="103"/>
      <c r="AS25" s="103"/>
      <c r="AT25" s="107"/>
      <c r="AU25" s="584"/>
      <c r="AV25" s="48">
        <f t="shared" si="4"/>
        <v>0</v>
      </c>
      <c r="AW25" s="162">
        <f t="shared" si="12"/>
        <v>0</v>
      </c>
      <c r="AX25" s="103"/>
      <c r="AY25" s="103"/>
      <c r="AZ25" s="107"/>
    </row>
    <row r="26" spans="1:52" s="104" customFormat="1" ht="17.45" customHeight="1" x14ac:dyDescent="0.15">
      <c r="A26" s="158"/>
      <c r="B26" s="155"/>
      <c r="C26" s="155"/>
      <c r="D26" s="155"/>
      <c r="E26" s="155"/>
      <c r="F26" s="155"/>
      <c r="G26" s="44" t="str">
        <f t="shared" si="0"/>
        <v>__</v>
      </c>
      <c r="H26" s="155"/>
      <c r="I26" s="155"/>
      <c r="J26" s="155"/>
      <c r="K26" s="155"/>
      <c r="L26" s="155"/>
      <c r="M26" s="155"/>
      <c r="N26" s="33" t="s">
        <v>10</v>
      </c>
      <c r="O26" s="221"/>
      <c r="P26" s="138">
        <v>1000</v>
      </c>
      <c r="Q26" s="52">
        <v>0.05</v>
      </c>
      <c r="R26" s="166">
        <f t="shared" si="1"/>
        <v>0</v>
      </c>
      <c r="S26" s="162">
        <f t="shared" si="5"/>
        <v>0</v>
      </c>
      <c r="T26" s="103"/>
      <c r="U26" s="103"/>
      <c r="V26" s="107"/>
      <c r="W26" s="584"/>
      <c r="X26" s="48">
        <f t="shared" si="6"/>
        <v>0</v>
      </c>
      <c r="Y26" s="162">
        <f t="shared" si="7"/>
        <v>0</v>
      </c>
      <c r="Z26" s="103"/>
      <c r="AA26" s="103"/>
      <c r="AB26" s="107"/>
      <c r="AC26" s="584"/>
      <c r="AD26" s="48">
        <f t="shared" si="8"/>
        <v>0</v>
      </c>
      <c r="AE26" s="162">
        <f t="shared" si="9"/>
        <v>0</v>
      </c>
      <c r="AF26" s="103"/>
      <c r="AG26" s="103"/>
      <c r="AH26" s="107"/>
      <c r="AI26" s="584"/>
      <c r="AJ26" s="48">
        <f t="shared" si="2"/>
        <v>0</v>
      </c>
      <c r="AK26" s="162">
        <f t="shared" si="10"/>
        <v>0</v>
      </c>
      <c r="AL26" s="103"/>
      <c r="AM26" s="103"/>
      <c r="AN26" s="107"/>
      <c r="AO26" s="584"/>
      <c r="AP26" s="48">
        <f t="shared" si="3"/>
        <v>0</v>
      </c>
      <c r="AQ26" s="162">
        <f t="shared" si="11"/>
        <v>0</v>
      </c>
      <c r="AR26" s="103"/>
      <c r="AS26" s="103"/>
      <c r="AT26" s="107"/>
      <c r="AU26" s="584"/>
      <c r="AV26" s="48">
        <f t="shared" si="4"/>
        <v>0</v>
      </c>
      <c r="AW26" s="162">
        <f t="shared" si="12"/>
        <v>0</v>
      </c>
      <c r="AX26" s="103"/>
      <c r="AY26" s="103"/>
      <c r="AZ26" s="107"/>
    </row>
    <row r="27" spans="1:52" s="104" customFormat="1" ht="17.45" customHeight="1" x14ac:dyDescent="0.15">
      <c r="A27" s="158"/>
      <c r="B27" s="155"/>
      <c r="C27" s="155"/>
      <c r="D27" s="155"/>
      <c r="E27" s="155"/>
      <c r="F27" s="155"/>
      <c r="G27" s="44" t="str">
        <f t="shared" si="0"/>
        <v>__</v>
      </c>
      <c r="H27" s="155"/>
      <c r="I27" s="155"/>
      <c r="J27" s="155"/>
      <c r="K27" s="155"/>
      <c r="L27" s="155"/>
      <c r="M27" s="155"/>
      <c r="N27" s="33" t="s">
        <v>10</v>
      </c>
      <c r="O27" s="221"/>
      <c r="P27" s="138">
        <v>1000</v>
      </c>
      <c r="Q27" s="52">
        <v>0.05</v>
      </c>
      <c r="R27" s="166">
        <f t="shared" si="1"/>
        <v>0</v>
      </c>
      <c r="S27" s="162">
        <f t="shared" si="5"/>
        <v>0</v>
      </c>
      <c r="T27" s="103"/>
      <c r="U27" s="103"/>
      <c r="V27" s="107"/>
      <c r="W27" s="584"/>
      <c r="X27" s="48">
        <f t="shared" si="6"/>
        <v>0</v>
      </c>
      <c r="Y27" s="162">
        <f t="shared" si="7"/>
        <v>0</v>
      </c>
      <c r="Z27" s="103"/>
      <c r="AA27" s="103"/>
      <c r="AB27" s="107"/>
      <c r="AC27" s="584"/>
      <c r="AD27" s="48">
        <f t="shared" si="8"/>
        <v>0</v>
      </c>
      <c r="AE27" s="162">
        <f t="shared" si="9"/>
        <v>0</v>
      </c>
      <c r="AF27" s="103"/>
      <c r="AG27" s="103"/>
      <c r="AH27" s="107"/>
      <c r="AI27" s="584"/>
      <c r="AJ27" s="48">
        <f t="shared" si="2"/>
        <v>0</v>
      </c>
      <c r="AK27" s="162">
        <f t="shared" si="10"/>
        <v>0</v>
      </c>
      <c r="AL27" s="103"/>
      <c r="AM27" s="103"/>
      <c r="AN27" s="107"/>
      <c r="AO27" s="584"/>
      <c r="AP27" s="48">
        <f t="shared" si="3"/>
        <v>0</v>
      </c>
      <c r="AQ27" s="162">
        <f t="shared" si="11"/>
        <v>0</v>
      </c>
      <c r="AR27" s="103"/>
      <c r="AS27" s="103"/>
      <c r="AT27" s="107"/>
      <c r="AU27" s="584"/>
      <c r="AV27" s="48">
        <f t="shared" si="4"/>
        <v>0</v>
      </c>
      <c r="AW27" s="162">
        <f t="shared" si="12"/>
        <v>0</v>
      </c>
      <c r="AX27" s="103"/>
      <c r="AY27" s="103"/>
      <c r="AZ27" s="107"/>
    </row>
    <row r="28" spans="1:52" s="104" customFormat="1" ht="17.45" customHeight="1" x14ac:dyDescent="0.15">
      <c r="A28" s="158"/>
      <c r="B28" s="155"/>
      <c r="C28" s="155"/>
      <c r="D28" s="155"/>
      <c r="E28" s="155"/>
      <c r="F28" s="155"/>
      <c r="G28" s="44" t="str">
        <f t="shared" si="0"/>
        <v>__</v>
      </c>
      <c r="H28" s="155"/>
      <c r="I28" s="155"/>
      <c r="J28" s="155"/>
      <c r="K28" s="155"/>
      <c r="L28" s="155"/>
      <c r="M28" s="155"/>
      <c r="N28" s="33" t="s">
        <v>10</v>
      </c>
      <c r="O28" s="221"/>
      <c r="P28" s="138">
        <v>1000</v>
      </c>
      <c r="Q28" s="52">
        <v>0.05</v>
      </c>
      <c r="R28" s="166">
        <f t="shared" si="1"/>
        <v>0</v>
      </c>
      <c r="S28" s="162">
        <f t="shared" si="5"/>
        <v>0</v>
      </c>
      <c r="T28" s="103"/>
      <c r="U28" s="103"/>
      <c r="V28" s="107"/>
      <c r="W28" s="584"/>
      <c r="X28" s="48">
        <f t="shared" si="6"/>
        <v>0</v>
      </c>
      <c r="Y28" s="162">
        <f t="shared" si="7"/>
        <v>0</v>
      </c>
      <c r="Z28" s="103"/>
      <c r="AA28" s="103"/>
      <c r="AB28" s="107"/>
      <c r="AC28" s="584"/>
      <c r="AD28" s="48">
        <f t="shared" si="8"/>
        <v>0</v>
      </c>
      <c r="AE28" s="162">
        <f t="shared" si="9"/>
        <v>0</v>
      </c>
      <c r="AF28" s="103"/>
      <c r="AG28" s="103"/>
      <c r="AH28" s="107"/>
      <c r="AI28" s="584"/>
      <c r="AJ28" s="48">
        <f t="shared" si="2"/>
        <v>0</v>
      </c>
      <c r="AK28" s="162">
        <f t="shared" si="10"/>
        <v>0</v>
      </c>
      <c r="AL28" s="103"/>
      <c r="AM28" s="103"/>
      <c r="AN28" s="107"/>
      <c r="AO28" s="584"/>
      <c r="AP28" s="48">
        <f t="shared" si="3"/>
        <v>0</v>
      </c>
      <c r="AQ28" s="162">
        <f t="shared" si="11"/>
        <v>0</v>
      </c>
      <c r="AR28" s="103"/>
      <c r="AS28" s="103"/>
      <c r="AT28" s="107"/>
      <c r="AU28" s="584"/>
      <c r="AV28" s="48">
        <f t="shared" si="4"/>
        <v>0</v>
      </c>
      <c r="AW28" s="162">
        <f t="shared" si="12"/>
        <v>0</v>
      </c>
      <c r="AX28" s="103"/>
      <c r="AY28" s="103"/>
      <c r="AZ28" s="107"/>
    </row>
    <row r="29" spans="1:52" s="104" customFormat="1" ht="17.45" customHeight="1" x14ac:dyDescent="0.15">
      <c r="A29" s="158"/>
      <c r="B29" s="155"/>
      <c r="C29" s="155"/>
      <c r="D29" s="155"/>
      <c r="E29" s="155"/>
      <c r="F29" s="155"/>
      <c r="G29" s="44" t="str">
        <f t="shared" si="0"/>
        <v>__</v>
      </c>
      <c r="H29" s="155"/>
      <c r="I29" s="155"/>
      <c r="J29" s="155"/>
      <c r="K29" s="155"/>
      <c r="L29" s="155"/>
      <c r="M29" s="155"/>
      <c r="N29" s="33" t="s">
        <v>10</v>
      </c>
      <c r="O29" s="221"/>
      <c r="P29" s="138">
        <v>1000</v>
      </c>
      <c r="Q29" s="52">
        <v>0.05</v>
      </c>
      <c r="R29" s="166">
        <f t="shared" si="1"/>
        <v>0</v>
      </c>
      <c r="S29" s="162">
        <f t="shared" si="5"/>
        <v>0</v>
      </c>
      <c r="T29" s="103"/>
      <c r="U29" s="103"/>
      <c r="V29" s="107"/>
      <c r="W29" s="584"/>
      <c r="X29" s="48">
        <f t="shared" si="6"/>
        <v>0</v>
      </c>
      <c r="Y29" s="162">
        <f t="shared" si="7"/>
        <v>0</v>
      </c>
      <c r="Z29" s="103"/>
      <c r="AA29" s="103"/>
      <c r="AB29" s="107"/>
      <c r="AC29" s="584"/>
      <c r="AD29" s="48">
        <f t="shared" si="8"/>
        <v>0</v>
      </c>
      <c r="AE29" s="162">
        <f t="shared" si="9"/>
        <v>0</v>
      </c>
      <c r="AF29" s="103"/>
      <c r="AG29" s="103"/>
      <c r="AH29" s="107"/>
      <c r="AI29" s="584"/>
      <c r="AJ29" s="48">
        <f t="shared" si="2"/>
        <v>0</v>
      </c>
      <c r="AK29" s="162">
        <f t="shared" si="10"/>
        <v>0</v>
      </c>
      <c r="AL29" s="103"/>
      <c r="AM29" s="103"/>
      <c r="AN29" s="107"/>
      <c r="AO29" s="584"/>
      <c r="AP29" s="48">
        <f t="shared" si="3"/>
        <v>0</v>
      </c>
      <c r="AQ29" s="162">
        <f t="shared" si="11"/>
        <v>0</v>
      </c>
      <c r="AR29" s="103"/>
      <c r="AS29" s="103"/>
      <c r="AT29" s="107"/>
      <c r="AU29" s="584"/>
      <c r="AV29" s="48">
        <f t="shared" si="4"/>
        <v>0</v>
      </c>
      <c r="AW29" s="162">
        <f t="shared" si="12"/>
        <v>0</v>
      </c>
      <c r="AX29" s="103"/>
      <c r="AY29" s="103"/>
      <c r="AZ29" s="107"/>
    </row>
    <row r="30" spans="1:52" s="104" customFormat="1" ht="17.45" customHeight="1" x14ac:dyDescent="0.15">
      <c r="A30" s="158"/>
      <c r="B30" s="155"/>
      <c r="C30" s="155"/>
      <c r="D30" s="155"/>
      <c r="E30" s="155"/>
      <c r="F30" s="155"/>
      <c r="G30" s="44" t="str">
        <f t="shared" si="0"/>
        <v>__</v>
      </c>
      <c r="H30" s="155"/>
      <c r="I30" s="155"/>
      <c r="J30" s="155"/>
      <c r="K30" s="155"/>
      <c r="L30" s="155"/>
      <c r="M30" s="155"/>
      <c r="N30" s="33" t="s">
        <v>10</v>
      </c>
      <c r="O30" s="221"/>
      <c r="P30" s="138">
        <v>1000</v>
      </c>
      <c r="Q30" s="52">
        <v>0.05</v>
      </c>
      <c r="R30" s="166">
        <f t="shared" si="1"/>
        <v>0</v>
      </c>
      <c r="S30" s="162">
        <f t="shared" si="5"/>
        <v>0</v>
      </c>
      <c r="T30" s="103"/>
      <c r="U30" s="103"/>
      <c r="V30" s="107"/>
      <c r="W30" s="584"/>
      <c r="X30" s="48">
        <f t="shared" si="6"/>
        <v>0</v>
      </c>
      <c r="Y30" s="162">
        <f t="shared" si="7"/>
        <v>0</v>
      </c>
      <c r="Z30" s="103"/>
      <c r="AA30" s="103"/>
      <c r="AB30" s="107"/>
      <c r="AC30" s="584"/>
      <c r="AD30" s="48">
        <f t="shared" si="8"/>
        <v>0</v>
      </c>
      <c r="AE30" s="162">
        <f t="shared" si="9"/>
        <v>0</v>
      </c>
      <c r="AF30" s="103"/>
      <c r="AG30" s="103"/>
      <c r="AH30" s="107"/>
      <c r="AI30" s="584"/>
      <c r="AJ30" s="48">
        <f t="shared" si="2"/>
        <v>0</v>
      </c>
      <c r="AK30" s="162">
        <f t="shared" si="10"/>
        <v>0</v>
      </c>
      <c r="AL30" s="103"/>
      <c r="AM30" s="103"/>
      <c r="AN30" s="107"/>
      <c r="AO30" s="584"/>
      <c r="AP30" s="48">
        <f t="shared" si="3"/>
        <v>0</v>
      </c>
      <c r="AQ30" s="162">
        <f t="shared" si="11"/>
        <v>0</v>
      </c>
      <c r="AR30" s="103"/>
      <c r="AS30" s="103"/>
      <c r="AT30" s="107"/>
      <c r="AU30" s="584"/>
      <c r="AV30" s="48">
        <f t="shared" si="4"/>
        <v>0</v>
      </c>
      <c r="AW30" s="162">
        <f t="shared" si="12"/>
        <v>0</v>
      </c>
      <c r="AX30" s="103"/>
      <c r="AY30" s="103"/>
      <c r="AZ30" s="107"/>
    </row>
    <row r="31" spans="1:52" s="104" customFormat="1" ht="17.45" customHeight="1" x14ac:dyDescent="0.15">
      <c r="A31" s="158"/>
      <c r="B31" s="155"/>
      <c r="C31" s="155"/>
      <c r="D31" s="155"/>
      <c r="E31" s="155"/>
      <c r="F31" s="155"/>
      <c r="G31" s="44" t="str">
        <f t="shared" si="0"/>
        <v>__</v>
      </c>
      <c r="H31" s="155"/>
      <c r="I31" s="155"/>
      <c r="J31" s="155"/>
      <c r="K31" s="155"/>
      <c r="L31" s="155"/>
      <c r="M31" s="155"/>
      <c r="N31" s="33" t="s">
        <v>10</v>
      </c>
      <c r="O31" s="221"/>
      <c r="P31" s="138">
        <v>1000</v>
      </c>
      <c r="Q31" s="52">
        <v>0.05</v>
      </c>
      <c r="R31" s="166">
        <f t="shared" si="1"/>
        <v>0</v>
      </c>
      <c r="S31" s="162">
        <f t="shared" si="5"/>
        <v>0</v>
      </c>
      <c r="T31" s="103"/>
      <c r="U31" s="103"/>
      <c r="V31" s="107"/>
      <c r="W31" s="584"/>
      <c r="X31" s="48">
        <f t="shared" si="6"/>
        <v>0</v>
      </c>
      <c r="Y31" s="162">
        <f t="shared" si="7"/>
        <v>0</v>
      </c>
      <c r="Z31" s="103"/>
      <c r="AA31" s="103"/>
      <c r="AB31" s="107"/>
      <c r="AC31" s="584"/>
      <c r="AD31" s="48">
        <f t="shared" si="8"/>
        <v>0</v>
      </c>
      <c r="AE31" s="162">
        <f t="shared" si="9"/>
        <v>0</v>
      </c>
      <c r="AF31" s="103"/>
      <c r="AG31" s="103"/>
      <c r="AH31" s="107"/>
      <c r="AI31" s="584"/>
      <c r="AJ31" s="48">
        <f t="shared" si="2"/>
        <v>0</v>
      </c>
      <c r="AK31" s="162">
        <f t="shared" si="10"/>
        <v>0</v>
      </c>
      <c r="AL31" s="103"/>
      <c r="AM31" s="103"/>
      <c r="AN31" s="107"/>
      <c r="AO31" s="584"/>
      <c r="AP31" s="48">
        <f t="shared" si="3"/>
        <v>0</v>
      </c>
      <c r="AQ31" s="162">
        <f t="shared" si="11"/>
        <v>0</v>
      </c>
      <c r="AR31" s="103"/>
      <c r="AS31" s="103"/>
      <c r="AT31" s="107"/>
      <c r="AU31" s="584"/>
      <c r="AV31" s="48">
        <f t="shared" si="4"/>
        <v>0</v>
      </c>
      <c r="AW31" s="162">
        <f t="shared" si="12"/>
        <v>0</v>
      </c>
      <c r="AX31" s="103"/>
      <c r="AY31" s="103"/>
      <c r="AZ31" s="107"/>
    </row>
    <row r="32" spans="1:52" s="104" customFormat="1" ht="17.45" customHeight="1" x14ac:dyDescent="0.15">
      <c r="A32" s="158"/>
      <c r="B32" s="155"/>
      <c r="C32" s="155"/>
      <c r="D32" s="155"/>
      <c r="E32" s="155"/>
      <c r="F32" s="155"/>
      <c r="G32" s="44" t="str">
        <f t="shared" si="0"/>
        <v>__</v>
      </c>
      <c r="H32" s="155"/>
      <c r="I32" s="155"/>
      <c r="J32" s="155"/>
      <c r="K32" s="155"/>
      <c r="L32" s="155"/>
      <c r="M32" s="155"/>
      <c r="N32" s="33" t="s">
        <v>10</v>
      </c>
      <c r="O32" s="221"/>
      <c r="P32" s="138">
        <v>1000</v>
      </c>
      <c r="Q32" s="52">
        <v>0.05</v>
      </c>
      <c r="R32" s="166">
        <f t="shared" si="1"/>
        <v>0</v>
      </c>
      <c r="S32" s="162">
        <f t="shared" si="5"/>
        <v>0</v>
      </c>
      <c r="T32" s="103"/>
      <c r="U32" s="103"/>
      <c r="V32" s="107"/>
      <c r="W32" s="584"/>
      <c r="X32" s="48">
        <f t="shared" si="6"/>
        <v>0</v>
      </c>
      <c r="Y32" s="162">
        <f t="shared" si="7"/>
        <v>0</v>
      </c>
      <c r="Z32" s="103"/>
      <c r="AA32" s="103"/>
      <c r="AB32" s="107"/>
      <c r="AC32" s="584"/>
      <c r="AD32" s="48">
        <f t="shared" si="8"/>
        <v>0</v>
      </c>
      <c r="AE32" s="162">
        <f t="shared" si="9"/>
        <v>0</v>
      </c>
      <c r="AF32" s="103"/>
      <c r="AG32" s="103"/>
      <c r="AH32" s="107"/>
      <c r="AI32" s="584"/>
      <c r="AJ32" s="48">
        <f t="shared" si="2"/>
        <v>0</v>
      </c>
      <c r="AK32" s="162">
        <f t="shared" si="10"/>
        <v>0</v>
      </c>
      <c r="AL32" s="103"/>
      <c r="AM32" s="103"/>
      <c r="AN32" s="107"/>
      <c r="AO32" s="584"/>
      <c r="AP32" s="48">
        <f t="shared" si="3"/>
        <v>0</v>
      </c>
      <c r="AQ32" s="162">
        <f t="shared" si="11"/>
        <v>0</v>
      </c>
      <c r="AR32" s="103"/>
      <c r="AS32" s="103"/>
      <c r="AT32" s="107"/>
      <c r="AU32" s="584"/>
      <c r="AV32" s="48">
        <f t="shared" si="4"/>
        <v>0</v>
      </c>
      <c r="AW32" s="162">
        <f t="shared" si="12"/>
        <v>0</v>
      </c>
      <c r="AX32" s="103"/>
      <c r="AY32" s="103"/>
      <c r="AZ32" s="107"/>
    </row>
    <row r="33" spans="1:52" s="104" customFormat="1" ht="17.45" customHeight="1" x14ac:dyDescent="0.15">
      <c r="A33" s="158"/>
      <c r="B33" s="155"/>
      <c r="C33" s="155"/>
      <c r="D33" s="155"/>
      <c r="E33" s="155"/>
      <c r="F33" s="155"/>
      <c r="G33" s="44" t="str">
        <f t="shared" si="0"/>
        <v>__</v>
      </c>
      <c r="H33" s="155"/>
      <c r="I33" s="155"/>
      <c r="J33" s="155"/>
      <c r="K33" s="155"/>
      <c r="L33" s="155"/>
      <c r="M33" s="155"/>
      <c r="N33" s="33" t="s">
        <v>10</v>
      </c>
      <c r="O33" s="221"/>
      <c r="P33" s="138">
        <v>1000</v>
      </c>
      <c r="Q33" s="52">
        <v>0.05</v>
      </c>
      <c r="R33" s="166">
        <f t="shared" si="1"/>
        <v>0</v>
      </c>
      <c r="S33" s="162">
        <f t="shared" si="5"/>
        <v>0</v>
      </c>
      <c r="T33" s="103"/>
      <c r="U33" s="103"/>
      <c r="V33" s="107"/>
      <c r="W33" s="584"/>
      <c r="X33" s="48">
        <f t="shared" si="6"/>
        <v>0</v>
      </c>
      <c r="Y33" s="162">
        <f t="shared" si="7"/>
        <v>0</v>
      </c>
      <c r="Z33" s="103"/>
      <c r="AA33" s="103"/>
      <c r="AB33" s="107"/>
      <c r="AC33" s="584"/>
      <c r="AD33" s="48">
        <f t="shared" si="8"/>
        <v>0</v>
      </c>
      <c r="AE33" s="162">
        <f t="shared" si="9"/>
        <v>0</v>
      </c>
      <c r="AF33" s="103"/>
      <c r="AG33" s="103"/>
      <c r="AH33" s="107"/>
      <c r="AI33" s="584"/>
      <c r="AJ33" s="48">
        <f t="shared" si="2"/>
        <v>0</v>
      </c>
      <c r="AK33" s="162">
        <f t="shared" si="10"/>
        <v>0</v>
      </c>
      <c r="AL33" s="103"/>
      <c r="AM33" s="103"/>
      <c r="AN33" s="107"/>
      <c r="AO33" s="584"/>
      <c r="AP33" s="48">
        <f t="shared" si="3"/>
        <v>0</v>
      </c>
      <c r="AQ33" s="162">
        <f t="shared" si="11"/>
        <v>0</v>
      </c>
      <c r="AR33" s="103"/>
      <c r="AS33" s="103"/>
      <c r="AT33" s="107"/>
      <c r="AU33" s="584"/>
      <c r="AV33" s="48">
        <f t="shared" si="4"/>
        <v>0</v>
      </c>
      <c r="AW33" s="162">
        <f t="shared" si="12"/>
        <v>0</v>
      </c>
      <c r="AX33" s="103"/>
      <c r="AY33" s="103"/>
      <c r="AZ33" s="107"/>
    </row>
    <row r="34" spans="1:52" s="104" customFormat="1" ht="17.45" customHeight="1" x14ac:dyDescent="0.15">
      <c r="A34" s="158"/>
      <c r="B34" s="155"/>
      <c r="C34" s="155"/>
      <c r="D34" s="155"/>
      <c r="E34" s="155"/>
      <c r="F34" s="155"/>
      <c r="G34" s="44" t="str">
        <f t="shared" si="0"/>
        <v>__</v>
      </c>
      <c r="H34" s="155"/>
      <c r="I34" s="155"/>
      <c r="J34" s="155"/>
      <c r="K34" s="155"/>
      <c r="L34" s="155"/>
      <c r="M34" s="155"/>
      <c r="N34" s="33" t="s">
        <v>10</v>
      </c>
      <c r="O34" s="221"/>
      <c r="P34" s="138">
        <v>1000</v>
      </c>
      <c r="Q34" s="52">
        <v>0.05</v>
      </c>
      <c r="R34" s="166">
        <f t="shared" si="1"/>
        <v>0</v>
      </c>
      <c r="S34" s="162">
        <f t="shared" si="5"/>
        <v>0</v>
      </c>
      <c r="T34" s="103"/>
      <c r="U34" s="103"/>
      <c r="V34" s="107"/>
      <c r="W34" s="584"/>
      <c r="X34" s="48">
        <f t="shared" si="6"/>
        <v>0</v>
      </c>
      <c r="Y34" s="162">
        <f t="shared" si="7"/>
        <v>0</v>
      </c>
      <c r="Z34" s="103"/>
      <c r="AA34" s="103"/>
      <c r="AB34" s="107"/>
      <c r="AC34" s="584"/>
      <c r="AD34" s="48">
        <f t="shared" si="8"/>
        <v>0</v>
      </c>
      <c r="AE34" s="162">
        <f t="shared" si="9"/>
        <v>0</v>
      </c>
      <c r="AF34" s="103"/>
      <c r="AG34" s="103"/>
      <c r="AH34" s="107"/>
      <c r="AI34" s="584"/>
      <c r="AJ34" s="48">
        <f t="shared" si="2"/>
        <v>0</v>
      </c>
      <c r="AK34" s="162">
        <f t="shared" si="10"/>
        <v>0</v>
      </c>
      <c r="AL34" s="103"/>
      <c r="AM34" s="103"/>
      <c r="AN34" s="107"/>
      <c r="AO34" s="584"/>
      <c r="AP34" s="48">
        <f t="shared" si="3"/>
        <v>0</v>
      </c>
      <c r="AQ34" s="162">
        <f t="shared" si="11"/>
        <v>0</v>
      </c>
      <c r="AR34" s="103"/>
      <c r="AS34" s="103"/>
      <c r="AT34" s="107"/>
      <c r="AU34" s="584"/>
      <c r="AV34" s="48">
        <f t="shared" si="4"/>
        <v>0</v>
      </c>
      <c r="AW34" s="162">
        <f t="shared" si="12"/>
        <v>0</v>
      </c>
      <c r="AX34" s="103"/>
      <c r="AY34" s="103"/>
      <c r="AZ34" s="107"/>
    </row>
    <row r="35" spans="1:52" s="104" customFormat="1" ht="17.45" customHeight="1" x14ac:dyDescent="0.15">
      <c r="A35" s="158"/>
      <c r="B35" s="155"/>
      <c r="C35" s="155"/>
      <c r="D35" s="155"/>
      <c r="E35" s="155"/>
      <c r="F35" s="155"/>
      <c r="G35" s="44" t="str">
        <f t="shared" si="0"/>
        <v>__</v>
      </c>
      <c r="H35" s="155"/>
      <c r="I35" s="155"/>
      <c r="J35" s="155"/>
      <c r="K35" s="155"/>
      <c r="L35" s="155"/>
      <c r="M35" s="155"/>
      <c r="N35" s="33" t="s">
        <v>10</v>
      </c>
      <c r="O35" s="221"/>
      <c r="P35" s="138">
        <v>1000</v>
      </c>
      <c r="Q35" s="52">
        <v>0.05</v>
      </c>
      <c r="R35" s="166">
        <f t="shared" si="1"/>
        <v>0</v>
      </c>
      <c r="S35" s="162">
        <f t="shared" si="5"/>
        <v>0</v>
      </c>
      <c r="T35" s="103"/>
      <c r="U35" s="103"/>
      <c r="V35" s="107"/>
      <c r="W35" s="584"/>
      <c r="X35" s="48">
        <f t="shared" si="6"/>
        <v>0</v>
      </c>
      <c r="Y35" s="162">
        <f t="shared" si="7"/>
        <v>0</v>
      </c>
      <c r="Z35" s="103"/>
      <c r="AA35" s="103"/>
      <c r="AB35" s="107"/>
      <c r="AC35" s="584"/>
      <c r="AD35" s="48">
        <f t="shared" si="8"/>
        <v>0</v>
      </c>
      <c r="AE35" s="162">
        <f t="shared" si="9"/>
        <v>0</v>
      </c>
      <c r="AF35" s="103"/>
      <c r="AG35" s="103"/>
      <c r="AH35" s="107"/>
      <c r="AI35" s="584"/>
      <c r="AJ35" s="48">
        <f t="shared" si="2"/>
        <v>0</v>
      </c>
      <c r="AK35" s="162">
        <f t="shared" si="10"/>
        <v>0</v>
      </c>
      <c r="AL35" s="103"/>
      <c r="AM35" s="103"/>
      <c r="AN35" s="107"/>
      <c r="AO35" s="584"/>
      <c r="AP35" s="48">
        <f t="shared" si="3"/>
        <v>0</v>
      </c>
      <c r="AQ35" s="162">
        <f t="shared" si="11"/>
        <v>0</v>
      </c>
      <c r="AR35" s="103"/>
      <c r="AS35" s="103"/>
      <c r="AT35" s="107"/>
      <c r="AU35" s="584"/>
      <c r="AV35" s="48">
        <f t="shared" si="4"/>
        <v>0</v>
      </c>
      <c r="AW35" s="162">
        <f t="shared" si="12"/>
        <v>0</v>
      </c>
      <c r="AX35" s="103"/>
      <c r="AY35" s="103"/>
      <c r="AZ35" s="107"/>
    </row>
    <row r="36" spans="1:52" s="104" customFormat="1" ht="17.45" customHeight="1" x14ac:dyDescent="0.15">
      <c r="A36" s="158"/>
      <c r="B36" s="155"/>
      <c r="C36" s="155"/>
      <c r="D36" s="155"/>
      <c r="E36" s="155"/>
      <c r="F36" s="155"/>
      <c r="G36" s="44" t="str">
        <f t="shared" si="0"/>
        <v>__</v>
      </c>
      <c r="H36" s="155"/>
      <c r="I36" s="155"/>
      <c r="J36" s="155"/>
      <c r="K36" s="155"/>
      <c r="L36" s="155"/>
      <c r="M36" s="155"/>
      <c r="N36" s="33" t="s">
        <v>10</v>
      </c>
      <c r="O36" s="221"/>
      <c r="P36" s="138">
        <v>1000</v>
      </c>
      <c r="Q36" s="52">
        <v>0.05</v>
      </c>
      <c r="R36" s="166">
        <f t="shared" si="1"/>
        <v>0</v>
      </c>
      <c r="S36" s="162">
        <f t="shared" si="5"/>
        <v>0</v>
      </c>
      <c r="T36" s="103"/>
      <c r="U36" s="103"/>
      <c r="V36" s="107"/>
      <c r="W36" s="584"/>
      <c r="X36" s="48">
        <f t="shared" si="6"/>
        <v>0</v>
      </c>
      <c r="Y36" s="162">
        <f t="shared" si="7"/>
        <v>0</v>
      </c>
      <c r="Z36" s="103"/>
      <c r="AA36" s="103"/>
      <c r="AB36" s="107"/>
      <c r="AC36" s="584"/>
      <c r="AD36" s="48">
        <f t="shared" si="8"/>
        <v>0</v>
      </c>
      <c r="AE36" s="162">
        <f t="shared" si="9"/>
        <v>0</v>
      </c>
      <c r="AF36" s="103"/>
      <c r="AG36" s="103"/>
      <c r="AH36" s="107"/>
      <c r="AI36" s="584"/>
      <c r="AJ36" s="48">
        <f t="shared" si="2"/>
        <v>0</v>
      </c>
      <c r="AK36" s="162">
        <f t="shared" si="10"/>
        <v>0</v>
      </c>
      <c r="AL36" s="103"/>
      <c r="AM36" s="103"/>
      <c r="AN36" s="107"/>
      <c r="AO36" s="584"/>
      <c r="AP36" s="48">
        <f t="shared" si="3"/>
        <v>0</v>
      </c>
      <c r="AQ36" s="162">
        <f t="shared" si="11"/>
        <v>0</v>
      </c>
      <c r="AR36" s="103"/>
      <c r="AS36" s="103"/>
      <c r="AT36" s="107"/>
      <c r="AU36" s="584"/>
      <c r="AV36" s="48">
        <f t="shared" si="4"/>
        <v>0</v>
      </c>
      <c r="AW36" s="162">
        <f t="shared" si="12"/>
        <v>0</v>
      </c>
      <c r="AX36" s="103"/>
      <c r="AY36" s="103"/>
      <c r="AZ36" s="107"/>
    </row>
    <row r="37" spans="1:52" s="104" customFormat="1" ht="17.45" customHeight="1" x14ac:dyDescent="0.15">
      <c r="A37" s="158"/>
      <c r="B37" s="155"/>
      <c r="C37" s="155"/>
      <c r="D37" s="155"/>
      <c r="E37" s="155"/>
      <c r="F37" s="155"/>
      <c r="G37" s="44" t="str">
        <f t="shared" si="0"/>
        <v>__</v>
      </c>
      <c r="H37" s="155"/>
      <c r="I37" s="155"/>
      <c r="J37" s="155"/>
      <c r="K37" s="155"/>
      <c r="L37" s="155"/>
      <c r="M37" s="155"/>
      <c r="N37" s="33" t="s">
        <v>10</v>
      </c>
      <c r="O37" s="221"/>
      <c r="P37" s="138">
        <v>1000</v>
      </c>
      <c r="Q37" s="52">
        <v>0.05</v>
      </c>
      <c r="R37" s="166">
        <f t="shared" si="1"/>
        <v>0</v>
      </c>
      <c r="S37" s="162">
        <f t="shared" si="5"/>
        <v>0</v>
      </c>
      <c r="T37" s="103"/>
      <c r="U37" s="103"/>
      <c r="V37" s="107"/>
      <c r="W37" s="584"/>
      <c r="X37" s="48">
        <f t="shared" si="6"/>
        <v>0</v>
      </c>
      <c r="Y37" s="162">
        <f t="shared" si="7"/>
        <v>0</v>
      </c>
      <c r="Z37" s="103"/>
      <c r="AA37" s="103"/>
      <c r="AB37" s="107"/>
      <c r="AC37" s="584"/>
      <c r="AD37" s="48">
        <f t="shared" si="8"/>
        <v>0</v>
      </c>
      <c r="AE37" s="162">
        <f t="shared" si="9"/>
        <v>0</v>
      </c>
      <c r="AF37" s="103"/>
      <c r="AG37" s="103"/>
      <c r="AH37" s="107"/>
      <c r="AI37" s="584"/>
      <c r="AJ37" s="48">
        <f t="shared" si="2"/>
        <v>0</v>
      </c>
      <c r="AK37" s="162">
        <f t="shared" si="10"/>
        <v>0</v>
      </c>
      <c r="AL37" s="103"/>
      <c r="AM37" s="103"/>
      <c r="AN37" s="107"/>
      <c r="AO37" s="584"/>
      <c r="AP37" s="48">
        <f t="shared" si="3"/>
        <v>0</v>
      </c>
      <c r="AQ37" s="162">
        <f t="shared" si="11"/>
        <v>0</v>
      </c>
      <c r="AR37" s="103"/>
      <c r="AS37" s="103"/>
      <c r="AT37" s="107"/>
      <c r="AU37" s="584"/>
      <c r="AV37" s="48">
        <f t="shared" si="4"/>
        <v>0</v>
      </c>
      <c r="AW37" s="162">
        <f t="shared" si="12"/>
        <v>0</v>
      </c>
      <c r="AX37" s="103"/>
      <c r="AY37" s="103"/>
      <c r="AZ37" s="107"/>
    </row>
    <row r="38" spans="1:52" s="104" customFormat="1" ht="17.45" customHeight="1" x14ac:dyDescent="0.15">
      <c r="A38" s="158"/>
      <c r="B38" s="155"/>
      <c r="C38" s="155"/>
      <c r="D38" s="155"/>
      <c r="E38" s="155"/>
      <c r="F38" s="155"/>
      <c r="G38" s="44" t="str">
        <f t="shared" si="0"/>
        <v>__</v>
      </c>
      <c r="H38" s="155"/>
      <c r="I38" s="155"/>
      <c r="J38" s="155"/>
      <c r="K38" s="155"/>
      <c r="L38" s="155"/>
      <c r="M38" s="155"/>
      <c r="N38" s="33" t="s">
        <v>10</v>
      </c>
      <c r="O38" s="221"/>
      <c r="P38" s="138">
        <v>1000</v>
      </c>
      <c r="Q38" s="52">
        <v>0.05</v>
      </c>
      <c r="R38" s="166">
        <f t="shared" si="1"/>
        <v>0</v>
      </c>
      <c r="S38" s="162">
        <f t="shared" si="5"/>
        <v>0</v>
      </c>
      <c r="T38" s="103"/>
      <c r="U38" s="103"/>
      <c r="V38" s="107"/>
      <c r="W38" s="584"/>
      <c r="X38" s="48">
        <f t="shared" si="6"/>
        <v>0</v>
      </c>
      <c r="Y38" s="162">
        <f t="shared" si="7"/>
        <v>0</v>
      </c>
      <c r="Z38" s="103"/>
      <c r="AA38" s="103"/>
      <c r="AB38" s="107"/>
      <c r="AC38" s="584"/>
      <c r="AD38" s="48">
        <f t="shared" si="8"/>
        <v>0</v>
      </c>
      <c r="AE38" s="162">
        <f t="shared" si="9"/>
        <v>0</v>
      </c>
      <c r="AF38" s="103"/>
      <c r="AG38" s="103"/>
      <c r="AH38" s="107"/>
      <c r="AI38" s="584"/>
      <c r="AJ38" s="48">
        <f t="shared" si="2"/>
        <v>0</v>
      </c>
      <c r="AK38" s="162">
        <f t="shared" si="10"/>
        <v>0</v>
      </c>
      <c r="AL38" s="103"/>
      <c r="AM38" s="103"/>
      <c r="AN38" s="107"/>
      <c r="AO38" s="584"/>
      <c r="AP38" s="48">
        <f t="shared" si="3"/>
        <v>0</v>
      </c>
      <c r="AQ38" s="162">
        <f t="shared" si="11"/>
        <v>0</v>
      </c>
      <c r="AR38" s="103"/>
      <c r="AS38" s="103"/>
      <c r="AT38" s="107"/>
      <c r="AU38" s="584"/>
      <c r="AV38" s="48">
        <f t="shared" si="4"/>
        <v>0</v>
      </c>
      <c r="AW38" s="162">
        <f t="shared" si="12"/>
        <v>0</v>
      </c>
      <c r="AX38" s="103"/>
      <c r="AY38" s="103"/>
      <c r="AZ38" s="107"/>
    </row>
    <row r="39" spans="1:52" s="104" customFormat="1" ht="17.45" customHeight="1" x14ac:dyDescent="0.15">
      <c r="A39" s="158"/>
      <c r="B39" s="155"/>
      <c r="C39" s="155"/>
      <c r="D39" s="155"/>
      <c r="E39" s="155"/>
      <c r="F39" s="155"/>
      <c r="G39" s="44" t="str">
        <f t="shared" si="0"/>
        <v>__</v>
      </c>
      <c r="H39" s="155"/>
      <c r="I39" s="155"/>
      <c r="J39" s="155"/>
      <c r="K39" s="155"/>
      <c r="L39" s="155"/>
      <c r="M39" s="155"/>
      <c r="N39" s="33" t="s">
        <v>10</v>
      </c>
      <c r="O39" s="221"/>
      <c r="P39" s="138">
        <v>1000</v>
      </c>
      <c r="Q39" s="52">
        <v>0.05</v>
      </c>
      <c r="R39" s="166">
        <f t="shared" si="1"/>
        <v>0</v>
      </c>
      <c r="S39" s="162">
        <f t="shared" si="5"/>
        <v>0</v>
      </c>
      <c r="T39" s="103"/>
      <c r="U39" s="103"/>
      <c r="V39" s="107"/>
      <c r="W39" s="584"/>
      <c r="X39" s="48">
        <f t="shared" si="6"/>
        <v>0</v>
      </c>
      <c r="Y39" s="162">
        <f t="shared" si="7"/>
        <v>0</v>
      </c>
      <c r="Z39" s="103"/>
      <c r="AA39" s="103"/>
      <c r="AB39" s="107"/>
      <c r="AC39" s="584"/>
      <c r="AD39" s="48">
        <f t="shared" si="8"/>
        <v>0</v>
      </c>
      <c r="AE39" s="162">
        <f t="shared" si="9"/>
        <v>0</v>
      </c>
      <c r="AF39" s="103"/>
      <c r="AG39" s="103"/>
      <c r="AH39" s="107"/>
      <c r="AI39" s="584"/>
      <c r="AJ39" s="48">
        <f t="shared" si="2"/>
        <v>0</v>
      </c>
      <c r="AK39" s="162">
        <f t="shared" si="10"/>
        <v>0</v>
      </c>
      <c r="AL39" s="103"/>
      <c r="AM39" s="103"/>
      <c r="AN39" s="107"/>
      <c r="AO39" s="584"/>
      <c r="AP39" s="48">
        <f t="shared" si="3"/>
        <v>0</v>
      </c>
      <c r="AQ39" s="162">
        <f t="shared" si="11"/>
        <v>0</v>
      </c>
      <c r="AR39" s="103"/>
      <c r="AS39" s="103"/>
      <c r="AT39" s="107"/>
      <c r="AU39" s="584"/>
      <c r="AV39" s="48">
        <f t="shared" si="4"/>
        <v>0</v>
      </c>
      <c r="AW39" s="162">
        <f t="shared" si="12"/>
        <v>0</v>
      </c>
      <c r="AX39" s="103"/>
      <c r="AY39" s="103"/>
      <c r="AZ39" s="107"/>
    </row>
    <row r="40" spans="1:52" s="104" customFormat="1" ht="17.45" customHeight="1" x14ac:dyDescent="0.15">
      <c r="A40" s="158"/>
      <c r="B40" s="155"/>
      <c r="C40" s="155"/>
      <c r="D40" s="155"/>
      <c r="E40" s="155"/>
      <c r="F40" s="155"/>
      <c r="G40" s="44" t="str">
        <f t="shared" si="0"/>
        <v>__</v>
      </c>
      <c r="H40" s="155"/>
      <c r="I40" s="155"/>
      <c r="J40" s="155"/>
      <c r="K40" s="155"/>
      <c r="L40" s="155"/>
      <c r="M40" s="155"/>
      <c r="N40" s="33" t="s">
        <v>10</v>
      </c>
      <c r="O40" s="221"/>
      <c r="P40" s="138">
        <v>1000</v>
      </c>
      <c r="Q40" s="52">
        <v>0.05</v>
      </c>
      <c r="R40" s="166">
        <f t="shared" si="1"/>
        <v>0</v>
      </c>
      <c r="S40" s="162">
        <f t="shared" si="5"/>
        <v>0</v>
      </c>
      <c r="T40" s="103"/>
      <c r="U40" s="103"/>
      <c r="V40" s="107"/>
      <c r="W40" s="584"/>
      <c r="X40" s="48">
        <f t="shared" si="6"/>
        <v>0</v>
      </c>
      <c r="Y40" s="162">
        <f t="shared" si="7"/>
        <v>0</v>
      </c>
      <c r="Z40" s="103"/>
      <c r="AA40" s="103"/>
      <c r="AB40" s="107"/>
      <c r="AC40" s="584"/>
      <c r="AD40" s="48">
        <f t="shared" si="8"/>
        <v>0</v>
      </c>
      <c r="AE40" s="162">
        <f t="shared" si="9"/>
        <v>0</v>
      </c>
      <c r="AF40" s="103"/>
      <c r="AG40" s="103"/>
      <c r="AH40" s="107"/>
      <c r="AI40" s="584"/>
      <c r="AJ40" s="48">
        <f t="shared" si="2"/>
        <v>0</v>
      </c>
      <c r="AK40" s="162">
        <f t="shared" si="10"/>
        <v>0</v>
      </c>
      <c r="AL40" s="103"/>
      <c r="AM40" s="103"/>
      <c r="AN40" s="107"/>
      <c r="AO40" s="584"/>
      <c r="AP40" s="48">
        <f t="shared" si="3"/>
        <v>0</v>
      </c>
      <c r="AQ40" s="162">
        <f t="shared" si="11"/>
        <v>0</v>
      </c>
      <c r="AR40" s="103"/>
      <c r="AS40" s="103"/>
      <c r="AT40" s="107"/>
      <c r="AU40" s="584"/>
      <c r="AV40" s="48">
        <f t="shared" si="4"/>
        <v>0</v>
      </c>
      <c r="AW40" s="162">
        <f t="shared" si="12"/>
        <v>0</v>
      </c>
      <c r="AX40" s="103"/>
      <c r="AY40" s="103"/>
      <c r="AZ40" s="107"/>
    </row>
    <row r="41" spans="1:52" s="104" customFormat="1" ht="17.45" customHeight="1" x14ac:dyDescent="0.15">
      <c r="A41" s="158"/>
      <c r="B41" s="155"/>
      <c r="C41" s="155"/>
      <c r="D41" s="155"/>
      <c r="E41" s="155"/>
      <c r="F41" s="155"/>
      <c r="G41" s="44" t="str">
        <f t="shared" si="0"/>
        <v>__</v>
      </c>
      <c r="H41" s="155"/>
      <c r="I41" s="155"/>
      <c r="J41" s="155"/>
      <c r="K41" s="155"/>
      <c r="L41" s="155"/>
      <c r="M41" s="155"/>
      <c r="N41" s="33" t="s">
        <v>10</v>
      </c>
      <c r="O41" s="221"/>
      <c r="P41" s="138">
        <v>1000</v>
      </c>
      <c r="Q41" s="52">
        <v>0.05</v>
      </c>
      <c r="R41" s="166">
        <f t="shared" si="1"/>
        <v>0</v>
      </c>
      <c r="S41" s="162">
        <f t="shared" si="5"/>
        <v>0</v>
      </c>
      <c r="T41" s="103"/>
      <c r="U41" s="103"/>
      <c r="V41" s="107"/>
      <c r="W41" s="584"/>
      <c r="X41" s="48">
        <f t="shared" si="6"/>
        <v>0</v>
      </c>
      <c r="Y41" s="162">
        <f t="shared" si="7"/>
        <v>0</v>
      </c>
      <c r="Z41" s="103"/>
      <c r="AA41" s="103"/>
      <c r="AB41" s="107"/>
      <c r="AC41" s="584"/>
      <c r="AD41" s="48">
        <f t="shared" si="8"/>
        <v>0</v>
      </c>
      <c r="AE41" s="162">
        <f t="shared" si="9"/>
        <v>0</v>
      </c>
      <c r="AF41" s="103"/>
      <c r="AG41" s="103"/>
      <c r="AH41" s="107"/>
      <c r="AI41" s="584"/>
      <c r="AJ41" s="48">
        <f t="shared" si="2"/>
        <v>0</v>
      </c>
      <c r="AK41" s="162">
        <f t="shared" si="10"/>
        <v>0</v>
      </c>
      <c r="AL41" s="103"/>
      <c r="AM41" s="103"/>
      <c r="AN41" s="107"/>
      <c r="AO41" s="584"/>
      <c r="AP41" s="48">
        <f t="shared" si="3"/>
        <v>0</v>
      </c>
      <c r="AQ41" s="162">
        <f t="shared" si="11"/>
        <v>0</v>
      </c>
      <c r="AR41" s="103"/>
      <c r="AS41" s="103"/>
      <c r="AT41" s="107"/>
      <c r="AU41" s="584"/>
      <c r="AV41" s="48">
        <f t="shared" si="4"/>
        <v>0</v>
      </c>
      <c r="AW41" s="162">
        <f t="shared" si="12"/>
        <v>0</v>
      </c>
      <c r="AX41" s="103"/>
      <c r="AY41" s="103"/>
      <c r="AZ41" s="107"/>
    </row>
    <row r="42" spans="1:52" s="104" customFormat="1" ht="17.45" customHeight="1" x14ac:dyDescent="0.15">
      <c r="A42" s="158"/>
      <c r="B42" s="155"/>
      <c r="C42" s="155"/>
      <c r="D42" s="155"/>
      <c r="E42" s="155"/>
      <c r="F42" s="155"/>
      <c r="G42" s="44" t="str">
        <f t="shared" si="0"/>
        <v>__</v>
      </c>
      <c r="H42" s="155"/>
      <c r="I42" s="155"/>
      <c r="J42" s="155"/>
      <c r="K42" s="155"/>
      <c r="L42" s="155"/>
      <c r="M42" s="155"/>
      <c r="N42" s="33" t="s">
        <v>10</v>
      </c>
      <c r="O42" s="221"/>
      <c r="P42" s="138">
        <v>1000</v>
      </c>
      <c r="Q42" s="52">
        <v>0.05</v>
      </c>
      <c r="R42" s="166">
        <f t="shared" si="1"/>
        <v>0</v>
      </c>
      <c r="S42" s="162">
        <f t="shared" si="5"/>
        <v>0</v>
      </c>
      <c r="T42" s="103"/>
      <c r="U42" s="103"/>
      <c r="V42" s="107"/>
      <c r="W42" s="584"/>
      <c r="X42" s="48">
        <f t="shared" si="6"/>
        <v>0</v>
      </c>
      <c r="Y42" s="162">
        <f t="shared" si="7"/>
        <v>0</v>
      </c>
      <c r="Z42" s="103"/>
      <c r="AA42" s="103"/>
      <c r="AB42" s="107"/>
      <c r="AC42" s="584"/>
      <c r="AD42" s="48">
        <f t="shared" si="8"/>
        <v>0</v>
      </c>
      <c r="AE42" s="162">
        <f t="shared" si="9"/>
        <v>0</v>
      </c>
      <c r="AF42" s="103"/>
      <c r="AG42" s="103"/>
      <c r="AH42" s="107"/>
      <c r="AI42" s="584"/>
      <c r="AJ42" s="48">
        <f t="shared" si="2"/>
        <v>0</v>
      </c>
      <c r="AK42" s="162">
        <f t="shared" si="10"/>
        <v>0</v>
      </c>
      <c r="AL42" s="103"/>
      <c r="AM42" s="103"/>
      <c r="AN42" s="107"/>
      <c r="AO42" s="584"/>
      <c r="AP42" s="48">
        <f t="shared" si="3"/>
        <v>0</v>
      </c>
      <c r="AQ42" s="162">
        <f t="shared" si="11"/>
        <v>0</v>
      </c>
      <c r="AR42" s="103"/>
      <c r="AS42" s="103"/>
      <c r="AT42" s="107"/>
      <c r="AU42" s="584"/>
      <c r="AV42" s="48">
        <f t="shared" si="4"/>
        <v>0</v>
      </c>
      <c r="AW42" s="162">
        <f t="shared" si="12"/>
        <v>0</v>
      </c>
      <c r="AX42" s="103"/>
      <c r="AY42" s="103"/>
      <c r="AZ42" s="107"/>
    </row>
    <row r="43" spans="1:52" s="104" customFormat="1" ht="17.45" customHeight="1" x14ac:dyDescent="0.15">
      <c r="A43" s="158"/>
      <c r="B43" s="155"/>
      <c r="C43" s="155"/>
      <c r="D43" s="155"/>
      <c r="E43" s="155"/>
      <c r="F43" s="155"/>
      <c r="G43" s="44" t="str">
        <f t="shared" si="0"/>
        <v>__</v>
      </c>
      <c r="H43" s="155"/>
      <c r="I43" s="155"/>
      <c r="J43" s="155"/>
      <c r="K43" s="155"/>
      <c r="L43" s="155"/>
      <c r="M43" s="155"/>
      <c r="N43" s="33" t="s">
        <v>10</v>
      </c>
      <c r="O43" s="221"/>
      <c r="P43" s="138">
        <v>1000</v>
      </c>
      <c r="Q43" s="52">
        <v>0.05</v>
      </c>
      <c r="R43" s="166">
        <f t="shared" si="1"/>
        <v>0</v>
      </c>
      <c r="S43" s="162">
        <f t="shared" si="5"/>
        <v>0</v>
      </c>
      <c r="T43" s="103"/>
      <c r="U43" s="103"/>
      <c r="V43" s="107"/>
      <c r="W43" s="584"/>
      <c r="X43" s="48">
        <f t="shared" si="6"/>
        <v>0</v>
      </c>
      <c r="Y43" s="162">
        <f t="shared" si="7"/>
        <v>0</v>
      </c>
      <c r="Z43" s="103"/>
      <c r="AA43" s="103"/>
      <c r="AB43" s="107"/>
      <c r="AC43" s="584"/>
      <c r="AD43" s="48">
        <f t="shared" si="8"/>
        <v>0</v>
      </c>
      <c r="AE43" s="162">
        <f t="shared" si="9"/>
        <v>0</v>
      </c>
      <c r="AF43" s="103"/>
      <c r="AG43" s="103"/>
      <c r="AH43" s="107"/>
      <c r="AI43" s="584"/>
      <c r="AJ43" s="48">
        <f t="shared" si="2"/>
        <v>0</v>
      </c>
      <c r="AK43" s="162">
        <f t="shared" si="10"/>
        <v>0</v>
      </c>
      <c r="AL43" s="103"/>
      <c r="AM43" s="103"/>
      <c r="AN43" s="107"/>
      <c r="AO43" s="584"/>
      <c r="AP43" s="48">
        <f t="shared" si="3"/>
        <v>0</v>
      </c>
      <c r="AQ43" s="162">
        <f t="shared" si="11"/>
        <v>0</v>
      </c>
      <c r="AR43" s="103"/>
      <c r="AS43" s="103"/>
      <c r="AT43" s="107"/>
      <c r="AU43" s="584"/>
      <c r="AV43" s="48">
        <f t="shared" si="4"/>
        <v>0</v>
      </c>
      <c r="AW43" s="162">
        <f t="shared" si="12"/>
        <v>0</v>
      </c>
      <c r="AX43" s="103"/>
      <c r="AY43" s="103"/>
      <c r="AZ43" s="107"/>
    </row>
    <row r="44" spans="1:52" s="104" customFormat="1" ht="14.1" customHeight="1" x14ac:dyDescent="0.15">
      <c r="A44" s="105"/>
      <c r="B44" s="44"/>
      <c r="C44" s="44"/>
      <c r="D44" s="44"/>
      <c r="E44" s="44"/>
      <c r="F44" s="44" t="str">
        <f t="shared" ref="F44:F50" si="13">CONCATENATE(C44,K44,N44,L44)</f>
        <v>_</v>
      </c>
      <c r="G44" s="44" t="str">
        <f t="shared" si="0"/>
        <v>__</v>
      </c>
      <c r="H44" s="44"/>
      <c r="I44" s="44"/>
      <c r="J44" s="33"/>
      <c r="K44" s="44"/>
      <c r="L44" s="44"/>
      <c r="M44" s="44"/>
      <c r="N44" s="33" t="s">
        <v>10</v>
      </c>
      <c r="O44" s="175"/>
      <c r="P44" s="138">
        <v>1000</v>
      </c>
      <c r="Q44" s="52">
        <v>0.05</v>
      </c>
      <c r="R44" s="166">
        <f t="shared" si="1"/>
        <v>0</v>
      </c>
      <c r="S44" s="162">
        <f t="shared" si="5"/>
        <v>0</v>
      </c>
      <c r="T44" s="103"/>
      <c r="U44" s="103"/>
      <c r="V44" s="107"/>
      <c r="W44" s="584"/>
      <c r="X44" s="48">
        <f t="shared" si="6"/>
        <v>0</v>
      </c>
      <c r="Y44" s="162">
        <f t="shared" si="7"/>
        <v>0</v>
      </c>
      <c r="Z44" s="103"/>
      <c r="AA44" s="103"/>
      <c r="AB44" s="107"/>
      <c r="AC44" s="584"/>
      <c r="AD44" s="48">
        <f t="shared" si="8"/>
        <v>0</v>
      </c>
      <c r="AE44" s="162">
        <f t="shared" si="9"/>
        <v>0</v>
      </c>
      <c r="AF44" s="103"/>
      <c r="AG44" s="103"/>
      <c r="AH44" s="107"/>
      <c r="AI44" s="584"/>
      <c r="AJ44" s="48">
        <f t="shared" si="2"/>
        <v>0</v>
      </c>
      <c r="AK44" s="162">
        <f t="shared" si="10"/>
        <v>0</v>
      </c>
      <c r="AL44" s="103"/>
      <c r="AM44" s="103"/>
      <c r="AN44" s="107"/>
      <c r="AO44" s="584"/>
      <c r="AP44" s="48">
        <f t="shared" si="3"/>
        <v>0</v>
      </c>
      <c r="AQ44" s="162">
        <f t="shared" si="11"/>
        <v>0</v>
      </c>
      <c r="AR44" s="103"/>
      <c r="AS44" s="103"/>
      <c r="AT44" s="107"/>
      <c r="AU44" s="584"/>
      <c r="AV44" s="48">
        <f t="shared" si="4"/>
        <v>0</v>
      </c>
      <c r="AW44" s="162">
        <f t="shared" si="12"/>
        <v>0</v>
      </c>
      <c r="AX44" s="103"/>
      <c r="AY44" s="103"/>
      <c r="AZ44" s="107"/>
    </row>
    <row r="45" spans="1:52" s="104" customFormat="1" ht="14.1" customHeight="1" x14ac:dyDescent="0.15">
      <c r="A45" s="105"/>
      <c r="B45" s="44"/>
      <c r="C45" s="44"/>
      <c r="D45" s="44"/>
      <c r="E45" s="44"/>
      <c r="F45" s="44" t="str">
        <f t="shared" si="13"/>
        <v>_</v>
      </c>
      <c r="G45" s="44" t="str">
        <f t="shared" si="0"/>
        <v>__</v>
      </c>
      <c r="H45" s="44"/>
      <c r="I45" s="44"/>
      <c r="J45" s="33"/>
      <c r="K45" s="44"/>
      <c r="L45" s="44"/>
      <c r="M45" s="44"/>
      <c r="N45" s="33" t="s">
        <v>10</v>
      </c>
      <c r="O45" s="175"/>
      <c r="P45" s="138">
        <v>1000</v>
      </c>
      <c r="Q45" s="52">
        <v>0.05</v>
      </c>
      <c r="R45" s="166">
        <f t="shared" si="1"/>
        <v>0</v>
      </c>
      <c r="S45" s="162">
        <f t="shared" si="5"/>
        <v>0</v>
      </c>
      <c r="T45" s="103"/>
      <c r="U45" s="103"/>
      <c r="V45" s="107"/>
      <c r="W45" s="584"/>
      <c r="X45" s="48">
        <f t="shared" si="6"/>
        <v>0</v>
      </c>
      <c r="Y45" s="162">
        <f t="shared" si="7"/>
        <v>0</v>
      </c>
      <c r="Z45" s="103"/>
      <c r="AA45" s="103"/>
      <c r="AB45" s="107"/>
      <c r="AC45" s="584"/>
      <c r="AD45" s="48">
        <f t="shared" si="8"/>
        <v>0</v>
      </c>
      <c r="AE45" s="162">
        <f t="shared" si="9"/>
        <v>0</v>
      </c>
      <c r="AF45" s="103"/>
      <c r="AG45" s="103"/>
      <c r="AH45" s="107"/>
      <c r="AI45" s="584"/>
      <c r="AJ45" s="48">
        <f t="shared" si="2"/>
        <v>0</v>
      </c>
      <c r="AK45" s="162">
        <f t="shared" si="10"/>
        <v>0</v>
      </c>
      <c r="AL45" s="103"/>
      <c r="AM45" s="103"/>
      <c r="AN45" s="107"/>
      <c r="AO45" s="584"/>
      <c r="AP45" s="48">
        <f t="shared" si="3"/>
        <v>0</v>
      </c>
      <c r="AQ45" s="162">
        <f t="shared" si="11"/>
        <v>0</v>
      </c>
      <c r="AR45" s="103"/>
      <c r="AS45" s="103"/>
      <c r="AT45" s="107"/>
      <c r="AU45" s="584"/>
      <c r="AV45" s="48">
        <f t="shared" si="4"/>
        <v>0</v>
      </c>
      <c r="AW45" s="162">
        <f t="shared" si="12"/>
        <v>0</v>
      </c>
      <c r="AX45" s="103"/>
      <c r="AY45" s="103"/>
      <c r="AZ45" s="107"/>
    </row>
    <row r="46" spans="1:52" s="104" customFormat="1" ht="14.1" customHeight="1" x14ac:dyDescent="0.15">
      <c r="A46" s="105"/>
      <c r="B46" s="44"/>
      <c r="C46" s="44"/>
      <c r="D46" s="44"/>
      <c r="E46" s="44"/>
      <c r="F46" s="44" t="str">
        <f t="shared" si="13"/>
        <v>_</v>
      </c>
      <c r="G46" s="44" t="str">
        <f t="shared" si="0"/>
        <v>__</v>
      </c>
      <c r="H46" s="44"/>
      <c r="I46" s="44"/>
      <c r="J46" s="33"/>
      <c r="K46" s="44"/>
      <c r="L46" s="44"/>
      <c r="M46" s="44"/>
      <c r="N46" s="33" t="s">
        <v>10</v>
      </c>
      <c r="O46" s="175"/>
      <c r="P46" s="138">
        <v>1000</v>
      </c>
      <c r="Q46" s="52">
        <v>0.05</v>
      </c>
      <c r="R46" s="166">
        <f t="shared" si="1"/>
        <v>0</v>
      </c>
      <c r="S46" s="162">
        <f t="shared" si="5"/>
        <v>0</v>
      </c>
      <c r="T46" s="103"/>
      <c r="U46" s="103"/>
      <c r="V46" s="107"/>
      <c r="W46" s="584"/>
      <c r="X46" s="48">
        <f t="shared" si="6"/>
        <v>0</v>
      </c>
      <c r="Y46" s="162">
        <f t="shared" si="7"/>
        <v>0</v>
      </c>
      <c r="Z46" s="103"/>
      <c r="AA46" s="103"/>
      <c r="AB46" s="107"/>
      <c r="AC46" s="584"/>
      <c r="AD46" s="48">
        <f t="shared" si="8"/>
        <v>0</v>
      </c>
      <c r="AE46" s="162">
        <f t="shared" si="9"/>
        <v>0</v>
      </c>
      <c r="AF46" s="103"/>
      <c r="AG46" s="103"/>
      <c r="AH46" s="107"/>
      <c r="AI46" s="584"/>
      <c r="AJ46" s="48">
        <f t="shared" si="2"/>
        <v>0</v>
      </c>
      <c r="AK46" s="162">
        <f t="shared" si="10"/>
        <v>0</v>
      </c>
      <c r="AL46" s="103"/>
      <c r="AM46" s="103"/>
      <c r="AN46" s="107"/>
      <c r="AO46" s="584"/>
      <c r="AP46" s="48">
        <f t="shared" si="3"/>
        <v>0</v>
      </c>
      <c r="AQ46" s="162">
        <f t="shared" si="11"/>
        <v>0</v>
      </c>
      <c r="AR46" s="103"/>
      <c r="AS46" s="103"/>
      <c r="AT46" s="107"/>
      <c r="AU46" s="584"/>
      <c r="AV46" s="48">
        <f t="shared" si="4"/>
        <v>0</v>
      </c>
      <c r="AW46" s="162">
        <f t="shared" si="12"/>
        <v>0</v>
      </c>
      <c r="AX46" s="103"/>
      <c r="AY46" s="103"/>
      <c r="AZ46" s="107"/>
    </row>
    <row r="47" spans="1:52" s="104" customFormat="1" ht="14.1" customHeight="1" x14ac:dyDescent="0.15">
      <c r="A47" s="105"/>
      <c r="B47" s="44"/>
      <c r="C47" s="44"/>
      <c r="D47" s="44"/>
      <c r="E47" s="44"/>
      <c r="F47" s="44" t="str">
        <f t="shared" si="13"/>
        <v>_</v>
      </c>
      <c r="G47" s="44" t="str">
        <f t="shared" si="0"/>
        <v>__</v>
      </c>
      <c r="H47" s="44"/>
      <c r="I47" s="44"/>
      <c r="J47" s="33"/>
      <c r="K47" s="44"/>
      <c r="L47" s="44"/>
      <c r="M47" s="44"/>
      <c r="N47" s="33" t="s">
        <v>10</v>
      </c>
      <c r="O47" s="175"/>
      <c r="P47" s="138">
        <v>1000</v>
      </c>
      <c r="Q47" s="52">
        <v>0.05</v>
      </c>
      <c r="R47" s="166">
        <f t="shared" si="1"/>
        <v>0</v>
      </c>
      <c r="S47" s="162">
        <f t="shared" si="5"/>
        <v>0</v>
      </c>
      <c r="T47" s="103"/>
      <c r="U47" s="103"/>
      <c r="V47" s="107"/>
      <c r="W47" s="584"/>
      <c r="X47" s="48">
        <f t="shared" si="6"/>
        <v>0</v>
      </c>
      <c r="Y47" s="162">
        <f t="shared" si="7"/>
        <v>0</v>
      </c>
      <c r="Z47" s="103"/>
      <c r="AA47" s="103"/>
      <c r="AB47" s="107"/>
      <c r="AC47" s="584"/>
      <c r="AD47" s="48">
        <f t="shared" si="8"/>
        <v>0</v>
      </c>
      <c r="AE47" s="162">
        <f t="shared" si="9"/>
        <v>0</v>
      </c>
      <c r="AF47" s="103"/>
      <c r="AG47" s="103"/>
      <c r="AH47" s="107"/>
      <c r="AI47" s="584"/>
      <c r="AJ47" s="48">
        <f t="shared" si="2"/>
        <v>0</v>
      </c>
      <c r="AK47" s="162">
        <f t="shared" si="10"/>
        <v>0</v>
      </c>
      <c r="AL47" s="103"/>
      <c r="AM47" s="103"/>
      <c r="AN47" s="107"/>
      <c r="AO47" s="584"/>
      <c r="AP47" s="48">
        <f t="shared" si="3"/>
        <v>0</v>
      </c>
      <c r="AQ47" s="162">
        <f t="shared" si="11"/>
        <v>0</v>
      </c>
      <c r="AR47" s="103"/>
      <c r="AS47" s="103"/>
      <c r="AT47" s="107"/>
      <c r="AU47" s="584"/>
      <c r="AV47" s="48">
        <f t="shared" si="4"/>
        <v>0</v>
      </c>
      <c r="AW47" s="162">
        <f t="shared" si="12"/>
        <v>0</v>
      </c>
      <c r="AX47" s="103"/>
      <c r="AY47" s="103"/>
      <c r="AZ47" s="107"/>
    </row>
    <row r="48" spans="1:52" s="104" customFormat="1" ht="14.1" customHeight="1" x14ac:dyDescent="0.15">
      <c r="A48" s="105"/>
      <c r="B48" s="44"/>
      <c r="C48" s="44"/>
      <c r="D48" s="44"/>
      <c r="E48" s="44"/>
      <c r="F48" s="44" t="str">
        <f t="shared" si="13"/>
        <v>_</v>
      </c>
      <c r="G48" s="44" t="str">
        <f t="shared" si="0"/>
        <v>__</v>
      </c>
      <c r="H48" s="44"/>
      <c r="I48" s="44"/>
      <c r="J48" s="33"/>
      <c r="K48" s="44"/>
      <c r="L48" s="44"/>
      <c r="M48" s="44"/>
      <c r="N48" s="33" t="s">
        <v>10</v>
      </c>
      <c r="O48" s="175"/>
      <c r="P48" s="138">
        <v>1000</v>
      </c>
      <c r="Q48" s="52">
        <v>0.05</v>
      </c>
      <c r="R48" s="166">
        <f t="shared" si="1"/>
        <v>0</v>
      </c>
      <c r="S48" s="162">
        <f t="shared" si="5"/>
        <v>0</v>
      </c>
      <c r="T48" s="103"/>
      <c r="U48" s="103"/>
      <c r="V48" s="107"/>
      <c r="W48" s="584"/>
      <c r="X48" s="48">
        <f t="shared" si="6"/>
        <v>0</v>
      </c>
      <c r="Y48" s="162">
        <f t="shared" si="7"/>
        <v>0</v>
      </c>
      <c r="Z48" s="103"/>
      <c r="AA48" s="103"/>
      <c r="AB48" s="107"/>
      <c r="AC48" s="584"/>
      <c r="AD48" s="48">
        <f t="shared" si="8"/>
        <v>0</v>
      </c>
      <c r="AE48" s="162">
        <f t="shared" si="9"/>
        <v>0</v>
      </c>
      <c r="AF48" s="103"/>
      <c r="AG48" s="103"/>
      <c r="AH48" s="107"/>
      <c r="AI48" s="584"/>
      <c r="AJ48" s="48">
        <f t="shared" si="2"/>
        <v>0</v>
      </c>
      <c r="AK48" s="162">
        <f t="shared" si="10"/>
        <v>0</v>
      </c>
      <c r="AL48" s="103"/>
      <c r="AM48" s="103"/>
      <c r="AN48" s="107"/>
      <c r="AO48" s="584"/>
      <c r="AP48" s="48">
        <f t="shared" si="3"/>
        <v>0</v>
      </c>
      <c r="AQ48" s="162">
        <f t="shared" si="11"/>
        <v>0</v>
      </c>
      <c r="AR48" s="103"/>
      <c r="AS48" s="103"/>
      <c r="AT48" s="107"/>
      <c r="AU48" s="584"/>
      <c r="AV48" s="48">
        <f t="shared" si="4"/>
        <v>0</v>
      </c>
      <c r="AW48" s="162">
        <f t="shared" si="12"/>
        <v>0</v>
      </c>
      <c r="AX48" s="103"/>
      <c r="AY48" s="103"/>
      <c r="AZ48" s="107"/>
    </row>
    <row r="49" spans="1:52" s="104" customFormat="1" ht="14.1" customHeight="1" x14ac:dyDescent="0.15">
      <c r="A49" s="105"/>
      <c r="B49" s="44"/>
      <c r="C49" s="44"/>
      <c r="D49" s="44"/>
      <c r="E49" s="44"/>
      <c r="F49" s="44" t="str">
        <f t="shared" si="13"/>
        <v>_</v>
      </c>
      <c r="G49" s="44" t="str">
        <f t="shared" si="0"/>
        <v>__</v>
      </c>
      <c r="H49" s="44"/>
      <c r="I49" s="44"/>
      <c r="J49" s="33"/>
      <c r="K49" s="44"/>
      <c r="L49" s="44"/>
      <c r="M49" s="44"/>
      <c r="N49" s="33" t="s">
        <v>10</v>
      </c>
      <c r="O49" s="175"/>
      <c r="P49" s="138">
        <v>1000</v>
      </c>
      <c r="Q49" s="52">
        <v>0.05</v>
      </c>
      <c r="R49" s="166">
        <f t="shared" si="1"/>
        <v>0</v>
      </c>
      <c r="S49" s="162">
        <f t="shared" si="5"/>
        <v>0</v>
      </c>
      <c r="T49" s="103"/>
      <c r="U49" s="103"/>
      <c r="V49" s="107"/>
      <c r="W49" s="584"/>
      <c r="X49" s="48">
        <f t="shared" si="6"/>
        <v>0</v>
      </c>
      <c r="Y49" s="162">
        <f t="shared" si="7"/>
        <v>0</v>
      </c>
      <c r="Z49" s="103"/>
      <c r="AA49" s="103"/>
      <c r="AB49" s="107"/>
      <c r="AC49" s="584"/>
      <c r="AD49" s="48">
        <f t="shared" si="8"/>
        <v>0</v>
      </c>
      <c r="AE49" s="162">
        <f t="shared" si="9"/>
        <v>0</v>
      </c>
      <c r="AF49" s="103"/>
      <c r="AG49" s="103"/>
      <c r="AH49" s="107"/>
      <c r="AI49" s="584"/>
      <c r="AJ49" s="48">
        <f t="shared" si="2"/>
        <v>0</v>
      </c>
      <c r="AK49" s="162">
        <f t="shared" si="10"/>
        <v>0</v>
      </c>
      <c r="AL49" s="103"/>
      <c r="AM49" s="103"/>
      <c r="AN49" s="107"/>
      <c r="AO49" s="584"/>
      <c r="AP49" s="48">
        <f t="shared" si="3"/>
        <v>0</v>
      </c>
      <c r="AQ49" s="162">
        <f t="shared" si="11"/>
        <v>0</v>
      </c>
      <c r="AR49" s="103"/>
      <c r="AS49" s="103"/>
      <c r="AT49" s="107"/>
      <c r="AU49" s="584"/>
      <c r="AV49" s="48">
        <f t="shared" si="4"/>
        <v>0</v>
      </c>
      <c r="AW49" s="162">
        <f t="shared" si="12"/>
        <v>0</v>
      </c>
      <c r="AX49" s="103"/>
      <c r="AY49" s="103"/>
      <c r="AZ49" s="107"/>
    </row>
    <row r="50" spans="1:52" s="104" customFormat="1" ht="14.1" customHeight="1" thickBot="1" x14ac:dyDescent="0.2">
      <c r="A50" s="109"/>
      <c r="B50" s="110"/>
      <c r="C50" s="110"/>
      <c r="D50" s="110"/>
      <c r="E50" s="110"/>
      <c r="F50" s="110" t="str">
        <f t="shared" si="13"/>
        <v>_</v>
      </c>
      <c r="G50" s="110" t="str">
        <f t="shared" si="0"/>
        <v>__</v>
      </c>
      <c r="H50" s="110"/>
      <c r="I50" s="110"/>
      <c r="J50" s="47"/>
      <c r="K50" s="110"/>
      <c r="L50" s="110"/>
      <c r="M50" s="110"/>
      <c r="N50" s="47" t="s">
        <v>10</v>
      </c>
      <c r="O50" s="199"/>
      <c r="P50" s="140">
        <v>1000</v>
      </c>
      <c r="Q50" s="117">
        <v>0.05</v>
      </c>
      <c r="R50" s="167">
        <f t="shared" si="1"/>
        <v>0</v>
      </c>
      <c r="S50" s="164">
        <f t="shared" si="5"/>
        <v>0</v>
      </c>
      <c r="T50" s="170"/>
      <c r="U50" s="170"/>
      <c r="V50" s="171"/>
      <c r="W50" s="585"/>
      <c r="X50" s="122">
        <f t="shared" si="6"/>
        <v>0</v>
      </c>
      <c r="Y50" s="164">
        <f t="shared" si="7"/>
        <v>0</v>
      </c>
      <c r="Z50" s="170"/>
      <c r="AA50" s="170"/>
      <c r="AB50" s="171"/>
      <c r="AC50" s="585"/>
      <c r="AD50" s="122">
        <f t="shared" si="8"/>
        <v>0</v>
      </c>
      <c r="AE50" s="164">
        <f t="shared" si="9"/>
        <v>0</v>
      </c>
      <c r="AF50" s="170"/>
      <c r="AG50" s="170"/>
      <c r="AH50" s="171"/>
      <c r="AI50" s="585"/>
      <c r="AJ50" s="122">
        <f t="shared" si="2"/>
        <v>0</v>
      </c>
      <c r="AK50" s="164">
        <f t="shared" si="10"/>
        <v>0</v>
      </c>
      <c r="AL50" s="170"/>
      <c r="AM50" s="170"/>
      <c r="AN50" s="171"/>
      <c r="AO50" s="585"/>
      <c r="AP50" s="122">
        <f t="shared" si="3"/>
        <v>0</v>
      </c>
      <c r="AQ50" s="164">
        <f t="shared" si="11"/>
        <v>0</v>
      </c>
      <c r="AR50" s="170"/>
      <c r="AS50" s="170"/>
      <c r="AT50" s="171"/>
      <c r="AU50" s="585"/>
      <c r="AV50" s="122">
        <f t="shared" si="4"/>
        <v>0</v>
      </c>
      <c r="AW50" s="164">
        <f t="shared" si="12"/>
        <v>0</v>
      </c>
      <c r="AX50" s="170"/>
      <c r="AY50" s="170"/>
      <c r="AZ50" s="171"/>
    </row>
  </sheetData>
  <autoFilter ref="A18:AZ50"/>
  <dataConsolidate/>
  <mergeCells count="10">
    <mergeCell ref="AC19:AC50"/>
    <mergeCell ref="AI19:AI50"/>
    <mergeCell ref="AO19:AO50"/>
    <mergeCell ref="AU19:AU50"/>
    <mergeCell ref="A1:C1"/>
    <mergeCell ref="A3:C3"/>
    <mergeCell ref="A5:B5"/>
    <mergeCell ref="A6:C6"/>
    <mergeCell ref="P17:Q17"/>
    <mergeCell ref="W19:W50"/>
  </mergeCells>
  <conditionalFormatting sqref="F44:F50">
    <cfRule type="expression" dxfId="38" priority="39">
      <formula>ISBLANK(#REF!)</formula>
    </cfRule>
  </conditionalFormatting>
  <conditionalFormatting sqref="F44:F49 L44:M50 H44:I50">
    <cfRule type="expression" dxfId="37" priority="22">
      <formula>ISBLANK(#REF!)</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Liste_D!$B$2:$B$62</xm:f>
          </x14:formula1>
          <xm:sqref>K44:K50</xm:sqref>
        </x14:dataValidation>
        <x14:dataValidation type="list" allowBlank="1" showInputMessage="1" showErrorMessage="1">
          <x14:formula1>
            <xm:f>Liste_D!$A$2:$A$17</xm:f>
          </x14:formula1>
          <xm:sqref>J44:J50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40"/>
  <sheetViews>
    <sheetView zoomScale="70" zoomScaleNormal="70" workbookViewId="0">
      <selection activeCell="F33" sqref="F33"/>
    </sheetView>
  </sheetViews>
  <sheetFormatPr baseColWidth="10" defaultRowHeight="15" outlineLevelRow="1" outlineLevelCol="1" x14ac:dyDescent="0.25"/>
  <cols>
    <col min="1" max="1" width="6.85546875" customWidth="1"/>
    <col min="2" max="2" width="21.42578125" customWidth="1"/>
    <col min="5" max="5" width="14.140625" style="63" customWidth="1"/>
    <col min="6" max="6" width="20.7109375" style="63" customWidth="1" outlineLevel="1"/>
    <col min="7" max="7" width="13.7109375" customWidth="1" outlineLevel="1"/>
    <col min="8" max="11" width="10.85546875" customWidth="1" outlineLevel="1"/>
    <col min="12" max="12" width="10.85546875" hidden="1" customWidth="1" outlineLevel="1"/>
    <col min="13" max="13" width="12.85546875" style="14" customWidth="1" outlineLevel="1"/>
    <col min="14" max="14" width="11" style="15" bestFit="1" customWidth="1"/>
    <col min="15" max="15" width="11" style="17" bestFit="1" customWidth="1"/>
    <col min="16" max="16" width="11" style="15" customWidth="1" outlineLevel="1"/>
    <col min="17" max="17" width="11.140625" style="15" customWidth="1" outlineLevel="1"/>
    <col min="18" max="18" width="12.5703125" style="15" customWidth="1"/>
    <col min="19" max="19" width="12.7109375" style="15" customWidth="1"/>
    <col min="20" max="20" width="10.85546875" style="15"/>
    <col min="21" max="21" width="2.7109375" style="15" customWidth="1"/>
    <col min="22" max="22" width="11" style="15" customWidth="1" outlineLevel="1"/>
    <col min="23" max="26" width="13.140625" style="15" customWidth="1" outlineLevel="1"/>
    <col min="27" max="27" width="2.42578125" style="15" customWidth="1"/>
    <col min="28" max="28" width="11" style="15" customWidth="1" outlineLevel="1"/>
    <col min="29" max="29" width="12.140625" style="15" customWidth="1" outlineLevel="1"/>
    <col min="30" max="32" width="10.85546875" style="15" customWidth="1" outlineLevel="1"/>
    <col min="33" max="33" width="2.5703125" style="15" customWidth="1"/>
    <col min="34" max="34" width="11" style="15" customWidth="1" outlineLevel="1"/>
    <col min="35" max="35" width="12.140625" style="15" customWidth="1" outlineLevel="1"/>
    <col min="36" max="37" width="12.85546875" style="15" customWidth="1" outlineLevel="1"/>
    <col min="38" max="38" width="10.85546875" style="15" customWidth="1" outlineLevel="1"/>
    <col min="39" max="39" width="3.140625" style="15" customWidth="1"/>
    <col min="40" max="40" width="11" style="15" customWidth="1" outlineLevel="1"/>
    <col min="41" max="41" width="12.140625" style="15" customWidth="1" outlineLevel="1"/>
    <col min="42" max="44" width="10.85546875" style="15" customWidth="1" outlineLevel="1"/>
    <col min="45" max="45" width="3.42578125" style="15" customWidth="1"/>
    <col min="46" max="46" width="11" style="15" customWidth="1" outlineLevel="1" collapsed="1"/>
    <col min="47" max="47" width="12.140625" style="15" customWidth="1" outlineLevel="1"/>
    <col min="48" max="49" width="10.85546875" customWidth="1" outlineLevel="1"/>
    <col min="50" max="50" width="7.140625" customWidth="1" outlineLevel="1"/>
  </cols>
  <sheetData>
    <row r="1" spans="1:6" outlineLevel="1" x14ac:dyDescent="0.25">
      <c r="A1" s="569" t="s">
        <v>21</v>
      </c>
      <c r="B1" s="569"/>
      <c r="C1" s="569"/>
      <c r="D1" s="1"/>
      <c r="E1" s="62"/>
      <c r="F1" s="2"/>
    </row>
    <row r="2" spans="1:6" outlineLevel="1" x14ac:dyDescent="0.25">
      <c r="A2" s="1"/>
      <c r="B2" s="1"/>
      <c r="C2" s="1"/>
      <c r="D2" s="1"/>
      <c r="E2" s="62"/>
      <c r="F2" s="2"/>
    </row>
    <row r="3" spans="1:6" outlineLevel="1" x14ac:dyDescent="0.25">
      <c r="A3" s="570" t="s">
        <v>22</v>
      </c>
      <c r="B3" s="571"/>
      <c r="C3" s="571"/>
      <c r="D3" s="1"/>
      <c r="E3" s="62"/>
      <c r="F3" s="2"/>
    </row>
    <row r="4" spans="1:6" outlineLevel="1" x14ac:dyDescent="0.25">
      <c r="A4" s="3"/>
      <c r="B4" s="1"/>
      <c r="C4" s="1"/>
      <c r="D4" s="1"/>
      <c r="E4" s="62"/>
      <c r="F4" s="2"/>
    </row>
    <row r="5" spans="1:6" outlineLevel="1" x14ac:dyDescent="0.25">
      <c r="A5" s="572" t="s">
        <v>23</v>
      </c>
      <c r="B5" s="573"/>
      <c r="C5" s="1"/>
      <c r="D5" s="1"/>
      <c r="E5" s="62"/>
      <c r="F5" s="2"/>
    </row>
    <row r="6" spans="1:6" outlineLevel="1" x14ac:dyDescent="0.25">
      <c r="A6" s="574" t="s">
        <v>24</v>
      </c>
      <c r="B6" s="575"/>
      <c r="C6" s="575"/>
      <c r="D6" s="1"/>
      <c r="E6" s="62"/>
    </row>
    <row r="7" spans="1:6" ht="15.75" outlineLevel="1" thickBot="1" x14ac:dyDescent="0.3">
      <c r="A7" s="1"/>
      <c r="B7" s="1"/>
      <c r="C7" s="1"/>
      <c r="D7" s="1"/>
      <c r="E7" s="62"/>
      <c r="F7" s="2"/>
    </row>
    <row r="8" spans="1:6" ht="15.75" outlineLevel="1" thickBot="1" x14ac:dyDescent="0.3">
      <c r="A8" s="1"/>
      <c r="B8" s="1"/>
      <c r="C8" s="1"/>
      <c r="D8" s="93" t="s">
        <v>25</v>
      </c>
      <c r="E8" s="94" t="s">
        <v>26</v>
      </c>
      <c r="F8" s="73"/>
    </row>
    <row r="9" spans="1:6" outlineLevel="1" x14ac:dyDescent="0.25">
      <c r="A9" s="4" t="s">
        <v>27</v>
      </c>
      <c r="B9" s="5" t="s">
        <v>28</v>
      </c>
      <c r="C9" s="6" t="s">
        <v>29</v>
      </c>
      <c r="D9" s="92">
        <v>112.1</v>
      </c>
      <c r="E9" s="100"/>
      <c r="F9" s="74"/>
    </row>
    <row r="10" spans="1:6" outlineLevel="1" x14ac:dyDescent="0.25">
      <c r="A10" s="7" t="s">
        <v>30</v>
      </c>
      <c r="B10" s="8" t="s">
        <v>31</v>
      </c>
      <c r="C10" s="9" t="s">
        <v>32</v>
      </c>
      <c r="D10" s="82">
        <v>120.2</v>
      </c>
      <c r="E10" s="83">
        <f>0.15+0.85*$D$10/$D$9</f>
        <v>1.0614183764495986</v>
      </c>
    </row>
    <row r="11" spans="1:6" outlineLevel="1" x14ac:dyDescent="0.25">
      <c r="A11" s="10"/>
      <c r="B11" s="8" t="s">
        <v>33</v>
      </c>
      <c r="C11" s="9" t="s">
        <v>32</v>
      </c>
      <c r="D11" s="84">
        <v>120.2</v>
      </c>
      <c r="E11" s="85">
        <f>0.15+0.85*$D$11/$D$9</f>
        <v>1.0614183764495986</v>
      </c>
    </row>
    <row r="12" spans="1:6" outlineLevel="1" x14ac:dyDescent="0.25">
      <c r="A12" s="10"/>
      <c r="B12" s="8" t="s">
        <v>34</v>
      </c>
      <c r="C12" s="9" t="s">
        <v>32</v>
      </c>
      <c r="D12" s="86">
        <v>120.2</v>
      </c>
      <c r="E12" s="87">
        <f>0.15+0.85*$D$12/$D$9</f>
        <v>1.0614183764495986</v>
      </c>
    </row>
    <row r="13" spans="1:6" outlineLevel="1" x14ac:dyDescent="0.25">
      <c r="A13" s="10"/>
      <c r="B13" s="8" t="s">
        <v>35</v>
      </c>
      <c r="C13" s="9" t="s">
        <v>32</v>
      </c>
      <c r="D13" s="88">
        <v>120.2</v>
      </c>
      <c r="E13" s="89">
        <f>0.15+0.85*$D$13/$D$9</f>
        <v>1.0614183764495986</v>
      </c>
    </row>
    <row r="14" spans="1:6" ht="15.75" outlineLevel="1" thickBot="1" x14ac:dyDescent="0.3">
      <c r="A14" s="11"/>
      <c r="B14" s="12" t="s">
        <v>36</v>
      </c>
      <c r="C14" s="13" t="s">
        <v>32</v>
      </c>
      <c r="D14" s="90">
        <v>120.2</v>
      </c>
      <c r="E14" s="91">
        <f>0.15+0.85*$D$14/$D$9</f>
        <v>1.0614183764495986</v>
      </c>
    </row>
    <row r="15" spans="1:6" outlineLevel="1" x14ac:dyDescent="0.25"/>
    <row r="16" spans="1:6" outlineLevel="1" x14ac:dyDescent="0.25"/>
    <row r="17" spans="1:50" ht="15.75" thickBot="1" x14ac:dyDescent="0.3">
      <c r="N17" s="576" t="s">
        <v>50</v>
      </c>
      <c r="O17" s="576"/>
    </row>
    <row r="18" spans="1:50" ht="45.75" thickBot="1" x14ac:dyDescent="0.3">
      <c r="A18" s="143" t="s">
        <v>0</v>
      </c>
      <c r="B18" s="144" t="s">
        <v>1</v>
      </c>
      <c r="C18" s="144" t="s">
        <v>2</v>
      </c>
      <c r="D18" s="144" t="s">
        <v>357</v>
      </c>
      <c r="E18" s="144" t="s">
        <v>213</v>
      </c>
      <c r="F18" s="144" t="s">
        <v>248</v>
      </c>
      <c r="G18" s="145" t="s">
        <v>4</v>
      </c>
      <c r="H18" s="144" t="s">
        <v>5</v>
      </c>
      <c r="I18" s="144" t="s">
        <v>6</v>
      </c>
      <c r="J18" s="144" t="s">
        <v>8</v>
      </c>
      <c r="K18" s="144" t="s">
        <v>9</v>
      </c>
      <c r="L18" s="146" t="s">
        <v>10</v>
      </c>
      <c r="M18" s="205" t="s">
        <v>7</v>
      </c>
      <c r="N18" s="148" t="s">
        <v>218</v>
      </c>
      <c r="O18" s="174" t="s">
        <v>37</v>
      </c>
      <c r="P18" s="207" t="s">
        <v>39</v>
      </c>
      <c r="Q18" s="152" t="s">
        <v>38</v>
      </c>
      <c r="R18" s="150" t="s">
        <v>52</v>
      </c>
      <c r="S18" s="206" t="s">
        <v>51</v>
      </c>
      <c r="T18" s="208" t="s">
        <v>53</v>
      </c>
      <c r="U18" s="176"/>
      <c r="V18" s="177" t="s">
        <v>41</v>
      </c>
      <c r="W18" s="215" t="s">
        <v>40</v>
      </c>
      <c r="X18" s="177" t="s">
        <v>222</v>
      </c>
      <c r="Y18" s="179" t="s">
        <v>55</v>
      </c>
      <c r="Z18" s="231" t="s">
        <v>54</v>
      </c>
      <c r="AA18" s="180"/>
      <c r="AB18" s="181" t="s">
        <v>43</v>
      </c>
      <c r="AC18" s="216" t="s">
        <v>42</v>
      </c>
      <c r="AD18" s="181" t="s">
        <v>224</v>
      </c>
      <c r="AE18" s="183" t="s">
        <v>223</v>
      </c>
      <c r="AF18" s="232" t="s">
        <v>56</v>
      </c>
      <c r="AG18" s="184"/>
      <c r="AH18" s="185" t="s">
        <v>45</v>
      </c>
      <c r="AI18" s="217" t="s">
        <v>44</v>
      </c>
      <c r="AJ18" s="185" t="s">
        <v>61</v>
      </c>
      <c r="AK18" s="187" t="s">
        <v>60</v>
      </c>
      <c r="AL18" s="233" t="s">
        <v>57</v>
      </c>
      <c r="AM18" s="188"/>
      <c r="AN18" s="189" t="s">
        <v>47</v>
      </c>
      <c r="AO18" s="218" t="s">
        <v>46</v>
      </c>
      <c r="AP18" s="189" t="s">
        <v>63</v>
      </c>
      <c r="AQ18" s="191" t="s">
        <v>62</v>
      </c>
      <c r="AR18" s="234" t="s">
        <v>58</v>
      </c>
      <c r="AS18" s="192"/>
      <c r="AT18" s="193" t="s">
        <v>49</v>
      </c>
      <c r="AU18" s="235" t="s">
        <v>48</v>
      </c>
      <c r="AV18" s="209" t="s">
        <v>65</v>
      </c>
      <c r="AW18" s="194" t="s">
        <v>64</v>
      </c>
      <c r="AX18" s="196" t="s">
        <v>59</v>
      </c>
    </row>
    <row r="19" spans="1:50" s="104" customFormat="1" ht="14.1" customHeight="1" x14ac:dyDescent="0.15">
      <c r="A19" s="111"/>
      <c r="B19" s="112"/>
      <c r="C19" s="112"/>
      <c r="D19" s="112"/>
      <c r="E19" s="45"/>
      <c r="F19" s="45" t="str">
        <f t="shared" ref="F19:F40" si="0">CONCATENATE(C19,I19,L19,J19,L19,K19)</f>
        <v>__</v>
      </c>
      <c r="G19" s="45"/>
      <c r="H19" s="46"/>
      <c r="I19" s="45"/>
      <c r="J19" s="46"/>
      <c r="K19" s="46"/>
      <c r="L19" s="46" t="s">
        <v>10</v>
      </c>
      <c r="M19" s="197"/>
      <c r="N19" s="137">
        <v>1000</v>
      </c>
      <c r="O19" s="51">
        <v>0.05</v>
      </c>
      <c r="P19" s="123">
        <f t="shared" ref="P19:P40" si="1">N19*(O19+1)*M19</f>
        <v>0</v>
      </c>
      <c r="Q19" s="210">
        <f>P19/12</f>
        <v>0</v>
      </c>
      <c r="R19" s="212"/>
      <c r="S19" s="169"/>
      <c r="T19" s="200"/>
      <c r="U19" s="586"/>
      <c r="V19" s="165">
        <f>P19*$E$10</f>
        <v>0</v>
      </c>
      <c r="W19" s="210">
        <f>V19/12</f>
        <v>0</v>
      </c>
      <c r="X19" s="212"/>
      <c r="Y19" s="169"/>
      <c r="Z19" s="200"/>
      <c r="AA19" s="586"/>
      <c r="AB19" s="165">
        <f>P19*$E$11</f>
        <v>0</v>
      </c>
      <c r="AC19" s="210">
        <f>AB19/12</f>
        <v>0</v>
      </c>
      <c r="AD19" s="212"/>
      <c r="AE19" s="169"/>
      <c r="AF19" s="200"/>
      <c r="AG19" s="586"/>
      <c r="AH19" s="165">
        <f t="shared" ref="AH19:AH40" si="2">P19*$E$12</f>
        <v>0</v>
      </c>
      <c r="AI19" s="210">
        <f>AH19/12</f>
        <v>0</v>
      </c>
      <c r="AJ19" s="212"/>
      <c r="AK19" s="169"/>
      <c r="AL19" s="200"/>
      <c r="AM19" s="586"/>
      <c r="AN19" s="165">
        <f t="shared" ref="AN19:AN40" si="3">P19*$E$13</f>
        <v>0</v>
      </c>
      <c r="AO19" s="210">
        <f>AN19/12</f>
        <v>0</v>
      </c>
      <c r="AP19" s="212"/>
      <c r="AQ19" s="169"/>
      <c r="AR19" s="200"/>
      <c r="AS19" s="586"/>
      <c r="AT19" s="165">
        <f t="shared" ref="AT19:AT40" si="4">P19*$E$14</f>
        <v>0</v>
      </c>
      <c r="AU19" s="210">
        <f>AT19/12</f>
        <v>0</v>
      </c>
      <c r="AV19" s="212"/>
      <c r="AW19" s="169"/>
      <c r="AX19" s="236"/>
    </row>
    <row r="20" spans="1:50" s="104" customFormat="1" ht="14.1" customHeight="1" x14ac:dyDescent="0.15">
      <c r="A20" s="113"/>
      <c r="B20" s="114"/>
      <c r="C20" s="114"/>
      <c r="D20" s="114"/>
      <c r="E20" s="44"/>
      <c r="F20" s="44" t="str">
        <f t="shared" si="0"/>
        <v>__</v>
      </c>
      <c r="G20" s="44"/>
      <c r="H20" s="33"/>
      <c r="I20" s="44"/>
      <c r="J20" s="33"/>
      <c r="K20" s="33"/>
      <c r="L20" s="33" t="s">
        <v>10</v>
      </c>
      <c r="M20" s="175"/>
      <c r="N20" s="138">
        <v>1000</v>
      </c>
      <c r="O20" s="52">
        <v>0.05</v>
      </c>
      <c r="P20" s="166">
        <f t="shared" si="1"/>
        <v>0</v>
      </c>
      <c r="Q20" s="50">
        <f t="shared" ref="Q20:Q40" si="5">P20/12</f>
        <v>0</v>
      </c>
      <c r="R20" s="213"/>
      <c r="S20" s="107"/>
      <c r="T20" s="172"/>
      <c r="U20" s="567"/>
      <c r="V20" s="162">
        <f t="shared" ref="V20:V40" si="6">P20*$E$10</f>
        <v>0</v>
      </c>
      <c r="W20" s="50">
        <f t="shared" ref="W20:W40" si="7">V20/12</f>
        <v>0</v>
      </c>
      <c r="X20" s="213"/>
      <c r="Y20" s="107"/>
      <c r="Z20" s="172"/>
      <c r="AA20" s="567"/>
      <c r="AB20" s="162">
        <f t="shared" ref="AB20:AB40" si="8">P20*$E$11</f>
        <v>0</v>
      </c>
      <c r="AC20" s="50">
        <f t="shared" ref="AC20:AC40" si="9">AB20/12</f>
        <v>0</v>
      </c>
      <c r="AD20" s="213"/>
      <c r="AE20" s="107"/>
      <c r="AF20" s="172"/>
      <c r="AG20" s="567"/>
      <c r="AH20" s="162">
        <f t="shared" si="2"/>
        <v>0</v>
      </c>
      <c r="AI20" s="50">
        <f t="shared" ref="AI20:AI40" si="10">AH20/12</f>
        <v>0</v>
      </c>
      <c r="AJ20" s="213"/>
      <c r="AK20" s="107"/>
      <c r="AL20" s="172"/>
      <c r="AM20" s="567"/>
      <c r="AN20" s="162">
        <f t="shared" si="3"/>
        <v>0</v>
      </c>
      <c r="AO20" s="50">
        <f t="shared" ref="AO20:AO40" si="11">AN20/12</f>
        <v>0</v>
      </c>
      <c r="AP20" s="213"/>
      <c r="AQ20" s="107"/>
      <c r="AR20" s="172"/>
      <c r="AS20" s="567"/>
      <c r="AT20" s="162">
        <f t="shared" si="4"/>
        <v>0</v>
      </c>
      <c r="AU20" s="50">
        <f t="shared" ref="AU20:AU40" si="12">AT20/12</f>
        <v>0</v>
      </c>
      <c r="AV20" s="213"/>
      <c r="AW20" s="107"/>
      <c r="AX20" s="237"/>
    </row>
    <row r="21" spans="1:50" s="104" customFormat="1" ht="14.1" customHeight="1" x14ac:dyDescent="0.15">
      <c r="A21" s="113"/>
      <c r="B21" s="114"/>
      <c r="C21" s="114"/>
      <c r="D21" s="114"/>
      <c r="E21" s="44"/>
      <c r="F21" s="44" t="str">
        <f t="shared" si="0"/>
        <v>__</v>
      </c>
      <c r="G21" s="44"/>
      <c r="H21" s="33"/>
      <c r="I21" s="44"/>
      <c r="J21" s="33"/>
      <c r="K21" s="33"/>
      <c r="L21" s="33" t="s">
        <v>10</v>
      </c>
      <c r="M21" s="175"/>
      <c r="N21" s="138">
        <v>1000</v>
      </c>
      <c r="O21" s="52">
        <v>0.05</v>
      </c>
      <c r="P21" s="166">
        <f t="shared" si="1"/>
        <v>0</v>
      </c>
      <c r="Q21" s="50">
        <f t="shared" si="5"/>
        <v>0</v>
      </c>
      <c r="R21" s="213"/>
      <c r="S21" s="107"/>
      <c r="T21" s="172"/>
      <c r="U21" s="567"/>
      <c r="V21" s="162">
        <f t="shared" si="6"/>
        <v>0</v>
      </c>
      <c r="W21" s="50">
        <f t="shared" si="7"/>
        <v>0</v>
      </c>
      <c r="X21" s="213"/>
      <c r="Y21" s="107"/>
      <c r="Z21" s="172"/>
      <c r="AA21" s="567"/>
      <c r="AB21" s="162">
        <f t="shared" si="8"/>
        <v>0</v>
      </c>
      <c r="AC21" s="50">
        <f t="shared" si="9"/>
        <v>0</v>
      </c>
      <c r="AD21" s="213"/>
      <c r="AE21" s="107"/>
      <c r="AF21" s="172"/>
      <c r="AG21" s="567"/>
      <c r="AH21" s="162">
        <f t="shared" si="2"/>
        <v>0</v>
      </c>
      <c r="AI21" s="50">
        <f t="shared" si="10"/>
        <v>0</v>
      </c>
      <c r="AJ21" s="213"/>
      <c r="AK21" s="107"/>
      <c r="AL21" s="172"/>
      <c r="AM21" s="567"/>
      <c r="AN21" s="162">
        <f t="shared" si="3"/>
        <v>0</v>
      </c>
      <c r="AO21" s="50">
        <f t="shared" si="11"/>
        <v>0</v>
      </c>
      <c r="AP21" s="213"/>
      <c r="AQ21" s="107"/>
      <c r="AR21" s="172"/>
      <c r="AS21" s="567"/>
      <c r="AT21" s="162">
        <f t="shared" si="4"/>
        <v>0</v>
      </c>
      <c r="AU21" s="50">
        <f t="shared" si="12"/>
        <v>0</v>
      </c>
      <c r="AV21" s="213"/>
      <c r="AW21" s="107"/>
      <c r="AX21" s="237"/>
    </row>
    <row r="22" spans="1:50" s="104" customFormat="1" ht="14.1" customHeight="1" x14ac:dyDescent="0.15">
      <c r="A22" s="113"/>
      <c r="B22" s="44"/>
      <c r="C22" s="44"/>
      <c r="D22" s="114"/>
      <c r="E22" s="44"/>
      <c r="F22" s="44" t="str">
        <f t="shared" si="0"/>
        <v>__</v>
      </c>
      <c r="G22" s="44"/>
      <c r="H22" s="33"/>
      <c r="I22" s="44"/>
      <c r="J22" s="33"/>
      <c r="K22" s="33"/>
      <c r="L22" s="33" t="s">
        <v>10</v>
      </c>
      <c r="M22" s="175"/>
      <c r="N22" s="138">
        <v>1000</v>
      </c>
      <c r="O22" s="52">
        <v>0.05</v>
      </c>
      <c r="P22" s="166">
        <f t="shared" si="1"/>
        <v>0</v>
      </c>
      <c r="Q22" s="50">
        <f t="shared" si="5"/>
        <v>0</v>
      </c>
      <c r="R22" s="213"/>
      <c r="S22" s="107"/>
      <c r="T22" s="172"/>
      <c r="U22" s="567"/>
      <c r="V22" s="162">
        <f t="shared" si="6"/>
        <v>0</v>
      </c>
      <c r="W22" s="50">
        <f t="shared" si="7"/>
        <v>0</v>
      </c>
      <c r="X22" s="213"/>
      <c r="Y22" s="107"/>
      <c r="Z22" s="172"/>
      <c r="AA22" s="567"/>
      <c r="AB22" s="162">
        <f t="shared" si="8"/>
        <v>0</v>
      </c>
      <c r="AC22" s="50">
        <f t="shared" si="9"/>
        <v>0</v>
      </c>
      <c r="AD22" s="213"/>
      <c r="AE22" s="107"/>
      <c r="AF22" s="172"/>
      <c r="AG22" s="567"/>
      <c r="AH22" s="162">
        <f t="shared" si="2"/>
        <v>0</v>
      </c>
      <c r="AI22" s="50">
        <f t="shared" si="10"/>
        <v>0</v>
      </c>
      <c r="AJ22" s="213"/>
      <c r="AK22" s="107"/>
      <c r="AL22" s="172"/>
      <c r="AM22" s="567"/>
      <c r="AN22" s="162">
        <f t="shared" si="3"/>
        <v>0</v>
      </c>
      <c r="AO22" s="50">
        <f t="shared" si="11"/>
        <v>0</v>
      </c>
      <c r="AP22" s="213"/>
      <c r="AQ22" s="107"/>
      <c r="AR22" s="172"/>
      <c r="AS22" s="567"/>
      <c r="AT22" s="162">
        <f t="shared" si="4"/>
        <v>0</v>
      </c>
      <c r="AU22" s="50">
        <f t="shared" si="12"/>
        <v>0</v>
      </c>
      <c r="AV22" s="213"/>
      <c r="AW22" s="107"/>
      <c r="AX22" s="237"/>
    </row>
    <row r="23" spans="1:50" s="104" customFormat="1" ht="14.1" customHeight="1" x14ac:dyDescent="0.15">
      <c r="A23" s="113"/>
      <c r="B23" s="44"/>
      <c r="C23" s="44"/>
      <c r="D23" s="114"/>
      <c r="E23" s="44"/>
      <c r="F23" s="44" t="str">
        <f t="shared" si="0"/>
        <v>__</v>
      </c>
      <c r="G23" s="44"/>
      <c r="H23" s="33"/>
      <c r="I23" s="44"/>
      <c r="J23" s="33"/>
      <c r="K23" s="33"/>
      <c r="L23" s="33" t="s">
        <v>10</v>
      </c>
      <c r="M23" s="175"/>
      <c r="N23" s="138">
        <v>1000</v>
      </c>
      <c r="O23" s="52">
        <v>0.05</v>
      </c>
      <c r="P23" s="166">
        <f t="shared" si="1"/>
        <v>0</v>
      </c>
      <c r="Q23" s="50">
        <f t="shared" si="5"/>
        <v>0</v>
      </c>
      <c r="R23" s="213"/>
      <c r="S23" s="107"/>
      <c r="T23" s="172"/>
      <c r="U23" s="567"/>
      <c r="V23" s="162">
        <f t="shared" si="6"/>
        <v>0</v>
      </c>
      <c r="W23" s="50">
        <f t="shared" si="7"/>
        <v>0</v>
      </c>
      <c r="X23" s="213"/>
      <c r="Y23" s="107"/>
      <c r="Z23" s="172"/>
      <c r="AA23" s="567"/>
      <c r="AB23" s="162">
        <f t="shared" si="8"/>
        <v>0</v>
      </c>
      <c r="AC23" s="50">
        <f t="shared" si="9"/>
        <v>0</v>
      </c>
      <c r="AD23" s="213"/>
      <c r="AE23" s="107"/>
      <c r="AF23" s="172"/>
      <c r="AG23" s="567"/>
      <c r="AH23" s="162">
        <f t="shared" si="2"/>
        <v>0</v>
      </c>
      <c r="AI23" s="50">
        <f t="shared" si="10"/>
        <v>0</v>
      </c>
      <c r="AJ23" s="213"/>
      <c r="AK23" s="107"/>
      <c r="AL23" s="172"/>
      <c r="AM23" s="567"/>
      <c r="AN23" s="162">
        <f t="shared" si="3"/>
        <v>0</v>
      </c>
      <c r="AO23" s="50">
        <f t="shared" si="11"/>
        <v>0</v>
      </c>
      <c r="AP23" s="213"/>
      <c r="AQ23" s="107"/>
      <c r="AR23" s="172"/>
      <c r="AS23" s="567"/>
      <c r="AT23" s="162">
        <f t="shared" si="4"/>
        <v>0</v>
      </c>
      <c r="AU23" s="50">
        <f t="shared" si="12"/>
        <v>0</v>
      </c>
      <c r="AV23" s="213"/>
      <c r="AW23" s="107"/>
      <c r="AX23" s="237"/>
    </row>
    <row r="24" spans="1:50" s="104" customFormat="1" ht="14.1" customHeight="1" x14ac:dyDescent="0.15">
      <c r="A24" s="113"/>
      <c r="B24" s="44"/>
      <c r="C24" s="44"/>
      <c r="D24" s="114"/>
      <c r="E24" s="44"/>
      <c r="F24" s="44" t="str">
        <f t="shared" si="0"/>
        <v>__</v>
      </c>
      <c r="G24" s="44"/>
      <c r="H24" s="33"/>
      <c r="I24" s="44"/>
      <c r="J24" s="33"/>
      <c r="K24" s="33"/>
      <c r="L24" s="33" t="s">
        <v>10</v>
      </c>
      <c r="M24" s="175"/>
      <c r="N24" s="138">
        <v>1000</v>
      </c>
      <c r="O24" s="52">
        <v>0.05</v>
      </c>
      <c r="P24" s="166">
        <f t="shared" si="1"/>
        <v>0</v>
      </c>
      <c r="Q24" s="50">
        <f t="shared" si="5"/>
        <v>0</v>
      </c>
      <c r="R24" s="213"/>
      <c r="S24" s="107"/>
      <c r="T24" s="172"/>
      <c r="U24" s="567"/>
      <c r="V24" s="162">
        <f t="shared" si="6"/>
        <v>0</v>
      </c>
      <c r="W24" s="50">
        <f t="shared" si="7"/>
        <v>0</v>
      </c>
      <c r="X24" s="213"/>
      <c r="Y24" s="107"/>
      <c r="Z24" s="172"/>
      <c r="AA24" s="567"/>
      <c r="AB24" s="162">
        <f t="shared" si="8"/>
        <v>0</v>
      </c>
      <c r="AC24" s="50">
        <f t="shared" si="9"/>
        <v>0</v>
      </c>
      <c r="AD24" s="213"/>
      <c r="AE24" s="107"/>
      <c r="AF24" s="172"/>
      <c r="AG24" s="567"/>
      <c r="AH24" s="162">
        <f t="shared" si="2"/>
        <v>0</v>
      </c>
      <c r="AI24" s="50">
        <f t="shared" si="10"/>
        <v>0</v>
      </c>
      <c r="AJ24" s="213"/>
      <c r="AK24" s="107"/>
      <c r="AL24" s="172"/>
      <c r="AM24" s="567"/>
      <c r="AN24" s="162">
        <f t="shared" si="3"/>
        <v>0</v>
      </c>
      <c r="AO24" s="50">
        <f t="shared" si="11"/>
        <v>0</v>
      </c>
      <c r="AP24" s="213"/>
      <c r="AQ24" s="107"/>
      <c r="AR24" s="172"/>
      <c r="AS24" s="567"/>
      <c r="AT24" s="162">
        <f t="shared" si="4"/>
        <v>0</v>
      </c>
      <c r="AU24" s="50">
        <f t="shared" si="12"/>
        <v>0</v>
      </c>
      <c r="AV24" s="213"/>
      <c r="AW24" s="107"/>
      <c r="AX24" s="237"/>
    </row>
    <row r="25" spans="1:50" s="104" customFormat="1" ht="14.1" customHeight="1" x14ac:dyDescent="0.15">
      <c r="A25" s="113"/>
      <c r="B25" s="114"/>
      <c r="C25" s="114"/>
      <c r="D25" s="114"/>
      <c r="E25" s="44"/>
      <c r="F25" s="44" t="str">
        <f t="shared" si="0"/>
        <v>__</v>
      </c>
      <c r="G25" s="44"/>
      <c r="H25" s="33"/>
      <c r="I25" s="44"/>
      <c r="J25" s="33"/>
      <c r="K25" s="33"/>
      <c r="L25" s="33" t="s">
        <v>10</v>
      </c>
      <c r="M25" s="175"/>
      <c r="N25" s="138">
        <v>1000</v>
      </c>
      <c r="O25" s="52">
        <v>0.05</v>
      </c>
      <c r="P25" s="166">
        <f t="shared" si="1"/>
        <v>0</v>
      </c>
      <c r="Q25" s="50">
        <f t="shared" si="5"/>
        <v>0</v>
      </c>
      <c r="R25" s="213"/>
      <c r="S25" s="107"/>
      <c r="T25" s="172"/>
      <c r="U25" s="567"/>
      <c r="V25" s="162">
        <f t="shared" si="6"/>
        <v>0</v>
      </c>
      <c r="W25" s="50">
        <f t="shared" si="7"/>
        <v>0</v>
      </c>
      <c r="X25" s="213"/>
      <c r="Y25" s="107"/>
      <c r="Z25" s="172"/>
      <c r="AA25" s="567"/>
      <c r="AB25" s="162">
        <f t="shared" si="8"/>
        <v>0</v>
      </c>
      <c r="AC25" s="50">
        <f t="shared" si="9"/>
        <v>0</v>
      </c>
      <c r="AD25" s="213"/>
      <c r="AE25" s="107"/>
      <c r="AF25" s="172"/>
      <c r="AG25" s="567"/>
      <c r="AH25" s="162">
        <f t="shared" si="2"/>
        <v>0</v>
      </c>
      <c r="AI25" s="50">
        <f t="shared" si="10"/>
        <v>0</v>
      </c>
      <c r="AJ25" s="213"/>
      <c r="AK25" s="107"/>
      <c r="AL25" s="172"/>
      <c r="AM25" s="567"/>
      <c r="AN25" s="162">
        <f t="shared" si="3"/>
        <v>0</v>
      </c>
      <c r="AO25" s="50">
        <f t="shared" si="11"/>
        <v>0</v>
      </c>
      <c r="AP25" s="213"/>
      <c r="AQ25" s="107"/>
      <c r="AR25" s="172"/>
      <c r="AS25" s="567"/>
      <c r="AT25" s="162">
        <f t="shared" si="4"/>
        <v>0</v>
      </c>
      <c r="AU25" s="50">
        <f t="shared" si="12"/>
        <v>0</v>
      </c>
      <c r="AV25" s="213"/>
      <c r="AW25" s="107"/>
      <c r="AX25" s="237"/>
    </row>
    <row r="26" spans="1:50" s="104" customFormat="1" ht="14.1" customHeight="1" x14ac:dyDescent="0.15">
      <c r="A26" s="113"/>
      <c r="B26" s="114"/>
      <c r="C26" s="114"/>
      <c r="D26" s="114"/>
      <c r="E26" s="44"/>
      <c r="F26" s="44" t="str">
        <f t="shared" si="0"/>
        <v>__</v>
      </c>
      <c r="G26" s="44"/>
      <c r="H26" s="33"/>
      <c r="I26" s="44"/>
      <c r="J26" s="33"/>
      <c r="K26" s="33"/>
      <c r="L26" s="33" t="s">
        <v>10</v>
      </c>
      <c r="M26" s="175"/>
      <c r="N26" s="138">
        <v>1000</v>
      </c>
      <c r="O26" s="52">
        <v>0.05</v>
      </c>
      <c r="P26" s="166">
        <f t="shared" si="1"/>
        <v>0</v>
      </c>
      <c r="Q26" s="50">
        <f t="shared" si="5"/>
        <v>0</v>
      </c>
      <c r="R26" s="213"/>
      <c r="S26" s="107"/>
      <c r="T26" s="172"/>
      <c r="U26" s="567"/>
      <c r="V26" s="162">
        <f t="shared" si="6"/>
        <v>0</v>
      </c>
      <c r="W26" s="50">
        <f t="shared" si="7"/>
        <v>0</v>
      </c>
      <c r="X26" s="213"/>
      <c r="Y26" s="107"/>
      <c r="Z26" s="172"/>
      <c r="AA26" s="567"/>
      <c r="AB26" s="162">
        <f t="shared" si="8"/>
        <v>0</v>
      </c>
      <c r="AC26" s="50">
        <f t="shared" si="9"/>
        <v>0</v>
      </c>
      <c r="AD26" s="213"/>
      <c r="AE26" s="107"/>
      <c r="AF26" s="172"/>
      <c r="AG26" s="567"/>
      <c r="AH26" s="162">
        <f t="shared" si="2"/>
        <v>0</v>
      </c>
      <c r="AI26" s="50">
        <f t="shared" si="10"/>
        <v>0</v>
      </c>
      <c r="AJ26" s="213"/>
      <c r="AK26" s="107"/>
      <c r="AL26" s="172"/>
      <c r="AM26" s="567"/>
      <c r="AN26" s="162">
        <f t="shared" si="3"/>
        <v>0</v>
      </c>
      <c r="AO26" s="50">
        <f t="shared" si="11"/>
        <v>0</v>
      </c>
      <c r="AP26" s="213"/>
      <c r="AQ26" s="107"/>
      <c r="AR26" s="172"/>
      <c r="AS26" s="567"/>
      <c r="AT26" s="162">
        <f t="shared" si="4"/>
        <v>0</v>
      </c>
      <c r="AU26" s="50">
        <f t="shared" si="12"/>
        <v>0</v>
      </c>
      <c r="AV26" s="213"/>
      <c r="AW26" s="107"/>
      <c r="AX26" s="237"/>
    </row>
    <row r="27" spans="1:50" s="142" customFormat="1" ht="14.1" customHeight="1" x14ac:dyDescent="0.15">
      <c r="A27" s="119"/>
      <c r="B27" s="118"/>
      <c r="C27" s="118"/>
      <c r="D27" s="118"/>
      <c r="E27" s="44"/>
      <c r="F27" s="118" t="str">
        <f t="shared" si="0"/>
        <v>__</v>
      </c>
      <c r="G27" s="118"/>
      <c r="H27" s="153"/>
      <c r="I27" s="118"/>
      <c r="J27" s="153"/>
      <c r="K27" s="153"/>
      <c r="L27" s="153" t="s">
        <v>10</v>
      </c>
      <c r="M27" s="224"/>
      <c r="N27" s="226">
        <v>1000</v>
      </c>
      <c r="O27" s="227">
        <v>0.05</v>
      </c>
      <c r="P27" s="225">
        <f t="shared" si="1"/>
        <v>0</v>
      </c>
      <c r="Q27" s="228">
        <f t="shared" si="5"/>
        <v>0</v>
      </c>
      <c r="R27" s="230"/>
      <c r="S27" s="223"/>
      <c r="T27" s="229"/>
      <c r="U27" s="567"/>
      <c r="V27" s="222">
        <f t="shared" si="6"/>
        <v>0</v>
      </c>
      <c r="W27" s="228">
        <f t="shared" si="7"/>
        <v>0</v>
      </c>
      <c r="X27" s="230"/>
      <c r="Y27" s="223"/>
      <c r="Z27" s="229"/>
      <c r="AA27" s="567"/>
      <c r="AB27" s="222">
        <f t="shared" si="8"/>
        <v>0</v>
      </c>
      <c r="AC27" s="228">
        <f t="shared" si="9"/>
        <v>0</v>
      </c>
      <c r="AD27" s="230"/>
      <c r="AE27" s="223"/>
      <c r="AF27" s="229"/>
      <c r="AG27" s="567"/>
      <c r="AH27" s="222">
        <f t="shared" si="2"/>
        <v>0</v>
      </c>
      <c r="AI27" s="228">
        <f t="shared" si="10"/>
        <v>0</v>
      </c>
      <c r="AJ27" s="230"/>
      <c r="AK27" s="223"/>
      <c r="AL27" s="229"/>
      <c r="AM27" s="567"/>
      <c r="AN27" s="222">
        <f t="shared" si="3"/>
        <v>0</v>
      </c>
      <c r="AO27" s="228">
        <f t="shared" si="11"/>
        <v>0</v>
      </c>
      <c r="AP27" s="230"/>
      <c r="AQ27" s="223"/>
      <c r="AR27" s="229"/>
      <c r="AS27" s="567"/>
      <c r="AT27" s="222">
        <f t="shared" si="4"/>
        <v>0</v>
      </c>
      <c r="AU27" s="228">
        <f t="shared" si="12"/>
        <v>0</v>
      </c>
      <c r="AV27" s="230"/>
      <c r="AW27" s="223"/>
      <c r="AX27" s="238"/>
    </row>
    <row r="28" spans="1:50" s="104" customFormat="1" ht="14.1" customHeight="1" x14ac:dyDescent="0.15">
      <c r="A28" s="113"/>
      <c r="B28" s="114"/>
      <c r="C28" s="114"/>
      <c r="D28" s="114"/>
      <c r="E28" s="44"/>
      <c r="F28" s="44" t="str">
        <f t="shared" si="0"/>
        <v>__</v>
      </c>
      <c r="G28" s="44"/>
      <c r="H28" s="33"/>
      <c r="I28" s="44"/>
      <c r="J28" s="33"/>
      <c r="K28" s="33"/>
      <c r="L28" s="33" t="s">
        <v>10</v>
      </c>
      <c r="M28" s="175"/>
      <c r="N28" s="138">
        <v>1000</v>
      </c>
      <c r="O28" s="52">
        <v>0.05</v>
      </c>
      <c r="P28" s="166">
        <f t="shared" si="1"/>
        <v>0</v>
      </c>
      <c r="Q28" s="50">
        <f t="shared" si="5"/>
        <v>0</v>
      </c>
      <c r="R28" s="213"/>
      <c r="S28" s="107"/>
      <c r="T28" s="172"/>
      <c r="U28" s="567"/>
      <c r="V28" s="162">
        <f t="shared" si="6"/>
        <v>0</v>
      </c>
      <c r="W28" s="50">
        <f t="shared" si="7"/>
        <v>0</v>
      </c>
      <c r="X28" s="213"/>
      <c r="Y28" s="107"/>
      <c r="Z28" s="172"/>
      <c r="AA28" s="567"/>
      <c r="AB28" s="162">
        <f t="shared" si="8"/>
        <v>0</v>
      </c>
      <c r="AC28" s="50">
        <f t="shared" si="9"/>
        <v>0</v>
      </c>
      <c r="AD28" s="213"/>
      <c r="AE28" s="107"/>
      <c r="AF28" s="172"/>
      <c r="AG28" s="567"/>
      <c r="AH28" s="162">
        <f t="shared" si="2"/>
        <v>0</v>
      </c>
      <c r="AI28" s="50">
        <f t="shared" si="10"/>
        <v>0</v>
      </c>
      <c r="AJ28" s="213"/>
      <c r="AK28" s="107"/>
      <c r="AL28" s="172"/>
      <c r="AM28" s="567"/>
      <c r="AN28" s="162">
        <f t="shared" si="3"/>
        <v>0</v>
      </c>
      <c r="AO28" s="50">
        <f t="shared" si="11"/>
        <v>0</v>
      </c>
      <c r="AP28" s="213"/>
      <c r="AQ28" s="107"/>
      <c r="AR28" s="172"/>
      <c r="AS28" s="567"/>
      <c r="AT28" s="162">
        <f t="shared" si="4"/>
        <v>0</v>
      </c>
      <c r="AU28" s="50">
        <f t="shared" si="12"/>
        <v>0</v>
      </c>
      <c r="AV28" s="213"/>
      <c r="AW28" s="107"/>
      <c r="AX28" s="237"/>
    </row>
    <row r="29" spans="1:50" s="104" customFormat="1" ht="14.1" customHeight="1" x14ac:dyDescent="0.15">
      <c r="A29" s="113"/>
      <c r="B29" s="114"/>
      <c r="C29" s="114"/>
      <c r="D29" s="114"/>
      <c r="E29" s="44"/>
      <c r="F29" s="44" t="str">
        <f t="shared" si="0"/>
        <v>__</v>
      </c>
      <c r="G29" s="44"/>
      <c r="H29" s="33"/>
      <c r="I29" s="44"/>
      <c r="J29" s="33"/>
      <c r="K29" s="33"/>
      <c r="L29" s="33" t="s">
        <v>10</v>
      </c>
      <c r="M29" s="175"/>
      <c r="N29" s="138">
        <v>1000</v>
      </c>
      <c r="O29" s="52">
        <v>0.05</v>
      </c>
      <c r="P29" s="166">
        <f t="shared" si="1"/>
        <v>0</v>
      </c>
      <c r="Q29" s="50">
        <f t="shared" si="5"/>
        <v>0</v>
      </c>
      <c r="R29" s="213"/>
      <c r="S29" s="107"/>
      <c r="T29" s="172"/>
      <c r="U29" s="567"/>
      <c r="V29" s="162">
        <f t="shared" si="6"/>
        <v>0</v>
      </c>
      <c r="W29" s="50">
        <f t="shared" si="7"/>
        <v>0</v>
      </c>
      <c r="X29" s="213"/>
      <c r="Y29" s="107"/>
      <c r="Z29" s="172"/>
      <c r="AA29" s="567"/>
      <c r="AB29" s="162">
        <f t="shared" si="8"/>
        <v>0</v>
      </c>
      <c r="AC29" s="50">
        <f t="shared" si="9"/>
        <v>0</v>
      </c>
      <c r="AD29" s="213"/>
      <c r="AE29" s="107"/>
      <c r="AF29" s="172"/>
      <c r="AG29" s="567"/>
      <c r="AH29" s="162">
        <f t="shared" si="2"/>
        <v>0</v>
      </c>
      <c r="AI29" s="50">
        <f t="shared" si="10"/>
        <v>0</v>
      </c>
      <c r="AJ29" s="213"/>
      <c r="AK29" s="107"/>
      <c r="AL29" s="172"/>
      <c r="AM29" s="567"/>
      <c r="AN29" s="162">
        <f t="shared" si="3"/>
        <v>0</v>
      </c>
      <c r="AO29" s="50">
        <f t="shared" si="11"/>
        <v>0</v>
      </c>
      <c r="AP29" s="213"/>
      <c r="AQ29" s="107"/>
      <c r="AR29" s="172"/>
      <c r="AS29" s="567"/>
      <c r="AT29" s="162">
        <f t="shared" si="4"/>
        <v>0</v>
      </c>
      <c r="AU29" s="50">
        <f t="shared" si="12"/>
        <v>0</v>
      </c>
      <c r="AV29" s="213"/>
      <c r="AW29" s="107"/>
      <c r="AX29" s="237"/>
    </row>
    <row r="30" spans="1:50" s="104" customFormat="1" ht="14.1" customHeight="1" x14ac:dyDescent="0.15">
      <c r="A30" s="113"/>
      <c r="B30" s="114"/>
      <c r="C30" s="114"/>
      <c r="D30" s="114"/>
      <c r="E30" s="44"/>
      <c r="F30" s="44" t="str">
        <f t="shared" si="0"/>
        <v>__</v>
      </c>
      <c r="G30" s="44"/>
      <c r="H30" s="33"/>
      <c r="I30" s="44"/>
      <c r="J30" s="33"/>
      <c r="K30" s="33"/>
      <c r="L30" s="33" t="s">
        <v>10</v>
      </c>
      <c r="M30" s="175"/>
      <c r="N30" s="138">
        <v>1000</v>
      </c>
      <c r="O30" s="52">
        <v>0.05</v>
      </c>
      <c r="P30" s="166">
        <f t="shared" si="1"/>
        <v>0</v>
      </c>
      <c r="Q30" s="50">
        <f t="shared" si="5"/>
        <v>0</v>
      </c>
      <c r="R30" s="213"/>
      <c r="S30" s="107"/>
      <c r="T30" s="172"/>
      <c r="U30" s="567"/>
      <c r="V30" s="162">
        <f t="shared" si="6"/>
        <v>0</v>
      </c>
      <c r="W30" s="50">
        <f t="shared" si="7"/>
        <v>0</v>
      </c>
      <c r="X30" s="213"/>
      <c r="Y30" s="107"/>
      <c r="Z30" s="172"/>
      <c r="AA30" s="567"/>
      <c r="AB30" s="162">
        <f t="shared" si="8"/>
        <v>0</v>
      </c>
      <c r="AC30" s="50">
        <f t="shared" si="9"/>
        <v>0</v>
      </c>
      <c r="AD30" s="213"/>
      <c r="AE30" s="107"/>
      <c r="AF30" s="172"/>
      <c r="AG30" s="567"/>
      <c r="AH30" s="162">
        <f t="shared" si="2"/>
        <v>0</v>
      </c>
      <c r="AI30" s="50">
        <f t="shared" si="10"/>
        <v>0</v>
      </c>
      <c r="AJ30" s="213"/>
      <c r="AK30" s="107"/>
      <c r="AL30" s="172"/>
      <c r="AM30" s="567"/>
      <c r="AN30" s="162">
        <f t="shared" si="3"/>
        <v>0</v>
      </c>
      <c r="AO30" s="50">
        <f t="shared" si="11"/>
        <v>0</v>
      </c>
      <c r="AP30" s="213"/>
      <c r="AQ30" s="107"/>
      <c r="AR30" s="172"/>
      <c r="AS30" s="567"/>
      <c r="AT30" s="162">
        <f t="shared" si="4"/>
        <v>0</v>
      </c>
      <c r="AU30" s="50">
        <f t="shared" si="12"/>
        <v>0</v>
      </c>
      <c r="AV30" s="213"/>
      <c r="AW30" s="107"/>
      <c r="AX30" s="237"/>
    </row>
    <row r="31" spans="1:50" s="104" customFormat="1" ht="14.1" customHeight="1" x14ac:dyDescent="0.15">
      <c r="A31" s="113"/>
      <c r="B31" s="114"/>
      <c r="C31" s="114"/>
      <c r="D31" s="114"/>
      <c r="E31" s="44"/>
      <c r="F31" s="44" t="str">
        <f t="shared" si="0"/>
        <v>__</v>
      </c>
      <c r="G31" s="44"/>
      <c r="H31" s="33"/>
      <c r="I31" s="44"/>
      <c r="J31" s="33"/>
      <c r="K31" s="33"/>
      <c r="L31" s="33" t="s">
        <v>10</v>
      </c>
      <c r="M31" s="175"/>
      <c r="N31" s="138">
        <v>1000</v>
      </c>
      <c r="O31" s="52">
        <v>0.05</v>
      </c>
      <c r="P31" s="166">
        <f t="shared" si="1"/>
        <v>0</v>
      </c>
      <c r="Q31" s="50">
        <f t="shared" si="5"/>
        <v>0</v>
      </c>
      <c r="R31" s="213"/>
      <c r="S31" s="107"/>
      <c r="T31" s="172"/>
      <c r="U31" s="567"/>
      <c r="V31" s="162">
        <f t="shared" si="6"/>
        <v>0</v>
      </c>
      <c r="W31" s="50">
        <f t="shared" si="7"/>
        <v>0</v>
      </c>
      <c r="X31" s="213"/>
      <c r="Y31" s="107"/>
      <c r="Z31" s="172"/>
      <c r="AA31" s="567"/>
      <c r="AB31" s="162">
        <f t="shared" si="8"/>
        <v>0</v>
      </c>
      <c r="AC31" s="50">
        <f t="shared" si="9"/>
        <v>0</v>
      </c>
      <c r="AD31" s="213"/>
      <c r="AE31" s="107"/>
      <c r="AF31" s="172"/>
      <c r="AG31" s="567"/>
      <c r="AH31" s="162">
        <f t="shared" si="2"/>
        <v>0</v>
      </c>
      <c r="AI31" s="50">
        <f t="shared" si="10"/>
        <v>0</v>
      </c>
      <c r="AJ31" s="213"/>
      <c r="AK31" s="107"/>
      <c r="AL31" s="172"/>
      <c r="AM31" s="567"/>
      <c r="AN31" s="162">
        <f t="shared" si="3"/>
        <v>0</v>
      </c>
      <c r="AO31" s="50">
        <f t="shared" si="11"/>
        <v>0</v>
      </c>
      <c r="AP31" s="213"/>
      <c r="AQ31" s="107"/>
      <c r="AR31" s="172"/>
      <c r="AS31" s="567"/>
      <c r="AT31" s="162">
        <f t="shared" si="4"/>
        <v>0</v>
      </c>
      <c r="AU31" s="50">
        <f t="shared" si="12"/>
        <v>0</v>
      </c>
      <c r="AV31" s="213"/>
      <c r="AW31" s="107"/>
      <c r="AX31" s="237"/>
    </row>
    <row r="32" spans="1:50" s="104" customFormat="1" ht="14.1" customHeight="1" x14ac:dyDescent="0.15">
      <c r="A32" s="113"/>
      <c r="B32" s="114"/>
      <c r="C32" s="114"/>
      <c r="D32" s="114"/>
      <c r="E32" s="44"/>
      <c r="F32" s="44" t="str">
        <f t="shared" si="0"/>
        <v>__</v>
      </c>
      <c r="G32" s="44"/>
      <c r="H32" s="33"/>
      <c r="I32" s="44"/>
      <c r="J32" s="33"/>
      <c r="K32" s="33"/>
      <c r="L32" s="33" t="s">
        <v>10</v>
      </c>
      <c r="M32" s="175"/>
      <c r="N32" s="138">
        <v>1000</v>
      </c>
      <c r="O32" s="52">
        <v>0.05</v>
      </c>
      <c r="P32" s="166">
        <f t="shared" si="1"/>
        <v>0</v>
      </c>
      <c r="Q32" s="50">
        <f t="shared" si="5"/>
        <v>0</v>
      </c>
      <c r="R32" s="213"/>
      <c r="S32" s="107"/>
      <c r="T32" s="172"/>
      <c r="U32" s="567"/>
      <c r="V32" s="162">
        <f t="shared" si="6"/>
        <v>0</v>
      </c>
      <c r="W32" s="50">
        <f t="shared" si="7"/>
        <v>0</v>
      </c>
      <c r="X32" s="213"/>
      <c r="Y32" s="107"/>
      <c r="Z32" s="172"/>
      <c r="AA32" s="567"/>
      <c r="AB32" s="162">
        <f t="shared" si="8"/>
        <v>0</v>
      </c>
      <c r="AC32" s="50">
        <f t="shared" si="9"/>
        <v>0</v>
      </c>
      <c r="AD32" s="213"/>
      <c r="AE32" s="107"/>
      <c r="AF32" s="172"/>
      <c r="AG32" s="567"/>
      <c r="AH32" s="162">
        <f t="shared" si="2"/>
        <v>0</v>
      </c>
      <c r="AI32" s="50">
        <f t="shared" si="10"/>
        <v>0</v>
      </c>
      <c r="AJ32" s="213"/>
      <c r="AK32" s="107"/>
      <c r="AL32" s="172"/>
      <c r="AM32" s="567"/>
      <c r="AN32" s="162">
        <f t="shared" si="3"/>
        <v>0</v>
      </c>
      <c r="AO32" s="50">
        <f t="shared" si="11"/>
        <v>0</v>
      </c>
      <c r="AP32" s="213"/>
      <c r="AQ32" s="107"/>
      <c r="AR32" s="172"/>
      <c r="AS32" s="567"/>
      <c r="AT32" s="162">
        <f t="shared" si="4"/>
        <v>0</v>
      </c>
      <c r="AU32" s="50">
        <f t="shared" si="12"/>
        <v>0</v>
      </c>
      <c r="AV32" s="213"/>
      <c r="AW32" s="107"/>
      <c r="AX32" s="237"/>
    </row>
    <row r="33" spans="1:50" s="104" customFormat="1" ht="14.1" customHeight="1" x14ac:dyDescent="0.15">
      <c r="A33" s="113"/>
      <c r="B33" s="114"/>
      <c r="C33" s="114"/>
      <c r="D33" s="114"/>
      <c r="E33" s="44"/>
      <c r="F33" s="44" t="str">
        <f t="shared" si="0"/>
        <v>__</v>
      </c>
      <c r="G33" s="44"/>
      <c r="H33" s="33"/>
      <c r="I33" s="44"/>
      <c r="J33" s="33"/>
      <c r="K33" s="33"/>
      <c r="L33" s="33" t="s">
        <v>10</v>
      </c>
      <c r="M33" s="175"/>
      <c r="N33" s="138">
        <v>1000</v>
      </c>
      <c r="O33" s="52">
        <v>0.05</v>
      </c>
      <c r="P33" s="166">
        <f t="shared" si="1"/>
        <v>0</v>
      </c>
      <c r="Q33" s="50">
        <f t="shared" si="5"/>
        <v>0</v>
      </c>
      <c r="R33" s="213"/>
      <c r="S33" s="107"/>
      <c r="T33" s="172"/>
      <c r="U33" s="567"/>
      <c r="V33" s="162">
        <f t="shared" si="6"/>
        <v>0</v>
      </c>
      <c r="W33" s="50">
        <f t="shared" si="7"/>
        <v>0</v>
      </c>
      <c r="X33" s="213"/>
      <c r="Y33" s="107"/>
      <c r="Z33" s="172"/>
      <c r="AA33" s="567"/>
      <c r="AB33" s="162">
        <f t="shared" si="8"/>
        <v>0</v>
      </c>
      <c r="AC33" s="50">
        <f t="shared" si="9"/>
        <v>0</v>
      </c>
      <c r="AD33" s="213"/>
      <c r="AE33" s="107"/>
      <c r="AF33" s="172"/>
      <c r="AG33" s="567"/>
      <c r="AH33" s="162">
        <f t="shared" si="2"/>
        <v>0</v>
      </c>
      <c r="AI33" s="50">
        <f t="shared" si="10"/>
        <v>0</v>
      </c>
      <c r="AJ33" s="213"/>
      <c r="AK33" s="107"/>
      <c r="AL33" s="172"/>
      <c r="AM33" s="567"/>
      <c r="AN33" s="162">
        <f t="shared" si="3"/>
        <v>0</v>
      </c>
      <c r="AO33" s="50">
        <f t="shared" si="11"/>
        <v>0</v>
      </c>
      <c r="AP33" s="213"/>
      <c r="AQ33" s="107"/>
      <c r="AR33" s="172"/>
      <c r="AS33" s="567"/>
      <c r="AT33" s="162">
        <f t="shared" si="4"/>
        <v>0</v>
      </c>
      <c r="AU33" s="50">
        <f t="shared" si="12"/>
        <v>0</v>
      </c>
      <c r="AV33" s="213"/>
      <c r="AW33" s="107"/>
      <c r="AX33" s="237"/>
    </row>
    <row r="34" spans="1:50" s="104" customFormat="1" ht="14.1" customHeight="1" x14ac:dyDescent="0.15">
      <c r="A34" s="113"/>
      <c r="B34" s="114"/>
      <c r="C34" s="114"/>
      <c r="D34" s="114"/>
      <c r="E34" s="44"/>
      <c r="F34" s="44" t="str">
        <f t="shared" si="0"/>
        <v>__</v>
      </c>
      <c r="G34" s="44"/>
      <c r="H34" s="33"/>
      <c r="I34" s="44"/>
      <c r="J34" s="33"/>
      <c r="K34" s="33"/>
      <c r="L34" s="33" t="s">
        <v>10</v>
      </c>
      <c r="M34" s="175"/>
      <c r="N34" s="138">
        <v>1000</v>
      </c>
      <c r="O34" s="52">
        <v>0.05</v>
      </c>
      <c r="P34" s="166">
        <f t="shared" si="1"/>
        <v>0</v>
      </c>
      <c r="Q34" s="50">
        <f t="shared" si="5"/>
        <v>0</v>
      </c>
      <c r="R34" s="213"/>
      <c r="S34" s="107"/>
      <c r="T34" s="172"/>
      <c r="U34" s="567"/>
      <c r="V34" s="162">
        <f t="shared" si="6"/>
        <v>0</v>
      </c>
      <c r="W34" s="50">
        <f t="shared" si="7"/>
        <v>0</v>
      </c>
      <c r="X34" s="213"/>
      <c r="Y34" s="107"/>
      <c r="Z34" s="172"/>
      <c r="AA34" s="567"/>
      <c r="AB34" s="162">
        <f t="shared" si="8"/>
        <v>0</v>
      </c>
      <c r="AC34" s="50">
        <f t="shared" si="9"/>
        <v>0</v>
      </c>
      <c r="AD34" s="213"/>
      <c r="AE34" s="107"/>
      <c r="AF34" s="172"/>
      <c r="AG34" s="567"/>
      <c r="AH34" s="162">
        <f t="shared" si="2"/>
        <v>0</v>
      </c>
      <c r="AI34" s="50">
        <f t="shared" si="10"/>
        <v>0</v>
      </c>
      <c r="AJ34" s="213"/>
      <c r="AK34" s="107"/>
      <c r="AL34" s="172"/>
      <c r="AM34" s="567"/>
      <c r="AN34" s="162">
        <f t="shared" si="3"/>
        <v>0</v>
      </c>
      <c r="AO34" s="50">
        <f t="shared" si="11"/>
        <v>0</v>
      </c>
      <c r="AP34" s="213"/>
      <c r="AQ34" s="107"/>
      <c r="AR34" s="172"/>
      <c r="AS34" s="567"/>
      <c r="AT34" s="162">
        <f t="shared" si="4"/>
        <v>0</v>
      </c>
      <c r="AU34" s="50">
        <f t="shared" si="12"/>
        <v>0</v>
      </c>
      <c r="AV34" s="213"/>
      <c r="AW34" s="107"/>
      <c r="AX34" s="237"/>
    </row>
    <row r="35" spans="1:50" s="104" customFormat="1" ht="14.1" customHeight="1" x14ac:dyDescent="0.15">
      <c r="A35" s="113"/>
      <c r="B35" s="114"/>
      <c r="C35" s="114"/>
      <c r="D35" s="114"/>
      <c r="E35" s="44"/>
      <c r="F35" s="44" t="str">
        <f t="shared" si="0"/>
        <v>__</v>
      </c>
      <c r="G35" s="44"/>
      <c r="H35" s="33"/>
      <c r="I35" s="44"/>
      <c r="J35" s="33"/>
      <c r="K35" s="33"/>
      <c r="L35" s="33" t="s">
        <v>10</v>
      </c>
      <c r="M35" s="175"/>
      <c r="N35" s="138">
        <v>1000</v>
      </c>
      <c r="O35" s="52">
        <v>0.05</v>
      </c>
      <c r="P35" s="166">
        <f t="shared" si="1"/>
        <v>0</v>
      </c>
      <c r="Q35" s="50">
        <f t="shared" si="5"/>
        <v>0</v>
      </c>
      <c r="R35" s="213"/>
      <c r="S35" s="107"/>
      <c r="T35" s="172"/>
      <c r="U35" s="567"/>
      <c r="V35" s="162">
        <f t="shared" si="6"/>
        <v>0</v>
      </c>
      <c r="W35" s="50">
        <f t="shared" si="7"/>
        <v>0</v>
      </c>
      <c r="X35" s="213"/>
      <c r="Y35" s="107"/>
      <c r="Z35" s="172"/>
      <c r="AA35" s="567"/>
      <c r="AB35" s="162">
        <f t="shared" si="8"/>
        <v>0</v>
      </c>
      <c r="AC35" s="50">
        <f t="shared" si="9"/>
        <v>0</v>
      </c>
      <c r="AD35" s="213"/>
      <c r="AE35" s="107"/>
      <c r="AF35" s="172"/>
      <c r="AG35" s="567"/>
      <c r="AH35" s="162">
        <f t="shared" si="2"/>
        <v>0</v>
      </c>
      <c r="AI35" s="50">
        <f t="shared" si="10"/>
        <v>0</v>
      </c>
      <c r="AJ35" s="213"/>
      <c r="AK35" s="107"/>
      <c r="AL35" s="172"/>
      <c r="AM35" s="567"/>
      <c r="AN35" s="162">
        <f t="shared" si="3"/>
        <v>0</v>
      </c>
      <c r="AO35" s="50">
        <f t="shared" si="11"/>
        <v>0</v>
      </c>
      <c r="AP35" s="213"/>
      <c r="AQ35" s="107"/>
      <c r="AR35" s="172"/>
      <c r="AS35" s="567"/>
      <c r="AT35" s="162">
        <f t="shared" si="4"/>
        <v>0</v>
      </c>
      <c r="AU35" s="50">
        <f t="shared" si="12"/>
        <v>0</v>
      </c>
      <c r="AV35" s="213"/>
      <c r="AW35" s="107"/>
      <c r="AX35" s="237"/>
    </row>
    <row r="36" spans="1:50" s="104" customFormat="1" ht="14.1" customHeight="1" x14ac:dyDescent="0.15">
      <c r="A36" s="113"/>
      <c r="B36" s="114"/>
      <c r="C36" s="114"/>
      <c r="D36" s="114"/>
      <c r="E36" s="44"/>
      <c r="F36" s="44" t="str">
        <f t="shared" si="0"/>
        <v>__</v>
      </c>
      <c r="G36" s="44"/>
      <c r="H36" s="33"/>
      <c r="I36" s="44"/>
      <c r="J36" s="33"/>
      <c r="K36" s="33"/>
      <c r="L36" s="33" t="s">
        <v>10</v>
      </c>
      <c r="M36" s="175"/>
      <c r="N36" s="138">
        <v>1000</v>
      </c>
      <c r="O36" s="52">
        <v>0.05</v>
      </c>
      <c r="P36" s="166">
        <f t="shared" si="1"/>
        <v>0</v>
      </c>
      <c r="Q36" s="50">
        <f t="shared" si="5"/>
        <v>0</v>
      </c>
      <c r="R36" s="213"/>
      <c r="S36" s="107"/>
      <c r="T36" s="172"/>
      <c r="U36" s="567"/>
      <c r="V36" s="162">
        <f t="shared" si="6"/>
        <v>0</v>
      </c>
      <c r="W36" s="50">
        <f t="shared" si="7"/>
        <v>0</v>
      </c>
      <c r="X36" s="213"/>
      <c r="Y36" s="107"/>
      <c r="Z36" s="172"/>
      <c r="AA36" s="567"/>
      <c r="AB36" s="162">
        <f t="shared" si="8"/>
        <v>0</v>
      </c>
      <c r="AC36" s="50">
        <f t="shared" si="9"/>
        <v>0</v>
      </c>
      <c r="AD36" s="213"/>
      <c r="AE36" s="107"/>
      <c r="AF36" s="172"/>
      <c r="AG36" s="567"/>
      <c r="AH36" s="162">
        <f t="shared" si="2"/>
        <v>0</v>
      </c>
      <c r="AI36" s="50">
        <f t="shared" si="10"/>
        <v>0</v>
      </c>
      <c r="AJ36" s="213"/>
      <c r="AK36" s="107"/>
      <c r="AL36" s="172"/>
      <c r="AM36" s="567"/>
      <c r="AN36" s="162">
        <f t="shared" si="3"/>
        <v>0</v>
      </c>
      <c r="AO36" s="50">
        <f t="shared" si="11"/>
        <v>0</v>
      </c>
      <c r="AP36" s="213"/>
      <c r="AQ36" s="107"/>
      <c r="AR36" s="172"/>
      <c r="AS36" s="567"/>
      <c r="AT36" s="162">
        <f t="shared" si="4"/>
        <v>0</v>
      </c>
      <c r="AU36" s="50">
        <f t="shared" si="12"/>
        <v>0</v>
      </c>
      <c r="AV36" s="213"/>
      <c r="AW36" s="107"/>
      <c r="AX36" s="237"/>
    </row>
    <row r="37" spans="1:50" s="104" customFormat="1" ht="14.1" customHeight="1" x14ac:dyDescent="0.15">
      <c r="A37" s="105"/>
      <c r="B37" s="44"/>
      <c r="C37" s="44"/>
      <c r="D37" s="44"/>
      <c r="E37" s="106"/>
      <c r="F37" s="44" t="str">
        <f t="shared" si="0"/>
        <v>__</v>
      </c>
      <c r="G37" s="44"/>
      <c r="H37" s="33"/>
      <c r="I37" s="44"/>
      <c r="J37" s="44"/>
      <c r="K37" s="44"/>
      <c r="L37" s="33" t="s">
        <v>10</v>
      </c>
      <c r="M37" s="175"/>
      <c r="N37" s="138">
        <v>1000</v>
      </c>
      <c r="O37" s="52">
        <v>0.05</v>
      </c>
      <c r="P37" s="166">
        <f t="shared" si="1"/>
        <v>0</v>
      </c>
      <c r="Q37" s="50">
        <f t="shared" si="5"/>
        <v>0</v>
      </c>
      <c r="R37" s="213"/>
      <c r="S37" s="107"/>
      <c r="T37" s="172"/>
      <c r="U37" s="567"/>
      <c r="V37" s="162">
        <f t="shared" si="6"/>
        <v>0</v>
      </c>
      <c r="W37" s="50">
        <f t="shared" si="7"/>
        <v>0</v>
      </c>
      <c r="X37" s="213"/>
      <c r="Y37" s="107"/>
      <c r="Z37" s="172"/>
      <c r="AA37" s="567"/>
      <c r="AB37" s="162">
        <f t="shared" si="8"/>
        <v>0</v>
      </c>
      <c r="AC37" s="50">
        <f t="shared" si="9"/>
        <v>0</v>
      </c>
      <c r="AD37" s="213"/>
      <c r="AE37" s="107"/>
      <c r="AF37" s="172"/>
      <c r="AG37" s="567"/>
      <c r="AH37" s="162">
        <f t="shared" si="2"/>
        <v>0</v>
      </c>
      <c r="AI37" s="50">
        <f t="shared" si="10"/>
        <v>0</v>
      </c>
      <c r="AJ37" s="213"/>
      <c r="AK37" s="107"/>
      <c r="AL37" s="172"/>
      <c r="AM37" s="567"/>
      <c r="AN37" s="162">
        <f t="shared" si="3"/>
        <v>0</v>
      </c>
      <c r="AO37" s="50">
        <f t="shared" si="11"/>
        <v>0</v>
      </c>
      <c r="AP37" s="213"/>
      <c r="AQ37" s="107"/>
      <c r="AR37" s="172"/>
      <c r="AS37" s="567"/>
      <c r="AT37" s="162">
        <f t="shared" si="4"/>
        <v>0</v>
      </c>
      <c r="AU37" s="50">
        <f t="shared" si="12"/>
        <v>0</v>
      </c>
      <c r="AV37" s="213"/>
      <c r="AW37" s="107"/>
      <c r="AX37" s="237"/>
    </row>
    <row r="38" spans="1:50" s="104" customFormat="1" ht="14.1" customHeight="1" x14ac:dyDescent="0.15">
      <c r="A38" s="105"/>
      <c r="B38" s="44"/>
      <c r="C38" s="44"/>
      <c r="D38" s="44"/>
      <c r="E38" s="106"/>
      <c r="F38" s="44" t="str">
        <f t="shared" si="0"/>
        <v>__</v>
      </c>
      <c r="G38" s="44"/>
      <c r="H38" s="33"/>
      <c r="I38" s="44"/>
      <c r="J38" s="44"/>
      <c r="K38" s="44"/>
      <c r="L38" s="33" t="s">
        <v>10</v>
      </c>
      <c r="M38" s="175"/>
      <c r="N38" s="138">
        <v>1000</v>
      </c>
      <c r="O38" s="52">
        <v>0.05</v>
      </c>
      <c r="P38" s="166">
        <f t="shared" si="1"/>
        <v>0</v>
      </c>
      <c r="Q38" s="50">
        <f t="shared" si="5"/>
        <v>0</v>
      </c>
      <c r="R38" s="213"/>
      <c r="S38" s="107"/>
      <c r="T38" s="172"/>
      <c r="U38" s="567"/>
      <c r="V38" s="162">
        <f t="shared" si="6"/>
        <v>0</v>
      </c>
      <c r="W38" s="50">
        <f t="shared" si="7"/>
        <v>0</v>
      </c>
      <c r="X38" s="213"/>
      <c r="Y38" s="107"/>
      <c r="Z38" s="172"/>
      <c r="AA38" s="567"/>
      <c r="AB38" s="162">
        <f t="shared" si="8"/>
        <v>0</v>
      </c>
      <c r="AC38" s="50">
        <f t="shared" si="9"/>
        <v>0</v>
      </c>
      <c r="AD38" s="213"/>
      <c r="AE38" s="107"/>
      <c r="AF38" s="172"/>
      <c r="AG38" s="567"/>
      <c r="AH38" s="162">
        <f t="shared" si="2"/>
        <v>0</v>
      </c>
      <c r="AI38" s="50">
        <f t="shared" si="10"/>
        <v>0</v>
      </c>
      <c r="AJ38" s="213"/>
      <c r="AK38" s="107"/>
      <c r="AL38" s="172"/>
      <c r="AM38" s="567"/>
      <c r="AN38" s="162">
        <f t="shared" si="3"/>
        <v>0</v>
      </c>
      <c r="AO38" s="50">
        <f t="shared" si="11"/>
        <v>0</v>
      </c>
      <c r="AP38" s="213"/>
      <c r="AQ38" s="107"/>
      <c r="AR38" s="172"/>
      <c r="AS38" s="567"/>
      <c r="AT38" s="162">
        <f t="shared" si="4"/>
        <v>0</v>
      </c>
      <c r="AU38" s="50">
        <f t="shared" si="12"/>
        <v>0</v>
      </c>
      <c r="AV38" s="213"/>
      <c r="AW38" s="107"/>
      <c r="AX38" s="237"/>
    </row>
    <row r="39" spans="1:50" s="104" customFormat="1" ht="14.1" customHeight="1" x14ac:dyDescent="0.15">
      <c r="A39" s="105"/>
      <c r="B39" s="44"/>
      <c r="C39" s="44"/>
      <c r="D39" s="44"/>
      <c r="E39" s="106"/>
      <c r="F39" s="44" t="str">
        <f t="shared" si="0"/>
        <v>__</v>
      </c>
      <c r="G39" s="44"/>
      <c r="H39" s="33"/>
      <c r="I39" s="44"/>
      <c r="J39" s="44"/>
      <c r="K39" s="44"/>
      <c r="L39" s="33" t="s">
        <v>10</v>
      </c>
      <c r="M39" s="175"/>
      <c r="N39" s="138">
        <v>1000</v>
      </c>
      <c r="O39" s="52">
        <v>0.05</v>
      </c>
      <c r="P39" s="166">
        <f t="shared" si="1"/>
        <v>0</v>
      </c>
      <c r="Q39" s="50">
        <f t="shared" si="5"/>
        <v>0</v>
      </c>
      <c r="R39" s="213"/>
      <c r="S39" s="107"/>
      <c r="T39" s="172"/>
      <c r="U39" s="567"/>
      <c r="V39" s="162">
        <f t="shared" si="6"/>
        <v>0</v>
      </c>
      <c r="W39" s="50">
        <f t="shared" si="7"/>
        <v>0</v>
      </c>
      <c r="X39" s="213"/>
      <c r="Y39" s="107"/>
      <c r="Z39" s="172"/>
      <c r="AA39" s="567"/>
      <c r="AB39" s="162">
        <f t="shared" si="8"/>
        <v>0</v>
      </c>
      <c r="AC39" s="50">
        <f t="shared" si="9"/>
        <v>0</v>
      </c>
      <c r="AD39" s="213"/>
      <c r="AE39" s="107"/>
      <c r="AF39" s="172"/>
      <c r="AG39" s="567"/>
      <c r="AH39" s="162">
        <f t="shared" si="2"/>
        <v>0</v>
      </c>
      <c r="AI39" s="50">
        <f t="shared" si="10"/>
        <v>0</v>
      </c>
      <c r="AJ39" s="213"/>
      <c r="AK39" s="107"/>
      <c r="AL39" s="172"/>
      <c r="AM39" s="567"/>
      <c r="AN39" s="162">
        <f t="shared" si="3"/>
        <v>0</v>
      </c>
      <c r="AO39" s="50">
        <f t="shared" si="11"/>
        <v>0</v>
      </c>
      <c r="AP39" s="213"/>
      <c r="AQ39" s="107"/>
      <c r="AR39" s="172"/>
      <c r="AS39" s="567"/>
      <c r="AT39" s="162">
        <f t="shared" si="4"/>
        <v>0</v>
      </c>
      <c r="AU39" s="50">
        <f t="shared" si="12"/>
        <v>0</v>
      </c>
      <c r="AV39" s="213"/>
      <c r="AW39" s="107"/>
      <c r="AX39" s="237"/>
    </row>
    <row r="40" spans="1:50" s="104" customFormat="1" ht="14.1" customHeight="1" thickBot="1" x14ac:dyDescent="0.2">
      <c r="A40" s="109"/>
      <c r="B40" s="110"/>
      <c r="C40" s="110"/>
      <c r="D40" s="110"/>
      <c r="E40" s="198"/>
      <c r="F40" s="110" t="str">
        <f t="shared" si="0"/>
        <v>__</v>
      </c>
      <c r="G40" s="110"/>
      <c r="H40" s="47"/>
      <c r="I40" s="110"/>
      <c r="J40" s="110"/>
      <c r="K40" s="110"/>
      <c r="L40" s="47" t="s">
        <v>10</v>
      </c>
      <c r="M40" s="199"/>
      <c r="N40" s="140">
        <v>1000</v>
      </c>
      <c r="O40" s="117">
        <v>0.05</v>
      </c>
      <c r="P40" s="167">
        <f t="shared" si="1"/>
        <v>0</v>
      </c>
      <c r="Q40" s="211">
        <f t="shared" si="5"/>
        <v>0</v>
      </c>
      <c r="R40" s="214"/>
      <c r="S40" s="171"/>
      <c r="T40" s="173"/>
      <c r="U40" s="587"/>
      <c r="V40" s="164">
        <f t="shared" si="6"/>
        <v>0</v>
      </c>
      <c r="W40" s="211">
        <f t="shared" si="7"/>
        <v>0</v>
      </c>
      <c r="X40" s="214"/>
      <c r="Y40" s="171"/>
      <c r="Z40" s="173"/>
      <c r="AA40" s="587"/>
      <c r="AB40" s="164">
        <f t="shared" si="8"/>
        <v>0</v>
      </c>
      <c r="AC40" s="211">
        <f t="shared" si="9"/>
        <v>0</v>
      </c>
      <c r="AD40" s="214"/>
      <c r="AE40" s="171"/>
      <c r="AF40" s="173"/>
      <c r="AG40" s="587"/>
      <c r="AH40" s="164">
        <f t="shared" si="2"/>
        <v>0</v>
      </c>
      <c r="AI40" s="211">
        <f t="shared" si="10"/>
        <v>0</v>
      </c>
      <c r="AJ40" s="214"/>
      <c r="AK40" s="171"/>
      <c r="AL40" s="173"/>
      <c r="AM40" s="587"/>
      <c r="AN40" s="164">
        <f t="shared" si="3"/>
        <v>0</v>
      </c>
      <c r="AO40" s="211">
        <f t="shared" si="11"/>
        <v>0</v>
      </c>
      <c r="AP40" s="214"/>
      <c r="AQ40" s="171"/>
      <c r="AR40" s="173"/>
      <c r="AS40" s="587"/>
      <c r="AT40" s="164">
        <f t="shared" si="4"/>
        <v>0</v>
      </c>
      <c r="AU40" s="211">
        <f t="shared" si="12"/>
        <v>0</v>
      </c>
      <c r="AV40" s="214"/>
      <c r="AW40" s="171"/>
      <c r="AX40" s="239"/>
    </row>
  </sheetData>
  <autoFilter ref="A18:AX40"/>
  <dataConsolidate/>
  <mergeCells count="10">
    <mergeCell ref="AM19:AM40"/>
    <mergeCell ref="AS19:AS40"/>
    <mergeCell ref="A1:C1"/>
    <mergeCell ref="A3:C3"/>
    <mergeCell ref="A5:B5"/>
    <mergeCell ref="A6:C6"/>
    <mergeCell ref="N17:O17"/>
    <mergeCell ref="U19:U40"/>
    <mergeCell ref="AA19:AA40"/>
    <mergeCell ref="AG19:AG40"/>
  </mergeCells>
  <conditionalFormatting sqref="J37">
    <cfRule type="expression" dxfId="36" priority="24">
      <formula>ISBLANK(#REF!)</formula>
    </cfRule>
  </conditionalFormatting>
  <conditionalFormatting sqref="E19:E36">
    <cfRule type="expression" dxfId="35" priority="22">
      <formula>ISBLANK(#REF!)</formula>
    </cfRule>
  </conditionalFormatting>
  <conditionalFormatting sqref="K38:K40">
    <cfRule type="expression" dxfId="34" priority="37">
      <formula>ISBLANK(#REF!)</formula>
    </cfRule>
  </conditionalFormatting>
  <conditionalFormatting sqref="K37">
    <cfRule type="expression" dxfId="33" priority="33">
      <formula>ISBLANK(#REF!)</formula>
    </cfRule>
  </conditionalFormatting>
  <conditionalFormatting sqref="G23:G30">
    <cfRule type="expression" dxfId="32" priority="30">
      <formula>ISBLANK(#REF!)</formula>
    </cfRule>
  </conditionalFormatting>
  <conditionalFormatting sqref="G31:G40">
    <cfRule type="expression" dxfId="31" priority="29">
      <formula>ISBLANK(#REF!)</formula>
    </cfRule>
  </conditionalFormatting>
  <conditionalFormatting sqref="J38:J40">
    <cfRule type="expression" dxfId="30" priority="28">
      <formula>ISBLANK(#REF!)</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Liste_D!$A$2:$A$17</xm:f>
          </x14:formula1>
          <xm:sqref>H19:H40</xm:sqref>
        </x14:dataValidation>
        <x14:dataValidation type="list" allowBlank="1" showInputMessage="1" showErrorMessage="1">
          <x14:formula1>
            <xm:f>Liste_D!$B$2:$B$62</xm:f>
          </x14:formula1>
          <xm:sqref>I19:I40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50"/>
  <sheetViews>
    <sheetView zoomScale="70" zoomScaleNormal="70" workbookViewId="0">
      <selection activeCell="K20" sqref="K20"/>
    </sheetView>
  </sheetViews>
  <sheetFormatPr baseColWidth="10" defaultRowHeight="15" outlineLevelRow="1" outlineLevelCol="1" x14ac:dyDescent="0.25"/>
  <cols>
    <col min="1" max="1" width="6.85546875" customWidth="1"/>
    <col min="2" max="2" width="17.5703125" customWidth="1"/>
    <col min="5" max="5" width="10.85546875" style="63"/>
    <col min="6" max="6" width="13.7109375" customWidth="1" outlineLevel="1"/>
    <col min="7" max="7" width="9.85546875" customWidth="1" outlineLevel="1"/>
    <col min="8" max="11" width="10.85546875" customWidth="1" outlineLevel="1"/>
    <col min="12" max="12" width="5.42578125" customWidth="1" outlineLevel="1"/>
    <col min="13" max="13" width="12.85546875" style="14" customWidth="1" outlineLevel="1"/>
    <col min="14" max="14" width="11" style="15" bestFit="1" customWidth="1"/>
    <col min="15" max="15" width="11" style="17" bestFit="1" customWidth="1"/>
    <col min="16" max="16" width="11" style="15" customWidth="1" outlineLevel="1"/>
    <col min="17" max="17" width="11.140625" style="15" customWidth="1" outlineLevel="1"/>
    <col min="18" max="18" width="12.5703125" style="15" customWidth="1"/>
    <col min="19" max="19" width="12.7109375" style="15" customWidth="1"/>
    <col min="20" max="20" width="10.85546875" style="15"/>
    <col min="21" max="21" width="2.7109375" style="15" customWidth="1"/>
    <col min="22" max="22" width="11" style="15" customWidth="1" outlineLevel="1"/>
    <col min="23" max="26" width="13.140625" style="15" customWidth="1" outlineLevel="1"/>
    <col min="27" max="27" width="2.42578125" style="15" customWidth="1"/>
    <col min="28" max="28" width="11" style="15" customWidth="1" outlineLevel="1"/>
    <col min="29" max="29" width="12.140625" style="15" customWidth="1" outlineLevel="1"/>
    <col min="30" max="32" width="10.85546875" style="15" customWidth="1" outlineLevel="1"/>
    <col min="33" max="33" width="2.5703125" style="15" customWidth="1"/>
    <col min="34" max="34" width="11" style="15" customWidth="1" outlineLevel="1"/>
    <col min="35" max="35" width="12.140625" style="15" customWidth="1" outlineLevel="1"/>
    <col min="36" max="37" width="12.85546875" style="15" customWidth="1" outlineLevel="1"/>
    <col min="38" max="38" width="10.85546875" style="15" customWidth="1" outlineLevel="1"/>
    <col min="39" max="39" width="3.140625" style="15" customWidth="1"/>
    <col min="40" max="40" width="11" style="15" customWidth="1" outlineLevel="1"/>
    <col min="41" max="41" width="12.140625" style="15" customWidth="1" outlineLevel="1"/>
    <col min="42" max="44" width="10.85546875" style="15" customWidth="1" outlineLevel="1"/>
    <col min="45" max="45" width="3.42578125" style="15" customWidth="1"/>
    <col min="46" max="46" width="11" style="15" customWidth="1" outlineLevel="1" collapsed="1"/>
    <col min="47" max="47" width="12.140625" style="15" customWidth="1" outlineLevel="1"/>
    <col min="48" max="49" width="10.85546875" customWidth="1" outlineLevel="1"/>
    <col min="50" max="50" width="7.140625" customWidth="1" outlineLevel="1"/>
    <col min="51" max="51" width="10.85546875"/>
  </cols>
  <sheetData>
    <row r="1" spans="1:5" outlineLevel="1" x14ac:dyDescent="0.25">
      <c r="A1" s="569" t="s">
        <v>21</v>
      </c>
      <c r="B1" s="569"/>
      <c r="C1" s="569"/>
      <c r="D1" s="1"/>
      <c r="E1" s="62"/>
    </row>
    <row r="2" spans="1:5" outlineLevel="1" x14ac:dyDescent="0.25">
      <c r="A2" s="1"/>
      <c r="B2" s="1"/>
      <c r="C2" s="1"/>
      <c r="D2" s="1"/>
      <c r="E2" s="62"/>
    </row>
    <row r="3" spans="1:5" outlineLevel="1" x14ac:dyDescent="0.25">
      <c r="A3" s="570" t="s">
        <v>22</v>
      </c>
      <c r="B3" s="571"/>
      <c r="C3" s="571"/>
      <c r="D3" s="1"/>
      <c r="E3" s="62"/>
    </row>
    <row r="4" spans="1:5" outlineLevel="1" x14ac:dyDescent="0.25">
      <c r="A4" s="3"/>
      <c r="B4" s="1"/>
      <c r="C4" s="1"/>
      <c r="D4" s="1"/>
      <c r="E4" s="62"/>
    </row>
    <row r="5" spans="1:5" outlineLevel="1" x14ac:dyDescent="0.25">
      <c r="A5" s="572" t="s">
        <v>23</v>
      </c>
      <c r="B5" s="573"/>
      <c r="C5" s="1"/>
      <c r="D5" s="1"/>
      <c r="E5" s="62"/>
    </row>
    <row r="6" spans="1:5" outlineLevel="1" x14ac:dyDescent="0.25">
      <c r="A6" s="574" t="s">
        <v>24</v>
      </c>
      <c r="B6" s="575"/>
      <c r="C6" s="575"/>
      <c r="D6" s="1"/>
      <c r="E6" s="62"/>
    </row>
    <row r="7" spans="1:5" ht="6.6" customHeight="1" outlineLevel="1" thickBot="1" x14ac:dyDescent="0.3">
      <c r="A7" s="1"/>
      <c r="B7" s="1"/>
      <c r="C7" s="1"/>
      <c r="D7" s="1"/>
      <c r="E7" s="62"/>
    </row>
    <row r="8" spans="1:5" ht="25.5" customHeight="1" outlineLevel="1" thickBot="1" x14ac:dyDescent="0.3">
      <c r="A8" s="1"/>
      <c r="B8" s="1"/>
      <c r="C8" s="1"/>
      <c r="D8" s="93" t="s">
        <v>25</v>
      </c>
      <c r="E8" s="94" t="s">
        <v>26</v>
      </c>
    </row>
    <row r="9" spans="1:5" outlineLevel="1" x14ac:dyDescent="0.25">
      <c r="A9" s="4" t="s">
        <v>27</v>
      </c>
      <c r="B9" s="5" t="s">
        <v>28</v>
      </c>
      <c r="C9" s="6" t="s">
        <v>29</v>
      </c>
      <c r="D9" s="92">
        <v>112.1</v>
      </c>
      <c r="E9" s="100"/>
    </row>
    <row r="10" spans="1:5" outlineLevel="1" x14ac:dyDescent="0.25">
      <c r="A10" s="7" t="s">
        <v>30</v>
      </c>
      <c r="B10" s="8" t="s">
        <v>31</v>
      </c>
      <c r="C10" s="9" t="s">
        <v>32</v>
      </c>
      <c r="D10" s="82">
        <v>120.2</v>
      </c>
      <c r="E10" s="83">
        <f>0.15+0.85*$D$10/$D$9</f>
        <v>1.0614183764495986</v>
      </c>
    </row>
    <row r="11" spans="1:5" outlineLevel="1" x14ac:dyDescent="0.25">
      <c r="A11" s="10"/>
      <c r="B11" s="8" t="s">
        <v>33</v>
      </c>
      <c r="C11" s="9" t="s">
        <v>32</v>
      </c>
      <c r="D11" s="84">
        <v>120.2</v>
      </c>
      <c r="E11" s="85">
        <f>0.15+0.85*$D$11/$D$9</f>
        <v>1.0614183764495986</v>
      </c>
    </row>
    <row r="12" spans="1:5" outlineLevel="1" x14ac:dyDescent="0.25">
      <c r="A12" s="10"/>
      <c r="B12" s="8" t="s">
        <v>34</v>
      </c>
      <c r="C12" s="9" t="s">
        <v>32</v>
      </c>
      <c r="D12" s="86">
        <v>120.2</v>
      </c>
      <c r="E12" s="87">
        <f>0.15+0.85*$D$12/$D$9</f>
        <v>1.0614183764495986</v>
      </c>
    </row>
    <row r="13" spans="1:5" outlineLevel="1" x14ac:dyDescent="0.25">
      <c r="A13" s="10"/>
      <c r="B13" s="8" t="s">
        <v>35</v>
      </c>
      <c r="C13" s="9" t="s">
        <v>32</v>
      </c>
      <c r="D13" s="88">
        <v>120.2</v>
      </c>
      <c r="E13" s="89">
        <f>0.15+0.85*$D$13/$D$9</f>
        <v>1.0614183764495986</v>
      </c>
    </row>
    <row r="14" spans="1:5" ht="15.75" outlineLevel="1" thickBot="1" x14ac:dyDescent="0.3">
      <c r="A14" s="11"/>
      <c r="B14" s="12" t="s">
        <v>36</v>
      </c>
      <c r="C14" s="13" t="s">
        <v>32</v>
      </c>
      <c r="D14" s="90">
        <v>120.2</v>
      </c>
      <c r="E14" s="91">
        <f>0.15+0.85*$D$14/$D$9</f>
        <v>1.0614183764495986</v>
      </c>
    </row>
    <row r="15" spans="1:5" outlineLevel="1" x14ac:dyDescent="0.25"/>
    <row r="16" spans="1:5" outlineLevel="1" x14ac:dyDescent="0.25"/>
    <row r="17" spans="1:50" ht="15.75" thickBot="1" x14ac:dyDescent="0.3">
      <c r="N17" s="576" t="s">
        <v>50</v>
      </c>
      <c r="O17" s="576"/>
    </row>
    <row r="18" spans="1:50" ht="45.75" thickBot="1" x14ac:dyDescent="0.3">
      <c r="A18" s="143" t="s">
        <v>0</v>
      </c>
      <c r="B18" s="144" t="s">
        <v>1</v>
      </c>
      <c r="C18" s="144" t="s">
        <v>2</v>
      </c>
      <c r="D18" s="144" t="s">
        <v>357</v>
      </c>
      <c r="E18" s="144" t="s">
        <v>213</v>
      </c>
      <c r="F18" s="145" t="s">
        <v>170</v>
      </c>
      <c r="G18" s="145" t="s">
        <v>182</v>
      </c>
      <c r="H18" s="144" t="s">
        <v>5</v>
      </c>
      <c r="I18" s="144" t="s">
        <v>6</v>
      </c>
      <c r="J18" s="144" t="s">
        <v>247</v>
      </c>
      <c r="K18" s="144" t="s">
        <v>9</v>
      </c>
      <c r="L18" s="146" t="s">
        <v>10</v>
      </c>
      <c r="M18" s="147" t="s">
        <v>7</v>
      </c>
      <c r="N18" s="148" t="s">
        <v>218</v>
      </c>
      <c r="O18" s="149" t="s">
        <v>37</v>
      </c>
      <c r="P18" s="150" t="s">
        <v>39</v>
      </c>
      <c r="Q18" s="151" t="s">
        <v>38</v>
      </c>
      <c r="R18" s="151" t="s">
        <v>52</v>
      </c>
      <c r="S18" s="151" t="s">
        <v>51</v>
      </c>
      <c r="T18" s="152" t="s">
        <v>53</v>
      </c>
      <c r="U18" s="176"/>
      <c r="V18" s="177" t="s">
        <v>41</v>
      </c>
      <c r="W18" s="178" t="s">
        <v>40</v>
      </c>
      <c r="X18" s="178" t="s">
        <v>222</v>
      </c>
      <c r="Y18" s="178" t="s">
        <v>55</v>
      </c>
      <c r="Z18" s="179" t="s">
        <v>54</v>
      </c>
      <c r="AA18" s="180"/>
      <c r="AB18" s="181" t="s">
        <v>43</v>
      </c>
      <c r="AC18" s="182" t="s">
        <v>42</v>
      </c>
      <c r="AD18" s="182" t="s">
        <v>224</v>
      </c>
      <c r="AE18" s="182" t="s">
        <v>223</v>
      </c>
      <c r="AF18" s="183" t="s">
        <v>56</v>
      </c>
      <c r="AG18" s="184"/>
      <c r="AH18" s="185" t="s">
        <v>45</v>
      </c>
      <c r="AI18" s="186" t="s">
        <v>44</v>
      </c>
      <c r="AJ18" s="186" t="s">
        <v>61</v>
      </c>
      <c r="AK18" s="186" t="s">
        <v>60</v>
      </c>
      <c r="AL18" s="187" t="s">
        <v>57</v>
      </c>
      <c r="AM18" s="188"/>
      <c r="AN18" s="189" t="s">
        <v>47</v>
      </c>
      <c r="AO18" s="190" t="s">
        <v>46</v>
      </c>
      <c r="AP18" s="190" t="s">
        <v>63</v>
      </c>
      <c r="AQ18" s="190" t="s">
        <v>62</v>
      </c>
      <c r="AR18" s="191" t="s">
        <v>58</v>
      </c>
      <c r="AS18" s="192"/>
      <c r="AT18" s="193" t="s">
        <v>49</v>
      </c>
      <c r="AU18" s="194" t="s">
        <v>48</v>
      </c>
      <c r="AV18" s="195" t="s">
        <v>65</v>
      </c>
      <c r="AW18" s="195" t="s">
        <v>64</v>
      </c>
      <c r="AX18" s="196" t="s">
        <v>59</v>
      </c>
    </row>
    <row r="19" spans="1:50" s="104" customFormat="1" ht="14.45" customHeight="1" x14ac:dyDescent="0.15">
      <c r="A19" s="111"/>
      <c r="B19" s="112"/>
      <c r="C19" s="141"/>
      <c r="D19" s="112"/>
      <c r="E19" s="45" t="str">
        <f>CONCATENATE(C19,I19)</f>
        <v/>
      </c>
      <c r="F19" s="45"/>
      <c r="G19" s="112"/>
      <c r="H19" s="46"/>
      <c r="I19" s="45"/>
      <c r="J19" s="112"/>
      <c r="K19" s="112"/>
      <c r="L19" s="241" t="s">
        <v>10</v>
      </c>
      <c r="M19" s="197"/>
      <c r="N19" s="137">
        <v>1000</v>
      </c>
      <c r="O19" s="51">
        <v>0.05</v>
      </c>
      <c r="P19" s="123">
        <f t="shared" ref="P19" si="0">N19*(O19+1)*M19</f>
        <v>0</v>
      </c>
      <c r="Q19" s="210">
        <f>P19/12</f>
        <v>0</v>
      </c>
      <c r="R19" s="212"/>
      <c r="S19" s="169"/>
      <c r="T19" s="200"/>
      <c r="U19" s="586"/>
      <c r="V19" s="165">
        <f>P19*$E$10</f>
        <v>0</v>
      </c>
      <c r="W19" s="210">
        <f>V19/12</f>
        <v>0</v>
      </c>
      <c r="X19" s="212"/>
      <c r="Y19" s="169"/>
      <c r="Z19" s="200"/>
      <c r="AA19" s="586"/>
      <c r="AB19" s="165">
        <f>P19*$E$11</f>
        <v>0</v>
      </c>
      <c r="AC19" s="210">
        <f>AB19/12</f>
        <v>0</v>
      </c>
      <c r="AD19" s="212"/>
      <c r="AE19" s="169"/>
      <c r="AF19" s="200"/>
      <c r="AG19" s="586"/>
      <c r="AH19" s="165">
        <f t="shared" ref="AH19:AH50" si="1">P19*$E$12</f>
        <v>0</v>
      </c>
      <c r="AI19" s="210">
        <f>AH19/12</f>
        <v>0</v>
      </c>
      <c r="AJ19" s="212"/>
      <c r="AK19" s="169"/>
      <c r="AL19" s="200"/>
      <c r="AM19" s="577"/>
      <c r="AN19" s="78">
        <f t="shared" ref="AN19:AN50" si="2">P19*$E$13</f>
        <v>0</v>
      </c>
      <c r="AO19" s="163">
        <f>AN19/12</f>
        <v>0</v>
      </c>
      <c r="AP19" s="212"/>
      <c r="AQ19" s="169"/>
      <c r="AR19" s="200"/>
      <c r="AS19" s="577"/>
      <c r="AT19" s="78">
        <f t="shared" ref="AT19:AT50" si="3">P19*$E$14</f>
        <v>0</v>
      </c>
      <c r="AU19" s="163">
        <f>AT19/12</f>
        <v>0</v>
      </c>
      <c r="AV19" s="212"/>
      <c r="AW19" s="169"/>
      <c r="AX19" s="236"/>
    </row>
    <row r="20" spans="1:50" s="104" customFormat="1" ht="14.45" customHeight="1" x14ac:dyDescent="0.15">
      <c r="A20" s="113"/>
      <c r="B20" s="114"/>
      <c r="C20" s="114"/>
      <c r="D20" s="114"/>
      <c r="E20" s="106" t="str">
        <f t="shared" ref="E20:E50" si="4">CONCATENATE(C20,I20)</f>
        <v/>
      </c>
      <c r="F20" s="44"/>
      <c r="G20" s="114"/>
      <c r="H20" s="33"/>
      <c r="I20" s="44"/>
      <c r="J20" s="114"/>
      <c r="K20" s="114"/>
      <c r="L20" s="240" t="s">
        <v>10</v>
      </c>
      <c r="M20" s="175"/>
      <c r="N20" s="138">
        <v>1000</v>
      </c>
      <c r="O20" s="52">
        <v>0.05</v>
      </c>
      <c r="P20" s="166">
        <f t="shared" ref="P20:P30" si="5">N20*(O20+1)*M20</f>
        <v>0</v>
      </c>
      <c r="Q20" s="50">
        <f t="shared" ref="Q20:Q50" si="6">P20/12</f>
        <v>0</v>
      </c>
      <c r="R20" s="213"/>
      <c r="S20" s="107"/>
      <c r="T20" s="172"/>
      <c r="U20" s="567"/>
      <c r="V20" s="162">
        <f t="shared" ref="V20:V50" si="7">P20*$E$10</f>
        <v>0</v>
      </c>
      <c r="W20" s="50">
        <f t="shared" ref="W20:W50" si="8">V20/12</f>
        <v>0</v>
      </c>
      <c r="X20" s="247"/>
      <c r="Y20" s="107"/>
      <c r="Z20" s="172"/>
      <c r="AA20" s="567"/>
      <c r="AB20" s="162">
        <f t="shared" ref="AB20:AB50" si="9">P20*$E$11</f>
        <v>0</v>
      </c>
      <c r="AC20" s="50">
        <f t="shared" ref="AC20:AC50" si="10">AB20/12</f>
        <v>0</v>
      </c>
      <c r="AD20" s="213"/>
      <c r="AE20" s="107"/>
      <c r="AF20" s="172"/>
      <c r="AG20" s="567"/>
      <c r="AH20" s="162">
        <f t="shared" si="1"/>
        <v>0</v>
      </c>
      <c r="AI20" s="50">
        <f t="shared" ref="AI20:AI50" si="11">AH20/12</f>
        <v>0</v>
      </c>
      <c r="AJ20" s="213"/>
      <c r="AK20" s="107"/>
      <c r="AL20" s="172"/>
      <c r="AM20" s="578"/>
      <c r="AN20" s="48">
        <f t="shared" si="2"/>
        <v>0</v>
      </c>
      <c r="AO20" s="160">
        <f t="shared" ref="AO20:AO50" si="12">AN20/12</f>
        <v>0</v>
      </c>
      <c r="AP20" s="213"/>
      <c r="AQ20" s="107"/>
      <c r="AR20" s="172"/>
      <c r="AS20" s="578"/>
      <c r="AT20" s="48">
        <f t="shared" si="3"/>
        <v>0</v>
      </c>
      <c r="AU20" s="160">
        <f t="shared" ref="AU20:AU50" si="13">AT20/12</f>
        <v>0</v>
      </c>
      <c r="AV20" s="213"/>
      <c r="AW20" s="107"/>
      <c r="AX20" s="237"/>
    </row>
    <row r="21" spans="1:50" s="104" customFormat="1" ht="14.45" customHeight="1" x14ac:dyDescent="0.15">
      <c r="A21" s="113"/>
      <c r="B21" s="114"/>
      <c r="C21" s="114"/>
      <c r="D21" s="114"/>
      <c r="E21" s="106" t="str">
        <f t="shared" si="4"/>
        <v/>
      </c>
      <c r="F21" s="44"/>
      <c r="G21" s="114"/>
      <c r="H21" s="33"/>
      <c r="I21" s="44"/>
      <c r="J21" s="114"/>
      <c r="K21" s="114"/>
      <c r="L21" s="240" t="s">
        <v>10</v>
      </c>
      <c r="M21" s="175"/>
      <c r="N21" s="138">
        <v>1000</v>
      </c>
      <c r="O21" s="52">
        <v>0.05</v>
      </c>
      <c r="P21" s="166">
        <f t="shared" si="5"/>
        <v>0</v>
      </c>
      <c r="Q21" s="50">
        <f t="shared" si="6"/>
        <v>0</v>
      </c>
      <c r="R21" s="213"/>
      <c r="S21" s="107"/>
      <c r="T21" s="172"/>
      <c r="U21" s="567"/>
      <c r="V21" s="162">
        <f t="shared" si="7"/>
        <v>0</v>
      </c>
      <c r="W21" s="50">
        <f t="shared" si="8"/>
        <v>0</v>
      </c>
      <c r="X21" s="213"/>
      <c r="Y21" s="107"/>
      <c r="Z21" s="172"/>
      <c r="AA21" s="567"/>
      <c r="AB21" s="162">
        <f t="shared" si="9"/>
        <v>0</v>
      </c>
      <c r="AC21" s="50">
        <f t="shared" si="10"/>
        <v>0</v>
      </c>
      <c r="AD21" s="213"/>
      <c r="AE21" s="107"/>
      <c r="AF21" s="172"/>
      <c r="AG21" s="567"/>
      <c r="AH21" s="162">
        <f t="shared" si="1"/>
        <v>0</v>
      </c>
      <c r="AI21" s="50">
        <f t="shared" si="11"/>
        <v>0</v>
      </c>
      <c r="AJ21" s="213"/>
      <c r="AK21" s="107"/>
      <c r="AL21" s="172"/>
      <c r="AM21" s="578"/>
      <c r="AN21" s="48">
        <f t="shared" si="2"/>
        <v>0</v>
      </c>
      <c r="AO21" s="160">
        <f t="shared" si="12"/>
        <v>0</v>
      </c>
      <c r="AP21" s="213"/>
      <c r="AQ21" s="107"/>
      <c r="AR21" s="172"/>
      <c r="AS21" s="578"/>
      <c r="AT21" s="48">
        <f t="shared" si="3"/>
        <v>0</v>
      </c>
      <c r="AU21" s="160">
        <f t="shared" si="13"/>
        <v>0</v>
      </c>
      <c r="AV21" s="213"/>
      <c r="AW21" s="107"/>
      <c r="AX21" s="237"/>
    </row>
    <row r="22" spans="1:50" s="104" customFormat="1" ht="14.45" customHeight="1" x14ac:dyDescent="0.15">
      <c r="A22" s="113"/>
      <c r="B22" s="114"/>
      <c r="C22" s="114"/>
      <c r="D22" s="114"/>
      <c r="E22" s="106" t="str">
        <f t="shared" si="4"/>
        <v/>
      </c>
      <c r="F22" s="44"/>
      <c r="G22" s="114"/>
      <c r="H22" s="33"/>
      <c r="I22" s="44"/>
      <c r="J22" s="114"/>
      <c r="K22" s="114"/>
      <c r="L22" s="240" t="s">
        <v>10</v>
      </c>
      <c r="M22" s="175"/>
      <c r="N22" s="138">
        <v>1000</v>
      </c>
      <c r="O22" s="52">
        <v>0.05</v>
      </c>
      <c r="P22" s="166">
        <f t="shared" si="5"/>
        <v>0</v>
      </c>
      <c r="Q22" s="50">
        <f t="shared" si="6"/>
        <v>0</v>
      </c>
      <c r="R22" s="213"/>
      <c r="S22" s="107"/>
      <c r="T22" s="172"/>
      <c r="U22" s="567"/>
      <c r="V22" s="162">
        <f t="shared" si="7"/>
        <v>0</v>
      </c>
      <c r="W22" s="50">
        <f t="shared" si="8"/>
        <v>0</v>
      </c>
      <c r="X22" s="213"/>
      <c r="Y22" s="107"/>
      <c r="Z22" s="172"/>
      <c r="AA22" s="567"/>
      <c r="AB22" s="162">
        <f t="shared" si="9"/>
        <v>0</v>
      </c>
      <c r="AC22" s="50">
        <f t="shared" si="10"/>
        <v>0</v>
      </c>
      <c r="AD22" s="213"/>
      <c r="AE22" s="107"/>
      <c r="AF22" s="172"/>
      <c r="AG22" s="567"/>
      <c r="AH22" s="162">
        <f t="shared" si="1"/>
        <v>0</v>
      </c>
      <c r="AI22" s="50">
        <f t="shared" si="11"/>
        <v>0</v>
      </c>
      <c r="AJ22" s="213"/>
      <c r="AK22" s="107"/>
      <c r="AL22" s="172"/>
      <c r="AM22" s="578"/>
      <c r="AN22" s="48">
        <f t="shared" si="2"/>
        <v>0</v>
      </c>
      <c r="AO22" s="160">
        <f t="shared" si="12"/>
        <v>0</v>
      </c>
      <c r="AP22" s="213"/>
      <c r="AQ22" s="107"/>
      <c r="AR22" s="172"/>
      <c r="AS22" s="578"/>
      <c r="AT22" s="48">
        <f t="shared" si="3"/>
        <v>0</v>
      </c>
      <c r="AU22" s="160">
        <f t="shared" si="13"/>
        <v>0</v>
      </c>
      <c r="AV22" s="213"/>
      <c r="AW22" s="107"/>
      <c r="AX22" s="237"/>
    </row>
    <row r="23" spans="1:50" s="104" customFormat="1" ht="14.45" customHeight="1" x14ac:dyDescent="0.15">
      <c r="A23" s="113"/>
      <c r="B23" s="114"/>
      <c r="C23" s="114"/>
      <c r="D23" s="114"/>
      <c r="E23" s="106" t="str">
        <f t="shared" si="4"/>
        <v/>
      </c>
      <c r="F23" s="44"/>
      <c r="G23" s="114"/>
      <c r="H23" s="33"/>
      <c r="I23" s="44"/>
      <c r="J23" s="114"/>
      <c r="K23" s="114"/>
      <c r="L23" s="240" t="s">
        <v>10</v>
      </c>
      <c r="M23" s="175"/>
      <c r="N23" s="138">
        <v>1000</v>
      </c>
      <c r="O23" s="52">
        <v>0.05</v>
      </c>
      <c r="P23" s="166">
        <f t="shared" si="5"/>
        <v>0</v>
      </c>
      <c r="Q23" s="50">
        <f t="shared" si="6"/>
        <v>0</v>
      </c>
      <c r="R23" s="213"/>
      <c r="S23" s="107"/>
      <c r="T23" s="172"/>
      <c r="U23" s="567"/>
      <c r="V23" s="162">
        <f t="shared" si="7"/>
        <v>0</v>
      </c>
      <c r="W23" s="50">
        <f t="shared" si="8"/>
        <v>0</v>
      </c>
      <c r="X23" s="213"/>
      <c r="Y23" s="107"/>
      <c r="Z23" s="172"/>
      <c r="AA23" s="567"/>
      <c r="AB23" s="162">
        <f t="shared" si="9"/>
        <v>0</v>
      </c>
      <c r="AC23" s="50">
        <f t="shared" si="10"/>
        <v>0</v>
      </c>
      <c r="AD23" s="213"/>
      <c r="AE23" s="107"/>
      <c r="AF23" s="172"/>
      <c r="AG23" s="567"/>
      <c r="AH23" s="162">
        <f t="shared" si="1"/>
        <v>0</v>
      </c>
      <c r="AI23" s="50">
        <f t="shared" si="11"/>
        <v>0</v>
      </c>
      <c r="AJ23" s="213"/>
      <c r="AK23" s="107"/>
      <c r="AL23" s="172"/>
      <c r="AM23" s="578"/>
      <c r="AN23" s="48">
        <f t="shared" si="2"/>
        <v>0</v>
      </c>
      <c r="AO23" s="160">
        <f t="shared" si="12"/>
        <v>0</v>
      </c>
      <c r="AP23" s="213"/>
      <c r="AQ23" s="107"/>
      <c r="AR23" s="172"/>
      <c r="AS23" s="578"/>
      <c r="AT23" s="48">
        <f t="shared" si="3"/>
        <v>0</v>
      </c>
      <c r="AU23" s="160">
        <f t="shared" si="13"/>
        <v>0</v>
      </c>
      <c r="AV23" s="213"/>
      <c r="AW23" s="107"/>
      <c r="AX23" s="237"/>
    </row>
    <row r="24" spans="1:50" s="104" customFormat="1" ht="14.45" customHeight="1" x14ac:dyDescent="0.15">
      <c r="A24" s="113"/>
      <c r="B24" s="114"/>
      <c r="C24" s="114"/>
      <c r="D24" s="114"/>
      <c r="E24" s="106" t="str">
        <f t="shared" si="4"/>
        <v/>
      </c>
      <c r="F24" s="44"/>
      <c r="G24" s="114"/>
      <c r="H24" s="33"/>
      <c r="I24" s="44"/>
      <c r="J24" s="114"/>
      <c r="K24" s="114"/>
      <c r="L24" s="240" t="s">
        <v>10</v>
      </c>
      <c r="M24" s="175"/>
      <c r="N24" s="138">
        <v>1000</v>
      </c>
      <c r="O24" s="52">
        <v>0.05</v>
      </c>
      <c r="P24" s="166">
        <f t="shared" si="5"/>
        <v>0</v>
      </c>
      <c r="Q24" s="50">
        <f t="shared" si="6"/>
        <v>0</v>
      </c>
      <c r="R24" s="213"/>
      <c r="S24" s="107"/>
      <c r="T24" s="172"/>
      <c r="U24" s="567"/>
      <c r="V24" s="162">
        <f t="shared" si="7"/>
        <v>0</v>
      </c>
      <c r="W24" s="50">
        <f t="shared" si="8"/>
        <v>0</v>
      </c>
      <c r="X24" s="213"/>
      <c r="Y24" s="107"/>
      <c r="Z24" s="172"/>
      <c r="AA24" s="567"/>
      <c r="AB24" s="162">
        <f t="shared" si="9"/>
        <v>0</v>
      </c>
      <c r="AC24" s="50">
        <f t="shared" si="10"/>
        <v>0</v>
      </c>
      <c r="AD24" s="213"/>
      <c r="AE24" s="107"/>
      <c r="AF24" s="172"/>
      <c r="AG24" s="567"/>
      <c r="AH24" s="162">
        <f t="shared" si="1"/>
        <v>0</v>
      </c>
      <c r="AI24" s="50">
        <f t="shared" si="11"/>
        <v>0</v>
      </c>
      <c r="AJ24" s="213"/>
      <c r="AK24" s="107"/>
      <c r="AL24" s="172"/>
      <c r="AM24" s="578"/>
      <c r="AN24" s="48">
        <f t="shared" si="2"/>
        <v>0</v>
      </c>
      <c r="AO24" s="160">
        <f t="shared" si="12"/>
        <v>0</v>
      </c>
      <c r="AP24" s="213"/>
      <c r="AQ24" s="107"/>
      <c r="AR24" s="172"/>
      <c r="AS24" s="578"/>
      <c r="AT24" s="48">
        <f t="shared" si="3"/>
        <v>0</v>
      </c>
      <c r="AU24" s="160">
        <f t="shared" si="13"/>
        <v>0</v>
      </c>
      <c r="AV24" s="213"/>
      <c r="AW24" s="107"/>
      <c r="AX24" s="237"/>
    </row>
    <row r="25" spans="1:50" s="104" customFormat="1" ht="14.45" customHeight="1" x14ac:dyDescent="0.15">
      <c r="A25" s="113"/>
      <c r="B25" s="114"/>
      <c r="C25" s="114"/>
      <c r="D25" s="114"/>
      <c r="E25" s="106" t="str">
        <f t="shared" si="4"/>
        <v/>
      </c>
      <c r="F25" s="44"/>
      <c r="G25" s="114"/>
      <c r="H25" s="33"/>
      <c r="I25" s="44"/>
      <c r="J25" s="114"/>
      <c r="K25" s="114"/>
      <c r="L25" s="240" t="s">
        <v>10</v>
      </c>
      <c r="M25" s="175"/>
      <c r="N25" s="138">
        <v>1000</v>
      </c>
      <c r="O25" s="52">
        <v>0.05</v>
      </c>
      <c r="P25" s="166">
        <f t="shared" si="5"/>
        <v>0</v>
      </c>
      <c r="Q25" s="50">
        <f t="shared" si="6"/>
        <v>0</v>
      </c>
      <c r="R25" s="213"/>
      <c r="S25" s="107"/>
      <c r="T25" s="172"/>
      <c r="U25" s="567"/>
      <c r="V25" s="162">
        <f t="shared" si="7"/>
        <v>0</v>
      </c>
      <c r="W25" s="50">
        <f t="shared" si="8"/>
        <v>0</v>
      </c>
      <c r="X25" s="213"/>
      <c r="Y25" s="107"/>
      <c r="Z25" s="172"/>
      <c r="AA25" s="567"/>
      <c r="AB25" s="162">
        <f t="shared" si="9"/>
        <v>0</v>
      </c>
      <c r="AC25" s="50">
        <f t="shared" si="10"/>
        <v>0</v>
      </c>
      <c r="AD25" s="213"/>
      <c r="AE25" s="107"/>
      <c r="AF25" s="172"/>
      <c r="AG25" s="567"/>
      <c r="AH25" s="162">
        <f t="shared" si="1"/>
        <v>0</v>
      </c>
      <c r="AI25" s="50">
        <f t="shared" si="11"/>
        <v>0</v>
      </c>
      <c r="AJ25" s="213"/>
      <c r="AK25" s="107"/>
      <c r="AL25" s="172"/>
      <c r="AM25" s="578"/>
      <c r="AN25" s="48">
        <f t="shared" si="2"/>
        <v>0</v>
      </c>
      <c r="AO25" s="160">
        <f t="shared" si="12"/>
        <v>0</v>
      </c>
      <c r="AP25" s="213"/>
      <c r="AQ25" s="107"/>
      <c r="AR25" s="172"/>
      <c r="AS25" s="578"/>
      <c r="AT25" s="48">
        <f t="shared" si="3"/>
        <v>0</v>
      </c>
      <c r="AU25" s="160">
        <f t="shared" si="13"/>
        <v>0</v>
      </c>
      <c r="AV25" s="213"/>
      <c r="AW25" s="107"/>
      <c r="AX25" s="237"/>
    </row>
    <row r="26" spans="1:50" s="104" customFormat="1" ht="14.45" customHeight="1" x14ac:dyDescent="0.15">
      <c r="A26" s="113"/>
      <c r="B26" s="114"/>
      <c r="C26" s="114"/>
      <c r="D26" s="114"/>
      <c r="E26" s="106" t="str">
        <f t="shared" si="4"/>
        <v/>
      </c>
      <c r="F26" s="44"/>
      <c r="G26" s="114"/>
      <c r="H26" s="33"/>
      <c r="I26" s="44"/>
      <c r="J26" s="114"/>
      <c r="K26" s="114"/>
      <c r="L26" s="240" t="s">
        <v>10</v>
      </c>
      <c r="M26" s="175"/>
      <c r="N26" s="138">
        <v>1000</v>
      </c>
      <c r="O26" s="52">
        <v>0.05</v>
      </c>
      <c r="P26" s="166">
        <f t="shared" si="5"/>
        <v>0</v>
      </c>
      <c r="Q26" s="50">
        <f t="shared" si="6"/>
        <v>0</v>
      </c>
      <c r="R26" s="213"/>
      <c r="S26" s="107"/>
      <c r="T26" s="172"/>
      <c r="U26" s="567"/>
      <c r="V26" s="162">
        <f t="shared" si="7"/>
        <v>0</v>
      </c>
      <c r="W26" s="50">
        <f t="shared" si="8"/>
        <v>0</v>
      </c>
      <c r="X26" s="213"/>
      <c r="Y26" s="107"/>
      <c r="Z26" s="172"/>
      <c r="AA26" s="567"/>
      <c r="AB26" s="162">
        <f t="shared" si="9"/>
        <v>0</v>
      </c>
      <c r="AC26" s="50">
        <f t="shared" si="10"/>
        <v>0</v>
      </c>
      <c r="AD26" s="213"/>
      <c r="AE26" s="107"/>
      <c r="AF26" s="172"/>
      <c r="AG26" s="567"/>
      <c r="AH26" s="162">
        <f t="shared" si="1"/>
        <v>0</v>
      </c>
      <c r="AI26" s="50">
        <f t="shared" si="11"/>
        <v>0</v>
      </c>
      <c r="AJ26" s="213"/>
      <c r="AK26" s="107"/>
      <c r="AL26" s="172"/>
      <c r="AM26" s="578"/>
      <c r="AN26" s="48">
        <f t="shared" si="2"/>
        <v>0</v>
      </c>
      <c r="AO26" s="160">
        <f t="shared" si="12"/>
        <v>0</v>
      </c>
      <c r="AP26" s="213"/>
      <c r="AQ26" s="107"/>
      <c r="AR26" s="172"/>
      <c r="AS26" s="578"/>
      <c r="AT26" s="48">
        <f t="shared" si="3"/>
        <v>0</v>
      </c>
      <c r="AU26" s="160">
        <f t="shared" si="13"/>
        <v>0</v>
      </c>
      <c r="AV26" s="213"/>
      <c r="AW26" s="107"/>
      <c r="AX26" s="237"/>
    </row>
    <row r="27" spans="1:50" s="104" customFormat="1" ht="14.45" customHeight="1" x14ac:dyDescent="0.15">
      <c r="A27" s="113"/>
      <c r="B27" s="114"/>
      <c r="C27" s="114"/>
      <c r="D27" s="114"/>
      <c r="E27" s="106" t="str">
        <f t="shared" si="4"/>
        <v/>
      </c>
      <c r="F27" s="44"/>
      <c r="G27" s="114"/>
      <c r="H27" s="33"/>
      <c r="I27" s="44"/>
      <c r="J27" s="114"/>
      <c r="K27" s="114"/>
      <c r="L27" s="240" t="s">
        <v>10</v>
      </c>
      <c r="M27" s="175"/>
      <c r="N27" s="138">
        <v>1000</v>
      </c>
      <c r="O27" s="52">
        <v>0.05</v>
      </c>
      <c r="P27" s="166">
        <f t="shared" si="5"/>
        <v>0</v>
      </c>
      <c r="Q27" s="50">
        <f t="shared" si="6"/>
        <v>0</v>
      </c>
      <c r="R27" s="213"/>
      <c r="S27" s="107"/>
      <c r="T27" s="172"/>
      <c r="U27" s="567"/>
      <c r="V27" s="162">
        <f t="shared" si="7"/>
        <v>0</v>
      </c>
      <c r="W27" s="50">
        <f t="shared" si="8"/>
        <v>0</v>
      </c>
      <c r="X27" s="213"/>
      <c r="Y27" s="107"/>
      <c r="Z27" s="172"/>
      <c r="AA27" s="567"/>
      <c r="AB27" s="162">
        <f t="shared" si="9"/>
        <v>0</v>
      </c>
      <c r="AC27" s="50">
        <f t="shared" si="10"/>
        <v>0</v>
      </c>
      <c r="AD27" s="213"/>
      <c r="AE27" s="107"/>
      <c r="AF27" s="172"/>
      <c r="AG27" s="567"/>
      <c r="AH27" s="162">
        <f t="shared" si="1"/>
        <v>0</v>
      </c>
      <c r="AI27" s="50">
        <f t="shared" si="11"/>
        <v>0</v>
      </c>
      <c r="AJ27" s="213"/>
      <c r="AK27" s="107"/>
      <c r="AL27" s="172"/>
      <c r="AM27" s="578"/>
      <c r="AN27" s="48">
        <f t="shared" si="2"/>
        <v>0</v>
      </c>
      <c r="AO27" s="160">
        <f t="shared" si="12"/>
        <v>0</v>
      </c>
      <c r="AP27" s="213"/>
      <c r="AQ27" s="107"/>
      <c r="AR27" s="172"/>
      <c r="AS27" s="578"/>
      <c r="AT27" s="48">
        <f t="shared" si="3"/>
        <v>0</v>
      </c>
      <c r="AU27" s="160">
        <f t="shared" si="13"/>
        <v>0</v>
      </c>
      <c r="AV27" s="213"/>
      <c r="AW27" s="107"/>
      <c r="AX27" s="237"/>
    </row>
    <row r="28" spans="1:50" s="104" customFormat="1" ht="15" customHeight="1" x14ac:dyDescent="0.15">
      <c r="A28" s="113"/>
      <c r="B28" s="114"/>
      <c r="C28" s="114"/>
      <c r="D28" s="114"/>
      <c r="E28" s="106" t="str">
        <f t="shared" si="4"/>
        <v/>
      </c>
      <c r="F28" s="44"/>
      <c r="G28" s="114"/>
      <c r="H28" s="33"/>
      <c r="I28" s="44"/>
      <c r="J28" s="114"/>
      <c r="K28" s="114"/>
      <c r="L28" s="240" t="s">
        <v>10</v>
      </c>
      <c r="M28" s="175"/>
      <c r="N28" s="138">
        <v>1000</v>
      </c>
      <c r="O28" s="52">
        <v>0.05</v>
      </c>
      <c r="P28" s="166">
        <f t="shared" ref="P28" si="14">N28*(O28+1)*M28</f>
        <v>0</v>
      </c>
      <c r="Q28" s="50">
        <f t="shared" ref="Q28" si="15">P28/12</f>
        <v>0</v>
      </c>
      <c r="R28" s="213"/>
      <c r="S28" s="107"/>
      <c r="T28" s="172"/>
      <c r="U28" s="567"/>
      <c r="V28" s="162">
        <f t="shared" ref="V28" si="16">P28*$E$10</f>
        <v>0</v>
      </c>
      <c r="W28" s="50">
        <f t="shared" ref="W28" si="17">V28/12</f>
        <v>0</v>
      </c>
      <c r="X28" s="213"/>
      <c r="Y28" s="107"/>
      <c r="Z28" s="172"/>
      <c r="AA28" s="567"/>
      <c r="AB28" s="162">
        <f t="shared" ref="AB28" si="18">P28*$E$11</f>
        <v>0</v>
      </c>
      <c r="AC28" s="50">
        <f t="shared" ref="AC28" si="19">AB28/12</f>
        <v>0</v>
      </c>
      <c r="AD28" s="213"/>
      <c r="AE28" s="107"/>
      <c r="AF28" s="172"/>
      <c r="AG28" s="567"/>
      <c r="AH28" s="162">
        <f t="shared" ref="AH28" si="20">P28*$E$12</f>
        <v>0</v>
      </c>
      <c r="AI28" s="50">
        <f t="shared" ref="AI28" si="21">AH28/12</f>
        <v>0</v>
      </c>
      <c r="AJ28" s="213"/>
      <c r="AK28" s="107"/>
      <c r="AL28" s="172"/>
      <c r="AM28" s="578"/>
      <c r="AN28" s="48">
        <f t="shared" ref="AN28" si="22">P28*$E$13</f>
        <v>0</v>
      </c>
      <c r="AO28" s="160">
        <f t="shared" ref="AO28" si="23">AN28/12</f>
        <v>0</v>
      </c>
      <c r="AP28" s="213"/>
      <c r="AQ28" s="107"/>
      <c r="AR28" s="172"/>
      <c r="AS28" s="578"/>
      <c r="AT28" s="48">
        <f t="shared" ref="AT28" si="24">P28*$E$14</f>
        <v>0</v>
      </c>
      <c r="AU28" s="160">
        <f t="shared" ref="AU28" si="25">AT28/12</f>
        <v>0</v>
      </c>
      <c r="AV28" s="213"/>
      <c r="AW28" s="107"/>
      <c r="AX28" s="237"/>
    </row>
    <row r="29" spans="1:50" s="104" customFormat="1" ht="15" customHeight="1" x14ac:dyDescent="0.15">
      <c r="A29" s="113"/>
      <c r="B29" s="114"/>
      <c r="C29" s="114"/>
      <c r="D29" s="114"/>
      <c r="E29" s="106" t="str">
        <f t="shared" si="4"/>
        <v/>
      </c>
      <c r="F29" s="44"/>
      <c r="G29" s="114"/>
      <c r="H29" s="33"/>
      <c r="I29" s="44"/>
      <c r="J29" s="114"/>
      <c r="K29" s="114"/>
      <c r="L29" s="240" t="s">
        <v>10</v>
      </c>
      <c r="M29" s="175"/>
      <c r="N29" s="138">
        <v>1000</v>
      </c>
      <c r="O29" s="52">
        <v>0.05</v>
      </c>
      <c r="P29" s="166">
        <f t="shared" si="5"/>
        <v>0</v>
      </c>
      <c r="Q29" s="50">
        <f t="shared" si="6"/>
        <v>0</v>
      </c>
      <c r="R29" s="213"/>
      <c r="S29" s="107"/>
      <c r="T29" s="172"/>
      <c r="U29" s="567"/>
      <c r="V29" s="162">
        <f t="shared" si="7"/>
        <v>0</v>
      </c>
      <c r="W29" s="50">
        <f t="shared" si="8"/>
        <v>0</v>
      </c>
      <c r="X29" s="213"/>
      <c r="Y29" s="107"/>
      <c r="Z29" s="172"/>
      <c r="AA29" s="567"/>
      <c r="AB29" s="162">
        <f t="shared" si="9"/>
        <v>0</v>
      </c>
      <c r="AC29" s="50">
        <f t="shared" si="10"/>
        <v>0</v>
      </c>
      <c r="AD29" s="213"/>
      <c r="AE29" s="107"/>
      <c r="AF29" s="172"/>
      <c r="AG29" s="567"/>
      <c r="AH29" s="162">
        <f t="shared" si="1"/>
        <v>0</v>
      </c>
      <c r="AI29" s="50">
        <f t="shared" si="11"/>
        <v>0</v>
      </c>
      <c r="AJ29" s="213"/>
      <c r="AK29" s="107"/>
      <c r="AL29" s="172"/>
      <c r="AM29" s="578"/>
      <c r="AN29" s="48">
        <f t="shared" si="2"/>
        <v>0</v>
      </c>
      <c r="AO29" s="160">
        <f t="shared" si="12"/>
        <v>0</v>
      </c>
      <c r="AP29" s="213"/>
      <c r="AQ29" s="107"/>
      <c r="AR29" s="172"/>
      <c r="AS29" s="578"/>
      <c r="AT29" s="48">
        <f t="shared" si="3"/>
        <v>0</v>
      </c>
      <c r="AU29" s="160">
        <f t="shared" si="13"/>
        <v>0</v>
      </c>
      <c r="AV29" s="213"/>
      <c r="AW29" s="107"/>
      <c r="AX29" s="237"/>
    </row>
    <row r="30" spans="1:50" s="104" customFormat="1" ht="14.45" customHeight="1" x14ac:dyDescent="0.15">
      <c r="A30" s="113"/>
      <c r="B30" s="114"/>
      <c r="C30" s="114"/>
      <c r="D30" s="114"/>
      <c r="E30" s="106" t="str">
        <f t="shared" si="4"/>
        <v/>
      </c>
      <c r="F30" s="44"/>
      <c r="G30" s="114"/>
      <c r="H30" s="33"/>
      <c r="I30" s="44"/>
      <c r="J30" s="114"/>
      <c r="K30" s="114"/>
      <c r="L30" s="240" t="s">
        <v>10</v>
      </c>
      <c r="M30" s="175"/>
      <c r="N30" s="138">
        <v>1000</v>
      </c>
      <c r="O30" s="52">
        <v>0.05</v>
      </c>
      <c r="P30" s="166">
        <f t="shared" si="5"/>
        <v>0</v>
      </c>
      <c r="Q30" s="50">
        <f t="shared" si="6"/>
        <v>0</v>
      </c>
      <c r="R30" s="213"/>
      <c r="S30" s="107"/>
      <c r="T30" s="172"/>
      <c r="U30" s="567"/>
      <c r="V30" s="162">
        <f t="shared" si="7"/>
        <v>0</v>
      </c>
      <c r="W30" s="50">
        <f t="shared" si="8"/>
        <v>0</v>
      </c>
      <c r="X30" s="213"/>
      <c r="Y30" s="107"/>
      <c r="Z30" s="172"/>
      <c r="AA30" s="567"/>
      <c r="AB30" s="162">
        <f t="shared" si="9"/>
        <v>0</v>
      </c>
      <c r="AC30" s="50">
        <f t="shared" si="10"/>
        <v>0</v>
      </c>
      <c r="AD30" s="213"/>
      <c r="AE30" s="107"/>
      <c r="AF30" s="172"/>
      <c r="AG30" s="567"/>
      <c r="AH30" s="162">
        <f t="shared" si="1"/>
        <v>0</v>
      </c>
      <c r="AI30" s="50">
        <f t="shared" si="11"/>
        <v>0</v>
      </c>
      <c r="AJ30" s="213"/>
      <c r="AK30" s="107"/>
      <c r="AL30" s="172"/>
      <c r="AM30" s="578"/>
      <c r="AN30" s="48">
        <f t="shared" si="2"/>
        <v>0</v>
      </c>
      <c r="AO30" s="160">
        <f t="shared" si="12"/>
        <v>0</v>
      </c>
      <c r="AP30" s="213"/>
      <c r="AQ30" s="107"/>
      <c r="AR30" s="172"/>
      <c r="AS30" s="578"/>
      <c r="AT30" s="48">
        <f t="shared" si="3"/>
        <v>0</v>
      </c>
      <c r="AU30" s="160">
        <f t="shared" si="13"/>
        <v>0</v>
      </c>
      <c r="AV30" s="213"/>
      <c r="AW30" s="107"/>
      <c r="AX30" s="237"/>
    </row>
    <row r="31" spans="1:50" s="104" customFormat="1" ht="14.45" customHeight="1" x14ac:dyDescent="0.15">
      <c r="A31" s="113"/>
      <c r="B31" s="114"/>
      <c r="C31" s="114"/>
      <c r="D31" s="114"/>
      <c r="E31" s="106" t="str">
        <f t="shared" si="4"/>
        <v/>
      </c>
      <c r="F31" s="44"/>
      <c r="G31" s="114"/>
      <c r="H31" s="33"/>
      <c r="I31" s="44"/>
      <c r="J31" s="114"/>
      <c r="K31" s="114"/>
      <c r="L31" s="240" t="s">
        <v>10</v>
      </c>
      <c r="M31" s="175"/>
      <c r="N31" s="138">
        <v>1000</v>
      </c>
      <c r="O31" s="52">
        <v>0.05</v>
      </c>
      <c r="P31" s="166">
        <f t="shared" ref="P31:P50" si="26">N31*(O31+1)*M31</f>
        <v>0</v>
      </c>
      <c r="Q31" s="50">
        <f t="shared" si="6"/>
        <v>0</v>
      </c>
      <c r="R31" s="213"/>
      <c r="S31" s="107"/>
      <c r="T31" s="172"/>
      <c r="U31" s="567"/>
      <c r="V31" s="162">
        <f t="shared" si="7"/>
        <v>0</v>
      </c>
      <c r="W31" s="50">
        <f t="shared" si="8"/>
        <v>0</v>
      </c>
      <c r="X31" s="213"/>
      <c r="Y31" s="107"/>
      <c r="Z31" s="172"/>
      <c r="AA31" s="567"/>
      <c r="AB31" s="162">
        <f t="shared" si="9"/>
        <v>0</v>
      </c>
      <c r="AC31" s="50">
        <f t="shared" si="10"/>
        <v>0</v>
      </c>
      <c r="AD31" s="213"/>
      <c r="AE31" s="107"/>
      <c r="AF31" s="172"/>
      <c r="AG31" s="567"/>
      <c r="AH31" s="162">
        <f t="shared" si="1"/>
        <v>0</v>
      </c>
      <c r="AI31" s="50">
        <f t="shared" si="11"/>
        <v>0</v>
      </c>
      <c r="AJ31" s="213"/>
      <c r="AK31" s="107"/>
      <c r="AL31" s="172"/>
      <c r="AM31" s="578"/>
      <c r="AN31" s="48">
        <f t="shared" si="2"/>
        <v>0</v>
      </c>
      <c r="AO31" s="160">
        <f t="shared" si="12"/>
        <v>0</v>
      </c>
      <c r="AP31" s="213"/>
      <c r="AQ31" s="107"/>
      <c r="AR31" s="172"/>
      <c r="AS31" s="578"/>
      <c r="AT31" s="48">
        <f t="shared" si="3"/>
        <v>0</v>
      </c>
      <c r="AU31" s="160">
        <f t="shared" si="13"/>
        <v>0</v>
      </c>
      <c r="AV31" s="213"/>
      <c r="AW31" s="107"/>
      <c r="AX31" s="237"/>
    </row>
    <row r="32" spans="1:50" s="104" customFormat="1" ht="14.45" customHeight="1" x14ac:dyDescent="0.15">
      <c r="A32" s="113"/>
      <c r="B32" s="114"/>
      <c r="C32" s="114"/>
      <c r="D32" s="114"/>
      <c r="E32" s="106" t="str">
        <f t="shared" si="4"/>
        <v/>
      </c>
      <c r="F32" s="44"/>
      <c r="G32" s="114"/>
      <c r="H32" s="33"/>
      <c r="I32" s="44"/>
      <c r="J32" s="114"/>
      <c r="K32" s="114"/>
      <c r="L32" s="240" t="s">
        <v>10</v>
      </c>
      <c r="M32" s="175"/>
      <c r="N32" s="138">
        <v>1000</v>
      </c>
      <c r="O32" s="52">
        <v>0.05</v>
      </c>
      <c r="P32" s="166">
        <f t="shared" si="26"/>
        <v>0</v>
      </c>
      <c r="Q32" s="50">
        <f t="shared" si="6"/>
        <v>0</v>
      </c>
      <c r="R32" s="213"/>
      <c r="S32" s="107"/>
      <c r="T32" s="172"/>
      <c r="U32" s="567"/>
      <c r="V32" s="162">
        <f t="shared" si="7"/>
        <v>0</v>
      </c>
      <c r="W32" s="50">
        <f t="shared" si="8"/>
        <v>0</v>
      </c>
      <c r="X32" s="213"/>
      <c r="Y32" s="107"/>
      <c r="Z32" s="172"/>
      <c r="AA32" s="567"/>
      <c r="AB32" s="162">
        <f t="shared" si="9"/>
        <v>0</v>
      </c>
      <c r="AC32" s="50">
        <f t="shared" si="10"/>
        <v>0</v>
      </c>
      <c r="AD32" s="213"/>
      <c r="AE32" s="107"/>
      <c r="AF32" s="172"/>
      <c r="AG32" s="567"/>
      <c r="AH32" s="162">
        <f t="shared" si="1"/>
        <v>0</v>
      </c>
      <c r="AI32" s="50">
        <f t="shared" si="11"/>
        <v>0</v>
      </c>
      <c r="AJ32" s="213"/>
      <c r="AK32" s="107"/>
      <c r="AL32" s="172"/>
      <c r="AM32" s="578"/>
      <c r="AN32" s="48">
        <f t="shared" si="2"/>
        <v>0</v>
      </c>
      <c r="AO32" s="160">
        <f t="shared" si="12"/>
        <v>0</v>
      </c>
      <c r="AP32" s="213"/>
      <c r="AQ32" s="107"/>
      <c r="AR32" s="172"/>
      <c r="AS32" s="578"/>
      <c r="AT32" s="48">
        <f t="shared" si="3"/>
        <v>0</v>
      </c>
      <c r="AU32" s="160">
        <f t="shared" si="13"/>
        <v>0</v>
      </c>
      <c r="AV32" s="213"/>
      <c r="AW32" s="107"/>
      <c r="AX32" s="237"/>
    </row>
    <row r="33" spans="1:50" s="104" customFormat="1" ht="14.45" customHeight="1" x14ac:dyDescent="0.15">
      <c r="A33" s="113"/>
      <c r="B33" s="114"/>
      <c r="C33" s="114"/>
      <c r="D33" s="114"/>
      <c r="E33" s="106" t="str">
        <f t="shared" si="4"/>
        <v/>
      </c>
      <c r="F33" s="44"/>
      <c r="G33" s="114"/>
      <c r="H33" s="33"/>
      <c r="I33" s="44"/>
      <c r="J33" s="114"/>
      <c r="K33" s="114"/>
      <c r="L33" s="240" t="s">
        <v>10</v>
      </c>
      <c r="M33" s="175"/>
      <c r="N33" s="138">
        <v>1000</v>
      </c>
      <c r="O33" s="52">
        <v>0.05</v>
      </c>
      <c r="P33" s="166">
        <f t="shared" si="26"/>
        <v>0</v>
      </c>
      <c r="Q33" s="50">
        <f t="shared" si="6"/>
        <v>0</v>
      </c>
      <c r="R33" s="213"/>
      <c r="S33" s="107"/>
      <c r="T33" s="172"/>
      <c r="U33" s="567"/>
      <c r="V33" s="162">
        <f t="shared" si="7"/>
        <v>0</v>
      </c>
      <c r="W33" s="50">
        <f t="shared" si="8"/>
        <v>0</v>
      </c>
      <c r="X33" s="213"/>
      <c r="Y33" s="107"/>
      <c r="Z33" s="172"/>
      <c r="AA33" s="567"/>
      <c r="AB33" s="162">
        <f t="shared" si="9"/>
        <v>0</v>
      </c>
      <c r="AC33" s="50">
        <f t="shared" si="10"/>
        <v>0</v>
      </c>
      <c r="AD33" s="213"/>
      <c r="AE33" s="107"/>
      <c r="AF33" s="172"/>
      <c r="AG33" s="567"/>
      <c r="AH33" s="162">
        <f t="shared" si="1"/>
        <v>0</v>
      </c>
      <c r="AI33" s="50">
        <f t="shared" si="11"/>
        <v>0</v>
      </c>
      <c r="AJ33" s="213"/>
      <c r="AK33" s="107"/>
      <c r="AL33" s="172"/>
      <c r="AM33" s="578"/>
      <c r="AN33" s="48">
        <f t="shared" si="2"/>
        <v>0</v>
      </c>
      <c r="AO33" s="160">
        <f t="shared" si="12"/>
        <v>0</v>
      </c>
      <c r="AP33" s="213"/>
      <c r="AQ33" s="107"/>
      <c r="AR33" s="172"/>
      <c r="AS33" s="578"/>
      <c r="AT33" s="48">
        <f t="shared" si="3"/>
        <v>0</v>
      </c>
      <c r="AU33" s="160">
        <f t="shared" si="13"/>
        <v>0</v>
      </c>
      <c r="AV33" s="213"/>
      <c r="AW33" s="107"/>
      <c r="AX33" s="237"/>
    </row>
    <row r="34" spans="1:50" s="104" customFormat="1" ht="14.45" customHeight="1" x14ac:dyDescent="0.15">
      <c r="A34" s="113"/>
      <c r="B34" s="114"/>
      <c r="C34" s="114"/>
      <c r="D34" s="114"/>
      <c r="E34" s="106" t="str">
        <f t="shared" si="4"/>
        <v/>
      </c>
      <c r="F34" s="44"/>
      <c r="G34" s="114"/>
      <c r="H34" s="33"/>
      <c r="I34" s="44"/>
      <c r="J34" s="114"/>
      <c r="K34" s="114"/>
      <c r="L34" s="240" t="s">
        <v>10</v>
      </c>
      <c r="M34" s="175"/>
      <c r="N34" s="138">
        <v>1000</v>
      </c>
      <c r="O34" s="52">
        <v>0.05</v>
      </c>
      <c r="P34" s="166">
        <f t="shared" si="26"/>
        <v>0</v>
      </c>
      <c r="Q34" s="50">
        <f t="shared" si="6"/>
        <v>0</v>
      </c>
      <c r="R34" s="213"/>
      <c r="S34" s="107"/>
      <c r="T34" s="172"/>
      <c r="U34" s="567"/>
      <c r="V34" s="162">
        <f t="shared" si="7"/>
        <v>0</v>
      </c>
      <c r="W34" s="50">
        <f t="shared" si="8"/>
        <v>0</v>
      </c>
      <c r="X34" s="213"/>
      <c r="Y34" s="107"/>
      <c r="Z34" s="172"/>
      <c r="AA34" s="567"/>
      <c r="AB34" s="162">
        <f t="shared" si="9"/>
        <v>0</v>
      </c>
      <c r="AC34" s="50">
        <f t="shared" si="10"/>
        <v>0</v>
      </c>
      <c r="AD34" s="213"/>
      <c r="AE34" s="107"/>
      <c r="AF34" s="172"/>
      <c r="AG34" s="567"/>
      <c r="AH34" s="162">
        <f t="shared" si="1"/>
        <v>0</v>
      </c>
      <c r="AI34" s="50">
        <f t="shared" si="11"/>
        <v>0</v>
      </c>
      <c r="AJ34" s="213"/>
      <c r="AK34" s="107"/>
      <c r="AL34" s="172"/>
      <c r="AM34" s="578"/>
      <c r="AN34" s="48">
        <f t="shared" si="2"/>
        <v>0</v>
      </c>
      <c r="AO34" s="160">
        <f t="shared" si="12"/>
        <v>0</v>
      </c>
      <c r="AP34" s="213"/>
      <c r="AQ34" s="107"/>
      <c r="AR34" s="172"/>
      <c r="AS34" s="578"/>
      <c r="AT34" s="48">
        <f t="shared" si="3"/>
        <v>0</v>
      </c>
      <c r="AU34" s="160">
        <f t="shared" si="13"/>
        <v>0</v>
      </c>
      <c r="AV34" s="213"/>
      <c r="AW34" s="107"/>
      <c r="AX34" s="237"/>
    </row>
    <row r="35" spans="1:50" s="104" customFormat="1" ht="14.45" customHeight="1" x14ac:dyDescent="0.15">
      <c r="A35" s="113"/>
      <c r="B35" s="114"/>
      <c r="C35" s="114"/>
      <c r="D35" s="114"/>
      <c r="E35" s="106" t="str">
        <f t="shared" si="4"/>
        <v/>
      </c>
      <c r="F35" s="44"/>
      <c r="G35" s="114"/>
      <c r="H35" s="33"/>
      <c r="I35" s="44"/>
      <c r="J35" s="114"/>
      <c r="K35" s="114"/>
      <c r="L35" s="240" t="s">
        <v>10</v>
      </c>
      <c r="M35" s="175"/>
      <c r="N35" s="138">
        <v>1000</v>
      </c>
      <c r="O35" s="52">
        <v>0.05</v>
      </c>
      <c r="P35" s="166">
        <f t="shared" si="26"/>
        <v>0</v>
      </c>
      <c r="Q35" s="50">
        <f t="shared" si="6"/>
        <v>0</v>
      </c>
      <c r="R35" s="213"/>
      <c r="S35" s="107"/>
      <c r="T35" s="172"/>
      <c r="U35" s="567"/>
      <c r="V35" s="162">
        <f t="shared" si="7"/>
        <v>0</v>
      </c>
      <c r="W35" s="50">
        <f t="shared" si="8"/>
        <v>0</v>
      </c>
      <c r="X35" s="213"/>
      <c r="Y35" s="107"/>
      <c r="Z35" s="172"/>
      <c r="AA35" s="567"/>
      <c r="AB35" s="162">
        <f t="shared" si="9"/>
        <v>0</v>
      </c>
      <c r="AC35" s="50">
        <f t="shared" si="10"/>
        <v>0</v>
      </c>
      <c r="AD35" s="213"/>
      <c r="AE35" s="107"/>
      <c r="AF35" s="172"/>
      <c r="AG35" s="567"/>
      <c r="AH35" s="162">
        <f t="shared" si="1"/>
        <v>0</v>
      </c>
      <c r="AI35" s="50">
        <f t="shared" si="11"/>
        <v>0</v>
      </c>
      <c r="AJ35" s="213"/>
      <c r="AK35" s="107"/>
      <c r="AL35" s="172"/>
      <c r="AM35" s="578"/>
      <c r="AN35" s="48">
        <f t="shared" si="2"/>
        <v>0</v>
      </c>
      <c r="AO35" s="160">
        <f t="shared" si="12"/>
        <v>0</v>
      </c>
      <c r="AP35" s="213"/>
      <c r="AQ35" s="107"/>
      <c r="AR35" s="172"/>
      <c r="AS35" s="578"/>
      <c r="AT35" s="48">
        <f t="shared" si="3"/>
        <v>0</v>
      </c>
      <c r="AU35" s="160">
        <f t="shared" si="13"/>
        <v>0</v>
      </c>
      <c r="AV35" s="213"/>
      <c r="AW35" s="107"/>
      <c r="AX35" s="237"/>
    </row>
    <row r="36" spans="1:50" s="104" customFormat="1" ht="14.45" customHeight="1" x14ac:dyDescent="0.15">
      <c r="A36" s="105"/>
      <c r="B36" s="44"/>
      <c r="C36" s="44"/>
      <c r="D36" s="44"/>
      <c r="E36" s="106" t="str">
        <f t="shared" si="4"/>
        <v/>
      </c>
      <c r="F36" s="128"/>
      <c r="G36" s="128"/>
      <c r="H36" s="159"/>
      <c r="I36" s="128"/>
      <c r="J36" s="128"/>
      <c r="K36" s="128"/>
      <c r="L36" s="240" t="s">
        <v>10</v>
      </c>
      <c r="M36" s="224"/>
      <c r="N36" s="138">
        <v>1000</v>
      </c>
      <c r="O36" s="52">
        <v>0.05</v>
      </c>
      <c r="P36" s="166">
        <f t="shared" si="26"/>
        <v>0</v>
      </c>
      <c r="Q36" s="50">
        <f t="shared" si="6"/>
        <v>0</v>
      </c>
      <c r="R36" s="213"/>
      <c r="S36" s="107"/>
      <c r="T36" s="172"/>
      <c r="U36" s="567"/>
      <c r="V36" s="162">
        <f t="shared" si="7"/>
        <v>0</v>
      </c>
      <c r="W36" s="50">
        <f t="shared" si="8"/>
        <v>0</v>
      </c>
      <c r="X36" s="213"/>
      <c r="Y36" s="107"/>
      <c r="Z36" s="172"/>
      <c r="AA36" s="567"/>
      <c r="AB36" s="162">
        <f t="shared" si="9"/>
        <v>0</v>
      </c>
      <c r="AC36" s="50">
        <f t="shared" si="10"/>
        <v>0</v>
      </c>
      <c r="AD36" s="213"/>
      <c r="AE36" s="107"/>
      <c r="AF36" s="172"/>
      <c r="AG36" s="567"/>
      <c r="AH36" s="162">
        <f t="shared" si="1"/>
        <v>0</v>
      </c>
      <c r="AI36" s="50">
        <f t="shared" si="11"/>
        <v>0</v>
      </c>
      <c r="AJ36" s="213"/>
      <c r="AK36" s="107"/>
      <c r="AL36" s="172"/>
      <c r="AM36" s="578"/>
      <c r="AN36" s="48">
        <f t="shared" si="2"/>
        <v>0</v>
      </c>
      <c r="AO36" s="160">
        <f t="shared" si="12"/>
        <v>0</v>
      </c>
      <c r="AP36" s="213"/>
      <c r="AQ36" s="107"/>
      <c r="AR36" s="172"/>
      <c r="AS36" s="578"/>
      <c r="AT36" s="48">
        <f t="shared" si="3"/>
        <v>0</v>
      </c>
      <c r="AU36" s="160">
        <f t="shared" si="13"/>
        <v>0</v>
      </c>
      <c r="AV36" s="213"/>
      <c r="AW36" s="107"/>
      <c r="AX36" s="237"/>
    </row>
    <row r="37" spans="1:50" s="104" customFormat="1" ht="14.45" customHeight="1" x14ac:dyDescent="0.15">
      <c r="A37" s="105"/>
      <c r="B37" s="44"/>
      <c r="C37" s="44"/>
      <c r="D37" s="44"/>
      <c r="E37" s="106" t="str">
        <f t="shared" si="4"/>
        <v/>
      </c>
      <c r="F37" s="128"/>
      <c r="G37" s="128"/>
      <c r="H37" s="159"/>
      <c r="I37" s="128"/>
      <c r="J37" s="128"/>
      <c r="K37" s="128"/>
      <c r="L37" s="240" t="s">
        <v>10</v>
      </c>
      <c r="M37" s="224"/>
      <c r="N37" s="138">
        <v>1000</v>
      </c>
      <c r="O37" s="52">
        <v>0.05</v>
      </c>
      <c r="P37" s="166">
        <f t="shared" si="26"/>
        <v>0</v>
      </c>
      <c r="Q37" s="50">
        <f t="shared" si="6"/>
        <v>0</v>
      </c>
      <c r="R37" s="213"/>
      <c r="S37" s="107"/>
      <c r="T37" s="172"/>
      <c r="U37" s="567"/>
      <c r="V37" s="162">
        <f t="shared" si="7"/>
        <v>0</v>
      </c>
      <c r="W37" s="50">
        <f t="shared" si="8"/>
        <v>0</v>
      </c>
      <c r="X37" s="213"/>
      <c r="Y37" s="107"/>
      <c r="Z37" s="172"/>
      <c r="AA37" s="567"/>
      <c r="AB37" s="162">
        <f t="shared" si="9"/>
        <v>0</v>
      </c>
      <c r="AC37" s="50">
        <f t="shared" si="10"/>
        <v>0</v>
      </c>
      <c r="AD37" s="213"/>
      <c r="AE37" s="107"/>
      <c r="AF37" s="172"/>
      <c r="AG37" s="567"/>
      <c r="AH37" s="162">
        <f t="shared" si="1"/>
        <v>0</v>
      </c>
      <c r="AI37" s="50">
        <f t="shared" si="11"/>
        <v>0</v>
      </c>
      <c r="AJ37" s="213"/>
      <c r="AK37" s="107"/>
      <c r="AL37" s="172"/>
      <c r="AM37" s="578"/>
      <c r="AN37" s="48">
        <f t="shared" si="2"/>
        <v>0</v>
      </c>
      <c r="AO37" s="160">
        <f t="shared" si="12"/>
        <v>0</v>
      </c>
      <c r="AP37" s="213"/>
      <c r="AQ37" s="107"/>
      <c r="AR37" s="172"/>
      <c r="AS37" s="578"/>
      <c r="AT37" s="48">
        <f t="shared" si="3"/>
        <v>0</v>
      </c>
      <c r="AU37" s="160">
        <f t="shared" si="13"/>
        <v>0</v>
      </c>
      <c r="AV37" s="213"/>
      <c r="AW37" s="107"/>
      <c r="AX37" s="237"/>
    </row>
    <row r="38" spans="1:50" s="104" customFormat="1" ht="14.45" customHeight="1" x14ac:dyDescent="0.15">
      <c r="A38" s="113"/>
      <c r="B38" s="114"/>
      <c r="C38" s="114"/>
      <c r="D38" s="114"/>
      <c r="E38" s="106" t="str">
        <f t="shared" si="4"/>
        <v/>
      </c>
      <c r="F38" s="44"/>
      <c r="G38" s="114"/>
      <c r="H38" s="33"/>
      <c r="I38" s="44"/>
      <c r="J38" s="114"/>
      <c r="K38" s="114"/>
      <c r="L38" s="240" t="s">
        <v>10</v>
      </c>
      <c r="M38" s="175"/>
      <c r="N38" s="138">
        <v>1000</v>
      </c>
      <c r="O38" s="52">
        <v>0.05</v>
      </c>
      <c r="P38" s="166">
        <f t="shared" si="26"/>
        <v>0</v>
      </c>
      <c r="Q38" s="50">
        <f t="shared" si="6"/>
        <v>0</v>
      </c>
      <c r="R38" s="213"/>
      <c r="S38" s="107"/>
      <c r="T38" s="172"/>
      <c r="U38" s="567"/>
      <c r="V38" s="162">
        <f t="shared" si="7"/>
        <v>0</v>
      </c>
      <c r="W38" s="50">
        <f t="shared" si="8"/>
        <v>0</v>
      </c>
      <c r="X38" s="213"/>
      <c r="Y38" s="107"/>
      <c r="Z38" s="172"/>
      <c r="AA38" s="567"/>
      <c r="AB38" s="162">
        <f t="shared" si="9"/>
        <v>0</v>
      </c>
      <c r="AC38" s="50">
        <f t="shared" si="10"/>
        <v>0</v>
      </c>
      <c r="AD38" s="213"/>
      <c r="AE38" s="107"/>
      <c r="AF38" s="172"/>
      <c r="AG38" s="567"/>
      <c r="AH38" s="162">
        <f t="shared" si="1"/>
        <v>0</v>
      </c>
      <c r="AI38" s="50">
        <f t="shared" si="11"/>
        <v>0</v>
      </c>
      <c r="AJ38" s="213"/>
      <c r="AK38" s="107"/>
      <c r="AL38" s="172"/>
      <c r="AM38" s="578"/>
      <c r="AN38" s="48">
        <f t="shared" si="2"/>
        <v>0</v>
      </c>
      <c r="AO38" s="160">
        <f t="shared" si="12"/>
        <v>0</v>
      </c>
      <c r="AP38" s="213"/>
      <c r="AQ38" s="107"/>
      <c r="AR38" s="172"/>
      <c r="AS38" s="578"/>
      <c r="AT38" s="48">
        <f t="shared" si="3"/>
        <v>0</v>
      </c>
      <c r="AU38" s="160">
        <f t="shared" si="13"/>
        <v>0</v>
      </c>
      <c r="AV38" s="213"/>
      <c r="AW38" s="107"/>
      <c r="AX38" s="237"/>
    </row>
    <row r="39" spans="1:50" s="104" customFormat="1" ht="14.45" customHeight="1" x14ac:dyDescent="0.15">
      <c r="A39" s="113"/>
      <c r="B39" s="114"/>
      <c r="C39" s="114"/>
      <c r="D39" s="114"/>
      <c r="E39" s="106" t="str">
        <f t="shared" si="4"/>
        <v/>
      </c>
      <c r="F39" s="128"/>
      <c r="G39" s="128"/>
      <c r="H39" s="159"/>
      <c r="I39" s="128"/>
      <c r="J39" s="128"/>
      <c r="K39" s="128"/>
      <c r="L39" s="240" t="s">
        <v>10</v>
      </c>
      <c r="M39" s="175"/>
      <c r="N39" s="138">
        <v>1000</v>
      </c>
      <c r="O39" s="52">
        <v>0.05</v>
      </c>
      <c r="P39" s="166">
        <f t="shared" si="26"/>
        <v>0</v>
      </c>
      <c r="Q39" s="50">
        <f t="shared" si="6"/>
        <v>0</v>
      </c>
      <c r="R39" s="213"/>
      <c r="S39" s="107"/>
      <c r="T39" s="172"/>
      <c r="U39" s="567"/>
      <c r="V39" s="162">
        <f t="shared" si="7"/>
        <v>0</v>
      </c>
      <c r="W39" s="50">
        <f t="shared" si="8"/>
        <v>0</v>
      </c>
      <c r="X39" s="213"/>
      <c r="Y39" s="107"/>
      <c r="Z39" s="172"/>
      <c r="AA39" s="567"/>
      <c r="AB39" s="162">
        <f t="shared" si="9"/>
        <v>0</v>
      </c>
      <c r="AC39" s="50">
        <f t="shared" si="10"/>
        <v>0</v>
      </c>
      <c r="AD39" s="213"/>
      <c r="AE39" s="107"/>
      <c r="AF39" s="172"/>
      <c r="AG39" s="567"/>
      <c r="AH39" s="162">
        <f t="shared" si="1"/>
        <v>0</v>
      </c>
      <c r="AI39" s="50">
        <f t="shared" si="11"/>
        <v>0</v>
      </c>
      <c r="AJ39" s="213"/>
      <c r="AK39" s="107"/>
      <c r="AL39" s="172"/>
      <c r="AM39" s="578"/>
      <c r="AN39" s="48">
        <f t="shared" si="2"/>
        <v>0</v>
      </c>
      <c r="AO39" s="160">
        <f t="shared" si="12"/>
        <v>0</v>
      </c>
      <c r="AP39" s="213"/>
      <c r="AQ39" s="107"/>
      <c r="AR39" s="172"/>
      <c r="AS39" s="578"/>
      <c r="AT39" s="48">
        <f t="shared" si="3"/>
        <v>0</v>
      </c>
      <c r="AU39" s="160">
        <f t="shared" si="13"/>
        <v>0</v>
      </c>
      <c r="AV39" s="213"/>
      <c r="AW39" s="107"/>
      <c r="AX39" s="237"/>
    </row>
    <row r="40" spans="1:50" s="104" customFormat="1" ht="14.45" customHeight="1" x14ac:dyDescent="0.15">
      <c r="A40" s="113"/>
      <c r="B40" s="114"/>
      <c r="C40" s="114"/>
      <c r="D40" s="114"/>
      <c r="E40" s="106" t="str">
        <f t="shared" si="4"/>
        <v/>
      </c>
      <c r="F40" s="44"/>
      <c r="G40" s="114"/>
      <c r="H40" s="33"/>
      <c r="I40" s="44"/>
      <c r="J40" s="114"/>
      <c r="K40" s="114"/>
      <c r="L40" s="240" t="s">
        <v>10</v>
      </c>
      <c r="M40" s="175"/>
      <c r="N40" s="138">
        <v>1000</v>
      </c>
      <c r="O40" s="52">
        <v>0.05</v>
      </c>
      <c r="P40" s="166">
        <f t="shared" si="26"/>
        <v>0</v>
      </c>
      <c r="Q40" s="50">
        <f t="shared" si="6"/>
        <v>0</v>
      </c>
      <c r="R40" s="213"/>
      <c r="S40" s="107"/>
      <c r="T40" s="172"/>
      <c r="U40" s="567"/>
      <c r="V40" s="162">
        <f t="shared" si="7"/>
        <v>0</v>
      </c>
      <c r="W40" s="50">
        <f t="shared" si="8"/>
        <v>0</v>
      </c>
      <c r="X40" s="213"/>
      <c r="Y40" s="107"/>
      <c r="Z40" s="172"/>
      <c r="AA40" s="567"/>
      <c r="AB40" s="162">
        <f t="shared" si="9"/>
        <v>0</v>
      </c>
      <c r="AC40" s="50">
        <f t="shared" si="10"/>
        <v>0</v>
      </c>
      <c r="AD40" s="213"/>
      <c r="AE40" s="107"/>
      <c r="AF40" s="172"/>
      <c r="AG40" s="567"/>
      <c r="AH40" s="162">
        <f t="shared" si="1"/>
        <v>0</v>
      </c>
      <c r="AI40" s="50">
        <f t="shared" si="11"/>
        <v>0</v>
      </c>
      <c r="AJ40" s="213"/>
      <c r="AK40" s="107"/>
      <c r="AL40" s="172"/>
      <c r="AM40" s="578"/>
      <c r="AN40" s="48">
        <f t="shared" si="2"/>
        <v>0</v>
      </c>
      <c r="AO40" s="160">
        <f t="shared" si="12"/>
        <v>0</v>
      </c>
      <c r="AP40" s="213"/>
      <c r="AQ40" s="107"/>
      <c r="AR40" s="172"/>
      <c r="AS40" s="578"/>
      <c r="AT40" s="48">
        <f t="shared" si="3"/>
        <v>0</v>
      </c>
      <c r="AU40" s="160">
        <f t="shared" si="13"/>
        <v>0</v>
      </c>
      <c r="AV40" s="213"/>
      <c r="AW40" s="107"/>
      <c r="AX40" s="237"/>
    </row>
    <row r="41" spans="1:50" s="104" customFormat="1" ht="14.45" customHeight="1" x14ac:dyDescent="0.15">
      <c r="A41" s="119"/>
      <c r="B41" s="118"/>
      <c r="C41" s="118"/>
      <c r="D41" s="118"/>
      <c r="E41" s="106" t="str">
        <f t="shared" si="4"/>
        <v/>
      </c>
      <c r="F41" s="128"/>
      <c r="G41" s="128"/>
      <c r="H41" s="159"/>
      <c r="I41" s="128"/>
      <c r="J41" s="128"/>
      <c r="K41" s="128"/>
      <c r="L41" s="240" t="s">
        <v>10</v>
      </c>
      <c r="M41" s="224"/>
      <c r="N41" s="138">
        <v>1000</v>
      </c>
      <c r="O41" s="52">
        <v>0.05</v>
      </c>
      <c r="P41" s="166">
        <f t="shared" si="26"/>
        <v>0</v>
      </c>
      <c r="Q41" s="50">
        <f t="shared" si="6"/>
        <v>0</v>
      </c>
      <c r="R41" s="213"/>
      <c r="S41" s="107"/>
      <c r="T41" s="172"/>
      <c r="U41" s="567"/>
      <c r="V41" s="162">
        <f t="shared" si="7"/>
        <v>0</v>
      </c>
      <c r="W41" s="50">
        <f t="shared" si="8"/>
        <v>0</v>
      </c>
      <c r="X41" s="213"/>
      <c r="Y41" s="107"/>
      <c r="Z41" s="172"/>
      <c r="AA41" s="567"/>
      <c r="AB41" s="162">
        <f t="shared" si="9"/>
        <v>0</v>
      </c>
      <c r="AC41" s="50">
        <f t="shared" si="10"/>
        <v>0</v>
      </c>
      <c r="AD41" s="213"/>
      <c r="AE41" s="107"/>
      <c r="AF41" s="172"/>
      <c r="AG41" s="567"/>
      <c r="AH41" s="162">
        <f t="shared" si="1"/>
        <v>0</v>
      </c>
      <c r="AI41" s="50">
        <f t="shared" si="11"/>
        <v>0</v>
      </c>
      <c r="AJ41" s="213"/>
      <c r="AK41" s="107"/>
      <c r="AL41" s="172"/>
      <c r="AM41" s="578"/>
      <c r="AN41" s="48">
        <f t="shared" si="2"/>
        <v>0</v>
      </c>
      <c r="AO41" s="160">
        <f t="shared" si="12"/>
        <v>0</v>
      </c>
      <c r="AP41" s="213"/>
      <c r="AQ41" s="107"/>
      <c r="AR41" s="172"/>
      <c r="AS41" s="578"/>
      <c r="AT41" s="48">
        <f t="shared" si="3"/>
        <v>0</v>
      </c>
      <c r="AU41" s="160">
        <f t="shared" si="13"/>
        <v>0</v>
      </c>
      <c r="AV41" s="213"/>
      <c r="AW41" s="107"/>
      <c r="AX41" s="237"/>
    </row>
    <row r="42" spans="1:50" s="104" customFormat="1" ht="14.45" customHeight="1" x14ac:dyDescent="0.15">
      <c r="A42" s="113"/>
      <c r="B42" s="114"/>
      <c r="C42" s="114"/>
      <c r="D42" s="114"/>
      <c r="E42" s="106" t="str">
        <f t="shared" si="4"/>
        <v/>
      </c>
      <c r="F42" s="44"/>
      <c r="G42" s="114"/>
      <c r="H42" s="33"/>
      <c r="I42" s="44"/>
      <c r="J42" s="114"/>
      <c r="K42" s="114"/>
      <c r="L42" s="240" t="s">
        <v>10</v>
      </c>
      <c r="M42" s="175"/>
      <c r="N42" s="138">
        <v>1001</v>
      </c>
      <c r="O42" s="52">
        <v>1.05</v>
      </c>
      <c r="P42" s="166">
        <f t="shared" ref="P42" si="27">N42*(O42+1)*M42</f>
        <v>0</v>
      </c>
      <c r="Q42" s="50">
        <f t="shared" ref="Q42" si="28">P42/12</f>
        <v>0</v>
      </c>
      <c r="R42" s="213"/>
      <c r="S42" s="107"/>
      <c r="T42" s="172"/>
      <c r="U42" s="567"/>
      <c r="V42" s="162">
        <f t="shared" ref="V42" si="29">P42*$E$10</f>
        <v>0</v>
      </c>
      <c r="W42" s="50">
        <f t="shared" ref="W42" si="30">V42/12</f>
        <v>0</v>
      </c>
      <c r="X42" s="213"/>
      <c r="Y42" s="107"/>
      <c r="Z42" s="172"/>
      <c r="AA42" s="567"/>
      <c r="AB42" s="162">
        <f t="shared" ref="AB42" si="31">P42*$E$11</f>
        <v>0</v>
      </c>
      <c r="AC42" s="50">
        <f t="shared" ref="AC42" si="32">AB42/12</f>
        <v>0</v>
      </c>
      <c r="AD42" s="213"/>
      <c r="AE42" s="107"/>
      <c r="AF42" s="172"/>
      <c r="AG42" s="567"/>
      <c r="AH42" s="162">
        <f t="shared" ref="AH42" si="33">P42*$E$12</f>
        <v>0</v>
      </c>
      <c r="AI42" s="50">
        <f t="shared" ref="AI42" si="34">AH42/12</f>
        <v>0</v>
      </c>
      <c r="AJ42" s="213"/>
      <c r="AK42" s="107"/>
      <c r="AL42" s="172"/>
      <c r="AM42" s="578"/>
      <c r="AN42" s="48">
        <f t="shared" ref="AN42" si="35">P42*$E$13</f>
        <v>0</v>
      </c>
      <c r="AO42" s="160">
        <f t="shared" ref="AO42" si="36">AN42/12</f>
        <v>0</v>
      </c>
      <c r="AP42" s="213"/>
      <c r="AQ42" s="107"/>
      <c r="AR42" s="172"/>
      <c r="AS42" s="578"/>
      <c r="AT42" s="48">
        <f t="shared" ref="AT42" si="37">P42*$E$14</f>
        <v>0</v>
      </c>
      <c r="AU42" s="160">
        <f t="shared" ref="AU42" si="38">AT42/12</f>
        <v>0</v>
      </c>
      <c r="AV42" s="213"/>
      <c r="AW42" s="107"/>
      <c r="AX42" s="237"/>
    </row>
    <row r="43" spans="1:50" s="104" customFormat="1" ht="14.45" customHeight="1" x14ac:dyDescent="0.15">
      <c r="A43" s="119"/>
      <c r="B43" s="118"/>
      <c r="C43" s="118"/>
      <c r="D43" s="118"/>
      <c r="E43" s="106" t="str">
        <f t="shared" si="4"/>
        <v/>
      </c>
      <c r="F43" s="128"/>
      <c r="G43" s="128"/>
      <c r="H43" s="159"/>
      <c r="I43" s="128"/>
      <c r="J43" s="128"/>
      <c r="K43" s="128"/>
      <c r="L43" s="240" t="s">
        <v>10</v>
      </c>
      <c r="M43" s="224"/>
      <c r="N43" s="138">
        <v>1000</v>
      </c>
      <c r="O43" s="52">
        <v>0.05</v>
      </c>
      <c r="P43" s="166">
        <f t="shared" ref="P43:P44" si="39">N43*(O43+1)*M43</f>
        <v>0</v>
      </c>
      <c r="Q43" s="50">
        <f t="shared" ref="Q43:Q44" si="40">P43/12</f>
        <v>0</v>
      </c>
      <c r="R43" s="213"/>
      <c r="S43" s="107"/>
      <c r="T43" s="172"/>
      <c r="U43" s="567"/>
      <c r="V43" s="162">
        <f t="shared" ref="V43:V44" si="41">P43*$E$10</f>
        <v>0</v>
      </c>
      <c r="W43" s="50">
        <f t="shared" ref="W43:W44" si="42">V43/12</f>
        <v>0</v>
      </c>
      <c r="X43" s="213"/>
      <c r="Y43" s="107"/>
      <c r="Z43" s="172"/>
      <c r="AA43" s="567"/>
      <c r="AB43" s="162">
        <f t="shared" ref="AB43:AB44" si="43">P43*$E$11</f>
        <v>0</v>
      </c>
      <c r="AC43" s="50">
        <f t="shared" ref="AC43:AC44" si="44">AB43/12</f>
        <v>0</v>
      </c>
      <c r="AD43" s="213"/>
      <c r="AE43" s="107"/>
      <c r="AF43" s="172"/>
      <c r="AG43" s="567"/>
      <c r="AH43" s="162">
        <f t="shared" ref="AH43:AH44" si="45">P43*$E$12</f>
        <v>0</v>
      </c>
      <c r="AI43" s="50">
        <f t="shared" ref="AI43:AI44" si="46">AH43/12</f>
        <v>0</v>
      </c>
      <c r="AJ43" s="213"/>
      <c r="AK43" s="107"/>
      <c r="AL43" s="172"/>
      <c r="AM43" s="578"/>
      <c r="AN43" s="48">
        <f t="shared" ref="AN43:AN44" si="47">P43*$E$13</f>
        <v>0</v>
      </c>
      <c r="AO43" s="160">
        <f t="shared" ref="AO43:AO44" si="48">AN43/12</f>
        <v>0</v>
      </c>
      <c r="AP43" s="213"/>
      <c r="AQ43" s="107"/>
      <c r="AR43" s="172"/>
      <c r="AS43" s="578"/>
      <c r="AT43" s="48">
        <f t="shared" ref="AT43:AT44" si="49">P43*$E$14</f>
        <v>0</v>
      </c>
      <c r="AU43" s="160">
        <f t="shared" ref="AU43:AU44" si="50">AT43/12</f>
        <v>0</v>
      </c>
      <c r="AV43" s="213"/>
      <c r="AW43" s="107"/>
      <c r="AX43" s="237"/>
    </row>
    <row r="44" spans="1:50" s="104" customFormat="1" ht="14.45" customHeight="1" x14ac:dyDescent="0.15">
      <c r="A44" s="119"/>
      <c r="B44" s="118"/>
      <c r="C44" s="118"/>
      <c r="D44" s="118"/>
      <c r="E44" s="106" t="str">
        <f t="shared" si="4"/>
        <v/>
      </c>
      <c r="F44" s="128"/>
      <c r="G44" s="128"/>
      <c r="H44" s="159"/>
      <c r="I44" s="128"/>
      <c r="J44" s="128"/>
      <c r="K44" s="128"/>
      <c r="L44" s="240" t="s">
        <v>10</v>
      </c>
      <c r="M44" s="224"/>
      <c r="N44" s="138">
        <v>1000</v>
      </c>
      <c r="O44" s="52">
        <v>0.05</v>
      </c>
      <c r="P44" s="166">
        <f t="shared" si="39"/>
        <v>0</v>
      </c>
      <c r="Q44" s="50">
        <f t="shared" si="40"/>
        <v>0</v>
      </c>
      <c r="R44" s="213"/>
      <c r="S44" s="107"/>
      <c r="T44" s="172"/>
      <c r="U44" s="567"/>
      <c r="V44" s="162">
        <f t="shared" si="41"/>
        <v>0</v>
      </c>
      <c r="W44" s="50">
        <f t="shared" si="42"/>
        <v>0</v>
      </c>
      <c r="X44" s="213"/>
      <c r="Y44" s="107"/>
      <c r="Z44" s="172"/>
      <c r="AA44" s="567"/>
      <c r="AB44" s="162">
        <f t="shared" si="43"/>
        <v>0</v>
      </c>
      <c r="AC44" s="50">
        <f t="shared" si="44"/>
        <v>0</v>
      </c>
      <c r="AD44" s="213"/>
      <c r="AE44" s="107"/>
      <c r="AF44" s="172"/>
      <c r="AG44" s="567"/>
      <c r="AH44" s="162">
        <f t="shared" si="45"/>
        <v>0</v>
      </c>
      <c r="AI44" s="50">
        <f t="shared" si="46"/>
        <v>0</v>
      </c>
      <c r="AJ44" s="213"/>
      <c r="AK44" s="107"/>
      <c r="AL44" s="172"/>
      <c r="AM44" s="578"/>
      <c r="AN44" s="48">
        <f t="shared" si="47"/>
        <v>0</v>
      </c>
      <c r="AO44" s="160">
        <f t="shared" si="48"/>
        <v>0</v>
      </c>
      <c r="AP44" s="213"/>
      <c r="AQ44" s="107"/>
      <c r="AR44" s="172"/>
      <c r="AS44" s="578"/>
      <c r="AT44" s="48">
        <f t="shared" si="49"/>
        <v>0</v>
      </c>
      <c r="AU44" s="160">
        <f t="shared" si="50"/>
        <v>0</v>
      </c>
      <c r="AV44" s="213"/>
      <c r="AW44" s="107"/>
      <c r="AX44" s="237"/>
    </row>
    <row r="45" spans="1:50" s="104" customFormat="1" ht="14.45" customHeight="1" x14ac:dyDescent="0.15">
      <c r="A45" s="113"/>
      <c r="B45" s="118"/>
      <c r="C45" s="118"/>
      <c r="D45" s="118"/>
      <c r="E45" s="106" t="str">
        <f t="shared" si="4"/>
        <v/>
      </c>
      <c r="F45" s="128"/>
      <c r="G45" s="128"/>
      <c r="H45" s="159"/>
      <c r="I45" s="128"/>
      <c r="J45" s="128"/>
      <c r="K45" s="128"/>
      <c r="L45" s="240" t="s">
        <v>10</v>
      </c>
      <c r="M45" s="175"/>
      <c r="N45" s="138">
        <v>1000</v>
      </c>
      <c r="O45" s="52">
        <v>0.05</v>
      </c>
      <c r="P45" s="166">
        <f t="shared" si="26"/>
        <v>0</v>
      </c>
      <c r="Q45" s="50">
        <f t="shared" si="6"/>
        <v>0</v>
      </c>
      <c r="R45" s="213"/>
      <c r="S45" s="107"/>
      <c r="T45" s="172"/>
      <c r="U45" s="567"/>
      <c r="V45" s="162">
        <f t="shared" si="7"/>
        <v>0</v>
      </c>
      <c r="W45" s="50">
        <f t="shared" si="8"/>
        <v>0</v>
      </c>
      <c r="X45" s="213"/>
      <c r="Y45" s="107"/>
      <c r="Z45" s="172"/>
      <c r="AA45" s="567"/>
      <c r="AB45" s="162">
        <f t="shared" si="9"/>
        <v>0</v>
      </c>
      <c r="AC45" s="50">
        <f t="shared" si="10"/>
        <v>0</v>
      </c>
      <c r="AD45" s="213"/>
      <c r="AE45" s="107"/>
      <c r="AF45" s="172"/>
      <c r="AG45" s="567"/>
      <c r="AH45" s="162">
        <f t="shared" si="1"/>
        <v>0</v>
      </c>
      <c r="AI45" s="50">
        <f t="shared" si="11"/>
        <v>0</v>
      </c>
      <c r="AJ45" s="213"/>
      <c r="AK45" s="107"/>
      <c r="AL45" s="172"/>
      <c r="AM45" s="578"/>
      <c r="AN45" s="48">
        <f t="shared" si="2"/>
        <v>0</v>
      </c>
      <c r="AO45" s="160">
        <f t="shared" si="12"/>
        <v>0</v>
      </c>
      <c r="AP45" s="213"/>
      <c r="AQ45" s="107"/>
      <c r="AR45" s="172"/>
      <c r="AS45" s="578"/>
      <c r="AT45" s="48">
        <f t="shared" si="3"/>
        <v>0</v>
      </c>
      <c r="AU45" s="160">
        <f t="shared" si="13"/>
        <v>0</v>
      </c>
      <c r="AV45" s="213"/>
      <c r="AW45" s="107"/>
      <c r="AX45" s="237"/>
    </row>
    <row r="46" spans="1:50" s="104" customFormat="1" ht="14.45" customHeight="1" x14ac:dyDescent="0.15">
      <c r="A46" s="113"/>
      <c r="B46" s="118"/>
      <c r="C46" s="118"/>
      <c r="D46" s="118"/>
      <c r="E46" s="106" t="str">
        <f t="shared" si="4"/>
        <v/>
      </c>
      <c r="F46" s="128"/>
      <c r="G46" s="128"/>
      <c r="H46" s="159"/>
      <c r="I46" s="128"/>
      <c r="J46" s="128"/>
      <c r="K46" s="128"/>
      <c r="L46" s="240" t="s">
        <v>10</v>
      </c>
      <c r="M46" s="175"/>
      <c r="N46" s="138">
        <v>1000</v>
      </c>
      <c r="O46" s="52">
        <v>0.05</v>
      </c>
      <c r="P46" s="166">
        <f t="shared" si="26"/>
        <v>0</v>
      </c>
      <c r="Q46" s="50">
        <f t="shared" si="6"/>
        <v>0</v>
      </c>
      <c r="R46" s="213"/>
      <c r="S46" s="107"/>
      <c r="T46" s="172"/>
      <c r="U46" s="567"/>
      <c r="V46" s="162">
        <f t="shared" si="7"/>
        <v>0</v>
      </c>
      <c r="W46" s="50">
        <f t="shared" si="8"/>
        <v>0</v>
      </c>
      <c r="X46" s="213"/>
      <c r="Y46" s="107"/>
      <c r="Z46" s="172"/>
      <c r="AA46" s="567"/>
      <c r="AB46" s="162">
        <f t="shared" si="9"/>
        <v>0</v>
      </c>
      <c r="AC46" s="50">
        <f t="shared" si="10"/>
        <v>0</v>
      </c>
      <c r="AD46" s="213"/>
      <c r="AE46" s="107"/>
      <c r="AF46" s="172"/>
      <c r="AG46" s="567"/>
      <c r="AH46" s="162">
        <f t="shared" si="1"/>
        <v>0</v>
      </c>
      <c r="AI46" s="50">
        <f t="shared" si="11"/>
        <v>0</v>
      </c>
      <c r="AJ46" s="213"/>
      <c r="AK46" s="107"/>
      <c r="AL46" s="172"/>
      <c r="AM46" s="578"/>
      <c r="AN46" s="48">
        <f t="shared" si="2"/>
        <v>0</v>
      </c>
      <c r="AO46" s="160">
        <f t="shared" si="12"/>
        <v>0</v>
      </c>
      <c r="AP46" s="213"/>
      <c r="AQ46" s="107"/>
      <c r="AR46" s="172"/>
      <c r="AS46" s="578"/>
      <c r="AT46" s="48">
        <f t="shared" si="3"/>
        <v>0</v>
      </c>
      <c r="AU46" s="160">
        <f t="shared" si="13"/>
        <v>0</v>
      </c>
      <c r="AV46" s="213"/>
      <c r="AW46" s="107"/>
      <c r="AX46" s="237"/>
    </row>
    <row r="47" spans="1:50" s="104" customFormat="1" ht="14.45" customHeight="1" x14ac:dyDescent="0.15">
      <c r="A47" s="113"/>
      <c r="B47" s="118"/>
      <c r="C47" s="118"/>
      <c r="D47" s="118"/>
      <c r="E47" s="106" t="str">
        <f t="shared" si="4"/>
        <v/>
      </c>
      <c r="F47" s="128"/>
      <c r="G47" s="128"/>
      <c r="H47" s="159"/>
      <c r="I47" s="128"/>
      <c r="J47" s="128"/>
      <c r="K47" s="128"/>
      <c r="L47" s="240" t="s">
        <v>10</v>
      </c>
      <c r="M47" s="175"/>
      <c r="N47" s="138">
        <v>1000</v>
      </c>
      <c r="O47" s="52">
        <v>0.05</v>
      </c>
      <c r="P47" s="166">
        <f t="shared" si="26"/>
        <v>0</v>
      </c>
      <c r="Q47" s="50">
        <f t="shared" si="6"/>
        <v>0</v>
      </c>
      <c r="R47" s="213"/>
      <c r="S47" s="107"/>
      <c r="T47" s="172"/>
      <c r="U47" s="567"/>
      <c r="V47" s="162">
        <f t="shared" si="7"/>
        <v>0</v>
      </c>
      <c r="W47" s="50">
        <f t="shared" si="8"/>
        <v>0</v>
      </c>
      <c r="X47" s="213"/>
      <c r="Y47" s="107"/>
      <c r="Z47" s="172"/>
      <c r="AA47" s="567"/>
      <c r="AB47" s="162">
        <f t="shared" si="9"/>
        <v>0</v>
      </c>
      <c r="AC47" s="50">
        <f t="shared" si="10"/>
        <v>0</v>
      </c>
      <c r="AD47" s="213"/>
      <c r="AE47" s="107"/>
      <c r="AF47" s="172"/>
      <c r="AG47" s="567"/>
      <c r="AH47" s="162">
        <f t="shared" si="1"/>
        <v>0</v>
      </c>
      <c r="AI47" s="50">
        <f t="shared" si="11"/>
        <v>0</v>
      </c>
      <c r="AJ47" s="213"/>
      <c r="AK47" s="107"/>
      <c r="AL47" s="172"/>
      <c r="AM47" s="578"/>
      <c r="AN47" s="48">
        <f t="shared" si="2"/>
        <v>0</v>
      </c>
      <c r="AO47" s="160">
        <f t="shared" si="12"/>
        <v>0</v>
      </c>
      <c r="AP47" s="213"/>
      <c r="AQ47" s="107"/>
      <c r="AR47" s="172"/>
      <c r="AS47" s="578"/>
      <c r="AT47" s="48">
        <f t="shared" si="3"/>
        <v>0</v>
      </c>
      <c r="AU47" s="160">
        <f t="shared" si="13"/>
        <v>0</v>
      </c>
      <c r="AV47" s="213"/>
      <c r="AW47" s="107"/>
      <c r="AX47" s="237"/>
    </row>
    <row r="48" spans="1:50" s="104" customFormat="1" ht="14.45" customHeight="1" x14ac:dyDescent="0.15">
      <c r="A48" s="113"/>
      <c r="B48" s="118"/>
      <c r="C48" s="118"/>
      <c r="D48" s="118"/>
      <c r="E48" s="106" t="str">
        <f t="shared" si="4"/>
        <v/>
      </c>
      <c r="F48" s="128"/>
      <c r="G48" s="128"/>
      <c r="H48" s="159"/>
      <c r="I48" s="128"/>
      <c r="J48" s="128"/>
      <c r="K48" s="128"/>
      <c r="L48" s="240" t="s">
        <v>10</v>
      </c>
      <c r="M48" s="175"/>
      <c r="N48" s="138">
        <v>1000</v>
      </c>
      <c r="O48" s="52">
        <v>0.05</v>
      </c>
      <c r="P48" s="166">
        <f t="shared" si="26"/>
        <v>0</v>
      </c>
      <c r="Q48" s="50">
        <f t="shared" si="6"/>
        <v>0</v>
      </c>
      <c r="R48" s="213"/>
      <c r="S48" s="107"/>
      <c r="T48" s="172"/>
      <c r="U48" s="567"/>
      <c r="V48" s="162">
        <f t="shared" si="7"/>
        <v>0</v>
      </c>
      <c r="W48" s="50">
        <f t="shared" si="8"/>
        <v>0</v>
      </c>
      <c r="X48" s="213"/>
      <c r="Y48" s="107"/>
      <c r="Z48" s="172"/>
      <c r="AA48" s="567"/>
      <c r="AB48" s="162">
        <f t="shared" si="9"/>
        <v>0</v>
      </c>
      <c r="AC48" s="50">
        <f t="shared" si="10"/>
        <v>0</v>
      </c>
      <c r="AD48" s="213"/>
      <c r="AE48" s="107"/>
      <c r="AF48" s="172"/>
      <c r="AG48" s="567"/>
      <c r="AH48" s="162">
        <f t="shared" si="1"/>
        <v>0</v>
      </c>
      <c r="AI48" s="50">
        <f t="shared" si="11"/>
        <v>0</v>
      </c>
      <c r="AJ48" s="213"/>
      <c r="AK48" s="107"/>
      <c r="AL48" s="172"/>
      <c r="AM48" s="578"/>
      <c r="AN48" s="48">
        <f t="shared" si="2"/>
        <v>0</v>
      </c>
      <c r="AO48" s="160">
        <f t="shared" si="12"/>
        <v>0</v>
      </c>
      <c r="AP48" s="213"/>
      <c r="AQ48" s="107"/>
      <c r="AR48" s="172"/>
      <c r="AS48" s="578"/>
      <c r="AT48" s="48">
        <f t="shared" si="3"/>
        <v>0</v>
      </c>
      <c r="AU48" s="160">
        <f t="shared" si="13"/>
        <v>0</v>
      </c>
      <c r="AV48" s="213"/>
      <c r="AW48" s="107"/>
      <c r="AX48" s="237"/>
    </row>
    <row r="49" spans="1:50" s="104" customFormat="1" ht="14.45" customHeight="1" x14ac:dyDescent="0.15">
      <c r="A49" s="113"/>
      <c r="B49" s="118"/>
      <c r="C49" s="118"/>
      <c r="D49" s="118"/>
      <c r="E49" s="106" t="str">
        <f t="shared" si="4"/>
        <v/>
      </c>
      <c r="F49" s="128"/>
      <c r="G49" s="128"/>
      <c r="H49" s="159"/>
      <c r="I49" s="128"/>
      <c r="J49" s="128"/>
      <c r="K49" s="128"/>
      <c r="L49" s="240" t="s">
        <v>10</v>
      </c>
      <c r="M49" s="175"/>
      <c r="N49" s="138">
        <v>1000</v>
      </c>
      <c r="O49" s="52">
        <v>0.05</v>
      </c>
      <c r="P49" s="166">
        <f t="shared" si="26"/>
        <v>0</v>
      </c>
      <c r="Q49" s="50">
        <f t="shared" si="6"/>
        <v>0</v>
      </c>
      <c r="R49" s="213"/>
      <c r="S49" s="107"/>
      <c r="T49" s="172"/>
      <c r="U49" s="567"/>
      <c r="V49" s="162">
        <f t="shared" si="7"/>
        <v>0</v>
      </c>
      <c r="W49" s="50">
        <f t="shared" si="8"/>
        <v>0</v>
      </c>
      <c r="X49" s="213"/>
      <c r="Y49" s="107"/>
      <c r="Z49" s="172"/>
      <c r="AA49" s="567"/>
      <c r="AB49" s="162">
        <f t="shared" si="9"/>
        <v>0</v>
      </c>
      <c r="AC49" s="50">
        <f t="shared" si="10"/>
        <v>0</v>
      </c>
      <c r="AD49" s="213"/>
      <c r="AE49" s="107"/>
      <c r="AF49" s="172"/>
      <c r="AG49" s="567"/>
      <c r="AH49" s="162">
        <f t="shared" si="1"/>
        <v>0</v>
      </c>
      <c r="AI49" s="50">
        <f t="shared" si="11"/>
        <v>0</v>
      </c>
      <c r="AJ49" s="213"/>
      <c r="AK49" s="107"/>
      <c r="AL49" s="172"/>
      <c r="AM49" s="578"/>
      <c r="AN49" s="48">
        <f t="shared" si="2"/>
        <v>0</v>
      </c>
      <c r="AO49" s="160">
        <f t="shared" si="12"/>
        <v>0</v>
      </c>
      <c r="AP49" s="213"/>
      <c r="AQ49" s="107"/>
      <c r="AR49" s="172"/>
      <c r="AS49" s="578"/>
      <c r="AT49" s="48">
        <f t="shared" si="3"/>
        <v>0</v>
      </c>
      <c r="AU49" s="160">
        <f t="shared" si="13"/>
        <v>0</v>
      </c>
      <c r="AV49" s="213"/>
      <c r="AW49" s="107"/>
      <c r="AX49" s="237"/>
    </row>
    <row r="50" spans="1:50" s="104" customFormat="1" ht="14.45" customHeight="1" thickBot="1" x14ac:dyDescent="0.2">
      <c r="A50" s="242"/>
      <c r="B50" s="243"/>
      <c r="C50" s="243"/>
      <c r="D50" s="243"/>
      <c r="E50" s="198" t="str">
        <f t="shared" si="4"/>
        <v/>
      </c>
      <c r="F50" s="244"/>
      <c r="G50" s="244"/>
      <c r="H50" s="245"/>
      <c r="I50" s="244"/>
      <c r="J50" s="244"/>
      <c r="K50" s="244"/>
      <c r="L50" s="246" t="s">
        <v>10</v>
      </c>
      <c r="M50" s="199"/>
      <c r="N50" s="140">
        <v>1000</v>
      </c>
      <c r="O50" s="117">
        <v>0.05</v>
      </c>
      <c r="P50" s="167">
        <f t="shared" si="26"/>
        <v>0</v>
      </c>
      <c r="Q50" s="211">
        <f t="shared" si="6"/>
        <v>0</v>
      </c>
      <c r="R50" s="214"/>
      <c r="S50" s="171"/>
      <c r="T50" s="173"/>
      <c r="U50" s="587"/>
      <c r="V50" s="164">
        <f t="shared" si="7"/>
        <v>0</v>
      </c>
      <c r="W50" s="211">
        <f t="shared" si="8"/>
        <v>0</v>
      </c>
      <c r="X50" s="214"/>
      <c r="Y50" s="171"/>
      <c r="Z50" s="173"/>
      <c r="AA50" s="587"/>
      <c r="AB50" s="164">
        <f t="shared" si="9"/>
        <v>0</v>
      </c>
      <c r="AC50" s="211">
        <f t="shared" si="10"/>
        <v>0</v>
      </c>
      <c r="AD50" s="214"/>
      <c r="AE50" s="171"/>
      <c r="AF50" s="173"/>
      <c r="AG50" s="587"/>
      <c r="AH50" s="164">
        <f t="shared" si="1"/>
        <v>0</v>
      </c>
      <c r="AI50" s="211">
        <f t="shared" si="11"/>
        <v>0</v>
      </c>
      <c r="AJ50" s="214"/>
      <c r="AK50" s="171"/>
      <c r="AL50" s="173"/>
      <c r="AM50" s="579"/>
      <c r="AN50" s="122">
        <f t="shared" si="2"/>
        <v>0</v>
      </c>
      <c r="AO50" s="161">
        <f t="shared" si="12"/>
        <v>0</v>
      </c>
      <c r="AP50" s="214"/>
      <c r="AQ50" s="171"/>
      <c r="AR50" s="173"/>
      <c r="AS50" s="579"/>
      <c r="AT50" s="122">
        <f t="shared" si="3"/>
        <v>0</v>
      </c>
      <c r="AU50" s="161">
        <f t="shared" si="13"/>
        <v>0</v>
      </c>
      <c r="AV50" s="214"/>
      <c r="AW50" s="171"/>
      <c r="AX50" s="239"/>
    </row>
  </sheetData>
  <autoFilter ref="A18:AX50"/>
  <dataConsolidate/>
  <mergeCells count="10">
    <mergeCell ref="U19:U50"/>
    <mergeCell ref="AA19:AA50"/>
    <mergeCell ref="AG19:AG50"/>
    <mergeCell ref="AM19:AM50"/>
    <mergeCell ref="AS19:AS50"/>
    <mergeCell ref="A1:C1"/>
    <mergeCell ref="A3:C3"/>
    <mergeCell ref="A5:B5"/>
    <mergeCell ref="A6:C6"/>
    <mergeCell ref="N17:O17"/>
  </mergeCells>
  <conditionalFormatting sqref="G45:G50 J45:K50">
    <cfRule type="expression" dxfId="29" priority="95">
      <formula>ISBLANK(#REF!)</formula>
    </cfRule>
  </conditionalFormatting>
  <conditionalFormatting sqref="G22:G27">
    <cfRule type="expression" dxfId="28" priority="70">
      <formula>ISBLANK(#REF!)</formula>
    </cfRule>
  </conditionalFormatting>
  <conditionalFormatting sqref="G32:G39">
    <cfRule type="expression" dxfId="27" priority="68">
      <formula>ISBLANK(#REF!)</formula>
    </cfRule>
  </conditionalFormatting>
  <conditionalFormatting sqref="G30:G31">
    <cfRule type="expression" dxfId="26" priority="62">
      <formula>ISBLANK(#REF!)</formula>
    </cfRule>
  </conditionalFormatting>
  <conditionalFormatting sqref="J37">
    <cfRule type="expression" dxfId="25" priority="44">
      <formula>ISBLANK(#REF!)</formula>
    </cfRule>
  </conditionalFormatting>
  <conditionalFormatting sqref="K32:K34 K38:K39">
    <cfRule type="expression" dxfId="24" priority="55">
      <formula>ISBLANK(#REF!)</formula>
    </cfRule>
  </conditionalFormatting>
  <conditionalFormatting sqref="K35:K36">
    <cfRule type="expression" dxfId="23" priority="52">
      <formula>ISBLANK(#REF!)</formula>
    </cfRule>
  </conditionalFormatting>
  <conditionalFormatting sqref="K30:K31">
    <cfRule type="expression" dxfId="22" priority="53">
      <formula>ISBLANK(#REF!)</formula>
    </cfRule>
  </conditionalFormatting>
  <conditionalFormatting sqref="K37">
    <cfRule type="expression" dxfId="21" priority="51">
      <formula>ISBLANK(#REF!)</formula>
    </cfRule>
  </conditionalFormatting>
  <conditionalFormatting sqref="J35:J36">
    <cfRule type="expression" dxfId="20" priority="45">
      <formula>ISBLANK(#REF!)</formula>
    </cfRule>
  </conditionalFormatting>
  <conditionalFormatting sqref="J32:J34 J38:J39">
    <cfRule type="expression" dxfId="19" priority="48">
      <formula>ISBLANK(#REF!)</formula>
    </cfRule>
  </conditionalFormatting>
  <conditionalFormatting sqref="J30:J31">
    <cfRule type="expression" dxfId="18" priority="46">
      <formula>ISBLANK(#REF!)</formula>
    </cfRule>
  </conditionalFormatting>
  <conditionalFormatting sqref="G28">
    <cfRule type="expression" dxfId="17" priority="25">
      <formula>ISBLANK(#REF!)</formula>
    </cfRule>
  </conditionalFormatting>
  <conditionalFormatting sqref="G44">
    <cfRule type="expression" dxfId="16" priority="21">
      <formula>ISBLANK(#REF!)</formula>
    </cfRule>
  </conditionalFormatting>
  <conditionalFormatting sqref="G43">
    <cfRule type="expression" dxfId="15" priority="20">
      <formula>ISBLANK(#REF!)</formula>
    </cfRule>
  </conditionalFormatting>
  <conditionalFormatting sqref="J44:K44">
    <cfRule type="expression" dxfId="14" priority="17">
      <formula>ISBLANK(#REF!)</formula>
    </cfRule>
  </conditionalFormatting>
  <conditionalFormatting sqref="K43">
    <cfRule type="expression" dxfId="13" priority="19">
      <formula>ISBLANK(#REF!)</formula>
    </cfRule>
  </conditionalFormatting>
  <conditionalFormatting sqref="J43">
    <cfRule type="expression" dxfId="12" priority="18">
      <formula>ISBLANK(#REF!)</formula>
    </cfRule>
  </conditionalFormatting>
  <conditionalFormatting sqref="G40:G42">
    <cfRule type="expression" dxfId="11" priority="14">
      <formula>ISBLANK(#REF!)</formula>
    </cfRule>
  </conditionalFormatting>
  <conditionalFormatting sqref="J40:K42">
    <cfRule type="expression" dxfId="10" priority="13">
      <formula>ISBLANK(#REF!)</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Liste_D!$J$2:$J$24</xm:f>
          </x14:formula1>
          <xm:sqref>F19:F50</xm:sqref>
        </x14:dataValidation>
        <x14:dataValidation type="list" allowBlank="1" showInputMessage="1" showErrorMessage="1">
          <x14:formula1>
            <xm:f>Liste_D!$A$2:$A$17</xm:f>
          </x14:formula1>
          <xm:sqref>H19:H50</xm:sqref>
        </x14:dataValidation>
        <x14:dataValidation type="list" allowBlank="1" showInputMessage="1" showErrorMessage="1">
          <x14:formula1>
            <xm:f>Liste_D!$B$2:$B$62</xm:f>
          </x14:formula1>
          <xm:sqref>I19:I50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35"/>
  <sheetViews>
    <sheetView tabSelected="1" topLeftCell="A19" workbookViewId="0">
      <selection activeCell="F31" sqref="F31"/>
    </sheetView>
  </sheetViews>
  <sheetFormatPr baseColWidth="10" defaultRowHeight="15" outlineLevelRow="1" outlineLevelCol="1" x14ac:dyDescent="0.25"/>
  <cols>
    <col min="1" max="1" width="6.85546875" customWidth="1"/>
    <col min="2" max="2" width="17.5703125" customWidth="1"/>
    <col min="5" max="5" width="11.42578125" style="63"/>
    <col min="6" max="6" width="20.85546875" customWidth="1" outlineLevel="1"/>
    <col min="7" max="10" width="10.85546875" customWidth="1" outlineLevel="1"/>
    <col min="11" max="11" width="5.42578125" customWidth="1" outlineLevel="1"/>
    <col min="12" max="12" width="12.85546875" style="14" customWidth="1" outlineLevel="1"/>
    <col min="13" max="13" width="11" style="15" bestFit="1" customWidth="1"/>
    <col min="14" max="14" width="11" style="17" bestFit="1" customWidth="1"/>
    <col min="15" max="15" width="11" style="15" customWidth="1" outlineLevel="1"/>
    <col min="16" max="16" width="11.140625" style="15" customWidth="1" outlineLevel="1"/>
    <col min="17" max="17" width="12.5703125" style="15" customWidth="1"/>
    <col min="18" max="18" width="12.7109375" style="15" customWidth="1"/>
    <col min="19" max="19" width="11.42578125" style="15"/>
    <col min="20" max="20" width="2.7109375" style="15" customWidth="1"/>
    <col min="21" max="21" width="11" style="15" customWidth="1" outlineLevel="1"/>
    <col min="22" max="25" width="13.140625" style="15" customWidth="1" outlineLevel="1"/>
    <col min="26" max="26" width="2.42578125" style="15" customWidth="1"/>
    <col min="27" max="27" width="11" style="15" customWidth="1" outlineLevel="1"/>
    <col min="28" max="28" width="12.140625" style="15" customWidth="1" outlineLevel="1"/>
    <col min="29" max="31" width="10.85546875" style="15" customWidth="1" outlineLevel="1"/>
    <col min="32" max="32" width="2.5703125" style="15" customWidth="1"/>
    <col min="33" max="33" width="11" style="15" customWidth="1" outlineLevel="1"/>
    <col min="34" max="34" width="12.140625" style="15" customWidth="1" outlineLevel="1"/>
    <col min="35" max="36" width="12.85546875" style="15" customWidth="1" outlineLevel="1"/>
    <col min="37" max="37" width="10.85546875" style="15" customWidth="1" outlineLevel="1"/>
    <col min="38" max="38" width="3.140625" style="15" customWidth="1"/>
    <col min="39" max="39" width="11" style="15" customWidth="1" outlineLevel="1"/>
    <col min="40" max="40" width="12.140625" style="15" customWidth="1" outlineLevel="1"/>
    <col min="41" max="43" width="10.85546875" style="15" customWidth="1" outlineLevel="1"/>
    <col min="44" max="44" width="3.42578125" style="15" customWidth="1"/>
    <col min="45" max="45" width="11" style="15" customWidth="1" outlineLevel="1" collapsed="1"/>
    <col min="46" max="46" width="12.140625" style="15" customWidth="1" outlineLevel="1"/>
    <col min="47" max="48" width="10.85546875" customWidth="1" outlineLevel="1"/>
    <col min="49" max="49" width="7.140625" customWidth="1" outlineLevel="1"/>
  </cols>
  <sheetData>
    <row r="1" spans="1:5" outlineLevel="1" x14ac:dyDescent="0.25">
      <c r="A1" s="569" t="s">
        <v>21</v>
      </c>
      <c r="B1" s="569"/>
      <c r="C1" s="569"/>
      <c r="D1" s="1"/>
      <c r="E1" s="62"/>
    </row>
    <row r="2" spans="1:5" outlineLevel="1" x14ac:dyDescent="0.25">
      <c r="A2" s="1"/>
      <c r="B2" s="1"/>
      <c r="C2" s="1"/>
      <c r="D2" s="1"/>
      <c r="E2" s="62"/>
    </row>
    <row r="3" spans="1:5" outlineLevel="1" x14ac:dyDescent="0.25">
      <c r="A3" s="570" t="s">
        <v>22</v>
      </c>
      <c r="B3" s="571"/>
      <c r="C3" s="571"/>
      <c r="D3" s="1"/>
      <c r="E3" s="62"/>
    </row>
    <row r="4" spans="1:5" outlineLevel="1" x14ac:dyDescent="0.25">
      <c r="A4" s="3"/>
      <c r="B4" s="1"/>
      <c r="C4" s="1"/>
      <c r="D4" s="1"/>
      <c r="E4" s="62"/>
    </row>
    <row r="5" spans="1:5" outlineLevel="1" x14ac:dyDescent="0.25">
      <c r="A5" s="572" t="s">
        <v>23</v>
      </c>
      <c r="B5" s="573"/>
      <c r="C5" s="1"/>
      <c r="D5" s="1"/>
      <c r="E5" s="62"/>
    </row>
    <row r="6" spans="1:5" outlineLevel="1" x14ac:dyDescent="0.25">
      <c r="A6" s="574" t="s">
        <v>24</v>
      </c>
      <c r="B6" s="575"/>
      <c r="C6" s="575"/>
      <c r="D6" s="1"/>
      <c r="E6" s="62"/>
    </row>
    <row r="7" spans="1:5" ht="15.75" outlineLevel="1" thickBot="1" x14ac:dyDescent="0.3">
      <c r="A7" s="1"/>
      <c r="B7" s="1"/>
      <c r="C7" s="1"/>
      <c r="D7" s="1"/>
      <c r="E7" s="62"/>
    </row>
    <row r="8" spans="1:5" ht="23.25" outlineLevel="1" thickBot="1" x14ac:dyDescent="0.3">
      <c r="A8" s="1"/>
      <c r="B8" s="1"/>
      <c r="C8" s="1"/>
      <c r="D8" s="93" t="s">
        <v>25</v>
      </c>
      <c r="E8" s="94" t="s">
        <v>26</v>
      </c>
    </row>
    <row r="9" spans="1:5" outlineLevel="1" x14ac:dyDescent="0.25">
      <c r="A9" s="4" t="s">
        <v>27</v>
      </c>
      <c r="B9" s="5" t="s">
        <v>28</v>
      </c>
      <c r="C9" s="6" t="s">
        <v>29</v>
      </c>
      <c r="D9" s="92">
        <v>112.1</v>
      </c>
      <c r="E9" s="100"/>
    </row>
    <row r="10" spans="1:5" outlineLevel="1" x14ac:dyDescent="0.25">
      <c r="A10" s="7" t="s">
        <v>30</v>
      </c>
      <c r="B10" s="8" t="s">
        <v>31</v>
      </c>
      <c r="C10" s="9" t="s">
        <v>32</v>
      </c>
      <c r="D10" s="82">
        <v>120.2</v>
      </c>
      <c r="E10" s="83">
        <f>0.15+0.85*$D$10/$D$9</f>
        <v>1.0614183764495986</v>
      </c>
    </row>
    <row r="11" spans="1:5" outlineLevel="1" x14ac:dyDescent="0.25">
      <c r="A11" s="10"/>
      <c r="B11" s="8" t="s">
        <v>33</v>
      </c>
      <c r="C11" s="9" t="s">
        <v>32</v>
      </c>
      <c r="D11" s="84">
        <v>120.2</v>
      </c>
      <c r="E11" s="85">
        <f>0.15+0.85*$D$11/$D$9</f>
        <v>1.0614183764495986</v>
      </c>
    </row>
    <row r="12" spans="1:5" outlineLevel="1" x14ac:dyDescent="0.25">
      <c r="A12" s="10"/>
      <c r="B12" s="8" t="s">
        <v>34</v>
      </c>
      <c r="C12" s="9" t="s">
        <v>32</v>
      </c>
      <c r="D12" s="86">
        <v>120.2</v>
      </c>
      <c r="E12" s="87">
        <f>0.15+0.85*$D$12/$D$9</f>
        <v>1.0614183764495986</v>
      </c>
    </row>
    <row r="13" spans="1:5" outlineLevel="1" x14ac:dyDescent="0.25">
      <c r="A13" s="10"/>
      <c r="B13" s="8" t="s">
        <v>35</v>
      </c>
      <c r="C13" s="9" t="s">
        <v>32</v>
      </c>
      <c r="D13" s="88">
        <v>120.2</v>
      </c>
      <c r="E13" s="89">
        <f>0.15+0.85*$D$13/$D$9</f>
        <v>1.0614183764495986</v>
      </c>
    </row>
    <row r="14" spans="1:5" ht="15.75" outlineLevel="1" thickBot="1" x14ac:dyDescent="0.3">
      <c r="A14" s="11"/>
      <c r="B14" s="12" t="s">
        <v>36</v>
      </c>
      <c r="C14" s="13" t="s">
        <v>32</v>
      </c>
      <c r="D14" s="90">
        <v>120.2</v>
      </c>
      <c r="E14" s="91">
        <f>0.15+0.85*$D$14/$D$9</f>
        <v>1.0614183764495986</v>
      </c>
    </row>
    <row r="15" spans="1:5" outlineLevel="1" x14ac:dyDescent="0.25"/>
    <row r="16" spans="1:5" outlineLevel="1" x14ac:dyDescent="0.25"/>
    <row r="17" spans="1:49" ht="15.75" thickBot="1" x14ac:dyDescent="0.3">
      <c r="M17" s="576" t="s">
        <v>50</v>
      </c>
      <c r="N17" s="576"/>
    </row>
    <row r="18" spans="1:49" ht="45.75" thickBot="1" x14ac:dyDescent="0.3">
      <c r="A18" s="143" t="s">
        <v>0</v>
      </c>
      <c r="B18" s="144" t="s">
        <v>1</v>
      </c>
      <c r="C18" s="144" t="s">
        <v>2</v>
      </c>
      <c r="D18" s="144" t="s">
        <v>359</v>
      </c>
      <c r="E18" s="144" t="s">
        <v>213</v>
      </c>
      <c r="F18" s="145" t="s">
        <v>4</v>
      </c>
      <c r="G18" s="144" t="s">
        <v>5</v>
      </c>
      <c r="H18" s="144" t="s">
        <v>6</v>
      </c>
      <c r="I18" s="144" t="s">
        <v>247</v>
      </c>
      <c r="J18" s="144" t="s">
        <v>9</v>
      </c>
      <c r="K18" s="146" t="s">
        <v>10</v>
      </c>
      <c r="L18" s="147" t="s">
        <v>7</v>
      </c>
      <c r="M18" s="148" t="s">
        <v>218</v>
      </c>
      <c r="N18" s="149" t="s">
        <v>37</v>
      </c>
      <c r="O18" s="150" t="s">
        <v>39</v>
      </c>
      <c r="P18" s="151" t="s">
        <v>38</v>
      </c>
      <c r="Q18" s="151" t="s">
        <v>52</v>
      </c>
      <c r="R18" s="151" t="s">
        <v>51</v>
      </c>
      <c r="S18" s="152" t="s">
        <v>53</v>
      </c>
      <c r="T18" s="99"/>
      <c r="U18" s="18" t="s">
        <v>41</v>
      </c>
      <c r="V18" s="19" t="s">
        <v>40</v>
      </c>
      <c r="W18" s="19" t="s">
        <v>222</v>
      </c>
      <c r="X18" s="19" t="s">
        <v>55</v>
      </c>
      <c r="Y18" s="20" t="s">
        <v>54</v>
      </c>
      <c r="Z18" s="95"/>
      <c r="AA18" s="21" t="s">
        <v>43</v>
      </c>
      <c r="AB18" s="22" t="s">
        <v>42</v>
      </c>
      <c r="AC18" s="22" t="s">
        <v>224</v>
      </c>
      <c r="AD18" s="22" t="s">
        <v>223</v>
      </c>
      <c r="AE18" s="23" t="s">
        <v>56</v>
      </c>
      <c r="AF18" s="96"/>
      <c r="AG18" s="24" t="s">
        <v>45</v>
      </c>
      <c r="AH18" s="25" t="s">
        <v>44</v>
      </c>
      <c r="AI18" s="25" t="s">
        <v>61</v>
      </c>
      <c r="AJ18" s="25" t="s">
        <v>60</v>
      </c>
      <c r="AK18" s="26" t="s">
        <v>57</v>
      </c>
      <c r="AL18" s="97"/>
      <c r="AM18" s="27" t="s">
        <v>47</v>
      </c>
      <c r="AN18" s="28" t="s">
        <v>46</v>
      </c>
      <c r="AO18" s="28" t="s">
        <v>63</v>
      </c>
      <c r="AP18" s="28" t="s">
        <v>62</v>
      </c>
      <c r="AQ18" s="29" t="s">
        <v>58</v>
      </c>
      <c r="AR18" s="98"/>
      <c r="AS18" s="30" t="s">
        <v>49</v>
      </c>
      <c r="AT18" s="31" t="s">
        <v>48</v>
      </c>
      <c r="AU18" s="32" t="s">
        <v>65</v>
      </c>
      <c r="AV18" s="32" t="s">
        <v>64</v>
      </c>
      <c r="AW18" s="16" t="s">
        <v>59</v>
      </c>
    </row>
    <row r="19" spans="1:49" s="104" customFormat="1" ht="24" x14ac:dyDescent="0.15">
      <c r="A19" s="111">
        <v>2</v>
      </c>
      <c r="B19" s="112" t="s">
        <v>371</v>
      </c>
      <c r="C19" s="141" t="s">
        <v>360</v>
      </c>
      <c r="D19" s="334" t="s">
        <v>358</v>
      </c>
      <c r="E19" s="611" t="str">
        <f t="shared" ref="E19:E28" si="0">CONCATENATE(C19,H19)</f>
        <v>9999001PROF</v>
      </c>
      <c r="F19" s="112" t="s">
        <v>361</v>
      </c>
      <c r="G19" s="612" t="s">
        <v>19</v>
      </c>
      <c r="H19" s="45" t="s">
        <v>15</v>
      </c>
      <c r="I19" s="112"/>
      <c r="J19" s="613"/>
      <c r="K19" s="241" t="s">
        <v>10</v>
      </c>
      <c r="L19" s="197">
        <v>1</v>
      </c>
      <c r="M19" s="137">
        <v>1000</v>
      </c>
      <c r="N19" s="51">
        <v>0.05</v>
      </c>
      <c r="O19" s="123">
        <f t="shared" ref="O19:O35" si="1">M19*(N19+1)*L19</f>
        <v>1050</v>
      </c>
      <c r="P19" s="528">
        <f>O19/12</f>
        <v>87.5</v>
      </c>
      <c r="Q19" s="168">
        <f>O19</f>
        <v>1050</v>
      </c>
      <c r="R19" s="168">
        <f>P19</f>
        <v>87.5</v>
      </c>
      <c r="S19" s="169"/>
      <c r="T19" s="614"/>
      <c r="U19" s="78">
        <f>O19*$E$10</f>
        <v>1114.4892952720786</v>
      </c>
      <c r="V19" s="163">
        <f>U19/12</f>
        <v>92.874107939339879</v>
      </c>
      <c r="W19" s="168">
        <f>U19</f>
        <v>1114.4892952720786</v>
      </c>
      <c r="X19" s="168">
        <f>V19</f>
        <v>92.874107939339879</v>
      </c>
      <c r="Y19" s="169"/>
      <c r="Z19" s="565"/>
      <c r="AA19" s="78">
        <f>O19*$E$11</f>
        <v>1114.4892952720786</v>
      </c>
      <c r="AB19" s="528">
        <f>AA19/12</f>
        <v>92.874107939339879</v>
      </c>
      <c r="AC19" s="168">
        <f>AA19</f>
        <v>1114.4892952720786</v>
      </c>
      <c r="AD19" s="168">
        <f>AB19</f>
        <v>92.874107939339879</v>
      </c>
      <c r="AE19" s="169"/>
      <c r="AF19" s="565"/>
      <c r="AG19" s="78">
        <f t="shared" ref="AG19:AG35" si="2">O19*$E$12</f>
        <v>1114.4892952720786</v>
      </c>
      <c r="AH19" s="163">
        <f>AG19/12</f>
        <v>92.874107939339879</v>
      </c>
      <c r="AI19" s="168">
        <f>AG19</f>
        <v>1114.4892952720786</v>
      </c>
      <c r="AJ19" s="168">
        <f>AH19</f>
        <v>92.874107939339879</v>
      </c>
      <c r="AK19" s="169"/>
      <c r="AL19" s="565"/>
      <c r="AM19" s="78">
        <f t="shared" ref="AM19:AM35" si="3">O19*$E$13</f>
        <v>1114.4892952720786</v>
      </c>
      <c r="AN19" s="163">
        <f>AM19/12</f>
        <v>92.874107939339879</v>
      </c>
      <c r="AO19" s="168">
        <f>AM19</f>
        <v>1114.4892952720786</v>
      </c>
      <c r="AP19" s="168">
        <f>AN19</f>
        <v>92.874107939339879</v>
      </c>
      <c r="AQ19" s="169"/>
      <c r="AR19" s="565"/>
      <c r="AS19" s="78">
        <f t="shared" ref="AS19:AS35" si="4">O19*$E$14</f>
        <v>1114.4892952720786</v>
      </c>
      <c r="AT19" s="163">
        <f>AS19/12</f>
        <v>92.874107939339879</v>
      </c>
      <c r="AU19" s="168">
        <f>AS19</f>
        <v>1114.4892952720786</v>
      </c>
      <c r="AV19" s="168">
        <f>AT19</f>
        <v>92.874107939339879</v>
      </c>
      <c r="AW19" s="169"/>
    </row>
    <row r="20" spans="1:49" s="104" customFormat="1" ht="24" x14ac:dyDescent="0.15">
      <c r="A20" s="113">
        <v>2</v>
      </c>
      <c r="B20" s="114" t="s">
        <v>371</v>
      </c>
      <c r="C20" s="114">
        <v>9999001</v>
      </c>
      <c r="D20" s="341" t="s">
        <v>358</v>
      </c>
      <c r="E20" s="106" t="str">
        <f t="shared" si="0"/>
        <v>9999001PROF</v>
      </c>
      <c r="F20" s="114" t="s">
        <v>362</v>
      </c>
      <c r="G20" s="33" t="s">
        <v>19</v>
      </c>
      <c r="H20" s="44" t="s">
        <v>15</v>
      </c>
      <c r="I20" s="114"/>
      <c r="J20" s="615"/>
      <c r="K20" s="240" t="s">
        <v>10</v>
      </c>
      <c r="L20" s="175">
        <v>1</v>
      </c>
      <c r="M20" s="138">
        <v>1000</v>
      </c>
      <c r="N20" s="52">
        <v>0.05</v>
      </c>
      <c r="O20" s="166">
        <f t="shared" si="1"/>
        <v>1050</v>
      </c>
      <c r="P20" s="525">
        <f t="shared" ref="P20:P35" si="5">O20/12</f>
        <v>87.5</v>
      </c>
      <c r="Q20" s="103">
        <f t="shared" ref="Q20:R35" si="6">O20</f>
        <v>1050</v>
      </c>
      <c r="R20" s="103">
        <f t="shared" si="6"/>
        <v>87.5</v>
      </c>
      <c r="S20" s="107"/>
      <c r="T20" s="616"/>
      <c r="U20" s="48">
        <f t="shared" ref="U20:U35" si="7">O20*$E$10</f>
        <v>1114.4892952720786</v>
      </c>
      <c r="V20" s="617">
        <f t="shared" ref="V20:V35" si="8">U20/12</f>
        <v>92.874107939339879</v>
      </c>
      <c r="W20" s="103">
        <f t="shared" ref="W20:X35" si="9">U20</f>
        <v>1114.4892952720786</v>
      </c>
      <c r="X20" s="103">
        <f t="shared" si="9"/>
        <v>92.874107939339879</v>
      </c>
      <c r="Y20" s="107"/>
      <c r="Z20" s="566"/>
      <c r="AA20" s="48">
        <f t="shared" ref="AA20:AA35" si="10">O20*$E$11</f>
        <v>1114.4892952720786</v>
      </c>
      <c r="AB20" s="77">
        <f t="shared" ref="AB20:AB35" si="11">AA20/12</f>
        <v>92.874107939339879</v>
      </c>
      <c r="AC20" s="103">
        <f t="shared" ref="AC20:AD35" si="12">AA20</f>
        <v>1114.4892952720786</v>
      </c>
      <c r="AD20" s="103">
        <f t="shared" si="12"/>
        <v>92.874107939339879</v>
      </c>
      <c r="AE20" s="107"/>
      <c r="AF20" s="566"/>
      <c r="AG20" s="48">
        <f t="shared" si="2"/>
        <v>1114.4892952720786</v>
      </c>
      <c r="AH20" s="617">
        <f t="shared" ref="AH20:AH35" si="13">AG20/12</f>
        <v>92.874107939339879</v>
      </c>
      <c r="AI20" s="103">
        <f t="shared" ref="AI20:AJ35" si="14">AG20</f>
        <v>1114.4892952720786</v>
      </c>
      <c r="AJ20" s="103">
        <f t="shared" si="14"/>
        <v>92.874107939339879</v>
      </c>
      <c r="AK20" s="107"/>
      <c r="AL20" s="566"/>
      <c r="AM20" s="48">
        <f t="shared" si="3"/>
        <v>1114.4892952720786</v>
      </c>
      <c r="AN20" s="617">
        <f t="shared" ref="AN20:AN35" si="15">AM20/12</f>
        <v>92.874107939339879</v>
      </c>
      <c r="AO20" s="103">
        <f t="shared" ref="AO20:AP35" si="16">AM20</f>
        <v>1114.4892952720786</v>
      </c>
      <c r="AP20" s="103">
        <f t="shared" si="16"/>
        <v>92.874107939339879</v>
      </c>
      <c r="AQ20" s="107"/>
      <c r="AR20" s="566"/>
      <c r="AS20" s="48">
        <f t="shared" si="4"/>
        <v>1114.4892952720786</v>
      </c>
      <c r="AT20" s="617">
        <f t="shared" ref="AT20:AT35" si="17">AS20/12</f>
        <v>92.874107939339879</v>
      </c>
      <c r="AU20" s="103">
        <f t="shared" ref="AU20:AV35" si="18">AS20</f>
        <v>1114.4892952720786</v>
      </c>
      <c r="AV20" s="103">
        <f t="shared" si="18"/>
        <v>92.874107939339879</v>
      </c>
      <c r="AW20" s="107"/>
    </row>
    <row r="21" spans="1:49" s="104" customFormat="1" ht="24" x14ac:dyDescent="0.15">
      <c r="A21" s="113">
        <v>2</v>
      </c>
      <c r="B21" s="114" t="s">
        <v>371</v>
      </c>
      <c r="C21" s="114">
        <v>9999001</v>
      </c>
      <c r="D21" s="341" t="s">
        <v>358</v>
      </c>
      <c r="E21" s="106" t="str">
        <f t="shared" si="0"/>
        <v>9999001PROF</v>
      </c>
      <c r="F21" s="114" t="s">
        <v>363</v>
      </c>
      <c r="G21" s="33" t="s">
        <v>19</v>
      </c>
      <c r="H21" s="44" t="s">
        <v>15</v>
      </c>
      <c r="I21" s="114"/>
      <c r="J21" s="615"/>
      <c r="K21" s="240" t="s">
        <v>10</v>
      </c>
      <c r="L21" s="175">
        <v>1</v>
      </c>
      <c r="M21" s="138">
        <v>1000</v>
      </c>
      <c r="N21" s="52">
        <v>0.05</v>
      </c>
      <c r="O21" s="166">
        <f t="shared" si="1"/>
        <v>1050</v>
      </c>
      <c r="P21" s="525">
        <f t="shared" si="5"/>
        <v>87.5</v>
      </c>
      <c r="Q21" s="103">
        <f t="shared" si="6"/>
        <v>1050</v>
      </c>
      <c r="R21" s="103">
        <f t="shared" si="6"/>
        <v>87.5</v>
      </c>
      <c r="S21" s="107"/>
      <c r="T21" s="616"/>
      <c r="U21" s="48">
        <f t="shared" si="7"/>
        <v>1114.4892952720786</v>
      </c>
      <c r="V21" s="617">
        <f t="shared" si="8"/>
        <v>92.874107939339879</v>
      </c>
      <c r="W21" s="103">
        <f t="shared" si="9"/>
        <v>1114.4892952720786</v>
      </c>
      <c r="X21" s="103">
        <f t="shared" si="9"/>
        <v>92.874107939339879</v>
      </c>
      <c r="Y21" s="107"/>
      <c r="Z21" s="566"/>
      <c r="AA21" s="48">
        <f t="shared" si="10"/>
        <v>1114.4892952720786</v>
      </c>
      <c r="AB21" s="77">
        <f t="shared" si="11"/>
        <v>92.874107939339879</v>
      </c>
      <c r="AC21" s="103">
        <f t="shared" si="12"/>
        <v>1114.4892952720786</v>
      </c>
      <c r="AD21" s="103">
        <f t="shared" si="12"/>
        <v>92.874107939339879</v>
      </c>
      <c r="AE21" s="107"/>
      <c r="AF21" s="566"/>
      <c r="AG21" s="48">
        <f t="shared" si="2"/>
        <v>1114.4892952720786</v>
      </c>
      <c r="AH21" s="617">
        <f t="shared" si="13"/>
        <v>92.874107939339879</v>
      </c>
      <c r="AI21" s="103">
        <f t="shared" si="14"/>
        <v>1114.4892952720786</v>
      </c>
      <c r="AJ21" s="103">
        <f t="shared" si="14"/>
        <v>92.874107939339879</v>
      </c>
      <c r="AK21" s="107"/>
      <c r="AL21" s="566"/>
      <c r="AM21" s="48">
        <f t="shared" si="3"/>
        <v>1114.4892952720786</v>
      </c>
      <c r="AN21" s="617">
        <f t="shared" si="15"/>
        <v>92.874107939339879</v>
      </c>
      <c r="AO21" s="103">
        <f t="shared" si="16"/>
        <v>1114.4892952720786</v>
      </c>
      <c r="AP21" s="103">
        <f t="shared" si="16"/>
        <v>92.874107939339879</v>
      </c>
      <c r="AQ21" s="107"/>
      <c r="AR21" s="566"/>
      <c r="AS21" s="48">
        <f t="shared" si="4"/>
        <v>1114.4892952720786</v>
      </c>
      <c r="AT21" s="617">
        <f t="shared" si="17"/>
        <v>92.874107939339879</v>
      </c>
      <c r="AU21" s="103">
        <f t="shared" si="18"/>
        <v>1114.4892952720786</v>
      </c>
      <c r="AV21" s="103">
        <f t="shared" si="18"/>
        <v>92.874107939339879</v>
      </c>
      <c r="AW21" s="107"/>
    </row>
    <row r="22" spans="1:49" s="104" customFormat="1" ht="24" x14ac:dyDescent="0.15">
      <c r="A22" s="113">
        <v>2</v>
      </c>
      <c r="B22" s="114" t="s">
        <v>371</v>
      </c>
      <c r="C22" s="114">
        <v>9999001</v>
      </c>
      <c r="D22" s="341" t="s">
        <v>358</v>
      </c>
      <c r="E22" s="106" t="str">
        <f t="shared" si="0"/>
        <v>9999001PROA</v>
      </c>
      <c r="F22" s="114" t="s">
        <v>364</v>
      </c>
      <c r="G22" s="33" t="s">
        <v>19</v>
      </c>
      <c r="H22" s="44" t="s">
        <v>17</v>
      </c>
      <c r="I22" s="114"/>
      <c r="J22" s="615"/>
      <c r="K22" s="240" t="s">
        <v>10</v>
      </c>
      <c r="L22" s="175">
        <v>1</v>
      </c>
      <c r="M22" s="138">
        <v>1000</v>
      </c>
      <c r="N22" s="52">
        <v>0.05</v>
      </c>
      <c r="O22" s="166">
        <f t="shared" si="1"/>
        <v>1050</v>
      </c>
      <c r="P22" s="525">
        <f t="shared" si="5"/>
        <v>87.5</v>
      </c>
      <c r="Q22" s="103">
        <f t="shared" si="6"/>
        <v>1050</v>
      </c>
      <c r="R22" s="103">
        <f t="shared" si="6"/>
        <v>87.5</v>
      </c>
      <c r="S22" s="107"/>
      <c r="T22" s="616"/>
      <c r="U22" s="48">
        <f t="shared" si="7"/>
        <v>1114.4892952720786</v>
      </c>
      <c r="V22" s="617">
        <f t="shared" si="8"/>
        <v>92.874107939339879</v>
      </c>
      <c r="W22" s="103">
        <f t="shared" si="9"/>
        <v>1114.4892952720786</v>
      </c>
      <c r="X22" s="103">
        <f t="shared" si="9"/>
        <v>92.874107939339879</v>
      </c>
      <c r="Y22" s="107"/>
      <c r="Z22" s="566"/>
      <c r="AA22" s="48">
        <f t="shared" si="10"/>
        <v>1114.4892952720786</v>
      </c>
      <c r="AB22" s="77">
        <f t="shared" si="11"/>
        <v>92.874107939339879</v>
      </c>
      <c r="AC22" s="103">
        <f t="shared" si="12"/>
        <v>1114.4892952720786</v>
      </c>
      <c r="AD22" s="103">
        <f t="shared" si="12"/>
        <v>92.874107939339879</v>
      </c>
      <c r="AE22" s="107"/>
      <c r="AF22" s="566"/>
      <c r="AG22" s="48">
        <f t="shared" si="2"/>
        <v>1114.4892952720786</v>
      </c>
      <c r="AH22" s="617">
        <f t="shared" si="13"/>
        <v>92.874107939339879</v>
      </c>
      <c r="AI22" s="103">
        <f t="shared" si="14"/>
        <v>1114.4892952720786</v>
      </c>
      <c r="AJ22" s="103">
        <f t="shared" si="14"/>
        <v>92.874107939339879</v>
      </c>
      <c r="AK22" s="107"/>
      <c r="AL22" s="566"/>
      <c r="AM22" s="48">
        <f t="shared" si="3"/>
        <v>1114.4892952720786</v>
      </c>
      <c r="AN22" s="617">
        <f t="shared" si="15"/>
        <v>92.874107939339879</v>
      </c>
      <c r="AO22" s="103">
        <f t="shared" si="16"/>
        <v>1114.4892952720786</v>
      </c>
      <c r="AP22" s="103">
        <f t="shared" si="16"/>
        <v>92.874107939339879</v>
      </c>
      <c r="AQ22" s="107"/>
      <c r="AR22" s="566"/>
      <c r="AS22" s="48">
        <f t="shared" si="4"/>
        <v>1114.4892952720786</v>
      </c>
      <c r="AT22" s="617">
        <f t="shared" si="17"/>
        <v>92.874107939339879</v>
      </c>
      <c r="AU22" s="103">
        <f t="shared" si="18"/>
        <v>1114.4892952720786</v>
      </c>
      <c r="AV22" s="103">
        <f t="shared" si="18"/>
        <v>92.874107939339879</v>
      </c>
      <c r="AW22" s="107"/>
    </row>
    <row r="23" spans="1:49" s="104" customFormat="1" ht="24" x14ac:dyDescent="0.15">
      <c r="A23" s="113">
        <v>2</v>
      </c>
      <c r="B23" s="114" t="s">
        <v>371</v>
      </c>
      <c r="C23" s="114">
        <v>9999001</v>
      </c>
      <c r="D23" s="341" t="s">
        <v>358</v>
      </c>
      <c r="E23" s="106" t="str">
        <f t="shared" si="0"/>
        <v>9999001PROA</v>
      </c>
      <c r="F23" s="114" t="s">
        <v>365</v>
      </c>
      <c r="G23" s="33" t="s">
        <v>19</v>
      </c>
      <c r="H23" s="44" t="s">
        <v>17</v>
      </c>
      <c r="I23" s="114"/>
      <c r="J23" s="615"/>
      <c r="K23" s="240" t="s">
        <v>10</v>
      </c>
      <c r="L23" s="175">
        <v>1</v>
      </c>
      <c r="M23" s="138">
        <v>1000</v>
      </c>
      <c r="N23" s="52">
        <v>0.05</v>
      </c>
      <c r="O23" s="166">
        <f t="shared" si="1"/>
        <v>1050</v>
      </c>
      <c r="P23" s="525">
        <f t="shared" si="5"/>
        <v>87.5</v>
      </c>
      <c r="Q23" s="103">
        <f t="shared" si="6"/>
        <v>1050</v>
      </c>
      <c r="R23" s="103">
        <f t="shared" si="6"/>
        <v>87.5</v>
      </c>
      <c r="S23" s="107"/>
      <c r="T23" s="616"/>
      <c r="U23" s="48">
        <f t="shared" si="7"/>
        <v>1114.4892952720786</v>
      </c>
      <c r="V23" s="617">
        <f t="shared" si="8"/>
        <v>92.874107939339879</v>
      </c>
      <c r="W23" s="103">
        <f t="shared" si="9"/>
        <v>1114.4892952720786</v>
      </c>
      <c r="X23" s="103">
        <f t="shared" si="9"/>
        <v>92.874107939339879</v>
      </c>
      <c r="Y23" s="107"/>
      <c r="Z23" s="566"/>
      <c r="AA23" s="48">
        <f t="shared" si="10"/>
        <v>1114.4892952720786</v>
      </c>
      <c r="AB23" s="77">
        <f t="shared" si="11"/>
        <v>92.874107939339879</v>
      </c>
      <c r="AC23" s="103">
        <f t="shared" si="12"/>
        <v>1114.4892952720786</v>
      </c>
      <c r="AD23" s="103">
        <f t="shared" si="12"/>
        <v>92.874107939339879</v>
      </c>
      <c r="AE23" s="107"/>
      <c r="AF23" s="566"/>
      <c r="AG23" s="48">
        <f t="shared" si="2"/>
        <v>1114.4892952720786</v>
      </c>
      <c r="AH23" s="617">
        <f t="shared" si="13"/>
        <v>92.874107939339879</v>
      </c>
      <c r="AI23" s="103">
        <f t="shared" si="14"/>
        <v>1114.4892952720786</v>
      </c>
      <c r="AJ23" s="103">
        <f t="shared" si="14"/>
        <v>92.874107939339879</v>
      </c>
      <c r="AK23" s="107"/>
      <c r="AL23" s="566"/>
      <c r="AM23" s="48">
        <f t="shared" si="3"/>
        <v>1114.4892952720786</v>
      </c>
      <c r="AN23" s="617">
        <f t="shared" si="15"/>
        <v>92.874107939339879</v>
      </c>
      <c r="AO23" s="103">
        <f t="shared" si="16"/>
        <v>1114.4892952720786</v>
      </c>
      <c r="AP23" s="103">
        <f t="shared" si="16"/>
        <v>92.874107939339879</v>
      </c>
      <c r="AQ23" s="107"/>
      <c r="AR23" s="566"/>
      <c r="AS23" s="48">
        <f t="shared" si="4"/>
        <v>1114.4892952720786</v>
      </c>
      <c r="AT23" s="617">
        <f t="shared" si="17"/>
        <v>92.874107939339879</v>
      </c>
      <c r="AU23" s="103">
        <f t="shared" si="18"/>
        <v>1114.4892952720786</v>
      </c>
      <c r="AV23" s="103">
        <f t="shared" si="18"/>
        <v>92.874107939339879</v>
      </c>
      <c r="AW23" s="107"/>
    </row>
    <row r="24" spans="1:49" s="104" customFormat="1" ht="24" x14ac:dyDescent="0.15">
      <c r="A24" s="113">
        <v>2</v>
      </c>
      <c r="B24" s="114" t="s">
        <v>371</v>
      </c>
      <c r="C24" s="114">
        <v>9999001</v>
      </c>
      <c r="D24" s="341" t="s">
        <v>358</v>
      </c>
      <c r="E24" s="106" t="str">
        <f t="shared" si="0"/>
        <v>9999001TRAE</v>
      </c>
      <c r="F24" s="114" t="s">
        <v>366</v>
      </c>
      <c r="G24" s="33" t="s">
        <v>20</v>
      </c>
      <c r="H24" s="44" t="s">
        <v>18</v>
      </c>
      <c r="I24" s="114"/>
      <c r="J24" s="615"/>
      <c r="K24" s="240" t="s">
        <v>10</v>
      </c>
      <c r="L24" s="175">
        <v>1</v>
      </c>
      <c r="M24" s="138">
        <v>1000</v>
      </c>
      <c r="N24" s="52">
        <v>0.05</v>
      </c>
      <c r="O24" s="166">
        <f t="shared" si="1"/>
        <v>1050</v>
      </c>
      <c r="P24" s="525">
        <f t="shared" si="5"/>
        <v>87.5</v>
      </c>
      <c r="Q24" s="103">
        <f t="shared" si="6"/>
        <v>1050</v>
      </c>
      <c r="R24" s="103">
        <f t="shared" si="6"/>
        <v>87.5</v>
      </c>
      <c r="S24" s="107"/>
      <c r="T24" s="616"/>
      <c r="U24" s="48">
        <f t="shared" si="7"/>
        <v>1114.4892952720786</v>
      </c>
      <c r="V24" s="617">
        <f t="shared" si="8"/>
        <v>92.874107939339879</v>
      </c>
      <c r="W24" s="103">
        <f t="shared" si="9"/>
        <v>1114.4892952720786</v>
      </c>
      <c r="X24" s="103">
        <f t="shared" si="9"/>
        <v>92.874107939339879</v>
      </c>
      <c r="Y24" s="107"/>
      <c r="Z24" s="566"/>
      <c r="AA24" s="48">
        <f t="shared" si="10"/>
        <v>1114.4892952720786</v>
      </c>
      <c r="AB24" s="77">
        <f t="shared" si="11"/>
        <v>92.874107939339879</v>
      </c>
      <c r="AC24" s="103">
        <f t="shared" si="12"/>
        <v>1114.4892952720786</v>
      </c>
      <c r="AD24" s="103">
        <f t="shared" si="12"/>
        <v>92.874107939339879</v>
      </c>
      <c r="AE24" s="107"/>
      <c r="AF24" s="566"/>
      <c r="AG24" s="48">
        <f t="shared" si="2"/>
        <v>1114.4892952720786</v>
      </c>
      <c r="AH24" s="617">
        <f t="shared" si="13"/>
        <v>92.874107939339879</v>
      </c>
      <c r="AI24" s="103">
        <f t="shared" si="14"/>
        <v>1114.4892952720786</v>
      </c>
      <c r="AJ24" s="103">
        <f t="shared" si="14"/>
        <v>92.874107939339879</v>
      </c>
      <c r="AK24" s="107"/>
      <c r="AL24" s="566"/>
      <c r="AM24" s="48">
        <f t="shared" si="3"/>
        <v>1114.4892952720786</v>
      </c>
      <c r="AN24" s="617">
        <f t="shared" si="15"/>
        <v>92.874107939339879</v>
      </c>
      <c r="AO24" s="103">
        <f t="shared" si="16"/>
        <v>1114.4892952720786</v>
      </c>
      <c r="AP24" s="103">
        <f t="shared" si="16"/>
        <v>92.874107939339879</v>
      </c>
      <c r="AQ24" s="107"/>
      <c r="AR24" s="566"/>
      <c r="AS24" s="48">
        <f t="shared" si="4"/>
        <v>1114.4892952720786</v>
      </c>
      <c r="AT24" s="617">
        <f t="shared" si="17"/>
        <v>92.874107939339879</v>
      </c>
      <c r="AU24" s="103">
        <f t="shared" si="18"/>
        <v>1114.4892952720786</v>
      </c>
      <c r="AV24" s="103">
        <f t="shared" si="18"/>
        <v>92.874107939339879</v>
      </c>
      <c r="AW24" s="107"/>
    </row>
    <row r="25" spans="1:49" s="104" customFormat="1" ht="24" x14ac:dyDescent="0.15">
      <c r="A25" s="113">
        <v>2</v>
      </c>
      <c r="B25" s="114" t="s">
        <v>371</v>
      </c>
      <c r="C25" s="114">
        <v>9999001</v>
      </c>
      <c r="D25" s="341" t="s">
        <v>358</v>
      </c>
      <c r="E25" s="106" t="str">
        <f t="shared" si="0"/>
        <v>9999001TRAE</v>
      </c>
      <c r="F25" s="114" t="s">
        <v>367</v>
      </c>
      <c r="G25" s="33" t="s">
        <v>20</v>
      </c>
      <c r="H25" s="44" t="s">
        <v>18</v>
      </c>
      <c r="I25" s="114"/>
      <c r="J25" s="615"/>
      <c r="K25" s="240" t="s">
        <v>10</v>
      </c>
      <c r="L25" s="175">
        <v>1</v>
      </c>
      <c r="M25" s="138">
        <v>1000</v>
      </c>
      <c r="N25" s="52">
        <v>0.05</v>
      </c>
      <c r="O25" s="166">
        <f t="shared" si="1"/>
        <v>1050</v>
      </c>
      <c r="P25" s="525">
        <f t="shared" si="5"/>
        <v>87.5</v>
      </c>
      <c r="Q25" s="103">
        <f t="shared" si="6"/>
        <v>1050</v>
      </c>
      <c r="R25" s="103">
        <f t="shared" si="6"/>
        <v>87.5</v>
      </c>
      <c r="S25" s="107"/>
      <c r="T25" s="616"/>
      <c r="U25" s="48">
        <f t="shared" si="7"/>
        <v>1114.4892952720786</v>
      </c>
      <c r="V25" s="617">
        <f t="shared" si="8"/>
        <v>92.874107939339879</v>
      </c>
      <c r="W25" s="103">
        <f t="shared" si="9"/>
        <v>1114.4892952720786</v>
      </c>
      <c r="X25" s="103">
        <f t="shared" si="9"/>
        <v>92.874107939339879</v>
      </c>
      <c r="Y25" s="107"/>
      <c r="Z25" s="566"/>
      <c r="AA25" s="48">
        <f t="shared" si="10"/>
        <v>1114.4892952720786</v>
      </c>
      <c r="AB25" s="77">
        <f t="shared" si="11"/>
        <v>92.874107939339879</v>
      </c>
      <c r="AC25" s="103">
        <f t="shared" si="12"/>
        <v>1114.4892952720786</v>
      </c>
      <c r="AD25" s="103">
        <f t="shared" si="12"/>
        <v>92.874107939339879</v>
      </c>
      <c r="AE25" s="107"/>
      <c r="AF25" s="566"/>
      <c r="AG25" s="48">
        <f t="shared" si="2"/>
        <v>1114.4892952720786</v>
      </c>
      <c r="AH25" s="617">
        <f t="shared" si="13"/>
        <v>92.874107939339879</v>
      </c>
      <c r="AI25" s="103">
        <f t="shared" si="14"/>
        <v>1114.4892952720786</v>
      </c>
      <c r="AJ25" s="103">
        <f t="shared" si="14"/>
        <v>92.874107939339879</v>
      </c>
      <c r="AK25" s="107"/>
      <c r="AL25" s="566"/>
      <c r="AM25" s="48">
        <f t="shared" si="3"/>
        <v>1114.4892952720786</v>
      </c>
      <c r="AN25" s="617">
        <f t="shared" si="15"/>
        <v>92.874107939339879</v>
      </c>
      <c r="AO25" s="103">
        <f t="shared" si="16"/>
        <v>1114.4892952720786</v>
      </c>
      <c r="AP25" s="103">
        <f t="shared" si="16"/>
        <v>92.874107939339879</v>
      </c>
      <c r="AQ25" s="107"/>
      <c r="AR25" s="566"/>
      <c r="AS25" s="48">
        <f t="shared" si="4"/>
        <v>1114.4892952720786</v>
      </c>
      <c r="AT25" s="617">
        <f t="shared" si="17"/>
        <v>92.874107939339879</v>
      </c>
      <c r="AU25" s="103">
        <f t="shared" si="18"/>
        <v>1114.4892952720786</v>
      </c>
      <c r="AV25" s="103">
        <f t="shared" si="18"/>
        <v>92.874107939339879</v>
      </c>
      <c r="AW25" s="107"/>
    </row>
    <row r="26" spans="1:49" s="104" customFormat="1" ht="24" x14ac:dyDescent="0.15">
      <c r="A26" s="113">
        <v>2</v>
      </c>
      <c r="B26" s="114" t="s">
        <v>371</v>
      </c>
      <c r="C26" s="114">
        <v>9999001</v>
      </c>
      <c r="D26" s="341" t="s">
        <v>358</v>
      </c>
      <c r="E26" s="106" t="str">
        <f t="shared" si="0"/>
        <v>9999001TRAE</v>
      </c>
      <c r="F26" s="114" t="s">
        <v>368</v>
      </c>
      <c r="G26" s="33" t="s">
        <v>20</v>
      </c>
      <c r="H26" s="44" t="s">
        <v>18</v>
      </c>
      <c r="I26" s="114"/>
      <c r="J26" s="615"/>
      <c r="K26" s="240" t="s">
        <v>10</v>
      </c>
      <c r="L26" s="175">
        <v>1</v>
      </c>
      <c r="M26" s="138">
        <v>1000</v>
      </c>
      <c r="N26" s="52">
        <v>0.05</v>
      </c>
      <c r="O26" s="166">
        <f t="shared" si="1"/>
        <v>1050</v>
      </c>
      <c r="P26" s="525">
        <f t="shared" si="5"/>
        <v>87.5</v>
      </c>
      <c r="Q26" s="103">
        <f t="shared" si="6"/>
        <v>1050</v>
      </c>
      <c r="R26" s="103">
        <f t="shared" si="6"/>
        <v>87.5</v>
      </c>
      <c r="S26" s="107"/>
      <c r="T26" s="616"/>
      <c r="U26" s="48">
        <f t="shared" si="7"/>
        <v>1114.4892952720786</v>
      </c>
      <c r="V26" s="617">
        <f t="shared" si="8"/>
        <v>92.874107939339879</v>
      </c>
      <c r="W26" s="103">
        <f t="shared" si="9"/>
        <v>1114.4892952720786</v>
      </c>
      <c r="X26" s="103">
        <f t="shared" si="9"/>
        <v>92.874107939339879</v>
      </c>
      <c r="Y26" s="107"/>
      <c r="Z26" s="566"/>
      <c r="AA26" s="48">
        <f t="shared" si="10"/>
        <v>1114.4892952720786</v>
      </c>
      <c r="AB26" s="77">
        <f t="shared" si="11"/>
        <v>92.874107939339879</v>
      </c>
      <c r="AC26" s="103">
        <f t="shared" si="12"/>
        <v>1114.4892952720786</v>
      </c>
      <c r="AD26" s="103">
        <f t="shared" si="12"/>
        <v>92.874107939339879</v>
      </c>
      <c r="AE26" s="107"/>
      <c r="AF26" s="566"/>
      <c r="AG26" s="48">
        <f t="shared" si="2"/>
        <v>1114.4892952720786</v>
      </c>
      <c r="AH26" s="617">
        <f t="shared" si="13"/>
        <v>92.874107939339879</v>
      </c>
      <c r="AI26" s="103">
        <f t="shared" si="14"/>
        <v>1114.4892952720786</v>
      </c>
      <c r="AJ26" s="103">
        <f t="shared" si="14"/>
        <v>92.874107939339879</v>
      </c>
      <c r="AK26" s="107"/>
      <c r="AL26" s="566"/>
      <c r="AM26" s="48">
        <f t="shared" si="3"/>
        <v>1114.4892952720786</v>
      </c>
      <c r="AN26" s="617">
        <f t="shared" si="15"/>
        <v>92.874107939339879</v>
      </c>
      <c r="AO26" s="103">
        <f t="shared" si="16"/>
        <v>1114.4892952720786</v>
      </c>
      <c r="AP26" s="103">
        <f t="shared" si="16"/>
        <v>92.874107939339879</v>
      </c>
      <c r="AQ26" s="107"/>
      <c r="AR26" s="566"/>
      <c r="AS26" s="48">
        <f t="shared" si="4"/>
        <v>1114.4892952720786</v>
      </c>
      <c r="AT26" s="617">
        <f t="shared" si="17"/>
        <v>92.874107939339879</v>
      </c>
      <c r="AU26" s="103">
        <f t="shared" si="18"/>
        <v>1114.4892952720786</v>
      </c>
      <c r="AV26" s="103">
        <f t="shared" si="18"/>
        <v>92.874107939339879</v>
      </c>
      <c r="AW26" s="107"/>
    </row>
    <row r="27" spans="1:49" s="104" customFormat="1" ht="24" x14ac:dyDescent="0.15">
      <c r="A27" s="113">
        <v>2</v>
      </c>
      <c r="B27" s="114" t="s">
        <v>371</v>
      </c>
      <c r="C27" s="114">
        <v>9999001</v>
      </c>
      <c r="D27" s="341" t="s">
        <v>358</v>
      </c>
      <c r="E27" s="106" t="str">
        <f t="shared" si="0"/>
        <v>9999001VENT</v>
      </c>
      <c r="F27" s="114" t="s">
        <v>369</v>
      </c>
      <c r="G27" s="33" t="s">
        <v>19</v>
      </c>
      <c r="H27" s="44" t="s">
        <v>11</v>
      </c>
      <c r="I27" s="114"/>
      <c r="J27" s="615"/>
      <c r="K27" s="240" t="s">
        <v>10</v>
      </c>
      <c r="L27" s="175">
        <v>1</v>
      </c>
      <c r="M27" s="138">
        <v>1000</v>
      </c>
      <c r="N27" s="52">
        <v>0.05</v>
      </c>
      <c r="O27" s="166">
        <f t="shared" si="1"/>
        <v>1050</v>
      </c>
      <c r="P27" s="525">
        <f t="shared" si="5"/>
        <v>87.5</v>
      </c>
      <c r="Q27" s="103">
        <f t="shared" si="6"/>
        <v>1050</v>
      </c>
      <c r="R27" s="103">
        <f t="shared" si="6"/>
        <v>87.5</v>
      </c>
      <c r="S27" s="107"/>
      <c r="T27" s="616"/>
      <c r="U27" s="48">
        <f t="shared" si="7"/>
        <v>1114.4892952720786</v>
      </c>
      <c r="V27" s="617">
        <f t="shared" si="8"/>
        <v>92.874107939339879</v>
      </c>
      <c r="W27" s="103">
        <f t="shared" si="9"/>
        <v>1114.4892952720786</v>
      </c>
      <c r="X27" s="103">
        <f t="shared" si="9"/>
        <v>92.874107939339879</v>
      </c>
      <c r="Y27" s="107"/>
      <c r="Z27" s="566"/>
      <c r="AA27" s="48">
        <f t="shared" si="10"/>
        <v>1114.4892952720786</v>
      </c>
      <c r="AB27" s="77">
        <f t="shared" si="11"/>
        <v>92.874107939339879</v>
      </c>
      <c r="AC27" s="103">
        <f t="shared" si="12"/>
        <v>1114.4892952720786</v>
      </c>
      <c r="AD27" s="103">
        <f t="shared" si="12"/>
        <v>92.874107939339879</v>
      </c>
      <c r="AE27" s="107"/>
      <c r="AF27" s="566"/>
      <c r="AG27" s="48">
        <f t="shared" si="2"/>
        <v>1114.4892952720786</v>
      </c>
      <c r="AH27" s="617">
        <f t="shared" si="13"/>
        <v>92.874107939339879</v>
      </c>
      <c r="AI27" s="103">
        <f t="shared" si="14"/>
        <v>1114.4892952720786</v>
      </c>
      <c r="AJ27" s="103">
        <f t="shared" si="14"/>
        <v>92.874107939339879</v>
      </c>
      <c r="AK27" s="107"/>
      <c r="AL27" s="566"/>
      <c r="AM27" s="48">
        <f t="shared" si="3"/>
        <v>1114.4892952720786</v>
      </c>
      <c r="AN27" s="617">
        <f t="shared" si="15"/>
        <v>92.874107939339879</v>
      </c>
      <c r="AO27" s="103">
        <f t="shared" si="16"/>
        <v>1114.4892952720786</v>
      </c>
      <c r="AP27" s="103">
        <f t="shared" si="16"/>
        <v>92.874107939339879</v>
      </c>
      <c r="AQ27" s="107"/>
      <c r="AR27" s="566"/>
      <c r="AS27" s="48">
        <f t="shared" si="4"/>
        <v>1114.4892952720786</v>
      </c>
      <c r="AT27" s="617">
        <f t="shared" si="17"/>
        <v>92.874107939339879</v>
      </c>
      <c r="AU27" s="103">
        <f t="shared" si="18"/>
        <v>1114.4892952720786</v>
      </c>
      <c r="AV27" s="103">
        <f t="shared" si="18"/>
        <v>92.874107939339879</v>
      </c>
      <c r="AW27" s="107"/>
    </row>
    <row r="28" spans="1:49" s="104" customFormat="1" ht="24.75" thickBot="1" x14ac:dyDescent="0.2">
      <c r="A28" s="242">
        <v>2</v>
      </c>
      <c r="B28" s="114" t="s">
        <v>371</v>
      </c>
      <c r="C28" s="618">
        <v>9999001</v>
      </c>
      <c r="D28" s="347" t="s">
        <v>358</v>
      </c>
      <c r="E28" s="198" t="str">
        <f t="shared" si="0"/>
        <v>9999001ITEL</v>
      </c>
      <c r="F28" s="618" t="s">
        <v>370</v>
      </c>
      <c r="G28" s="47" t="s">
        <v>69</v>
      </c>
      <c r="H28" s="110" t="s">
        <v>84</v>
      </c>
      <c r="I28" s="618"/>
      <c r="J28" s="619"/>
      <c r="K28" s="246" t="s">
        <v>10</v>
      </c>
      <c r="L28" s="199">
        <v>1</v>
      </c>
      <c r="M28" s="140">
        <v>1000</v>
      </c>
      <c r="N28" s="117">
        <v>0.05</v>
      </c>
      <c r="O28" s="167">
        <f t="shared" si="1"/>
        <v>1050</v>
      </c>
      <c r="P28" s="529">
        <f t="shared" si="5"/>
        <v>87.5</v>
      </c>
      <c r="Q28" s="170">
        <f t="shared" si="6"/>
        <v>1050</v>
      </c>
      <c r="R28" s="170">
        <f t="shared" si="6"/>
        <v>87.5</v>
      </c>
      <c r="S28" s="171"/>
      <c r="T28" s="616"/>
      <c r="U28" s="122">
        <f t="shared" si="7"/>
        <v>1114.4892952720786</v>
      </c>
      <c r="V28" s="527">
        <f t="shared" si="8"/>
        <v>92.874107939339879</v>
      </c>
      <c r="W28" s="170">
        <f t="shared" si="9"/>
        <v>1114.4892952720786</v>
      </c>
      <c r="X28" s="170">
        <f t="shared" si="9"/>
        <v>92.874107939339879</v>
      </c>
      <c r="Y28" s="171"/>
      <c r="Z28" s="566"/>
      <c r="AA28" s="122">
        <f t="shared" si="10"/>
        <v>1114.4892952720786</v>
      </c>
      <c r="AB28" s="526">
        <f t="shared" si="11"/>
        <v>92.874107939339879</v>
      </c>
      <c r="AC28" s="170">
        <f t="shared" si="12"/>
        <v>1114.4892952720786</v>
      </c>
      <c r="AD28" s="170">
        <f t="shared" si="12"/>
        <v>92.874107939339879</v>
      </c>
      <c r="AE28" s="171"/>
      <c r="AF28" s="566"/>
      <c r="AG28" s="122">
        <f t="shared" si="2"/>
        <v>1114.4892952720786</v>
      </c>
      <c r="AH28" s="527">
        <f t="shared" si="13"/>
        <v>92.874107939339879</v>
      </c>
      <c r="AI28" s="170">
        <f t="shared" si="14"/>
        <v>1114.4892952720786</v>
      </c>
      <c r="AJ28" s="170">
        <f t="shared" si="14"/>
        <v>92.874107939339879</v>
      </c>
      <c r="AK28" s="171"/>
      <c r="AL28" s="566"/>
      <c r="AM28" s="122">
        <f t="shared" si="3"/>
        <v>1114.4892952720786</v>
      </c>
      <c r="AN28" s="527">
        <f t="shared" si="15"/>
        <v>92.874107939339879</v>
      </c>
      <c r="AO28" s="170">
        <f t="shared" si="16"/>
        <v>1114.4892952720786</v>
      </c>
      <c r="AP28" s="170">
        <f t="shared" si="16"/>
        <v>92.874107939339879</v>
      </c>
      <c r="AQ28" s="171"/>
      <c r="AR28" s="566"/>
      <c r="AS28" s="122">
        <f t="shared" si="4"/>
        <v>1114.4892952720786</v>
      </c>
      <c r="AT28" s="527">
        <f t="shared" si="17"/>
        <v>92.874107939339879</v>
      </c>
      <c r="AU28" s="170">
        <f t="shared" si="18"/>
        <v>1114.4892952720786</v>
      </c>
      <c r="AV28" s="170">
        <f t="shared" si="18"/>
        <v>92.874107939339879</v>
      </c>
      <c r="AW28" s="171"/>
    </row>
    <row r="29" spans="1:49" s="104" customFormat="1" ht="12" x14ac:dyDescent="0.15">
      <c r="A29" s="620"/>
      <c r="B29" s="621"/>
      <c r="C29" s="621"/>
      <c r="D29" s="367"/>
      <c r="E29" s="622"/>
      <c r="F29" s="621"/>
      <c r="G29" s="623"/>
      <c r="H29" s="624"/>
      <c r="I29" s="621"/>
      <c r="J29" s="625"/>
      <c r="K29" s="626" t="s">
        <v>10</v>
      </c>
      <c r="L29" s="627"/>
      <c r="M29" s="628">
        <v>1000</v>
      </c>
      <c r="N29" s="629">
        <v>0.05</v>
      </c>
      <c r="O29" s="630">
        <f t="shared" si="1"/>
        <v>0</v>
      </c>
      <c r="P29" s="77">
        <f t="shared" si="5"/>
        <v>0</v>
      </c>
      <c r="Q29" s="631">
        <f t="shared" si="6"/>
        <v>0</v>
      </c>
      <c r="R29" s="631">
        <f t="shared" si="6"/>
        <v>0</v>
      </c>
      <c r="S29" s="631"/>
      <c r="T29" s="616"/>
      <c r="U29" s="630">
        <f t="shared" si="7"/>
        <v>0</v>
      </c>
      <c r="V29" s="77">
        <f t="shared" si="8"/>
        <v>0</v>
      </c>
      <c r="W29" s="631">
        <f t="shared" si="9"/>
        <v>0</v>
      </c>
      <c r="X29" s="631">
        <f t="shared" si="9"/>
        <v>0</v>
      </c>
      <c r="Y29" s="631"/>
      <c r="Z29" s="566"/>
      <c r="AA29" s="630">
        <f t="shared" si="10"/>
        <v>0</v>
      </c>
      <c r="AB29" s="77">
        <f t="shared" si="11"/>
        <v>0</v>
      </c>
      <c r="AC29" s="631">
        <f t="shared" si="12"/>
        <v>0</v>
      </c>
      <c r="AD29" s="631">
        <f t="shared" si="12"/>
        <v>0</v>
      </c>
      <c r="AE29" s="631"/>
      <c r="AF29" s="566"/>
      <c r="AG29" s="630">
        <f t="shared" si="2"/>
        <v>0</v>
      </c>
      <c r="AH29" s="77">
        <f t="shared" si="13"/>
        <v>0</v>
      </c>
      <c r="AI29" s="631">
        <f t="shared" si="14"/>
        <v>0</v>
      </c>
      <c r="AJ29" s="631">
        <f t="shared" si="14"/>
        <v>0</v>
      </c>
      <c r="AK29" s="631"/>
      <c r="AL29" s="566"/>
      <c r="AM29" s="630">
        <f t="shared" si="3"/>
        <v>0</v>
      </c>
      <c r="AN29" s="77">
        <f t="shared" si="15"/>
        <v>0</v>
      </c>
      <c r="AO29" s="631">
        <f t="shared" si="16"/>
        <v>0</v>
      </c>
      <c r="AP29" s="631">
        <f t="shared" si="16"/>
        <v>0</v>
      </c>
      <c r="AQ29" s="631"/>
      <c r="AR29" s="566"/>
      <c r="AS29" s="630">
        <f t="shared" si="4"/>
        <v>0</v>
      </c>
      <c r="AT29" s="77">
        <f t="shared" si="17"/>
        <v>0</v>
      </c>
      <c r="AU29" s="631">
        <f t="shared" si="18"/>
        <v>0</v>
      </c>
      <c r="AV29" s="631">
        <f t="shared" si="18"/>
        <v>0</v>
      </c>
      <c r="AW29" s="631"/>
    </row>
    <row r="30" spans="1:49" s="104" customFormat="1" ht="12" x14ac:dyDescent="0.15">
      <c r="A30" s="113"/>
      <c r="B30" s="114"/>
      <c r="C30" s="114"/>
      <c r="D30" s="341"/>
      <c r="E30" s="106"/>
      <c r="F30" s="114"/>
      <c r="G30" s="33"/>
      <c r="H30" s="44"/>
      <c r="I30" s="114"/>
      <c r="J30" s="615"/>
      <c r="K30" s="240" t="s">
        <v>10</v>
      </c>
      <c r="L30" s="175"/>
      <c r="M30" s="138">
        <v>1000</v>
      </c>
      <c r="N30" s="52">
        <v>0.05</v>
      </c>
      <c r="O30" s="166">
        <f t="shared" si="1"/>
        <v>0</v>
      </c>
      <c r="P30" s="525">
        <f t="shared" si="5"/>
        <v>0</v>
      </c>
      <c r="Q30" s="103">
        <f t="shared" si="6"/>
        <v>0</v>
      </c>
      <c r="R30" s="103">
        <f t="shared" si="6"/>
        <v>0</v>
      </c>
      <c r="S30" s="103"/>
      <c r="T30" s="616"/>
      <c r="U30" s="166">
        <f t="shared" si="7"/>
        <v>0</v>
      </c>
      <c r="V30" s="525">
        <f t="shared" si="8"/>
        <v>0</v>
      </c>
      <c r="W30" s="103">
        <f t="shared" si="9"/>
        <v>0</v>
      </c>
      <c r="X30" s="103">
        <f t="shared" si="9"/>
        <v>0</v>
      </c>
      <c r="Y30" s="103"/>
      <c r="Z30" s="566"/>
      <c r="AA30" s="166">
        <f t="shared" si="10"/>
        <v>0</v>
      </c>
      <c r="AB30" s="525">
        <f t="shared" si="11"/>
        <v>0</v>
      </c>
      <c r="AC30" s="103">
        <f t="shared" si="12"/>
        <v>0</v>
      </c>
      <c r="AD30" s="103">
        <f t="shared" si="12"/>
        <v>0</v>
      </c>
      <c r="AE30" s="103"/>
      <c r="AF30" s="566"/>
      <c r="AG30" s="166">
        <f t="shared" si="2"/>
        <v>0</v>
      </c>
      <c r="AH30" s="525">
        <f t="shared" si="13"/>
        <v>0</v>
      </c>
      <c r="AI30" s="103">
        <f t="shared" si="14"/>
        <v>0</v>
      </c>
      <c r="AJ30" s="103">
        <f t="shared" si="14"/>
        <v>0</v>
      </c>
      <c r="AK30" s="103"/>
      <c r="AL30" s="566"/>
      <c r="AM30" s="166">
        <f t="shared" si="3"/>
        <v>0</v>
      </c>
      <c r="AN30" s="525">
        <f t="shared" si="15"/>
        <v>0</v>
      </c>
      <c r="AO30" s="103">
        <f t="shared" si="16"/>
        <v>0</v>
      </c>
      <c r="AP30" s="103">
        <f t="shared" si="16"/>
        <v>0</v>
      </c>
      <c r="AQ30" s="103"/>
      <c r="AR30" s="566"/>
      <c r="AS30" s="166">
        <f t="shared" si="4"/>
        <v>0</v>
      </c>
      <c r="AT30" s="525">
        <f t="shared" si="17"/>
        <v>0</v>
      </c>
      <c r="AU30" s="103">
        <f t="shared" si="18"/>
        <v>0</v>
      </c>
      <c r="AV30" s="103">
        <f t="shared" si="18"/>
        <v>0</v>
      </c>
      <c r="AW30" s="103"/>
    </row>
    <row r="31" spans="1:49" s="104" customFormat="1" ht="12" x14ac:dyDescent="0.15">
      <c r="A31" s="113"/>
      <c r="B31" s="114"/>
      <c r="C31" s="114"/>
      <c r="D31" s="341"/>
      <c r="E31" s="106"/>
      <c r="F31" s="114"/>
      <c r="G31" s="33"/>
      <c r="H31" s="44"/>
      <c r="I31" s="114"/>
      <c r="J31" s="615"/>
      <c r="K31" s="240" t="s">
        <v>10</v>
      </c>
      <c r="L31" s="175"/>
      <c r="M31" s="138">
        <v>1000</v>
      </c>
      <c r="N31" s="52">
        <v>0.05</v>
      </c>
      <c r="O31" s="166">
        <f t="shared" si="1"/>
        <v>0</v>
      </c>
      <c r="P31" s="525">
        <f t="shared" si="5"/>
        <v>0</v>
      </c>
      <c r="Q31" s="103">
        <f t="shared" si="6"/>
        <v>0</v>
      </c>
      <c r="R31" s="103">
        <f t="shared" si="6"/>
        <v>0</v>
      </c>
      <c r="S31" s="103"/>
      <c r="T31" s="616"/>
      <c r="U31" s="166">
        <f t="shared" si="7"/>
        <v>0</v>
      </c>
      <c r="V31" s="525">
        <f t="shared" si="8"/>
        <v>0</v>
      </c>
      <c r="W31" s="103">
        <f t="shared" si="9"/>
        <v>0</v>
      </c>
      <c r="X31" s="103">
        <f t="shared" si="9"/>
        <v>0</v>
      </c>
      <c r="Y31" s="103"/>
      <c r="Z31" s="566"/>
      <c r="AA31" s="166">
        <f t="shared" si="10"/>
        <v>0</v>
      </c>
      <c r="AB31" s="525">
        <f t="shared" si="11"/>
        <v>0</v>
      </c>
      <c r="AC31" s="103">
        <f t="shared" si="12"/>
        <v>0</v>
      </c>
      <c r="AD31" s="103">
        <f t="shared" si="12"/>
        <v>0</v>
      </c>
      <c r="AE31" s="103"/>
      <c r="AF31" s="566"/>
      <c r="AG31" s="166">
        <f t="shared" si="2"/>
        <v>0</v>
      </c>
      <c r="AH31" s="525">
        <f t="shared" si="13"/>
        <v>0</v>
      </c>
      <c r="AI31" s="103">
        <f t="shared" si="14"/>
        <v>0</v>
      </c>
      <c r="AJ31" s="103">
        <f t="shared" si="14"/>
        <v>0</v>
      </c>
      <c r="AK31" s="103"/>
      <c r="AL31" s="566"/>
      <c r="AM31" s="166">
        <f t="shared" si="3"/>
        <v>0</v>
      </c>
      <c r="AN31" s="525">
        <f t="shared" si="15"/>
        <v>0</v>
      </c>
      <c r="AO31" s="103">
        <f t="shared" si="16"/>
        <v>0</v>
      </c>
      <c r="AP31" s="103">
        <f t="shared" si="16"/>
        <v>0</v>
      </c>
      <c r="AQ31" s="103"/>
      <c r="AR31" s="566"/>
      <c r="AS31" s="166">
        <f t="shared" si="4"/>
        <v>0</v>
      </c>
      <c r="AT31" s="525">
        <f t="shared" si="17"/>
        <v>0</v>
      </c>
      <c r="AU31" s="103">
        <f t="shared" si="18"/>
        <v>0</v>
      </c>
      <c r="AV31" s="103">
        <f t="shared" si="18"/>
        <v>0</v>
      </c>
      <c r="AW31" s="103"/>
    </row>
    <row r="32" spans="1:49" s="104" customFormat="1" ht="8.25" x14ac:dyDescent="0.15">
      <c r="A32" s="113"/>
      <c r="B32" s="114"/>
      <c r="C32" s="114"/>
      <c r="D32" s="114"/>
      <c r="E32" s="106" t="str">
        <f>CONCATENATE(C32,H32)</f>
        <v/>
      </c>
      <c r="F32" s="114"/>
      <c r="G32" s="33"/>
      <c r="H32" s="44"/>
      <c r="I32" s="114"/>
      <c r="J32" s="615"/>
      <c r="K32" s="240" t="s">
        <v>10</v>
      </c>
      <c r="L32" s="175"/>
      <c r="M32" s="138">
        <v>1000</v>
      </c>
      <c r="N32" s="52">
        <v>0.05</v>
      </c>
      <c r="O32" s="166">
        <f t="shared" si="1"/>
        <v>0</v>
      </c>
      <c r="P32" s="525">
        <f t="shared" si="5"/>
        <v>0</v>
      </c>
      <c r="Q32" s="103">
        <f t="shared" si="6"/>
        <v>0</v>
      </c>
      <c r="R32" s="103">
        <f t="shared" si="6"/>
        <v>0</v>
      </c>
      <c r="S32" s="103"/>
      <c r="T32" s="616"/>
      <c r="U32" s="166">
        <f t="shared" si="7"/>
        <v>0</v>
      </c>
      <c r="V32" s="525">
        <f t="shared" si="8"/>
        <v>0</v>
      </c>
      <c r="W32" s="103">
        <f t="shared" si="9"/>
        <v>0</v>
      </c>
      <c r="X32" s="103">
        <f t="shared" si="9"/>
        <v>0</v>
      </c>
      <c r="Y32" s="103"/>
      <c r="Z32" s="566"/>
      <c r="AA32" s="166">
        <f t="shared" si="10"/>
        <v>0</v>
      </c>
      <c r="AB32" s="525">
        <f t="shared" si="11"/>
        <v>0</v>
      </c>
      <c r="AC32" s="103">
        <f t="shared" si="12"/>
        <v>0</v>
      </c>
      <c r="AD32" s="103">
        <f t="shared" si="12"/>
        <v>0</v>
      </c>
      <c r="AE32" s="103"/>
      <c r="AF32" s="566"/>
      <c r="AG32" s="166">
        <f t="shared" si="2"/>
        <v>0</v>
      </c>
      <c r="AH32" s="525">
        <f t="shared" si="13"/>
        <v>0</v>
      </c>
      <c r="AI32" s="103">
        <f t="shared" si="14"/>
        <v>0</v>
      </c>
      <c r="AJ32" s="103">
        <f t="shared" si="14"/>
        <v>0</v>
      </c>
      <c r="AK32" s="103"/>
      <c r="AL32" s="566"/>
      <c r="AM32" s="166">
        <f t="shared" si="3"/>
        <v>0</v>
      </c>
      <c r="AN32" s="525">
        <f t="shared" si="15"/>
        <v>0</v>
      </c>
      <c r="AO32" s="103">
        <f t="shared" si="16"/>
        <v>0</v>
      </c>
      <c r="AP32" s="103">
        <f t="shared" si="16"/>
        <v>0</v>
      </c>
      <c r="AQ32" s="103"/>
      <c r="AR32" s="566"/>
      <c r="AS32" s="166">
        <f t="shared" si="4"/>
        <v>0</v>
      </c>
      <c r="AT32" s="525">
        <f t="shared" si="17"/>
        <v>0</v>
      </c>
      <c r="AU32" s="103">
        <f t="shared" si="18"/>
        <v>0</v>
      </c>
      <c r="AV32" s="103">
        <f t="shared" si="18"/>
        <v>0</v>
      </c>
      <c r="AW32" s="103"/>
    </row>
    <row r="33" spans="1:49" s="104" customFormat="1" ht="8.25" x14ac:dyDescent="0.15">
      <c r="A33" s="113"/>
      <c r="B33" s="114"/>
      <c r="C33" s="114"/>
      <c r="D33" s="114"/>
      <c r="E33" s="106" t="str">
        <f>CONCATENATE(C33,H33)</f>
        <v/>
      </c>
      <c r="F33" s="114"/>
      <c r="G33" s="33"/>
      <c r="H33" s="44"/>
      <c r="I33" s="114"/>
      <c r="J33" s="615"/>
      <c r="K33" s="240" t="s">
        <v>10</v>
      </c>
      <c r="L33" s="175"/>
      <c r="M33" s="138">
        <v>1000</v>
      </c>
      <c r="N33" s="52">
        <v>0.05</v>
      </c>
      <c r="O33" s="166">
        <f t="shared" si="1"/>
        <v>0</v>
      </c>
      <c r="P33" s="525">
        <f t="shared" si="5"/>
        <v>0</v>
      </c>
      <c r="Q33" s="103">
        <f t="shared" si="6"/>
        <v>0</v>
      </c>
      <c r="R33" s="103">
        <f t="shared" si="6"/>
        <v>0</v>
      </c>
      <c r="S33" s="103"/>
      <c r="T33" s="616"/>
      <c r="U33" s="166">
        <f t="shared" si="7"/>
        <v>0</v>
      </c>
      <c r="V33" s="525">
        <f t="shared" si="8"/>
        <v>0</v>
      </c>
      <c r="W33" s="103">
        <f t="shared" si="9"/>
        <v>0</v>
      </c>
      <c r="X33" s="103">
        <f t="shared" si="9"/>
        <v>0</v>
      </c>
      <c r="Y33" s="103"/>
      <c r="Z33" s="566"/>
      <c r="AA33" s="166">
        <f t="shared" si="10"/>
        <v>0</v>
      </c>
      <c r="AB33" s="525">
        <f t="shared" si="11"/>
        <v>0</v>
      </c>
      <c r="AC33" s="103">
        <f t="shared" si="12"/>
        <v>0</v>
      </c>
      <c r="AD33" s="103">
        <f t="shared" si="12"/>
        <v>0</v>
      </c>
      <c r="AE33" s="103"/>
      <c r="AF33" s="566"/>
      <c r="AG33" s="166">
        <f t="shared" si="2"/>
        <v>0</v>
      </c>
      <c r="AH33" s="525">
        <f t="shared" si="13"/>
        <v>0</v>
      </c>
      <c r="AI33" s="103">
        <f t="shared" si="14"/>
        <v>0</v>
      </c>
      <c r="AJ33" s="103">
        <f t="shared" si="14"/>
        <v>0</v>
      </c>
      <c r="AK33" s="103"/>
      <c r="AL33" s="566"/>
      <c r="AM33" s="166">
        <f t="shared" si="3"/>
        <v>0</v>
      </c>
      <c r="AN33" s="525">
        <f t="shared" si="15"/>
        <v>0</v>
      </c>
      <c r="AO33" s="103">
        <f t="shared" si="16"/>
        <v>0</v>
      </c>
      <c r="AP33" s="103">
        <f t="shared" si="16"/>
        <v>0</v>
      </c>
      <c r="AQ33" s="103"/>
      <c r="AR33" s="566"/>
      <c r="AS33" s="166">
        <f t="shared" si="4"/>
        <v>0</v>
      </c>
      <c r="AT33" s="525">
        <f t="shared" si="17"/>
        <v>0</v>
      </c>
      <c r="AU33" s="103">
        <f t="shared" si="18"/>
        <v>0</v>
      </c>
      <c r="AV33" s="103">
        <f t="shared" si="18"/>
        <v>0</v>
      </c>
      <c r="AW33" s="103"/>
    </row>
    <row r="34" spans="1:49" s="104" customFormat="1" ht="8.25" x14ac:dyDescent="0.15">
      <c r="A34" s="113"/>
      <c r="B34" s="114"/>
      <c r="C34" s="114"/>
      <c r="D34" s="114"/>
      <c r="E34" s="106" t="str">
        <f>CONCATENATE(C34,H34)</f>
        <v/>
      </c>
      <c r="F34" s="114"/>
      <c r="G34" s="33"/>
      <c r="H34" s="44"/>
      <c r="I34" s="114"/>
      <c r="J34" s="615"/>
      <c r="K34" s="240" t="s">
        <v>10</v>
      </c>
      <c r="L34" s="175"/>
      <c r="M34" s="138">
        <v>1000</v>
      </c>
      <c r="N34" s="52">
        <v>0.05</v>
      </c>
      <c r="O34" s="166">
        <f t="shared" si="1"/>
        <v>0</v>
      </c>
      <c r="P34" s="525">
        <f t="shared" si="5"/>
        <v>0</v>
      </c>
      <c r="Q34" s="103">
        <f t="shared" si="6"/>
        <v>0</v>
      </c>
      <c r="R34" s="103">
        <f t="shared" si="6"/>
        <v>0</v>
      </c>
      <c r="S34" s="103"/>
      <c r="T34" s="616"/>
      <c r="U34" s="166">
        <f t="shared" si="7"/>
        <v>0</v>
      </c>
      <c r="V34" s="525">
        <f t="shared" si="8"/>
        <v>0</v>
      </c>
      <c r="W34" s="103">
        <f t="shared" si="9"/>
        <v>0</v>
      </c>
      <c r="X34" s="103">
        <f t="shared" si="9"/>
        <v>0</v>
      </c>
      <c r="Y34" s="103"/>
      <c r="Z34" s="566"/>
      <c r="AA34" s="166">
        <f t="shared" si="10"/>
        <v>0</v>
      </c>
      <c r="AB34" s="525">
        <f t="shared" si="11"/>
        <v>0</v>
      </c>
      <c r="AC34" s="103">
        <f t="shared" si="12"/>
        <v>0</v>
      </c>
      <c r="AD34" s="103">
        <f t="shared" si="12"/>
        <v>0</v>
      </c>
      <c r="AE34" s="103"/>
      <c r="AF34" s="566"/>
      <c r="AG34" s="166">
        <f t="shared" si="2"/>
        <v>0</v>
      </c>
      <c r="AH34" s="525">
        <f t="shared" si="13"/>
        <v>0</v>
      </c>
      <c r="AI34" s="103">
        <f t="shared" si="14"/>
        <v>0</v>
      </c>
      <c r="AJ34" s="103">
        <f t="shared" si="14"/>
        <v>0</v>
      </c>
      <c r="AK34" s="103"/>
      <c r="AL34" s="566"/>
      <c r="AM34" s="166">
        <f t="shared" si="3"/>
        <v>0</v>
      </c>
      <c r="AN34" s="525">
        <f t="shared" si="15"/>
        <v>0</v>
      </c>
      <c r="AO34" s="103">
        <f t="shared" si="16"/>
        <v>0</v>
      </c>
      <c r="AP34" s="103">
        <f t="shared" si="16"/>
        <v>0</v>
      </c>
      <c r="AQ34" s="103"/>
      <c r="AR34" s="566"/>
      <c r="AS34" s="166">
        <f t="shared" si="4"/>
        <v>0</v>
      </c>
      <c r="AT34" s="525">
        <f t="shared" si="17"/>
        <v>0</v>
      </c>
      <c r="AU34" s="103">
        <f t="shared" si="18"/>
        <v>0</v>
      </c>
      <c r="AV34" s="103">
        <f t="shared" si="18"/>
        <v>0</v>
      </c>
      <c r="AW34" s="103"/>
    </row>
    <row r="35" spans="1:49" s="104" customFormat="1" ht="9" thickBot="1" x14ac:dyDescent="0.2">
      <c r="A35" s="113"/>
      <c r="B35" s="114"/>
      <c r="C35" s="114"/>
      <c r="D35" s="114"/>
      <c r="E35" s="106" t="str">
        <f>CONCATENATE(C35,H35)</f>
        <v/>
      </c>
      <c r="F35" s="114"/>
      <c r="G35" s="33"/>
      <c r="H35" s="44"/>
      <c r="I35" s="114"/>
      <c r="J35" s="615"/>
      <c r="K35" s="240" t="s">
        <v>10</v>
      </c>
      <c r="L35" s="175"/>
      <c r="M35" s="140">
        <v>1000</v>
      </c>
      <c r="N35" s="117">
        <v>0.05</v>
      </c>
      <c r="O35" s="166">
        <f t="shared" si="1"/>
        <v>0</v>
      </c>
      <c r="P35" s="525">
        <f t="shared" si="5"/>
        <v>0</v>
      </c>
      <c r="Q35" s="103">
        <f t="shared" si="6"/>
        <v>0</v>
      </c>
      <c r="R35" s="103">
        <f t="shared" si="6"/>
        <v>0</v>
      </c>
      <c r="S35" s="103"/>
      <c r="T35" s="616"/>
      <c r="U35" s="166">
        <f t="shared" si="7"/>
        <v>0</v>
      </c>
      <c r="V35" s="525">
        <f t="shared" si="8"/>
        <v>0</v>
      </c>
      <c r="W35" s="103">
        <f t="shared" si="9"/>
        <v>0</v>
      </c>
      <c r="X35" s="103">
        <f t="shared" si="9"/>
        <v>0</v>
      </c>
      <c r="Y35" s="103"/>
      <c r="Z35" s="566"/>
      <c r="AA35" s="166">
        <f t="shared" si="10"/>
        <v>0</v>
      </c>
      <c r="AB35" s="525">
        <f t="shared" si="11"/>
        <v>0</v>
      </c>
      <c r="AC35" s="103">
        <f t="shared" si="12"/>
        <v>0</v>
      </c>
      <c r="AD35" s="103">
        <f t="shared" si="12"/>
        <v>0</v>
      </c>
      <c r="AE35" s="103"/>
      <c r="AF35" s="566"/>
      <c r="AG35" s="166">
        <f t="shared" si="2"/>
        <v>0</v>
      </c>
      <c r="AH35" s="525">
        <f t="shared" si="13"/>
        <v>0</v>
      </c>
      <c r="AI35" s="103">
        <f t="shared" si="14"/>
        <v>0</v>
      </c>
      <c r="AJ35" s="103">
        <f t="shared" si="14"/>
        <v>0</v>
      </c>
      <c r="AK35" s="103"/>
      <c r="AL35" s="566"/>
      <c r="AM35" s="166">
        <f t="shared" si="3"/>
        <v>0</v>
      </c>
      <c r="AN35" s="525">
        <f t="shared" si="15"/>
        <v>0</v>
      </c>
      <c r="AO35" s="103">
        <f t="shared" si="16"/>
        <v>0</v>
      </c>
      <c r="AP35" s="103">
        <f t="shared" si="16"/>
        <v>0</v>
      </c>
      <c r="AQ35" s="103"/>
      <c r="AR35" s="566"/>
      <c r="AS35" s="166">
        <f t="shared" si="4"/>
        <v>0</v>
      </c>
      <c r="AT35" s="525">
        <f t="shared" si="17"/>
        <v>0</v>
      </c>
      <c r="AU35" s="103">
        <f t="shared" si="18"/>
        <v>0</v>
      </c>
      <c r="AV35" s="103">
        <f t="shared" si="18"/>
        <v>0</v>
      </c>
      <c r="AW35" s="103"/>
    </row>
  </sheetData>
  <mergeCells count="10">
    <mergeCell ref="Z19:Z35"/>
    <mergeCell ref="AF19:AF35"/>
    <mergeCell ref="AL19:AL35"/>
    <mergeCell ref="AR19:AR35"/>
    <mergeCell ref="A1:C1"/>
    <mergeCell ref="A3:C3"/>
    <mergeCell ref="A5:B5"/>
    <mergeCell ref="A6:C6"/>
    <mergeCell ref="M17:N17"/>
    <mergeCell ref="T19:T35"/>
  </mergeCells>
  <conditionalFormatting sqref="F22:F27">
    <cfRule type="expression" dxfId="9" priority="10">
      <formula>ISBLANK(#REF!)</formula>
    </cfRule>
  </conditionalFormatting>
  <conditionalFormatting sqref="F32:F35">
    <cfRule type="expression" dxfId="8" priority="9">
      <formula>ISBLANK(#REF!)</formula>
    </cfRule>
  </conditionalFormatting>
  <conditionalFormatting sqref="F30:F31">
    <cfRule type="expression" dxfId="7" priority="8">
      <formula>ISBLANK(#REF!)</formula>
    </cfRule>
  </conditionalFormatting>
  <conditionalFormatting sqref="J32:J34">
    <cfRule type="expression" dxfId="6" priority="7">
      <formula>ISBLANK(#REF!)</formula>
    </cfRule>
  </conditionalFormatting>
  <conditionalFormatting sqref="J35">
    <cfRule type="expression" dxfId="5" priority="5">
      <formula>ISBLANK(#REF!)</formula>
    </cfRule>
  </conditionalFormatting>
  <conditionalFormatting sqref="J30:J31">
    <cfRule type="expression" dxfId="4" priority="6">
      <formula>ISBLANK(#REF!)</formula>
    </cfRule>
  </conditionalFormatting>
  <conditionalFormatting sqref="I35">
    <cfRule type="expression" dxfId="3" priority="2">
      <formula>ISBLANK(#REF!)</formula>
    </cfRule>
  </conditionalFormatting>
  <conditionalFormatting sqref="I32:I34">
    <cfRule type="expression" dxfId="2" priority="4">
      <formula>ISBLANK(#REF!)</formula>
    </cfRule>
  </conditionalFormatting>
  <conditionalFormatting sqref="I30:I31">
    <cfRule type="expression" dxfId="1" priority="3">
      <formula>ISBLANK(#REF!)</formula>
    </cfRule>
  </conditionalFormatting>
  <conditionalFormatting sqref="F28">
    <cfRule type="expression" dxfId="0" priority="1">
      <formula>ISBLANK(#REF!)</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[DPGF_Secteur1_Composante.xlsx]Liste_D!#REF!</xm:f>
          </x14:formula1>
          <xm:sqref>H19:H35</xm:sqref>
        </x14:dataValidation>
        <x14:dataValidation type="list" allowBlank="1" showInputMessage="1" showErrorMessage="1">
          <x14:formula1>
            <xm:f>[DPGF_Secteur1_Composante.xlsx]Liste_D!#REF!</xm:f>
          </x14:formula1>
          <xm:sqref>G19:G35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Thermique</vt:lpstr>
      <vt:lpstr>Filtration</vt:lpstr>
      <vt:lpstr>Courant fort_faible</vt:lpstr>
      <vt:lpstr>Sanitaire</vt:lpstr>
      <vt:lpstr>SSI + Desenfumage</vt:lpstr>
      <vt:lpstr>Levage</vt:lpstr>
      <vt:lpstr>Portes_Portails</vt:lpstr>
      <vt:lpstr>Clos_et_Couvert</vt:lpstr>
      <vt:lpstr>Divers</vt:lpstr>
      <vt:lpstr>Liste_D</vt:lpstr>
    </vt:vector>
  </TitlesOfParts>
  <Company>Université de Strasbourg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DAILLENCOURT Alain</dc:creator>
  <cp:lastModifiedBy>Marie Bestien</cp:lastModifiedBy>
  <dcterms:created xsi:type="dcterms:W3CDTF">2024-03-21T13:32:23Z</dcterms:created>
  <dcterms:modified xsi:type="dcterms:W3CDTF">2024-11-21T14:16:24Z</dcterms:modified>
</cp:coreProperties>
</file>