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M\03_Transverses\02_Marche_(DMIG_entreprise)\44_FMT 2024\01_Version_2025\DPGF_2024\"/>
    </mc:Choice>
  </mc:AlternateContent>
  <bookViews>
    <workbookView xWindow="0" yWindow="0" windowWidth="19185" windowHeight="7245" tabRatio="904" activeTab="2"/>
  </bookViews>
  <sheets>
    <sheet name="Thermique" sheetId="22" r:id="rId1"/>
    <sheet name="Filtration" sheetId="14" r:id="rId2"/>
    <sheet name="Courant fort_faible" sheetId="23" r:id="rId3"/>
    <sheet name="Sanitaire" sheetId="24" r:id="rId4"/>
    <sheet name="SSI + Desenfumage" sheetId="25" r:id="rId5"/>
    <sheet name="Levage" sheetId="26" r:id="rId6"/>
    <sheet name="Portes_Portails" sheetId="27" r:id="rId7"/>
    <sheet name="Clos_et_Couvert" sheetId="21" r:id="rId8"/>
    <sheet name="Liste_D" sheetId="12" r:id="rId9"/>
  </sheets>
  <definedNames>
    <definedName name="_xlnm._FilterDatabase" localSheetId="7" hidden="1">Clos_et_Couvert!$A$18:$AX$64</definedName>
    <definedName name="_xlnm._FilterDatabase" localSheetId="2" hidden="1">'Courant fort_faible'!$A$18:$AW$38</definedName>
    <definedName name="_xlnm._FilterDatabase" localSheetId="1" hidden="1">Filtration!$A$18:$BN$107</definedName>
    <definedName name="_xlnm._FilterDatabase" localSheetId="5" hidden="1">Levage!$A$18:$AZ$32</definedName>
    <definedName name="_xlnm._FilterDatabase" localSheetId="6" hidden="1">Portes_Portails!$A$18:$AX$19</definedName>
    <definedName name="_xlnm._FilterDatabase" localSheetId="3" hidden="1">Sanitaire!$A$18:$AX$32</definedName>
    <definedName name="_xlnm._FilterDatabase" localSheetId="4" hidden="1">'SSI + Desenfumage'!$A$18:$AW$47</definedName>
    <definedName name="_xlnm._FilterDatabase" localSheetId="0" hidden="1">Thermique!$A$18:$AY$80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5" i="23" l="1"/>
  <c r="X35" i="23"/>
  <c r="O36" i="23"/>
  <c r="AS36" i="23" s="1"/>
  <c r="AT36" i="23" s="1"/>
  <c r="E36" i="23"/>
  <c r="AG36" i="23" l="1"/>
  <c r="AH36" i="23" s="1"/>
  <c r="P36" i="23"/>
  <c r="AM36" i="23"/>
  <c r="AN36" i="23" s="1"/>
  <c r="AA36" i="23"/>
  <c r="AB36" i="23" s="1"/>
  <c r="U36" i="23"/>
  <c r="V36" i="23" s="1"/>
  <c r="AX74" i="22"/>
  <c r="AW74" i="22"/>
  <c r="AR74" i="22"/>
  <c r="AQ74" i="22"/>
  <c r="AL74" i="22"/>
  <c r="AK74" i="22"/>
  <c r="AF74" i="22"/>
  <c r="AE74" i="22"/>
  <c r="Z74" i="22"/>
  <c r="Y74" i="22"/>
  <c r="T74" i="22"/>
  <c r="S74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37" i="22"/>
  <c r="F38" i="22"/>
  <c r="F39" i="22"/>
  <c r="F40" i="22"/>
  <c r="F41" i="22"/>
  <c r="F42" i="22"/>
  <c r="F43" i="22"/>
  <c r="F44" i="22"/>
  <c r="F45" i="22"/>
  <c r="F46" i="22"/>
  <c r="F47" i="22"/>
  <c r="F48" i="22"/>
  <c r="F49" i="22"/>
  <c r="F50" i="22"/>
  <c r="F51" i="22"/>
  <c r="F52" i="22"/>
  <c r="F53" i="22"/>
  <c r="F54" i="22"/>
  <c r="F55" i="22"/>
  <c r="F56" i="22"/>
  <c r="F57" i="22"/>
  <c r="F58" i="22"/>
  <c r="F59" i="22"/>
  <c r="F60" i="22"/>
  <c r="F61" i="22"/>
  <c r="F62" i="22"/>
  <c r="F63" i="22"/>
  <c r="F64" i="22"/>
  <c r="F65" i="22"/>
  <c r="F66" i="22"/>
  <c r="F67" i="22"/>
  <c r="F68" i="22"/>
  <c r="F69" i="22"/>
  <c r="F70" i="22"/>
  <c r="F71" i="22"/>
  <c r="F72" i="22"/>
  <c r="F73" i="22"/>
  <c r="F74" i="22"/>
  <c r="F75" i="22"/>
  <c r="F76" i="22"/>
  <c r="F77" i="22"/>
  <c r="F78" i="22"/>
  <c r="F79" i="22"/>
  <c r="F80" i="22"/>
  <c r="F19" i="22"/>
  <c r="E107" i="14"/>
  <c r="E106" i="14"/>
  <c r="E105" i="14"/>
  <c r="E104" i="14"/>
  <c r="E103" i="14"/>
  <c r="E102" i="14"/>
  <c r="E101" i="14"/>
  <c r="E100" i="14"/>
  <c r="E99" i="14"/>
  <c r="E95" i="14"/>
  <c r="E94" i="14"/>
  <c r="E90" i="14"/>
  <c r="F87" i="14"/>
  <c r="E87" i="14"/>
  <c r="E86" i="14"/>
  <c r="E81" i="14"/>
  <c r="E82" i="14"/>
  <c r="E77" i="14"/>
  <c r="E73" i="14"/>
  <c r="E72" i="14"/>
  <c r="E71" i="14"/>
  <c r="E68" i="14"/>
  <c r="E67" i="14"/>
  <c r="E66" i="14"/>
  <c r="E65" i="14"/>
  <c r="E64" i="14"/>
  <c r="E39" i="14"/>
  <c r="E19" i="14"/>
  <c r="E20" i="24"/>
  <c r="E21" i="24"/>
  <c r="E22" i="24"/>
  <c r="E23" i="24"/>
  <c r="E24" i="24"/>
  <c r="E25" i="24"/>
  <c r="E26" i="24"/>
  <c r="E27" i="24"/>
  <c r="E28" i="24"/>
  <c r="E29" i="24"/>
  <c r="E30" i="24"/>
  <c r="E31" i="24"/>
  <c r="E32" i="24"/>
  <c r="E19" i="24"/>
  <c r="E19" i="27"/>
  <c r="T81" i="22"/>
  <c r="W81" i="22"/>
  <c r="X81" i="22"/>
  <c r="Y81" i="22"/>
  <c r="Z81" i="22"/>
  <c r="AC81" i="22"/>
  <c r="AD81" i="22"/>
  <c r="AE81" i="22"/>
  <c r="AF81" i="22"/>
  <c r="AI81" i="22"/>
  <c r="AJ81" i="22"/>
  <c r="AK81" i="22"/>
  <c r="AL81" i="22"/>
  <c r="AO81" i="22"/>
  <c r="AP81" i="22"/>
  <c r="AQ81" i="22"/>
  <c r="AR81" i="22"/>
  <c r="AU81" i="22"/>
  <c r="AV81" i="22"/>
  <c r="AW81" i="22"/>
  <c r="AX81" i="22"/>
  <c r="S81" i="22"/>
  <c r="AU69" i="22"/>
  <c r="AV69" i="22"/>
  <c r="AU70" i="22"/>
  <c r="AV70" i="22"/>
  <c r="AO69" i="22"/>
  <c r="AP69" i="22"/>
  <c r="AO70" i="22"/>
  <c r="AP70" i="22"/>
  <c r="AI69" i="22"/>
  <c r="AJ69" i="22"/>
  <c r="AI70" i="22"/>
  <c r="AJ70" i="22"/>
  <c r="AC69" i="22"/>
  <c r="AD69" i="22"/>
  <c r="AC70" i="22"/>
  <c r="AD70" i="22"/>
  <c r="W69" i="22"/>
  <c r="X69" i="22"/>
  <c r="W70" i="22"/>
  <c r="X70" i="22"/>
  <c r="Q69" i="22"/>
  <c r="R69" i="22"/>
  <c r="Q70" i="22"/>
  <c r="R70" i="22"/>
  <c r="BJ106" i="14"/>
  <c r="BK106" i="14"/>
  <c r="BJ107" i="14"/>
  <c r="BK107" i="14"/>
  <c r="BM106" i="14"/>
  <c r="BL106" i="14"/>
  <c r="BJ19" i="14"/>
  <c r="BK19" i="14"/>
  <c r="BJ20" i="14"/>
  <c r="BK20" i="14"/>
  <c r="BJ21" i="14"/>
  <c r="BK21" i="14"/>
  <c r="BJ22" i="14"/>
  <c r="BK22" i="14"/>
  <c r="BJ23" i="14"/>
  <c r="BK23" i="14"/>
  <c r="BJ24" i="14"/>
  <c r="BK24" i="14"/>
  <c r="BJ25" i="14"/>
  <c r="BK25" i="14"/>
  <c r="BJ26" i="14"/>
  <c r="BK26" i="14"/>
  <c r="BJ27" i="14"/>
  <c r="BK27" i="14"/>
  <c r="BJ28" i="14"/>
  <c r="BK28" i="14"/>
  <c r="BJ29" i="14"/>
  <c r="BK29" i="14"/>
  <c r="BJ30" i="14"/>
  <c r="BK30" i="14"/>
  <c r="BJ31" i="14"/>
  <c r="BK31" i="14"/>
  <c r="BJ32" i="14"/>
  <c r="BK32" i="14"/>
  <c r="BJ33" i="14"/>
  <c r="BK33" i="14"/>
  <c r="BJ34" i="14"/>
  <c r="BK34" i="14"/>
  <c r="BJ35" i="14"/>
  <c r="BK35" i="14"/>
  <c r="BJ36" i="14"/>
  <c r="BK36" i="14"/>
  <c r="BJ37" i="14"/>
  <c r="BK37" i="14"/>
  <c r="BJ38" i="14"/>
  <c r="BK38" i="14"/>
  <c r="BJ39" i="14"/>
  <c r="BK39" i="14"/>
  <c r="BJ40" i="14"/>
  <c r="BK40" i="14"/>
  <c r="BJ41" i="14"/>
  <c r="BK41" i="14"/>
  <c r="BJ42" i="14"/>
  <c r="BK42" i="14"/>
  <c r="BJ43" i="14"/>
  <c r="BK43" i="14"/>
  <c r="BJ44" i="14"/>
  <c r="BK44" i="14"/>
  <c r="BJ45" i="14"/>
  <c r="BK45" i="14"/>
  <c r="BJ46" i="14"/>
  <c r="BK46" i="14"/>
  <c r="BJ47" i="14"/>
  <c r="BK47" i="14"/>
  <c r="BJ48" i="14"/>
  <c r="BK48" i="14"/>
  <c r="BJ49" i="14"/>
  <c r="BK49" i="14"/>
  <c r="BJ50" i="14"/>
  <c r="BK50" i="14"/>
  <c r="BJ51" i="14"/>
  <c r="BK51" i="14"/>
  <c r="BJ52" i="14"/>
  <c r="BK52" i="14"/>
  <c r="BJ53" i="14"/>
  <c r="BK53" i="14"/>
  <c r="BJ54" i="14"/>
  <c r="BK54" i="14"/>
  <c r="BJ55" i="14"/>
  <c r="BK55" i="14"/>
  <c r="BJ56" i="14"/>
  <c r="BK56" i="14"/>
  <c r="BJ57" i="14"/>
  <c r="BK57" i="14"/>
  <c r="BJ58" i="14"/>
  <c r="BK58" i="14"/>
  <c r="BJ59" i="14"/>
  <c r="BK59" i="14"/>
  <c r="BJ60" i="14"/>
  <c r="BK60" i="14"/>
  <c r="BJ61" i="14"/>
  <c r="BK61" i="14"/>
  <c r="BJ62" i="14"/>
  <c r="BK62" i="14"/>
  <c r="BJ63" i="14"/>
  <c r="BK63" i="14"/>
  <c r="BJ64" i="14"/>
  <c r="BK64" i="14"/>
  <c r="BJ65" i="14"/>
  <c r="BK65" i="14"/>
  <c r="BJ66" i="14"/>
  <c r="BK66" i="14"/>
  <c r="BJ67" i="14"/>
  <c r="BK67" i="14"/>
  <c r="BJ68" i="14"/>
  <c r="BK68" i="14"/>
  <c r="BJ69" i="14"/>
  <c r="BK69" i="14"/>
  <c r="BJ70" i="14"/>
  <c r="BK70" i="14"/>
  <c r="BJ71" i="14"/>
  <c r="BK71" i="14"/>
  <c r="BJ72" i="14"/>
  <c r="BK72" i="14"/>
  <c r="BJ73" i="14"/>
  <c r="BK73" i="14"/>
  <c r="BJ74" i="14"/>
  <c r="BK74" i="14"/>
  <c r="BJ75" i="14"/>
  <c r="BK75" i="14"/>
  <c r="BJ76" i="14"/>
  <c r="BK76" i="14"/>
  <c r="BJ77" i="14"/>
  <c r="BK77" i="14"/>
  <c r="BJ78" i="14"/>
  <c r="BK78" i="14"/>
  <c r="BJ79" i="14"/>
  <c r="BK79" i="14"/>
  <c r="BJ80" i="14"/>
  <c r="BK80" i="14"/>
  <c r="BJ81" i="14"/>
  <c r="BK81" i="14"/>
  <c r="BJ82" i="14"/>
  <c r="BK82" i="14"/>
  <c r="BJ83" i="14"/>
  <c r="BK83" i="14"/>
  <c r="BJ84" i="14"/>
  <c r="BK84" i="14"/>
  <c r="BJ85" i="14"/>
  <c r="BK85" i="14"/>
  <c r="BJ86" i="14"/>
  <c r="BK86" i="14"/>
  <c r="BJ87" i="14"/>
  <c r="BK87" i="14"/>
  <c r="BJ88" i="14"/>
  <c r="BK88" i="14"/>
  <c r="BJ89" i="14"/>
  <c r="BK89" i="14"/>
  <c r="BJ90" i="14"/>
  <c r="BK90" i="14"/>
  <c r="BJ91" i="14"/>
  <c r="BK91" i="14"/>
  <c r="BJ92" i="14"/>
  <c r="BK92" i="14"/>
  <c r="BJ93" i="14"/>
  <c r="BK93" i="14"/>
  <c r="BJ94" i="14"/>
  <c r="BK94" i="14"/>
  <c r="BJ95" i="14"/>
  <c r="BK95" i="14"/>
  <c r="BJ96" i="14"/>
  <c r="BK96" i="14"/>
  <c r="BJ97" i="14"/>
  <c r="BK97" i="14"/>
  <c r="BJ98" i="14"/>
  <c r="BK98" i="14"/>
  <c r="BJ99" i="14"/>
  <c r="BK99" i="14"/>
  <c r="BJ100" i="14"/>
  <c r="BK100" i="14"/>
  <c r="BJ101" i="14"/>
  <c r="BK101" i="14"/>
  <c r="BJ102" i="14"/>
  <c r="BK102" i="14"/>
  <c r="BJ103" i="14"/>
  <c r="BK103" i="14"/>
  <c r="BJ104" i="14"/>
  <c r="BK104" i="14"/>
  <c r="BJ105" i="14"/>
  <c r="BK105" i="14"/>
  <c r="BM19" i="14"/>
  <c r="BL19" i="14"/>
  <c r="BD106" i="14"/>
  <c r="BE106" i="14"/>
  <c r="BD107" i="14"/>
  <c r="BE107" i="14"/>
  <c r="BG106" i="14"/>
  <c r="BF106" i="14"/>
  <c r="BD19" i="14"/>
  <c r="BE19" i="14"/>
  <c r="BD20" i="14"/>
  <c r="BE20" i="14"/>
  <c r="BD21" i="14"/>
  <c r="BE21" i="14"/>
  <c r="BD22" i="14"/>
  <c r="BE22" i="14"/>
  <c r="BD23" i="14"/>
  <c r="BE23" i="14"/>
  <c r="BD24" i="14"/>
  <c r="BE24" i="14"/>
  <c r="BD25" i="14"/>
  <c r="BE25" i="14"/>
  <c r="BD26" i="14"/>
  <c r="BE26" i="14"/>
  <c r="BD27" i="14"/>
  <c r="BE27" i="14"/>
  <c r="BD28" i="14"/>
  <c r="BE28" i="14"/>
  <c r="BD29" i="14"/>
  <c r="BE29" i="14"/>
  <c r="BD30" i="14"/>
  <c r="BE30" i="14"/>
  <c r="BD31" i="14"/>
  <c r="BE31" i="14"/>
  <c r="BD32" i="14"/>
  <c r="BE32" i="14"/>
  <c r="BD33" i="14"/>
  <c r="BE33" i="14"/>
  <c r="BD34" i="14"/>
  <c r="BE34" i="14"/>
  <c r="BD35" i="14"/>
  <c r="BE35" i="14"/>
  <c r="BD36" i="14"/>
  <c r="BE36" i="14"/>
  <c r="BD37" i="14"/>
  <c r="BE37" i="14"/>
  <c r="BD38" i="14"/>
  <c r="BE38" i="14"/>
  <c r="BD39" i="14"/>
  <c r="BE39" i="14"/>
  <c r="BD40" i="14"/>
  <c r="BE40" i="14"/>
  <c r="BD41" i="14"/>
  <c r="BE41" i="14"/>
  <c r="BD42" i="14"/>
  <c r="BE42" i="14"/>
  <c r="BD43" i="14"/>
  <c r="BE43" i="14"/>
  <c r="BD44" i="14"/>
  <c r="BE44" i="14"/>
  <c r="BD45" i="14"/>
  <c r="BE45" i="14"/>
  <c r="BD46" i="14"/>
  <c r="BE46" i="14"/>
  <c r="BD47" i="14"/>
  <c r="BE47" i="14"/>
  <c r="BD48" i="14"/>
  <c r="BE48" i="14"/>
  <c r="BD49" i="14"/>
  <c r="BE49" i="14"/>
  <c r="BD50" i="14"/>
  <c r="BE50" i="14"/>
  <c r="BD51" i="14"/>
  <c r="BE51" i="14"/>
  <c r="BD52" i="14"/>
  <c r="BE52" i="14"/>
  <c r="BD53" i="14"/>
  <c r="BE53" i="14"/>
  <c r="BD54" i="14"/>
  <c r="BE54" i="14"/>
  <c r="BD55" i="14"/>
  <c r="BE55" i="14"/>
  <c r="BD56" i="14"/>
  <c r="BE56" i="14"/>
  <c r="BD57" i="14"/>
  <c r="BE57" i="14"/>
  <c r="BD58" i="14"/>
  <c r="BE58" i="14"/>
  <c r="BD59" i="14"/>
  <c r="BE59" i="14"/>
  <c r="BD60" i="14"/>
  <c r="BE60" i="14"/>
  <c r="BD61" i="14"/>
  <c r="BE61" i="14"/>
  <c r="BD62" i="14"/>
  <c r="BE62" i="14"/>
  <c r="BD63" i="14"/>
  <c r="BE63" i="14"/>
  <c r="BD64" i="14"/>
  <c r="BE64" i="14"/>
  <c r="BD65" i="14"/>
  <c r="BE65" i="14"/>
  <c r="BD66" i="14"/>
  <c r="BE66" i="14"/>
  <c r="BD67" i="14"/>
  <c r="BE67" i="14"/>
  <c r="BD68" i="14"/>
  <c r="BE68" i="14"/>
  <c r="BD69" i="14"/>
  <c r="BE69" i="14"/>
  <c r="BD70" i="14"/>
  <c r="BE70" i="14"/>
  <c r="BD71" i="14"/>
  <c r="BE71" i="14"/>
  <c r="BD72" i="14"/>
  <c r="BE72" i="14"/>
  <c r="BD73" i="14"/>
  <c r="BE73" i="14"/>
  <c r="BD74" i="14"/>
  <c r="BE74" i="14"/>
  <c r="BD75" i="14"/>
  <c r="BE75" i="14"/>
  <c r="BD76" i="14"/>
  <c r="BE76" i="14"/>
  <c r="BD77" i="14"/>
  <c r="BE77" i="14"/>
  <c r="BD78" i="14"/>
  <c r="BE78" i="14"/>
  <c r="BD79" i="14"/>
  <c r="BE79" i="14"/>
  <c r="BD80" i="14"/>
  <c r="BE80" i="14"/>
  <c r="BD81" i="14"/>
  <c r="BE81" i="14"/>
  <c r="BD82" i="14"/>
  <c r="BE82" i="14"/>
  <c r="BD83" i="14"/>
  <c r="BE83" i="14"/>
  <c r="BD84" i="14"/>
  <c r="BE84" i="14"/>
  <c r="BD85" i="14"/>
  <c r="BE85" i="14"/>
  <c r="BD86" i="14"/>
  <c r="BE86" i="14"/>
  <c r="BD87" i="14"/>
  <c r="BE87" i="14"/>
  <c r="BD88" i="14"/>
  <c r="BE88" i="14"/>
  <c r="BD89" i="14"/>
  <c r="BE89" i="14"/>
  <c r="BD90" i="14"/>
  <c r="BE90" i="14"/>
  <c r="BD91" i="14"/>
  <c r="BE91" i="14"/>
  <c r="BD92" i="14"/>
  <c r="BE92" i="14"/>
  <c r="BD93" i="14"/>
  <c r="BE93" i="14"/>
  <c r="BD94" i="14"/>
  <c r="BE94" i="14"/>
  <c r="BD95" i="14"/>
  <c r="BE95" i="14"/>
  <c r="BD96" i="14"/>
  <c r="BE96" i="14"/>
  <c r="BD97" i="14"/>
  <c r="BE97" i="14"/>
  <c r="BD98" i="14"/>
  <c r="BE98" i="14"/>
  <c r="BD99" i="14"/>
  <c r="BE99" i="14"/>
  <c r="BD100" i="14"/>
  <c r="BE100" i="14"/>
  <c r="BD101" i="14"/>
  <c r="BE101" i="14"/>
  <c r="BD102" i="14"/>
  <c r="BE102" i="14"/>
  <c r="BD103" i="14"/>
  <c r="BE103" i="14"/>
  <c r="BD104" i="14"/>
  <c r="BE104" i="14"/>
  <c r="BD105" i="14"/>
  <c r="BE105" i="14"/>
  <c r="BG19" i="14"/>
  <c r="BF19" i="14"/>
  <c r="AX106" i="14"/>
  <c r="AY106" i="14"/>
  <c r="AX107" i="14"/>
  <c r="AY107" i="14"/>
  <c r="BA106" i="14"/>
  <c r="AZ106" i="14"/>
  <c r="AX19" i="14"/>
  <c r="AY19" i="14"/>
  <c r="AX20" i="14"/>
  <c r="AY20" i="14"/>
  <c r="AX21" i="14"/>
  <c r="AY21" i="14"/>
  <c r="AX22" i="14"/>
  <c r="AY22" i="14"/>
  <c r="AX23" i="14"/>
  <c r="AY23" i="14"/>
  <c r="AX24" i="14"/>
  <c r="AY24" i="14"/>
  <c r="AX25" i="14"/>
  <c r="AY25" i="14"/>
  <c r="AX26" i="14"/>
  <c r="AY26" i="14"/>
  <c r="AX27" i="14"/>
  <c r="AY27" i="14"/>
  <c r="AX28" i="14"/>
  <c r="AY28" i="14"/>
  <c r="AX29" i="14"/>
  <c r="AY29" i="14"/>
  <c r="AX30" i="14"/>
  <c r="AY30" i="14"/>
  <c r="AX31" i="14"/>
  <c r="AY31" i="14"/>
  <c r="AX32" i="14"/>
  <c r="AY32" i="14"/>
  <c r="AX33" i="14"/>
  <c r="AY33" i="14"/>
  <c r="AX34" i="14"/>
  <c r="AY34" i="14"/>
  <c r="AX35" i="14"/>
  <c r="AY35" i="14"/>
  <c r="AX36" i="14"/>
  <c r="AY36" i="14"/>
  <c r="AX37" i="14"/>
  <c r="AY37" i="14"/>
  <c r="AX38" i="14"/>
  <c r="AY38" i="14"/>
  <c r="AX39" i="14"/>
  <c r="AY39" i="14"/>
  <c r="AX40" i="14"/>
  <c r="AY40" i="14"/>
  <c r="AX41" i="14"/>
  <c r="AY41" i="14"/>
  <c r="AX42" i="14"/>
  <c r="AY42" i="14"/>
  <c r="AX43" i="14"/>
  <c r="AY43" i="14"/>
  <c r="AX44" i="14"/>
  <c r="AY44" i="14"/>
  <c r="AX45" i="14"/>
  <c r="AY45" i="14"/>
  <c r="AX46" i="14"/>
  <c r="AY46" i="14"/>
  <c r="AX47" i="14"/>
  <c r="AY47" i="14"/>
  <c r="AX48" i="14"/>
  <c r="AY48" i="14"/>
  <c r="AX49" i="14"/>
  <c r="AY49" i="14"/>
  <c r="AX50" i="14"/>
  <c r="AY50" i="14"/>
  <c r="AX51" i="14"/>
  <c r="AY51" i="14"/>
  <c r="AX52" i="14"/>
  <c r="AY52" i="14"/>
  <c r="AX53" i="14"/>
  <c r="AY53" i="14"/>
  <c r="AX54" i="14"/>
  <c r="AY54" i="14"/>
  <c r="AX55" i="14"/>
  <c r="AY55" i="14"/>
  <c r="AX56" i="14"/>
  <c r="AY56" i="14"/>
  <c r="AX57" i="14"/>
  <c r="AY57" i="14"/>
  <c r="AX58" i="14"/>
  <c r="AY58" i="14"/>
  <c r="AX59" i="14"/>
  <c r="AY59" i="14"/>
  <c r="AX60" i="14"/>
  <c r="AY60" i="14"/>
  <c r="AX61" i="14"/>
  <c r="AY61" i="14"/>
  <c r="AX62" i="14"/>
  <c r="AY62" i="14"/>
  <c r="AX63" i="14"/>
  <c r="AY63" i="14"/>
  <c r="AX64" i="14"/>
  <c r="AY64" i="14"/>
  <c r="AX65" i="14"/>
  <c r="AY65" i="14"/>
  <c r="AX66" i="14"/>
  <c r="AY66" i="14"/>
  <c r="AX67" i="14"/>
  <c r="AY67" i="14"/>
  <c r="AX68" i="14"/>
  <c r="AY68" i="14"/>
  <c r="AX69" i="14"/>
  <c r="AY69" i="14"/>
  <c r="AX70" i="14"/>
  <c r="AY70" i="14"/>
  <c r="AX71" i="14"/>
  <c r="AY71" i="14"/>
  <c r="AX72" i="14"/>
  <c r="AY72" i="14"/>
  <c r="AX73" i="14"/>
  <c r="AY73" i="14"/>
  <c r="AX74" i="14"/>
  <c r="AY74" i="14"/>
  <c r="AX75" i="14"/>
  <c r="AY75" i="14"/>
  <c r="AX76" i="14"/>
  <c r="AY76" i="14"/>
  <c r="AX77" i="14"/>
  <c r="AY77" i="14"/>
  <c r="AX78" i="14"/>
  <c r="AY78" i="14"/>
  <c r="AX79" i="14"/>
  <c r="AY79" i="14"/>
  <c r="AX80" i="14"/>
  <c r="AY80" i="14"/>
  <c r="AX81" i="14"/>
  <c r="AY81" i="14"/>
  <c r="AX82" i="14"/>
  <c r="AY82" i="14"/>
  <c r="AX83" i="14"/>
  <c r="AY83" i="14"/>
  <c r="AX84" i="14"/>
  <c r="AY84" i="14"/>
  <c r="AX85" i="14"/>
  <c r="AY85" i="14"/>
  <c r="AX86" i="14"/>
  <c r="AY86" i="14"/>
  <c r="AX87" i="14"/>
  <c r="AY87" i="14"/>
  <c r="AX88" i="14"/>
  <c r="AY88" i="14"/>
  <c r="AX89" i="14"/>
  <c r="AY89" i="14"/>
  <c r="AX90" i="14"/>
  <c r="AY90" i="14"/>
  <c r="AX91" i="14"/>
  <c r="AY91" i="14"/>
  <c r="AX92" i="14"/>
  <c r="AY92" i="14"/>
  <c r="AX93" i="14"/>
  <c r="AY93" i="14"/>
  <c r="AX94" i="14"/>
  <c r="AY94" i="14"/>
  <c r="AX95" i="14"/>
  <c r="AY95" i="14"/>
  <c r="AX96" i="14"/>
  <c r="AY96" i="14"/>
  <c r="AX97" i="14"/>
  <c r="AY97" i="14"/>
  <c r="AX98" i="14"/>
  <c r="AY98" i="14"/>
  <c r="AX99" i="14"/>
  <c r="AY99" i="14"/>
  <c r="AX100" i="14"/>
  <c r="AY100" i="14"/>
  <c r="AX101" i="14"/>
  <c r="AY101" i="14"/>
  <c r="AX102" i="14"/>
  <c r="AY102" i="14"/>
  <c r="AX103" i="14"/>
  <c r="AY103" i="14"/>
  <c r="AX104" i="14"/>
  <c r="AY104" i="14"/>
  <c r="AX105" i="14"/>
  <c r="AY105" i="14"/>
  <c r="BA19" i="14"/>
  <c r="AZ19" i="14"/>
  <c r="AR106" i="14"/>
  <c r="AS106" i="14"/>
  <c r="AR107" i="14"/>
  <c r="AS107" i="14"/>
  <c r="AU106" i="14"/>
  <c r="AT106" i="14"/>
  <c r="AR19" i="14"/>
  <c r="AS19" i="14"/>
  <c r="AR20" i="14"/>
  <c r="AS20" i="14"/>
  <c r="AR21" i="14"/>
  <c r="AS21" i="14"/>
  <c r="AR22" i="14"/>
  <c r="AS22" i="14"/>
  <c r="AR23" i="14"/>
  <c r="AS23" i="14"/>
  <c r="AR24" i="14"/>
  <c r="AS24" i="14"/>
  <c r="AR25" i="14"/>
  <c r="AS25" i="14"/>
  <c r="AR26" i="14"/>
  <c r="AS26" i="14"/>
  <c r="AR27" i="14"/>
  <c r="AS27" i="14"/>
  <c r="AR28" i="14"/>
  <c r="AS28" i="14"/>
  <c r="AR29" i="14"/>
  <c r="AS29" i="14"/>
  <c r="AR30" i="14"/>
  <c r="AS30" i="14"/>
  <c r="AR31" i="14"/>
  <c r="AS31" i="14"/>
  <c r="AR32" i="14"/>
  <c r="AS32" i="14"/>
  <c r="AR33" i="14"/>
  <c r="AS33" i="14"/>
  <c r="AR34" i="14"/>
  <c r="AS34" i="14"/>
  <c r="AR35" i="14"/>
  <c r="AS35" i="14"/>
  <c r="AR36" i="14"/>
  <c r="AS36" i="14"/>
  <c r="AR37" i="14"/>
  <c r="AS37" i="14"/>
  <c r="AR38" i="14"/>
  <c r="AS38" i="14"/>
  <c r="AR39" i="14"/>
  <c r="AS39" i="14"/>
  <c r="AR40" i="14"/>
  <c r="AS40" i="14"/>
  <c r="AR41" i="14"/>
  <c r="AS41" i="14"/>
  <c r="AR42" i="14"/>
  <c r="AS42" i="14"/>
  <c r="AR43" i="14"/>
  <c r="AS43" i="14"/>
  <c r="AR44" i="14"/>
  <c r="AS44" i="14"/>
  <c r="AR45" i="14"/>
  <c r="AS45" i="14"/>
  <c r="AR46" i="14"/>
  <c r="AS46" i="14"/>
  <c r="AR47" i="14"/>
  <c r="AS47" i="14"/>
  <c r="AR48" i="14"/>
  <c r="AS48" i="14"/>
  <c r="AR49" i="14"/>
  <c r="AS49" i="14"/>
  <c r="AR50" i="14"/>
  <c r="AS50" i="14"/>
  <c r="AR51" i="14"/>
  <c r="AS51" i="14"/>
  <c r="AR52" i="14"/>
  <c r="AS52" i="14"/>
  <c r="AR53" i="14"/>
  <c r="AS53" i="14"/>
  <c r="AR54" i="14"/>
  <c r="AS54" i="14"/>
  <c r="AR55" i="14"/>
  <c r="AS55" i="14"/>
  <c r="AR56" i="14"/>
  <c r="AS56" i="14"/>
  <c r="AR57" i="14"/>
  <c r="AS57" i="14"/>
  <c r="AR58" i="14"/>
  <c r="AS58" i="14"/>
  <c r="AR59" i="14"/>
  <c r="AS59" i="14"/>
  <c r="AR60" i="14"/>
  <c r="AS60" i="14"/>
  <c r="AR61" i="14"/>
  <c r="AS61" i="14"/>
  <c r="AR62" i="14"/>
  <c r="AS62" i="14"/>
  <c r="AR63" i="14"/>
  <c r="AS63" i="14"/>
  <c r="AR64" i="14"/>
  <c r="AS64" i="14"/>
  <c r="AR65" i="14"/>
  <c r="AS65" i="14"/>
  <c r="AR66" i="14"/>
  <c r="AS66" i="14"/>
  <c r="AR67" i="14"/>
  <c r="AS67" i="14"/>
  <c r="AR68" i="14"/>
  <c r="AS68" i="14"/>
  <c r="AR69" i="14"/>
  <c r="AS69" i="14"/>
  <c r="AR70" i="14"/>
  <c r="AS70" i="14"/>
  <c r="AR71" i="14"/>
  <c r="AS71" i="14"/>
  <c r="AR72" i="14"/>
  <c r="AS72" i="14"/>
  <c r="AR73" i="14"/>
  <c r="AS73" i="14"/>
  <c r="AR74" i="14"/>
  <c r="AS74" i="14"/>
  <c r="AR75" i="14"/>
  <c r="AS75" i="14"/>
  <c r="AR76" i="14"/>
  <c r="AS76" i="14"/>
  <c r="AR77" i="14"/>
  <c r="AS77" i="14"/>
  <c r="AR78" i="14"/>
  <c r="AS78" i="14"/>
  <c r="AR79" i="14"/>
  <c r="AS79" i="14"/>
  <c r="AR80" i="14"/>
  <c r="AS80" i="14"/>
  <c r="AR81" i="14"/>
  <c r="AS81" i="14"/>
  <c r="AR82" i="14"/>
  <c r="AS82" i="14"/>
  <c r="AR83" i="14"/>
  <c r="AS83" i="14"/>
  <c r="AR84" i="14"/>
  <c r="AS84" i="14"/>
  <c r="AR85" i="14"/>
  <c r="AS85" i="14"/>
  <c r="AR86" i="14"/>
  <c r="AS86" i="14"/>
  <c r="AR87" i="14"/>
  <c r="AS87" i="14"/>
  <c r="AR88" i="14"/>
  <c r="AS88" i="14"/>
  <c r="AR89" i="14"/>
  <c r="AS89" i="14"/>
  <c r="AR90" i="14"/>
  <c r="AS90" i="14"/>
  <c r="AR91" i="14"/>
  <c r="AS91" i="14"/>
  <c r="AR92" i="14"/>
  <c r="AS92" i="14"/>
  <c r="AR93" i="14"/>
  <c r="AS93" i="14"/>
  <c r="AR94" i="14"/>
  <c r="AS94" i="14"/>
  <c r="AR95" i="14"/>
  <c r="AS95" i="14"/>
  <c r="AR96" i="14"/>
  <c r="AS96" i="14"/>
  <c r="AR97" i="14"/>
  <c r="AS97" i="14"/>
  <c r="AR98" i="14"/>
  <c r="AS98" i="14"/>
  <c r="AR99" i="14"/>
  <c r="AS99" i="14"/>
  <c r="AR100" i="14"/>
  <c r="AS100" i="14"/>
  <c r="AR101" i="14"/>
  <c r="AS101" i="14"/>
  <c r="AR102" i="14"/>
  <c r="AS102" i="14"/>
  <c r="AR103" i="14"/>
  <c r="AS103" i="14"/>
  <c r="AR104" i="14"/>
  <c r="AS104" i="14"/>
  <c r="AR105" i="14"/>
  <c r="AS105" i="14"/>
  <c r="AU19" i="14"/>
  <c r="AT19" i="14"/>
  <c r="AL106" i="14"/>
  <c r="AM106" i="14"/>
  <c r="AL107" i="14"/>
  <c r="AM107" i="14"/>
  <c r="AO106" i="14"/>
  <c r="AN106" i="14"/>
  <c r="AL19" i="14"/>
  <c r="AM19" i="14"/>
  <c r="AL20" i="14"/>
  <c r="AM20" i="14"/>
  <c r="AL21" i="14"/>
  <c r="AM21" i="14"/>
  <c r="AL22" i="14"/>
  <c r="AM22" i="14"/>
  <c r="AL23" i="14"/>
  <c r="AM23" i="14"/>
  <c r="AL24" i="14"/>
  <c r="AM24" i="14"/>
  <c r="AL25" i="14"/>
  <c r="AM25" i="14"/>
  <c r="AL26" i="14"/>
  <c r="AM26" i="14"/>
  <c r="AL27" i="14"/>
  <c r="AM27" i="14"/>
  <c r="AL28" i="14"/>
  <c r="AM28" i="14"/>
  <c r="AL29" i="14"/>
  <c r="AM29" i="14"/>
  <c r="AL30" i="14"/>
  <c r="AM30" i="14"/>
  <c r="AL31" i="14"/>
  <c r="AM31" i="14"/>
  <c r="AL32" i="14"/>
  <c r="AM32" i="14"/>
  <c r="AL33" i="14"/>
  <c r="AM33" i="14"/>
  <c r="AL34" i="14"/>
  <c r="AM34" i="14"/>
  <c r="AL35" i="14"/>
  <c r="AM35" i="14"/>
  <c r="AL36" i="14"/>
  <c r="AM36" i="14"/>
  <c r="AL37" i="14"/>
  <c r="AM37" i="14"/>
  <c r="AL38" i="14"/>
  <c r="AM38" i="14"/>
  <c r="AL39" i="14"/>
  <c r="AM39" i="14"/>
  <c r="AL40" i="14"/>
  <c r="AM40" i="14"/>
  <c r="AL41" i="14"/>
  <c r="AM41" i="14"/>
  <c r="AL42" i="14"/>
  <c r="AM42" i="14"/>
  <c r="AL43" i="14"/>
  <c r="AM43" i="14"/>
  <c r="AL44" i="14"/>
  <c r="AM44" i="14"/>
  <c r="AL45" i="14"/>
  <c r="AM45" i="14"/>
  <c r="AL46" i="14"/>
  <c r="AM46" i="14"/>
  <c r="AL47" i="14"/>
  <c r="AM47" i="14"/>
  <c r="AL48" i="14"/>
  <c r="AM48" i="14"/>
  <c r="AL49" i="14"/>
  <c r="AM49" i="14"/>
  <c r="AL50" i="14"/>
  <c r="AM50" i="14"/>
  <c r="AL51" i="14"/>
  <c r="AM51" i="14"/>
  <c r="AL52" i="14"/>
  <c r="AM52" i="14"/>
  <c r="AL53" i="14"/>
  <c r="AM53" i="14"/>
  <c r="AL54" i="14"/>
  <c r="AM54" i="14"/>
  <c r="AL55" i="14"/>
  <c r="AM55" i="14"/>
  <c r="AL56" i="14"/>
  <c r="AM56" i="14"/>
  <c r="AL57" i="14"/>
  <c r="AM57" i="14"/>
  <c r="AL58" i="14"/>
  <c r="AM58" i="14"/>
  <c r="AL59" i="14"/>
  <c r="AM59" i="14"/>
  <c r="AL60" i="14"/>
  <c r="AM60" i="14"/>
  <c r="AL61" i="14"/>
  <c r="AM61" i="14"/>
  <c r="AL62" i="14"/>
  <c r="AM62" i="14"/>
  <c r="AL63" i="14"/>
  <c r="AM63" i="14"/>
  <c r="AL64" i="14"/>
  <c r="AM64" i="14"/>
  <c r="AL65" i="14"/>
  <c r="AM65" i="14"/>
  <c r="AL66" i="14"/>
  <c r="AM66" i="14"/>
  <c r="AL67" i="14"/>
  <c r="AM67" i="14"/>
  <c r="AL68" i="14"/>
  <c r="AM68" i="14"/>
  <c r="AL69" i="14"/>
  <c r="AM69" i="14"/>
  <c r="AL70" i="14"/>
  <c r="AM70" i="14"/>
  <c r="AL71" i="14"/>
  <c r="AM71" i="14"/>
  <c r="AL72" i="14"/>
  <c r="AM72" i="14"/>
  <c r="AL73" i="14"/>
  <c r="AM73" i="14"/>
  <c r="AL74" i="14"/>
  <c r="AM74" i="14"/>
  <c r="AL75" i="14"/>
  <c r="AM75" i="14"/>
  <c r="AL76" i="14"/>
  <c r="AM76" i="14"/>
  <c r="AL77" i="14"/>
  <c r="AM77" i="14"/>
  <c r="AL78" i="14"/>
  <c r="AM78" i="14"/>
  <c r="AL79" i="14"/>
  <c r="AM79" i="14"/>
  <c r="AL80" i="14"/>
  <c r="AM80" i="14"/>
  <c r="AL81" i="14"/>
  <c r="AM81" i="14"/>
  <c r="AL82" i="14"/>
  <c r="AM82" i="14"/>
  <c r="AL83" i="14"/>
  <c r="AM83" i="14"/>
  <c r="AL84" i="14"/>
  <c r="AM84" i="14"/>
  <c r="AL85" i="14"/>
  <c r="AM85" i="14"/>
  <c r="AL86" i="14"/>
  <c r="AM86" i="14"/>
  <c r="AL87" i="14"/>
  <c r="AM87" i="14"/>
  <c r="AL88" i="14"/>
  <c r="AM88" i="14"/>
  <c r="AL89" i="14"/>
  <c r="AM89" i="14"/>
  <c r="AL90" i="14"/>
  <c r="AM90" i="14"/>
  <c r="AL91" i="14"/>
  <c r="AM91" i="14"/>
  <c r="AL92" i="14"/>
  <c r="AM92" i="14"/>
  <c r="AL93" i="14"/>
  <c r="AM93" i="14"/>
  <c r="AL94" i="14"/>
  <c r="AM94" i="14"/>
  <c r="AL95" i="14"/>
  <c r="AM95" i="14"/>
  <c r="AL96" i="14"/>
  <c r="AM96" i="14"/>
  <c r="AL97" i="14"/>
  <c r="AM97" i="14"/>
  <c r="AL98" i="14"/>
  <c r="AM98" i="14"/>
  <c r="AL99" i="14"/>
  <c r="AM99" i="14"/>
  <c r="AL100" i="14"/>
  <c r="AM100" i="14"/>
  <c r="AL101" i="14"/>
  <c r="AM101" i="14"/>
  <c r="AL102" i="14"/>
  <c r="AM102" i="14"/>
  <c r="AL103" i="14"/>
  <c r="AM103" i="14"/>
  <c r="AL104" i="14"/>
  <c r="AM104" i="14"/>
  <c r="AL105" i="14"/>
  <c r="AM105" i="14"/>
  <c r="AO19" i="14"/>
  <c r="AN19" i="14"/>
  <c r="AI19" i="14"/>
  <c r="AI106" i="14"/>
  <c r="AH106" i="14"/>
  <c r="AH19" i="14"/>
  <c r="AG108" i="14"/>
  <c r="AH108" i="14"/>
  <c r="AI108" i="14"/>
  <c r="AJ108" i="14"/>
  <c r="AK108" i="14"/>
  <c r="AL108" i="14"/>
  <c r="AM108" i="14"/>
  <c r="AN108" i="14"/>
  <c r="AO108" i="14"/>
  <c r="AP108" i="14"/>
  <c r="AQ108" i="14"/>
  <c r="AR108" i="14"/>
  <c r="AS108" i="14"/>
  <c r="AT108" i="14"/>
  <c r="AU108" i="14"/>
  <c r="AV108" i="14"/>
  <c r="AW108" i="14"/>
  <c r="AX108" i="14"/>
  <c r="AY108" i="14"/>
  <c r="AZ108" i="14"/>
  <c r="BA108" i="14"/>
  <c r="BB108" i="14"/>
  <c r="BC108" i="14"/>
  <c r="BD108" i="14"/>
  <c r="BE108" i="14"/>
  <c r="BF108" i="14"/>
  <c r="BG108" i="14"/>
  <c r="BH108" i="14"/>
  <c r="BI108" i="14"/>
  <c r="BJ108" i="14"/>
  <c r="BK108" i="14"/>
  <c r="BL108" i="14"/>
  <c r="BM108" i="14"/>
  <c r="BN108" i="14"/>
  <c r="AF108" i="14"/>
  <c r="AF64" i="14"/>
  <c r="AG64" i="14"/>
  <c r="AC64" i="14"/>
  <c r="AD64" i="14"/>
  <c r="O35" i="23"/>
  <c r="AS35" i="23"/>
  <c r="AT35" i="23" s="1"/>
  <c r="O37" i="23"/>
  <c r="AA37" i="23" s="1"/>
  <c r="AB37" i="23" s="1"/>
  <c r="AS37" i="23"/>
  <c r="AT37" i="23" s="1"/>
  <c r="O26" i="23"/>
  <c r="AS26" i="23"/>
  <c r="AT26" i="23"/>
  <c r="AM35" i="23"/>
  <c r="AN35" i="23" s="1"/>
  <c r="AM37" i="23"/>
  <c r="AN37" i="23" s="1"/>
  <c r="AN19" i="23"/>
  <c r="AM26" i="23"/>
  <c r="AN26" i="23" s="1"/>
  <c r="AG35" i="23"/>
  <c r="AH35" i="23" s="1"/>
  <c r="AI34" i="23"/>
  <c r="AH23" i="23"/>
  <c r="AG26" i="23"/>
  <c r="AH26" i="23" s="1"/>
  <c r="AA35" i="23"/>
  <c r="AB35" i="23"/>
  <c r="AA26" i="23"/>
  <c r="AB26" i="23"/>
  <c r="U35" i="23"/>
  <c r="V35" i="23" s="1"/>
  <c r="U37" i="23"/>
  <c r="V37" i="23" s="1"/>
  <c r="V19" i="23"/>
  <c r="U26" i="23"/>
  <c r="V26" i="23" s="1"/>
  <c r="P26" i="23"/>
  <c r="P35" i="23"/>
  <c r="P37" i="23"/>
  <c r="S39" i="23"/>
  <c r="T39" i="23"/>
  <c r="Y39" i="23"/>
  <c r="Z39" i="23"/>
  <c r="AE39" i="23"/>
  <c r="AF39" i="23"/>
  <c r="AK39" i="23"/>
  <c r="AL39" i="23"/>
  <c r="AQ39" i="23"/>
  <c r="AR39" i="23"/>
  <c r="AW39" i="23"/>
  <c r="Q33" i="24"/>
  <c r="R33" i="24"/>
  <c r="S33" i="24"/>
  <c r="V33" i="24"/>
  <c r="W33" i="24"/>
  <c r="X33" i="24"/>
  <c r="Y33" i="24"/>
  <c r="AB33" i="24"/>
  <c r="AC33" i="24"/>
  <c r="AD33" i="24"/>
  <c r="AE33" i="24"/>
  <c r="AH33" i="24"/>
  <c r="AI33" i="24"/>
  <c r="AJ33" i="24"/>
  <c r="AK33" i="24"/>
  <c r="AN33" i="24"/>
  <c r="AO33" i="24"/>
  <c r="AP33" i="24"/>
  <c r="AQ33" i="24"/>
  <c r="AT33" i="24"/>
  <c r="AU33" i="24"/>
  <c r="AV33" i="24"/>
  <c r="AW33" i="24"/>
  <c r="P33" i="24"/>
  <c r="AW31" i="24"/>
  <c r="AV31" i="24"/>
  <c r="AW30" i="24"/>
  <c r="AV30" i="24"/>
  <c r="AW29" i="24"/>
  <c r="AV29" i="24"/>
  <c r="AW19" i="24"/>
  <c r="AV19" i="24"/>
  <c r="AQ31" i="24"/>
  <c r="AP31" i="24"/>
  <c r="AQ30" i="24"/>
  <c r="AP30" i="24"/>
  <c r="AQ29" i="24"/>
  <c r="AP29" i="24"/>
  <c r="AQ19" i="24"/>
  <c r="AP19" i="24"/>
  <c r="AK31" i="24"/>
  <c r="AJ31" i="24"/>
  <c r="AK30" i="24"/>
  <c r="AJ30" i="24"/>
  <c r="AK29" i="24"/>
  <c r="AJ29" i="24"/>
  <c r="AK19" i="24"/>
  <c r="AJ19" i="24"/>
  <c r="AE31" i="24"/>
  <c r="AD31" i="24"/>
  <c r="AE30" i="24"/>
  <c r="AD30" i="24"/>
  <c r="AE29" i="24"/>
  <c r="AD29" i="24"/>
  <c r="AE19" i="24"/>
  <c r="AD19" i="24"/>
  <c r="Y31" i="24"/>
  <c r="X31" i="24"/>
  <c r="Y30" i="24"/>
  <c r="X30" i="24"/>
  <c r="Y29" i="24"/>
  <c r="X29" i="24"/>
  <c r="Y19" i="24"/>
  <c r="X19" i="24"/>
  <c r="AT19" i="24"/>
  <c r="AU19" i="24"/>
  <c r="AT20" i="24"/>
  <c r="AU20" i="24"/>
  <c r="AT21" i="24"/>
  <c r="AU21" i="24"/>
  <c r="AT22" i="24"/>
  <c r="AU22" i="24"/>
  <c r="AT23" i="24"/>
  <c r="AU23" i="24"/>
  <c r="AT24" i="24"/>
  <c r="AU24" i="24"/>
  <c r="AT25" i="24"/>
  <c r="AU25" i="24"/>
  <c r="AT26" i="24"/>
  <c r="AU26" i="24"/>
  <c r="AT27" i="24"/>
  <c r="AU27" i="24"/>
  <c r="AN19" i="24"/>
  <c r="AO19" i="24"/>
  <c r="AN20" i="24"/>
  <c r="AO20" i="24"/>
  <c r="AN21" i="24"/>
  <c r="AO21" i="24"/>
  <c r="AN22" i="24"/>
  <c r="AO22" i="24"/>
  <c r="AN23" i="24"/>
  <c r="AO23" i="24"/>
  <c r="AN24" i="24"/>
  <c r="AO24" i="24"/>
  <c r="AN25" i="24"/>
  <c r="AO25" i="24"/>
  <c r="AN26" i="24"/>
  <c r="AO26" i="24"/>
  <c r="AN27" i="24"/>
  <c r="AO27" i="24"/>
  <c r="AH19" i="24"/>
  <c r="AI19" i="24"/>
  <c r="AH20" i="24"/>
  <c r="AI20" i="24"/>
  <c r="AH21" i="24"/>
  <c r="AI21" i="24"/>
  <c r="AH22" i="24"/>
  <c r="AI22" i="24"/>
  <c r="AH23" i="24"/>
  <c r="AI23" i="24"/>
  <c r="AH24" i="24"/>
  <c r="AI24" i="24"/>
  <c r="AH25" i="24"/>
  <c r="AI25" i="24"/>
  <c r="AH26" i="24"/>
  <c r="AI26" i="24"/>
  <c r="AH27" i="24"/>
  <c r="AI27" i="24"/>
  <c r="AB19" i="24"/>
  <c r="AC19" i="24"/>
  <c r="AB20" i="24"/>
  <c r="AC20" i="24"/>
  <c r="AB21" i="24"/>
  <c r="AC21" i="24"/>
  <c r="AB22" i="24"/>
  <c r="AC22" i="24"/>
  <c r="AB23" i="24"/>
  <c r="AC23" i="24"/>
  <c r="AB24" i="24"/>
  <c r="AC24" i="24"/>
  <c r="AB25" i="24"/>
  <c r="AC25" i="24"/>
  <c r="AB26" i="24"/>
  <c r="AC26" i="24"/>
  <c r="AB27" i="24"/>
  <c r="AC27" i="24"/>
  <c r="V19" i="24"/>
  <c r="W19" i="24"/>
  <c r="V20" i="24"/>
  <c r="W20" i="24"/>
  <c r="V21" i="24"/>
  <c r="W21" i="24"/>
  <c r="V22" i="24"/>
  <c r="W22" i="24"/>
  <c r="V23" i="24"/>
  <c r="W23" i="24"/>
  <c r="V24" i="24"/>
  <c r="W24" i="24"/>
  <c r="V25" i="24"/>
  <c r="W25" i="24"/>
  <c r="V26" i="24"/>
  <c r="W26" i="24"/>
  <c r="V27" i="24"/>
  <c r="W27" i="24"/>
  <c r="S30" i="24"/>
  <c r="R30" i="24"/>
  <c r="S29" i="24"/>
  <c r="R29" i="24"/>
  <c r="R31" i="24"/>
  <c r="S31" i="24"/>
  <c r="S19" i="24"/>
  <c r="R19" i="24"/>
  <c r="P19" i="24"/>
  <c r="Q19" i="24"/>
  <c r="P20" i="24"/>
  <c r="Q20" i="24"/>
  <c r="P21" i="24"/>
  <c r="Q21" i="24"/>
  <c r="P22" i="24"/>
  <c r="Q22" i="24"/>
  <c r="P23" i="24"/>
  <c r="Q23" i="24"/>
  <c r="P24" i="24"/>
  <c r="Q24" i="24"/>
  <c r="P25" i="24"/>
  <c r="Q25" i="24"/>
  <c r="P26" i="24"/>
  <c r="Q26" i="24"/>
  <c r="P27" i="24"/>
  <c r="Q27" i="24"/>
  <c r="P48" i="25"/>
  <c r="Q48" i="25"/>
  <c r="R48" i="25"/>
  <c r="U48" i="25"/>
  <c r="V48" i="25"/>
  <c r="W48" i="25"/>
  <c r="X48" i="25"/>
  <c r="AA48" i="25"/>
  <c r="AB48" i="25"/>
  <c r="AC48" i="25"/>
  <c r="AD48" i="25"/>
  <c r="AG48" i="25"/>
  <c r="AH48" i="25"/>
  <c r="AI48" i="25"/>
  <c r="AJ48" i="25"/>
  <c r="AM48" i="25"/>
  <c r="AN48" i="25"/>
  <c r="AO48" i="25"/>
  <c r="AP48" i="25"/>
  <c r="AS48" i="25"/>
  <c r="AT48" i="25"/>
  <c r="AU48" i="25"/>
  <c r="AV48" i="25"/>
  <c r="O48" i="25"/>
  <c r="AW19" i="27"/>
  <c r="AV19" i="27"/>
  <c r="AQ19" i="27"/>
  <c r="AP19" i="27"/>
  <c r="AK19" i="27"/>
  <c r="AJ19" i="27"/>
  <c r="AE19" i="27"/>
  <c r="AD19" i="27"/>
  <c r="Y19" i="27"/>
  <c r="X19" i="27"/>
  <c r="S19" i="27"/>
  <c r="R19" i="27"/>
  <c r="E14" i="21"/>
  <c r="AT47" i="21"/>
  <c r="AT48" i="21"/>
  <c r="AT49" i="21"/>
  <c r="AT50" i="21"/>
  <c r="AT51" i="21"/>
  <c r="AT52" i="21"/>
  <c r="AT53" i="21"/>
  <c r="AT54" i="21"/>
  <c r="AT55" i="21"/>
  <c r="AT56" i="21"/>
  <c r="AT57" i="21"/>
  <c r="AT58" i="21"/>
  <c r="AT59" i="21"/>
  <c r="AT60" i="21"/>
  <c r="AT61" i="21"/>
  <c r="AT62" i="21"/>
  <c r="AT63" i="21"/>
  <c r="AT64" i="21"/>
  <c r="AT65" i="21"/>
  <c r="AT66" i="21"/>
  <c r="AT67" i="21"/>
  <c r="AT68" i="21"/>
  <c r="AT69" i="21"/>
  <c r="AT70" i="21"/>
  <c r="AT71" i="21"/>
  <c r="AV47" i="21"/>
  <c r="E13" i="21"/>
  <c r="AN47" i="21"/>
  <c r="AN48" i="21"/>
  <c r="AN49" i="21"/>
  <c r="AN50" i="21"/>
  <c r="AN51" i="21"/>
  <c r="AN52" i="21"/>
  <c r="AN53" i="21"/>
  <c r="AN54" i="21"/>
  <c r="AN55" i="21"/>
  <c r="AN56" i="21"/>
  <c r="AN57" i="21"/>
  <c r="AN58" i="21"/>
  <c r="AN59" i="21"/>
  <c r="AN60" i="21"/>
  <c r="AN61" i="21"/>
  <c r="AN62" i="21"/>
  <c r="AN63" i="21"/>
  <c r="AN64" i="21"/>
  <c r="AN65" i="21"/>
  <c r="AN66" i="21"/>
  <c r="AN67" i="21"/>
  <c r="AN68" i="21"/>
  <c r="AN69" i="21"/>
  <c r="AN70" i="21"/>
  <c r="AN71" i="21"/>
  <c r="AP47" i="21"/>
  <c r="E12" i="21"/>
  <c r="AH47" i="21"/>
  <c r="AH48" i="21"/>
  <c r="AH49" i="21"/>
  <c r="AH50" i="21"/>
  <c r="AH51" i="21"/>
  <c r="AH52" i="21"/>
  <c r="AH53" i="21"/>
  <c r="AH54" i="21"/>
  <c r="AH55" i="21"/>
  <c r="AH56" i="21"/>
  <c r="AH57" i="21"/>
  <c r="AH58" i="21"/>
  <c r="AH59" i="21"/>
  <c r="AH60" i="21"/>
  <c r="AH61" i="21"/>
  <c r="AH62" i="21"/>
  <c r="AH63" i="21"/>
  <c r="AH64" i="21"/>
  <c r="AH65" i="21"/>
  <c r="AH66" i="21"/>
  <c r="AH67" i="21"/>
  <c r="AH68" i="21"/>
  <c r="AH69" i="21"/>
  <c r="AH70" i="21"/>
  <c r="AH71" i="21"/>
  <c r="AJ47" i="21"/>
  <c r="E11" i="21"/>
  <c r="AB47" i="21"/>
  <c r="AB48" i="21"/>
  <c r="AB49" i="21"/>
  <c r="AB50" i="21"/>
  <c r="AB51" i="21"/>
  <c r="AB52" i="21"/>
  <c r="AB53" i="21"/>
  <c r="AB54" i="21"/>
  <c r="AB55" i="21"/>
  <c r="AB56" i="21"/>
  <c r="AB57" i="21"/>
  <c r="AB58" i="21"/>
  <c r="AB59" i="21"/>
  <c r="AB60" i="21"/>
  <c r="AB61" i="21"/>
  <c r="AB62" i="21"/>
  <c r="AB63" i="21"/>
  <c r="AB64" i="21"/>
  <c r="AB65" i="21"/>
  <c r="AB66" i="21"/>
  <c r="AB67" i="21"/>
  <c r="AB68" i="21"/>
  <c r="AB69" i="21"/>
  <c r="AB70" i="21"/>
  <c r="AB71" i="21"/>
  <c r="AD47" i="21"/>
  <c r="E10" i="21"/>
  <c r="V47" i="21"/>
  <c r="V48" i="21"/>
  <c r="V49" i="21"/>
  <c r="V50" i="21"/>
  <c r="V51" i="21"/>
  <c r="V52" i="21"/>
  <c r="V53" i="21"/>
  <c r="V54" i="21"/>
  <c r="V55" i="21"/>
  <c r="V56" i="21"/>
  <c r="V57" i="21"/>
  <c r="V58" i="21"/>
  <c r="V59" i="21"/>
  <c r="V60" i="21"/>
  <c r="V61" i="21"/>
  <c r="V62" i="21"/>
  <c r="V63" i="21"/>
  <c r="V64" i="21"/>
  <c r="V65" i="21"/>
  <c r="V66" i="21"/>
  <c r="V67" i="21"/>
  <c r="V68" i="21"/>
  <c r="V69" i="21"/>
  <c r="V70" i="21"/>
  <c r="V71" i="21"/>
  <c r="X47" i="21"/>
  <c r="R47" i="21"/>
  <c r="Q125" i="21"/>
  <c r="R125" i="21"/>
  <c r="S125" i="21"/>
  <c r="V19" i="21"/>
  <c r="V20" i="21"/>
  <c r="V21" i="21"/>
  <c r="V22" i="21"/>
  <c r="V23" i="21"/>
  <c r="V24" i="21"/>
  <c r="V25" i="21"/>
  <c r="V26" i="21"/>
  <c r="V27" i="21"/>
  <c r="V28" i="21"/>
  <c r="V29" i="21"/>
  <c r="V30" i="21"/>
  <c r="V31" i="21"/>
  <c r="V32" i="21"/>
  <c r="V33" i="21"/>
  <c r="V34" i="21"/>
  <c r="V35" i="21"/>
  <c r="V36" i="21"/>
  <c r="V37" i="21"/>
  <c r="V38" i="21"/>
  <c r="V39" i="21"/>
  <c r="V40" i="21"/>
  <c r="V41" i="21"/>
  <c r="V42" i="21"/>
  <c r="V43" i="21"/>
  <c r="V44" i="21"/>
  <c r="V45" i="21"/>
  <c r="V46" i="21"/>
  <c r="V72" i="21"/>
  <c r="V73" i="21"/>
  <c r="V74" i="21"/>
  <c r="V75" i="21"/>
  <c r="V76" i="21"/>
  <c r="V77" i="21"/>
  <c r="V78" i="21"/>
  <c r="V79" i="21"/>
  <c r="V80" i="21"/>
  <c r="V81" i="21"/>
  <c r="V82" i="21"/>
  <c r="V83" i="21"/>
  <c r="V84" i="21"/>
  <c r="V85" i="21"/>
  <c r="V86" i="21"/>
  <c r="V87" i="21"/>
  <c r="V88" i="21"/>
  <c r="V89" i="21"/>
  <c r="V90" i="21"/>
  <c r="V91" i="21"/>
  <c r="V92" i="21"/>
  <c r="V93" i="21"/>
  <c r="V94" i="21"/>
  <c r="V95" i="21"/>
  <c r="V96" i="21"/>
  <c r="V97" i="21"/>
  <c r="V98" i="21"/>
  <c r="V99" i="21"/>
  <c r="V100" i="21"/>
  <c r="V101" i="21"/>
  <c r="V102" i="21"/>
  <c r="V103" i="21"/>
  <c r="V104" i="21"/>
  <c r="V105" i="21"/>
  <c r="V106" i="21"/>
  <c r="V107" i="21"/>
  <c r="V108" i="21"/>
  <c r="V109" i="21"/>
  <c r="V110" i="21"/>
  <c r="V111" i="21"/>
  <c r="V112" i="21"/>
  <c r="V113" i="21"/>
  <c r="V114" i="21"/>
  <c r="V115" i="21"/>
  <c r="V116" i="21"/>
  <c r="V117" i="21"/>
  <c r="V118" i="21"/>
  <c r="V119" i="21"/>
  <c r="V120" i="21"/>
  <c r="V121" i="21"/>
  <c r="V122" i="21"/>
  <c r="V123" i="21"/>
  <c r="V124" i="21"/>
  <c r="V125" i="21"/>
  <c r="W19" i="21"/>
  <c r="W20" i="21"/>
  <c r="W21" i="21"/>
  <c r="W22" i="21"/>
  <c r="W23" i="21"/>
  <c r="W24" i="21"/>
  <c r="W25" i="21"/>
  <c r="W26" i="21"/>
  <c r="W27" i="21"/>
  <c r="W28" i="21"/>
  <c r="W29" i="21"/>
  <c r="W30" i="21"/>
  <c r="W31" i="21"/>
  <c r="W32" i="21"/>
  <c r="W33" i="21"/>
  <c r="W34" i="21"/>
  <c r="W35" i="21"/>
  <c r="W36" i="21"/>
  <c r="W37" i="21"/>
  <c r="W38" i="21"/>
  <c r="W39" i="21"/>
  <c r="W40" i="21"/>
  <c r="W41" i="21"/>
  <c r="W42" i="21"/>
  <c r="W43" i="21"/>
  <c r="W44" i="21"/>
  <c r="W45" i="21"/>
  <c r="W46" i="21"/>
  <c r="W47" i="21"/>
  <c r="W48" i="21"/>
  <c r="W49" i="21"/>
  <c r="W50" i="21"/>
  <c r="W51" i="21"/>
  <c r="W52" i="21"/>
  <c r="W53" i="21"/>
  <c r="W54" i="21"/>
  <c r="W55" i="21"/>
  <c r="W56" i="21"/>
  <c r="W57" i="21"/>
  <c r="W58" i="21"/>
  <c r="W59" i="21"/>
  <c r="W60" i="21"/>
  <c r="W61" i="21"/>
  <c r="W62" i="21"/>
  <c r="W63" i="21"/>
  <c r="W64" i="21"/>
  <c r="W65" i="21"/>
  <c r="W66" i="21"/>
  <c r="W67" i="21"/>
  <c r="W68" i="21"/>
  <c r="W69" i="21"/>
  <c r="W70" i="21"/>
  <c r="W71" i="21"/>
  <c r="W72" i="21"/>
  <c r="W73" i="21"/>
  <c r="W74" i="21"/>
  <c r="W75" i="21"/>
  <c r="W76" i="21"/>
  <c r="W77" i="21"/>
  <c r="W78" i="21"/>
  <c r="W79" i="21"/>
  <c r="W80" i="21"/>
  <c r="W81" i="21"/>
  <c r="W82" i="21"/>
  <c r="W83" i="21"/>
  <c r="W84" i="21"/>
  <c r="W85" i="21"/>
  <c r="W86" i="21"/>
  <c r="W87" i="21"/>
  <c r="W88" i="21"/>
  <c r="W89" i="21"/>
  <c r="W90" i="21"/>
  <c r="W91" i="21"/>
  <c r="W92" i="21"/>
  <c r="W93" i="21"/>
  <c r="W94" i="21"/>
  <c r="W95" i="21"/>
  <c r="W96" i="21"/>
  <c r="W97" i="21"/>
  <c r="W98" i="21"/>
  <c r="W99" i="21"/>
  <c r="W100" i="21"/>
  <c r="W101" i="21"/>
  <c r="W102" i="21"/>
  <c r="W103" i="21"/>
  <c r="W104" i="21"/>
  <c r="W105" i="21"/>
  <c r="W106" i="21"/>
  <c r="W107" i="21"/>
  <c r="W108" i="21"/>
  <c r="W109" i="21"/>
  <c r="W110" i="21"/>
  <c r="W111" i="21"/>
  <c r="W112" i="21"/>
  <c r="W113" i="21"/>
  <c r="W114" i="21"/>
  <c r="W115" i="21"/>
  <c r="W116" i="21"/>
  <c r="W117" i="21"/>
  <c r="W118" i="21"/>
  <c r="W119" i="21"/>
  <c r="W120" i="21"/>
  <c r="W121" i="21"/>
  <c r="W122" i="21"/>
  <c r="W123" i="21"/>
  <c r="W124" i="21"/>
  <c r="W125" i="21"/>
  <c r="X19" i="21"/>
  <c r="X30" i="21"/>
  <c r="X35" i="21"/>
  <c r="X39" i="21"/>
  <c r="X72" i="21"/>
  <c r="X75" i="21"/>
  <c r="X79" i="21"/>
  <c r="X83" i="21"/>
  <c r="X87" i="21"/>
  <c r="X91" i="21"/>
  <c r="X93" i="21"/>
  <c r="X97" i="21"/>
  <c r="X98" i="21"/>
  <c r="X99" i="21"/>
  <c r="X101" i="21"/>
  <c r="X102" i="21"/>
  <c r="X107" i="21"/>
  <c r="X108" i="21"/>
  <c r="X110" i="21"/>
  <c r="X111" i="21"/>
  <c r="X112" i="21"/>
  <c r="X113" i="21"/>
  <c r="X125" i="21"/>
  <c r="Y19" i="21"/>
  <c r="Y30" i="21"/>
  <c r="Y35" i="21"/>
  <c r="Y39" i="21"/>
  <c r="Y47" i="21"/>
  <c r="Y72" i="21"/>
  <c r="Y75" i="21"/>
  <c r="Y79" i="21"/>
  <c r="Y83" i="21"/>
  <c r="Y87" i="21"/>
  <c r="Y91" i="21"/>
  <c r="Y93" i="21"/>
  <c r="Y97" i="21"/>
  <c r="Y98" i="21"/>
  <c r="Y99" i="21"/>
  <c r="Y101" i="21"/>
  <c r="Y102" i="21"/>
  <c r="Y107" i="21"/>
  <c r="Y108" i="21"/>
  <c r="Y110" i="21"/>
  <c r="Y111" i="21"/>
  <c r="Y112" i="21"/>
  <c r="Y113" i="21"/>
  <c r="Y125" i="21"/>
  <c r="AB19" i="21"/>
  <c r="AB20" i="21"/>
  <c r="AB21" i="21"/>
  <c r="AB22" i="21"/>
  <c r="AB23" i="21"/>
  <c r="AB24" i="21"/>
  <c r="AB25" i="21"/>
  <c r="AB26" i="21"/>
  <c r="AB27" i="21"/>
  <c r="AB28" i="21"/>
  <c r="AB29" i="21"/>
  <c r="AB30" i="21"/>
  <c r="AB31" i="21"/>
  <c r="AB32" i="21"/>
  <c r="AB33" i="21"/>
  <c r="AB34" i="21"/>
  <c r="AB35" i="21"/>
  <c r="AB36" i="21"/>
  <c r="AB37" i="21"/>
  <c r="AB38" i="21"/>
  <c r="AB39" i="21"/>
  <c r="AB40" i="21"/>
  <c r="AB41" i="21"/>
  <c r="AB42" i="21"/>
  <c r="AB43" i="21"/>
  <c r="AB44" i="21"/>
  <c r="AB45" i="21"/>
  <c r="AB46" i="21"/>
  <c r="AB72" i="21"/>
  <c r="AB73" i="21"/>
  <c r="AB74" i="21"/>
  <c r="AB75" i="21"/>
  <c r="AB76" i="21"/>
  <c r="AB77" i="21"/>
  <c r="AB78" i="21"/>
  <c r="AB79" i="21"/>
  <c r="AB80" i="21"/>
  <c r="AB81" i="21"/>
  <c r="AB82" i="21"/>
  <c r="AB83" i="21"/>
  <c r="AB84" i="21"/>
  <c r="AB85" i="21"/>
  <c r="AB86" i="21"/>
  <c r="AB87" i="21"/>
  <c r="AB88" i="21"/>
  <c r="AB89" i="21"/>
  <c r="AB90" i="21"/>
  <c r="AB91" i="21"/>
  <c r="AB92" i="21"/>
  <c r="AB93" i="21"/>
  <c r="AB94" i="21"/>
  <c r="AB95" i="21"/>
  <c r="AB96" i="21"/>
  <c r="AB97" i="21"/>
  <c r="AB98" i="21"/>
  <c r="AB99" i="21"/>
  <c r="AB100" i="21"/>
  <c r="AB101" i="21"/>
  <c r="AB102" i="21"/>
  <c r="AB103" i="21"/>
  <c r="AB104" i="21"/>
  <c r="AB105" i="21"/>
  <c r="AB106" i="21"/>
  <c r="AB107" i="21"/>
  <c r="AB108" i="21"/>
  <c r="AB109" i="21"/>
  <c r="AB110" i="21"/>
  <c r="AB111" i="21"/>
  <c r="AB112" i="21"/>
  <c r="AB113" i="21"/>
  <c r="AB114" i="21"/>
  <c r="AB115" i="21"/>
  <c r="AB116" i="21"/>
  <c r="AB117" i="21"/>
  <c r="AB118" i="21"/>
  <c r="AB119" i="21"/>
  <c r="AB120" i="21"/>
  <c r="AB121" i="21"/>
  <c r="AB122" i="21"/>
  <c r="AB123" i="21"/>
  <c r="AB124" i="21"/>
  <c r="AB125" i="21"/>
  <c r="AC19" i="21"/>
  <c r="AC20" i="21"/>
  <c r="AC21" i="21"/>
  <c r="AC22" i="21"/>
  <c r="AC23" i="21"/>
  <c r="AC24" i="21"/>
  <c r="AC25" i="21"/>
  <c r="AC26" i="21"/>
  <c r="AC27" i="21"/>
  <c r="AC28" i="21"/>
  <c r="AC29" i="21"/>
  <c r="AC30" i="21"/>
  <c r="AC31" i="21"/>
  <c r="AC32" i="21"/>
  <c r="AC33" i="21"/>
  <c r="AC34" i="21"/>
  <c r="AC35" i="21"/>
  <c r="AC36" i="21"/>
  <c r="AC37" i="21"/>
  <c r="AC38" i="21"/>
  <c r="AC39" i="21"/>
  <c r="AC40" i="21"/>
  <c r="AC41" i="21"/>
  <c r="AC42" i="21"/>
  <c r="AC43" i="21"/>
  <c r="AC44" i="21"/>
  <c r="AC45" i="21"/>
  <c r="AC46" i="21"/>
  <c r="AC47" i="21"/>
  <c r="AC48" i="21"/>
  <c r="AC49" i="21"/>
  <c r="AC50" i="21"/>
  <c r="AC51" i="21"/>
  <c r="AC52" i="21"/>
  <c r="AC53" i="21"/>
  <c r="AC54" i="21"/>
  <c r="AC55" i="21"/>
  <c r="AC56" i="21"/>
  <c r="AC57" i="21"/>
  <c r="AC58" i="21"/>
  <c r="AC59" i="21"/>
  <c r="AC60" i="21"/>
  <c r="AC61" i="21"/>
  <c r="AC62" i="21"/>
  <c r="AC63" i="21"/>
  <c r="AC64" i="21"/>
  <c r="AC65" i="21"/>
  <c r="AC66" i="21"/>
  <c r="AC67" i="21"/>
  <c r="AC68" i="21"/>
  <c r="AC69" i="21"/>
  <c r="AC70" i="21"/>
  <c r="AC71" i="21"/>
  <c r="AC72" i="21"/>
  <c r="AC73" i="21"/>
  <c r="AC74" i="21"/>
  <c r="AC75" i="21"/>
  <c r="AC76" i="21"/>
  <c r="AC77" i="21"/>
  <c r="AC78" i="21"/>
  <c r="AC79" i="21"/>
  <c r="AC80" i="21"/>
  <c r="AC81" i="21"/>
  <c r="AC82" i="21"/>
  <c r="AC83" i="21"/>
  <c r="AC84" i="21"/>
  <c r="AC85" i="21"/>
  <c r="AC86" i="21"/>
  <c r="AC87" i="21"/>
  <c r="AC88" i="21"/>
  <c r="AC89" i="21"/>
  <c r="AC90" i="21"/>
  <c r="AC91" i="21"/>
  <c r="AC92" i="21"/>
  <c r="AC93" i="21"/>
  <c r="AC94" i="21"/>
  <c r="AC95" i="21"/>
  <c r="AC96" i="21"/>
  <c r="AC97" i="21"/>
  <c r="AC98" i="21"/>
  <c r="AC99" i="21"/>
  <c r="AC100" i="21"/>
  <c r="AC101" i="21"/>
  <c r="AC102" i="21"/>
  <c r="AC103" i="21"/>
  <c r="AC104" i="21"/>
  <c r="AC105" i="21"/>
  <c r="AC106" i="21"/>
  <c r="AC107" i="21"/>
  <c r="AC108" i="21"/>
  <c r="AC109" i="21"/>
  <c r="AC110" i="21"/>
  <c r="AC111" i="21"/>
  <c r="AC112" i="21"/>
  <c r="AC113" i="21"/>
  <c r="AC114" i="21"/>
  <c r="AC115" i="21"/>
  <c r="AC116" i="21"/>
  <c r="AC117" i="21"/>
  <c r="AC118" i="21"/>
  <c r="AC119" i="21"/>
  <c r="AC120" i="21"/>
  <c r="AC121" i="21"/>
  <c r="AC122" i="21"/>
  <c r="AC123" i="21"/>
  <c r="AC124" i="21"/>
  <c r="AC125" i="21"/>
  <c r="AD19" i="21"/>
  <c r="AD30" i="21"/>
  <c r="AD35" i="21"/>
  <c r="AD39" i="21"/>
  <c r="AD72" i="21"/>
  <c r="AD75" i="21"/>
  <c r="AD79" i="21"/>
  <c r="AD83" i="21"/>
  <c r="AD87" i="21"/>
  <c r="AD91" i="21"/>
  <c r="AD93" i="21"/>
  <c r="AD97" i="21"/>
  <c r="AD98" i="21"/>
  <c r="AD99" i="21"/>
  <c r="AD101" i="21"/>
  <c r="AD102" i="21"/>
  <c r="AD107" i="21"/>
  <c r="AD108" i="21"/>
  <c r="AD110" i="21"/>
  <c r="AD111" i="21"/>
  <c r="AD112" i="21"/>
  <c r="AD113" i="21"/>
  <c r="AD125" i="21"/>
  <c r="AE19" i="21"/>
  <c r="AE30" i="21"/>
  <c r="AE35" i="21"/>
  <c r="AE39" i="21"/>
  <c r="AE47" i="21"/>
  <c r="AE72" i="21"/>
  <c r="AE75" i="21"/>
  <c r="AE79" i="21"/>
  <c r="AE83" i="21"/>
  <c r="AE87" i="21"/>
  <c r="AE91" i="21"/>
  <c r="AE93" i="21"/>
  <c r="AE97" i="21"/>
  <c r="AE98" i="21"/>
  <c r="AE99" i="21"/>
  <c r="AE101" i="21"/>
  <c r="AE102" i="21"/>
  <c r="AE107" i="21"/>
  <c r="AE108" i="21"/>
  <c r="AE110" i="21"/>
  <c r="AE111" i="21"/>
  <c r="AE112" i="21"/>
  <c r="AE113" i="21"/>
  <c r="AE125" i="21"/>
  <c r="AH19" i="21"/>
  <c r="AH20" i="21"/>
  <c r="AH21" i="21"/>
  <c r="AH22" i="21"/>
  <c r="AH23" i="21"/>
  <c r="AH24" i="21"/>
  <c r="AH25" i="21"/>
  <c r="AH26" i="21"/>
  <c r="AH27" i="21"/>
  <c r="AH28" i="21"/>
  <c r="AH29" i="21"/>
  <c r="AH30" i="21"/>
  <c r="AH31" i="21"/>
  <c r="AH32" i="21"/>
  <c r="AH33" i="21"/>
  <c r="AH34" i="21"/>
  <c r="AH35" i="21"/>
  <c r="AH36" i="21"/>
  <c r="AH37" i="21"/>
  <c r="AH38" i="21"/>
  <c r="AH39" i="21"/>
  <c r="AH40" i="21"/>
  <c r="AH41" i="21"/>
  <c r="AH42" i="21"/>
  <c r="AH43" i="21"/>
  <c r="AH44" i="21"/>
  <c r="AH45" i="21"/>
  <c r="AH46" i="21"/>
  <c r="AH72" i="21"/>
  <c r="AH73" i="21"/>
  <c r="AH74" i="21"/>
  <c r="AH75" i="21"/>
  <c r="AH76" i="21"/>
  <c r="AH77" i="21"/>
  <c r="AH78" i="21"/>
  <c r="AH79" i="21"/>
  <c r="AH80" i="21"/>
  <c r="AH81" i="21"/>
  <c r="AH82" i="21"/>
  <c r="AH83" i="21"/>
  <c r="AH84" i="21"/>
  <c r="AH85" i="21"/>
  <c r="AH86" i="21"/>
  <c r="AH87" i="21"/>
  <c r="AH88" i="21"/>
  <c r="AH89" i="21"/>
  <c r="AH90" i="21"/>
  <c r="AH91" i="21"/>
  <c r="AH92" i="21"/>
  <c r="AH93" i="21"/>
  <c r="AH94" i="21"/>
  <c r="AH95" i="21"/>
  <c r="AH96" i="21"/>
  <c r="AH97" i="21"/>
  <c r="AH98" i="21"/>
  <c r="AH99" i="21"/>
  <c r="AH100" i="21"/>
  <c r="AH101" i="21"/>
  <c r="AH102" i="21"/>
  <c r="AH103" i="21"/>
  <c r="AH104" i="21"/>
  <c r="AH105" i="21"/>
  <c r="AH106" i="21"/>
  <c r="AH107" i="21"/>
  <c r="AH108" i="21"/>
  <c r="AH109" i="21"/>
  <c r="AH110" i="21"/>
  <c r="AH111" i="21"/>
  <c r="AH112" i="21"/>
  <c r="AH113" i="21"/>
  <c r="AH114" i="21"/>
  <c r="AH115" i="21"/>
  <c r="AH116" i="21"/>
  <c r="AH117" i="21"/>
  <c r="AH118" i="21"/>
  <c r="AH119" i="21"/>
  <c r="AH120" i="21"/>
  <c r="AH121" i="21"/>
  <c r="AH122" i="21"/>
  <c r="AH123" i="21"/>
  <c r="AH124" i="21"/>
  <c r="AH125" i="21"/>
  <c r="AI19" i="21"/>
  <c r="AI20" i="21"/>
  <c r="AI21" i="21"/>
  <c r="AI22" i="21"/>
  <c r="AI23" i="21"/>
  <c r="AI24" i="21"/>
  <c r="AI25" i="21"/>
  <c r="AI26" i="21"/>
  <c r="AI27" i="21"/>
  <c r="AI28" i="21"/>
  <c r="AI29" i="21"/>
  <c r="AI30" i="21"/>
  <c r="AI31" i="21"/>
  <c r="AI32" i="21"/>
  <c r="AI33" i="21"/>
  <c r="AI34" i="21"/>
  <c r="AI35" i="21"/>
  <c r="AI36" i="21"/>
  <c r="AI37" i="21"/>
  <c r="AI38" i="21"/>
  <c r="AI39" i="21"/>
  <c r="AI40" i="21"/>
  <c r="AI41" i="21"/>
  <c r="AI42" i="21"/>
  <c r="AI43" i="21"/>
  <c r="AI44" i="21"/>
  <c r="AI45" i="21"/>
  <c r="AI46" i="21"/>
  <c r="AI47" i="21"/>
  <c r="AI48" i="21"/>
  <c r="AI49" i="21"/>
  <c r="AI50" i="21"/>
  <c r="AI51" i="21"/>
  <c r="AI52" i="21"/>
  <c r="AI53" i="21"/>
  <c r="AI54" i="21"/>
  <c r="AI55" i="21"/>
  <c r="AI56" i="21"/>
  <c r="AI57" i="21"/>
  <c r="AI58" i="21"/>
  <c r="AI59" i="21"/>
  <c r="AI60" i="21"/>
  <c r="AI61" i="21"/>
  <c r="AI62" i="21"/>
  <c r="AI63" i="21"/>
  <c r="AI64" i="21"/>
  <c r="AI65" i="21"/>
  <c r="AI66" i="21"/>
  <c r="AI67" i="21"/>
  <c r="AI68" i="21"/>
  <c r="AI69" i="21"/>
  <c r="AI70" i="21"/>
  <c r="AI71" i="21"/>
  <c r="AI72" i="21"/>
  <c r="AI73" i="21"/>
  <c r="AI74" i="21"/>
  <c r="AI75" i="21"/>
  <c r="AI76" i="21"/>
  <c r="AI77" i="21"/>
  <c r="AI78" i="21"/>
  <c r="AI79" i="21"/>
  <c r="AI80" i="21"/>
  <c r="AI81" i="21"/>
  <c r="AI82" i="21"/>
  <c r="AI83" i="21"/>
  <c r="AI84" i="21"/>
  <c r="AI85" i="21"/>
  <c r="AI86" i="21"/>
  <c r="AI87" i="21"/>
  <c r="AI88" i="21"/>
  <c r="AI89" i="21"/>
  <c r="AI90" i="21"/>
  <c r="AI91" i="21"/>
  <c r="AI92" i="21"/>
  <c r="AI93" i="21"/>
  <c r="AI94" i="21"/>
  <c r="AI95" i="21"/>
  <c r="AI96" i="21"/>
  <c r="AI97" i="21"/>
  <c r="AI98" i="21"/>
  <c r="AI99" i="21"/>
  <c r="AI100" i="21"/>
  <c r="AI101" i="21"/>
  <c r="AI102" i="21"/>
  <c r="AI103" i="21"/>
  <c r="AI104" i="21"/>
  <c r="AI105" i="21"/>
  <c r="AI106" i="21"/>
  <c r="AI107" i="21"/>
  <c r="AI108" i="21"/>
  <c r="AI109" i="21"/>
  <c r="AI110" i="21"/>
  <c r="AI111" i="21"/>
  <c r="AI112" i="21"/>
  <c r="AI113" i="21"/>
  <c r="AI114" i="21"/>
  <c r="AI115" i="21"/>
  <c r="AI116" i="21"/>
  <c r="AI117" i="21"/>
  <c r="AI118" i="21"/>
  <c r="AI119" i="21"/>
  <c r="AI120" i="21"/>
  <c r="AI121" i="21"/>
  <c r="AI122" i="21"/>
  <c r="AI123" i="21"/>
  <c r="AI124" i="21"/>
  <c r="AI125" i="21"/>
  <c r="AJ19" i="21"/>
  <c r="AJ30" i="21"/>
  <c r="AJ35" i="21"/>
  <c r="AJ39" i="21"/>
  <c r="AJ72" i="21"/>
  <c r="AJ75" i="21"/>
  <c r="AJ79" i="21"/>
  <c r="AJ83" i="21"/>
  <c r="AJ87" i="21"/>
  <c r="AJ91" i="21"/>
  <c r="AJ93" i="21"/>
  <c r="AJ97" i="21"/>
  <c r="AJ98" i="21"/>
  <c r="AJ99" i="21"/>
  <c r="AJ101" i="21"/>
  <c r="AJ102" i="21"/>
  <c r="AJ107" i="21"/>
  <c r="AJ108" i="21"/>
  <c r="AJ110" i="21"/>
  <c r="AJ111" i="21"/>
  <c r="AJ112" i="21"/>
  <c r="AJ113" i="21"/>
  <c r="AJ125" i="21"/>
  <c r="AK19" i="21"/>
  <c r="AK30" i="21"/>
  <c r="AK35" i="21"/>
  <c r="AK39" i="21"/>
  <c r="AK47" i="21"/>
  <c r="AK72" i="21"/>
  <c r="AK75" i="21"/>
  <c r="AK79" i="21"/>
  <c r="AK83" i="21"/>
  <c r="AK87" i="21"/>
  <c r="AK91" i="21"/>
  <c r="AK93" i="21"/>
  <c r="AK97" i="21"/>
  <c r="AK98" i="21"/>
  <c r="AK99" i="21"/>
  <c r="AK101" i="21"/>
  <c r="AK102" i="21"/>
  <c r="AK107" i="21"/>
  <c r="AK108" i="21"/>
  <c r="AK110" i="21"/>
  <c r="AK111" i="21"/>
  <c r="AK112" i="21"/>
  <c r="AK113" i="21"/>
  <c r="AK125" i="21"/>
  <c r="AN19" i="21"/>
  <c r="AN20" i="21"/>
  <c r="AN21" i="21"/>
  <c r="AN22" i="21"/>
  <c r="AN23" i="21"/>
  <c r="AN24" i="21"/>
  <c r="AN25" i="21"/>
  <c r="AN26" i="21"/>
  <c r="AN27" i="21"/>
  <c r="AN28" i="21"/>
  <c r="AN29" i="21"/>
  <c r="AN30" i="21"/>
  <c r="AN31" i="21"/>
  <c r="AN32" i="21"/>
  <c r="AN33" i="21"/>
  <c r="AN34" i="21"/>
  <c r="AN35" i="21"/>
  <c r="AN36" i="21"/>
  <c r="AN37" i="21"/>
  <c r="AN38" i="21"/>
  <c r="AN39" i="21"/>
  <c r="AN40" i="21"/>
  <c r="AN41" i="21"/>
  <c r="AN42" i="21"/>
  <c r="AN43" i="21"/>
  <c r="AN44" i="21"/>
  <c r="AN45" i="21"/>
  <c r="AN46" i="21"/>
  <c r="AN72" i="21"/>
  <c r="AN73" i="21"/>
  <c r="AN74" i="21"/>
  <c r="AN75" i="21"/>
  <c r="AN76" i="21"/>
  <c r="AN77" i="21"/>
  <c r="AN78" i="21"/>
  <c r="AN79" i="21"/>
  <c r="AN80" i="21"/>
  <c r="AN81" i="21"/>
  <c r="AN82" i="21"/>
  <c r="AN83" i="21"/>
  <c r="AN84" i="21"/>
  <c r="AN85" i="21"/>
  <c r="AN86" i="21"/>
  <c r="AN87" i="21"/>
  <c r="AN88" i="21"/>
  <c r="AN89" i="21"/>
  <c r="AN90" i="21"/>
  <c r="AN91" i="21"/>
  <c r="AN92" i="21"/>
  <c r="AN93" i="21"/>
  <c r="AN94" i="21"/>
  <c r="AN95" i="21"/>
  <c r="AN96" i="21"/>
  <c r="AN97" i="21"/>
  <c r="AN98" i="21"/>
  <c r="AN99" i="21"/>
  <c r="AN100" i="21"/>
  <c r="AN101" i="21"/>
  <c r="AN102" i="21"/>
  <c r="AN103" i="21"/>
  <c r="AN104" i="21"/>
  <c r="AN105" i="21"/>
  <c r="AN106" i="21"/>
  <c r="AN107" i="21"/>
  <c r="AN108" i="21"/>
  <c r="AN109" i="21"/>
  <c r="AN110" i="21"/>
  <c r="AN111" i="21"/>
  <c r="AN112" i="21"/>
  <c r="AN113" i="21"/>
  <c r="AN114" i="21"/>
  <c r="AN115" i="21"/>
  <c r="AN116" i="21"/>
  <c r="AN117" i="21"/>
  <c r="AN118" i="21"/>
  <c r="AN119" i="21"/>
  <c r="AN120" i="21"/>
  <c r="AN121" i="21"/>
  <c r="AN122" i="21"/>
  <c r="AN123" i="21"/>
  <c r="AN124" i="21"/>
  <c r="AN125" i="21"/>
  <c r="AO19" i="21"/>
  <c r="AO20" i="21"/>
  <c r="AO21" i="21"/>
  <c r="AO22" i="21"/>
  <c r="AO23" i="21"/>
  <c r="AO24" i="21"/>
  <c r="AO25" i="21"/>
  <c r="AO26" i="21"/>
  <c r="AO27" i="21"/>
  <c r="AO28" i="21"/>
  <c r="AO29" i="21"/>
  <c r="AO30" i="21"/>
  <c r="AO31" i="21"/>
  <c r="AO32" i="21"/>
  <c r="AO33" i="21"/>
  <c r="AO34" i="21"/>
  <c r="AO35" i="21"/>
  <c r="AO36" i="21"/>
  <c r="AO37" i="21"/>
  <c r="AO38" i="21"/>
  <c r="AO39" i="21"/>
  <c r="AO40" i="21"/>
  <c r="AO41" i="21"/>
  <c r="AO42" i="21"/>
  <c r="AO43" i="21"/>
  <c r="AO44" i="21"/>
  <c r="AO45" i="21"/>
  <c r="AO46" i="21"/>
  <c r="AO47" i="21"/>
  <c r="AO48" i="21"/>
  <c r="AO49" i="21"/>
  <c r="AO50" i="21"/>
  <c r="AO51" i="21"/>
  <c r="AO52" i="21"/>
  <c r="AO53" i="21"/>
  <c r="AO54" i="21"/>
  <c r="AO55" i="21"/>
  <c r="AO56" i="21"/>
  <c r="AO57" i="21"/>
  <c r="AO58" i="21"/>
  <c r="AO59" i="21"/>
  <c r="AO60" i="21"/>
  <c r="AO61" i="21"/>
  <c r="AO62" i="21"/>
  <c r="AO63" i="21"/>
  <c r="AO64" i="21"/>
  <c r="AO65" i="21"/>
  <c r="AO66" i="21"/>
  <c r="AO67" i="21"/>
  <c r="AO68" i="21"/>
  <c r="AO69" i="21"/>
  <c r="AO70" i="21"/>
  <c r="AO71" i="21"/>
  <c r="AO72" i="21"/>
  <c r="AO73" i="21"/>
  <c r="AO74" i="21"/>
  <c r="AO75" i="21"/>
  <c r="AO76" i="21"/>
  <c r="AO77" i="21"/>
  <c r="AO78" i="21"/>
  <c r="AO79" i="21"/>
  <c r="AO80" i="21"/>
  <c r="AO81" i="21"/>
  <c r="AO82" i="21"/>
  <c r="AO83" i="21"/>
  <c r="AO84" i="21"/>
  <c r="AO85" i="21"/>
  <c r="AO86" i="21"/>
  <c r="AO87" i="21"/>
  <c r="AO88" i="21"/>
  <c r="AO89" i="21"/>
  <c r="AO90" i="21"/>
  <c r="AO91" i="21"/>
  <c r="AO92" i="21"/>
  <c r="AO93" i="21"/>
  <c r="AO94" i="21"/>
  <c r="AO95" i="21"/>
  <c r="AO96" i="21"/>
  <c r="AO97" i="21"/>
  <c r="AO98" i="21"/>
  <c r="AO99" i="21"/>
  <c r="AO100" i="21"/>
  <c r="AO101" i="21"/>
  <c r="AO102" i="21"/>
  <c r="AO103" i="21"/>
  <c r="AO104" i="21"/>
  <c r="AO105" i="21"/>
  <c r="AO106" i="21"/>
  <c r="AO107" i="21"/>
  <c r="AO108" i="21"/>
  <c r="AO109" i="21"/>
  <c r="AO110" i="21"/>
  <c r="AO111" i="21"/>
  <c r="AO112" i="21"/>
  <c r="AO113" i="21"/>
  <c r="AO114" i="21"/>
  <c r="AO115" i="21"/>
  <c r="AO116" i="21"/>
  <c r="AO117" i="21"/>
  <c r="AO118" i="21"/>
  <c r="AO119" i="21"/>
  <c r="AO120" i="21"/>
  <c r="AO121" i="21"/>
  <c r="AO122" i="21"/>
  <c r="AO123" i="21"/>
  <c r="AO124" i="21"/>
  <c r="AO125" i="21"/>
  <c r="AP19" i="21"/>
  <c r="AP30" i="21"/>
  <c r="AP35" i="21"/>
  <c r="AP39" i="21"/>
  <c r="AP72" i="21"/>
  <c r="AP75" i="21"/>
  <c r="AP79" i="21"/>
  <c r="AP83" i="21"/>
  <c r="AP87" i="21"/>
  <c r="AP91" i="21"/>
  <c r="AP93" i="21"/>
  <c r="AP97" i="21"/>
  <c r="AP98" i="21"/>
  <c r="AP99" i="21"/>
  <c r="AP101" i="21"/>
  <c r="AP102" i="21"/>
  <c r="AP107" i="21"/>
  <c r="AP108" i="21"/>
  <c r="AP110" i="21"/>
  <c r="AP111" i="21"/>
  <c r="AP112" i="21"/>
  <c r="AP113" i="21"/>
  <c r="AP125" i="21"/>
  <c r="AQ19" i="21"/>
  <c r="AQ30" i="21"/>
  <c r="AQ35" i="21"/>
  <c r="AQ39" i="21"/>
  <c r="AQ47" i="21"/>
  <c r="AQ72" i="21"/>
  <c r="AQ75" i="21"/>
  <c r="AQ79" i="21"/>
  <c r="AQ83" i="21"/>
  <c r="AQ87" i="21"/>
  <c r="AQ91" i="21"/>
  <c r="AQ93" i="21"/>
  <c r="AQ97" i="21"/>
  <c r="AQ98" i="21"/>
  <c r="AQ99" i="21"/>
  <c r="AQ101" i="21"/>
  <c r="AQ102" i="21"/>
  <c r="AQ107" i="21"/>
  <c r="AQ108" i="21"/>
  <c r="AQ110" i="21"/>
  <c r="AQ111" i="21"/>
  <c r="AQ112" i="21"/>
  <c r="AQ113" i="21"/>
  <c r="AQ125" i="21"/>
  <c r="AT19" i="21"/>
  <c r="AT20" i="21"/>
  <c r="AT21" i="21"/>
  <c r="AT22" i="21"/>
  <c r="AT23" i="21"/>
  <c r="AT24" i="21"/>
  <c r="AT25" i="21"/>
  <c r="AT26" i="21"/>
  <c r="AT27" i="21"/>
  <c r="AT28" i="21"/>
  <c r="AT29" i="21"/>
  <c r="AT30" i="21"/>
  <c r="AT31" i="21"/>
  <c r="AT32" i="21"/>
  <c r="AT33" i="21"/>
  <c r="AT34" i="21"/>
  <c r="AT35" i="21"/>
  <c r="AT36" i="21"/>
  <c r="AT37" i="21"/>
  <c r="AT38" i="21"/>
  <c r="AT39" i="21"/>
  <c r="AT40" i="21"/>
  <c r="AT41" i="21"/>
  <c r="AT42" i="21"/>
  <c r="AT43" i="21"/>
  <c r="AT44" i="21"/>
  <c r="AT45" i="21"/>
  <c r="AT46" i="21"/>
  <c r="AT72" i="21"/>
  <c r="AT73" i="21"/>
  <c r="AT74" i="21"/>
  <c r="AT75" i="21"/>
  <c r="AT76" i="21"/>
  <c r="AT77" i="21"/>
  <c r="AT78" i="21"/>
  <c r="AT79" i="21"/>
  <c r="AT80" i="21"/>
  <c r="AT81" i="21"/>
  <c r="AT82" i="21"/>
  <c r="AT83" i="21"/>
  <c r="AT84" i="21"/>
  <c r="AT85" i="21"/>
  <c r="AT86" i="21"/>
  <c r="AT87" i="21"/>
  <c r="AT88" i="21"/>
  <c r="AT89" i="21"/>
  <c r="AT90" i="21"/>
  <c r="AT91" i="21"/>
  <c r="AT92" i="21"/>
  <c r="AT93" i="21"/>
  <c r="AT94" i="21"/>
  <c r="AT95" i="21"/>
  <c r="AT96" i="21"/>
  <c r="AT97" i="21"/>
  <c r="AT98" i="21"/>
  <c r="AT99" i="21"/>
  <c r="AT100" i="21"/>
  <c r="AT101" i="21"/>
  <c r="AT102" i="21"/>
  <c r="AT103" i="21"/>
  <c r="AT104" i="21"/>
  <c r="AT105" i="21"/>
  <c r="AT106" i="21"/>
  <c r="AT107" i="21"/>
  <c r="AT108" i="21"/>
  <c r="AT109" i="21"/>
  <c r="AT110" i="21"/>
  <c r="AT111" i="21"/>
  <c r="AT112" i="21"/>
  <c r="AT113" i="21"/>
  <c r="AT114" i="21"/>
  <c r="AT115" i="21"/>
  <c r="AT116" i="21"/>
  <c r="AT117" i="21"/>
  <c r="AT118" i="21"/>
  <c r="AT119" i="21"/>
  <c r="AT120" i="21"/>
  <c r="AT121" i="21"/>
  <c r="AT122" i="21"/>
  <c r="AT123" i="21"/>
  <c r="AT124" i="21"/>
  <c r="AT125" i="21"/>
  <c r="AU19" i="21"/>
  <c r="AU20" i="21"/>
  <c r="AU21" i="21"/>
  <c r="AU22" i="21"/>
  <c r="AU23" i="21"/>
  <c r="AU24" i="21"/>
  <c r="AU25" i="21"/>
  <c r="AU26" i="21"/>
  <c r="AU27" i="21"/>
  <c r="AU28" i="21"/>
  <c r="AU29" i="21"/>
  <c r="AU30" i="21"/>
  <c r="AU31" i="21"/>
  <c r="AU32" i="21"/>
  <c r="AU33" i="21"/>
  <c r="AU34" i="21"/>
  <c r="AU35" i="21"/>
  <c r="AU36" i="21"/>
  <c r="AU37" i="21"/>
  <c r="AU38" i="21"/>
  <c r="AU39" i="21"/>
  <c r="AU40" i="21"/>
  <c r="AU41" i="21"/>
  <c r="AU42" i="21"/>
  <c r="AU43" i="21"/>
  <c r="AU44" i="21"/>
  <c r="AU45" i="21"/>
  <c r="AU46" i="21"/>
  <c r="AU47" i="21"/>
  <c r="AU48" i="21"/>
  <c r="AU49" i="21"/>
  <c r="AU50" i="21"/>
  <c r="AU51" i="21"/>
  <c r="AU52" i="21"/>
  <c r="AU53" i="21"/>
  <c r="AU54" i="21"/>
  <c r="AU55" i="21"/>
  <c r="AU56" i="21"/>
  <c r="AU57" i="21"/>
  <c r="AU58" i="21"/>
  <c r="AU59" i="21"/>
  <c r="AU60" i="21"/>
  <c r="AU61" i="21"/>
  <c r="AU62" i="21"/>
  <c r="AU63" i="21"/>
  <c r="AU64" i="21"/>
  <c r="AU65" i="21"/>
  <c r="AU66" i="21"/>
  <c r="AU67" i="21"/>
  <c r="AU68" i="21"/>
  <c r="AU69" i="21"/>
  <c r="AU70" i="21"/>
  <c r="AU71" i="21"/>
  <c r="AU72" i="21"/>
  <c r="AU73" i="21"/>
  <c r="AU74" i="21"/>
  <c r="AU75" i="21"/>
  <c r="AU76" i="21"/>
  <c r="AU77" i="21"/>
  <c r="AU78" i="21"/>
  <c r="AU79" i="21"/>
  <c r="AU80" i="21"/>
  <c r="AU81" i="21"/>
  <c r="AU82" i="21"/>
  <c r="AU83" i="21"/>
  <c r="AU84" i="21"/>
  <c r="AU85" i="21"/>
  <c r="AU86" i="21"/>
  <c r="AU87" i="21"/>
  <c r="AU88" i="21"/>
  <c r="AU89" i="21"/>
  <c r="AU90" i="21"/>
  <c r="AU91" i="21"/>
  <c r="AU92" i="21"/>
  <c r="AU93" i="21"/>
  <c r="AU94" i="21"/>
  <c r="AU95" i="21"/>
  <c r="AU96" i="21"/>
  <c r="AU97" i="21"/>
  <c r="AU98" i="21"/>
  <c r="AU99" i="21"/>
  <c r="AU100" i="21"/>
  <c r="AU101" i="21"/>
  <c r="AU102" i="21"/>
  <c r="AU103" i="21"/>
  <c r="AU104" i="21"/>
  <c r="AU105" i="21"/>
  <c r="AU106" i="21"/>
  <c r="AU107" i="21"/>
  <c r="AU108" i="21"/>
  <c r="AU109" i="21"/>
  <c r="AU110" i="21"/>
  <c r="AU111" i="21"/>
  <c r="AU112" i="21"/>
  <c r="AU113" i="21"/>
  <c r="AU114" i="21"/>
  <c r="AU115" i="21"/>
  <c r="AU116" i="21"/>
  <c r="AU117" i="21"/>
  <c r="AU118" i="21"/>
  <c r="AU119" i="21"/>
  <c r="AU120" i="21"/>
  <c r="AU121" i="21"/>
  <c r="AU122" i="21"/>
  <c r="AU123" i="21"/>
  <c r="AU124" i="21"/>
  <c r="AU125" i="21"/>
  <c r="AV19" i="21"/>
  <c r="AV30" i="21"/>
  <c r="AV35" i="21"/>
  <c r="AV39" i="21"/>
  <c r="AV72" i="21"/>
  <c r="AV75" i="21"/>
  <c r="AV79" i="21"/>
  <c r="AV83" i="21"/>
  <c r="AV87" i="21"/>
  <c r="AV91" i="21"/>
  <c r="AV93" i="21"/>
  <c r="AV97" i="21"/>
  <c r="AV98" i="21"/>
  <c r="AV99" i="21"/>
  <c r="AV101" i="21"/>
  <c r="AV102" i="21"/>
  <c r="AV107" i="21"/>
  <c r="AV108" i="21"/>
  <c r="AV110" i="21"/>
  <c r="AV111" i="21"/>
  <c r="AV112" i="21"/>
  <c r="AV113" i="21"/>
  <c r="AV125" i="21"/>
  <c r="AW19" i="21"/>
  <c r="AW30" i="21"/>
  <c r="AW35" i="21"/>
  <c r="AW39" i="21"/>
  <c r="AW47" i="21"/>
  <c r="AW72" i="21"/>
  <c r="AW75" i="21"/>
  <c r="AW79" i="21"/>
  <c r="AW83" i="21"/>
  <c r="AW87" i="21"/>
  <c r="AW91" i="21"/>
  <c r="AW93" i="21"/>
  <c r="AW97" i="21"/>
  <c r="AW98" i="21"/>
  <c r="AW99" i="21"/>
  <c r="AW101" i="21"/>
  <c r="AW102" i="21"/>
  <c r="AW107" i="21"/>
  <c r="AW108" i="21"/>
  <c r="AW110" i="21"/>
  <c r="AW111" i="21"/>
  <c r="AW112" i="21"/>
  <c r="AW113" i="21"/>
  <c r="AW125" i="21"/>
  <c r="P125" i="21"/>
  <c r="AY32" i="26"/>
  <c r="AX32" i="26"/>
  <c r="AY31" i="26"/>
  <c r="AX31" i="26"/>
  <c r="AY28" i="26"/>
  <c r="AX28" i="26"/>
  <c r="AY27" i="26"/>
  <c r="AX27" i="26"/>
  <c r="AY19" i="26"/>
  <c r="AX19" i="26"/>
  <c r="AS32" i="26"/>
  <c r="AR32" i="26"/>
  <c r="AS31" i="26"/>
  <c r="AR31" i="26"/>
  <c r="AS28" i="26"/>
  <c r="AR28" i="26"/>
  <c r="AS27" i="26"/>
  <c r="AR27" i="26"/>
  <c r="AS19" i="26"/>
  <c r="AR19" i="26"/>
  <c r="AM32" i="26"/>
  <c r="AL32" i="26"/>
  <c r="AM31" i="26"/>
  <c r="AL31" i="26"/>
  <c r="AM28" i="26"/>
  <c r="AL28" i="26"/>
  <c r="AM27" i="26"/>
  <c r="AL27" i="26"/>
  <c r="AM19" i="26"/>
  <c r="AL19" i="26"/>
  <c r="AG32" i="26"/>
  <c r="AF32" i="26"/>
  <c r="AG31" i="26"/>
  <c r="AF31" i="26"/>
  <c r="AG28" i="26"/>
  <c r="AF28" i="26"/>
  <c r="AG27" i="26"/>
  <c r="AF27" i="26"/>
  <c r="AG19" i="26"/>
  <c r="AF19" i="26"/>
  <c r="AA32" i="26"/>
  <c r="Z32" i="26"/>
  <c r="AA31" i="26"/>
  <c r="Z31" i="26"/>
  <c r="AA28" i="26"/>
  <c r="Z28" i="26"/>
  <c r="AA27" i="26"/>
  <c r="Z27" i="26"/>
  <c r="AA19" i="26"/>
  <c r="Z19" i="26"/>
  <c r="S33" i="26"/>
  <c r="T33" i="26"/>
  <c r="U33" i="26"/>
  <c r="V33" i="26"/>
  <c r="R33" i="26"/>
  <c r="X33" i="26"/>
  <c r="Y33" i="26"/>
  <c r="AA33" i="26"/>
  <c r="Z33" i="26"/>
  <c r="AD33" i="26"/>
  <c r="AE33" i="26"/>
  <c r="AG33" i="26"/>
  <c r="AF33" i="26"/>
  <c r="AJ33" i="26"/>
  <c r="AK33" i="26"/>
  <c r="AM33" i="26"/>
  <c r="AL33" i="26"/>
  <c r="AP33" i="26"/>
  <c r="AQ33" i="26"/>
  <c r="AS33" i="26"/>
  <c r="AR33" i="26"/>
  <c r="AV33" i="26"/>
  <c r="AW33" i="26"/>
  <c r="AY33" i="26"/>
  <c r="AX33" i="26"/>
  <c r="U19" i="26"/>
  <c r="T19" i="26"/>
  <c r="R32" i="26"/>
  <c r="E14" i="26"/>
  <c r="AV32" i="26"/>
  <c r="AW32" i="26"/>
  <c r="R31" i="26"/>
  <c r="AV31" i="26"/>
  <c r="AW31" i="26"/>
  <c r="R28" i="26"/>
  <c r="AV28" i="26"/>
  <c r="AW28" i="26"/>
  <c r="R29" i="26"/>
  <c r="AV29" i="26"/>
  <c r="AW29" i="26"/>
  <c r="R30" i="26"/>
  <c r="AV30" i="26"/>
  <c r="AW30" i="26"/>
  <c r="R27" i="26"/>
  <c r="AV27" i="26"/>
  <c r="AW27" i="26"/>
  <c r="R26" i="26"/>
  <c r="AV26" i="26"/>
  <c r="AW26" i="26"/>
  <c r="R25" i="26"/>
  <c r="AV25" i="26"/>
  <c r="AW25" i="26"/>
  <c r="R24" i="26"/>
  <c r="AV24" i="26"/>
  <c r="AW24" i="26"/>
  <c r="R23" i="26"/>
  <c r="AV23" i="26"/>
  <c r="AW23" i="26"/>
  <c r="R22" i="26"/>
  <c r="AV22" i="26"/>
  <c r="AW22" i="26"/>
  <c r="R21" i="26"/>
  <c r="AV21" i="26"/>
  <c r="AW21" i="26"/>
  <c r="R20" i="26"/>
  <c r="AV20" i="26"/>
  <c r="AW20" i="26"/>
  <c r="R19" i="26"/>
  <c r="AV19" i="26"/>
  <c r="AW19" i="26"/>
  <c r="E13" i="26"/>
  <c r="AP32" i="26"/>
  <c r="AQ32" i="26"/>
  <c r="AP31" i="26"/>
  <c r="AQ31" i="26"/>
  <c r="AP28" i="26"/>
  <c r="AQ28" i="26"/>
  <c r="AP29" i="26"/>
  <c r="AQ29" i="26"/>
  <c r="AP30" i="26"/>
  <c r="AQ30" i="26"/>
  <c r="AP27" i="26"/>
  <c r="AQ27" i="26"/>
  <c r="AP26" i="26"/>
  <c r="AQ26" i="26"/>
  <c r="AP25" i="26"/>
  <c r="AQ25" i="26"/>
  <c r="AP24" i="26"/>
  <c r="AQ24" i="26"/>
  <c r="AP23" i="26"/>
  <c r="AQ23" i="26"/>
  <c r="AP22" i="26"/>
  <c r="AQ22" i="26"/>
  <c r="AP21" i="26"/>
  <c r="AQ21" i="26"/>
  <c r="AP20" i="26"/>
  <c r="AQ20" i="26"/>
  <c r="AP19" i="26"/>
  <c r="AQ19" i="26"/>
  <c r="E12" i="26"/>
  <c r="AJ32" i="26"/>
  <c r="AK32" i="26"/>
  <c r="AJ31" i="26"/>
  <c r="AK31" i="26"/>
  <c r="AJ28" i="26"/>
  <c r="AK28" i="26"/>
  <c r="AJ29" i="26"/>
  <c r="AK29" i="26"/>
  <c r="AJ30" i="26"/>
  <c r="AK30" i="26"/>
  <c r="AJ27" i="26"/>
  <c r="AK27" i="26"/>
  <c r="AJ26" i="26"/>
  <c r="AK26" i="26"/>
  <c r="AJ25" i="26"/>
  <c r="AK25" i="26"/>
  <c r="AJ24" i="26"/>
  <c r="AK24" i="26"/>
  <c r="AJ23" i="26"/>
  <c r="AK23" i="26"/>
  <c r="AJ22" i="26"/>
  <c r="AK22" i="26"/>
  <c r="AJ21" i="26"/>
  <c r="AK21" i="26"/>
  <c r="AJ20" i="26"/>
  <c r="AK20" i="26"/>
  <c r="AJ19" i="26"/>
  <c r="AK19" i="26"/>
  <c r="E11" i="26"/>
  <c r="AD32" i="26"/>
  <c r="AE32" i="26"/>
  <c r="AD31" i="26"/>
  <c r="AE31" i="26"/>
  <c r="AD28" i="26"/>
  <c r="AE28" i="26"/>
  <c r="AD29" i="26"/>
  <c r="AE29" i="26"/>
  <c r="AD30" i="26"/>
  <c r="AE30" i="26"/>
  <c r="AD27" i="26"/>
  <c r="AE27" i="26"/>
  <c r="AD26" i="26"/>
  <c r="AE26" i="26"/>
  <c r="AD25" i="26"/>
  <c r="AE25" i="26"/>
  <c r="AD24" i="26"/>
  <c r="AE24" i="26"/>
  <c r="AD23" i="26"/>
  <c r="AE23" i="26"/>
  <c r="AD22" i="26"/>
  <c r="AE22" i="26"/>
  <c r="AD21" i="26"/>
  <c r="AE21" i="26"/>
  <c r="AD20" i="26"/>
  <c r="AE20" i="26"/>
  <c r="AD19" i="26"/>
  <c r="AE19" i="26"/>
  <c r="E10" i="26"/>
  <c r="X32" i="26"/>
  <c r="Y32" i="26"/>
  <c r="X31" i="26"/>
  <c r="Y31" i="26"/>
  <c r="X28" i="26"/>
  <c r="Y28" i="26"/>
  <c r="X29" i="26"/>
  <c r="Y29" i="26"/>
  <c r="X30" i="26"/>
  <c r="Y30" i="26"/>
  <c r="X27" i="26"/>
  <c r="Y27" i="26"/>
  <c r="X26" i="26"/>
  <c r="Y26" i="26"/>
  <c r="X25" i="26"/>
  <c r="Y25" i="26"/>
  <c r="X24" i="26"/>
  <c r="Y24" i="26"/>
  <c r="X23" i="26"/>
  <c r="Y23" i="26"/>
  <c r="X22" i="26"/>
  <c r="Y22" i="26"/>
  <c r="X21" i="26"/>
  <c r="Y21" i="26"/>
  <c r="X20" i="26"/>
  <c r="Y20" i="26"/>
  <c r="X19" i="26"/>
  <c r="Y19" i="26"/>
  <c r="AT46" i="25"/>
  <c r="AT47" i="25"/>
  <c r="AV46" i="25"/>
  <c r="AU46" i="25"/>
  <c r="AT42" i="25"/>
  <c r="AT43" i="25"/>
  <c r="AT44" i="25"/>
  <c r="AT45" i="25"/>
  <c r="AV42" i="25"/>
  <c r="AU42" i="25"/>
  <c r="AT40" i="25"/>
  <c r="AT41" i="25"/>
  <c r="AV40" i="25"/>
  <c r="AU40" i="25"/>
  <c r="AT19" i="25"/>
  <c r="AT20" i="25"/>
  <c r="AT21" i="25"/>
  <c r="AT22" i="25"/>
  <c r="AT23" i="25"/>
  <c r="AT24" i="25"/>
  <c r="AT25" i="25"/>
  <c r="AT26" i="25"/>
  <c r="AT27" i="25"/>
  <c r="AT28" i="25"/>
  <c r="AT29" i="25"/>
  <c r="AT30" i="25"/>
  <c r="AT31" i="25"/>
  <c r="AT32" i="25"/>
  <c r="AT33" i="25"/>
  <c r="AT34" i="25"/>
  <c r="AT35" i="25"/>
  <c r="AT36" i="25"/>
  <c r="AT37" i="25"/>
  <c r="AT38" i="25"/>
  <c r="AT39" i="25"/>
  <c r="AV19" i="25"/>
  <c r="AU19" i="25"/>
  <c r="AN46" i="25"/>
  <c r="AN47" i="25"/>
  <c r="AP46" i="25"/>
  <c r="AO46" i="25"/>
  <c r="AN42" i="25"/>
  <c r="AN43" i="25"/>
  <c r="AN44" i="25"/>
  <c r="AN45" i="25"/>
  <c r="AP42" i="25"/>
  <c r="AO42" i="25"/>
  <c r="AN40" i="25"/>
  <c r="AN41" i="25"/>
  <c r="AP40" i="25"/>
  <c r="AO40" i="25"/>
  <c r="AN19" i="25"/>
  <c r="AN20" i="25"/>
  <c r="AN21" i="25"/>
  <c r="AN22" i="25"/>
  <c r="AN23" i="25"/>
  <c r="AN24" i="25"/>
  <c r="AN25" i="25"/>
  <c r="AN26" i="25"/>
  <c r="AN27" i="25"/>
  <c r="AN28" i="25"/>
  <c r="AN29" i="25"/>
  <c r="AN30" i="25"/>
  <c r="AN31" i="25"/>
  <c r="AN32" i="25"/>
  <c r="AN33" i="25"/>
  <c r="AN34" i="25"/>
  <c r="AN35" i="25"/>
  <c r="AN36" i="25"/>
  <c r="AN37" i="25"/>
  <c r="AN38" i="25"/>
  <c r="AN39" i="25"/>
  <c r="AP19" i="25"/>
  <c r="AO19" i="25"/>
  <c r="AH46" i="25"/>
  <c r="AH47" i="25"/>
  <c r="AJ46" i="25"/>
  <c r="AI46" i="25"/>
  <c r="AH42" i="25"/>
  <c r="AH43" i="25"/>
  <c r="AH44" i="25"/>
  <c r="AH45" i="25"/>
  <c r="AJ42" i="25"/>
  <c r="AI42" i="25"/>
  <c r="AH40" i="25"/>
  <c r="AH41" i="25"/>
  <c r="AJ40" i="25"/>
  <c r="AI40" i="25"/>
  <c r="AH19" i="25"/>
  <c r="AH20" i="25"/>
  <c r="AH21" i="25"/>
  <c r="AH22" i="25"/>
  <c r="AH23" i="25"/>
  <c r="AH24" i="25"/>
  <c r="AH25" i="25"/>
  <c r="AH26" i="25"/>
  <c r="AH27" i="25"/>
  <c r="AH28" i="25"/>
  <c r="AH29" i="25"/>
  <c r="AH30" i="25"/>
  <c r="AH31" i="25"/>
  <c r="AH32" i="25"/>
  <c r="AH33" i="25"/>
  <c r="AH34" i="25"/>
  <c r="AH35" i="25"/>
  <c r="AH36" i="25"/>
  <c r="AH37" i="25"/>
  <c r="AH38" i="25"/>
  <c r="AH39" i="25"/>
  <c r="AJ19" i="25"/>
  <c r="AI19" i="25"/>
  <c r="AB46" i="25"/>
  <c r="AB47" i="25"/>
  <c r="AD46" i="25"/>
  <c r="AC46" i="25"/>
  <c r="AB42" i="25"/>
  <c r="AB43" i="25"/>
  <c r="AB44" i="25"/>
  <c r="AB45" i="25"/>
  <c r="AD42" i="25"/>
  <c r="AC42" i="25"/>
  <c r="AB40" i="25"/>
  <c r="AB41" i="25"/>
  <c r="AD40" i="25"/>
  <c r="AC40" i="25"/>
  <c r="AB19" i="25"/>
  <c r="AB20" i="25"/>
  <c r="AB21" i="25"/>
  <c r="AB22" i="25"/>
  <c r="AB23" i="25"/>
  <c r="AB24" i="25"/>
  <c r="AB25" i="25"/>
  <c r="AB26" i="25"/>
  <c r="AB27" i="25"/>
  <c r="AB28" i="25"/>
  <c r="AB29" i="25"/>
  <c r="AB30" i="25"/>
  <c r="AB31" i="25"/>
  <c r="AB32" i="25"/>
  <c r="AB33" i="25"/>
  <c r="AB34" i="25"/>
  <c r="AB35" i="25"/>
  <c r="AB36" i="25"/>
  <c r="AB37" i="25"/>
  <c r="AB38" i="25"/>
  <c r="AB39" i="25"/>
  <c r="AD19" i="25"/>
  <c r="AC19" i="25"/>
  <c r="V46" i="25"/>
  <c r="V47" i="25"/>
  <c r="X46" i="25"/>
  <c r="W46" i="25"/>
  <c r="V42" i="25"/>
  <c r="V43" i="25"/>
  <c r="V44" i="25"/>
  <c r="V45" i="25"/>
  <c r="X42" i="25"/>
  <c r="W42" i="25"/>
  <c r="V40" i="25"/>
  <c r="V41" i="25"/>
  <c r="X40" i="25"/>
  <c r="W40" i="25"/>
  <c r="V19" i="25"/>
  <c r="V20" i="25"/>
  <c r="V21" i="25"/>
  <c r="V22" i="25"/>
  <c r="V23" i="25"/>
  <c r="V24" i="25"/>
  <c r="V25" i="25"/>
  <c r="V26" i="25"/>
  <c r="V27" i="25"/>
  <c r="V28" i="25"/>
  <c r="V29" i="25"/>
  <c r="V30" i="25"/>
  <c r="V31" i="25"/>
  <c r="V32" i="25"/>
  <c r="V33" i="25"/>
  <c r="V34" i="25"/>
  <c r="V35" i="25"/>
  <c r="V36" i="25"/>
  <c r="V37" i="25"/>
  <c r="V38" i="25"/>
  <c r="V39" i="25"/>
  <c r="X19" i="25"/>
  <c r="W19" i="25"/>
  <c r="R46" i="25"/>
  <c r="Q46" i="25"/>
  <c r="R42" i="25"/>
  <c r="Q42" i="25"/>
  <c r="R40" i="25"/>
  <c r="Q40" i="25"/>
  <c r="R19" i="25"/>
  <c r="Q19" i="25"/>
  <c r="F32" i="24"/>
  <c r="F31" i="24"/>
  <c r="F30" i="24"/>
  <c r="O34" i="23"/>
  <c r="AS34" i="23" s="1"/>
  <c r="E14" i="23"/>
  <c r="O32" i="23"/>
  <c r="AG32" i="23" s="1"/>
  <c r="O33" i="23"/>
  <c r="AS33" i="23" s="1"/>
  <c r="AT33" i="23" s="1"/>
  <c r="O31" i="23"/>
  <c r="AS31" i="23" s="1"/>
  <c r="O19" i="23"/>
  <c r="O39" i="23" s="1"/>
  <c r="O20" i="23"/>
  <c r="AS20" i="23"/>
  <c r="AT20" i="23" s="1"/>
  <c r="O21" i="23"/>
  <c r="AS21" i="23" s="1"/>
  <c r="AT21" i="23" s="1"/>
  <c r="O22" i="23"/>
  <c r="AA22" i="23" s="1"/>
  <c r="AB22" i="23" s="1"/>
  <c r="O23" i="23"/>
  <c r="AM23" i="23" s="1"/>
  <c r="AN23" i="23" s="1"/>
  <c r="O24" i="23"/>
  <c r="AS24" i="23" s="1"/>
  <c r="AT24" i="23" s="1"/>
  <c r="O25" i="23"/>
  <c r="AS25" i="23" s="1"/>
  <c r="AT25" i="23" s="1"/>
  <c r="O27" i="23"/>
  <c r="AS27" i="23"/>
  <c r="AT27" i="23" s="1"/>
  <c r="O28" i="23"/>
  <c r="AS28" i="23" s="1"/>
  <c r="AT28" i="23" s="1"/>
  <c r="O29" i="23"/>
  <c r="AG29" i="23" s="1"/>
  <c r="AH29" i="23" s="1"/>
  <c r="O30" i="23"/>
  <c r="AG30" i="23" s="1"/>
  <c r="AH30" i="23" s="1"/>
  <c r="E13" i="23"/>
  <c r="AM34" i="23"/>
  <c r="AN34" i="23" s="1"/>
  <c r="AP34" i="23" s="1"/>
  <c r="AM31" i="23"/>
  <c r="AN31" i="23" s="1"/>
  <c r="AP31" i="23" s="1"/>
  <c r="AM19" i="23"/>
  <c r="AM20" i="23"/>
  <c r="AN20" i="23" s="1"/>
  <c r="AM22" i="23"/>
  <c r="AN22" i="23" s="1"/>
  <c r="AM24" i="23"/>
  <c r="AN24" i="23" s="1"/>
  <c r="AM25" i="23"/>
  <c r="AN25" i="23" s="1"/>
  <c r="AM27" i="23"/>
  <c r="AN27" i="23" s="1"/>
  <c r="E12" i="23"/>
  <c r="AG34" i="23"/>
  <c r="AH34" i="23" s="1"/>
  <c r="AJ34" i="23" s="1"/>
  <c r="AG33" i="23"/>
  <c r="AH33" i="23" s="1"/>
  <c r="AG31" i="23"/>
  <c r="AH31" i="23" s="1"/>
  <c r="AJ31" i="23" s="1"/>
  <c r="AG19" i="23"/>
  <c r="AH19" i="23" s="1"/>
  <c r="AG20" i="23"/>
  <c r="AH20" i="23" s="1"/>
  <c r="AG21" i="23"/>
  <c r="AH21" i="23" s="1"/>
  <c r="AG23" i="23"/>
  <c r="AG27" i="23"/>
  <c r="AH27" i="23" s="1"/>
  <c r="AG28" i="23"/>
  <c r="AH28" i="23" s="1"/>
  <c r="E11" i="23"/>
  <c r="AA34" i="23"/>
  <c r="AC34" i="23" s="1"/>
  <c r="AA33" i="23"/>
  <c r="AB33" i="23" s="1"/>
  <c r="AA31" i="23"/>
  <c r="AB31" i="23" s="1"/>
  <c r="AD31" i="23" s="1"/>
  <c r="AA19" i="23"/>
  <c r="AA20" i="23"/>
  <c r="AB20" i="23" s="1"/>
  <c r="AA23" i="23"/>
  <c r="AB23" i="23" s="1"/>
  <c r="AA24" i="23"/>
  <c r="AB24" i="23" s="1"/>
  <c r="AA25" i="23"/>
  <c r="AB25" i="23" s="1"/>
  <c r="AA27" i="23"/>
  <c r="AB27" i="23" s="1"/>
  <c r="AA30" i="23"/>
  <c r="AB30" i="23" s="1"/>
  <c r="E10" i="23"/>
  <c r="U34" i="23"/>
  <c r="V34" i="23" s="1"/>
  <c r="X34" i="23" s="1"/>
  <c r="U33" i="23"/>
  <c r="V33" i="23" s="1"/>
  <c r="U31" i="23"/>
  <c r="V31" i="23" s="1"/>
  <c r="X31" i="23" s="1"/>
  <c r="U19" i="23"/>
  <c r="U20" i="23"/>
  <c r="V20" i="23" s="1"/>
  <c r="U21" i="23"/>
  <c r="V21" i="23" s="1"/>
  <c r="U22" i="23"/>
  <c r="V22" i="23" s="1"/>
  <c r="U23" i="23"/>
  <c r="V23" i="23" s="1"/>
  <c r="U24" i="23"/>
  <c r="V24" i="23" s="1"/>
  <c r="U25" i="23"/>
  <c r="V25" i="23" s="1"/>
  <c r="U27" i="23"/>
  <c r="V27" i="23" s="1"/>
  <c r="U28" i="23"/>
  <c r="V28" i="23" s="1"/>
  <c r="P34" i="23"/>
  <c r="R34" i="23"/>
  <c r="Q34" i="23"/>
  <c r="P33" i="23"/>
  <c r="P31" i="23"/>
  <c r="R31" i="23"/>
  <c r="Q31" i="23"/>
  <c r="P19" i="23"/>
  <c r="P20" i="23"/>
  <c r="P21" i="23"/>
  <c r="P23" i="23"/>
  <c r="P24" i="23"/>
  <c r="P25" i="23"/>
  <c r="P27" i="23"/>
  <c r="P28" i="23"/>
  <c r="P30" i="23"/>
  <c r="Q60" i="22"/>
  <c r="E14" i="22"/>
  <c r="AU60" i="22"/>
  <c r="AV60" i="22"/>
  <c r="Q61" i="22"/>
  <c r="AU61" i="22"/>
  <c r="AV61" i="22"/>
  <c r="Q62" i="22"/>
  <c r="AU62" i="22"/>
  <c r="AV62" i="22"/>
  <c r="Q63" i="22"/>
  <c r="AU63" i="22"/>
  <c r="AV63" i="22"/>
  <c r="Q64" i="22"/>
  <c r="AU64" i="22"/>
  <c r="AV64" i="22"/>
  <c r="Q65" i="22"/>
  <c r="AU65" i="22"/>
  <c r="AV65" i="22"/>
  <c r="Q66" i="22"/>
  <c r="AU66" i="22"/>
  <c r="AV66" i="22"/>
  <c r="Q67" i="22"/>
  <c r="AU67" i="22"/>
  <c r="AV67" i="22"/>
  <c r="Q68" i="22"/>
  <c r="AU68" i="22"/>
  <c r="AV68" i="22"/>
  <c r="Q71" i="22"/>
  <c r="AU71" i="22"/>
  <c r="AV71" i="22"/>
  <c r="Q72" i="22"/>
  <c r="AU72" i="22"/>
  <c r="AV72" i="22"/>
  <c r="Q73" i="22"/>
  <c r="AU73" i="22"/>
  <c r="AV73" i="22"/>
  <c r="AX60" i="22"/>
  <c r="AW60" i="22"/>
  <c r="Q56" i="22"/>
  <c r="AU56" i="22"/>
  <c r="AV56" i="22"/>
  <c r="Q57" i="22"/>
  <c r="AU57" i="22"/>
  <c r="AV57" i="22"/>
  <c r="Q58" i="22"/>
  <c r="AU58" i="22"/>
  <c r="AV58" i="22"/>
  <c r="Q59" i="22"/>
  <c r="AU59" i="22"/>
  <c r="AV59" i="22"/>
  <c r="AX56" i="22"/>
  <c r="AW56" i="22"/>
  <c r="Q19" i="22"/>
  <c r="AU19" i="22"/>
  <c r="AV19" i="22"/>
  <c r="Q20" i="22"/>
  <c r="AU20" i="22"/>
  <c r="AV20" i="22"/>
  <c r="Q21" i="22"/>
  <c r="AU21" i="22"/>
  <c r="AV21" i="22"/>
  <c r="Q22" i="22"/>
  <c r="AU22" i="22"/>
  <c r="AV22" i="22"/>
  <c r="Q23" i="22"/>
  <c r="AU23" i="22"/>
  <c r="AV23" i="22"/>
  <c r="Q24" i="22"/>
  <c r="AU24" i="22"/>
  <c r="AV24" i="22"/>
  <c r="Q25" i="22"/>
  <c r="AU25" i="22"/>
  <c r="AV25" i="22"/>
  <c r="Q26" i="22"/>
  <c r="AU26" i="22"/>
  <c r="AV26" i="22"/>
  <c r="Q27" i="22"/>
  <c r="AU27" i="22"/>
  <c r="AV27" i="22"/>
  <c r="Q28" i="22"/>
  <c r="AU28" i="22"/>
  <c r="AV28" i="22"/>
  <c r="Q29" i="22"/>
  <c r="AU29" i="22"/>
  <c r="AV29" i="22"/>
  <c r="Q30" i="22"/>
  <c r="AU30" i="22"/>
  <c r="AV30" i="22"/>
  <c r="Q31" i="22"/>
  <c r="AU31" i="22"/>
  <c r="AV31" i="22"/>
  <c r="Q32" i="22"/>
  <c r="AU32" i="22"/>
  <c r="AV32" i="22"/>
  <c r="Q33" i="22"/>
  <c r="AU33" i="22"/>
  <c r="AV33" i="22"/>
  <c r="Q34" i="22"/>
  <c r="AU34" i="22"/>
  <c r="AV34" i="22"/>
  <c r="Q35" i="22"/>
  <c r="AU35" i="22"/>
  <c r="AV35" i="22"/>
  <c r="Q36" i="22"/>
  <c r="AU36" i="22"/>
  <c r="AV36" i="22"/>
  <c r="Q37" i="22"/>
  <c r="AU37" i="22"/>
  <c r="AV37" i="22"/>
  <c r="Q38" i="22"/>
  <c r="AU38" i="22"/>
  <c r="AV38" i="22"/>
  <c r="Q39" i="22"/>
  <c r="AU39" i="22"/>
  <c r="AV39" i="22"/>
  <c r="Q40" i="22"/>
  <c r="AU40" i="22"/>
  <c r="AV40" i="22"/>
  <c r="Q41" i="22"/>
  <c r="AU41" i="22"/>
  <c r="AV41" i="22"/>
  <c r="Q42" i="22"/>
  <c r="AU42" i="22"/>
  <c r="AV42" i="22"/>
  <c r="Q43" i="22"/>
  <c r="AU43" i="22"/>
  <c r="AV43" i="22"/>
  <c r="Q44" i="22"/>
  <c r="AU44" i="22"/>
  <c r="AV44" i="22"/>
  <c r="Q45" i="22"/>
  <c r="AU45" i="22"/>
  <c r="AV45" i="22"/>
  <c r="Q46" i="22"/>
  <c r="AU46" i="22"/>
  <c r="AV46" i="22"/>
  <c r="Q47" i="22"/>
  <c r="AU47" i="22"/>
  <c r="AV47" i="22"/>
  <c r="Q48" i="22"/>
  <c r="AU48" i="22"/>
  <c r="AV48" i="22"/>
  <c r="Q49" i="22"/>
  <c r="AU49" i="22"/>
  <c r="AV49" i="22"/>
  <c r="Q50" i="22"/>
  <c r="AU50" i="22"/>
  <c r="AV50" i="22"/>
  <c r="Q51" i="22"/>
  <c r="AU51" i="22"/>
  <c r="AV51" i="22"/>
  <c r="Q52" i="22"/>
  <c r="AU52" i="22"/>
  <c r="AV52" i="22"/>
  <c r="Q53" i="22"/>
  <c r="AU53" i="22"/>
  <c r="AV53" i="22"/>
  <c r="Q54" i="22"/>
  <c r="AU54" i="22"/>
  <c r="AV54" i="22"/>
  <c r="Q55" i="22"/>
  <c r="AU55" i="22"/>
  <c r="AV55" i="22"/>
  <c r="AX19" i="22"/>
  <c r="AW19" i="22"/>
  <c r="E13" i="22"/>
  <c r="AO60" i="22"/>
  <c r="AP60" i="22"/>
  <c r="AO61" i="22"/>
  <c r="AP61" i="22"/>
  <c r="AO62" i="22"/>
  <c r="AP62" i="22"/>
  <c r="AO63" i="22"/>
  <c r="AP63" i="22"/>
  <c r="AO64" i="22"/>
  <c r="AP64" i="22"/>
  <c r="AO65" i="22"/>
  <c r="AP65" i="22"/>
  <c r="AO66" i="22"/>
  <c r="AP66" i="22"/>
  <c r="AO67" i="22"/>
  <c r="AP67" i="22"/>
  <c r="AO68" i="22"/>
  <c r="AP68" i="22"/>
  <c r="AO71" i="22"/>
  <c r="AP71" i="22"/>
  <c r="AO72" i="22"/>
  <c r="AP72" i="22"/>
  <c r="AO73" i="22"/>
  <c r="AP73" i="22"/>
  <c r="AR60" i="22"/>
  <c r="AQ60" i="22"/>
  <c r="AO56" i="22"/>
  <c r="AP56" i="22"/>
  <c r="AO57" i="22"/>
  <c r="AP57" i="22"/>
  <c r="AO58" i="22"/>
  <c r="AP58" i="22"/>
  <c r="AO59" i="22"/>
  <c r="AP59" i="22"/>
  <c r="AR56" i="22"/>
  <c r="AQ56" i="22"/>
  <c r="AO19" i="22"/>
  <c r="AP19" i="22"/>
  <c r="AO20" i="22"/>
  <c r="AP20" i="22"/>
  <c r="AO21" i="22"/>
  <c r="AP21" i="22"/>
  <c r="AO22" i="22"/>
  <c r="AP22" i="22"/>
  <c r="AO23" i="22"/>
  <c r="AP23" i="22"/>
  <c r="AO24" i="22"/>
  <c r="AP24" i="22"/>
  <c r="AO25" i="22"/>
  <c r="AP25" i="22"/>
  <c r="AO26" i="22"/>
  <c r="AP26" i="22"/>
  <c r="AO27" i="22"/>
  <c r="AP27" i="22"/>
  <c r="AO28" i="22"/>
  <c r="AP28" i="22"/>
  <c r="AO29" i="22"/>
  <c r="AP29" i="22"/>
  <c r="AO30" i="22"/>
  <c r="AP30" i="22"/>
  <c r="AO31" i="22"/>
  <c r="AP31" i="22"/>
  <c r="AO32" i="22"/>
  <c r="AP32" i="22"/>
  <c r="AO33" i="22"/>
  <c r="AP33" i="22"/>
  <c r="AO34" i="22"/>
  <c r="AP34" i="22"/>
  <c r="AO35" i="22"/>
  <c r="AP35" i="22"/>
  <c r="AO36" i="22"/>
  <c r="AP36" i="22"/>
  <c r="AO37" i="22"/>
  <c r="AP37" i="22"/>
  <c r="AO38" i="22"/>
  <c r="AP38" i="22"/>
  <c r="AO39" i="22"/>
  <c r="AP39" i="22"/>
  <c r="AO40" i="22"/>
  <c r="AP40" i="22"/>
  <c r="AO41" i="22"/>
  <c r="AP41" i="22"/>
  <c r="AO42" i="22"/>
  <c r="AP42" i="22"/>
  <c r="AO43" i="22"/>
  <c r="AP43" i="22"/>
  <c r="AO44" i="22"/>
  <c r="AP44" i="22"/>
  <c r="AO45" i="22"/>
  <c r="AP45" i="22"/>
  <c r="AO46" i="22"/>
  <c r="AP46" i="22"/>
  <c r="AO47" i="22"/>
  <c r="AP47" i="22"/>
  <c r="AO48" i="22"/>
  <c r="AP48" i="22"/>
  <c r="AO49" i="22"/>
  <c r="AP49" i="22"/>
  <c r="AO50" i="22"/>
  <c r="AP50" i="22"/>
  <c r="AO51" i="22"/>
  <c r="AP51" i="22"/>
  <c r="AO52" i="22"/>
  <c r="AP52" i="22"/>
  <c r="AO53" i="22"/>
  <c r="AP53" i="22"/>
  <c r="AO54" i="22"/>
  <c r="AP54" i="22"/>
  <c r="AO55" i="22"/>
  <c r="AP55" i="22"/>
  <c r="AR19" i="22"/>
  <c r="AQ19" i="22"/>
  <c r="E12" i="22"/>
  <c r="AI60" i="22"/>
  <c r="AJ60" i="22"/>
  <c r="AI61" i="22"/>
  <c r="AJ61" i="22"/>
  <c r="AI62" i="22"/>
  <c r="AJ62" i="22"/>
  <c r="AI63" i="22"/>
  <c r="AJ63" i="22"/>
  <c r="AI64" i="22"/>
  <c r="AJ64" i="22"/>
  <c r="AI65" i="22"/>
  <c r="AJ65" i="22"/>
  <c r="AI66" i="22"/>
  <c r="AJ66" i="22"/>
  <c r="AI67" i="22"/>
  <c r="AJ67" i="22"/>
  <c r="AI68" i="22"/>
  <c r="AJ68" i="22"/>
  <c r="AI71" i="22"/>
  <c r="AJ71" i="22"/>
  <c r="AI72" i="22"/>
  <c r="AJ72" i="22"/>
  <c r="AI73" i="22"/>
  <c r="AJ73" i="22"/>
  <c r="AL60" i="22"/>
  <c r="AK60" i="22"/>
  <c r="AI56" i="22"/>
  <c r="AJ56" i="22"/>
  <c r="AI57" i="22"/>
  <c r="AJ57" i="22"/>
  <c r="AI58" i="22"/>
  <c r="AJ58" i="22"/>
  <c r="AI59" i="22"/>
  <c r="AJ59" i="22"/>
  <c r="AL56" i="22"/>
  <c r="AK56" i="22"/>
  <c r="AI19" i="22"/>
  <c r="AJ19" i="22"/>
  <c r="AI20" i="22"/>
  <c r="AJ20" i="22"/>
  <c r="AI21" i="22"/>
  <c r="AJ21" i="22"/>
  <c r="AI22" i="22"/>
  <c r="AJ22" i="22"/>
  <c r="AI23" i="22"/>
  <c r="AJ23" i="22"/>
  <c r="AI24" i="22"/>
  <c r="AJ24" i="22"/>
  <c r="AI25" i="22"/>
  <c r="AJ25" i="22"/>
  <c r="AI26" i="22"/>
  <c r="AJ26" i="22"/>
  <c r="AI27" i="22"/>
  <c r="AJ27" i="22"/>
  <c r="AI28" i="22"/>
  <c r="AJ28" i="22"/>
  <c r="AI29" i="22"/>
  <c r="AJ29" i="22"/>
  <c r="AI30" i="22"/>
  <c r="AJ30" i="22"/>
  <c r="AI31" i="22"/>
  <c r="AJ31" i="22"/>
  <c r="AI32" i="22"/>
  <c r="AJ32" i="22"/>
  <c r="AI33" i="22"/>
  <c r="AJ33" i="22"/>
  <c r="AI34" i="22"/>
  <c r="AJ34" i="22"/>
  <c r="AI35" i="22"/>
  <c r="AJ35" i="22"/>
  <c r="AI36" i="22"/>
  <c r="AJ36" i="22"/>
  <c r="AI37" i="22"/>
  <c r="AJ37" i="22"/>
  <c r="AI38" i="22"/>
  <c r="AJ38" i="22"/>
  <c r="AI39" i="22"/>
  <c r="AJ39" i="22"/>
  <c r="AI40" i="22"/>
  <c r="AJ40" i="22"/>
  <c r="AI41" i="22"/>
  <c r="AJ41" i="22"/>
  <c r="AI42" i="22"/>
  <c r="AJ42" i="22"/>
  <c r="AI43" i="22"/>
  <c r="AJ43" i="22"/>
  <c r="AI44" i="22"/>
  <c r="AJ44" i="22"/>
  <c r="AI45" i="22"/>
  <c r="AJ45" i="22"/>
  <c r="AI46" i="22"/>
  <c r="AJ46" i="22"/>
  <c r="AI47" i="22"/>
  <c r="AJ47" i="22"/>
  <c r="AI48" i="22"/>
  <c r="AJ48" i="22"/>
  <c r="AI49" i="22"/>
  <c r="AJ49" i="22"/>
  <c r="AI50" i="22"/>
  <c r="AJ50" i="22"/>
  <c r="AI51" i="22"/>
  <c r="AJ51" i="22"/>
  <c r="AI52" i="22"/>
  <c r="AJ52" i="22"/>
  <c r="AI53" i="22"/>
  <c r="AJ53" i="22"/>
  <c r="AI54" i="22"/>
  <c r="AJ54" i="22"/>
  <c r="AI55" i="22"/>
  <c r="AJ55" i="22"/>
  <c r="AL19" i="22"/>
  <c r="AK19" i="22"/>
  <c r="E11" i="22"/>
  <c r="AC60" i="22"/>
  <c r="AD60" i="22"/>
  <c r="AC61" i="22"/>
  <c r="AD61" i="22"/>
  <c r="AC62" i="22"/>
  <c r="AD62" i="22"/>
  <c r="AC63" i="22"/>
  <c r="AD63" i="22"/>
  <c r="AC64" i="22"/>
  <c r="AD64" i="22"/>
  <c r="AC65" i="22"/>
  <c r="AD65" i="22"/>
  <c r="AC66" i="22"/>
  <c r="AD66" i="22"/>
  <c r="AC67" i="22"/>
  <c r="AD67" i="22"/>
  <c r="AC68" i="22"/>
  <c r="AD68" i="22"/>
  <c r="AC71" i="22"/>
  <c r="AD71" i="22"/>
  <c r="AC72" i="22"/>
  <c r="AD72" i="22"/>
  <c r="AC73" i="22"/>
  <c r="AD73" i="22"/>
  <c r="AF60" i="22"/>
  <c r="AE60" i="22"/>
  <c r="AC56" i="22"/>
  <c r="AD56" i="22"/>
  <c r="AC57" i="22"/>
  <c r="AD57" i="22"/>
  <c r="AC58" i="22"/>
  <c r="AD58" i="22"/>
  <c r="AC59" i="22"/>
  <c r="AD59" i="22"/>
  <c r="AF56" i="22"/>
  <c r="AE56" i="22"/>
  <c r="AC19" i="22"/>
  <c r="AD19" i="22"/>
  <c r="AC20" i="22"/>
  <c r="AD20" i="22"/>
  <c r="AC21" i="22"/>
  <c r="AD21" i="22"/>
  <c r="AC22" i="22"/>
  <c r="AD22" i="22"/>
  <c r="AC23" i="22"/>
  <c r="AD23" i="22"/>
  <c r="AC24" i="22"/>
  <c r="AD24" i="22"/>
  <c r="AC25" i="22"/>
  <c r="AD25" i="22"/>
  <c r="AC26" i="22"/>
  <c r="AD26" i="22"/>
  <c r="AC27" i="22"/>
  <c r="AD27" i="22"/>
  <c r="AC28" i="22"/>
  <c r="AD28" i="22"/>
  <c r="AC29" i="22"/>
  <c r="AD29" i="22"/>
  <c r="AC30" i="22"/>
  <c r="AD30" i="22"/>
  <c r="AC31" i="22"/>
  <c r="AD31" i="22"/>
  <c r="AC32" i="22"/>
  <c r="AD32" i="22"/>
  <c r="AC33" i="22"/>
  <c r="AD33" i="22"/>
  <c r="AC34" i="22"/>
  <c r="AD34" i="22"/>
  <c r="AC35" i="22"/>
  <c r="AD35" i="22"/>
  <c r="AC36" i="22"/>
  <c r="AD36" i="22"/>
  <c r="AC37" i="22"/>
  <c r="AD37" i="22"/>
  <c r="AC38" i="22"/>
  <c r="AD38" i="22"/>
  <c r="AC39" i="22"/>
  <c r="AD39" i="22"/>
  <c r="AC40" i="22"/>
  <c r="AD40" i="22"/>
  <c r="AC41" i="22"/>
  <c r="AD41" i="22"/>
  <c r="AC42" i="22"/>
  <c r="AD42" i="22"/>
  <c r="AC43" i="22"/>
  <c r="AD43" i="22"/>
  <c r="AC44" i="22"/>
  <c r="AD44" i="22"/>
  <c r="AC45" i="22"/>
  <c r="AD45" i="22"/>
  <c r="AC46" i="22"/>
  <c r="AD46" i="22"/>
  <c r="AC47" i="22"/>
  <c r="AD47" i="22"/>
  <c r="AC48" i="22"/>
  <c r="AD48" i="22"/>
  <c r="AC49" i="22"/>
  <c r="AD49" i="22"/>
  <c r="AC50" i="22"/>
  <c r="AD50" i="22"/>
  <c r="AC51" i="22"/>
  <c r="AD51" i="22"/>
  <c r="AC52" i="22"/>
  <c r="AD52" i="22"/>
  <c r="AC53" i="22"/>
  <c r="AD53" i="22"/>
  <c r="AC54" i="22"/>
  <c r="AD54" i="22"/>
  <c r="AC55" i="22"/>
  <c r="AD55" i="22"/>
  <c r="AF19" i="22"/>
  <c r="AE19" i="22"/>
  <c r="E10" i="22"/>
  <c r="W60" i="22"/>
  <c r="X60" i="22"/>
  <c r="W61" i="22"/>
  <c r="X61" i="22"/>
  <c r="W62" i="22"/>
  <c r="X62" i="22"/>
  <c r="W63" i="22"/>
  <c r="X63" i="22"/>
  <c r="W64" i="22"/>
  <c r="X64" i="22"/>
  <c r="W65" i="22"/>
  <c r="X65" i="22"/>
  <c r="W66" i="22"/>
  <c r="X66" i="22"/>
  <c r="W67" i="22"/>
  <c r="X67" i="22"/>
  <c r="W68" i="22"/>
  <c r="X68" i="22"/>
  <c r="W71" i="22"/>
  <c r="X71" i="22"/>
  <c r="W72" i="22"/>
  <c r="X72" i="22"/>
  <c r="W73" i="22"/>
  <c r="X73" i="22"/>
  <c r="Z60" i="22"/>
  <c r="Y60" i="22"/>
  <c r="W56" i="22"/>
  <c r="X56" i="22"/>
  <c r="W57" i="22"/>
  <c r="X57" i="22"/>
  <c r="W58" i="22"/>
  <c r="X58" i="22"/>
  <c r="W59" i="22"/>
  <c r="X59" i="22"/>
  <c r="Z56" i="22"/>
  <c r="Y56" i="22"/>
  <c r="W19" i="22"/>
  <c r="X19" i="22"/>
  <c r="W20" i="22"/>
  <c r="X20" i="22"/>
  <c r="W21" i="22"/>
  <c r="X21" i="22"/>
  <c r="W22" i="22"/>
  <c r="X22" i="22"/>
  <c r="W23" i="22"/>
  <c r="X23" i="22"/>
  <c r="W24" i="22"/>
  <c r="X24" i="22"/>
  <c r="W25" i="22"/>
  <c r="X25" i="22"/>
  <c r="W26" i="22"/>
  <c r="X26" i="22"/>
  <c r="W27" i="22"/>
  <c r="X27" i="22"/>
  <c r="W28" i="22"/>
  <c r="X28" i="22"/>
  <c r="W29" i="22"/>
  <c r="X29" i="22"/>
  <c r="W30" i="22"/>
  <c r="X30" i="22"/>
  <c r="W31" i="22"/>
  <c r="X31" i="22"/>
  <c r="W32" i="22"/>
  <c r="X32" i="22"/>
  <c r="W33" i="22"/>
  <c r="X33" i="22"/>
  <c r="W34" i="22"/>
  <c r="X34" i="22"/>
  <c r="W35" i="22"/>
  <c r="X35" i="22"/>
  <c r="W36" i="22"/>
  <c r="X36" i="22"/>
  <c r="W37" i="22"/>
  <c r="X37" i="22"/>
  <c r="W38" i="22"/>
  <c r="X38" i="22"/>
  <c r="W39" i="22"/>
  <c r="X39" i="22"/>
  <c r="W40" i="22"/>
  <c r="X40" i="22"/>
  <c r="W41" i="22"/>
  <c r="X41" i="22"/>
  <c r="W42" i="22"/>
  <c r="X42" i="22"/>
  <c r="W43" i="22"/>
  <c r="X43" i="22"/>
  <c r="W44" i="22"/>
  <c r="X44" i="22"/>
  <c r="W45" i="22"/>
  <c r="X45" i="22"/>
  <c r="W46" i="22"/>
  <c r="X46" i="22"/>
  <c r="W47" i="22"/>
  <c r="X47" i="22"/>
  <c r="W48" i="22"/>
  <c r="X48" i="22"/>
  <c r="W49" i="22"/>
  <c r="X49" i="22"/>
  <c r="W50" i="22"/>
  <c r="X50" i="22"/>
  <c r="W51" i="22"/>
  <c r="X51" i="22"/>
  <c r="W52" i="22"/>
  <c r="X52" i="22"/>
  <c r="W53" i="22"/>
  <c r="X53" i="22"/>
  <c r="W54" i="22"/>
  <c r="X54" i="22"/>
  <c r="W55" i="22"/>
  <c r="X55" i="22"/>
  <c r="Z19" i="22"/>
  <c r="Y19" i="22"/>
  <c r="R60" i="22"/>
  <c r="R61" i="22"/>
  <c r="R62" i="22"/>
  <c r="R63" i="22"/>
  <c r="R64" i="22"/>
  <c r="R65" i="22"/>
  <c r="R66" i="22"/>
  <c r="R67" i="22"/>
  <c r="R68" i="22"/>
  <c r="R71" i="22"/>
  <c r="R72" i="22"/>
  <c r="R73" i="22"/>
  <c r="T60" i="22"/>
  <c r="S60" i="22"/>
  <c r="R56" i="22"/>
  <c r="R57" i="22"/>
  <c r="R58" i="22"/>
  <c r="R59" i="22"/>
  <c r="T56" i="22"/>
  <c r="S56" i="22"/>
  <c r="R19" i="22"/>
  <c r="R20" i="22"/>
  <c r="R21" i="22"/>
  <c r="R22" i="22"/>
  <c r="R23" i="22"/>
  <c r="R24" i="22"/>
  <c r="R25" i="22"/>
  <c r="R26" i="22"/>
  <c r="R27" i="22"/>
  <c r="R28" i="22"/>
  <c r="R29" i="22"/>
  <c r="R30" i="22"/>
  <c r="R31" i="22"/>
  <c r="R32" i="22"/>
  <c r="R33" i="22"/>
  <c r="R34" i="22"/>
  <c r="R35" i="22"/>
  <c r="R36" i="22"/>
  <c r="R37" i="22"/>
  <c r="R38" i="22"/>
  <c r="R39" i="22"/>
  <c r="R40" i="22"/>
  <c r="R41" i="22"/>
  <c r="R42" i="22"/>
  <c r="R43" i="22"/>
  <c r="R44" i="22"/>
  <c r="R45" i="22"/>
  <c r="R46" i="22"/>
  <c r="R47" i="22"/>
  <c r="R48" i="22"/>
  <c r="R49" i="22"/>
  <c r="R50" i="22"/>
  <c r="R51" i="22"/>
  <c r="R52" i="22"/>
  <c r="R53" i="22"/>
  <c r="R54" i="22"/>
  <c r="R55" i="22"/>
  <c r="T19" i="22"/>
  <c r="S19" i="22"/>
  <c r="G29" i="22"/>
  <c r="G69" i="22"/>
  <c r="G70" i="22"/>
  <c r="G72" i="22"/>
  <c r="G65" i="22"/>
  <c r="G67" i="22"/>
  <c r="G66" i="22"/>
  <c r="G64" i="14"/>
  <c r="F64" i="14"/>
  <c r="G51" i="22"/>
  <c r="F19" i="24"/>
  <c r="F20" i="24"/>
  <c r="F21" i="24"/>
  <c r="F22" i="24"/>
  <c r="F23" i="24"/>
  <c r="F24" i="24"/>
  <c r="F25" i="24"/>
  <c r="F26" i="24"/>
  <c r="F27" i="24"/>
  <c r="E14" i="24"/>
  <c r="E13" i="24"/>
  <c r="E12" i="24"/>
  <c r="E11" i="24"/>
  <c r="E10" i="24"/>
  <c r="E14" i="27"/>
  <c r="E13" i="27"/>
  <c r="E12" i="27"/>
  <c r="E11" i="27"/>
  <c r="E10" i="27"/>
  <c r="S28" i="26"/>
  <c r="S29" i="26"/>
  <c r="S30" i="26"/>
  <c r="U28" i="26"/>
  <c r="S32" i="26"/>
  <c r="U32" i="26"/>
  <c r="S31" i="26"/>
  <c r="U31" i="26"/>
  <c r="S27" i="26"/>
  <c r="U27" i="26"/>
  <c r="S26" i="26"/>
  <c r="S25" i="26"/>
  <c r="S24" i="26"/>
  <c r="S23" i="26"/>
  <c r="S22" i="26"/>
  <c r="S21" i="26"/>
  <c r="T32" i="26"/>
  <c r="T31" i="26"/>
  <c r="T28" i="26"/>
  <c r="T27" i="26"/>
  <c r="S20" i="26"/>
  <c r="S19" i="26"/>
  <c r="E19" i="26"/>
  <c r="E20" i="26"/>
  <c r="E21" i="26"/>
  <c r="E22" i="26"/>
  <c r="E23" i="26"/>
  <c r="E24" i="26"/>
  <c r="E25" i="26"/>
  <c r="E26" i="26"/>
  <c r="E27" i="26"/>
  <c r="E28" i="26"/>
  <c r="E29" i="26"/>
  <c r="E30" i="26"/>
  <c r="E31" i="26"/>
  <c r="E32" i="26"/>
  <c r="P113" i="21"/>
  <c r="P114" i="21"/>
  <c r="P115" i="21"/>
  <c r="P116" i="21"/>
  <c r="P117" i="21"/>
  <c r="P118" i="21"/>
  <c r="P119" i="21"/>
  <c r="P120" i="21"/>
  <c r="P121" i="21"/>
  <c r="P122" i="21"/>
  <c r="P123" i="21"/>
  <c r="P124" i="21"/>
  <c r="P112" i="21"/>
  <c r="P111" i="21"/>
  <c r="P110" i="21"/>
  <c r="P108" i="21"/>
  <c r="P109" i="21"/>
  <c r="P107" i="21"/>
  <c r="P102" i="21"/>
  <c r="P103" i="21"/>
  <c r="P104" i="21"/>
  <c r="P105" i="21"/>
  <c r="P106" i="21"/>
  <c r="P101" i="21"/>
  <c r="P99" i="21"/>
  <c r="P100" i="21"/>
  <c r="P98" i="21"/>
  <c r="P97" i="21"/>
  <c r="P93" i="21"/>
  <c r="P94" i="21"/>
  <c r="P95" i="21"/>
  <c r="P96" i="21"/>
  <c r="P91" i="21"/>
  <c r="P92" i="21"/>
  <c r="P87" i="21"/>
  <c r="P88" i="21"/>
  <c r="P89" i="21"/>
  <c r="P90" i="21"/>
  <c r="P83" i="21"/>
  <c r="P84" i="21"/>
  <c r="P85" i="21"/>
  <c r="P86" i="21"/>
  <c r="P79" i="21"/>
  <c r="P80" i="21"/>
  <c r="P81" i="21"/>
  <c r="P82" i="21"/>
  <c r="P75" i="21"/>
  <c r="P76" i="21"/>
  <c r="P77" i="21"/>
  <c r="P78" i="21"/>
  <c r="P72" i="21"/>
  <c r="P73" i="21"/>
  <c r="P74" i="21"/>
  <c r="P47" i="21"/>
  <c r="P48" i="21"/>
  <c r="P49" i="21"/>
  <c r="P50" i="21"/>
  <c r="P51" i="21"/>
  <c r="P52" i="21"/>
  <c r="P53" i="21"/>
  <c r="P54" i="21"/>
  <c r="P55" i="21"/>
  <c r="P56" i="21"/>
  <c r="P57" i="21"/>
  <c r="P58" i="21"/>
  <c r="P59" i="21"/>
  <c r="P60" i="21"/>
  <c r="P61" i="21"/>
  <c r="P62" i="21"/>
  <c r="P63" i="21"/>
  <c r="P64" i="21"/>
  <c r="P65" i="21"/>
  <c r="P66" i="21"/>
  <c r="P67" i="21"/>
  <c r="P68" i="21"/>
  <c r="P69" i="21"/>
  <c r="P70" i="21"/>
  <c r="P71" i="21"/>
  <c r="P39" i="21"/>
  <c r="P40" i="21"/>
  <c r="P41" i="21"/>
  <c r="P42" i="21"/>
  <c r="P43" i="21"/>
  <c r="P44" i="21"/>
  <c r="P45" i="21"/>
  <c r="P46" i="21"/>
  <c r="P35" i="21"/>
  <c r="P36" i="21"/>
  <c r="P37" i="21"/>
  <c r="P38" i="21"/>
  <c r="P30" i="21"/>
  <c r="P31" i="21"/>
  <c r="P32" i="21"/>
  <c r="P33" i="21"/>
  <c r="P34" i="21"/>
  <c r="P19" i="21"/>
  <c r="P20" i="21"/>
  <c r="P21" i="21"/>
  <c r="P22" i="21"/>
  <c r="P23" i="21"/>
  <c r="P24" i="21"/>
  <c r="P25" i="21"/>
  <c r="P26" i="21"/>
  <c r="P27" i="21"/>
  <c r="P28" i="21"/>
  <c r="P29" i="21"/>
  <c r="Q113" i="21"/>
  <c r="Q114" i="21"/>
  <c r="Q115" i="21"/>
  <c r="Q116" i="21"/>
  <c r="Q117" i="21"/>
  <c r="Q118" i="21"/>
  <c r="Q119" i="21"/>
  <c r="Q120" i="21"/>
  <c r="Q121" i="21"/>
  <c r="Q122" i="21"/>
  <c r="Q123" i="21"/>
  <c r="Q124" i="21"/>
  <c r="S113" i="21"/>
  <c r="R113" i="21"/>
  <c r="Q112" i="21"/>
  <c r="S112" i="21"/>
  <c r="R112" i="21"/>
  <c r="Q111" i="21"/>
  <c r="S111" i="21"/>
  <c r="R111" i="21"/>
  <c r="Q110" i="21"/>
  <c r="S110" i="21"/>
  <c r="R110" i="21"/>
  <c r="Q108" i="21"/>
  <c r="Q109" i="21"/>
  <c r="S108" i="21"/>
  <c r="R108" i="21"/>
  <c r="Q107" i="21"/>
  <c r="S107" i="21"/>
  <c r="R107" i="21"/>
  <c r="Q102" i="21"/>
  <c r="Q103" i="21"/>
  <c r="Q104" i="21"/>
  <c r="Q105" i="21"/>
  <c r="Q106" i="21"/>
  <c r="S102" i="21"/>
  <c r="R102" i="21"/>
  <c r="Q101" i="21"/>
  <c r="S101" i="21"/>
  <c r="R101" i="21"/>
  <c r="Q99" i="21"/>
  <c r="Q100" i="21"/>
  <c r="S99" i="21"/>
  <c r="R99" i="21"/>
  <c r="Q98" i="21"/>
  <c r="S98" i="21"/>
  <c r="R98" i="21"/>
  <c r="Q97" i="21"/>
  <c r="S97" i="21"/>
  <c r="R97" i="21"/>
  <c r="Q93" i="21"/>
  <c r="Q94" i="21"/>
  <c r="Q95" i="21"/>
  <c r="Q96" i="21"/>
  <c r="S93" i="21"/>
  <c r="R93" i="21"/>
  <c r="Q91" i="21"/>
  <c r="Q92" i="21"/>
  <c r="S91" i="21"/>
  <c r="R91" i="21"/>
  <c r="Q87" i="21"/>
  <c r="Q88" i="21"/>
  <c r="Q89" i="21"/>
  <c r="Q90" i="21"/>
  <c r="S87" i="21"/>
  <c r="R87" i="21"/>
  <c r="Q83" i="21"/>
  <c r="Q84" i="21"/>
  <c r="Q85" i="21"/>
  <c r="Q86" i="21"/>
  <c r="S83" i="21"/>
  <c r="R83" i="21"/>
  <c r="Q79" i="21"/>
  <c r="Q80" i="21"/>
  <c r="Q81" i="21"/>
  <c r="Q82" i="21"/>
  <c r="S79" i="21"/>
  <c r="R79" i="21"/>
  <c r="Q75" i="21"/>
  <c r="Q76" i="21"/>
  <c r="Q77" i="21"/>
  <c r="Q78" i="21"/>
  <c r="S75" i="21"/>
  <c r="R75" i="21"/>
  <c r="Q72" i="21"/>
  <c r="Q73" i="21"/>
  <c r="Q74" i="21"/>
  <c r="S72" i="21"/>
  <c r="R72" i="21"/>
  <c r="Q47" i="21"/>
  <c r="Q48" i="21"/>
  <c r="Q49" i="21"/>
  <c r="Q50" i="21"/>
  <c r="Q51" i="21"/>
  <c r="Q52" i="21"/>
  <c r="Q53" i="21"/>
  <c r="Q54" i="21"/>
  <c r="Q55" i="21"/>
  <c r="Q56" i="21"/>
  <c r="Q57" i="21"/>
  <c r="Q58" i="21"/>
  <c r="Q59" i="21"/>
  <c r="Q60" i="21"/>
  <c r="Q61" i="21"/>
  <c r="Q62" i="21"/>
  <c r="Q63" i="21"/>
  <c r="Q64" i="21"/>
  <c r="Q65" i="21"/>
  <c r="Q66" i="21"/>
  <c r="Q67" i="21"/>
  <c r="Q68" i="21"/>
  <c r="Q69" i="21"/>
  <c r="Q70" i="21"/>
  <c r="Q71" i="21"/>
  <c r="S47" i="21"/>
  <c r="Q39" i="21"/>
  <c r="Q40" i="21"/>
  <c r="Q41" i="21"/>
  <c r="Q42" i="21"/>
  <c r="Q43" i="21"/>
  <c r="Q44" i="21"/>
  <c r="Q45" i="21"/>
  <c r="Q46" i="21"/>
  <c r="S39" i="21"/>
  <c r="R39" i="21"/>
  <c r="Q35" i="21"/>
  <c r="Q36" i="21"/>
  <c r="Q37" i="21"/>
  <c r="Q38" i="21"/>
  <c r="S35" i="21"/>
  <c r="R35" i="21"/>
  <c r="Q30" i="21"/>
  <c r="Q31" i="21"/>
  <c r="Q32" i="21"/>
  <c r="Q33" i="21"/>
  <c r="Q34" i="21"/>
  <c r="S30" i="21"/>
  <c r="R30" i="21"/>
  <c r="Q19" i="21"/>
  <c r="Q20" i="21"/>
  <c r="Q21" i="21"/>
  <c r="Q22" i="21"/>
  <c r="Q23" i="21"/>
  <c r="Q24" i="21"/>
  <c r="Q25" i="21"/>
  <c r="Q26" i="21"/>
  <c r="Q27" i="21"/>
  <c r="Q28" i="21"/>
  <c r="Q29" i="21"/>
  <c r="S19" i="21"/>
  <c r="R19" i="21"/>
  <c r="E123" i="21"/>
  <c r="E122" i="21"/>
  <c r="E47" i="21"/>
  <c r="E72" i="21"/>
  <c r="E75" i="21"/>
  <c r="E79" i="21"/>
  <c r="E83" i="21"/>
  <c r="E87" i="21"/>
  <c r="E91" i="21"/>
  <c r="E93" i="21"/>
  <c r="E98" i="21"/>
  <c r="E101" i="21"/>
  <c r="E102" i="21"/>
  <c r="E107" i="21"/>
  <c r="E108" i="21"/>
  <c r="E110" i="21"/>
  <c r="E111" i="21"/>
  <c r="E112" i="21"/>
  <c r="E113" i="21"/>
  <c r="E97" i="21"/>
  <c r="E99" i="21"/>
  <c r="E19" i="21"/>
  <c r="E30" i="21"/>
  <c r="E35" i="21"/>
  <c r="E39" i="21"/>
  <c r="E19" i="23"/>
  <c r="E20" i="23"/>
  <c r="E21" i="23"/>
  <c r="E22" i="23"/>
  <c r="E23" i="23"/>
  <c r="E24" i="23"/>
  <c r="E25" i="23"/>
  <c r="E26" i="23"/>
  <c r="E27" i="23"/>
  <c r="E28" i="23"/>
  <c r="E29" i="23"/>
  <c r="E30" i="23"/>
  <c r="E31" i="23"/>
  <c r="E32" i="23"/>
  <c r="E33" i="23"/>
  <c r="E34" i="23"/>
  <c r="E35" i="23"/>
  <c r="E37" i="23"/>
  <c r="E38" i="23"/>
  <c r="E19" i="25"/>
  <c r="E20" i="25"/>
  <c r="E21" i="25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5" i="25"/>
  <c r="E36" i="25"/>
  <c r="E37" i="25"/>
  <c r="E38" i="25"/>
  <c r="E39" i="25"/>
  <c r="E40" i="25"/>
  <c r="E41" i="25"/>
  <c r="E42" i="25"/>
  <c r="E43" i="25"/>
  <c r="E44" i="25"/>
  <c r="E45" i="25"/>
  <c r="E46" i="25"/>
  <c r="E47" i="25"/>
  <c r="F28" i="24"/>
  <c r="F29" i="24"/>
  <c r="F19" i="27"/>
  <c r="G19" i="26"/>
  <c r="G20" i="26"/>
  <c r="G21" i="26"/>
  <c r="G22" i="26"/>
  <c r="G23" i="26"/>
  <c r="G24" i="26"/>
  <c r="G25" i="26"/>
  <c r="G26" i="26"/>
  <c r="G27" i="26"/>
  <c r="G28" i="26"/>
  <c r="G29" i="26"/>
  <c r="G30" i="26"/>
  <c r="G31" i="26"/>
  <c r="G32" i="26"/>
  <c r="F19" i="14"/>
  <c r="G19" i="14"/>
  <c r="F20" i="14"/>
  <c r="G20" i="14"/>
  <c r="F21" i="14"/>
  <c r="G21" i="14"/>
  <c r="F22" i="14"/>
  <c r="G22" i="14"/>
  <c r="F23" i="14"/>
  <c r="G23" i="14"/>
  <c r="F24" i="14"/>
  <c r="G24" i="14"/>
  <c r="F25" i="14"/>
  <c r="G25" i="14"/>
  <c r="F26" i="14"/>
  <c r="G26" i="14"/>
  <c r="F27" i="14"/>
  <c r="G27" i="14"/>
  <c r="F28" i="14"/>
  <c r="G28" i="14"/>
  <c r="F29" i="14"/>
  <c r="G29" i="14"/>
  <c r="F30" i="14"/>
  <c r="G30" i="14"/>
  <c r="F31" i="14"/>
  <c r="G31" i="14"/>
  <c r="F32" i="14"/>
  <c r="G32" i="14"/>
  <c r="F33" i="14"/>
  <c r="G33" i="14"/>
  <c r="F34" i="14"/>
  <c r="G34" i="14"/>
  <c r="F35" i="14"/>
  <c r="G35" i="14"/>
  <c r="F36" i="14"/>
  <c r="G36" i="14"/>
  <c r="F37" i="14"/>
  <c r="G37" i="14"/>
  <c r="F38" i="14"/>
  <c r="G38" i="14"/>
  <c r="F39" i="14"/>
  <c r="G39" i="14"/>
  <c r="F40" i="14"/>
  <c r="G40" i="14"/>
  <c r="F41" i="14"/>
  <c r="G41" i="14"/>
  <c r="F42" i="14"/>
  <c r="G42" i="14"/>
  <c r="F43" i="14"/>
  <c r="G43" i="14"/>
  <c r="F44" i="14"/>
  <c r="G44" i="14"/>
  <c r="F45" i="14"/>
  <c r="G45" i="14"/>
  <c r="F46" i="14"/>
  <c r="G46" i="14"/>
  <c r="F47" i="14"/>
  <c r="G47" i="14"/>
  <c r="F48" i="14"/>
  <c r="G48" i="14"/>
  <c r="F49" i="14"/>
  <c r="G49" i="14"/>
  <c r="F50" i="14"/>
  <c r="G50" i="14"/>
  <c r="F51" i="14"/>
  <c r="G51" i="14"/>
  <c r="F52" i="14"/>
  <c r="G52" i="14"/>
  <c r="F53" i="14"/>
  <c r="G53" i="14"/>
  <c r="F54" i="14"/>
  <c r="G54" i="14"/>
  <c r="F55" i="14"/>
  <c r="G55" i="14"/>
  <c r="F56" i="14"/>
  <c r="G56" i="14"/>
  <c r="F57" i="14"/>
  <c r="G57" i="14"/>
  <c r="F58" i="14"/>
  <c r="G58" i="14"/>
  <c r="F59" i="14"/>
  <c r="G59" i="14"/>
  <c r="F60" i="14"/>
  <c r="G60" i="14"/>
  <c r="F61" i="14"/>
  <c r="G61" i="14"/>
  <c r="F62" i="14"/>
  <c r="G62" i="14"/>
  <c r="F63" i="14"/>
  <c r="G63" i="14"/>
  <c r="F65" i="14"/>
  <c r="G65" i="14"/>
  <c r="F66" i="14"/>
  <c r="G66" i="14"/>
  <c r="F67" i="14"/>
  <c r="G67" i="14"/>
  <c r="F68" i="14"/>
  <c r="G68" i="14"/>
  <c r="F69" i="14"/>
  <c r="G69" i="14"/>
  <c r="F70" i="14"/>
  <c r="G70" i="14"/>
  <c r="F71" i="14"/>
  <c r="G71" i="14"/>
  <c r="F72" i="14"/>
  <c r="G72" i="14"/>
  <c r="F73" i="14"/>
  <c r="G73" i="14"/>
  <c r="F74" i="14"/>
  <c r="G74" i="14"/>
  <c r="F75" i="14"/>
  <c r="G75" i="14"/>
  <c r="F76" i="14"/>
  <c r="G76" i="14"/>
  <c r="F77" i="14"/>
  <c r="G77" i="14"/>
  <c r="F78" i="14"/>
  <c r="G78" i="14"/>
  <c r="F79" i="14"/>
  <c r="G79" i="14"/>
  <c r="F80" i="14"/>
  <c r="G80" i="14"/>
  <c r="F81" i="14"/>
  <c r="G81" i="14"/>
  <c r="F82" i="14"/>
  <c r="G82" i="14"/>
  <c r="F83" i="14"/>
  <c r="G83" i="14"/>
  <c r="F84" i="14"/>
  <c r="G84" i="14"/>
  <c r="F85" i="14"/>
  <c r="G85" i="14"/>
  <c r="F86" i="14"/>
  <c r="G86" i="14"/>
  <c r="G87" i="14"/>
  <c r="F88" i="14"/>
  <c r="G88" i="14"/>
  <c r="F89" i="14"/>
  <c r="G89" i="14"/>
  <c r="F90" i="14"/>
  <c r="G90" i="14"/>
  <c r="F91" i="14"/>
  <c r="G91" i="14"/>
  <c r="F92" i="14"/>
  <c r="G92" i="14"/>
  <c r="F93" i="14"/>
  <c r="G93" i="14"/>
  <c r="F94" i="14"/>
  <c r="G94" i="14"/>
  <c r="F95" i="14"/>
  <c r="G95" i="14"/>
  <c r="F96" i="14"/>
  <c r="G96" i="14"/>
  <c r="F97" i="14"/>
  <c r="G97" i="14"/>
  <c r="F98" i="14"/>
  <c r="G98" i="14"/>
  <c r="F99" i="14"/>
  <c r="G99" i="14"/>
  <c r="F100" i="14"/>
  <c r="G100" i="14"/>
  <c r="F101" i="14"/>
  <c r="G101" i="14"/>
  <c r="F102" i="14"/>
  <c r="G102" i="14"/>
  <c r="F103" i="14"/>
  <c r="G103" i="14"/>
  <c r="F104" i="14"/>
  <c r="G104" i="14"/>
  <c r="F105" i="14"/>
  <c r="G105" i="14"/>
  <c r="F106" i="14"/>
  <c r="G106" i="14"/>
  <c r="F107" i="14"/>
  <c r="G107" i="14"/>
  <c r="G19" i="22"/>
  <c r="G20" i="22"/>
  <c r="G21" i="22"/>
  <c r="G22" i="22"/>
  <c r="G23" i="22"/>
  <c r="G24" i="22"/>
  <c r="G25" i="22"/>
  <c r="G26" i="22"/>
  <c r="G27" i="22"/>
  <c r="G28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8" i="22"/>
  <c r="G71" i="22"/>
  <c r="G73" i="22"/>
  <c r="G74" i="22"/>
  <c r="G75" i="22"/>
  <c r="G76" i="22"/>
  <c r="G77" i="22"/>
  <c r="G78" i="22"/>
  <c r="G79" i="22"/>
  <c r="G80" i="22"/>
  <c r="E14" i="25"/>
  <c r="E13" i="25"/>
  <c r="E10" i="25"/>
  <c r="E12" i="25"/>
  <c r="P19" i="27"/>
  <c r="AN19" i="27"/>
  <c r="AO19" i="27"/>
  <c r="E11" i="25"/>
  <c r="O47" i="25"/>
  <c r="P47" i="25"/>
  <c r="AA47" i="25"/>
  <c r="O46" i="25"/>
  <c r="AS46" i="25"/>
  <c r="O45" i="25"/>
  <c r="P45" i="25"/>
  <c r="O44" i="25"/>
  <c r="O43" i="25"/>
  <c r="O42" i="25"/>
  <c r="O41" i="25"/>
  <c r="O40" i="25"/>
  <c r="O39" i="25"/>
  <c r="O38" i="25"/>
  <c r="O37" i="25"/>
  <c r="O36" i="25"/>
  <c r="AS36" i="25"/>
  <c r="O35" i="25"/>
  <c r="O34" i="25"/>
  <c r="AG34" i="25"/>
  <c r="O33" i="25"/>
  <c r="O32" i="25"/>
  <c r="AG32" i="25"/>
  <c r="O31" i="25"/>
  <c r="O30" i="25"/>
  <c r="P30" i="25"/>
  <c r="O29" i="25"/>
  <c r="O28" i="25"/>
  <c r="P28" i="25"/>
  <c r="O27" i="25"/>
  <c r="O26" i="25"/>
  <c r="AS26" i="25"/>
  <c r="O25" i="25"/>
  <c r="AM25" i="25"/>
  <c r="O24" i="25"/>
  <c r="O23" i="25"/>
  <c r="O22" i="25"/>
  <c r="AM22" i="25"/>
  <c r="O21" i="25"/>
  <c r="P21" i="25"/>
  <c r="O20" i="25"/>
  <c r="AS20" i="25"/>
  <c r="O19" i="25"/>
  <c r="P19" i="25"/>
  <c r="U19" i="25"/>
  <c r="AS42" i="25"/>
  <c r="AG19" i="25"/>
  <c r="AA19" i="25"/>
  <c r="P32" i="24"/>
  <c r="P31" i="24"/>
  <c r="P30" i="24"/>
  <c r="Q30" i="24"/>
  <c r="P29" i="24"/>
  <c r="P28" i="24"/>
  <c r="O38" i="23"/>
  <c r="Q74" i="22"/>
  <c r="Q75" i="22"/>
  <c r="R75" i="22"/>
  <c r="Q76" i="22"/>
  <c r="R76" i="22"/>
  <c r="Q77" i="22"/>
  <c r="R77" i="22"/>
  <c r="Q78" i="22"/>
  <c r="R78" i="22"/>
  <c r="Q79" i="22"/>
  <c r="R79" i="22"/>
  <c r="Q80" i="22"/>
  <c r="R80" i="22"/>
  <c r="P33" i="25"/>
  <c r="AT29" i="24"/>
  <c r="AU29" i="24"/>
  <c r="Q32" i="24"/>
  <c r="P46" i="25"/>
  <c r="AM21" i="25"/>
  <c r="AG35" i="25"/>
  <c r="AG40" i="25"/>
  <c r="AA39" i="25"/>
  <c r="AS21" i="25"/>
  <c r="P36" i="25"/>
  <c r="AG22" i="25"/>
  <c r="AS27" i="25"/>
  <c r="P32" i="25"/>
  <c r="AM42" i="25"/>
  <c r="AM43" i="25"/>
  <c r="AA23" i="25"/>
  <c r="AA38" i="25"/>
  <c r="AA24" i="25"/>
  <c r="AM34" i="25"/>
  <c r="AM39" i="25"/>
  <c r="R74" i="22"/>
  <c r="V28" i="24"/>
  <c r="W28" i="24"/>
  <c r="AN30" i="24"/>
  <c r="AO30" i="24"/>
  <c r="AH31" i="24"/>
  <c r="AH30" i="24"/>
  <c r="AI30" i="24"/>
  <c r="AT30" i="24"/>
  <c r="AU30" i="24"/>
  <c r="AB28" i="24"/>
  <c r="AC28" i="24"/>
  <c r="V32" i="24"/>
  <c r="AT32" i="24"/>
  <c r="AH32" i="24"/>
  <c r="V30" i="24"/>
  <c r="W30" i="24"/>
  <c r="AB31" i="24"/>
  <c r="AN31" i="24"/>
  <c r="P34" i="25"/>
  <c r="AG38" i="25"/>
  <c r="P23" i="25"/>
  <c r="P27" i="25"/>
  <c r="P42" i="25"/>
  <c r="AG23" i="25"/>
  <c r="P39" i="25"/>
  <c r="U40" i="25"/>
  <c r="P40" i="25"/>
  <c r="AT19" i="27"/>
  <c r="AU19" i="27"/>
  <c r="AB19" i="27"/>
  <c r="AC19" i="27"/>
  <c r="Q19" i="27"/>
  <c r="V19" i="27"/>
  <c r="W19" i="27"/>
  <c r="AH19" i="27"/>
  <c r="AI19" i="27"/>
  <c r="P20" i="25"/>
  <c r="AG31" i="25"/>
  <c r="AA31" i="25"/>
  <c r="AS31" i="25"/>
  <c r="U20" i="25"/>
  <c r="AS22" i="25"/>
  <c r="AM23" i="25"/>
  <c r="AM30" i="25"/>
  <c r="P31" i="25"/>
  <c r="AM33" i="25"/>
  <c r="U46" i="25"/>
  <c r="AA42" i="25"/>
  <c r="AA46" i="25"/>
  <c r="AA40" i="25"/>
  <c r="AA34" i="25"/>
  <c r="AA28" i="25"/>
  <c r="AA20" i="25"/>
  <c r="U21" i="25"/>
  <c r="AS23" i="25"/>
  <c r="AS24" i="25"/>
  <c r="AS28" i="25"/>
  <c r="AS29" i="25"/>
  <c r="AM29" i="25"/>
  <c r="U29" i="25"/>
  <c r="U30" i="25"/>
  <c r="AS33" i="25"/>
  <c r="AG37" i="25"/>
  <c r="AA37" i="25"/>
  <c r="AS37" i="25"/>
  <c r="AG45" i="25"/>
  <c r="AG33" i="25"/>
  <c r="AG27" i="25"/>
  <c r="P22" i="25"/>
  <c r="U27" i="25"/>
  <c r="P29" i="25"/>
  <c r="AS32" i="25"/>
  <c r="P37" i="25"/>
  <c r="AS41" i="25"/>
  <c r="AM41" i="25"/>
  <c r="AG41" i="25"/>
  <c r="U41" i="25"/>
  <c r="AA45" i="25"/>
  <c r="AG46" i="25"/>
  <c r="AM46" i="25"/>
  <c r="AM40" i="25"/>
  <c r="AM19" i="25"/>
  <c r="AG20" i="25"/>
  <c r="AA21" i="25"/>
  <c r="U22" i="25"/>
  <c r="U28" i="25"/>
  <c r="AA30" i="25"/>
  <c r="AM31" i="25"/>
  <c r="AM36" i="25"/>
  <c r="U37" i="25"/>
  <c r="AS38" i="25"/>
  <c r="P41" i="25"/>
  <c r="AA44" i="25"/>
  <c r="AS45" i="25"/>
  <c r="AS39" i="25"/>
  <c r="AA26" i="25"/>
  <c r="U26" i="25"/>
  <c r="AM26" i="25"/>
  <c r="AA27" i="25"/>
  <c r="AA29" i="25"/>
  <c r="AS40" i="25"/>
  <c r="AS19" i="25"/>
  <c r="AM20" i="25"/>
  <c r="AG21" i="25"/>
  <c r="AA22" i="25"/>
  <c r="U23" i="25"/>
  <c r="AM24" i="25"/>
  <c r="AG24" i="25"/>
  <c r="AG25" i="25"/>
  <c r="AA25" i="25"/>
  <c r="AS25" i="25"/>
  <c r="P26" i="25"/>
  <c r="AS34" i="25"/>
  <c r="AS35" i="25"/>
  <c r="AM35" i="25"/>
  <c r="U35" i="25"/>
  <c r="U36" i="25"/>
  <c r="AM37" i="25"/>
  <c r="AA41" i="25"/>
  <c r="AG44" i="25"/>
  <c r="AM45" i="25"/>
  <c r="P24" i="25"/>
  <c r="P25" i="25"/>
  <c r="AG28" i="25"/>
  <c r="AG29" i="25"/>
  <c r="AS30" i="25"/>
  <c r="U33" i="25"/>
  <c r="P35" i="25"/>
  <c r="U31" i="25"/>
  <c r="U45" i="25"/>
  <c r="U24" i="25"/>
  <c r="U25" i="25"/>
  <c r="AG26" i="25"/>
  <c r="AM27" i="25"/>
  <c r="U34" i="25"/>
  <c r="AA36" i="25"/>
  <c r="U39" i="25"/>
  <c r="AG43" i="25"/>
  <c r="AA43" i="25"/>
  <c r="U43" i="25"/>
  <c r="AS43" i="25"/>
  <c r="AS47" i="25"/>
  <c r="U42" i="25"/>
  <c r="AM28" i="25"/>
  <c r="AA32" i="25"/>
  <c r="U32" i="25"/>
  <c r="AM32" i="25"/>
  <c r="AA33" i="25"/>
  <c r="AA35" i="25"/>
  <c r="P43" i="25"/>
  <c r="AS44" i="25"/>
  <c r="AM38" i="25"/>
  <c r="AG39" i="25"/>
  <c r="AM44" i="25"/>
  <c r="U47" i="25"/>
  <c r="AG47" i="25"/>
  <c r="P38" i="25"/>
  <c r="P44" i="25"/>
  <c r="AG30" i="25"/>
  <c r="AG36" i="25"/>
  <c r="U38" i="25"/>
  <c r="AG42" i="25"/>
  <c r="U44" i="25"/>
  <c r="AM47" i="25"/>
  <c r="Q29" i="24"/>
  <c r="AH28" i="24"/>
  <c r="AI28" i="24"/>
  <c r="V29" i="24"/>
  <c r="W29" i="24"/>
  <c r="AT31" i="24"/>
  <c r="AN32" i="24"/>
  <c r="AN28" i="24"/>
  <c r="AO28" i="24"/>
  <c r="AB29" i="24"/>
  <c r="AC29" i="24"/>
  <c r="Q31" i="24"/>
  <c r="AT28" i="24"/>
  <c r="AU28" i="24"/>
  <c r="AH29" i="24"/>
  <c r="AI29" i="24"/>
  <c r="AB30" i="24"/>
  <c r="AC30" i="24"/>
  <c r="V31" i="24"/>
  <c r="AN29" i="24"/>
  <c r="AO29" i="24"/>
  <c r="Q28" i="24"/>
  <c r="AB32" i="24"/>
  <c r="W31" i="24"/>
  <c r="AC32" i="24"/>
  <c r="AC31" i="24"/>
  <c r="AO32" i="24"/>
  <c r="AI32" i="24"/>
  <c r="AU31" i="24"/>
  <c r="AO31" i="24"/>
  <c r="AU32" i="24"/>
  <c r="W32" i="24"/>
  <c r="AI31" i="24"/>
  <c r="AU76" i="22"/>
  <c r="AV76" i="22"/>
  <c r="AU75" i="22"/>
  <c r="AV75" i="22"/>
  <c r="AU74" i="22"/>
  <c r="AU78" i="22"/>
  <c r="AV78" i="22"/>
  <c r="AU80" i="22"/>
  <c r="AV80" i="22"/>
  <c r="AU79" i="22"/>
  <c r="AV79" i="22"/>
  <c r="AU77" i="22"/>
  <c r="AV77" i="22"/>
  <c r="AO77" i="22"/>
  <c r="AP77" i="22"/>
  <c r="W78" i="22"/>
  <c r="X78" i="22"/>
  <c r="W79" i="22"/>
  <c r="X79" i="22"/>
  <c r="W75" i="22"/>
  <c r="X75" i="22"/>
  <c r="W80" i="22"/>
  <c r="X80" i="22"/>
  <c r="AI80" i="22"/>
  <c r="AJ80" i="22"/>
  <c r="AI78" i="22"/>
  <c r="AJ78" i="22"/>
  <c r="AC78" i="22"/>
  <c r="AD78" i="22"/>
  <c r="AC79" i="22"/>
  <c r="AD79" i="22"/>
  <c r="AO79" i="22"/>
  <c r="AP79" i="22"/>
  <c r="AO74" i="22"/>
  <c r="AI74" i="22"/>
  <c r="W74" i="22"/>
  <c r="AI76" i="22"/>
  <c r="AJ76" i="22"/>
  <c r="AC76" i="22"/>
  <c r="AD76" i="22"/>
  <c r="W76" i="22"/>
  <c r="X76" i="22"/>
  <c r="AC74" i="22"/>
  <c r="AO78" i="22"/>
  <c r="AP78" i="22"/>
  <c r="AO76" i="22"/>
  <c r="AP76" i="22"/>
  <c r="AO75" i="22"/>
  <c r="AP75" i="22"/>
  <c r="AC77" i="22"/>
  <c r="AD77" i="22"/>
  <c r="W77" i="22"/>
  <c r="X77" i="22"/>
  <c r="AI77" i="22"/>
  <c r="AJ77" i="22"/>
  <c r="AI79" i="22"/>
  <c r="AJ79" i="22"/>
  <c r="AC80" i="22"/>
  <c r="AD80" i="22"/>
  <c r="AC75" i="22"/>
  <c r="AD75" i="22"/>
  <c r="AI75" i="22"/>
  <c r="AJ75" i="22"/>
  <c r="AO80" i="22"/>
  <c r="AP80" i="22"/>
  <c r="AJ74" i="22"/>
  <c r="AP74" i="22"/>
  <c r="AD74" i="22"/>
  <c r="X74" i="22"/>
  <c r="AV74" i="22"/>
  <c r="AC20" i="14"/>
  <c r="AD20" i="14"/>
  <c r="AF20" i="14"/>
  <c r="AC21" i="14"/>
  <c r="AD21" i="14"/>
  <c r="AF21" i="14"/>
  <c r="AC22" i="14"/>
  <c r="AD22" i="14"/>
  <c r="AF22" i="14"/>
  <c r="AC23" i="14"/>
  <c r="AD23" i="14"/>
  <c r="AF23" i="14"/>
  <c r="AC24" i="14"/>
  <c r="AD24" i="14"/>
  <c r="AF24" i="14"/>
  <c r="AC25" i="14"/>
  <c r="AD25" i="14"/>
  <c r="AF25" i="14"/>
  <c r="AC26" i="14"/>
  <c r="AD26" i="14"/>
  <c r="AF26" i="14"/>
  <c r="AC27" i="14"/>
  <c r="AD27" i="14"/>
  <c r="AF27" i="14"/>
  <c r="AC28" i="14"/>
  <c r="AD28" i="14"/>
  <c r="AF28" i="14"/>
  <c r="AC29" i="14"/>
  <c r="AD29" i="14"/>
  <c r="AF29" i="14"/>
  <c r="AC30" i="14"/>
  <c r="AD30" i="14"/>
  <c r="AF30" i="14"/>
  <c r="AC31" i="14"/>
  <c r="AD31" i="14"/>
  <c r="AF31" i="14"/>
  <c r="AC32" i="14"/>
  <c r="AD32" i="14"/>
  <c r="AF32" i="14"/>
  <c r="AC33" i="14"/>
  <c r="AD33" i="14"/>
  <c r="AF33" i="14"/>
  <c r="AC34" i="14"/>
  <c r="AD34" i="14"/>
  <c r="AF34" i="14"/>
  <c r="AC35" i="14"/>
  <c r="AD35" i="14"/>
  <c r="AF35" i="14"/>
  <c r="AC36" i="14"/>
  <c r="AD36" i="14"/>
  <c r="AF36" i="14"/>
  <c r="AC37" i="14"/>
  <c r="AD37" i="14"/>
  <c r="AF37" i="14"/>
  <c r="AC38" i="14"/>
  <c r="AD38" i="14"/>
  <c r="AF38" i="14"/>
  <c r="AC39" i="14"/>
  <c r="AD39" i="14"/>
  <c r="AF39" i="14"/>
  <c r="AC40" i="14"/>
  <c r="AD40" i="14"/>
  <c r="AF40" i="14"/>
  <c r="AC41" i="14"/>
  <c r="AD41" i="14"/>
  <c r="AF41" i="14"/>
  <c r="AC42" i="14"/>
  <c r="AD42" i="14"/>
  <c r="AF42" i="14"/>
  <c r="AC43" i="14"/>
  <c r="AD43" i="14"/>
  <c r="AF43" i="14"/>
  <c r="AC44" i="14"/>
  <c r="AD44" i="14"/>
  <c r="AF44" i="14"/>
  <c r="AC45" i="14"/>
  <c r="AD45" i="14"/>
  <c r="AF45" i="14"/>
  <c r="AC46" i="14"/>
  <c r="AD46" i="14"/>
  <c r="AF46" i="14"/>
  <c r="AC47" i="14"/>
  <c r="AD47" i="14"/>
  <c r="AF47" i="14"/>
  <c r="AC48" i="14"/>
  <c r="AD48" i="14"/>
  <c r="AF48" i="14"/>
  <c r="AC49" i="14"/>
  <c r="AD49" i="14"/>
  <c r="AF49" i="14"/>
  <c r="AC50" i="14"/>
  <c r="AD50" i="14"/>
  <c r="AF50" i="14"/>
  <c r="AC51" i="14"/>
  <c r="AD51" i="14"/>
  <c r="AF51" i="14"/>
  <c r="AC52" i="14"/>
  <c r="AD52" i="14"/>
  <c r="AF52" i="14"/>
  <c r="AC53" i="14"/>
  <c r="AD53" i="14"/>
  <c r="AF53" i="14"/>
  <c r="AC54" i="14"/>
  <c r="AD54" i="14"/>
  <c r="AF54" i="14"/>
  <c r="AC55" i="14"/>
  <c r="AD55" i="14"/>
  <c r="AF55" i="14"/>
  <c r="AC56" i="14"/>
  <c r="AD56" i="14"/>
  <c r="AF56" i="14"/>
  <c r="AC57" i="14"/>
  <c r="AD57" i="14"/>
  <c r="AF57" i="14"/>
  <c r="AC58" i="14"/>
  <c r="AD58" i="14"/>
  <c r="AF58" i="14"/>
  <c r="AC59" i="14"/>
  <c r="AD59" i="14"/>
  <c r="AF59" i="14"/>
  <c r="AC60" i="14"/>
  <c r="AD60" i="14"/>
  <c r="AF60" i="14"/>
  <c r="AC61" i="14"/>
  <c r="AD61" i="14"/>
  <c r="AF61" i="14"/>
  <c r="AC62" i="14"/>
  <c r="AD62" i="14"/>
  <c r="AF62" i="14"/>
  <c r="AC63" i="14"/>
  <c r="AD63" i="14"/>
  <c r="AF63" i="14"/>
  <c r="AC65" i="14"/>
  <c r="AD65" i="14"/>
  <c r="AF65" i="14"/>
  <c r="AC66" i="14"/>
  <c r="AD66" i="14"/>
  <c r="AF66" i="14"/>
  <c r="AC67" i="14"/>
  <c r="AD67" i="14"/>
  <c r="AF67" i="14"/>
  <c r="AC68" i="14"/>
  <c r="AD68" i="14"/>
  <c r="AF68" i="14"/>
  <c r="AC69" i="14"/>
  <c r="AD69" i="14"/>
  <c r="AF69" i="14"/>
  <c r="AC70" i="14"/>
  <c r="AD70" i="14"/>
  <c r="AF70" i="14"/>
  <c r="AC71" i="14"/>
  <c r="AD71" i="14"/>
  <c r="AF71" i="14"/>
  <c r="AC72" i="14"/>
  <c r="AD72" i="14"/>
  <c r="AF72" i="14"/>
  <c r="AC73" i="14"/>
  <c r="AD73" i="14"/>
  <c r="AF73" i="14"/>
  <c r="AC74" i="14"/>
  <c r="AD74" i="14"/>
  <c r="AF74" i="14"/>
  <c r="AC75" i="14"/>
  <c r="AD75" i="14"/>
  <c r="AF75" i="14"/>
  <c r="AC76" i="14"/>
  <c r="AD76" i="14"/>
  <c r="AF76" i="14"/>
  <c r="AC77" i="14"/>
  <c r="AD77" i="14"/>
  <c r="AF77" i="14"/>
  <c r="AC78" i="14"/>
  <c r="AD78" i="14"/>
  <c r="AF78" i="14"/>
  <c r="AC79" i="14"/>
  <c r="AD79" i="14"/>
  <c r="AF79" i="14"/>
  <c r="AC80" i="14"/>
  <c r="AD80" i="14"/>
  <c r="AF80" i="14"/>
  <c r="AC81" i="14"/>
  <c r="AD81" i="14"/>
  <c r="AF81" i="14"/>
  <c r="AC82" i="14"/>
  <c r="AD82" i="14"/>
  <c r="AF82" i="14"/>
  <c r="AC83" i="14"/>
  <c r="AD83" i="14"/>
  <c r="AF83" i="14"/>
  <c r="AC84" i="14"/>
  <c r="AD84" i="14"/>
  <c r="AF84" i="14"/>
  <c r="AC85" i="14"/>
  <c r="AD85" i="14"/>
  <c r="AF85" i="14"/>
  <c r="AC86" i="14"/>
  <c r="AD86" i="14"/>
  <c r="AF86" i="14"/>
  <c r="AC87" i="14"/>
  <c r="AD87" i="14"/>
  <c r="AF87" i="14"/>
  <c r="AC88" i="14"/>
  <c r="AD88" i="14"/>
  <c r="AF88" i="14"/>
  <c r="AC89" i="14"/>
  <c r="AD89" i="14"/>
  <c r="AF89" i="14"/>
  <c r="AC90" i="14"/>
  <c r="AD90" i="14"/>
  <c r="AF90" i="14"/>
  <c r="AC91" i="14"/>
  <c r="AD91" i="14"/>
  <c r="AF91" i="14"/>
  <c r="AC92" i="14"/>
  <c r="AD92" i="14"/>
  <c r="AF92" i="14"/>
  <c r="AC93" i="14"/>
  <c r="AD93" i="14"/>
  <c r="AF93" i="14"/>
  <c r="AC94" i="14"/>
  <c r="AD94" i="14"/>
  <c r="AF94" i="14"/>
  <c r="AC95" i="14"/>
  <c r="AD95" i="14"/>
  <c r="AF95" i="14"/>
  <c r="AC96" i="14"/>
  <c r="AD96" i="14"/>
  <c r="AF96" i="14"/>
  <c r="AC97" i="14"/>
  <c r="AD97" i="14"/>
  <c r="AF97" i="14"/>
  <c r="AC98" i="14"/>
  <c r="AD98" i="14"/>
  <c r="AF98" i="14"/>
  <c r="AC99" i="14"/>
  <c r="AD99" i="14"/>
  <c r="AF99" i="14"/>
  <c r="AC100" i="14"/>
  <c r="AD100" i="14"/>
  <c r="AF100" i="14"/>
  <c r="AC101" i="14"/>
  <c r="AD101" i="14"/>
  <c r="AF101" i="14"/>
  <c r="AC102" i="14"/>
  <c r="AD102" i="14"/>
  <c r="AF102" i="14"/>
  <c r="AC103" i="14"/>
  <c r="AD103" i="14"/>
  <c r="AF103" i="14"/>
  <c r="AC104" i="14"/>
  <c r="AD104" i="14"/>
  <c r="AF104" i="14"/>
  <c r="AC105" i="14"/>
  <c r="AD105" i="14"/>
  <c r="AF105" i="14"/>
  <c r="AC106" i="14"/>
  <c r="AD106" i="14"/>
  <c r="AF106" i="14"/>
  <c r="AC107" i="14"/>
  <c r="AD107" i="14"/>
  <c r="AF107" i="14"/>
  <c r="AC19" i="14"/>
  <c r="AD19" i="14"/>
  <c r="AF19" i="14"/>
  <c r="AG92" i="14"/>
  <c r="AG35" i="14"/>
  <c r="AG107" i="14"/>
  <c r="AG88" i="14"/>
  <c r="AG59" i="14"/>
  <c r="AG101" i="14"/>
  <c r="AG95" i="14"/>
  <c r="AG91" i="14"/>
  <c r="AG87" i="14"/>
  <c r="AG83" i="14"/>
  <c r="AG79" i="14"/>
  <c r="AG75" i="14"/>
  <c r="AG71" i="14"/>
  <c r="AG67" i="14"/>
  <c r="AG62" i="14"/>
  <c r="AG58" i="14"/>
  <c r="AG54" i="14"/>
  <c r="AG50" i="14"/>
  <c r="AG46" i="14"/>
  <c r="AG42" i="14"/>
  <c r="AG38" i="14"/>
  <c r="AG34" i="14"/>
  <c r="AG30" i="14"/>
  <c r="AG26" i="14"/>
  <c r="AG22" i="14"/>
  <c r="AG84" i="14"/>
  <c r="AG51" i="14"/>
  <c r="AG76" i="14"/>
  <c r="AG39" i="14"/>
  <c r="AG106" i="14"/>
  <c r="AG100" i="14"/>
  <c r="AG72" i="14"/>
  <c r="AG43" i="14"/>
  <c r="AG94" i="14"/>
  <c r="AG90" i="14"/>
  <c r="AG86" i="14"/>
  <c r="AG82" i="14"/>
  <c r="AG78" i="14"/>
  <c r="AG74" i="14"/>
  <c r="AG70" i="14"/>
  <c r="AG66" i="14"/>
  <c r="AG61" i="14"/>
  <c r="AG57" i="14"/>
  <c r="AG53" i="14"/>
  <c r="AG49" i="14"/>
  <c r="AG45" i="14"/>
  <c r="AG41" i="14"/>
  <c r="AG37" i="14"/>
  <c r="AG33" i="14"/>
  <c r="AG29" i="14"/>
  <c r="AG25" i="14"/>
  <c r="AG21" i="14"/>
  <c r="AG31" i="14"/>
  <c r="AG105" i="14"/>
  <c r="AG99" i="14"/>
  <c r="AG68" i="14"/>
  <c r="AG23" i="14"/>
  <c r="AG19" i="14"/>
  <c r="AG63" i="14"/>
  <c r="AG27" i="14"/>
  <c r="AG102" i="14"/>
  <c r="AG104" i="14"/>
  <c r="AG98" i="14"/>
  <c r="AG93" i="14"/>
  <c r="AG89" i="14"/>
  <c r="AG85" i="14"/>
  <c r="AG81" i="14"/>
  <c r="AG77" i="14"/>
  <c r="AG73" i="14"/>
  <c r="AG69" i="14"/>
  <c r="AG65" i="14"/>
  <c r="AG60" i="14"/>
  <c r="AG56" i="14"/>
  <c r="AG52" i="14"/>
  <c r="AG48" i="14"/>
  <c r="AG44" i="14"/>
  <c r="AG40" i="14"/>
  <c r="AG36" i="14"/>
  <c r="AG32" i="14"/>
  <c r="AG28" i="14"/>
  <c r="AG24" i="14"/>
  <c r="AG20" i="14"/>
  <c r="AG47" i="14"/>
  <c r="AG80" i="14"/>
  <c r="AG55" i="14"/>
  <c r="AG96" i="14"/>
  <c r="AG103" i="14"/>
  <c r="AG97" i="14"/>
  <c r="F14" i="14"/>
  <c r="F13" i="14"/>
  <c r="F12" i="14"/>
  <c r="F11" i="14"/>
  <c r="F10" i="14"/>
  <c r="AT31" i="23" l="1"/>
  <c r="AV31" i="23" s="1"/>
  <c r="AU31" i="23"/>
  <c r="AM39" i="23"/>
  <c r="AH32" i="23"/>
  <c r="AJ32" i="23" s="1"/>
  <c r="AI32" i="23"/>
  <c r="AT34" i="23"/>
  <c r="AV34" i="23" s="1"/>
  <c r="AU34" i="23"/>
  <c r="U30" i="23"/>
  <c r="V30" i="23" s="1"/>
  <c r="AA21" i="23"/>
  <c r="AB21" i="23" s="1"/>
  <c r="AG25" i="23"/>
  <c r="AH25" i="23" s="1"/>
  <c r="AM30" i="23"/>
  <c r="AN30" i="23" s="1"/>
  <c r="AM33" i="23"/>
  <c r="AN33" i="23" s="1"/>
  <c r="AS19" i="23"/>
  <c r="Q19" i="23"/>
  <c r="AI31" i="23"/>
  <c r="U29" i="23"/>
  <c r="V29" i="23" s="1"/>
  <c r="X19" i="23" s="1"/>
  <c r="U32" i="23"/>
  <c r="AG24" i="23"/>
  <c r="AH24" i="23" s="1"/>
  <c r="AM29" i="23"/>
  <c r="AN29" i="23" s="1"/>
  <c r="AM32" i="23"/>
  <c r="AB34" i="23"/>
  <c r="AD34" i="23" s="1"/>
  <c r="AM28" i="23"/>
  <c r="AN28" i="23" s="1"/>
  <c r="AG37" i="23"/>
  <c r="AG38" i="23"/>
  <c r="AH38" i="23" s="1"/>
  <c r="AG22" i="23"/>
  <c r="AH22" i="23" s="1"/>
  <c r="AJ19" i="23" s="1"/>
  <c r="W34" i="23"/>
  <c r="AB19" i="23"/>
  <c r="AO34" i="23"/>
  <c r="AM38" i="23"/>
  <c r="AN38" i="23" s="1"/>
  <c r="AP35" i="23" s="1"/>
  <c r="AA38" i="23"/>
  <c r="AB38" i="23" s="1"/>
  <c r="AD35" i="23" s="1"/>
  <c r="P29" i="23"/>
  <c r="AS30" i="23"/>
  <c r="AT30" i="23" s="1"/>
  <c r="AS23" i="23"/>
  <c r="AT23" i="23" s="1"/>
  <c r="AC31" i="23"/>
  <c r="U38" i="23"/>
  <c r="V38" i="23" s="1"/>
  <c r="Q32" i="23"/>
  <c r="AA29" i="23"/>
  <c r="AB29" i="23" s="1"/>
  <c r="AA32" i="23"/>
  <c r="AS38" i="23"/>
  <c r="AT38" i="23" s="1"/>
  <c r="AV35" i="23" s="1"/>
  <c r="AA28" i="23"/>
  <c r="AB28" i="23" s="1"/>
  <c r="AS29" i="23"/>
  <c r="AT29" i="23" s="1"/>
  <c r="AS22" i="23"/>
  <c r="AT22" i="23" s="1"/>
  <c r="AS32" i="23"/>
  <c r="W35" i="23"/>
  <c r="P32" i="23"/>
  <c r="R32" i="23" s="1"/>
  <c r="AM21" i="23"/>
  <c r="AN21" i="23" s="1"/>
  <c r="W31" i="23"/>
  <c r="AO31" i="23"/>
  <c r="AI19" i="23"/>
  <c r="P22" i="23"/>
  <c r="R19" i="23" s="1"/>
  <c r="P38" i="23"/>
  <c r="R35" i="23" s="1"/>
  <c r="R39" i="23" l="1"/>
  <c r="P39" i="23"/>
  <c r="AU35" i="23"/>
  <c r="W32" i="23"/>
  <c r="V32" i="23"/>
  <c r="X32" i="23" s="1"/>
  <c r="X39" i="23" s="1"/>
  <c r="AA39" i="23"/>
  <c r="AC19" i="23"/>
  <c r="AP19" i="23"/>
  <c r="AC35" i="23"/>
  <c r="AO19" i="23"/>
  <c r="AB32" i="23"/>
  <c r="AD32" i="23" s="1"/>
  <c r="AC32" i="23"/>
  <c r="AD19" i="23"/>
  <c r="AT32" i="23"/>
  <c r="AV32" i="23" s="1"/>
  <c r="AU32" i="23"/>
  <c r="AI35" i="23"/>
  <c r="AI39" i="23" s="1"/>
  <c r="AH37" i="23"/>
  <c r="AJ35" i="23" s="1"/>
  <c r="AJ39" i="23" s="1"/>
  <c r="AO32" i="23"/>
  <c r="AN32" i="23"/>
  <c r="AP32" i="23" s="1"/>
  <c r="W19" i="23"/>
  <c r="AO35" i="23"/>
  <c r="U39" i="23"/>
  <c r="AG39" i="23"/>
  <c r="Q39" i="23"/>
  <c r="AT19" i="23"/>
  <c r="AS39" i="23"/>
  <c r="AU19" i="23"/>
  <c r="AU39" i="23" l="1"/>
  <c r="AP39" i="23"/>
  <c r="AH39" i="23"/>
  <c r="AT39" i="23"/>
  <c r="AV19" i="23"/>
  <c r="AV39" i="23" s="1"/>
  <c r="AD39" i="23"/>
  <c r="AB39" i="23"/>
  <c r="AC39" i="23"/>
  <c r="AO39" i="23"/>
  <c r="V39" i="23"/>
  <c r="W39" i="23"/>
  <c r="AN39" i="23"/>
</calcChain>
</file>

<file path=xl/sharedStrings.xml><?xml version="1.0" encoding="utf-8"?>
<sst xmlns="http://schemas.openxmlformats.org/spreadsheetml/2006/main" count="3960" uniqueCount="570">
  <si>
    <t>Secteur Maintenance</t>
  </si>
  <si>
    <t>Nom Bâtiment</t>
  </si>
  <si>
    <t>Code
Bat.</t>
  </si>
  <si>
    <t>Noms du rapports (Concatener)</t>
  </si>
  <si>
    <t>Equipements</t>
  </si>
  <si>
    <t>Type Installation</t>
  </si>
  <si>
    <t>Type Composant</t>
  </si>
  <si>
    <t>Fréquence maintenance ou vérification
Annuelle</t>
  </si>
  <si>
    <t>Localisation</t>
  </si>
  <si>
    <t>Code Localisation</t>
  </si>
  <si>
    <t>_</t>
  </si>
  <si>
    <t>VENT</t>
  </si>
  <si>
    <t>VE</t>
  </si>
  <si>
    <t>SSTA</t>
  </si>
  <si>
    <t>VENP</t>
  </si>
  <si>
    <t>PROF</t>
  </si>
  <si>
    <t>PROC</t>
  </si>
  <si>
    <t>PROA</t>
  </si>
  <si>
    <t>TRAE</t>
  </si>
  <si>
    <t>TH</t>
  </si>
  <si>
    <t>SA</t>
  </si>
  <si>
    <t>CALCUL DE LA REVISION ANNUELLE</t>
  </si>
  <si>
    <t>Révision des prix figurants au DPGF</t>
  </si>
  <si>
    <t>P=P0(0,15+0,85In/I0)</t>
  </si>
  <si>
    <t>Révision à arrondir au millième supérieur</t>
  </si>
  <si>
    <t>Indice</t>
  </si>
  <si>
    <t>Coefficient révision</t>
  </si>
  <si>
    <t>P0</t>
  </si>
  <si>
    <t>Mars 2025</t>
  </si>
  <si>
    <t>I0</t>
  </si>
  <si>
    <t>Prix 2022</t>
  </si>
  <si>
    <t>MARS 2026 *</t>
  </si>
  <si>
    <t>I(d-3)</t>
  </si>
  <si>
    <t>MARS 2027 *</t>
  </si>
  <si>
    <t>MARS 2028 *</t>
  </si>
  <si>
    <t>MARS 2029 *</t>
  </si>
  <si>
    <t>MARS 2030 *</t>
  </si>
  <si>
    <t>% astreinte</t>
  </si>
  <si>
    <t>Prix HT Mensuel avec Astreinte
(2025-2026)</t>
  </si>
  <si>
    <t>Prix HT Annuel avec Astreinte
(2025-2026)</t>
  </si>
  <si>
    <t>Prix HT Mensuel avec Astreinte
(2026-2027)</t>
  </si>
  <si>
    <t>Prix HT Annuel avec Astreinte
(2026-2027)</t>
  </si>
  <si>
    <t>Prix HT Mensuel avec Astreinte
(2027-2028)</t>
  </si>
  <si>
    <t>Prix HT Annuel avec Astreinte
(2027-2028)</t>
  </si>
  <si>
    <t>Prix HT Mensuel avec Astreinte
(2028-2029)</t>
  </si>
  <si>
    <t>Prix HT Annuel avec Astreinte
(2028-2029)</t>
  </si>
  <si>
    <t>Prix HT Mensuel avec Astreinte
(2029-2030)</t>
  </si>
  <si>
    <t>Prix HT Annuel avec Astreinte
(2029-2030)</t>
  </si>
  <si>
    <t>Prix HT Mensuel avec Astreinte
(2030-2031)</t>
  </si>
  <si>
    <t>Prix HT Annuel avec Astreinte
(2030-2031)</t>
  </si>
  <si>
    <t>A saisir par l'entreprise</t>
  </si>
  <si>
    <t>Total Mensuel par Batiment avec Astreinte (2025-2026)</t>
  </si>
  <si>
    <t>Total Annuel par Batiment avec Astreinte (2025-2026)</t>
  </si>
  <si>
    <t>BC AN 1</t>
  </si>
  <si>
    <t>BC AN 2</t>
  </si>
  <si>
    <t>Total Mensuel par Batiment avec Astreinte (2026-2027) Révisé</t>
  </si>
  <si>
    <t>BC AN 3</t>
  </si>
  <si>
    <t>BC AN 4</t>
  </si>
  <si>
    <t>BC AN 5</t>
  </si>
  <si>
    <t>BC AN 6</t>
  </si>
  <si>
    <t>Total Mensuel par Batiment avec Astreinte (2028-2029) Révisé</t>
  </si>
  <si>
    <t>Total Annuel par Batiment avec Astreinte (2028-2029) Révisé</t>
  </si>
  <si>
    <t>Total Mensuel par Batiment avec Astreinte (2029-2030) Révisé</t>
  </si>
  <si>
    <t>Total Annuel par Batiment avec Astreinte (2029-2030) Révisé</t>
  </si>
  <si>
    <t>Total Mensuel par Batiment avec Astreinte (2030-2031) Révisé</t>
  </si>
  <si>
    <t>Total Annuel par Batiment avec Astreinte (2030-2031) Révisé</t>
  </si>
  <si>
    <t>Sous installation</t>
  </si>
  <si>
    <t>BLSA</t>
  </si>
  <si>
    <t>DICH</t>
  </si>
  <si>
    <t>EL</t>
  </si>
  <si>
    <t>DIEL</t>
  </si>
  <si>
    <t>DIFR</t>
  </si>
  <si>
    <t>SI</t>
  </si>
  <si>
    <t>DIMI</t>
  </si>
  <si>
    <t>LE</t>
  </si>
  <si>
    <t>DISA</t>
  </si>
  <si>
    <t>PA</t>
  </si>
  <si>
    <t>DOSE</t>
  </si>
  <si>
    <t>TT</t>
  </si>
  <si>
    <t>ECLS</t>
  </si>
  <si>
    <t>SE</t>
  </si>
  <si>
    <t>ESSA</t>
  </si>
  <si>
    <t>DISA + DOSE</t>
  </si>
  <si>
    <t>FABA</t>
  </si>
  <si>
    <t>ITEL</t>
  </si>
  <si>
    <t>LEAS</t>
  </si>
  <si>
    <t>LEMC</t>
  </si>
  <si>
    <t>LEMD</t>
  </si>
  <si>
    <t>LEMR</t>
  </si>
  <si>
    <t>PEPA</t>
  </si>
  <si>
    <t>POST</t>
  </si>
  <si>
    <t>PRGA</t>
  </si>
  <si>
    <t>PROE</t>
  </si>
  <si>
    <t>PROM</t>
  </si>
  <si>
    <t>PRSA</t>
  </si>
  <si>
    <t>PUIC</t>
  </si>
  <si>
    <t>PUIM</t>
  </si>
  <si>
    <t>PUIC + PUIR</t>
  </si>
  <si>
    <t>PUIR</t>
  </si>
  <si>
    <t>RESA</t>
  </si>
  <si>
    <t>SEAR</t>
  </si>
  <si>
    <t>SEER</t>
  </si>
  <si>
    <t>SSEV</t>
  </si>
  <si>
    <t>SEFO</t>
  </si>
  <si>
    <t>SEGR</t>
  </si>
  <si>
    <t>SEGZ</t>
  </si>
  <si>
    <t>SEMA</t>
  </si>
  <si>
    <t>SEPR</t>
  </si>
  <si>
    <t>SESM</t>
  </si>
  <si>
    <t>SSIC</t>
  </si>
  <si>
    <t>SSID</t>
  </si>
  <si>
    <t>SSIE</t>
  </si>
  <si>
    <t>SSUR</t>
  </si>
  <si>
    <t>STAP</t>
  </si>
  <si>
    <t>TTPL</t>
  </si>
  <si>
    <t>TTTD</t>
  </si>
  <si>
    <t>TTVE</t>
  </si>
  <si>
    <t>TTVG</t>
  </si>
  <si>
    <t>VENO</t>
  </si>
  <si>
    <t>Nom Installation (Concatener)</t>
  </si>
  <si>
    <t xml:space="preserve">Nom Installation (Concatener) </t>
  </si>
  <si>
    <t>Quantité
Filtres identiques</t>
  </si>
  <si>
    <t>Périodicité/ an</t>
  </si>
  <si>
    <t>Longueur</t>
  </si>
  <si>
    <t>Hauteur</t>
  </si>
  <si>
    <t>epaisseur</t>
  </si>
  <si>
    <t>Lg poche</t>
  </si>
  <si>
    <t>Categorie de Filtration 
EN779</t>
  </si>
  <si>
    <t xml:space="preserve">CADRE </t>
  </si>
  <si>
    <t xml:space="preserve">MEDIA </t>
  </si>
  <si>
    <t xml:space="preserve">Nouvelle Norme
ISO16890 </t>
  </si>
  <si>
    <t>Fiche Technique</t>
  </si>
  <si>
    <t>Acier</t>
  </si>
  <si>
    <t>Aluminium</t>
  </si>
  <si>
    <t>Metal</t>
  </si>
  <si>
    <t>Pvc</t>
  </si>
  <si>
    <t>Synthetique</t>
  </si>
  <si>
    <t>Fibre de verre</t>
  </si>
  <si>
    <t>G4</t>
  </si>
  <si>
    <t>F7</t>
  </si>
  <si>
    <t>F9</t>
  </si>
  <si>
    <t>E10</t>
  </si>
  <si>
    <t>E11</t>
  </si>
  <si>
    <t>E12</t>
  </si>
  <si>
    <t>H13</t>
  </si>
  <si>
    <t>H14</t>
  </si>
  <si>
    <t>M5</t>
  </si>
  <si>
    <t>Type de Filtre</t>
  </si>
  <si>
    <t>Plisse Metal</t>
  </si>
  <si>
    <t>Consu fil rond</t>
  </si>
  <si>
    <t>Filtre Plan</t>
  </si>
  <si>
    <t>Media découpé</t>
  </si>
  <si>
    <t>Mini plie</t>
  </si>
  <si>
    <t>Diedre (F9)</t>
  </si>
  <si>
    <t>Filtre à poche</t>
  </si>
  <si>
    <t>Coarse 50-60%</t>
  </si>
  <si>
    <t>EPM1 50-60%</t>
  </si>
  <si>
    <t>EPM1 81-90%</t>
  </si>
  <si>
    <t>Coarse 61-70%</t>
  </si>
  <si>
    <t>Coarse 71-80%</t>
  </si>
  <si>
    <t>EPM1 61-70%</t>
  </si>
  <si>
    <t>G3</t>
  </si>
  <si>
    <t>Prix HT  Unitaire</t>
  </si>
  <si>
    <t>Diedre (E)</t>
  </si>
  <si>
    <t>Diedre (H)</t>
  </si>
  <si>
    <t>/</t>
  </si>
  <si>
    <t>Multiplan MP55J 3400</t>
  </si>
  <si>
    <t>Diedre (F7-M6)</t>
  </si>
  <si>
    <t>EPM10 61-70%</t>
  </si>
  <si>
    <t>EPM1 71-85%</t>
  </si>
  <si>
    <t>Type toitures</t>
  </si>
  <si>
    <t>Type de Toiture</t>
  </si>
  <si>
    <t>Gravillons</t>
  </si>
  <si>
    <t>Dalle sur Plots</t>
  </si>
  <si>
    <t>Auto protégée</t>
  </si>
  <si>
    <t>Couverture inox</t>
  </si>
  <si>
    <t>Couverture bac acier</t>
  </si>
  <si>
    <t>Etancheité cuivre</t>
  </si>
  <si>
    <t>Etancheité zinc</t>
  </si>
  <si>
    <t>Chape beton</t>
  </si>
  <si>
    <t>vegetaliser</t>
  </si>
  <si>
    <t>Tuiles Ardoise</t>
  </si>
  <si>
    <t>Surface m2</t>
  </si>
  <si>
    <t>Bac Acier</t>
  </si>
  <si>
    <t>polycarbonnate</t>
  </si>
  <si>
    <t>plexyglass</t>
  </si>
  <si>
    <t>Bac Acier/Auto protégée</t>
  </si>
  <si>
    <t>brise soleil</t>
  </si>
  <si>
    <t>Lamelles</t>
  </si>
  <si>
    <t>Gravillons/Dalle dur plots</t>
  </si>
  <si>
    <t>Bois exotique</t>
  </si>
  <si>
    <t>dalles sur plots / auvent béton</t>
  </si>
  <si>
    <t>Verre</t>
  </si>
  <si>
    <t>Tuiles Terre Cuite</t>
  </si>
  <si>
    <t>Skydome</t>
  </si>
  <si>
    <t>Gravi</t>
  </si>
  <si>
    <t>Dplot</t>
  </si>
  <si>
    <t>AutoP</t>
  </si>
  <si>
    <t>CouvI</t>
  </si>
  <si>
    <t>CouvA</t>
  </si>
  <si>
    <t>EtanC</t>
  </si>
  <si>
    <t>EtanZ</t>
  </si>
  <si>
    <t>ChapB</t>
  </si>
  <si>
    <t>Veget</t>
  </si>
  <si>
    <t>TuiArd</t>
  </si>
  <si>
    <t>BacAc</t>
  </si>
  <si>
    <t>Polyc</t>
  </si>
  <si>
    <t>Plexy</t>
  </si>
  <si>
    <t>BriSo</t>
  </si>
  <si>
    <t>Lamel</t>
  </si>
  <si>
    <t>BoisE</t>
  </si>
  <si>
    <t>TuiTC</t>
  </si>
  <si>
    <t>Skydo</t>
  </si>
  <si>
    <t>Nom Installation</t>
  </si>
  <si>
    <t>% main d'œuvre</t>
  </si>
  <si>
    <t>Prix catalogue fournisseur</t>
  </si>
  <si>
    <t>Remise fournisseur 
en %</t>
  </si>
  <si>
    <t>Prix Total annuel fourniture</t>
  </si>
  <si>
    <t>Prix HT Annuel
(2025-2026)</t>
  </si>
  <si>
    <t>Prix total fourni posé
(2025-2026)</t>
  </si>
  <si>
    <t>Pour information : Marque proposée</t>
  </si>
  <si>
    <t>Pour information : Modèle proposé</t>
  </si>
  <si>
    <t>Total Annuel par Batiment avec Astreinte (2026-2027) Révisé</t>
  </si>
  <si>
    <t>Total Mensuel par Batiment avec Astreinte (2025-2026) Révisé</t>
  </si>
  <si>
    <t>Total Annuel par Batiment avec Astreinte (2027-2028) Révisé</t>
  </si>
  <si>
    <t>Année d'installation</t>
  </si>
  <si>
    <t>Total Annuel par Batiment avec MO (2025-2026)</t>
  </si>
  <si>
    <t>Total Mensuel par Batiment avec MO (2025-2026)</t>
  </si>
  <si>
    <t>Prix total fourni posé
(2026-2027)</t>
  </si>
  <si>
    <t>Total Annuel par Batiment avec MO (2026-2027)</t>
  </si>
  <si>
    <t>Total Mensuel par Batiment avec MO (2026-2027)</t>
  </si>
  <si>
    <t>Prix total fourni posé
(2027-2028)</t>
  </si>
  <si>
    <t>Prix HT Annuel
(2027-2028)</t>
  </si>
  <si>
    <t>Total Annuel par Batiment avec MO (2027-2028)</t>
  </si>
  <si>
    <t>Total Mensuel par Batiment avec MO (2027-2028)</t>
  </si>
  <si>
    <t>Prix total fourni posé
(2028-2029)</t>
  </si>
  <si>
    <t>Prix HT Annuel
(2028-2029)</t>
  </si>
  <si>
    <t>Total Annuel par Batiment avec MO (2028-2029)</t>
  </si>
  <si>
    <t>Total Mensuel par Batiment avec MO (2028-2029)</t>
  </si>
  <si>
    <t>Prix total fourni posé
(2029-2030)</t>
  </si>
  <si>
    <t>Prix HT Annuel
(2029-2030)</t>
  </si>
  <si>
    <t>Total Annuel par Batiment avec MO (2029-2030)</t>
  </si>
  <si>
    <t>Total Mensuel par Batiment avec MO (2029-2030)</t>
  </si>
  <si>
    <t>Prix total fourni posé
(2030-2031)</t>
  </si>
  <si>
    <t>Prix HT Annuel
(2030-2031)</t>
  </si>
  <si>
    <t>Total Annuel par Batiment avec MO (2030-2031)</t>
  </si>
  <si>
    <t>Total Mensuel par Batiment avec MO (2030-2031)</t>
  </si>
  <si>
    <t>Etage</t>
  </si>
  <si>
    <t xml:space="preserve">Noms du rapports </t>
  </si>
  <si>
    <t>ECPM ENSEIGNEMENT</t>
  </si>
  <si>
    <t>044001</t>
  </si>
  <si>
    <t>ECPM TP</t>
  </si>
  <si>
    <t>044007</t>
  </si>
  <si>
    <t>ECPM BIBLIOTHEQUE</t>
  </si>
  <si>
    <t>044008</t>
  </si>
  <si>
    <t>ECPM TUTORAT</t>
  </si>
  <si>
    <t>044009</t>
  </si>
  <si>
    <t>ECPM RECHERCHE 01</t>
  </si>
  <si>
    <t>044101</t>
  </si>
  <si>
    <t>ECPM RECHERCHE 02</t>
  </si>
  <si>
    <t>044102</t>
  </si>
  <si>
    <t>ECPM RECHERCHE 03</t>
  </si>
  <si>
    <t>044103</t>
  </si>
  <si>
    <t>ECPM RECHERCHE 04</t>
  </si>
  <si>
    <t>044104</t>
  </si>
  <si>
    <t>ECPM RECHERCHE 05</t>
  </si>
  <si>
    <t>044105</t>
  </si>
  <si>
    <t>ECPM BUNKER</t>
  </si>
  <si>
    <t>044206</t>
  </si>
  <si>
    <t>ECPM CHAUFFERIE</t>
  </si>
  <si>
    <t>044311</t>
  </si>
  <si>
    <t>ECPM HALL DE TECHNOLOGIE</t>
  </si>
  <si>
    <t>044471</t>
  </si>
  <si>
    <t>WELSCHBRUCH CAVE MAGNETIQUE</t>
  </si>
  <si>
    <t>022002</t>
  </si>
  <si>
    <t>CHALET POINCARE</t>
  </si>
  <si>
    <t>022001</t>
  </si>
  <si>
    <t>STATION ECHERY</t>
  </si>
  <si>
    <t>015301</t>
  </si>
  <si>
    <t>INSPE SELESTAT PRINCIPAL</t>
  </si>
  <si>
    <t>410001</t>
  </si>
  <si>
    <t>INSPE COLMAR BATIMENT PRINCIPAL</t>
  </si>
  <si>
    <t>420001</t>
  </si>
  <si>
    <t>INSPE COLMAR Aile JOFFRE</t>
  </si>
  <si>
    <t>INSPE COLMAR PAVILLON</t>
  </si>
  <si>
    <t>420003</t>
  </si>
  <si>
    <t>INSPE COLMAR
LOGE</t>
  </si>
  <si>
    <t>INSPE COLMAR VILLA</t>
  </si>
  <si>
    <t>CESQ</t>
  </si>
  <si>
    <t>043001</t>
  </si>
  <si>
    <t>R01</t>
  </si>
  <si>
    <t>TER01</t>
  </si>
  <si>
    <t>TER02</t>
  </si>
  <si>
    <t>TER03</t>
  </si>
  <si>
    <t>TER04</t>
  </si>
  <si>
    <t>T01</t>
  </si>
  <si>
    <t>R02</t>
  </si>
  <si>
    <t>TER05</t>
  </si>
  <si>
    <t>R03</t>
  </si>
  <si>
    <t>TOI02</t>
  </si>
  <si>
    <t>TOI01</t>
  </si>
  <si>
    <t>RM</t>
  </si>
  <si>
    <t>TOI03</t>
  </si>
  <si>
    <t>TOI04</t>
  </si>
  <si>
    <t>RM01</t>
  </si>
  <si>
    <t>VE01</t>
  </si>
  <si>
    <t>VE02</t>
  </si>
  <si>
    <t>VE03</t>
  </si>
  <si>
    <t>VE04</t>
  </si>
  <si>
    <t>VE05</t>
  </si>
  <si>
    <t>VE06</t>
  </si>
  <si>
    <t>VE07</t>
  </si>
  <si>
    <t>VE08</t>
  </si>
  <si>
    <t>R04</t>
  </si>
  <si>
    <t>R05</t>
  </si>
  <si>
    <t>R06</t>
  </si>
  <si>
    <t>R07</t>
  </si>
  <si>
    <t>R08</t>
  </si>
  <si>
    <t>TOIT</t>
  </si>
  <si>
    <t>TOI</t>
  </si>
  <si>
    <t>R0</t>
  </si>
  <si>
    <t>Toit</t>
  </si>
  <si>
    <t>T30</t>
  </si>
  <si>
    <t>Preau</t>
  </si>
  <si>
    <t>Toit1</t>
  </si>
  <si>
    <t>TER101</t>
  </si>
  <si>
    <t>TER102</t>
  </si>
  <si>
    <t>TER103</t>
  </si>
  <si>
    <t>T0I01</t>
  </si>
  <si>
    <t>PAX101</t>
  </si>
  <si>
    <t>VER101</t>
  </si>
  <si>
    <t>TER201</t>
  </si>
  <si>
    <t>TOI201</t>
  </si>
  <si>
    <t>TOI202</t>
  </si>
  <si>
    <t>TOI301</t>
  </si>
  <si>
    <t>TOI302</t>
  </si>
  <si>
    <t>TOI303</t>
  </si>
  <si>
    <t>Princ</t>
  </si>
  <si>
    <t>INSPE COLMAR AILE JOFFRE</t>
  </si>
  <si>
    <t>Cronenbourg</t>
  </si>
  <si>
    <t>ECPM (Bat TP)</t>
  </si>
  <si>
    <t>ECPM (Bat Tutorat)</t>
  </si>
  <si>
    <t>ECPM (Hall techno)</t>
  </si>
  <si>
    <t>ECPM (Bat Recherche 1)</t>
  </si>
  <si>
    <t>ECPM (Bat Recherche 2)</t>
  </si>
  <si>
    <t>ECPM (Bat Recherche 3)</t>
  </si>
  <si>
    <t>ECPM (Bat Recherche 4)</t>
  </si>
  <si>
    <t>ECPM (Bat Recherche 5)</t>
  </si>
  <si>
    <t>ECPM (Enseignement)</t>
  </si>
  <si>
    <t>INSPE Colmar - Aile Joffre</t>
  </si>
  <si>
    <t>INSPE Colmar</t>
  </si>
  <si>
    <t>Amphi</t>
  </si>
  <si>
    <t>Galerie</t>
  </si>
  <si>
    <t>Foyer</t>
  </si>
  <si>
    <t>Bat2</t>
  </si>
  <si>
    <t>Polymères</t>
  </si>
  <si>
    <t>Chimie</t>
  </si>
  <si>
    <t>Bureaux</t>
  </si>
  <si>
    <t>Cta Stock</t>
  </si>
  <si>
    <t>Forestier</t>
  </si>
  <si>
    <t>Examen</t>
  </si>
  <si>
    <t>Amphi_Lambler</t>
  </si>
  <si>
    <t>Amphi_80</t>
  </si>
  <si>
    <t>Sconseil</t>
  </si>
  <si>
    <t>Biblio</t>
  </si>
  <si>
    <t>Bibliotheque</t>
  </si>
  <si>
    <t>1G-1R</t>
  </si>
  <si>
    <t>6P300</t>
  </si>
  <si>
    <t>3P600</t>
  </si>
  <si>
    <t>6P600</t>
  </si>
  <si>
    <t>1P600</t>
  </si>
  <si>
    <t>10P525</t>
  </si>
  <si>
    <t>Otis</t>
  </si>
  <si>
    <t>Schindler</t>
  </si>
  <si>
    <t>Sodimas</t>
  </si>
  <si>
    <t>VIMEC</t>
  </si>
  <si>
    <t>SODIMAS</t>
  </si>
  <si>
    <t>ORONA</t>
  </si>
  <si>
    <t>PorteSect</t>
  </si>
  <si>
    <t>Porte sectionnelle
(hors contrôle d'accès)</t>
  </si>
  <si>
    <t>420101</t>
  </si>
  <si>
    <t>ECPM ENSEIGNEMENT - bibliothèque - tutorat</t>
  </si>
  <si>
    <t>ECPM BUNKER SOLVANTS</t>
  </si>
  <si>
    <t>ECPM BUNKER DECHETS</t>
  </si>
  <si>
    <t>INSPE Colmar Aile Joffre</t>
  </si>
  <si>
    <t>Désenfumage</t>
  </si>
  <si>
    <t>SSI Centrale</t>
  </si>
  <si>
    <t>Gene</t>
  </si>
  <si>
    <t>Cat_A</t>
  </si>
  <si>
    <t>Cat_4</t>
  </si>
  <si>
    <t>Solvants_Cat_A</t>
  </si>
  <si>
    <t>Dechets_Cat_A</t>
  </si>
  <si>
    <t>Cat_B</t>
  </si>
  <si>
    <t>Batiment</t>
  </si>
  <si>
    <t>INSPE COLMAR Aile Joffre</t>
  </si>
  <si>
    <t>Eclairage de Sécurité</t>
  </si>
  <si>
    <t>2 Transfos à huile de 630KVA 6 cellules de type SM6 et 1 TGBT de 2000A de type Prisma</t>
  </si>
  <si>
    <t>Groupe Electrogène</t>
  </si>
  <si>
    <t>1 post HT 
1 transfo 630kVA</t>
  </si>
  <si>
    <t>1 TGBT 
7 TD / labo</t>
  </si>
  <si>
    <t>?</t>
  </si>
  <si>
    <t>HT_TGBT_vert</t>
  </si>
  <si>
    <t>GE</t>
  </si>
  <si>
    <t>Extérieur</t>
  </si>
  <si>
    <t>INSPE COLMAR BATIMENTAILE JOFFRE</t>
  </si>
  <si>
    <t>INSPE COLMAR Loge</t>
  </si>
  <si>
    <t>Combustion</t>
  </si>
  <si>
    <t>Ramonage</t>
  </si>
  <si>
    <t>CTA</t>
  </si>
  <si>
    <t>Sous station:
1 échangeur à plaque-isolement E.C 
5 départs pompes doubles + 5x V3V 
1 vase d'expansion de 400L et de 4 bars 
1 pompe double primaire LMD 100-125/140 
3 pompes de circulation double
1 ensemble de capteur
1 clarificateur</t>
  </si>
  <si>
    <t>1 CTA 2498,4 m3/h double flux
1 ensemble de capteur</t>
  </si>
  <si>
    <t>1 CTA 1100 m3/h double flux 
1 CTA 3600m3/h double flux 
1 CTA 4200 m3/h double flux
1 ensemble de capteur</t>
  </si>
  <si>
    <t>1 CTA 10000m3/h double flux 
1 extracteur 1300 m3/h 
1 extracteur 700m3/h
1 VMC
1 ensemble de capteur</t>
  </si>
  <si>
    <t>1 échangeur à plaque-isolement E.C 
2 pompes doubles avec 2 V3V
2 vases d'expansion de      L et de       bars 
2 vases tampon 
1 pompe double primaire CDM 125-12-3.0
1 pompe double primaire CDM 150-214-4.0
1 ensemble de capteur 
1 échangeur à plaque-isolement E.C 
5 pompes  double avec 4 V3V
1 vase d'axpansion de 900L et de 4 bars
1 pompe primaire double
1 clarificateur</t>
  </si>
  <si>
    <t>TP salle 2:
10 CTA 800 m3/h simple flux
1 CTA 888 m3/h simple flux 
2 CTA 1600 m3/h simple flux 
2 CTA 1800m3/h simple flux 
1 CTA 5000m3/h simple flux
1 CTA 6300m3/h simple flux 
1 CTA 6600m3/h simple flux 
1 CTA 8600m3/h simple flux
1 CTA 12800m3/h simple flux
1 CTA 13200m3/h simple flux
2 CTA inconnues 
1 ensemble de capteur</t>
  </si>
  <si>
    <t>Extracteur:
1 extracteur 130 m3/h
1 extracteur 450 m3/h 
1 extracteur 800 m3/h
3 extracteurs 1000 m3/h
 8 extracteurs 2000 m3/h</t>
  </si>
  <si>
    <t>TP salle 2:
3 CTA 1000 m3/h simple flux 
1 CTA 1200 m3/h simple flux 
5 CTA 1600 m3/h simple flux
1 CTA 7000 m3/h simple flux 
5 CTA inconnues
1 ensemble de capteur</t>
  </si>
  <si>
    <t>Extracteur:
1 extracteur 130 m3/h 
5 extracteurs 150 m3/h 
1 extracteur 225 m3/h 
1 extracteur 450 m3/h
2 extracteurs 500 m3/h 
2 extracteurs 800 m3/h 
8 extracteurs 1000 m3/h
1 extracteur 1200 m3/h
13 extracteurs 2000 m3/h
1 extracteur 4000 m3/h 
3 extracteurs 8000 m3/h
3 extracteurs 16000 m3/h 
2 extracteurs inconnus
1 ensemble de capteur</t>
  </si>
  <si>
    <t>Production air comprime
2 compresseurs
2 sécheurs
4 filtre micron
1 separateur de graisse</t>
  </si>
  <si>
    <t>1 split rég' local serveur OSIRIS</t>
  </si>
  <si>
    <t xml:space="preserve">CTA </t>
  </si>
  <si>
    <t>Etalonnage annuel des registres TROX (1 bâtiment / an)</t>
  </si>
  <si>
    <t>1 échangeur à plaque-isolement E.C 
2 départs pompes double avec 2 V3V
1 vase d'axpansion de 400L et de 1,5 bars 
1 pompe primaire double LMD 100-125
1 clarificateur</t>
  </si>
  <si>
    <t>Recherche 1</t>
  </si>
  <si>
    <t>Recherche Toiture</t>
  </si>
  <si>
    <t>Recherche 2</t>
  </si>
  <si>
    <t>Recherche 4</t>
  </si>
  <si>
    <t>1 échangeur à plaque-isolement E.C 
2 départs pompes double avec 1 V3V
1 vase d'axpansion de 400L et de 1,5 bars 
1 pompe primaire double LMD 100-125
1 clarificateur</t>
  </si>
  <si>
    <t>Recherche 5</t>
  </si>
  <si>
    <t>Chaufferie</t>
  </si>
  <si>
    <t>1 sous-station
1 clarificateur</t>
  </si>
  <si>
    <t>1 compresseur d'air</t>
  </si>
  <si>
    <t>1 Cta</t>
  </si>
  <si>
    <t>sous-stations</t>
  </si>
  <si>
    <t>sous-stations et DG10 R0</t>
  </si>
  <si>
    <t>CTA Amphi</t>
  </si>
  <si>
    <t>1 sous-station
3 pompes doubles
1 V3V
1 echangeur à plaques
1 ensemble de capteur
1 vase d'expansion</t>
  </si>
  <si>
    <t>1 CTA double flux
1 ensemble de capteur</t>
  </si>
  <si>
    <t>1 pompe chauffage
1 régulation</t>
  </si>
  <si>
    <t>1 collecteur chaud 
2 départs (process + tertiaire)
16 pompes de circulation
2 ballons tampons 800L
1 ballon tampon 1500L
V3Vs</t>
  </si>
  <si>
    <t>044001SSTA_Secon</t>
  </si>
  <si>
    <t>044001VENT_ET_00_01_02</t>
  </si>
  <si>
    <t>044001VENT_ET_03</t>
  </si>
  <si>
    <t>044007SSTA_Secon</t>
  </si>
  <si>
    <t>044007VENP_TP01</t>
  </si>
  <si>
    <t>044007VENP_TP02</t>
  </si>
  <si>
    <t>044007PROA_Air_Comp</t>
  </si>
  <si>
    <t>044008VENT_Bibliotheque</t>
  </si>
  <si>
    <t>044007PROF_DNUM</t>
  </si>
  <si>
    <t>044009VENT_Batiment</t>
  </si>
  <si>
    <t>044001VENT_Batiment</t>
  </si>
  <si>
    <t>044101VENP_Labo</t>
  </si>
  <si>
    <t>044102SSTA_Secon</t>
  </si>
  <si>
    <t>044102VENP_Labo</t>
  </si>
  <si>
    <t>044103SSTA_Secon</t>
  </si>
  <si>
    <t>044103VENP_Labo</t>
  </si>
  <si>
    <t>044104SSTA_Secon</t>
  </si>
  <si>
    <t>044104VENP_Labo</t>
  </si>
  <si>
    <t>044105SSTA_Secon</t>
  </si>
  <si>
    <t>044105VENP_Labo</t>
  </si>
  <si>
    <t>044005VENP_Labo</t>
  </si>
  <si>
    <t>044311PROC_Chaufferie</t>
  </si>
  <si>
    <t>044471SSTA_Secon</t>
  </si>
  <si>
    <t>044471PROA_Air_Comp</t>
  </si>
  <si>
    <t>044471VENP_Batiment</t>
  </si>
  <si>
    <t>410001PROC_Chaufferie</t>
  </si>
  <si>
    <t>410001SSTA_Secon</t>
  </si>
  <si>
    <t>420001SSTA_Secon</t>
  </si>
  <si>
    <t>420001VENT_Amphi</t>
  </si>
  <si>
    <t>420002SSTA_Secon</t>
  </si>
  <si>
    <t>420002VENT_Biblioheque</t>
  </si>
  <si>
    <t>420003SSTA_Secon</t>
  </si>
  <si>
    <t>420004PROC_Chaufferie_Log</t>
  </si>
  <si>
    <t>420003PROC_Chaufferie_Ramo</t>
  </si>
  <si>
    <t>420004PROC_Chaufferie_Comb</t>
  </si>
  <si>
    <t>043001SSTA_Secon</t>
  </si>
  <si>
    <t>Chaufferie_Log</t>
  </si>
  <si>
    <t>TP01</t>
  </si>
  <si>
    <t>TP02</t>
  </si>
  <si>
    <t>Labo</t>
  </si>
  <si>
    <t>ET_00_01_02</t>
  </si>
  <si>
    <t>ET_03</t>
  </si>
  <si>
    <t>Biblioheque</t>
  </si>
  <si>
    <t>Secon</t>
  </si>
  <si>
    <t>DNUM</t>
  </si>
  <si>
    <t>Air_Comp</t>
  </si>
  <si>
    <t>1 disconnecteur</t>
  </si>
  <si>
    <t xml:space="preserve">1 disconnecteur  </t>
  </si>
  <si>
    <t>1 disconnecteur EF TP
1 disconnecteur</t>
  </si>
  <si>
    <t>DISC</t>
  </si>
  <si>
    <t>Comb</t>
  </si>
  <si>
    <t>Ramo</t>
  </si>
  <si>
    <t>Detection Gaz</t>
  </si>
  <si>
    <t>Dgaz</t>
  </si>
  <si>
    <t>420005PROC_Chaufferie_Log</t>
  </si>
  <si>
    <t>Cta_01</t>
  </si>
  <si>
    <t>Cta_02</t>
  </si>
  <si>
    <t>Cta_03</t>
  </si>
  <si>
    <t>Cta_04</t>
  </si>
  <si>
    <t>Cta_05</t>
  </si>
  <si>
    <t>Cta_06</t>
  </si>
  <si>
    <t>Cta_07</t>
  </si>
  <si>
    <t>Cta_08</t>
  </si>
  <si>
    <t>Cta_09</t>
  </si>
  <si>
    <t>Cta_10</t>
  </si>
  <si>
    <t>Cta_11</t>
  </si>
  <si>
    <t>Cta_13</t>
  </si>
  <si>
    <t>Cta_14</t>
  </si>
  <si>
    <t>Cta_15</t>
  </si>
  <si>
    <t>Cta_16</t>
  </si>
  <si>
    <t>Cta_17</t>
  </si>
  <si>
    <t>Cta_18</t>
  </si>
  <si>
    <t>Cta_19</t>
  </si>
  <si>
    <t>Cta_20</t>
  </si>
  <si>
    <t>Cta_21</t>
  </si>
  <si>
    <t>Cta_22</t>
  </si>
  <si>
    <t>Cta_23</t>
  </si>
  <si>
    <t>Cta_24</t>
  </si>
  <si>
    <t>Cta_25</t>
  </si>
  <si>
    <t>Cta_26</t>
  </si>
  <si>
    <t>Cta_27</t>
  </si>
  <si>
    <t>Cta_28</t>
  </si>
  <si>
    <t>Cta_29</t>
  </si>
  <si>
    <t>Cta_30</t>
  </si>
  <si>
    <t>Cta_31</t>
  </si>
  <si>
    <t>Cta_32</t>
  </si>
  <si>
    <t>Cta_33</t>
  </si>
  <si>
    <t>Cta_34</t>
  </si>
  <si>
    <t>Cta_35</t>
  </si>
  <si>
    <t>Cta_36</t>
  </si>
  <si>
    <t>Cta_37</t>
  </si>
  <si>
    <t>Cta_38</t>
  </si>
  <si>
    <t>Cta_41</t>
  </si>
  <si>
    <t>Cta_42</t>
  </si>
  <si>
    <t>Cta_43</t>
  </si>
  <si>
    <t>Cta_44</t>
  </si>
  <si>
    <t>Cta_45</t>
  </si>
  <si>
    <t>EPM1 50-65%</t>
  </si>
  <si>
    <t>EPM10 61-80%</t>
  </si>
  <si>
    <t>Chevronet CDP-Rechargeables</t>
  </si>
  <si>
    <t>sous-stations
9 pompes doubles
9 V3V
1 ensemble de capteur
1 vase d'expansion</t>
  </si>
  <si>
    <t>1 Chaudière Réserve livre</t>
  </si>
  <si>
    <t xml:space="preserve">1 Chaudière Logement  
</t>
  </si>
  <si>
    <t>Logement</t>
  </si>
  <si>
    <t>Reserve</t>
  </si>
  <si>
    <t>Cta01</t>
  </si>
  <si>
    <t>Cta02</t>
  </si>
  <si>
    <t>CTA01</t>
  </si>
  <si>
    <t>CTA02</t>
  </si>
  <si>
    <t>CTA03</t>
  </si>
  <si>
    <t>CTA04</t>
  </si>
  <si>
    <t>CTA05</t>
  </si>
  <si>
    <t>CTA06</t>
  </si>
  <si>
    <t>Cta03</t>
  </si>
  <si>
    <t>CAMPUS CRONENBOURG</t>
  </si>
  <si>
    <t>CAMPUS SELESTAT</t>
  </si>
  <si>
    <t>CAMPUS COLMAR</t>
  </si>
  <si>
    <t>SITES DISTANTS</t>
  </si>
  <si>
    <t>Garage</t>
  </si>
  <si>
    <r>
      <rPr>
        <b/>
        <sz val="8"/>
        <color theme="1"/>
        <rFont val="Unistra A"/>
      </rPr>
      <t>SSI type A (45 DI)</t>
    </r>
    <r>
      <rPr>
        <sz val="8"/>
        <color theme="1"/>
        <rFont val="Unistra A"/>
      </rPr>
      <t xml:space="preserve"> 
SDI : Adress IV Concept (125 points + 1 boucle)
CMSI : Concepta CDC 12</t>
    </r>
  </si>
  <si>
    <r>
      <t xml:space="preserve">Désenfumage
</t>
    </r>
    <r>
      <rPr>
        <sz val="8"/>
        <color theme="1"/>
        <rFont val="Unistra A"/>
      </rPr>
      <t>DAC : Dupuy TR20
DAS : Lanterneau</t>
    </r>
  </si>
  <si>
    <t>Recup</t>
  </si>
  <si>
    <r>
      <t xml:space="preserve">Recherche 3 + 
</t>
    </r>
    <r>
      <rPr>
        <b/>
        <sz val="8"/>
        <rFont val="Unistra A"/>
      </rPr>
      <t xml:space="preserve">Circuit récup' : </t>
    </r>
    <r>
      <rPr>
        <sz val="8"/>
        <rFont val="Unistra A"/>
      </rPr>
      <t xml:space="preserve">
1 pompe + 1 tamis + glycol PROPYL 38% </t>
    </r>
  </si>
  <si>
    <r>
      <rPr>
        <b/>
        <sz val="8"/>
        <rFont val="Unistra A"/>
      </rPr>
      <t>CTA02_120</t>
    </r>
    <r>
      <rPr>
        <sz val="8"/>
        <rFont val="Unistra A"/>
      </rPr>
      <t xml:space="preserve"> tertiaire de 1000m3/h avec une roue, une  batterie électrique et une régul adaptée
(hors courroie de roue de récupération)</t>
    </r>
  </si>
  <si>
    <r>
      <rPr>
        <b/>
        <sz val="8"/>
        <rFont val="Unistra A"/>
      </rPr>
      <t>CTA02_121</t>
    </r>
    <r>
      <rPr>
        <sz val="8"/>
        <rFont val="Unistra A"/>
      </rPr>
      <t xml:space="preserve"> tertiaire de 4000m3/h avec une roue, une  batterie chaude et une régul adaptée 
(hors courroie de roue de récupération)</t>
    </r>
  </si>
  <si>
    <t>CAMPUS</t>
  </si>
  <si>
    <t xml:space="preserve">CAMPUS </t>
  </si>
  <si>
    <t>batiment</t>
  </si>
  <si>
    <t>45 douches de sécurité</t>
  </si>
  <si>
    <t>16 panneaux photovoltaiques, 6,4 kWc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</si>
</sst>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mmmm\ yyyy"/>
    <numFmt numFmtId="165" formatCode="0.0000"/>
    <numFmt numFmtId="166" formatCode="_-* #,##0.00\ [$€-40C]_-;\-* #,##0.00\ [$€-40C]_-;_-* &quot;-&quot;??\ [$€-40C]_-;_-@_-"/>
    <numFmt numFmtId="167" formatCode="#,##0.00\ &quot;€&quot;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6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sz val="6"/>
      <color theme="1"/>
      <name val="Arial"/>
      <family val="2"/>
    </font>
    <font>
      <sz val="8"/>
      <color theme="1"/>
      <name val="Arial"/>
      <family val="2"/>
    </font>
    <font>
      <b/>
      <u/>
      <sz val="11"/>
      <color theme="1"/>
      <name val="Unistra A"/>
    </font>
    <font>
      <sz val="11"/>
      <color theme="1"/>
      <name val="Unistra A"/>
    </font>
    <font>
      <b/>
      <u/>
      <sz val="8"/>
      <color theme="1"/>
      <name val="Unistra A"/>
    </font>
    <font>
      <sz val="8"/>
      <color theme="1"/>
      <name val="Unistra A"/>
    </font>
    <font>
      <b/>
      <sz val="8"/>
      <color theme="1"/>
      <name val="Unistra A"/>
    </font>
    <font>
      <b/>
      <sz val="8"/>
      <color rgb="FFFF0000"/>
      <name val="Unistra A"/>
    </font>
    <font>
      <b/>
      <sz val="8"/>
      <name val="Unistra A"/>
    </font>
    <font>
      <b/>
      <sz val="11"/>
      <color rgb="FFFF0000"/>
      <name val="Unistra A"/>
    </font>
    <font>
      <b/>
      <sz val="6"/>
      <name val="Unistra A"/>
    </font>
    <font>
      <sz val="6"/>
      <color theme="1"/>
      <name val="Unistra A"/>
    </font>
    <font>
      <sz val="6"/>
      <name val="Unistra A"/>
    </font>
    <font>
      <sz val="8"/>
      <name val="Unistra A"/>
    </font>
    <font>
      <u/>
      <sz val="8"/>
      <color theme="1"/>
      <name val="Unistra A"/>
    </font>
    <font>
      <sz val="8"/>
      <color rgb="FFFF0000"/>
      <name val="Unistra A"/>
    </font>
    <font>
      <sz val="9"/>
      <color theme="1"/>
      <name val="Unistra A"/>
    </font>
    <font>
      <sz val="9"/>
      <name val="Unistra A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indexed="64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medium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theme="0" tint="-0.34998626667073579"/>
      </top>
      <bottom style="thin">
        <color indexed="64"/>
      </bottom>
      <diagonal/>
    </border>
    <border>
      <left style="medium">
        <color indexed="64"/>
      </left>
      <right/>
      <top style="hair">
        <color theme="0" tint="-0.34998626667073579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theme="0" tint="-0.34998626667073579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/>
  </cellStyleXfs>
  <cellXfs count="765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2" fillId="0" borderId="26" xfId="0" applyFont="1" applyFill="1" applyBorder="1" applyAlignment="1" applyProtection="1">
      <alignment horizontal="center" vertical="center" wrapText="1"/>
      <protection locked="0"/>
    </xf>
    <xf numFmtId="0" fontId="2" fillId="0" borderId="25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5" fillId="0" borderId="49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 wrapText="1"/>
    </xf>
    <xf numFmtId="0" fontId="7" fillId="0" borderId="55" xfId="0" applyFont="1" applyFill="1" applyBorder="1" applyAlignment="1">
      <alignment horizontal="center" vertical="center" wrapText="1"/>
    </xf>
    <xf numFmtId="0" fontId="8" fillId="0" borderId="55" xfId="0" applyFont="1" applyBorder="1" applyAlignment="1">
      <alignment horizontal="center" vertical="center"/>
    </xf>
    <xf numFmtId="0" fontId="8" fillId="9" borderId="56" xfId="0" applyFont="1" applyFill="1" applyBorder="1" applyAlignment="1">
      <alignment horizontal="center" vertical="center"/>
    </xf>
    <xf numFmtId="166" fontId="8" fillId="9" borderId="33" xfId="0" applyNumberFormat="1" applyFont="1" applyFill="1" applyBorder="1" applyAlignment="1">
      <alignment horizontal="center" vertical="center"/>
    </xf>
    <xf numFmtId="10" fontId="8" fillId="9" borderId="20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/>
    </xf>
    <xf numFmtId="167" fontId="8" fillId="0" borderId="2" xfId="0" applyNumberFormat="1" applyFont="1" applyFill="1" applyBorder="1" applyAlignment="1">
      <alignment horizontal="center" vertical="center"/>
    </xf>
    <xf numFmtId="9" fontId="8" fillId="9" borderId="2" xfId="1" applyFont="1" applyFill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/>
    </xf>
    <xf numFmtId="166" fontId="9" fillId="0" borderId="28" xfId="0" applyNumberFormat="1" applyFont="1" applyBorder="1" applyAlignment="1">
      <alignment horizontal="center" vertical="center"/>
    </xf>
    <xf numFmtId="0" fontId="9" fillId="0" borderId="0" xfId="0" applyFont="1"/>
    <xf numFmtId="0" fontId="7" fillId="0" borderId="2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10" fontId="9" fillId="0" borderId="0" xfId="0" applyNumberFormat="1" applyFont="1" applyAlignment="1">
      <alignment horizontal="center" vertical="center"/>
    </xf>
    <xf numFmtId="0" fontId="9" fillId="0" borderId="7" xfId="0" applyFont="1" applyFill="1" applyBorder="1"/>
    <xf numFmtId="0" fontId="11" fillId="0" borderId="10" xfId="0" applyFont="1" applyFill="1" applyBorder="1"/>
    <xf numFmtId="164" fontId="9" fillId="0" borderId="8" xfId="0" quotePrefix="1" applyNumberFormat="1" applyFont="1" applyFill="1" applyBorder="1" applyAlignment="1">
      <alignment horizontal="left"/>
    </xf>
    <xf numFmtId="0" fontId="9" fillId="0" borderId="11" xfId="0" applyFont="1" applyFill="1" applyBorder="1" applyAlignment="1">
      <alignment horizontal="right"/>
    </xf>
    <xf numFmtId="0" fontId="9" fillId="4" borderId="12" xfId="0" applyFont="1" applyFill="1" applyBorder="1"/>
    <xf numFmtId="0" fontId="11" fillId="0" borderId="15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right" vertical="center"/>
    </xf>
    <xf numFmtId="2" fontId="9" fillId="2" borderId="17" xfId="0" applyNumberFormat="1" applyFont="1" applyFill="1" applyBorder="1" applyAlignment="1">
      <alignment vertical="center"/>
    </xf>
    <xf numFmtId="165" fontId="11" fillId="2" borderId="18" xfId="1" applyNumberFormat="1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vertical="center"/>
    </xf>
    <xf numFmtId="2" fontId="9" fillId="5" borderId="17" xfId="0" applyNumberFormat="1" applyFont="1" applyFill="1" applyBorder="1" applyAlignment="1">
      <alignment vertical="center"/>
    </xf>
    <xf numFmtId="165" fontId="11" fillId="5" borderId="18" xfId="1" applyNumberFormat="1" applyFont="1" applyFill="1" applyBorder="1" applyAlignment="1">
      <alignment horizontal="center" vertical="center"/>
    </xf>
    <xf numFmtId="2" fontId="9" fillId="6" borderId="17" xfId="0" applyNumberFormat="1" applyFont="1" applyFill="1" applyBorder="1" applyAlignment="1">
      <alignment vertical="center"/>
    </xf>
    <xf numFmtId="165" fontId="13" fillId="6" borderId="18" xfId="1" applyNumberFormat="1" applyFont="1" applyFill="1" applyBorder="1" applyAlignment="1">
      <alignment horizontal="center" vertical="center"/>
    </xf>
    <xf numFmtId="2" fontId="9" fillId="8" borderId="17" xfId="0" applyNumberFormat="1" applyFont="1" applyFill="1" applyBorder="1" applyAlignment="1">
      <alignment vertical="center"/>
    </xf>
    <xf numFmtId="165" fontId="11" fillId="8" borderId="18" xfId="1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vertical="center"/>
    </xf>
    <xf numFmtId="0" fontId="9" fillId="0" borderId="21" xfId="0" applyFont="1" applyFill="1" applyBorder="1" applyAlignment="1">
      <alignment vertical="center" wrapText="1"/>
    </xf>
    <xf numFmtId="0" fontId="9" fillId="0" borderId="21" xfId="0" applyFont="1" applyFill="1" applyBorder="1" applyAlignment="1">
      <alignment horizontal="right" vertical="center"/>
    </xf>
    <xf numFmtId="2" fontId="9" fillId="7" borderId="22" xfId="0" applyNumberFormat="1" applyFont="1" applyFill="1" applyBorder="1" applyAlignment="1">
      <alignment vertical="center"/>
    </xf>
    <xf numFmtId="165" fontId="11" fillId="7" borderId="24" xfId="1" applyNumberFormat="1" applyFont="1" applyFill="1" applyBorder="1" applyAlignment="1">
      <alignment horizontal="center" vertical="center"/>
    </xf>
    <xf numFmtId="166" fontId="12" fillId="0" borderId="0" xfId="0" applyNumberFormat="1" applyFont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 applyProtection="1">
      <alignment horizontal="center" vertical="center" wrapText="1"/>
      <protection locked="0"/>
    </xf>
    <xf numFmtId="0" fontId="14" fillId="0" borderId="37" xfId="0" applyFont="1" applyFill="1" applyBorder="1" applyAlignment="1" applyProtection="1">
      <alignment horizontal="center" vertical="center" wrapText="1"/>
      <protection locked="0"/>
    </xf>
    <xf numFmtId="0" fontId="14" fillId="0" borderId="40" xfId="0" applyFont="1" applyFill="1" applyBorder="1" applyAlignment="1" applyProtection="1">
      <alignment horizontal="center" vertical="center" wrapText="1"/>
      <protection locked="0"/>
    </xf>
    <xf numFmtId="0" fontId="14" fillId="0" borderId="38" xfId="0" applyFont="1" applyFill="1" applyBorder="1" applyAlignment="1" applyProtection="1">
      <alignment horizontal="center" vertical="center" wrapText="1"/>
      <protection locked="0"/>
    </xf>
    <xf numFmtId="0" fontId="4" fillId="9" borderId="39" xfId="0" applyFont="1" applyFill="1" applyBorder="1" applyAlignment="1">
      <alignment horizontal="center" vertical="center" wrapText="1"/>
    </xf>
    <xf numFmtId="166" fontId="14" fillId="9" borderId="25" xfId="0" applyNumberFormat="1" applyFont="1" applyFill="1" applyBorder="1" applyAlignment="1">
      <alignment horizontal="center" vertical="center" wrapText="1"/>
    </xf>
    <xf numFmtId="10" fontId="14" fillId="9" borderId="26" xfId="1" applyNumberFormat="1" applyFont="1" applyFill="1" applyBorder="1" applyAlignment="1">
      <alignment horizontal="center" vertical="center" wrapText="1"/>
    </xf>
    <xf numFmtId="10" fontId="14" fillId="0" borderId="25" xfId="1" applyNumberFormat="1" applyFont="1" applyFill="1" applyBorder="1" applyAlignment="1">
      <alignment horizontal="center" vertical="center" wrapText="1"/>
    </xf>
    <xf numFmtId="10" fontId="14" fillId="0" borderId="26" xfId="1" applyNumberFormat="1" applyFont="1" applyFill="1" applyBorder="1" applyAlignment="1">
      <alignment horizontal="center" vertical="center" wrapText="1"/>
    </xf>
    <xf numFmtId="166" fontId="14" fillId="4" borderId="37" xfId="0" applyNumberFormat="1" applyFont="1" applyFill="1" applyBorder="1" applyAlignment="1">
      <alignment horizontal="center" vertical="center" wrapText="1"/>
    </xf>
    <xf numFmtId="166" fontId="14" fillId="2" borderId="36" xfId="0" applyNumberFormat="1" applyFont="1" applyFill="1" applyBorder="1" applyAlignment="1">
      <alignment horizontal="center" vertical="center" wrapText="1"/>
    </xf>
    <xf numFmtId="166" fontId="14" fillId="2" borderId="37" xfId="0" applyNumberFormat="1" applyFont="1" applyFill="1" applyBorder="1" applyAlignment="1">
      <alignment horizontal="center" vertical="center" wrapText="1"/>
    </xf>
    <xf numFmtId="166" fontId="14" fillId="2" borderId="39" xfId="0" applyNumberFormat="1" applyFont="1" applyFill="1" applyBorder="1" applyAlignment="1">
      <alignment horizontal="center" vertical="center" wrapText="1"/>
    </xf>
    <xf numFmtId="166" fontId="14" fillId="5" borderId="36" xfId="0" applyNumberFormat="1" applyFont="1" applyFill="1" applyBorder="1" applyAlignment="1">
      <alignment horizontal="center" vertical="center" wrapText="1"/>
    </xf>
    <xf numFmtId="166" fontId="14" fillId="5" borderId="37" xfId="0" applyNumberFormat="1" applyFont="1" applyFill="1" applyBorder="1" applyAlignment="1">
      <alignment horizontal="center" vertical="center" wrapText="1"/>
    </xf>
    <xf numFmtId="166" fontId="14" fillId="5" borderId="39" xfId="0" applyNumberFormat="1" applyFont="1" applyFill="1" applyBorder="1" applyAlignment="1">
      <alignment horizontal="center" vertical="center" wrapText="1"/>
    </xf>
    <xf numFmtId="166" fontId="14" fillId="6" borderId="36" xfId="0" applyNumberFormat="1" applyFont="1" applyFill="1" applyBorder="1" applyAlignment="1">
      <alignment horizontal="center" vertical="center" wrapText="1"/>
    </xf>
    <xf numFmtId="166" fontId="14" fillId="6" borderId="37" xfId="0" applyNumberFormat="1" applyFont="1" applyFill="1" applyBorder="1" applyAlignment="1">
      <alignment horizontal="center" vertical="center" wrapText="1"/>
    </xf>
    <xf numFmtId="166" fontId="14" fillId="6" borderId="39" xfId="0" applyNumberFormat="1" applyFont="1" applyFill="1" applyBorder="1" applyAlignment="1">
      <alignment horizontal="center" vertical="center" wrapText="1"/>
    </xf>
    <xf numFmtId="166" fontId="14" fillId="8" borderId="36" xfId="0" applyNumberFormat="1" applyFont="1" applyFill="1" applyBorder="1" applyAlignment="1">
      <alignment horizontal="center" vertical="center" wrapText="1"/>
    </xf>
    <xf numFmtId="166" fontId="14" fillId="8" borderId="37" xfId="0" applyNumberFormat="1" applyFont="1" applyFill="1" applyBorder="1" applyAlignment="1">
      <alignment horizontal="center" vertical="center" wrapText="1"/>
    </xf>
    <xf numFmtId="166" fontId="14" fillId="8" borderId="39" xfId="0" applyNumberFormat="1" applyFont="1" applyFill="1" applyBorder="1" applyAlignment="1">
      <alignment horizontal="center" vertical="center" wrapText="1"/>
    </xf>
    <xf numFmtId="166" fontId="14" fillId="7" borderId="40" xfId="0" applyNumberFormat="1" applyFont="1" applyFill="1" applyBorder="1" applyAlignment="1">
      <alignment horizontal="center" vertical="center" wrapText="1"/>
    </xf>
    <xf numFmtId="166" fontId="14" fillId="7" borderId="39" xfId="0" applyNumberFormat="1" applyFont="1" applyFill="1" applyBorder="1" applyAlignment="1">
      <alignment horizontal="center" vertical="center" wrapText="1"/>
    </xf>
    <xf numFmtId="166" fontId="14" fillId="7" borderId="37" xfId="0" applyNumberFormat="1" applyFont="1" applyFill="1" applyBorder="1" applyAlignment="1">
      <alignment horizontal="center" vertical="center" wrapText="1"/>
    </xf>
    <xf numFmtId="166" fontId="14" fillId="7" borderId="27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/>
    </xf>
    <xf numFmtId="0" fontId="5" fillId="0" borderId="60" xfId="0" applyFont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5" fillId="0" borderId="65" xfId="0" applyFont="1" applyBorder="1" applyAlignment="1">
      <alignment horizontal="center" vertical="center"/>
    </xf>
    <xf numFmtId="0" fontId="5" fillId="0" borderId="66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2" fillId="0" borderId="62" xfId="0" applyFont="1" applyFill="1" applyBorder="1" applyAlignment="1" applyProtection="1">
      <alignment horizontal="center" vertical="center" wrapText="1"/>
      <protection locked="0"/>
    </xf>
    <xf numFmtId="0" fontId="5" fillId="0" borderId="58" xfId="0" applyFont="1" applyBorder="1"/>
    <xf numFmtId="0" fontId="5" fillId="0" borderId="59" xfId="0" applyFont="1" applyBorder="1"/>
    <xf numFmtId="0" fontId="5" fillId="0" borderId="60" xfId="0" applyFont="1" applyBorder="1"/>
    <xf numFmtId="0" fontId="6" fillId="0" borderId="59" xfId="0" applyFont="1" applyBorder="1" applyAlignment="1">
      <alignment horizontal="center" vertical="center"/>
    </xf>
    <xf numFmtId="166" fontId="14" fillId="4" borderId="54" xfId="0" applyNumberFormat="1" applyFont="1" applyFill="1" applyBorder="1" applyAlignment="1">
      <alignment horizontal="center" vertical="center" wrapText="1"/>
    </xf>
    <xf numFmtId="166" fontId="9" fillId="0" borderId="66" xfId="0" applyNumberFormat="1" applyFont="1" applyBorder="1" applyAlignment="1">
      <alignment horizontal="center" vertical="center"/>
    </xf>
    <xf numFmtId="166" fontId="14" fillId="2" borderId="54" xfId="0" applyNumberFormat="1" applyFont="1" applyFill="1" applyBorder="1" applyAlignment="1">
      <alignment horizontal="center" vertical="center" wrapText="1"/>
    </xf>
    <xf numFmtId="166" fontId="14" fillId="5" borderId="54" xfId="0" applyNumberFormat="1" applyFont="1" applyFill="1" applyBorder="1" applyAlignment="1">
      <alignment horizontal="center" vertical="center" wrapText="1"/>
    </xf>
    <xf numFmtId="166" fontId="14" fillId="6" borderId="54" xfId="0" applyNumberFormat="1" applyFont="1" applyFill="1" applyBorder="1" applyAlignment="1">
      <alignment horizontal="center" vertical="center" wrapText="1"/>
    </xf>
    <xf numFmtId="166" fontId="14" fillId="8" borderId="54" xfId="0" applyNumberFormat="1" applyFont="1" applyFill="1" applyBorder="1" applyAlignment="1">
      <alignment horizontal="center" vertical="center" wrapText="1"/>
    </xf>
    <xf numFmtId="10" fontId="14" fillId="4" borderId="25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9" fillId="0" borderId="68" xfId="0" applyFont="1" applyBorder="1" applyAlignment="1"/>
    <xf numFmtId="0" fontId="9" fillId="0" borderId="23" xfId="0" applyFont="1" applyBorder="1" applyAlignment="1"/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55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7" fillId="0" borderId="56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80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6" fillId="0" borderId="44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35" xfId="0" applyFont="1" applyFill="1" applyBorder="1" applyAlignment="1">
      <alignment horizontal="center" vertical="center"/>
    </xf>
    <xf numFmtId="0" fontId="16" fillId="0" borderId="55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0" fontId="8" fillId="0" borderId="80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/>
    </xf>
    <xf numFmtId="0" fontId="8" fillId="0" borderId="81" xfId="0" applyFont="1" applyBorder="1" applyAlignment="1">
      <alignment horizontal="center" vertical="center"/>
    </xf>
    <xf numFmtId="0" fontId="8" fillId="9" borderId="80" xfId="0" applyFont="1" applyFill="1" applyBorder="1" applyAlignment="1">
      <alignment horizontal="center" vertical="center"/>
    </xf>
    <xf numFmtId="166" fontId="8" fillId="9" borderId="53" xfId="0" applyNumberFormat="1" applyFont="1" applyFill="1" applyBorder="1" applyAlignment="1">
      <alignment horizontal="center" vertical="center"/>
    </xf>
    <xf numFmtId="10" fontId="8" fillId="9" borderId="19" xfId="0" applyNumberFormat="1" applyFont="1" applyFill="1" applyBorder="1" applyAlignment="1">
      <alignment horizontal="center" vertical="center"/>
    </xf>
    <xf numFmtId="167" fontId="8" fillId="0" borderId="4" xfId="0" applyNumberFormat="1" applyFont="1" applyFill="1" applyBorder="1" applyAlignment="1">
      <alignment horizontal="center" vertical="center"/>
    </xf>
    <xf numFmtId="167" fontId="8" fillId="0" borderId="71" xfId="0" applyNumberFormat="1" applyFont="1" applyFill="1" applyBorder="1" applyAlignment="1">
      <alignment horizontal="center" vertical="center"/>
    </xf>
    <xf numFmtId="9" fontId="8" fillId="9" borderId="71" xfId="1" applyFont="1" applyFill="1" applyBorder="1" applyAlignment="1">
      <alignment horizontal="center" vertical="center"/>
    </xf>
    <xf numFmtId="166" fontId="9" fillId="0" borderId="4" xfId="0" applyNumberFormat="1" applyFont="1" applyBorder="1" applyAlignment="1">
      <alignment horizontal="center" vertical="center"/>
    </xf>
    <xf numFmtId="166" fontId="9" fillId="0" borderId="8" xfId="0" applyNumberFormat="1" applyFont="1" applyBorder="1" applyAlignment="1">
      <alignment horizontal="center" vertical="center"/>
    </xf>
    <xf numFmtId="166" fontId="9" fillId="0" borderId="52" xfId="0" applyNumberFormat="1" applyFont="1" applyBorder="1" applyAlignment="1">
      <alignment horizontal="center" vertical="center"/>
    </xf>
    <xf numFmtId="0" fontId="7" fillId="0" borderId="45" xfId="0" applyFont="1" applyFill="1" applyBorder="1" applyAlignment="1">
      <alignment horizontal="center" vertical="center" wrapText="1"/>
    </xf>
    <xf numFmtId="0" fontId="7" fillId="0" borderId="46" xfId="0" applyFont="1" applyFill="1" applyBorder="1" applyAlignment="1">
      <alignment horizontal="center" vertical="center" wrapText="1"/>
    </xf>
    <xf numFmtId="0" fontId="7" fillId="0" borderId="44" xfId="0" applyFont="1" applyFill="1" applyBorder="1" applyAlignment="1">
      <alignment horizontal="center" vertical="center" wrapText="1"/>
    </xf>
    <xf numFmtId="0" fontId="7" fillId="0" borderId="61" xfId="0" applyFont="1" applyFill="1" applyBorder="1" applyAlignment="1">
      <alignment horizontal="center" vertical="center" wrapText="1"/>
    </xf>
    <xf numFmtId="0" fontId="7" fillId="0" borderId="44" xfId="0" applyFont="1" applyFill="1" applyBorder="1" applyAlignment="1">
      <alignment horizontal="center" vertical="center"/>
    </xf>
    <xf numFmtId="0" fontId="15" fillId="0" borderId="44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/>
    </xf>
    <xf numFmtId="0" fontId="8" fillId="0" borderId="61" xfId="0" applyFont="1" applyFill="1" applyBorder="1" applyAlignment="1">
      <alignment horizontal="center" vertical="center"/>
    </xf>
    <xf numFmtId="0" fontId="16" fillId="0" borderId="44" xfId="0" applyFont="1" applyFill="1" applyBorder="1" applyAlignment="1">
      <alignment horizontal="center" vertical="center"/>
    </xf>
    <xf numFmtId="0" fontId="8" fillId="0" borderId="48" xfId="0" applyFont="1" applyFill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9" borderId="61" xfId="0" applyFont="1" applyFill="1" applyBorder="1" applyAlignment="1">
      <alignment horizontal="center" vertical="center"/>
    </xf>
    <xf numFmtId="166" fontId="8" fillId="9" borderId="47" xfId="0" applyNumberFormat="1" applyFont="1" applyFill="1" applyBorder="1" applyAlignment="1">
      <alignment horizontal="center" vertical="center"/>
    </xf>
    <xf numFmtId="10" fontId="8" fillId="9" borderId="46" xfId="0" applyNumberFormat="1" applyFont="1" applyFill="1" applyBorder="1" applyAlignment="1">
      <alignment horizontal="center" vertical="center"/>
    </xf>
    <xf numFmtId="167" fontId="8" fillId="0" borderId="44" xfId="0" applyNumberFormat="1" applyFont="1" applyFill="1" applyBorder="1" applyAlignment="1">
      <alignment horizontal="center" vertical="center"/>
    </xf>
    <xf numFmtId="9" fontId="8" fillId="9" borderId="44" xfId="1" applyFont="1" applyFill="1" applyBorder="1" applyAlignment="1">
      <alignment horizontal="center" vertical="center"/>
    </xf>
    <xf numFmtId="166" fontId="9" fillId="0" borderId="44" xfId="0" applyNumberFormat="1" applyFont="1" applyBorder="1" applyAlignment="1">
      <alignment horizontal="center" vertical="center"/>
    </xf>
    <xf numFmtId="166" fontId="9" fillId="0" borderId="65" xfId="0" applyNumberFormat="1" applyFont="1" applyBorder="1" applyAlignment="1">
      <alignment horizontal="center" vertical="center"/>
    </xf>
    <xf numFmtId="166" fontId="9" fillId="0" borderId="45" xfId="0" applyNumberFormat="1" applyFont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 wrapText="1"/>
    </xf>
    <xf numFmtId="49" fontId="16" fillId="0" borderId="31" xfId="0" applyNumberFormat="1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57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center" vertical="center"/>
    </xf>
    <xf numFmtId="0" fontId="8" fillId="0" borderId="57" xfId="0" applyFont="1" applyFill="1" applyBorder="1" applyAlignment="1">
      <alignment horizontal="center" vertical="center"/>
    </xf>
    <xf numFmtId="0" fontId="16" fillId="0" borderId="42" xfId="0" applyFont="1" applyFill="1" applyBorder="1" applyAlignment="1">
      <alignment horizontal="center" vertical="center"/>
    </xf>
    <xf numFmtId="0" fontId="8" fillId="0" borderId="72" xfId="0" applyFont="1" applyFill="1" applyBorder="1" applyAlignment="1">
      <alignment horizontal="center" vertical="center"/>
    </xf>
    <xf numFmtId="0" fontId="8" fillId="0" borderId="82" xfId="0" applyFont="1" applyFill="1" applyBorder="1" applyAlignment="1">
      <alignment horizontal="center" vertical="center"/>
    </xf>
    <xf numFmtId="0" fontId="8" fillId="0" borderId="82" xfId="0" applyFont="1" applyBorder="1" applyAlignment="1">
      <alignment horizontal="center" vertical="center"/>
    </xf>
    <xf numFmtId="0" fontId="8" fillId="9" borderId="57" xfId="0" applyFont="1" applyFill="1" applyBorder="1" applyAlignment="1">
      <alignment horizontal="center" vertical="center"/>
    </xf>
    <xf numFmtId="166" fontId="8" fillId="9" borderId="70" xfId="0" applyNumberFormat="1" applyFont="1" applyFill="1" applyBorder="1" applyAlignment="1">
      <alignment horizontal="center" vertical="center"/>
    </xf>
    <xf numFmtId="10" fontId="8" fillId="9" borderId="83" xfId="0" applyNumberFormat="1" applyFont="1" applyFill="1" applyBorder="1" applyAlignment="1">
      <alignment horizontal="center" vertical="center"/>
    </xf>
    <xf numFmtId="167" fontId="8" fillId="0" borderId="31" xfId="0" applyNumberFormat="1" applyFont="1" applyFill="1" applyBorder="1" applyAlignment="1">
      <alignment horizontal="center" vertical="center"/>
    </xf>
    <xf numFmtId="167" fontId="8" fillId="0" borderId="42" xfId="0" applyNumberFormat="1" applyFont="1" applyFill="1" applyBorder="1" applyAlignment="1">
      <alignment horizontal="center" vertical="center"/>
    </xf>
    <xf numFmtId="9" fontId="8" fillId="9" borderId="42" xfId="1" applyFont="1" applyFill="1" applyBorder="1" applyAlignment="1">
      <alignment horizontal="center" vertical="center"/>
    </xf>
    <xf numFmtId="166" fontId="9" fillId="0" borderId="31" xfId="0" applyNumberFormat="1" applyFont="1" applyBorder="1" applyAlignment="1">
      <alignment horizontal="center" vertical="center"/>
    </xf>
    <xf numFmtId="166" fontId="9" fillId="0" borderId="67" xfId="0" applyNumberFormat="1" applyFont="1" applyBorder="1" applyAlignment="1">
      <alignment horizontal="center" vertical="center"/>
    </xf>
    <xf numFmtId="166" fontId="9" fillId="0" borderId="30" xfId="0" applyNumberFormat="1" applyFont="1" applyBorder="1" applyAlignment="1">
      <alignment horizontal="center" vertical="center"/>
    </xf>
    <xf numFmtId="49" fontId="16" fillId="0" borderId="44" xfId="0" applyNumberFormat="1" applyFont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16" fillId="0" borderId="31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16" fillId="0" borderId="41" xfId="0" applyFont="1" applyFill="1" applyBorder="1" applyAlignment="1">
      <alignment horizontal="center" vertical="center"/>
    </xf>
    <xf numFmtId="0" fontId="16" fillId="0" borderId="48" xfId="0" applyFont="1" applyFill="1" applyBorder="1" applyAlignment="1">
      <alignment horizontal="center" vertical="center"/>
    </xf>
    <xf numFmtId="0" fontId="16" fillId="0" borderId="61" xfId="0" applyFont="1" applyFill="1" applyBorder="1" applyAlignment="1">
      <alignment horizontal="center" vertical="center"/>
    </xf>
    <xf numFmtId="167" fontId="9" fillId="0" borderId="0" xfId="0" applyNumberFormat="1" applyFont="1" applyAlignment="1">
      <alignment horizontal="center" vertical="center"/>
    </xf>
    <xf numFmtId="0" fontId="18" fillId="0" borderId="0" xfId="0" applyFont="1" applyFill="1"/>
    <xf numFmtId="0" fontId="18" fillId="0" borderId="0" xfId="0" applyFont="1" applyFill="1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horizontal="center" vertical="center"/>
    </xf>
    <xf numFmtId="10" fontId="18" fillId="0" borderId="0" xfId="0" applyNumberFormat="1" applyFont="1" applyAlignment="1">
      <alignment horizontal="center" vertical="center"/>
    </xf>
    <xf numFmtId="0" fontId="20" fillId="0" borderId="7" xfId="0" applyFont="1" applyFill="1" applyBorder="1"/>
    <xf numFmtId="0" fontId="20" fillId="2" borderId="36" xfId="0" applyFont="1" applyFill="1" applyBorder="1" applyAlignment="1">
      <alignment horizontal="center" vertical="center"/>
    </xf>
    <xf numFmtId="0" fontId="20" fillId="3" borderId="39" xfId="0" applyFont="1" applyFill="1" applyBorder="1" applyAlignment="1">
      <alignment horizontal="center" vertical="center" wrapText="1"/>
    </xf>
    <xf numFmtId="0" fontId="21" fillId="0" borderId="10" xfId="0" applyFont="1" applyFill="1" applyBorder="1"/>
    <xf numFmtId="164" fontId="20" fillId="0" borderId="8" xfId="0" quotePrefix="1" applyNumberFormat="1" applyFont="1" applyFill="1" applyBorder="1" applyAlignment="1">
      <alignment horizontal="left"/>
    </xf>
    <xf numFmtId="0" fontId="20" fillId="0" borderId="11" xfId="0" applyFont="1" applyFill="1" applyBorder="1" applyAlignment="1">
      <alignment horizontal="center"/>
    </xf>
    <xf numFmtId="0" fontId="20" fillId="4" borderId="34" xfId="0" applyFont="1" applyFill="1" applyBorder="1"/>
    <xf numFmtId="0" fontId="20" fillId="4" borderId="35" xfId="0" applyFont="1" applyFill="1" applyBorder="1" applyAlignment="1">
      <alignment horizontal="center"/>
    </xf>
    <xf numFmtId="0" fontId="21" fillId="0" borderId="15" xfId="0" applyFont="1" applyFill="1" applyBorder="1" applyAlignment="1">
      <alignment vertical="center"/>
    </xf>
    <xf numFmtId="0" fontId="20" fillId="0" borderId="16" xfId="0" applyFont="1" applyFill="1" applyBorder="1" applyAlignment="1">
      <alignment vertical="center" wrapText="1"/>
    </xf>
    <xf numFmtId="0" fontId="20" fillId="0" borderId="16" xfId="0" applyFont="1" applyFill="1" applyBorder="1" applyAlignment="1">
      <alignment horizontal="center" vertical="center"/>
    </xf>
    <xf numFmtId="2" fontId="20" fillId="2" borderId="28" xfId="0" applyNumberFormat="1" applyFont="1" applyFill="1" applyBorder="1" applyAlignment="1">
      <alignment vertical="center"/>
    </xf>
    <xf numFmtId="165" fontId="21" fillId="2" borderId="29" xfId="1" applyNumberFormat="1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vertical="center"/>
    </xf>
    <xf numFmtId="2" fontId="20" fillId="5" borderId="28" xfId="0" applyNumberFormat="1" applyFont="1" applyFill="1" applyBorder="1" applyAlignment="1">
      <alignment vertical="center"/>
    </xf>
    <xf numFmtId="165" fontId="21" fillId="5" borderId="29" xfId="1" applyNumberFormat="1" applyFont="1" applyFill="1" applyBorder="1" applyAlignment="1">
      <alignment horizontal="center" vertical="center"/>
    </xf>
    <xf numFmtId="2" fontId="20" fillId="6" borderId="28" xfId="0" applyNumberFormat="1" applyFont="1" applyFill="1" applyBorder="1" applyAlignment="1">
      <alignment vertical="center"/>
    </xf>
    <xf numFmtId="165" fontId="23" fillId="6" borderId="29" xfId="1" applyNumberFormat="1" applyFont="1" applyFill="1" applyBorder="1" applyAlignment="1">
      <alignment horizontal="center" vertical="center"/>
    </xf>
    <xf numFmtId="2" fontId="20" fillId="8" borderId="28" xfId="0" applyNumberFormat="1" applyFont="1" applyFill="1" applyBorder="1" applyAlignment="1">
      <alignment vertical="center"/>
    </xf>
    <xf numFmtId="165" fontId="21" fillId="8" borderId="29" xfId="1" applyNumberFormat="1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vertical="center"/>
    </xf>
    <xf numFmtId="0" fontId="20" fillId="0" borderId="21" xfId="0" applyFont="1" applyFill="1" applyBorder="1" applyAlignment="1">
      <alignment vertical="center" wrapText="1"/>
    </xf>
    <xf numFmtId="0" fontId="20" fillId="0" borderId="21" xfId="0" applyFont="1" applyFill="1" applyBorder="1" applyAlignment="1">
      <alignment horizontal="center" vertical="center"/>
    </xf>
    <xf numFmtId="2" fontId="20" fillId="7" borderId="30" xfId="0" applyNumberFormat="1" applyFont="1" applyFill="1" applyBorder="1" applyAlignment="1">
      <alignment vertical="center"/>
    </xf>
    <xf numFmtId="165" fontId="21" fillId="7" borderId="32" xfId="1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21" fillId="0" borderId="76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3" fillId="0" borderId="41" xfId="0" applyFont="1" applyFill="1" applyBorder="1" applyAlignment="1">
      <alignment horizontal="center" vertical="center" wrapText="1"/>
    </xf>
    <xf numFmtId="0" fontId="21" fillId="0" borderId="38" xfId="0" applyFont="1" applyFill="1" applyBorder="1" applyAlignment="1">
      <alignment horizontal="center" vertical="center" wrapText="1"/>
    </xf>
    <xf numFmtId="0" fontId="21" fillId="0" borderId="25" xfId="0" applyFont="1" applyFill="1" applyBorder="1" applyAlignment="1">
      <alignment horizontal="center" vertical="center" wrapText="1"/>
    </xf>
    <xf numFmtId="10" fontId="23" fillId="9" borderId="26" xfId="1" applyNumberFormat="1" applyFont="1" applyFill="1" applyBorder="1" applyAlignment="1">
      <alignment horizontal="center" vertical="center" wrapText="1"/>
    </xf>
    <xf numFmtId="166" fontId="25" fillId="4" borderId="25" xfId="0" applyNumberFormat="1" applyFont="1" applyFill="1" applyBorder="1" applyAlignment="1">
      <alignment horizontal="center" vertical="center" wrapText="1"/>
    </xf>
    <xf numFmtId="166" fontId="25" fillId="2" borderId="36" xfId="0" applyNumberFormat="1" applyFont="1" applyFill="1" applyBorder="1" applyAlignment="1">
      <alignment horizontal="center" vertical="center" wrapText="1"/>
    </xf>
    <xf numFmtId="166" fontId="25" fillId="2" borderId="37" xfId="0" applyNumberFormat="1" applyFont="1" applyFill="1" applyBorder="1" applyAlignment="1">
      <alignment horizontal="center" vertical="center" wrapText="1"/>
    </xf>
    <xf numFmtId="166" fontId="25" fillId="2" borderId="39" xfId="0" applyNumberFormat="1" applyFont="1" applyFill="1" applyBorder="1" applyAlignment="1">
      <alignment horizontal="center" vertical="center" wrapText="1"/>
    </xf>
    <xf numFmtId="166" fontId="25" fillId="2" borderId="54" xfId="0" applyNumberFormat="1" applyFont="1" applyFill="1" applyBorder="1" applyAlignment="1">
      <alignment horizontal="center" vertical="center" wrapText="1"/>
    </xf>
    <xf numFmtId="166" fontId="25" fillId="5" borderId="36" xfId="0" applyNumberFormat="1" applyFont="1" applyFill="1" applyBorder="1" applyAlignment="1">
      <alignment horizontal="center" vertical="center" wrapText="1"/>
    </xf>
    <xf numFmtId="166" fontId="25" fillId="5" borderId="37" xfId="0" applyNumberFormat="1" applyFont="1" applyFill="1" applyBorder="1" applyAlignment="1">
      <alignment horizontal="center" vertical="center" wrapText="1"/>
    </xf>
    <xf numFmtId="166" fontId="25" fillId="5" borderId="39" xfId="0" applyNumberFormat="1" applyFont="1" applyFill="1" applyBorder="1" applyAlignment="1">
      <alignment horizontal="center" vertical="center" wrapText="1"/>
    </xf>
    <xf numFmtId="166" fontId="25" fillId="5" borderId="54" xfId="0" applyNumberFormat="1" applyFont="1" applyFill="1" applyBorder="1" applyAlignment="1">
      <alignment horizontal="center" vertical="center" wrapText="1"/>
    </xf>
    <xf numFmtId="166" fontId="25" fillId="6" borderId="36" xfId="0" applyNumberFormat="1" applyFont="1" applyFill="1" applyBorder="1" applyAlignment="1">
      <alignment horizontal="center" vertical="center" wrapText="1"/>
    </xf>
    <xf numFmtId="166" fontId="25" fillId="6" borderId="37" xfId="0" applyNumberFormat="1" applyFont="1" applyFill="1" applyBorder="1" applyAlignment="1">
      <alignment horizontal="center" vertical="center" wrapText="1"/>
    </xf>
    <xf numFmtId="166" fontId="25" fillId="6" borderId="39" xfId="0" applyNumberFormat="1" applyFont="1" applyFill="1" applyBorder="1" applyAlignment="1">
      <alignment horizontal="center" vertical="center" wrapText="1"/>
    </xf>
    <xf numFmtId="166" fontId="25" fillId="6" borderId="54" xfId="0" applyNumberFormat="1" applyFont="1" applyFill="1" applyBorder="1" applyAlignment="1">
      <alignment horizontal="center" vertical="center" wrapText="1"/>
    </xf>
    <xf numFmtId="166" fontId="25" fillId="8" borderId="36" xfId="0" applyNumberFormat="1" applyFont="1" applyFill="1" applyBorder="1" applyAlignment="1">
      <alignment horizontal="center" vertical="center" wrapText="1"/>
    </xf>
    <xf numFmtId="166" fontId="25" fillId="8" borderId="37" xfId="0" applyNumberFormat="1" applyFont="1" applyFill="1" applyBorder="1" applyAlignment="1">
      <alignment horizontal="center" vertical="center" wrapText="1"/>
    </xf>
    <xf numFmtId="166" fontId="25" fillId="8" borderId="39" xfId="0" applyNumberFormat="1" applyFont="1" applyFill="1" applyBorder="1" applyAlignment="1">
      <alignment horizontal="center" vertical="center" wrapText="1"/>
    </xf>
    <xf numFmtId="166" fontId="25" fillId="8" borderId="54" xfId="0" applyNumberFormat="1" applyFont="1" applyFill="1" applyBorder="1" applyAlignment="1">
      <alignment horizontal="center" vertical="center" wrapText="1"/>
    </xf>
    <xf numFmtId="166" fontId="25" fillId="7" borderId="40" xfId="0" applyNumberFormat="1" applyFont="1" applyFill="1" applyBorder="1" applyAlignment="1">
      <alignment horizontal="center" vertical="center" wrapText="1"/>
    </xf>
    <xf numFmtId="166" fontId="25" fillId="7" borderId="39" xfId="0" applyNumberFormat="1" applyFont="1" applyFill="1" applyBorder="1" applyAlignment="1">
      <alignment horizontal="center" vertical="center" wrapText="1"/>
    </xf>
    <xf numFmtId="166" fontId="25" fillId="7" borderId="37" xfId="0" applyNumberFormat="1" applyFont="1" applyFill="1" applyBorder="1" applyAlignment="1">
      <alignment horizontal="center" vertical="center" wrapText="1"/>
    </xf>
    <xf numFmtId="166" fontId="25" fillId="7" borderId="27" xfId="0" applyNumberFormat="1" applyFont="1" applyFill="1" applyBorder="1" applyAlignment="1">
      <alignment horizontal="center" vertical="center" wrapText="1"/>
    </xf>
    <xf numFmtId="0" fontId="20" fillId="0" borderId="44" xfId="0" applyFont="1" applyBorder="1" applyAlignment="1">
      <alignment horizontal="center" vertical="center" wrapText="1"/>
    </xf>
    <xf numFmtId="0" fontId="26" fillId="0" borderId="44" xfId="0" applyFont="1" applyFill="1" applyBorder="1" applyAlignment="1">
      <alignment horizontal="center" vertical="center" wrapText="1"/>
    </xf>
    <xf numFmtId="0" fontId="27" fillId="0" borderId="44" xfId="0" applyFont="1" applyFill="1" applyBorder="1" applyAlignment="1">
      <alignment horizontal="center" vertical="center" wrapText="1"/>
    </xf>
    <xf numFmtId="0" fontId="27" fillId="0" borderId="44" xfId="0" applyFont="1" applyFill="1" applyBorder="1" applyAlignment="1">
      <alignment horizontal="center" vertical="center"/>
    </xf>
    <xf numFmtId="0" fontId="20" fillId="0" borderId="44" xfId="0" applyFont="1" applyFill="1" applyBorder="1" applyAlignment="1">
      <alignment horizontal="center" vertical="center" wrapText="1"/>
    </xf>
    <xf numFmtId="166" fontId="27" fillId="0" borderId="45" xfId="0" applyNumberFormat="1" applyFont="1" applyBorder="1" applyAlignment="1">
      <alignment horizontal="center" vertical="center"/>
    </xf>
    <xf numFmtId="166" fontId="27" fillId="0" borderId="48" xfId="0" applyNumberFormat="1" applyFont="1" applyBorder="1" applyAlignment="1">
      <alignment horizontal="center" vertical="center"/>
    </xf>
    <xf numFmtId="166" fontId="27" fillId="0" borderId="34" xfId="0" applyNumberFormat="1" applyFont="1" applyBorder="1" applyAlignment="1">
      <alignment horizontal="center" vertical="center"/>
    </xf>
    <xf numFmtId="166" fontId="27" fillId="0" borderId="35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166" fontId="27" fillId="0" borderId="28" xfId="0" applyNumberFormat="1" applyFont="1" applyBorder="1" applyAlignment="1">
      <alignment horizontal="center" vertical="center"/>
    </xf>
    <xf numFmtId="166" fontId="27" fillId="0" borderId="29" xfId="0" applyNumberFormat="1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 wrapText="1"/>
    </xf>
    <xf numFmtId="0" fontId="26" fillId="0" borderId="31" xfId="0" applyFont="1" applyFill="1" applyBorder="1" applyAlignment="1">
      <alignment horizontal="center" vertical="center" wrapText="1"/>
    </xf>
    <xf numFmtId="0" fontId="27" fillId="0" borderId="31" xfId="0" applyFont="1" applyFill="1" applyBorder="1" applyAlignment="1">
      <alignment horizontal="center" vertical="center" wrapText="1"/>
    </xf>
    <xf numFmtId="0" fontId="27" fillId="0" borderId="31" xfId="0" applyFont="1" applyFill="1" applyBorder="1" applyAlignment="1">
      <alignment horizontal="center" vertical="center"/>
    </xf>
    <xf numFmtId="0" fontId="20" fillId="0" borderId="31" xfId="0" applyFont="1" applyFill="1" applyBorder="1" applyAlignment="1">
      <alignment horizontal="center" vertical="center" wrapText="1"/>
    </xf>
    <xf numFmtId="166" fontId="27" fillId="0" borderId="30" xfId="0" applyNumberFormat="1" applyFont="1" applyBorder="1" applyAlignment="1">
      <alignment horizontal="center" vertical="center"/>
    </xf>
    <xf numFmtId="166" fontId="27" fillId="0" borderId="32" xfId="0" applyNumberFormat="1" applyFont="1" applyBorder="1" applyAlignment="1">
      <alignment horizontal="center" vertical="center"/>
    </xf>
    <xf numFmtId="166" fontId="27" fillId="0" borderId="52" xfId="0" applyNumberFormat="1" applyFont="1" applyBorder="1" applyAlignment="1">
      <alignment horizontal="center" vertical="center"/>
    </xf>
    <xf numFmtId="166" fontId="27" fillId="0" borderId="73" xfId="0" applyNumberFormat="1" applyFont="1" applyBorder="1" applyAlignment="1">
      <alignment horizontal="center" vertical="center"/>
    </xf>
    <xf numFmtId="0" fontId="20" fillId="0" borderId="44" xfId="0" applyFont="1" applyBorder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20" fillId="0" borderId="31" xfId="0" applyFont="1" applyBorder="1" applyAlignment="1">
      <alignment horizont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27" fillId="0" borderId="48" xfId="0" applyFont="1" applyFill="1" applyBorder="1" applyAlignment="1">
      <alignment horizontal="center" vertical="center"/>
    </xf>
    <xf numFmtId="0" fontId="27" fillId="0" borderId="29" xfId="0" applyFont="1" applyFill="1" applyBorder="1" applyAlignment="1">
      <alignment horizontal="center" vertical="center"/>
    </xf>
    <xf numFmtId="0" fontId="27" fillId="0" borderId="32" xfId="0" applyFont="1" applyFill="1" applyBorder="1" applyAlignment="1">
      <alignment horizontal="center" vertical="center"/>
    </xf>
    <xf numFmtId="49" fontId="20" fillId="0" borderId="44" xfId="0" applyNumberFormat="1" applyFont="1" applyFill="1" applyBorder="1" applyAlignment="1">
      <alignment horizontal="center" vertical="center" wrapText="1"/>
    </xf>
    <xf numFmtId="49" fontId="20" fillId="0" borderId="3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 wrapText="1"/>
    </xf>
    <xf numFmtId="49" fontId="20" fillId="0" borderId="37" xfId="0" applyNumberFormat="1" applyFont="1" applyFill="1" applyBorder="1" applyAlignment="1">
      <alignment horizontal="center" vertical="center" wrapText="1"/>
    </xf>
    <xf numFmtId="0" fontId="27" fillId="0" borderId="37" xfId="0" applyFont="1" applyFill="1" applyBorder="1" applyAlignment="1">
      <alignment horizontal="center" vertical="center" wrapText="1"/>
    </xf>
    <xf numFmtId="0" fontId="27" fillId="0" borderId="37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 vertical="center" wrapText="1"/>
    </xf>
    <xf numFmtId="0" fontId="27" fillId="0" borderId="39" xfId="0" applyFont="1" applyFill="1" applyBorder="1" applyAlignment="1">
      <alignment horizontal="center" vertical="center"/>
    </xf>
    <xf numFmtId="166" fontId="27" fillId="0" borderId="25" xfId="0" applyNumberFormat="1" applyFont="1" applyBorder="1" applyAlignment="1">
      <alignment vertical="center"/>
    </xf>
    <xf numFmtId="166" fontId="27" fillId="0" borderId="27" xfId="0" applyNumberFormat="1" applyFont="1" applyBorder="1" applyAlignment="1">
      <alignment vertical="center"/>
    </xf>
    <xf numFmtId="166" fontId="27" fillId="0" borderId="36" xfId="0" applyNumberFormat="1" applyFont="1" applyBorder="1" applyAlignment="1">
      <alignment horizontal="center" vertical="center"/>
    </xf>
    <xf numFmtId="166" fontId="27" fillId="0" borderId="39" xfId="0" applyNumberFormat="1" applyFont="1" applyBorder="1" applyAlignment="1">
      <alignment horizontal="center" vertical="center"/>
    </xf>
    <xf numFmtId="49" fontId="20" fillId="0" borderId="44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 wrapText="1"/>
    </xf>
    <xf numFmtId="0" fontId="27" fillId="0" borderId="73" xfId="0" applyFont="1" applyFill="1" applyBorder="1" applyAlignment="1">
      <alignment horizontal="center" vertical="center"/>
    </xf>
    <xf numFmtId="49" fontId="20" fillId="0" borderId="31" xfId="0" applyNumberFormat="1" applyFont="1" applyBorder="1" applyAlignment="1">
      <alignment horizontal="center" vertical="center" wrapText="1"/>
    </xf>
    <xf numFmtId="0" fontId="20" fillId="0" borderId="42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horizontal="center" vertical="center"/>
    </xf>
    <xf numFmtId="10" fontId="20" fillId="0" borderId="0" xfId="0" applyNumberFormat="1" applyFont="1" applyAlignment="1">
      <alignment horizontal="center" vertical="center"/>
    </xf>
    <xf numFmtId="0" fontId="20" fillId="0" borderId="0" xfId="0" applyFont="1" applyFill="1"/>
    <xf numFmtId="0" fontId="20" fillId="0" borderId="0" xfId="0" applyFont="1" applyFill="1" applyAlignment="1">
      <alignment horizontal="center"/>
    </xf>
    <xf numFmtId="166" fontId="23" fillId="9" borderId="25" xfId="0" applyNumberFormat="1" applyFont="1" applyFill="1" applyBorder="1" applyAlignment="1">
      <alignment horizontal="center" vertical="center" wrapText="1"/>
    </xf>
    <xf numFmtId="166" fontId="23" fillId="4" borderId="36" xfId="0" applyNumberFormat="1" applyFont="1" applyFill="1" applyBorder="1" applyAlignment="1">
      <alignment horizontal="center" vertical="center" wrapText="1"/>
    </xf>
    <xf numFmtId="166" fontId="23" fillId="4" borderId="37" xfId="0" applyNumberFormat="1" applyFont="1" applyFill="1" applyBorder="1" applyAlignment="1">
      <alignment horizontal="center" vertical="center" wrapText="1"/>
    </xf>
    <xf numFmtId="166" fontId="23" fillId="4" borderId="38" xfId="0" applyNumberFormat="1" applyFont="1" applyFill="1" applyBorder="1" applyAlignment="1">
      <alignment horizontal="center" vertical="center" wrapText="1"/>
    </xf>
    <xf numFmtId="166" fontId="23" fillId="4" borderId="25" xfId="0" applyNumberFormat="1" applyFont="1" applyFill="1" applyBorder="1" applyAlignment="1">
      <alignment horizontal="center" vertical="center" wrapText="1"/>
    </xf>
    <xf numFmtId="166" fontId="23" fillId="2" borderId="36" xfId="0" applyNumberFormat="1" applyFont="1" applyFill="1" applyBorder="1" applyAlignment="1">
      <alignment horizontal="center" vertical="center" wrapText="1"/>
    </xf>
    <xf numFmtId="166" fontId="23" fillId="2" borderId="37" xfId="0" applyNumberFormat="1" applyFont="1" applyFill="1" applyBorder="1" applyAlignment="1">
      <alignment horizontal="center" vertical="center" wrapText="1"/>
    </xf>
    <xf numFmtId="166" fontId="23" fillId="2" borderId="39" xfId="0" applyNumberFormat="1" applyFont="1" applyFill="1" applyBorder="1" applyAlignment="1">
      <alignment horizontal="center" vertical="center" wrapText="1"/>
    </xf>
    <xf numFmtId="166" fontId="23" fillId="2" borderId="54" xfId="0" applyNumberFormat="1" applyFont="1" applyFill="1" applyBorder="1" applyAlignment="1">
      <alignment horizontal="center" vertical="center" wrapText="1"/>
    </xf>
    <xf numFmtId="166" fontId="23" fillId="5" borderId="36" xfId="0" applyNumberFormat="1" applyFont="1" applyFill="1" applyBorder="1" applyAlignment="1">
      <alignment horizontal="center" vertical="center" wrapText="1"/>
    </xf>
    <xf numFmtId="166" fontId="23" fillId="5" borderId="37" xfId="0" applyNumberFormat="1" applyFont="1" applyFill="1" applyBorder="1" applyAlignment="1">
      <alignment horizontal="center" vertical="center" wrapText="1"/>
    </xf>
    <xf numFmtId="166" fontId="23" fillId="5" borderId="39" xfId="0" applyNumberFormat="1" applyFont="1" applyFill="1" applyBorder="1" applyAlignment="1">
      <alignment horizontal="center" vertical="center" wrapText="1"/>
    </xf>
    <xf numFmtId="166" fontId="23" fillId="5" borderId="54" xfId="0" applyNumberFormat="1" applyFont="1" applyFill="1" applyBorder="1" applyAlignment="1">
      <alignment horizontal="center" vertical="center" wrapText="1"/>
    </xf>
    <xf numFmtId="166" fontId="23" fillId="6" borderId="36" xfId="0" applyNumberFormat="1" applyFont="1" applyFill="1" applyBorder="1" applyAlignment="1">
      <alignment horizontal="center" vertical="center" wrapText="1"/>
    </xf>
    <xf numFmtId="166" fontId="23" fillId="6" borderId="37" xfId="0" applyNumberFormat="1" applyFont="1" applyFill="1" applyBorder="1" applyAlignment="1">
      <alignment horizontal="center" vertical="center" wrapText="1"/>
    </xf>
    <xf numFmtId="166" fontId="23" fillId="6" borderId="39" xfId="0" applyNumberFormat="1" applyFont="1" applyFill="1" applyBorder="1" applyAlignment="1">
      <alignment horizontal="center" vertical="center" wrapText="1"/>
    </xf>
    <xf numFmtId="166" fontId="23" fillId="6" borderId="54" xfId="0" applyNumberFormat="1" applyFont="1" applyFill="1" applyBorder="1" applyAlignment="1">
      <alignment horizontal="center" vertical="center" wrapText="1"/>
    </xf>
    <xf numFmtId="166" fontId="23" fillId="8" borderId="36" xfId="0" applyNumberFormat="1" applyFont="1" applyFill="1" applyBorder="1" applyAlignment="1">
      <alignment horizontal="center" vertical="center" wrapText="1"/>
    </xf>
    <xf numFmtId="166" fontId="23" fillId="8" borderId="37" xfId="0" applyNumberFormat="1" applyFont="1" applyFill="1" applyBorder="1" applyAlignment="1">
      <alignment horizontal="center" vertical="center" wrapText="1"/>
    </xf>
    <xf numFmtId="166" fontId="23" fillId="8" borderId="39" xfId="0" applyNumberFormat="1" applyFont="1" applyFill="1" applyBorder="1" applyAlignment="1">
      <alignment horizontal="center" vertical="center" wrapText="1"/>
    </xf>
    <xf numFmtId="166" fontId="23" fillId="8" borderId="54" xfId="0" applyNumberFormat="1" applyFont="1" applyFill="1" applyBorder="1" applyAlignment="1">
      <alignment horizontal="center" vertical="center" wrapText="1"/>
    </xf>
    <xf numFmtId="166" fontId="23" fillId="7" borderId="40" xfId="0" applyNumberFormat="1" applyFont="1" applyFill="1" applyBorder="1" applyAlignment="1">
      <alignment horizontal="center" vertical="center" wrapText="1"/>
    </xf>
    <xf numFmtId="166" fontId="23" fillId="7" borderId="39" xfId="0" applyNumberFormat="1" applyFont="1" applyFill="1" applyBorder="1" applyAlignment="1">
      <alignment horizontal="center" vertical="center" wrapText="1"/>
    </xf>
    <xf numFmtId="166" fontId="23" fillId="7" borderId="37" xfId="0" applyNumberFormat="1" applyFont="1" applyFill="1" applyBorder="1" applyAlignment="1">
      <alignment horizontal="center" vertical="center" wrapText="1"/>
    </xf>
    <xf numFmtId="166" fontId="23" fillId="7" borderId="27" xfId="0" applyNumberFormat="1" applyFont="1" applyFill="1" applyBorder="1" applyAlignment="1">
      <alignment horizontal="center" vertical="center" wrapText="1"/>
    </xf>
    <xf numFmtId="0" fontId="20" fillId="0" borderId="45" xfId="0" applyFont="1" applyFill="1" applyBorder="1" applyAlignment="1">
      <alignment horizontal="center" vertical="center" wrapText="1"/>
    </xf>
    <xf numFmtId="0" fontId="28" fillId="0" borderId="44" xfId="0" applyFont="1" applyFill="1" applyBorder="1" applyAlignment="1">
      <alignment horizontal="center" vertical="center" wrapText="1"/>
    </xf>
    <xf numFmtId="0" fontId="28" fillId="0" borderId="44" xfId="0" applyFont="1" applyFill="1" applyBorder="1" applyAlignment="1">
      <alignment horizontal="center" vertical="center"/>
    </xf>
    <xf numFmtId="0" fontId="28" fillId="0" borderId="44" xfId="0" applyFont="1" applyBorder="1" applyAlignment="1">
      <alignment horizontal="center" vertical="center"/>
    </xf>
    <xf numFmtId="0" fontId="28" fillId="0" borderId="61" xfId="0" applyFont="1" applyFill="1" applyBorder="1" applyAlignment="1">
      <alignment horizontal="center" vertical="center"/>
    </xf>
    <xf numFmtId="166" fontId="28" fillId="9" borderId="45" xfId="0" applyNumberFormat="1" applyFont="1" applyFill="1" applyBorder="1" applyAlignment="1">
      <alignment horizontal="center" vertical="center"/>
    </xf>
    <xf numFmtId="10" fontId="28" fillId="9" borderId="48" xfId="0" applyNumberFormat="1" applyFont="1" applyFill="1" applyBorder="1" applyAlignment="1">
      <alignment horizontal="center" vertical="center"/>
    </xf>
    <xf numFmtId="166" fontId="28" fillId="0" borderId="45" xfId="0" applyNumberFormat="1" applyFont="1" applyBorder="1" applyAlignment="1">
      <alignment horizontal="center" vertical="center"/>
    </xf>
    <xf numFmtId="166" fontId="28" fillId="0" borderId="46" xfId="0" applyNumberFormat="1" applyFont="1" applyBorder="1" applyAlignment="1">
      <alignment horizontal="center" vertical="center"/>
    </xf>
    <xf numFmtId="166" fontId="28" fillId="0" borderId="48" xfId="0" applyNumberFormat="1" applyFont="1" applyBorder="1" applyAlignment="1">
      <alignment horizontal="center" vertical="center"/>
    </xf>
    <xf numFmtId="166" fontId="28" fillId="0" borderId="34" xfId="0" applyNumberFormat="1" applyFont="1" applyBorder="1" applyAlignment="1">
      <alignment horizontal="center" vertical="center"/>
    </xf>
    <xf numFmtId="166" fontId="28" fillId="0" borderId="35" xfId="0" applyNumberFormat="1" applyFont="1" applyBorder="1" applyAlignment="1">
      <alignment horizontal="center" vertical="center"/>
    </xf>
    <xf numFmtId="0" fontId="28" fillId="0" borderId="0" xfId="0" applyFont="1"/>
    <xf numFmtId="0" fontId="20" fillId="0" borderId="28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8" fillId="0" borderId="56" xfId="0" applyFont="1" applyFill="1" applyBorder="1" applyAlignment="1">
      <alignment horizontal="center" vertical="center"/>
    </xf>
    <xf numFmtId="166" fontId="28" fillId="9" borderId="28" xfId="0" applyNumberFormat="1" applyFont="1" applyFill="1" applyBorder="1" applyAlignment="1">
      <alignment horizontal="center" vertical="center"/>
    </xf>
    <xf numFmtId="10" fontId="28" fillId="9" borderId="29" xfId="0" applyNumberFormat="1" applyFont="1" applyFill="1" applyBorder="1" applyAlignment="1">
      <alignment horizontal="center" vertical="center"/>
    </xf>
    <xf numFmtId="166" fontId="28" fillId="0" borderId="28" xfId="0" applyNumberFormat="1" applyFont="1" applyBorder="1" applyAlignment="1">
      <alignment horizontal="center" vertical="center"/>
    </xf>
    <xf numFmtId="166" fontId="28" fillId="0" borderId="3" xfId="0" applyNumberFormat="1" applyFont="1" applyBorder="1" applyAlignment="1">
      <alignment horizontal="center" vertical="center"/>
    </xf>
    <xf numFmtId="166" fontId="28" fillId="0" borderId="29" xfId="0" applyNumberFormat="1" applyFont="1" applyBorder="1" applyAlignment="1">
      <alignment horizontal="center" vertical="center"/>
    </xf>
    <xf numFmtId="0" fontId="20" fillId="0" borderId="50" xfId="0" applyFont="1" applyFill="1" applyBorder="1" applyAlignment="1">
      <alignment horizontal="center" vertical="center" wrapText="1"/>
    </xf>
    <xf numFmtId="0" fontId="20" fillId="0" borderId="30" xfId="0" applyFont="1" applyFill="1" applyBorder="1" applyAlignment="1">
      <alignment horizontal="center" vertical="center" wrapText="1"/>
    </xf>
    <xf numFmtId="0" fontId="28" fillId="0" borderId="31" xfId="0" applyFont="1" applyFill="1" applyBorder="1" applyAlignment="1">
      <alignment horizontal="center" vertical="center" wrapText="1"/>
    </xf>
    <xf numFmtId="0" fontId="28" fillId="0" borderId="31" xfId="0" applyFont="1" applyFill="1" applyBorder="1" applyAlignment="1">
      <alignment horizontal="center" vertical="center"/>
    </xf>
    <xf numFmtId="0" fontId="28" fillId="0" borderId="31" xfId="0" applyFont="1" applyBorder="1" applyAlignment="1">
      <alignment horizontal="center" vertical="center"/>
    </xf>
    <xf numFmtId="0" fontId="28" fillId="0" borderId="57" xfId="0" applyFont="1" applyFill="1" applyBorder="1" applyAlignment="1">
      <alignment horizontal="center" vertical="center"/>
    </xf>
    <xf numFmtId="166" fontId="28" fillId="9" borderId="30" xfId="0" applyNumberFormat="1" applyFont="1" applyFill="1" applyBorder="1" applyAlignment="1">
      <alignment horizontal="center" vertical="center"/>
    </xf>
    <xf numFmtId="10" fontId="28" fillId="9" borderId="32" xfId="0" applyNumberFormat="1" applyFont="1" applyFill="1" applyBorder="1" applyAlignment="1">
      <alignment horizontal="center" vertical="center"/>
    </xf>
    <xf numFmtId="166" fontId="28" fillId="0" borderId="30" xfId="0" applyNumberFormat="1" applyFont="1" applyBorder="1" applyAlignment="1">
      <alignment horizontal="center" vertical="center"/>
    </xf>
    <xf numFmtId="166" fontId="28" fillId="0" borderId="5" xfId="0" applyNumberFormat="1" applyFont="1" applyBorder="1" applyAlignment="1">
      <alignment horizontal="center" vertical="center"/>
    </xf>
    <xf numFmtId="166" fontId="28" fillId="0" borderId="32" xfId="0" applyNumberFormat="1" applyFont="1" applyBorder="1" applyAlignment="1">
      <alignment horizontal="center" vertical="center"/>
    </xf>
    <xf numFmtId="166" fontId="28" fillId="0" borderId="52" xfId="0" applyNumberFormat="1" applyFont="1" applyBorder="1" applyAlignment="1">
      <alignment horizontal="center" vertical="center"/>
    </xf>
    <xf numFmtId="166" fontId="28" fillId="0" borderId="73" xfId="0" applyNumberFormat="1" applyFont="1" applyBorder="1" applyAlignment="1">
      <alignment horizontal="center" vertical="center"/>
    </xf>
    <xf numFmtId="166" fontId="28" fillId="0" borderId="72" xfId="0" applyNumberFormat="1" applyFont="1" applyBorder="1" applyAlignment="1">
      <alignment horizontal="center" vertical="center"/>
    </xf>
    <xf numFmtId="166" fontId="28" fillId="0" borderId="43" xfId="0" applyNumberFormat="1" applyFont="1" applyBorder="1" applyAlignment="1">
      <alignment horizontal="center" vertical="center"/>
    </xf>
    <xf numFmtId="0" fontId="20" fillId="0" borderId="74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0" borderId="48" xfId="0" applyFont="1" applyFill="1" applyBorder="1" applyAlignment="1">
      <alignment horizontal="center" vertical="center"/>
    </xf>
    <xf numFmtId="166" fontId="28" fillId="0" borderId="33" xfId="0" applyNumberFormat="1" applyFont="1" applyBorder="1" applyAlignment="1">
      <alignment horizontal="center" vertical="center"/>
    </xf>
    <xf numFmtId="166" fontId="28" fillId="0" borderId="20" xfId="0" applyNumberFormat="1" applyFont="1" applyBorder="1" applyAlignment="1">
      <alignment horizontal="center" vertical="center"/>
    </xf>
    <xf numFmtId="0" fontId="20" fillId="0" borderId="52" xfId="0" applyFont="1" applyFill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/>
    </xf>
    <xf numFmtId="0" fontId="28" fillId="0" borderId="29" xfId="0" applyFont="1" applyFill="1" applyBorder="1" applyAlignment="1">
      <alignment horizontal="center" vertical="center"/>
    </xf>
    <xf numFmtId="166" fontId="28" fillId="0" borderId="6" xfId="0" applyNumberFormat="1" applyFont="1" applyBorder="1" applyAlignment="1">
      <alignment horizontal="center" vertical="center"/>
    </xf>
    <xf numFmtId="0" fontId="28" fillId="0" borderId="28" xfId="0" applyFont="1" applyFill="1" applyBorder="1" applyAlignment="1">
      <alignment horizontal="center" vertical="center" wrapText="1"/>
    </xf>
    <xf numFmtId="166" fontId="28" fillId="0" borderId="2" xfId="0" applyNumberFormat="1" applyFont="1" applyBorder="1" applyAlignment="1">
      <alignment horizontal="center" vertical="center"/>
    </xf>
    <xf numFmtId="0" fontId="28" fillId="0" borderId="30" xfId="0" applyFont="1" applyFill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/>
    </xf>
    <xf numFmtId="0" fontId="28" fillId="0" borderId="32" xfId="0" applyFont="1" applyFill="1" applyBorder="1" applyAlignment="1">
      <alignment horizontal="center" vertical="center"/>
    </xf>
    <xf numFmtId="166" fontId="28" fillId="0" borderId="69" xfId="0" applyNumberFormat="1" applyFont="1" applyBorder="1" applyAlignment="1">
      <alignment horizontal="center" vertical="center"/>
    </xf>
    <xf numFmtId="166" fontId="28" fillId="0" borderId="71" xfId="0" applyNumberFormat="1" applyFont="1" applyBorder="1" applyAlignment="1">
      <alignment horizontal="center" vertical="center"/>
    </xf>
    <xf numFmtId="0" fontId="28" fillId="0" borderId="45" xfId="0" applyFont="1" applyFill="1" applyBorder="1" applyAlignment="1">
      <alignment horizontal="center" vertical="center" wrapText="1"/>
    </xf>
    <xf numFmtId="0" fontId="28" fillId="0" borderId="46" xfId="0" applyFont="1" applyBorder="1" applyAlignment="1">
      <alignment horizontal="center" vertical="center"/>
    </xf>
    <xf numFmtId="166" fontId="28" fillId="0" borderId="47" xfId="0" applyNumberFormat="1" applyFont="1" applyBorder="1" applyAlignment="1">
      <alignment horizontal="center" vertical="center"/>
    </xf>
    <xf numFmtId="166" fontId="28" fillId="0" borderId="44" xfId="0" applyNumberFormat="1" applyFont="1" applyBorder="1" applyAlignment="1">
      <alignment horizontal="center" vertical="center"/>
    </xf>
    <xf numFmtId="166" fontId="28" fillId="0" borderId="42" xfId="0" applyNumberFormat="1" applyFont="1" applyBorder="1" applyAlignment="1">
      <alignment horizontal="center" vertical="center"/>
    </xf>
    <xf numFmtId="166" fontId="28" fillId="0" borderId="75" xfId="0" applyNumberFormat="1" applyFont="1" applyBorder="1" applyAlignment="1">
      <alignment horizontal="center" vertical="center"/>
    </xf>
    <xf numFmtId="0" fontId="28" fillId="0" borderId="36" xfId="0" applyFont="1" applyFill="1" applyBorder="1" applyAlignment="1">
      <alignment horizontal="center" vertical="center" wrapText="1"/>
    </xf>
    <xf numFmtId="0" fontId="28" fillId="0" borderId="37" xfId="0" applyFont="1" applyFill="1" applyBorder="1" applyAlignment="1">
      <alignment horizontal="center" vertical="center" wrapText="1"/>
    </xf>
    <xf numFmtId="0" fontId="28" fillId="0" borderId="37" xfId="0" applyFont="1" applyFill="1" applyBorder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8" fillId="0" borderId="39" xfId="0" applyFont="1" applyFill="1" applyBorder="1" applyAlignment="1">
      <alignment horizontal="center" vertical="center"/>
    </xf>
    <xf numFmtId="166" fontId="28" fillId="9" borderId="36" xfId="0" applyNumberFormat="1" applyFont="1" applyFill="1" applyBorder="1" applyAlignment="1">
      <alignment horizontal="center" vertical="center"/>
    </xf>
    <xf numFmtId="10" fontId="28" fillId="9" borderId="39" xfId="0" applyNumberFormat="1" applyFont="1" applyFill="1" applyBorder="1" applyAlignment="1">
      <alignment horizontal="center" vertical="center"/>
    </xf>
    <xf numFmtId="166" fontId="28" fillId="0" borderId="40" xfId="0" applyNumberFormat="1" applyFont="1" applyBorder="1" applyAlignment="1">
      <alignment horizontal="center" vertical="center"/>
    </xf>
    <xf numFmtId="166" fontId="28" fillId="0" borderId="38" xfId="0" applyNumberFormat="1" applyFont="1" applyBorder="1" applyAlignment="1">
      <alignment horizontal="center" vertical="center"/>
    </xf>
    <xf numFmtId="166" fontId="28" fillId="0" borderId="26" xfId="0" applyNumberFormat="1" applyFont="1" applyBorder="1" applyAlignment="1">
      <alignment vertical="center"/>
    </xf>
    <xf numFmtId="166" fontId="28" fillId="0" borderId="25" xfId="0" applyNumberFormat="1" applyFont="1" applyBorder="1" applyAlignment="1">
      <alignment vertical="center"/>
    </xf>
    <xf numFmtId="166" fontId="28" fillId="0" borderId="27" xfId="0" applyNumberFormat="1" applyFont="1" applyBorder="1" applyAlignment="1">
      <alignment vertical="center"/>
    </xf>
    <xf numFmtId="166" fontId="28" fillId="0" borderId="74" xfId="0" applyNumberFormat="1" applyFont="1" applyBorder="1" applyAlignment="1">
      <alignment horizontal="center" vertical="center"/>
    </xf>
    <xf numFmtId="166" fontId="28" fillId="0" borderId="36" xfId="0" applyNumberFormat="1" applyFont="1" applyBorder="1" applyAlignment="1">
      <alignment horizontal="center" vertical="center"/>
    </xf>
    <xf numFmtId="166" fontId="28" fillId="0" borderId="39" xfId="0" applyNumberFormat="1" applyFont="1" applyBorder="1" applyAlignment="1">
      <alignment horizontal="center" vertical="center"/>
    </xf>
    <xf numFmtId="166" fontId="28" fillId="0" borderId="7" xfId="0" applyNumberFormat="1" applyFont="1" applyBorder="1" applyAlignment="1">
      <alignment vertical="center"/>
    </xf>
    <xf numFmtId="166" fontId="28" fillId="0" borderId="37" xfId="0" applyNumberFormat="1" applyFont="1" applyBorder="1" applyAlignment="1">
      <alignment horizontal="center" vertical="center"/>
    </xf>
    <xf numFmtId="166" fontId="28" fillId="0" borderId="68" xfId="0" applyNumberFormat="1" applyFont="1" applyBorder="1" applyAlignment="1">
      <alignment vertical="center"/>
    </xf>
    <xf numFmtId="0" fontId="28" fillId="0" borderId="52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/>
    </xf>
    <xf numFmtId="0" fontId="28" fillId="0" borderId="73" xfId="0" applyFont="1" applyFill="1" applyBorder="1" applyAlignment="1">
      <alignment horizontal="center" vertical="center"/>
    </xf>
    <xf numFmtId="0" fontId="28" fillId="0" borderId="6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right"/>
    </xf>
    <xf numFmtId="0" fontId="21" fillId="0" borderId="0" xfId="0" applyFont="1" applyFill="1" applyBorder="1" applyAlignment="1">
      <alignment horizontal="center"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21" fillId="0" borderId="79" xfId="0" applyFont="1" applyFill="1" applyBorder="1" applyAlignment="1">
      <alignment horizontal="center" vertical="center" wrapText="1"/>
    </xf>
    <xf numFmtId="0" fontId="21" fillId="0" borderId="62" xfId="0" applyFont="1" applyFill="1" applyBorder="1" applyAlignment="1">
      <alignment horizontal="center" vertical="center" wrapText="1"/>
    </xf>
    <xf numFmtId="166" fontId="25" fillId="9" borderId="62" xfId="0" applyNumberFormat="1" applyFont="1" applyFill="1" applyBorder="1" applyAlignment="1">
      <alignment horizontal="center" vertical="center" wrapText="1"/>
    </xf>
    <xf numFmtId="10" fontId="23" fillId="9" borderId="12" xfId="1" applyNumberFormat="1" applyFont="1" applyFill="1" applyBorder="1" applyAlignment="1">
      <alignment horizontal="center" vertical="center" wrapText="1"/>
    </xf>
    <xf numFmtId="166" fontId="25" fillId="4" borderId="41" xfId="0" applyNumberFormat="1" applyFont="1" applyFill="1" applyBorder="1" applyAlignment="1">
      <alignment horizontal="center" vertical="center" wrapText="1"/>
    </xf>
    <xf numFmtId="166" fontId="25" fillId="4" borderId="79" xfId="0" applyNumberFormat="1" applyFont="1" applyFill="1" applyBorder="1" applyAlignment="1">
      <alignment horizontal="center" vertical="center" wrapText="1"/>
    </xf>
    <xf numFmtId="0" fontId="20" fillId="0" borderId="36" xfId="0" applyFont="1" applyFill="1" applyBorder="1" applyAlignment="1">
      <alignment horizontal="center" vertical="center" wrapText="1"/>
    </xf>
    <xf numFmtId="0" fontId="21" fillId="0" borderId="37" xfId="0" applyFont="1" applyFill="1" applyBorder="1" applyAlignment="1">
      <alignment horizontal="center" vertical="center" wrapText="1"/>
    </xf>
    <xf numFmtId="0" fontId="27" fillId="0" borderId="0" xfId="0" applyFont="1"/>
    <xf numFmtId="0" fontId="20" fillId="0" borderId="0" xfId="0" applyFont="1" applyFill="1" applyAlignment="1">
      <alignment horizontal="center" vertical="center"/>
    </xf>
    <xf numFmtId="0" fontId="20" fillId="0" borderId="0" xfId="0" applyFont="1" applyBorder="1" applyAlignment="1">
      <alignment horizontal="center"/>
    </xf>
    <xf numFmtId="166" fontId="23" fillId="9" borderId="62" xfId="0" applyNumberFormat="1" applyFont="1" applyFill="1" applyBorder="1" applyAlignment="1">
      <alignment horizontal="center" vertical="center" wrapText="1"/>
    </xf>
    <xf numFmtId="166" fontId="23" fillId="4" borderId="39" xfId="0" applyNumberFormat="1" applyFont="1" applyFill="1" applyBorder="1" applyAlignment="1">
      <alignment horizontal="center" vertical="center" wrapText="1"/>
    </xf>
    <xf numFmtId="166" fontId="23" fillId="4" borderId="78" xfId="0" applyNumberFormat="1" applyFont="1" applyFill="1" applyBorder="1" applyAlignment="1">
      <alignment horizontal="center" vertical="center" wrapText="1"/>
    </xf>
    <xf numFmtId="166" fontId="23" fillId="4" borderId="41" xfId="0" applyNumberFormat="1" applyFont="1" applyFill="1" applyBorder="1" applyAlignment="1">
      <alignment horizontal="center" vertical="center" wrapText="1"/>
    </xf>
    <xf numFmtId="166" fontId="23" fillId="4" borderId="79" xfId="0" applyNumberFormat="1" applyFont="1" applyFill="1" applyBorder="1" applyAlignment="1">
      <alignment horizontal="center" vertical="center" wrapText="1"/>
    </xf>
    <xf numFmtId="0" fontId="28" fillId="0" borderId="38" xfId="0" applyFont="1" applyFill="1" applyBorder="1" applyAlignment="1">
      <alignment horizontal="center" vertical="center"/>
    </xf>
    <xf numFmtId="166" fontId="28" fillId="0" borderId="40" xfId="0" applyNumberFormat="1" applyFont="1" applyBorder="1" applyAlignment="1">
      <alignment vertical="center"/>
    </xf>
    <xf numFmtId="166" fontId="28" fillId="0" borderId="37" xfId="0" applyNumberFormat="1" applyFont="1" applyBorder="1" applyAlignment="1">
      <alignment vertical="center"/>
    </xf>
    <xf numFmtId="166" fontId="28" fillId="0" borderId="39" xfId="0" applyNumberFormat="1" applyFont="1" applyBorder="1" applyAlignment="1">
      <alignment vertical="center"/>
    </xf>
    <xf numFmtId="166" fontId="28" fillId="0" borderId="81" xfId="0" applyNumberFormat="1" applyFont="1" applyBorder="1" applyAlignment="1">
      <alignment horizontal="center" vertical="center"/>
    </xf>
    <xf numFmtId="166" fontId="28" fillId="0" borderId="63" xfId="0" applyNumberFormat="1" applyFont="1" applyBorder="1" applyAlignment="1">
      <alignment horizontal="center" vertical="center"/>
    </xf>
    <xf numFmtId="0" fontId="20" fillId="0" borderId="10" xfId="0" applyFont="1" applyFill="1" applyBorder="1"/>
    <xf numFmtId="0" fontId="20" fillId="4" borderId="3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vertical="center"/>
    </xf>
    <xf numFmtId="165" fontId="20" fillId="2" borderId="29" xfId="1" applyNumberFormat="1" applyFont="1" applyFill="1" applyBorder="1" applyAlignment="1">
      <alignment horizontal="center" vertical="center"/>
    </xf>
    <xf numFmtId="0" fontId="20" fillId="0" borderId="19" xfId="0" applyFont="1" applyFill="1" applyBorder="1" applyAlignment="1">
      <alignment vertical="center"/>
    </xf>
    <xf numFmtId="165" fontId="20" fillId="5" borderId="29" xfId="1" applyNumberFormat="1" applyFont="1" applyFill="1" applyBorder="1" applyAlignment="1">
      <alignment horizontal="center" vertical="center"/>
    </xf>
    <xf numFmtId="165" fontId="28" fillId="6" borderId="29" xfId="1" applyNumberFormat="1" applyFont="1" applyFill="1" applyBorder="1" applyAlignment="1">
      <alignment horizontal="center" vertical="center"/>
    </xf>
    <xf numFmtId="165" fontId="20" fillId="8" borderId="29" xfId="1" applyNumberFormat="1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vertical="center"/>
    </xf>
    <xf numFmtId="165" fontId="20" fillId="7" borderId="32" xfId="1" applyNumberFormat="1" applyFont="1" applyFill="1" applyBorder="1" applyAlignment="1">
      <alignment horizontal="center" vertical="center"/>
    </xf>
    <xf numFmtId="0" fontId="20" fillId="0" borderId="76" xfId="0" applyFont="1" applyFill="1" applyBorder="1" applyAlignment="1">
      <alignment horizontal="center" vertical="center" wrapText="1"/>
    </xf>
    <xf numFmtId="0" fontId="20" fillId="0" borderId="41" xfId="0" applyFont="1" applyFill="1" applyBorder="1" applyAlignment="1">
      <alignment horizontal="center" vertical="center" wrapText="1"/>
    </xf>
    <xf numFmtId="0" fontId="28" fillId="0" borderId="41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79" xfId="0" applyFont="1" applyFill="1" applyBorder="1" applyAlignment="1">
      <alignment horizontal="center" vertical="center" wrapText="1"/>
    </xf>
    <xf numFmtId="0" fontId="20" fillId="0" borderId="62" xfId="0" applyFont="1" applyFill="1" applyBorder="1" applyAlignment="1">
      <alignment horizontal="center" vertical="center" wrapText="1"/>
    </xf>
    <xf numFmtId="10" fontId="28" fillId="9" borderId="12" xfId="1" applyNumberFormat="1" applyFont="1" applyFill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/>
    </xf>
    <xf numFmtId="0" fontId="28" fillId="0" borderId="37" xfId="0" applyFont="1" applyFill="1" applyBorder="1" applyAlignment="1">
      <alignment vertical="center" wrapText="1"/>
    </xf>
    <xf numFmtId="0" fontId="28" fillId="0" borderId="37" xfId="2" applyFont="1" applyBorder="1" applyAlignment="1">
      <alignment horizontal="center" vertical="center" wrapText="1"/>
    </xf>
    <xf numFmtId="0" fontId="28" fillId="0" borderId="39" xfId="0" applyFont="1" applyFill="1" applyBorder="1" applyAlignment="1">
      <alignment horizontal="center" vertical="center" wrapText="1"/>
    </xf>
    <xf numFmtId="0" fontId="28" fillId="0" borderId="25" xfId="0" applyFont="1" applyFill="1" applyBorder="1" applyAlignment="1">
      <alignment horizontal="center" vertical="center"/>
    </xf>
    <xf numFmtId="0" fontId="28" fillId="0" borderId="74" xfId="0" applyFont="1" applyFill="1" applyBorder="1" applyAlignment="1">
      <alignment horizontal="center" vertical="center" wrapText="1"/>
    </xf>
    <xf numFmtId="0" fontId="20" fillId="0" borderId="71" xfId="0" applyFont="1" applyBorder="1" applyAlignment="1">
      <alignment horizontal="center" vertical="center" wrapText="1"/>
    </xf>
    <xf numFmtId="0" fontId="20" fillId="0" borderId="71" xfId="0" applyFont="1" applyBorder="1" applyAlignment="1">
      <alignment horizontal="center" vertical="center"/>
    </xf>
    <xf numFmtId="0" fontId="28" fillId="0" borderId="71" xfId="0" applyFont="1" applyFill="1" applyBorder="1" applyAlignment="1">
      <alignment horizontal="center" vertical="center" wrapText="1"/>
    </xf>
    <xf numFmtId="0" fontId="28" fillId="0" borderId="71" xfId="0" applyFont="1" applyFill="1" applyBorder="1" applyAlignment="1">
      <alignment vertical="center" wrapText="1"/>
    </xf>
    <xf numFmtId="0" fontId="28" fillId="0" borderId="71" xfId="2" applyFont="1" applyBorder="1" applyAlignment="1">
      <alignment horizontal="center" vertical="center" wrapText="1"/>
    </xf>
    <xf numFmtId="0" fontId="28" fillId="0" borderId="43" xfId="0" applyFont="1" applyFill="1" applyBorder="1" applyAlignment="1">
      <alignment horizontal="center" vertical="center" wrapText="1"/>
    </xf>
    <xf numFmtId="0" fontId="28" fillId="0" borderId="37" xfId="2" applyFont="1" applyBorder="1" applyAlignment="1">
      <alignment horizontal="center" vertical="center"/>
    </xf>
    <xf numFmtId="0" fontId="28" fillId="0" borderId="71" xfId="2" applyFont="1" applyBorder="1" applyAlignment="1">
      <alignment horizontal="center" vertical="center"/>
    </xf>
    <xf numFmtId="0" fontId="20" fillId="0" borderId="37" xfId="0" quotePrefix="1" applyFont="1" applyBorder="1" applyAlignment="1">
      <alignment horizontal="center" vertical="center"/>
    </xf>
    <xf numFmtId="0" fontId="20" fillId="0" borderId="44" xfId="0" applyFont="1" applyBorder="1" applyAlignment="1">
      <alignment horizontal="center" vertical="center"/>
    </xf>
    <xf numFmtId="0" fontId="28" fillId="0" borderId="44" xfId="0" applyFont="1" applyFill="1" applyBorder="1" applyAlignment="1">
      <alignment vertical="center" wrapText="1"/>
    </xf>
    <xf numFmtId="0" fontId="28" fillId="0" borderId="48" xfId="0" applyFont="1" applyFill="1" applyBorder="1" applyAlignment="1">
      <alignment horizontal="center" vertical="center" wrapText="1"/>
    </xf>
    <xf numFmtId="0" fontId="28" fillId="0" borderId="58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8" fillId="0" borderId="1" xfId="0" applyFont="1" applyFill="1" applyBorder="1" applyAlignment="1">
      <alignment vertical="center" wrapText="1"/>
    </xf>
    <xf numFmtId="0" fontId="28" fillId="0" borderId="29" xfId="0" applyFont="1" applyFill="1" applyBorder="1" applyAlignment="1">
      <alignment horizontal="center" vertical="center" wrapText="1"/>
    </xf>
    <xf numFmtId="0" fontId="28" fillId="0" borderId="59" xfId="0" applyFont="1" applyFill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8" fillId="0" borderId="31" xfId="0" applyFont="1" applyFill="1" applyBorder="1" applyAlignment="1">
      <alignment vertical="center" wrapText="1"/>
    </xf>
    <xf numFmtId="0" fontId="28" fillId="0" borderId="31" xfId="2" applyFont="1" applyBorder="1" applyAlignment="1">
      <alignment horizontal="center" vertical="center" wrapText="1"/>
    </xf>
    <xf numFmtId="0" fontId="28" fillId="0" borderId="31" xfId="2" applyFont="1" applyBorder="1" applyAlignment="1">
      <alignment horizontal="center" vertical="center"/>
    </xf>
    <xf numFmtId="0" fontId="28" fillId="0" borderId="32" xfId="0" applyFont="1" applyFill="1" applyBorder="1" applyAlignment="1">
      <alignment horizontal="center" vertical="center" wrapText="1"/>
    </xf>
    <xf numFmtId="0" fontId="28" fillId="0" borderId="60" xfId="0" applyFont="1" applyFill="1" applyBorder="1" applyAlignment="1">
      <alignment horizontal="center" vertical="center"/>
    </xf>
    <xf numFmtId="0" fontId="28" fillId="0" borderId="37" xfId="0" applyFont="1" applyBorder="1" applyAlignment="1">
      <alignment horizontal="center" vertical="center"/>
    </xf>
    <xf numFmtId="166" fontId="28" fillId="0" borderId="13" xfId="0" applyNumberFormat="1" applyFont="1" applyFill="1" applyBorder="1" applyAlignment="1">
      <alignment vertical="center"/>
    </xf>
    <xf numFmtId="166" fontId="28" fillId="9" borderId="62" xfId="0" applyNumberFormat="1" applyFont="1" applyFill="1" applyBorder="1" applyAlignment="1">
      <alignment horizontal="center" vertical="center" wrapText="1"/>
    </xf>
    <xf numFmtId="166" fontId="28" fillId="4" borderId="76" xfId="0" applyNumberFormat="1" applyFont="1" applyFill="1" applyBorder="1" applyAlignment="1">
      <alignment horizontal="center" vertical="center" wrapText="1"/>
    </xf>
    <xf numFmtId="166" fontId="28" fillId="4" borderId="41" xfId="0" applyNumberFormat="1" applyFont="1" applyFill="1" applyBorder="1" applyAlignment="1">
      <alignment horizontal="center" vertical="center" wrapText="1"/>
    </xf>
    <xf numFmtId="166" fontId="28" fillId="4" borderId="79" xfId="0" applyNumberFormat="1" applyFont="1" applyFill="1" applyBorder="1" applyAlignment="1">
      <alignment horizontal="center" vertical="center" wrapText="1"/>
    </xf>
    <xf numFmtId="166" fontId="28" fillId="4" borderId="25" xfId="0" applyNumberFormat="1" applyFont="1" applyFill="1" applyBorder="1" applyAlignment="1">
      <alignment horizontal="center" vertical="center" wrapText="1"/>
    </xf>
    <xf numFmtId="166" fontId="28" fillId="2" borderId="36" xfId="0" applyNumberFormat="1" applyFont="1" applyFill="1" applyBorder="1" applyAlignment="1">
      <alignment horizontal="center" vertical="center" wrapText="1"/>
    </xf>
    <xf numFmtId="166" fontId="28" fillId="2" borderId="37" xfId="0" applyNumberFormat="1" applyFont="1" applyFill="1" applyBorder="1" applyAlignment="1">
      <alignment horizontal="center" vertical="center" wrapText="1"/>
    </xf>
    <xf numFmtId="166" fontId="28" fillId="2" borderId="39" xfId="0" applyNumberFormat="1" applyFont="1" applyFill="1" applyBorder="1" applyAlignment="1">
      <alignment horizontal="center" vertical="center" wrapText="1"/>
    </xf>
    <xf numFmtId="166" fontId="28" fillId="2" borderId="54" xfId="0" applyNumberFormat="1" applyFont="1" applyFill="1" applyBorder="1" applyAlignment="1">
      <alignment horizontal="center" vertical="center" wrapText="1"/>
    </xf>
    <xf numFmtId="166" fontId="28" fillId="5" borderId="36" xfId="0" applyNumberFormat="1" applyFont="1" applyFill="1" applyBorder="1" applyAlignment="1">
      <alignment horizontal="center" vertical="center" wrapText="1"/>
    </xf>
    <xf numFmtId="166" fontId="28" fillId="5" borderId="37" xfId="0" applyNumberFormat="1" applyFont="1" applyFill="1" applyBorder="1" applyAlignment="1">
      <alignment horizontal="center" vertical="center" wrapText="1"/>
    </xf>
    <xf numFmtId="166" fontId="28" fillId="5" borderId="39" xfId="0" applyNumberFormat="1" applyFont="1" applyFill="1" applyBorder="1" applyAlignment="1">
      <alignment horizontal="center" vertical="center" wrapText="1"/>
    </xf>
    <xf numFmtId="166" fontId="28" fillId="5" borderId="54" xfId="0" applyNumberFormat="1" applyFont="1" applyFill="1" applyBorder="1" applyAlignment="1">
      <alignment horizontal="center" vertical="center" wrapText="1"/>
    </xf>
    <xf numFmtId="166" fontId="28" fillId="6" borderId="36" xfId="0" applyNumberFormat="1" applyFont="1" applyFill="1" applyBorder="1" applyAlignment="1">
      <alignment horizontal="center" vertical="center" wrapText="1"/>
    </xf>
    <xf numFmtId="166" fontId="28" fillId="6" borderId="37" xfId="0" applyNumberFormat="1" applyFont="1" applyFill="1" applyBorder="1" applyAlignment="1">
      <alignment horizontal="center" vertical="center" wrapText="1"/>
    </xf>
    <xf numFmtId="166" fontId="28" fillId="6" borderId="39" xfId="0" applyNumberFormat="1" applyFont="1" applyFill="1" applyBorder="1" applyAlignment="1">
      <alignment horizontal="center" vertical="center" wrapText="1"/>
    </xf>
    <xf numFmtId="166" fontId="28" fillId="6" borderId="54" xfId="0" applyNumberFormat="1" applyFont="1" applyFill="1" applyBorder="1" applyAlignment="1">
      <alignment horizontal="center" vertical="center" wrapText="1"/>
    </xf>
    <xf numFmtId="166" fontId="28" fillId="8" borderId="36" xfId="0" applyNumberFormat="1" applyFont="1" applyFill="1" applyBorder="1" applyAlignment="1">
      <alignment horizontal="center" vertical="center" wrapText="1"/>
    </xf>
    <xf numFmtId="166" fontId="28" fillId="8" borderId="37" xfId="0" applyNumberFormat="1" applyFont="1" applyFill="1" applyBorder="1" applyAlignment="1">
      <alignment horizontal="center" vertical="center" wrapText="1"/>
    </xf>
    <xf numFmtId="166" fontId="28" fillId="8" borderId="39" xfId="0" applyNumberFormat="1" applyFont="1" applyFill="1" applyBorder="1" applyAlignment="1">
      <alignment horizontal="center" vertical="center" wrapText="1"/>
    </xf>
    <xf numFmtId="166" fontId="28" fillId="8" borderId="54" xfId="0" applyNumberFormat="1" applyFont="1" applyFill="1" applyBorder="1" applyAlignment="1">
      <alignment horizontal="center" vertical="center" wrapText="1"/>
    </xf>
    <xf numFmtId="166" fontId="28" fillId="7" borderId="40" xfId="0" applyNumberFormat="1" applyFont="1" applyFill="1" applyBorder="1" applyAlignment="1">
      <alignment horizontal="center" vertical="center" wrapText="1"/>
    </xf>
    <xf numFmtId="166" fontId="28" fillId="7" borderId="39" xfId="0" applyNumberFormat="1" applyFont="1" applyFill="1" applyBorder="1" applyAlignment="1">
      <alignment horizontal="center" vertical="center" wrapText="1"/>
    </xf>
    <xf numFmtId="166" fontId="28" fillId="7" borderId="37" xfId="0" applyNumberFormat="1" applyFont="1" applyFill="1" applyBorder="1" applyAlignment="1">
      <alignment horizontal="center" vertical="center" wrapText="1"/>
    </xf>
    <xf numFmtId="166" fontId="28" fillId="7" borderId="27" xfId="0" applyNumberFormat="1" applyFont="1" applyFill="1" applyBorder="1" applyAlignment="1">
      <alignment horizontal="center" vertical="center" wrapText="1"/>
    </xf>
    <xf numFmtId="0" fontId="28" fillId="0" borderId="27" xfId="0" applyFont="1" applyFill="1" applyBorder="1" applyAlignment="1">
      <alignment horizontal="center" vertical="center"/>
    </xf>
    <xf numFmtId="0" fontId="28" fillId="0" borderId="80" xfId="0" applyFont="1" applyFill="1" applyBorder="1" applyAlignment="1">
      <alignment horizontal="center" vertical="center"/>
    </xf>
    <xf numFmtId="0" fontId="28" fillId="0" borderId="42" xfId="0" applyFont="1" applyFill="1" applyBorder="1" applyAlignment="1">
      <alignment horizontal="center" vertical="center" wrapText="1"/>
    </xf>
    <xf numFmtId="166" fontId="25" fillId="4" borderId="76" xfId="0" applyNumberFormat="1" applyFont="1" applyFill="1" applyBorder="1" applyAlignment="1">
      <alignment horizontal="center" vertical="center" wrapText="1"/>
    </xf>
    <xf numFmtId="0" fontId="20" fillId="0" borderId="44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31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7" fillId="0" borderId="35" xfId="0" applyFont="1" applyFill="1" applyBorder="1" applyAlignment="1">
      <alignment horizontal="center" vertical="center"/>
    </xf>
    <xf numFmtId="0" fontId="20" fillId="0" borderId="44" xfId="0" applyFont="1" applyFill="1" applyBorder="1" applyAlignment="1">
      <alignment horizontal="left" vertical="center" wrapText="1"/>
    </xf>
    <xf numFmtId="0" fontId="21" fillId="0" borderId="31" xfId="0" applyFont="1" applyFill="1" applyBorder="1" applyAlignment="1">
      <alignment horizontal="left" vertical="center" wrapText="1"/>
    </xf>
    <xf numFmtId="166" fontId="23" fillId="4" borderId="76" xfId="0" applyNumberFormat="1" applyFont="1" applyFill="1" applyBorder="1" applyAlignment="1">
      <alignment horizontal="center" vertical="center" wrapText="1"/>
    </xf>
    <xf numFmtId="0" fontId="28" fillId="0" borderId="46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center" vertical="center"/>
    </xf>
    <xf numFmtId="166" fontId="28" fillId="9" borderId="75" xfId="0" applyNumberFormat="1" applyFont="1" applyFill="1" applyBorder="1" applyAlignment="1">
      <alignment horizontal="center" vertical="center"/>
    </xf>
    <xf numFmtId="10" fontId="28" fillId="9" borderId="72" xfId="0" applyNumberFormat="1" applyFont="1" applyFill="1" applyBorder="1" applyAlignment="1">
      <alignment horizontal="center" vertical="center"/>
    </xf>
    <xf numFmtId="0" fontId="28" fillId="0" borderId="34" xfId="0" applyFont="1" applyFill="1" applyBorder="1" applyAlignment="1">
      <alignment horizontal="center" vertical="center" wrapText="1"/>
    </xf>
    <xf numFmtId="0" fontId="28" fillId="0" borderId="35" xfId="0" applyFont="1" applyFill="1" applyBorder="1" applyAlignment="1">
      <alignment horizontal="center" vertical="center"/>
    </xf>
    <xf numFmtId="166" fontId="28" fillId="9" borderId="34" xfId="0" applyNumberFormat="1" applyFont="1" applyFill="1" applyBorder="1" applyAlignment="1">
      <alignment horizontal="center" vertical="center"/>
    </xf>
    <xf numFmtId="10" fontId="28" fillId="9" borderId="35" xfId="0" applyNumberFormat="1" applyFont="1" applyFill="1" applyBorder="1" applyAlignment="1">
      <alignment horizontal="center" vertical="center"/>
    </xf>
    <xf numFmtId="0" fontId="28" fillId="0" borderId="49" xfId="0" applyFont="1" applyFill="1" applyBorder="1" applyAlignment="1">
      <alignment horizontal="center" vertical="center"/>
    </xf>
    <xf numFmtId="0" fontId="28" fillId="0" borderId="5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center" vertical="center"/>
    </xf>
    <xf numFmtId="0" fontId="28" fillId="0" borderId="71" xfId="0" applyFont="1" applyFill="1" applyBorder="1" applyAlignment="1">
      <alignment horizontal="center" vertical="center"/>
    </xf>
    <xf numFmtId="166" fontId="28" fillId="0" borderId="1" xfId="0" applyNumberFormat="1" applyFont="1" applyBorder="1" applyAlignment="1">
      <alignment horizontal="center" vertical="center"/>
    </xf>
    <xf numFmtId="0" fontId="28" fillId="0" borderId="50" xfId="0" applyFont="1" applyFill="1" applyBorder="1" applyAlignment="1">
      <alignment horizontal="center" vertical="center"/>
    </xf>
    <xf numFmtId="166" fontId="28" fillId="0" borderId="4" xfId="0" applyNumberFormat="1" applyFont="1" applyBorder="1" applyAlignment="1">
      <alignment horizontal="center" vertical="center"/>
    </xf>
    <xf numFmtId="0" fontId="28" fillId="0" borderId="43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  <xf numFmtId="166" fontId="28" fillId="9" borderId="74" xfId="0" applyNumberFormat="1" applyFont="1" applyFill="1" applyBorder="1" applyAlignment="1">
      <alignment horizontal="center" vertical="center"/>
    </xf>
    <xf numFmtId="10" fontId="28" fillId="9" borderId="43" xfId="0" applyNumberFormat="1" applyFont="1" applyFill="1" applyBorder="1" applyAlignment="1">
      <alignment horizontal="center" vertical="center"/>
    </xf>
    <xf numFmtId="166" fontId="28" fillId="0" borderId="53" xfId="0" applyNumberFormat="1" applyFont="1" applyBorder="1" applyAlignment="1">
      <alignment vertical="center"/>
    </xf>
    <xf numFmtId="166" fontId="28" fillId="0" borderId="71" xfId="0" applyNumberFormat="1" applyFont="1" applyBorder="1" applyAlignment="1">
      <alignment vertical="center"/>
    </xf>
    <xf numFmtId="166" fontId="28" fillId="0" borderId="43" xfId="0" applyNumberFormat="1" applyFont="1" applyBorder="1" applyAlignment="1">
      <alignment vertical="center"/>
    </xf>
    <xf numFmtId="0" fontId="28" fillId="0" borderId="44" xfId="0" applyFont="1" applyFill="1" applyBorder="1" applyAlignment="1">
      <alignment horizontal="left" vertical="center" wrapText="1"/>
    </xf>
    <xf numFmtId="0" fontId="28" fillId="0" borderId="31" xfId="0" applyFont="1" applyFill="1" applyBorder="1" applyAlignment="1">
      <alignment horizontal="left" vertical="center" wrapText="1"/>
    </xf>
    <xf numFmtId="49" fontId="28" fillId="0" borderId="37" xfId="0" applyNumberFormat="1" applyFont="1" applyFill="1" applyBorder="1" applyAlignment="1">
      <alignment horizontal="center" vertical="center" wrapText="1"/>
    </xf>
    <xf numFmtId="0" fontId="28" fillId="0" borderId="26" xfId="0" applyFont="1" applyFill="1" applyBorder="1" applyAlignment="1">
      <alignment horizontal="center" vertical="center"/>
    </xf>
    <xf numFmtId="166" fontId="27" fillId="9" borderId="47" xfId="0" applyNumberFormat="1" applyFont="1" applyFill="1" applyBorder="1" applyAlignment="1">
      <alignment horizontal="center" vertical="center"/>
    </xf>
    <xf numFmtId="10" fontId="27" fillId="9" borderId="46" xfId="0" applyNumberFormat="1" applyFont="1" applyFill="1" applyBorder="1" applyAlignment="1">
      <alignment horizontal="center" vertical="center"/>
    </xf>
    <xf numFmtId="166" fontId="27" fillId="9" borderId="6" xfId="0" applyNumberFormat="1" applyFont="1" applyFill="1" applyBorder="1" applyAlignment="1">
      <alignment horizontal="center" vertical="center"/>
    </xf>
    <xf numFmtId="10" fontId="27" fillId="9" borderId="3" xfId="0" applyNumberFormat="1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 wrapText="1"/>
    </xf>
    <xf numFmtId="166" fontId="27" fillId="9" borderId="9" xfId="0" applyNumberFormat="1" applyFont="1" applyFill="1" applyBorder="1" applyAlignment="1">
      <alignment horizontal="center" vertical="center"/>
    </xf>
    <xf numFmtId="10" fontId="27" fillId="9" borderId="10" xfId="0" applyNumberFormat="1" applyFont="1" applyFill="1" applyBorder="1" applyAlignment="1">
      <alignment horizontal="center" vertical="center"/>
    </xf>
    <xf numFmtId="0" fontId="26" fillId="0" borderId="37" xfId="0" applyFont="1" applyFill="1" applyBorder="1" applyAlignment="1">
      <alignment horizontal="center" vertical="center" wrapText="1"/>
    </xf>
    <xf numFmtId="166" fontId="27" fillId="9" borderId="40" xfId="0" applyNumberFormat="1" applyFont="1" applyFill="1" applyBorder="1" applyAlignment="1">
      <alignment horizontal="center" vertical="center"/>
    </xf>
    <xf numFmtId="10" fontId="27" fillId="9" borderId="38" xfId="0" applyNumberFormat="1" applyFont="1" applyFill="1" applyBorder="1" applyAlignment="1">
      <alignment horizontal="center" vertical="center"/>
    </xf>
    <xf numFmtId="166" fontId="27" fillId="0" borderId="54" xfId="0" applyNumberFormat="1" applyFont="1" applyBorder="1" applyAlignment="1">
      <alignment vertical="center"/>
    </xf>
    <xf numFmtId="166" fontId="27" fillId="9" borderId="33" xfId="0" applyNumberFormat="1" applyFont="1" applyFill="1" applyBorder="1" applyAlignment="1">
      <alignment horizontal="center" vertical="center"/>
    </xf>
    <xf numFmtId="10" fontId="27" fillId="9" borderId="20" xfId="0" applyNumberFormat="1" applyFont="1" applyFill="1" applyBorder="1" applyAlignment="1">
      <alignment horizontal="center" vertical="center"/>
    </xf>
    <xf numFmtId="166" fontId="27" fillId="9" borderId="69" xfId="0" applyNumberFormat="1" applyFont="1" applyFill="1" applyBorder="1" applyAlignment="1">
      <alignment horizontal="center" vertical="center"/>
    </xf>
    <xf numFmtId="10" fontId="27" fillId="9" borderId="5" xfId="0" applyNumberFormat="1" applyFont="1" applyFill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0" fontId="31" fillId="0" borderId="44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0" fontId="31" fillId="0" borderId="52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left" vertical="center" wrapText="1"/>
    </xf>
    <xf numFmtId="0" fontId="31" fillId="0" borderId="36" xfId="0" applyFont="1" applyBorder="1" applyAlignment="1">
      <alignment horizontal="center" vertical="center" wrapText="1"/>
    </xf>
    <xf numFmtId="0" fontId="31" fillId="0" borderId="37" xfId="0" applyFont="1" applyBorder="1" applyAlignment="1">
      <alignment horizontal="left" vertical="center" wrapText="1"/>
    </xf>
    <xf numFmtId="0" fontId="31" fillId="0" borderId="34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vertical="center" wrapText="1"/>
    </xf>
    <xf numFmtId="0" fontId="31" fillId="0" borderId="30" xfId="0" applyFont="1" applyFill="1" applyBorder="1" applyAlignment="1">
      <alignment horizontal="center" vertical="center" wrapText="1"/>
    </xf>
    <xf numFmtId="0" fontId="31" fillId="0" borderId="31" xfId="0" applyFont="1" applyBorder="1" applyAlignment="1">
      <alignment horizontal="left" vertical="center" wrapText="1"/>
    </xf>
    <xf numFmtId="0" fontId="31" fillId="0" borderId="44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37" xfId="0" applyFont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31" xfId="0" applyFont="1" applyFill="1" applyBorder="1" applyAlignment="1">
      <alignment horizontal="center" vertical="center" wrapText="1"/>
    </xf>
    <xf numFmtId="0" fontId="32" fillId="0" borderId="28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49" fontId="16" fillId="0" borderId="31" xfId="0" applyNumberFormat="1" applyFont="1" applyFill="1" applyBorder="1" applyAlignment="1">
      <alignment horizontal="center" vertical="center"/>
    </xf>
    <xf numFmtId="0" fontId="9" fillId="3" borderId="2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2" fontId="9" fillId="2" borderId="84" xfId="0" applyNumberFormat="1" applyFont="1" applyFill="1" applyBorder="1" applyAlignment="1">
      <alignment vertical="center"/>
    </xf>
    <xf numFmtId="2" fontId="9" fillId="5" borderId="7" xfId="0" applyNumberFormat="1" applyFont="1" applyFill="1" applyBorder="1" applyAlignment="1">
      <alignment vertical="center"/>
    </xf>
    <xf numFmtId="2" fontId="9" fillId="6" borderId="7" xfId="0" applyNumberFormat="1" applyFont="1" applyFill="1" applyBorder="1" applyAlignment="1">
      <alignment vertical="center"/>
    </xf>
    <xf numFmtId="2" fontId="9" fillId="8" borderId="7" xfId="0" applyNumberFormat="1" applyFont="1" applyFill="1" applyBorder="1" applyAlignment="1">
      <alignment vertical="center"/>
    </xf>
    <xf numFmtId="2" fontId="9" fillId="7" borderId="68" xfId="0" applyNumberFormat="1" applyFont="1" applyFill="1" applyBorder="1" applyAlignment="1">
      <alignment vertical="center"/>
    </xf>
    <xf numFmtId="0" fontId="9" fillId="4" borderId="14" xfId="0" applyFont="1" applyFill="1" applyBorder="1"/>
    <xf numFmtId="0" fontId="21" fillId="0" borderId="36" xfId="0" applyFont="1" applyFill="1" applyBorder="1" applyAlignment="1">
      <alignment horizontal="center" vertical="center" wrapText="1"/>
    </xf>
    <xf numFmtId="0" fontId="23" fillId="0" borderId="37" xfId="0" applyFont="1" applyFill="1" applyBorder="1" applyAlignment="1">
      <alignment horizontal="center" vertical="center" wrapText="1"/>
    </xf>
    <xf numFmtId="10" fontId="23" fillId="9" borderId="25" xfId="1" applyNumberFormat="1" applyFont="1" applyFill="1" applyBorder="1" applyAlignment="1">
      <alignment horizontal="center" vertical="center" wrapText="1"/>
    </xf>
    <xf numFmtId="0" fontId="28" fillId="0" borderId="44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28" fillId="0" borderId="4" xfId="0" applyFont="1" applyBorder="1" applyAlignment="1">
      <alignment vertical="center" wrapText="1"/>
    </xf>
    <xf numFmtId="0" fontId="28" fillId="0" borderId="41" xfId="0" applyFont="1" applyBorder="1" applyAlignment="1">
      <alignment vertical="center" wrapText="1"/>
    </xf>
    <xf numFmtId="0" fontId="20" fillId="0" borderId="41" xfId="0" applyFont="1" applyBorder="1" applyAlignment="1">
      <alignment horizontal="center" vertical="center"/>
    </xf>
    <xf numFmtId="0" fontId="28" fillId="0" borderId="41" xfId="0" applyFont="1" applyFill="1" applyBorder="1" applyAlignment="1">
      <alignment horizontal="center" vertical="center"/>
    </xf>
    <xf numFmtId="0" fontId="28" fillId="0" borderId="77" xfId="0" applyFont="1" applyFill="1" applyBorder="1" applyAlignment="1">
      <alignment horizontal="center" vertical="center"/>
    </xf>
    <xf numFmtId="0" fontId="28" fillId="0" borderId="31" xfId="0" applyFont="1" applyBorder="1" applyAlignment="1">
      <alignment vertical="center" wrapText="1"/>
    </xf>
    <xf numFmtId="0" fontId="28" fillId="0" borderId="37" xfId="0" applyFont="1" applyBorder="1" applyAlignment="1">
      <alignment vertical="center" wrapText="1"/>
    </xf>
    <xf numFmtId="0" fontId="28" fillId="8" borderId="44" xfId="0" applyFont="1" applyFill="1" applyBorder="1" applyAlignment="1">
      <alignment vertical="center" wrapText="1"/>
    </xf>
    <xf numFmtId="0" fontId="28" fillId="0" borderId="45" xfId="0" applyFont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8" fillId="0" borderId="30" xfId="0" applyFont="1" applyBorder="1" applyAlignment="1">
      <alignment horizontal="center" vertical="center" wrapText="1"/>
    </xf>
    <xf numFmtId="0" fontId="28" fillId="0" borderId="44" xfId="0" applyFont="1" applyBorder="1" applyAlignment="1">
      <alignment horizontal="left" vertical="center" wrapText="1"/>
    </xf>
    <xf numFmtId="0" fontId="28" fillId="0" borderId="31" xfId="0" applyFont="1" applyBorder="1" applyAlignment="1">
      <alignment horizontal="left" vertical="center" wrapText="1"/>
    </xf>
    <xf numFmtId="0" fontId="28" fillId="0" borderId="37" xfId="0" applyFont="1" applyFill="1" applyBorder="1" applyAlignment="1">
      <alignment horizontal="left" vertical="center" wrapText="1"/>
    </xf>
    <xf numFmtId="0" fontId="28" fillId="0" borderId="2" xfId="0" applyFont="1" applyFill="1" applyBorder="1" applyAlignment="1">
      <alignment horizontal="left" vertical="center" wrapText="1"/>
    </xf>
    <xf numFmtId="166" fontId="23" fillId="9" borderId="27" xfId="0" applyNumberFormat="1" applyFont="1" applyFill="1" applyBorder="1" applyAlignment="1">
      <alignment horizontal="center" vertical="center" wrapText="1"/>
    </xf>
    <xf numFmtId="166" fontId="28" fillId="9" borderId="52" xfId="0" applyNumberFormat="1" applyFont="1" applyFill="1" applyBorder="1" applyAlignment="1">
      <alignment horizontal="center" vertical="center"/>
    </xf>
    <xf numFmtId="10" fontId="28" fillId="9" borderId="73" xfId="0" applyNumberFormat="1" applyFont="1" applyFill="1" applyBorder="1" applyAlignment="1">
      <alignment horizontal="center" vertical="center"/>
    </xf>
    <xf numFmtId="166" fontId="28" fillId="9" borderId="76" xfId="0" applyNumberFormat="1" applyFont="1" applyFill="1" applyBorder="1" applyAlignment="1">
      <alignment horizontal="center" vertical="center"/>
    </xf>
    <xf numFmtId="10" fontId="28" fillId="9" borderId="77" xfId="0" applyNumberFormat="1" applyFont="1" applyFill="1" applyBorder="1" applyAlignment="1">
      <alignment horizontal="center" vertical="center"/>
    </xf>
    <xf numFmtId="166" fontId="28" fillId="0" borderId="76" xfId="0" applyNumberFormat="1" applyFont="1" applyBorder="1" applyAlignment="1">
      <alignment horizontal="center" vertical="center"/>
    </xf>
    <xf numFmtId="166" fontId="28" fillId="0" borderId="77" xfId="0" applyNumberFormat="1" applyFont="1" applyBorder="1" applyAlignment="1">
      <alignment horizontal="center" vertical="center"/>
    </xf>
    <xf numFmtId="166" fontId="28" fillId="0" borderId="1" xfId="0" applyNumberFormat="1" applyFont="1" applyBorder="1" applyAlignment="1">
      <alignment vertical="center"/>
    </xf>
    <xf numFmtId="166" fontId="28" fillId="0" borderId="29" xfId="0" applyNumberFormat="1" applyFont="1" applyBorder="1" applyAlignment="1">
      <alignment vertical="center"/>
    </xf>
    <xf numFmtId="0" fontId="23" fillId="0" borderId="44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 wrapText="1"/>
    </xf>
    <xf numFmtId="0" fontId="23" fillId="0" borderId="31" xfId="0" applyFont="1" applyBorder="1" applyAlignment="1">
      <alignment horizontal="center" vertical="center" wrapText="1"/>
    </xf>
    <xf numFmtId="0" fontId="23" fillId="0" borderId="37" xfId="0" applyFont="1" applyBorder="1" applyAlignment="1">
      <alignment horizontal="center" vertical="center" wrapText="1"/>
    </xf>
    <xf numFmtId="0" fontId="23" fillId="8" borderId="44" xfId="0" applyFont="1" applyFill="1" applyBorder="1" applyAlignment="1">
      <alignment horizontal="center" vertical="center" wrapText="1"/>
    </xf>
    <xf numFmtId="0" fontId="28" fillId="0" borderId="44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31" xfId="0" applyFont="1" applyBorder="1" applyAlignment="1">
      <alignment horizontal="center" vertical="center" wrapText="1"/>
    </xf>
    <xf numFmtId="0" fontId="23" fillId="0" borderId="4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3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8" fillId="0" borderId="52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76" xfId="0" applyFont="1" applyBorder="1" applyAlignment="1">
      <alignment horizontal="center" vertical="center" wrapText="1"/>
    </xf>
    <xf numFmtId="0" fontId="28" fillId="0" borderId="41" xfId="0" applyFont="1" applyBorder="1" applyAlignment="1">
      <alignment horizontal="center" vertical="center" wrapText="1"/>
    </xf>
    <xf numFmtId="0" fontId="28" fillId="0" borderId="36" xfId="0" applyFont="1" applyBorder="1" applyAlignment="1">
      <alignment horizontal="center" vertical="center" wrapText="1"/>
    </xf>
    <xf numFmtId="0" fontId="28" fillId="0" borderId="37" xfId="0" applyFont="1" applyBorder="1" applyAlignment="1">
      <alignment horizontal="center" vertical="center" wrapText="1"/>
    </xf>
    <xf numFmtId="0" fontId="28" fillId="8" borderId="45" xfId="0" applyFont="1" applyFill="1" applyBorder="1" applyAlignment="1">
      <alignment horizontal="center" vertical="center" wrapText="1"/>
    </xf>
    <xf numFmtId="0" fontId="28" fillId="8" borderId="44" xfId="0" applyFont="1" applyFill="1" applyBorder="1" applyAlignment="1">
      <alignment horizontal="center" vertical="center" wrapText="1"/>
    </xf>
    <xf numFmtId="0" fontId="28" fillId="0" borderId="71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8" fillId="0" borderId="81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28" fillId="0" borderId="37" xfId="2" applyFont="1" applyFill="1" applyBorder="1" applyAlignment="1">
      <alignment horizontal="center" vertical="center"/>
    </xf>
    <xf numFmtId="0" fontId="28" fillId="0" borderId="37" xfId="2" applyFont="1" applyFill="1" applyBorder="1" applyAlignment="1">
      <alignment horizontal="center" vertical="center" wrapText="1"/>
    </xf>
    <xf numFmtId="0" fontId="28" fillId="0" borderId="71" xfId="2" applyFont="1" applyFill="1" applyBorder="1" applyAlignment="1">
      <alignment horizontal="center" vertical="center"/>
    </xf>
    <xf numFmtId="0" fontId="28" fillId="0" borderId="71" xfId="2" applyFont="1" applyFill="1" applyBorder="1" applyAlignment="1">
      <alignment horizontal="center" vertical="center" wrapText="1"/>
    </xf>
    <xf numFmtId="166" fontId="28" fillId="0" borderId="4" xfId="0" applyNumberFormat="1" applyFont="1" applyBorder="1" applyAlignment="1">
      <alignment horizontal="center" vertical="center"/>
    </xf>
    <xf numFmtId="166" fontId="28" fillId="0" borderId="71" xfId="0" applyNumberFormat="1" applyFont="1" applyBorder="1" applyAlignment="1">
      <alignment horizontal="center" vertical="center"/>
    </xf>
    <xf numFmtId="166" fontId="28" fillId="0" borderId="2" xfId="0" applyNumberFormat="1" applyFont="1" applyBorder="1" applyAlignment="1">
      <alignment horizontal="center" vertical="center"/>
    </xf>
    <xf numFmtId="166" fontId="28" fillId="0" borderId="56" xfId="0" applyNumberFormat="1" applyFont="1" applyBorder="1" applyAlignment="1">
      <alignment horizontal="center" vertical="center"/>
    </xf>
    <xf numFmtId="166" fontId="28" fillId="0" borderId="76" xfId="0" applyNumberFormat="1" applyFont="1" applyBorder="1" applyAlignment="1">
      <alignment horizontal="center" vertical="center"/>
    </xf>
    <xf numFmtId="166" fontId="28" fillId="0" borderId="74" xfId="0" applyNumberFormat="1" applyFont="1" applyBorder="1" applyAlignment="1">
      <alignment horizontal="center" vertical="center"/>
    </xf>
    <xf numFmtId="166" fontId="28" fillId="0" borderId="34" xfId="0" applyNumberFormat="1" applyFont="1" applyBorder="1" applyAlignment="1">
      <alignment horizontal="center" vertical="center"/>
    </xf>
    <xf numFmtId="166" fontId="28" fillId="0" borderId="52" xfId="0" applyNumberFormat="1" applyFont="1" applyBorder="1" applyAlignment="1">
      <alignment horizontal="center" vertical="center"/>
    </xf>
    <xf numFmtId="166" fontId="28" fillId="0" borderId="0" xfId="0" applyNumberFormat="1" applyFont="1" applyBorder="1" applyAlignment="1">
      <alignment horizontal="center" vertical="center"/>
    </xf>
    <xf numFmtId="0" fontId="19" fillId="0" borderId="0" xfId="0" applyFont="1" applyFill="1" applyAlignment="1">
      <alignment horizontal="center"/>
    </xf>
    <xf numFmtId="0" fontId="19" fillId="0" borderId="7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21" fillId="0" borderId="7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left"/>
    </xf>
    <xf numFmtId="0" fontId="22" fillId="0" borderId="7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166" fontId="22" fillId="0" borderId="23" xfId="0" applyNumberFormat="1" applyFont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 wrapText="1"/>
    </xf>
    <xf numFmtId="0" fontId="7" fillId="0" borderId="7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 vertical="center" wrapText="1"/>
    </xf>
    <xf numFmtId="166" fontId="9" fillId="0" borderId="41" xfId="0" applyNumberFormat="1" applyFont="1" applyBorder="1" applyAlignment="1">
      <alignment horizontal="center" vertical="center"/>
    </xf>
    <xf numFmtId="166" fontId="9" fillId="0" borderId="71" xfId="0" applyNumberFormat="1" applyFont="1" applyBorder="1" applyAlignment="1">
      <alignment horizontal="center" vertical="center"/>
    </xf>
    <xf numFmtId="166" fontId="9" fillId="0" borderId="42" xfId="0" applyNumberFormat="1" applyFont="1" applyBorder="1" applyAlignment="1">
      <alignment horizontal="center" vertical="center"/>
    </xf>
    <xf numFmtId="166" fontId="12" fillId="0" borderId="23" xfId="0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10" fillId="0" borderId="7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9" fillId="0" borderId="26" xfId="0" applyFont="1" applyBorder="1" applyAlignment="1">
      <alignment horizontal="center"/>
    </xf>
    <xf numFmtId="0" fontId="9" fillId="0" borderId="5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166" fontId="27" fillId="0" borderId="14" xfId="0" applyNumberFormat="1" applyFont="1" applyBorder="1" applyAlignment="1">
      <alignment horizontal="center" vertical="center"/>
    </xf>
    <xf numFmtId="166" fontId="27" fillId="0" borderId="81" xfId="0" applyNumberFormat="1" applyFont="1" applyBorder="1" applyAlignment="1">
      <alignment horizontal="center" vertical="center"/>
    </xf>
    <xf numFmtId="166" fontId="27" fillId="0" borderId="82" xfId="0" applyNumberFormat="1" applyFont="1" applyBorder="1" applyAlignment="1">
      <alignment horizontal="center" vertical="center"/>
    </xf>
    <xf numFmtId="166" fontId="27" fillId="0" borderId="12" xfId="0" applyNumberFormat="1" applyFont="1" applyBorder="1" applyAlignment="1">
      <alignment horizontal="center" vertical="center"/>
    </xf>
    <xf numFmtId="166" fontId="27" fillId="0" borderId="68" xfId="0" applyNumberFormat="1" applyFont="1" applyBorder="1" applyAlignment="1">
      <alignment horizontal="center" vertical="center"/>
    </xf>
    <xf numFmtId="166" fontId="27" fillId="0" borderId="62" xfId="0" applyNumberFormat="1" applyFont="1" applyBorder="1" applyAlignment="1">
      <alignment horizontal="center" vertical="center"/>
    </xf>
    <xf numFmtId="166" fontId="27" fillId="0" borderId="64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166" fontId="24" fillId="0" borderId="23" xfId="0" applyNumberFormat="1" applyFont="1" applyBorder="1" applyAlignment="1">
      <alignment horizontal="center" vertical="center"/>
    </xf>
    <xf numFmtId="166" fontId="27" fillId="0" borderId="7" xfId="0" applyNumberFormat="1" applyFont="1" applyBorder="1" applyAlignment="1">
      <alignment horizontal="center" vertical="center"/>
    </xf>
    <xf numFmtId="166" fontId="27" fillId="0" borderId="63" xfId="0" applyNumberFormat="1" applyFont="1" applyBorder="1" applyAlignment="1">
      <alignment horizontal="center" vertical="center"/>
    </xf>
    <xf numFmtId="166" fontId="27" fillId="0" borderId="76" xfId="0" applyNumberFormat="1" applyFont="1" applyBorder="1" applyAlignment="1">
      <alignment horizontal="center" vertical="center"/>
    </xf>
    <xf numFmtId="166" fontId="27" fillId="0" borderId="74" xfId="0" applyNumberFormat="1" applyFont="1" applyBorder="1" applyAlignment="1">
      <alignment horizontal="center" vertical="center"/>
    </xf>
    <xf numFmtId="166" fontId="27" fillId="0" borderId="75" xfId="0" applyNumberFormat="1" applyFont="1" applyBorder="1" applyAlignment="1">
      <alignment horizontal="center" vertical="center"/>
    </xf>
    <xf numFmtId="166" fontId="28" fillId="0" borderId="78" xfId="0" applyNumberFormat="1" applyFont="1" applyBorder="1" applyAlignment="1">
      <alignment horizontal="center" vertical="center"/>
    </xf>
    <xf numFmtId="166" fontId="28" fillId="0" borderId="70" xfId="0" applyNumberFormat="1" applyFont="1" applyBorder="1" applyAlignment="1">
      <alignment horizontal="center" vertical="center"/>
    </xf>
    <xf numFmtId="166" fontId="28" fillId="0" borderId="41" xfId="0" applyNumberFormat="1" applyFont="1" applyBorder="1" applyAlignment="1">
      <alignment horizontal="center" vertical="center"/>
    </xf>
    <xf numFmtId="166" fontId="28" fillId="0" borderId="42" xfId="0" applyNumberFormat="1" applyFont="1" applyBorder="1" applyAlignment="1">
      <alignment horizontal="center" vertical="center"/>
    </xf>
    <xf numFmtId="166" fontId="28" fillId="0" borderId="81" xfId="0" applyNumberFormat="1" applyFont="1" applyBorder="1" applyAlignment="1">
      <alignment horizontal="center" vertical="center"/>
    </xf>
    <xf numFmtId="166" fontId="28" fillId="0" borderId="75" xfId="0" applyNumberFormat="1" applyFont="1" applyBorder="1" applyAlignment="1">
      <alignment horizontal="center" vertical="center"/>
    </xf>
    <xf numFmtId="166" fontId="28" fillId="0" borderId="77" xfId="0" applyNumberFormat="1" applyFont="1" applyBorder="1" applyAlignment="1">
      <alignment horizontal="center" vertical="center"/>
    </xf>
    <xf numFmtId="166" fontId="28" fillId="0" borderId="43" xfId="0" applyNumberFormat="1" applyFont="1" applyBorder="1" applyAlignment="1">
      <alignment horizontal="center" vertical="center"/>
    </xf>
    <xf numFmtId="166" fontId="28" fillId="0" borderId="72" xfId="0" applyNumberFormat="1" applyFont="1" applyBorder="1" applyAlignment="1">
      <alignment horizontal="center" vertical="center"/>
    </xf>
    <xf numFmtId="0" fontId="29" fillId="0" borderId="0" xfId="0" applyFont="1" applyFill="1" applyAlignment="1">
      <alignment horizontal="center"/>
    </xf>
    <xf numFmtId="0" fontId="29" fillId="0" borderId="7" xfId="0" applyFont="1" applyFill="1" applyBorder="1" applyAlignment="1">
      <alignment horizontal="left"/>
    </xf>
    <xf numFmtId="0" fontId="29" fillId="0" borderId="0" xfId="0" applyFont="1" applyFill="1" applyBorder="1" applyAlignment="1">
      <alignment horizontal="left"/>
    </xf>
    <xf numFmtId="0" fontId="20" fillId="0" borderId="7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30" fillId="0" borderId="7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left"/>
    </xf>
    <xf numFmtId="166" fontId="30" fillId="0" borderId="23" xfId="0" applyNumberFormat="1" applyFont="1" applyBorder="1" applyAlignment="1">
      <alignment horizontal="center" vertical="center"/>
    </xf>
    <xf numFmtId="166" fontId="28" fillId="0" borderId="53" xfId="0" applyNumberFormat="1" applyFont="1" applyBorder="1" applyAlignment="1">
      <alignment horizontal="center" vertical="center"/>
    </xf>
    <xf numFmtId="166" fontId="28" fillId="0" borderId="63" xfId="0" applyNumberFormat="1" applyFont="1" applyBorder="1" applyAlignment="1">
      <alignment horizontal="center" vertical="center"/>
    </xf>
    <xf numFmtId="166" fontId="28" fillId="0" borderId="12" xfId="0" applyNumberFormat="1" applyFont="1" applyBorder="1" applyAlignment="1">
      <alignment horizontal="center" vertical="center"/>
    </xf>
    <xf numFmtId="166" fontId="28" fillId="0" borderId="7" xfId="0" applyNumberFormat="1" applyFont="1" applyBorder="1" applyAlignment="1">
      <alignment horizontal="center" vertical="center"/>
    </xf>
    <xf numFmtId="166" fontId="28" fillId="0" borderId="68" xfId="0" applyNumberFormat="1" applyFont="1" applyBorder="1" applyAlignment="1">
      <alignment horizontal="center" vertical="center"/>
    </xf>
    <xf numFmtId="166" fontId="28" fillId="0" borderId="14" xfId="0" applyNumberFormat="1" applyFont="1" applyBorder="1" applyAlignment="1">
      <alignment horizontal="center" vertical="center"/>
    </xf>
    <xf numFmtId="166" fontId="28" fillId="0" borderId="82" xfId="0" applyNumberFormat="1" applyFont="1" applyBorder="1" applyAlignment="1">
      <alignment horizontal="center" vertical="center"/>
    </xf>
    <xf numFmtId="166" fontId="28" fillId="0" borderId="62" xfId="0" applyNumberFormat="1" applyFont="1" applyBorder="1" applyAlignment="1">
      <alignment horizontal="center" vertical="center"/>
    </xf>
    <xf numFmtId="166" fontId="28" fillId="0" borderId="64" xfId="0" applyNumberFormat="1" applyFont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 wrapText="1"/>
    </xf>
    <xf numFmtId="0" fontId="28" fillId="0" borderId="42" xfId="0" applyFont="1" applyFill="1" applyBorder="1" applyAlignment="1">
      <alignment horizontal="center" vertical="center" wrapText="1"/>
    </xf>
    <xf numFmtId="0" fontId="28" fillId="0" borderId="41" xfId="0" applyFont="1" applyFill="1" applyBorder="1" applyAlignment="1">
      <alignment horizontal="center" vertical="center" wrapText="1"/>
    </xf>
    <xf numFmtId="0" fontId="28" fillId="0" borderId="7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Pourcentage" xfId="1" builtinId="5"/>
  </cellStyles>
  <dxfs count="6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1"/>
  <sheetViews>
    <sheetView topLeftCell="D12" zoomScale="85" zoomScaleNormal="85" workbookViewId="0">
      <selection activeCell="F74" sqref="F74"/>
    </sheetView>
  </sheetViews>
  <sheetFormatPr baseColWidth="10" defaultColWidth="10.85546875" defaultRowHeight="9.9499999999999993" customHeight="1" outlineLevelRow="1" outlineLevelCol="1" x14ac:dyDescent="0.25"/>
  <cols>
    <col min="1" max="1" width="6.85546875" style="322" customWidth="1"/>
    <col min="2" max="2" width="21.42578125" style="322" customWidth="1"/>
    <col min="3" max="4" width="10.85546875" style="322"/>
    <col min="5" max="5" width="34.42578125" style="323" customWidth="1"/>
    <col min="6" max="6" width="18" style="323" customWidth="1" outlineLevel="1"/>
    <col min="7" max="7" width="21.42578125" style="323" bestFit="1" customWidth="1" outlineLevel="1"/>
    <col min="8" max="8" width="45.28515625" style="322" customWidth="1" outlineLevel="1"/>
    <col min="9" max="10" width="10.85546875" style="322" customWidth="1" outlineLevel="1"/>
    <col min="11" max="11" width="16.42578125" style="322" bestFit="1" customWidth="1" outlineLevel="1"/>
    <col min="12" max="13" width="10.85546875" style="322" customWidth="1" outlineLevel="1"/>
    <col min="14" max="14" width="12.85546875" style="324" customWidth="1" outlineLevel="1"/>
    <col min="15" max="15" width="11" style="325" bestFit="1" customWidth="1"/>
    <col min="16" max="16" width="11" style="326" bestFit="1" customWidth="1"/>
    <col min="17" max="17" width="11" style="325" customWidth="1" outlineLevel="1"/>
    <col min="18" max="18" width="11.140625" style="325" customWidth="1" outlineLevel="1"/>
    <col min="19" max="19" width="12.5703125" style="325" customWidth="1"/>
    <col min="20" max="20" width="12.7109375" style="325" customWidth="1"/>
    <col min="21" max="21" width="10.85546875" style="325"/>
    <col min="22" max="22" width="2.7109375" style="325" customWidth="1"/>
    <col min="23" max="23" width="11" style="325" customWidth="1" outlineLevel="1"/>
    <col min="24" max="27" width="13.140625" style="325" customWidth="1" outlineLevel="1"/>
    <col min="28" max="28" width="2.42578125" style="325" customWidth="1"/>
    <col min="29" max="29" width="11" style="325" customWidth="1" outlineLevel="1"/>
    <col min="30" max="30" width="12.140625" style="325" customWidth="1" outlineLevel="1"/>
    <col min="31" max="33" width="10.85546875" style="325" customWidth="1" outlineLevel="1"/>
    <col min="34" max="34" width="2.5703125" style="325" customWidth="1"/>
    <col min="35" max="35" width="11" style="325" customWidth="1" outlineLevel="1"/>
    <col min="36" max="36" width="12.140625" style="325" customWidth="1" outlineLevel="1"/>
    <col min="37" max="38" width="12.85546875" style="325" customWidth="1" outlineLevel="1"/>
    <col min="39" max="39" width="10.85546875" style="325" customWidth="1" outlineLevel="1"/>
    <col min="40" max="40" width="3.140625" style="325" customWidth="1"/>
    <col min="41" max="41" width="11" style="325" customWidth="1" outlineLevel="1"/>
    <col min="42" max="42" width="12.140625" style="325" customWidth="1" outlineLevel="1"/>
    <col min="43" max="44" width="12.85546875" style="325" customWidth="1" outlineLevel="1"/>
    <col min="45" max="45" width="10.85546875" style="325" customWidth="1" outlineLevel="1"/>
    <col min="46" max="46" width="3.42578125" style="325" customWidth="1"/>
    <col min="47" max="47" width="11" style="325" customWidth="1" outlineLevel="1" collapsed="1"/>
    <col min="48" max="48" width="12.140625" style="325" customWidth="1" outlineLevel="1"/>
    <col min="49" max="49" width="15.5703125" style="322" customWidth="1" outlineLevel="1"/>
    <col min="50" max="50" width="10.85546875" style="322" customWidth="1" outlineLevel="1"/>
    <col min="51" max="51" width="7.140625" style="322" customWidth="1" outlineLevel="1"/>
    <col min="52" max="16384" width="10.85546875" style="322"/>
  </cols>
  <sheetData>
    <row r="1" spans="1:7" ht="9.9499999999999993" customHeight="1" outlineLevel="1" x14ac:dyDescent="0.25">
      <c r="A1" s="694" t="s">
        <v>21</v>
      </c>
      <c r="B1" s="694"/>
      <c r="C1" s="694"/>
      <c r="D1" s="327"/>
      <c r="E1" s="328"/>
      <c r="F1" s="328"/>
      <c r="G1" s="452"/>
    </row>
    <row r="2" spans="1:7" ht="9.9499999999999993" customHeight="1" outlineLevel="1" x14ac:dyDescent="0.25">
      <c r="A2" s="327"/>
      <c r="B2" s="327"/>
      <c r="C2" s="327"/>
      <c r="D2" s="327"/>
      <c r="E2" s="328"/>
      <c r="F2" s="328"/>
      <c r="G2" s="452"/>
    </row>
    <row r="3" spans="1:7" ht="9.9499999999999993" customHeight="1" outlineLevel="1" x14ac:dyDescent="0.25">
      <c r="A3" s="695" t="s">
        <v>22</v>
      </c>
      <c r="B3" s="696"/>
      <c r="C3" s="696"/>
      <c r="D3" s="327"/>
      <c r="E3" s="328"/>
      <c r="F3" s="328"/>
      <c r="G3" s="452"/>
    </row>
    <row r="4" spans="1:7" ht="9.9499999999999993" customHeight="1" outlineLevel="1" x14ac:dyDescent="0.25">
      <c r="A4" s="210"/>
      <c r="B4" s="327"/>
      <c r="C4" s="327"/>
      <c r="D4" s="327"/>
      <c r="E4" s="328"/>
      <c r="F4" s="328"/>
      <c r="G4" s="452"/>
    </row>
    <row r="5" spans="1:7" ht="9.9499999999999993" customHeight="1" outlineLevel="1" x14ac:dyDescent="0.25">
      <c r="A5" s="697" t="s">
        <v>23</v>
      </c>
      <c r="B5" s="698"/>
      <c r="C5" s="327"/>
      <c r="D5" s="327"/>
      <c r="E5" s="328"/>
      <c r="F5" s="328"/>
      <c r="G5" s="452"/>
    </row>
    <row r="6" spans="1:7" ht="9.9499999999999993" customHeight="1" outlineLevel="1" x14ac:dyDescent="0.25">
      <c r="A6" s="699" t="s">
        <v>24</v>
      </c>
      <c r="B6" s="700"/>
      <c r="C6" s="700"/>
      <c r="D6" s="327"/>
      <c r="E6" s="328"/>
    </row>
    <row r="7" spans="1:7" ht="9.9499999999999993" customHeight="1" outlineLevel="1" thickBot="1" x14ac:dyDescent="0.3">
      <c r="A7" s="327"/>
      <c r="B7" s="327"/>
      <c r="C7" s="327"/>
      <c r="D7" s="327"/>
      <c r="E7" s="328"/>
      <c r="F7" s="328"/>
      <c r="G7" s="452"/>
    </row>
    <row r="8" spans="1:7" ht="9.9499999999999993" customHeight="1" outlineLevel="1" thickBot="1" x14ac:dyDescent="0.3">
      <c r="A8" s="327"/>
      <c r="B8" s="327"/>
      <c r="C8" s="327"/>
      <c r="D8" s="211" t="s">
        <v>25</v>
      </c>
      <c r="E8" s="212" t="s">
        <v>26</v>
      </c>
      <c r="F8" s="328"/>
      <c r="G8" s="453"/>
    </row>
    <row r="9" spans="1:7" ht="9.9499999999999993" customHeight="1" outlineLevel="1" x14ac:dyDescent="0.25">
      <c r="A9" s="213" t="s">
        <v>27</v>
      </c>
      <c r="B9" s="214" t="s">
        <v>28</v>
      </c>
      <c r="C9" s="439" t="s">
        <v>29</v>
      </c>
      <c r="D9" s="216">
        <v>112.1</v>
      </c>
      <c r="E9" s="217"/>
      <c r="F9" s="328"/>
      <c r="G9" s="440"/>
    </row>
    <row r="10" spans="1:7" ht="9.9499999999999993" customHeight="1" outlineLevel="1" x14ac:dyDescent="0.25">
      <c r="A10" s="218" t="s">
        <v>30</v>
      </c>
      <c r="B10" s="219" t="s">
        <v>31</v>
      </c>
      <c r="C10" s="441" t="s">
        <v>32</v>
      </c>
      <c r="D10" s="221">
        <v>120.2</v>
      </c>
      <c r="E10" s="222">
        <f>0.15+0.85*$D$10/$D$9</f>
        <v>1.0614183764495986</v>
      </c>
      <c r="F10" s="328"/>
    </row>
    <row r="11" spans="1:7" ht="9.9499999999999993" customHeight="1" outlineLevel="1" x14ac:dyDescent="0.25">
      <c r="A11" s="223"/>
      <c r="B11" s="219" t="s">
        <v>33</v>
      </c>
      <c r="C11" s="441" t="s">
        <v>32</v>
      </c>
      <c r="D11" s="224">
        <v>120.2</v>
      </c>
      <c r="E11" s="225">
        <f>0.15+0.85*$D$11/$D$9</f>
        <v>1.0614183764495986</v>
      </c>
    </row>
    <row r="12" spans="1:7" ht="9.9499999999999993" customHeight="1" outlineLevel="1" x14ac:dyDescent="0.25">
      <c r="A12" s="223"/>
      <c r="B12" s="219" t="s">
        <v>34</v>
      </c>
      <c r="C12" s="441" t="s">
        <v>32</v>
      </c>
      <c r="D12" s="226">
        <v>120.2</v>
      </c>
      <c r="E12" s="227">
        <f>0.15+0.85*$D$12/$D$9</f>
        <v>1.0614183764495986</v>
      </c>
    </row>
    <row r="13" spans="1:7" ht="9.9499999999999993" customHeight="1" outlineLevel="1" x14ac:dyDescent="0.25">
      <c r="A13" s="223"/>
      <c r="B13" s="219" t="s">
        <v>35</v>
      </c>
      <c r="C13" s="441" t="s">
        <v>32</v>
      </c>
      <c r="D13" s="228">
        <v>120.2</v>
      </c>
      <c r="E13" s="229">
        <f>0.15+0.85*$D$13/$D$9</f>
        <v>1.0614183764495986</v>
      </c>
    </row>
    <row r="14" spans="1:7" ht="9.9499999999999993" customHeight="1" outlineLevel="1" thickBot="1" x14ac:dyDescent="0.3">
      <c r="A14" s="230"/>
      <c r="B14" s="231" t="s">
        <v>36</v>
      </c>
      <c r="C14" s="442" t="s">
        <v>32</v>
      </c>
      <c r="D14" s="233">
        <v>120.2</v>
      </c>
      <c r="E14" s="234">
        <f>0.15+0.85*$D$14/$D$9</f>
        <v>1.0614183764495986</v>
      </c>
    </row>
    <row r="15" spans="1:7" ht="9.9499999999999993" customHeight="1" outlineLevel="1" x14ac:dyDescent="0.25"/>
    <row r="16" spans="1:7" ht="9.9499999999999993" customHeight="1" outlineLevel="1" x14ac:dyDescent="0.25"/>
    <row r="17" spans="1:51" ht="9.9499999999999993" customHeight="1" thickBot="1" x14ac:dyDescent="0.3">
      <c r="O17" s="701" t="s">
        <v>50</v>
      </c>
      <c r="P17" s="701"/>
    </row>
    <row r="18" spans="1:51" ht="9.9499999999999993" customHeight="1" thickBot="1" x14ac:dyDescent="0.3">
      <c r="A18" s="625" t="s">
        <v>0</v>
      </c>
      <c r="B18" s="450" t="s">
        <v>1</v>
      </c>
      <c r="C18" s="450" t="s">
        <v>2</v>
      </c>
      <c r="D18" s="450" t="s">
        <v>565</v>
      </c>
      <c r="E18" s="450" t="s">
        <v>213</v>
      </c>
      <c r="F18" s="450" t="s">
        <v>119</v>
      </c>
      <c r="G18" s="450" t="s">
        <v>3</v>
      </c>
      <c r="H18" s="626" t="s">
        <v>4</v>
      </c>
      <c r="I18" s="450" t="s">
        <v>5</v>
      </c>
      <c r="J18" s="450" t="s">
        <v>6</v>
      </c>
      <c r="K18" s="450" t="s">
        <v>8</v>
      </c>
      <c r="L18" s="450" t="s">
        <v>9</v>
      </c>
      <c r="M18" s="239" t="s">
        <v>10</v>
      </c>
      <c r="N18" s="240" t="s">
        <v>7</v>
      </c>
      <c r="O18" s="645" t="s">
        <v>218</v>
      </c>
      <c r="P18" s="627" t="s">
        <v>37</v>
      </c>
      <c r="Q18" s="330" t="s">
        <v>39</v>
      </c>
      <c r="R18" s="331" t="s">
        <v>38</v>
      </c>
      <c r="S18" s="331" t="s">
        <v>52</v>
      </c>
      <c r="T18" s="331" t="s">
        <v>51</v>
      </c>
      <c r="U18" s="332" t="s">
        <v>53</v>
      </c>
      <c r="V18" s="333"/>
      <c r="W18" s="334" t="s">
        <v>41</v>
      </c>
      <c r="X18" s="335" t="s">
        <v>40</v>
      </c>
      <c r="Y18" s="335" t="s">
        <v>222</v>
      </c>
      <c r="Z18" s="335" t="s">
        <v>55</v>
      </c>
      <c r="AA18" s="336" t="s">
        <v>54</v>
      </c>
      <c r="AB18" s="337"/>
      <c r="AC18" s="338" t="s">
        <v>43</v>
      </c>
      <c r="AD18" s="339" t="s">
        <v>42</v>
      </c>
      <c r="AE18" s="339" t="s">
        <v>224</v>
      </c>
      <c r="AF18" s="339" t="s">
        <v>223</v>
      </c>
      <c r="AG18" s="340" t="s">
        <v>56</v>
      </c>
      <c r="AH18" s="341"/>
      <c r="AI18" s="342" t="s">
        <v>45</v>
      </c>
      <c r="AJ18" s="343" t="s">
        <v>44</v>
      </c>
      <c r="AK18" s="343" t="s">
        <v>61</v>
      </c>
      <c r="AL18" s="343" t="s">
        <v>60</v>
      </c>
      <c r="AM18" s="344" t="s">
        <v>57</v>
      </c>
      <c r="AN18" s="345"/>
      <c r="AO18" s="346" t="s">
        <v>47</v>
      </c>
      <c r="AP18" s="347" t="s">
        <v>46</v>
      </c>
      <c r="AQ18" s="347" t="s">
        <v>63</v>
      </c>
      <c r="AR18" s="347" t="s">
        <v>62</v>
      </c>
      <c r="AS18" s="348" t="s">
        <v>58</v>
      </c>
      <c r="AT18" s="349"/>
      <c r="AU18" s="350" t="s">
        <v>49</v>
      </c>
      <c r="AV18" s="351" t="s">
        <v>48</v>
      </c>
      <c r="AW18" s="352" t="s">
        <v>65</v>
      </c>
      <c r="AX18" s="352" t="s">
        <v>64</v>
      </c>
      <c r="AY18" s="353" t="s">
        <v>59</v>
      </c>
    </row>
    <row r="19" spans="1:51" s="366" customFormat="1" ht="96" x14ac:dyDescent="0.25">
      <c r="A19" s="638">
        <v>4</v>
      </c>
      <c r="B19" s="661" t="s">
        <v>249</v>
      </c>
      <c r="C19" s="661" t="s">
        <v>250</v>
      </c>
      <c r="D19" s="661" t="s">
        <v>554</v>
      </c>
      <c r="E19" s="654" t="s">
        <v>440</v>
      </c>
      <c r="F19" s="355" t="str">
        <f>CONCATENATE(C19,J19,M19,K19)</f>
        <v>044001SSTA_Secon</v>
      </c>
      <c r="G19" s="355" t="str">
        <f t="shared" ref="G19:G25" si="0">CONCATENATE(C19,J19,M19,K19,M19,L19)</f>
        <v>044001SSTA_Secon_</v>
      </c>
      <c r="H19" s="628" t="s">
        <v>409</v>
      </c>
      <c r="I19" s="356" t="s">
        <v>19</v>
      </c>
      <c r="J19" s="355" t="s">
        <v>13</v>
      </c>
      <c r="K19" s="498" t="s">
        <v>483</v>
      </c>
      <c r="L19" s="498"/>
      <c r="M19" s="356" t="s">
        <v>10</v>
      </c>
      <c r="N19" s="396">
        <v>3</v>
      </c>
      <c r="O19" s="359">
        <v>1000</v>
      </c>
      <c r="P19" s="360">
        <v>0.05</v>
      </c>
      <c r="Q19" s="361">
        <f t="shared" ref="Q19:Q24" si="1">O19*(P19+1)*N19</f>
        <v>3150</v>
      </c>
      <c r="R19" s="363">
        <f t="shared" ref="R19:R25" si="2">Q19/12</f>
        <v>262.5</v>
      </c>
      <c r="S19" s="689">
        <f>SUM(Q19:Q55)</f>
        <v>112350</v>
      </c>
      <c r="T19" s="689">
        <f>SUM(R19:R55)</f>
        <v>9362.5</v>
      </c>
      <c r="U19" s="689"/>
      <c r="V19" s="693"/>
      <c r="W19" s="374">
        <f t="shared" ref="W19:W25" si="3">Q19*$E$10</f>
        <v>3343.4678858162356</v>
      </c>
      <c r="X19" s="565">
        <f t="shared" ref="X19:X25" si="4">W19/12</f>
        <v>278.62232381801965</v>
      </c>
      <c r="Y19" s="689">
        <f>SUM(W19:W55)</f>
        <v>119250.35459411243</v>
      </c>
      <c r="Z19" s="689">
        <f>SUM(X19:X55)</f>
        <v>9937.5295495093724</v>
      </c>
      <c r="AA19" s="689"/>
      <c r="AB19" s="688"/>
      <c r="AC19" s="374">
        <f t="shared" ref="AC19:AC25" si="5">Q19*$E$11</f>
        <v>3343.4678858162356</v>
      </c>
      <c r="AD19" s="565">
        <f t="shared" ref="AD19:AD25" si="6">AC19/12</f>
        <v>278.62232381801965</v>
      </c>
      <c r="AE19" s="689">
        <f>SUM(AC19:AC55)</f>
        <v>119250.35459411243</v>
      </c>
      <c r="AF19" s="689">
        <f>SUM(AD19:AD55)</f>
        <v>9937.5295495093724</v>
      </c>
      <c r="AG19" s="689"/>
      <c r="AH19" s="688"/>
      <c r="AI19" s="374">
        <f t="shared" ref="AI19:AI24" si="7">Q19*$E$12</f>
        <v>3343.4678858162356</v>
      </c>
      <c r="AJ19" s="565">
        <f t="shared" ref="AJ19:AJ25" si="8">AI19/12</f>
        <v>278.62232381801965</v>
      </c>
      <c r="AK19" s="689">
        <f>SUM(AI19:AI55)</f>
        <v>119250.35459411243</v>
      </c>
      <c r="AL19" s="689">
        <f>SUM(AJ19:AJ55)</f>
        <v>9937.5295495093724</v>
      </c>
      <c r="AM19" s="689"/>
      <c r="AN19" s="688"/>
      <c r="AO19" s="374">
        <f t="shared" ref="AO19:AO24" si="9">Q19*$E$13</f>
        <v>3343.4678858162356</v>
      </c>
      <c r="AP19" s="565">
        <f t="shared" ref="AP19:AP25" si="10">AO19/12</f>
        <v>278.62232381801965</v>
      </c>
      <c r="AQ19" s="689">
        <f>SUM(AO19:AO55)</f>
        <v>119250.35459411243</v>
      </c>
      <c r="AR19" s="689">
        <f>SUM(AP19:AP55)</f>
        <v>9937.5295495093724</v>
      </c>
      <c r="AS19" s="689"/>
      <c r="AT19" s="688"/>
      <c r="AU19" s="374">
        <f t="shared" ref="AU19:AU25" si="11">Q19*$E$14</f>
        <v>3343.4678858162356</v>
      </c>
      <c r="AV19" s="565">
        <f t="shared" ref="AV19:AV25" si="12">AU19/12</f>
        <v>278.62232381801965</v>
      </c>
      <c r="AW19" s="689">
        <f>SUM(AU19:AU55)</f>
        <v>119250.35459411243</v>
      </c>
      <c r="AX19" s="689">
        <f>SUM(AV19:AV55)</f>
        <v>9937.5295495093724</v>
      </c>
      <c r="AY19" s="689"/>
    </row>
    <row r="20" spans="1:51" s="366" customFormat="1" ht="24" x14ac:dyDescent="0.25">
      <c r="A20" s="639">
        <v>4</v>
      </c>
      <c r="B20" s="662" t="s">
        <v>249</v>
      </c>
      <c r="C20" s="662" t="s">
        <v>250</v>
      </c>
      <c r="D20" s="662" t="s">
        <v>554</v>
      </c>
      <c r="E20" s="655" t="s">
        <v>441</v>
      </c>
      <c r="F20" s="368" t="str">
        <f t="shared" ref="F20:F80" si="13">CONCATENATE(C20,J20,M20,K20)</f>
        <v>044001VENT_ET_00_01_02</v>
      </c>
      <c r="G20" s="368" t="str">
        <f t="shared" si="0"/>
        <v>044001VENT_ET_00_01_02_</v>
      </c>
      <c r="H20" s="629" t="s">
        <v>410</v>
      </c>
      <c r="I20" s="369" t="s">
        <v>12</v>
      </c>
      <c r="J20" s="368" t="s">
        <v>11</v>
      </c>
      <c r="K20" s="502" t="s">
        <v>480</v>
      </c>
      <c r="L20" s="502"/>
      <c r="M20" s="369" t="s">
        <v>10</v>
      </c>
      <c r="N20" s="401">
        <v>3</v>
      </c>
      <c r="O20" s="372">
        <v>1000</v>
      </c>
      <c r="P20" s="373">
        <v>0.05</v>
      </c>
      <c r="Q20" s="374">
        <f t="shared" si="1"/>
        <v>3150</v>
      </c>
      <c r="R20" s="376">
        <f t="shared" si="2"/>
        <v>262.5</v>
      </c>
      <c r="S20" s="690"/>
      <c r="T20" s="690"/>
      <c r="U20" s="690"/>
      <c r="V20" s="693"/>
      <c r="W20" s="374">
        <f t="shared" si="3"/>
        <v>3343.4678858162356</v>
      </c>
      <c r="X20" s="565">
        <f t="shared" si="4"/>
        <v>278.62232381801965</v>
      </c>
      <c r="Y20" s="690"/>
      <c r="Z20" s="690"/>
      <c r="AA20" s="690"/>
      <c r="AB20" s="688"/>
      <c r="AC20" s="374">
        <f t="shared" si="5"/>
        <v>3343.4678858162356</v>
      </c>
      <c r="AD20" s="565">
        <f t="shared" si="6"/>
        <v>278.62232381801965</v>
      </c>
      <c r="AE20" s="690"/>
      <c r="AF20" s="690"/>
      <c r="AG20" s="690"/>
      <c r="AH20" s="688"/>
      <c r="AI20" s="374">
        <f t="shared" si="7"/>
        <v>3343.4678858162356</v>
      </c>
      <c r="AJ20" s="565">
        <f t="shared" si="8"/>
        <v>278.62232381801965</v>
      </c>
      <c r="AK20" s="690"/>
      <c r="AL20" s="690"/>
      <c r="AM20" s="690"/>
      <c r="AN20" s="688"/>
      <c r="AO20" s="374">
        <f t="shared" si="9"/>
        <v>3343.4678858162356</v>
      </c>
      <c r="AP20" s="565">
        <f t="shared" si="10"/>
        <v>278.62232381801965</v>
      </c>
      <c r="AQ20" s="690"/>
      <c r="AR20" s="690"/>
      <c r="AS20" s="690"/>
      <c r="AT20" s="688"/>
      <c r="AU20" s="374">
        <f t="shared" si="11"/>
        <v>3343.4678858162356</v>
      </c>
      <c r="AV20" s="565">
        <f t="shared" si="12"/>
        <v>278.62232381801965</v>
      </c>
      <c r="AW20" s="690"/>
      <c r="AX20" s="690"/>
      <c r="AY20" s="690"/>
    </row>
    <row r="21" spans="1:51" s="366" customFormat="1" ht="48" x14ac:dyDescent="0.25">
      <c r="A21" s="639">
        <v>4</v>
      </c>
      <c r="B21" s="662" t="s">
        <v>249</v>
      </c>
      <c r="C21" s="662" t="s">
        <v>250</v>
      </c>
      <c r="D21" s="662" t="s">
        <v>554</v>
      </c>
      <c r="E21" s="655" t="s">
        <v>441</v>
      </c>
      <c r="F21" s="368" t="str">
        <f t="shared" si="13"/>
        <v>044001VENT_ET_00_01_02</v>
      </c>
      <c r="G21" s="368" t="str">
        <f t="shared" si="0"/>
        <v>044001VENT_ET_00_01_02_</v>
      </c>
      <c r="H21" s="629" t="s">
        <v>411</v>
      </c>
      <c r="I21" s="369" t="s">
        <v>12</v>
      </c>
      <c r="J21" s="368" t="s">
        <v>11</v>
      </c>
      <c r="K21" s="369" t="s">
        <v>480</v>
      </c>
      <c r="L21" s="369"/>
      <c r="M21" s="369" t="s">
        <v>10</v>
      </c>
      <c r="N21" s="401">
        <v>3</v>
      </c>
      <c r="O21" s="372">
        <v>1000</v>
      </c>
      <c r="P21" s="373">
        <v>0.05</v>
      </c>
      <c r="Q21" s="374">
        <f t="shared" si="1"/>
        <v>3150</v>
      </c>
      <c r="R21" s="376">
        <f t="shared" si="2"/>
        <v>262.5</v>
      </c>
      <c r="S21" s="690"/>
      <c r="T21" s="690"/>
      <c r="U21" s="690"/>
      <c r="V21" s="693"/>
      <c r="W21" s="374">
        <f t="shared" si="3"/>
        <v>3343.4678858162356</v>
      </c>
      <c r="X21" s="565">
        <f t="shared" si="4"/>
        <v>278.62232381801965</v>
      </c>
      <c r="Y21" s="690"/>
      <c r="Z21" s="690"/>
      <c r="AA21" s="690"/>
      <c r="AB21" s="688"/>
      <c r="AC21" s="374">
        <f t="shared" si="5"/>
        <v>3343.4678858162356</v>
      </c>
      <c r="AD21" s="565">
        <f t="shared" si="6"/>
        <v>278.62232381801965</v>
      </c>
      <c r="AE21" s="690"/>
      <c r="AF21" s="690"/>
      <c r="AG21" s="690"/>
      <c r="AH21" s="688"/>
      <c r="AI21" s="374">
        <f t="shared" si="7"/>
        <v>3343.4678858162356</v>
      </c>
      <c r="AJ21" s="565">
        <f t="shared" si="8"/>
        <v>278.62232381801965</v>
      </c>
      <c r="AK21" s="690"/>
      <c r="AL21" s="690"/>
      <c r="AM21" s="690"/>
      <c r="AN21" s="688"/>
      <c r="AO21" s="374">
        <f t="shared" si="9"/>
        <v>3343.4678858162356</v>
      </c>
      <c r="AP21" s="565">
        <f t="shared" si="10"/>
        <v>278.62232381801965</v>
      </c>
      <c r="AQ21" s="690"/>
      <c r="AR21" s="690"/>
      <c r="AS21" s="690"/>
      <c r="AT21" s="688"/>
      <c r="AU21" s="374">
        <f t="shared" si="11"/>
        <v>3343.4678858162356</v>
      </c>
      <c r="AV21" s="565">
        <f t="shared" si="12"/>
        <v>278.62232381801965</v>
      </c>
      <c r="AW21" s="690"/>
      <c r="AX21" s="690"/>
      <c r="AY21" s="690"/>
    </row>
    <row r="22" spans="1:51" s="366" customFormat="1" ht="60.75" thickBot="1" x14ac:dyDescent="0.3">
      <c r="A22" s="668">
        <v>4</v>
      </c>
      <c r="B22" s="669" t="s">
        <v>249</v>
      </c>
      <c r="C22" s="669" t="s">
        <v>250</v>
      </c>
      <c r="D22" s="669" t="s">
        <v>554</v>
      </c>
      <c r="E22" s="656" t="s">
        <v>442</v>
      </c>
      <c r="F22" s="435" t="str">
        <f t="shared" si="13"/>
        <v>044001VENT_ET_03</v>
      </c>
      <c r="G22" s="435" t="str">
        <f t="shared" si="0"/>
        <v>044001VENT_ET_03_</v>
      </c>
      <c r="H22" s="630" t="s">
        <v>412</v>
      </c>
      <c r="I22" s="436" t="s">
        <v>12</v>
      </c>
      <c r="J22" s="435" t="s">
        <v>11</v>
      </c>
      <c r="K22" s="436" t="s">
        <v>481</v>
      </c>
      <c r="L22" s="436"/>
      <c r="M22" s="436" t="s">
        <v>10</v>
      </c>
      <c r="N22" s="437">
        <v>3</v>
      </c>
      <c r="O22" s="646">
        <v>1000</v>
      </c>
      <c r="P22" s="647">
        <v>0.05</v>
      </c>
      <c r="Q22" s="388">
        <f t="shared" si="1"/>
        <v>3150</v>
      </c>
      <c r="R22" s="389">
        <f t="shared" si="2"/>
        <v>262.5</v>
      </c>
      <c r="S22" s="690"/>
      <c r="T22" s="690"/>
      <c r="U22" s="690"/>
      <c r="V22" s="693"/>
      <c r="W22" s="374">
        <f t="shared" si="3"/>
        <v>3343.4678858162356</v>
      </c>
      <c r="X22" s="565">
        <f t="shared" si="4"/>
        <v>278.62232381801965</v>
      </c>
      <c r="Y22" s="690"/>
      <c r="Z22" s="690"/>
      <c r="AA22" s="690"/>
      <c r="AB22" s="688"/>
      <c r="AC22" s="374">
        <f t="shared" si="5"/>
        <v>3343.4678858162356</v>
      </c>
      <c r="AD22" s="565">
        <f t="shared" si="6"/>
        <v>278.62232381801965</v>
      </c>
      <c r="AE22" s="690"/>
      <c r="AF22" s="690"/>
      <c r="AG22" s="690"/>
      <c r="AH22" s="688"/>
      <c r="AI22" s="374">
        <f t="shared" si="7"/>
        <v>3343.4678858162356</v>
      </c>
      <c r="AJ22" s="565">
        <f t="shared" si="8"/>
        <v>278.62232381801965</v>
      </c>
      <c r="AK22" s="690"/>
      <c r="AL22" s="690"/>
      <c r="AM22" s="690"/>
      <c r="AN22" s="688"/>
      <c r="AO22" s="374">
        <f t="shared" si="9"/>
        <v>3343.4678858162356</v>
      </c>
      <c r="AP22" s="565">
        <f t="shared" si="10"/>
        <v>278.62232381801965</v>
      </c>
      <c r="AQ22" s="690"/>
      <c r="AR22" s="690"/>
      <c r="AS22" s="690"/>
      <c r="AT22" s="688"/>
      <c r="AU22" s="374">
        <f t="shared" si="11"/>
        <v>3343.4678858162356</v>
      </c>
      <c r="AV22" s="565">
        <f t="shared" si="12"/>
        <v>278.62232381801965</v>
      </c>
      <c r="AW22" s="690"/>
      <c r="AX22" s="690"/>
      <c r="AY22" s="690"/>
    </row>
    <row r="23" spans="1:51" s="366" customFormat="1" ht="144" x14ac:dyDescent="0.25">
      <c r="A23" s="670">
        <v>4</v>
      </c>
      <c r="B23" s="671" t="s">
        <v>251</v>
      </c>
      <c r="C23" s="671" t="s">
        <v>252</v>
      </c>
      <c r="D23" s="671" t="s">
        <v>554</v>
      </c>
      <c r="E23" s="657" t="s">
        <v>443</v>
      </c>
      <c r="F23" s="478" t="str">
        <f t="shared" si="13"/>
        <v>044007SSTA_Secon</v>
      </c>
      <c r="G23" s="478" t="str">
        <f t="shared" si="0"/>
        <v>044007SSTA_Secon_</v>
      </c>
      <c r="H23" s="631" t="s">
        <v>413</v>
      </c>
      <c r="I23" s="633" t="s">
        <v>19</v>
      </c>
      <c r="J23" s="478" t="s">
        <v>13</v>
      </c>
      <c r="K23" s="632" t="s">
        <v>483</v>
      </c>
      <c r="L23" s="633"/>
      <c r="M23" s="633" t="s">
        <v>10</v>
      </c>
      <c r="N23" s="634">
        <v>3</v>
      </c>
      <c r="O23" s="648">
        <v>1000</v>
      </c>
      <c r="P23" s="649">
        <v>0.05</v>
      </c>
      <c r="Q23" s="650">
        <f t="shared" si="1"/>
        <v>3150</v>
      </c>
      <c r="R23" s="651">
        <f t="shared" si="2"/>
        <v>262.5</v>
      </c>
      <c r="S23" s="690"/>
      <c r="T23" s="690"/>
      <c r="U23" s="690"/>
      <c r="V23" s="693"/>
      <c r="W23" s="374">
        <f t="shared" si="3"/>
        <v>3343.4678858162356</v>
      </c>
      <c r="X23" s="565">
        <f t="shared" si="4"/>
        <v>278.62232381801965</v>
      </c>
      <c r="Y23" s="690"/>
      <c r="Z23" s="690"/>
      <c r="AA23" s="690"/>
      <c r="AB23" s="688"/>
      <c r="AC23" s="374">
        <f t="shared" si="5"/>
        <v>3343.4678858162356</v>
      </c>
      <c r="AD23" s="565">
        <f t="shared" si="6"/>
        <v>278.62232381801965</v>
      </c>
      <c r="AE23" s="690"/>
      <c r="AF23" s="690"/>
      <c r="AG23" s="690"/>
      <c r="AH23" s="688"/>
      <c r="AI23" s="374">
        <f t="shared" si="7"/>
        <v>3343.4678858162356</v>
      </c>
      <c r="AJ23" s="565">
        <f t="shared" si="8"/>
        <v>278.62232381801965</v>
      </c>
      <c r="AK23" s="690"/>
      <c r="AL23" s="690"/>
      <c r="AM23" s="690"/>
      <c r="AN23" s="688"/>
      <c r="AO23" s="374">
        <f t="shared" si="9"/>
        <v>3343.4678858162356</v>
      </c>
      <c r="AP23" s="565">
        <f t="shared" si="10"/>
        <v>278.62232381801965</v>
      </c>
      <c r="AQ23" s="690"/>
      <c r="AR23" s="690"/>
      <c r="AS23" s="690"/>
      <c r="AT23" s="688"/>
      <c r="AU23" s="374">
        <f t="shared" si="11"/>
        <v>3343.4678858162356</v>
      </c>
      <c r="AV23" s="565">
        <f t="shared" si="12"/>
        <v>278.62232381801965</v>
      </c>
      <c r="AW23" s="690"/>
      <c r="AX23" s="690"/>
      <c r="AY23" s="690"/>
    </row>
    <row r="24" spans="1:51" s="366" customFormat="1" ht="156" x14ac:dyDescent="0.25">
      <c r="A24" s="639">
        <v>4</v>
      </c>
      <c r="B24" s="662" t="s">
        <v>251</v>
      </c>
      <c r="C24" s="662" t="s">
        <v>252</v>
      </c>
      <c r="D24" s="662" t="s">
        <v>554</v>
      </c>
      <c r="E24" s="655" t="s">
        <v>444</v>
      </c>
      <c r="F24" s="368" t="str">
        <f t="shared" si="13"/>
        <v>044007VENP_TP01</v>
      </c>
      <c r="G24" s="368" t="str">
        <f t="shared" si="0"/>
        <v>044007VENP_TP01_</v>
      </c>
      <c r="H24" s="629" t="s">
        <v>414</v>
      </c>
      <c r="I24" s="369" t="s">
        <v>12</v>
      </c>
      <c r="J24" s="368" t="s">
        <v>14</v>
      </c>
      <c r="K24" s="369" t="s">
        <v>477</v>
      </c>
      <c r="L24" s="369"/>
      <c r="M24" s="369" t="s">
        <v>10</v>
      </c>
      <c r="N24" s="401">
        <v>3</v>
      </c>
      <c r="O24" s="372">
        <v>1000</v>
      </c>
      <c r="P24" s="373">
        <v>0.05</v>
      </c>
      <c r="Q24" s="374">
        <f t="shared" si="1"/>
        <v>3150</v>
      </c>
      <c r="R24" s="376">
        <f t="shared" si="2"/>
        <v>262.5</v>
      </c>
      <c r="S24" s="690"/>
      <c r="T24" s="690"/>
      <c r="U24" s="690"/>
      <c r="V24" s="693"/>
      <c r="W24" s="374">
        <f t="shared" si="3"/>
        <v>3343.4678858162356</v>
      </c>
      <c r="X24" s="565">
        <f t="shared" si="4"/>
        <v>278.62232381801965</v>
      </c>
      <c r="Y24" s="690"/>
      <c r="Z24" s="690"/>
      <c r="AA24" s="690"/>
      <c r="AB24" s="688"/>
      <c r="AC24" s="374">
        <f t="shared" si="5"/>
        <v>3343.4678858162356</v>
      </c>
      <c r="AD24" s="565">
        <f t="shared" si="6"/>
        <v>278.62232381801965</v>
      </c>
      <c r="AE24" s="690"/>
      <c r="AF24" s="690"/>
      <c r="AG24" s="690"/>
      <c r="AH24" s="688"/>
      <c r="AI24" s="374">
        <f t="shared" si="7"/>
        <v>3343.4678858162356</v>
      </c>
      <c r="AJ24" s="565">
        <f t="shared" si="8"/>
        <v>278.62232381801965</v>
      </c>
      <c r="AK24" s="690"/>
      <c r="AL24" s="690"/>
      <c r="AM24" s="690"/>
      <c r="AN24" s="688"/>
      <c r="AO24" s="374">
        <f t="shared" si="9"/>
        <v>3343.4678858162356</v>
      </c>
      <c r="AP24" s="565">
        <f t="shared" si="10"/>
        <v>278.62232381801965</v>
      </c>
      <c r="AQ24" s="690"/>
      <c r="AR24" s="690"/>
      <c r="AS24" s="690"/>
      <c r="AT24" s="688"/>
      <c r="AU24" s="374">
        <f t="shared" si="11"/>
        <v>3343.4678858162356</v>
      </c>
      <c r="AV24" s="565">
        <f t="shared" si="12"/>
        <v>278.62232381801965</v>
      </c>
      <c r="AW24" s="690"/>
      <c r="AX24" s="690"/>
      <c r="AY24" s="690"/>
    </row>
    <row r="25" spans="1:51" s="366" customFormat="1" ht="72" x14ac:dyDescent="0.25">
      <c r="A25" s="639">
        <v>4</v>
      </c>
      <c r="B25" s="662" t="s">
        <v>251</v>
      </c>
      <c r="C25" s="662" t="s">
        <v>252</v>
      </c>
      <c r="D25" s="662" t="s">
        <v>554</v>
      </c>
      <c r="E25" s="655" t="s">
        <v>444</v>
      </c>
      <c r="F25" s="368" t="str">
        <f t="shared" si="13"/>
        <v>044007VENP_TP01</v>
      </c>
      <c r="G25" s="368" t="str">
        <f t="shared" si="0"/>
        <v>044007VENP_TP01_</v>
      </c>
      <c r="H25" s="629" t="s">
        <v>415</v>
      </c>
      <c r="I25" s="369" t="s">
        <v>12</v>
      </c>
      <c r="J25" s="368" t="s">
        <v>14</v>
      </c>
      <c r="K25" s="369" t="s">
        <v>477</v>
      </c>
      <c r="L25" s="369"/>
      <c r="M25" s="369" t="s">
        <v>10</v>
      </c>
      <c r="N25" s="401">
        <v>3</v>
      </c>
      <c r="O25" s="372">
        <v>1000</v>
      </c>
      <c r="P25" s="373">
        <v>0.05</v>
      </c>
      <c r="Q25" s="374">
        <f t="shared" ref="Q25:Q39" si="14">O25*(P25+1)*N25</f>
        <v>3150</v>
      </c>
      <c r="R25" s="376">
        <f t="shared" si="2"/>
        <v>262.5</v>
      </c>
      <c r="S25" s="690"/>
      <c r="T25" s="690"/>
      <c r="U25" s="690"/>
      <c r="V25" s="693"/>
      <c r="W25" s="374">
        <f t="shared" si="3"/>
        <v>3343.4678858162356</v>
      </c>
      <c r="X25" s="565">
        <f t="shared" si="4"/>
        <v>278.62232381801965</v>
      </c>
      <c r="Y25" s="690"/>
      <c r="Z25" s="690"/>
      <c r="AA25" s="690"/>
      <c r="AB25" s="688"/>
      <c r="AC25" s="374">
        <f t="shared" si="5"/>
        <v>3343.4678858162356</v>
      </c>
      <c r="AD25" s="565">
        <f t="shared" si="6"/>
        <v>278.62232381801965</v>
      </c>
      <c r="AE25" s="690"/>
      <c r="AF25" s="690"/>
      <c r="AG25" s="690"/>
      <c r="AH25" s="688"/>
      <c r="AI25" s="374">
        <f t="shared" ref="AI25:AI80" si="15">Q25*$E$12</f>
        <v>3343.4678858162356</v>
      </c>
      <c r="AJ25" s="565">
        <f t="shared" si="8"/>
        <v>278.62232381801965</v>
      </c>
      <c r="AK25" s="690"/>
      <c r="AL25" s="690"/>
      <c r="AM25" s="690"/>
      <c r="AN25" s="688"/>
      <c r="AO25" s="374">
        <f t="shared" ref="AO25:AO80" si="16">Q25*$E$13</f>
        <v>3343.4678858162356</v>
      </c>
      <c r="AP25" s="565">
        <f t="shared" si="10"/>
        <v>278.62232381801965</v>
      </c>
      <c r="AQ25" s="690"/>
      <c r="AR25" s="690"/>
      <c r="AS25" s="690"/>
      <c r="AT25" s="688"/>
      <c r="AU25" s="374">
        <f t="shared" si="11"/>
        <v>3343.4678858162356</v>
      </c>
      <c r="AV25" s="565">
        <f t="shared" si="12"/>
        <v>278.62232381801965</v>
      </c>
      <c r="AW25" s="690"/>
      <c r="AX25" s="690"/>
      <c r="AY25" s="690"/>
    </row>
    <row r="26" spans="1:51" s="366" customFormat="1" ht="84" x14ac:dyDescent="0.25">
      <c r="A26" s="639">
        <v>4</v>
      </c>
      <c r="B26" s="662" t="s">
        <v>251</v>
      </c>
      <c r="C26" s="662" t="s">
        <v>252</v>
      </c>
      <c r="D26" s="662" t="s">
        <v>554</v>
      </c>
      <c r="E26" s="655" t="s">
        <v>445</v>
      </c>
      <c r="F26" s="368" t="str">
        <f t="shared" si="13"/>
        <v>044007VENP_TP02</v>
      </c>
      <c r="G26" s="368" t="str">
        <f t="shared" ref="G26:G80" si="17">CONCATENATE(C26,J26,M26,K26,M26,L26)</f>
        <v>044007VENP_TP02_</v>
      </c>
      <c r="H26" s="629" t="s">
        <v>416</v>
      </c>
      <c r="I26" s="369" t="s">
        <v>12</v>
      </c>
      <c r="J26" s="368" t="s">
        <v>14</v>
      </c>
      <c r="K26" s="369" t="s">
        <v>478</v>
      </c>
      <c r="L26" s="369"/>
      <c r="M26" s="369" t="s">
        <v>10</v>
      </c>
      <c r="N26" s="401">
        <v>3</v>
      </c>
      <c r="O26" s="372">
        <v>1000</v>
      </c>
      <c r="P26" s="373">
        <v>0.05</v>
      </c>
      <c r="Q26" s="374">
        <f t="shared" si="14"/>
        <v>3150</v>
      </c>
      <c r="R26" s="376">
        <f t="shared" ref="R26:R39" si="18">Q26/12</f>
        <v>262.5</v>
      </c>
      <c r="S26" s="690"/>
      <c r="T26" s="690"/>
      <c r="U26" s="690"/>
      <c r="V26" s="693"/>
      <c r="W26" s="374">
        <f t="shared" ref="W26:W80" si="19">Q26*$E$10</f>
        <v>3343.4678858162356</v>
      </c>
      <c r="X26" s="565">
        <f t="shared" ref="X26:X80" si="20">W26/12</f>
        <v>278.62232381801965</v>
      </c>
      <c r="Y26" s="690"/>
      <c r="Z26" s="690"/>
      <c r="AA26" s="690"/>
      <c r="AB26" s="688"/>
      <c r="AC26" s="374">
        <f t="shared" ref="AC26:AC80" si="21">Q26*$E$11</f>
        <v>3343.4678858162356</v>
      </c>
      <c r="AD26" s="565">
        <f t="shared" ref="AD26:AD80" si="22">AC26/12</f>
        <v>278.62232381801965</v>
      </c>
      <c r="AE26" s="690"/>
      <c r="AF26" s="690"/>
      <c r="AG26" s="690"/>
      <c r="AH26" s="688"/>
      <c r="AI26" s="374">
        <f t="shared" si="15"/>
        <v>3343.4678858162356</v>
      </c>
      <c r="AJ26" s="565">
        <f t="shared" ref="AJ26:AJ80" si="23">AI26/12</f>
        <v>278.62232381801965</v>
      </c>
      <c r="AK26" s="690"/>
      <c r="AL26" s="690"/>
      <c r="AM26" s="690"/>
      <c r="AN26" s="688"/>
      <c r="AO26" s="374">
        <f t="shared" si="16"/>
        <v>3343.4678858162356</v>
      </c>
      <c r="AP26" s="565">
        <f t="shared" ref="AP26:AP80" si="24">AO26/12</f>
        <v>278.62232381801965</v>
      </c>
      <c r="AQ26" s="690"/>
      <c r="AR26" s="690"/>
      <c r="AS26" s="690"/>
      <c r="AT26" s="688"/>
      <c r="AU26" s="374">
        <f t="shared" ref="AU26:AU80" si="25">Q26*$E$14</f>
        <v>3343.4678858162356</v>
      </c>
      <c r="AV26" s="565">
        <f t="shared" ref="AV26:AV80" si="26">AU26/12</f>
        <v>278.62232381801965</v>
      </c>
      <c r="AW26" s="690"/>
      <c r="AX26" s="690"/>
      <c r="AY26" s="690"/>
    </row>
    <row r="27" spans="1:51" s="366" customFormat="1" ht="180" x14ac:dyDescent="0.25">
      <c r="A27" s="639">
        <v>4</v>
      </c>
      <c r="B27" s="662" t="s">
        <v>251</v>
      </c>
      <c r="C27" s="662" t="s">
        <v>252</v>
      </c>
      <c r="D27" s="662" t="s">
        <v>554</v>
      </c>
      <c r="E27" s="655" t="s">
        <v>445</v>
      </c>
      <c r="F27" s="368" t="str">
        <f t="shared" si="13"/>
        <v>044007VENP_TP02</v>
      </c>
      <c r="G27" s="368" t="str">
        <f t="shared" si="17"/>
        <v>044007VENP_TP02_</v>
      </c>
      <c r="H27" s="629" t="s">
        <v>417</v>
      </c>
      <c r="I27" s="369" t="s">
        <v>12</v>
      </c>
      <c r="J27" s="368" t="s">
        <v>14</v>
      </c>
      <c r="K27" s="369" t="s">
        <v>478</v>
      </c>
      <c r="L27" s="369"/>
      <c r="M27" s="369" t="s">
        <v>10</v>
      </c>
      <c r="N27" s="401">
        <v>3</v>
      </c>
      <c r="O27" s="372">
        <v>1000</v>
      </c>
      <c r="P27" s="373">
        <v>0.05</v>
      </c>
      <c r="Q27" s="374">
        <f t="shared" si="14"/>
        <v>3150</v>
      </c>
      <c r="R27" s="376">
        <f t="shared" si="18"/>
        <v>262.5</v>
      </c>
      <c r="S27" s="690"/>
      <c r="T27" s="690"/>
      <c r="U27" s="690"/>
      <c r="V27" s="693"/>
      <c r="W27" s="374">
        <f t="shared" si="19"/>
        <v>3343.4678858162356</v>
      </c>
      <c r="X27" s="565">
        <f t="shared" si="20"/>
        <v>278.62232381801965</v>
      </c>
      <c r="Y27" s="690"/>
      <c r="Z27" s="690"/>
      <c r="AA27" s="690"/>
      <c r="AB27" s="688"/>
      <c r="AC27" s="374">
        <f t="shared" si="21"/>
        <v>3343.4678858162356</v>
      </c>
      <c r="AD27" s="565">
        <f t="shared" si="22"/>
        <v>278.62232381801965</v>
      </c>
      <c r="AE27" s="690"/>
      <c r="AF27" s="690"/>
      <c r="AG27" s="690"/>
      <c r="AH27" s="688"/>
      <c r="AI27" s="374">
        <f t="shared" si="15"/>
        <v>3343.4678858162356</v>
      </c>
      <c r="AJ27" s="565">
        <f t="shared" si="23"/>
        <v>278.62232381801965</v>
      </c>
      <c r="AK27" s="690"/>
      <c r="AL27" s="690"/>
      <c r="AM27" s="690"/>
      <c r="AN27" s="688"/>
      <c r="AO27" s="374">
        <f t="shared" si="16"/>
        <v>3343.4678858162356</v>
      </c>
      <c r="AP27" s="565">
        <f t="shared" si="24"/>
        <v>278.62232381801965</v>
      </c>
      <c r="AQ27" s="690"/>
      <c r="AR27" s="690"/>
      <c r="AS27" s="690"/>
      <c r="AT27" s="688"/>
      <c r="AU27" s="374">
        <f t="shared" si="25"/>
        <v>3343.4678858162356</v>
      </c>
      <c r="AV27" s="565">
        <f t="shared" si="26"/>
        <v>278.62232381801965</v>
      </c>
      <c r="AW27" s="690"/>
      <c r="AX27" s="690"/>
      <c r="AY27" s="690"/>
    </row>
    <row r="28" spans="1:51" s="366" customFormat="1" ht="60" x14ac:dyDescent="0.25">
      <c r="A28" s="668">
        <v>4</v>
      </c>
      <c r="B28" s="669" t="s">
        <v>251</v>
      </c>
      <c r="C28" s="669" t="s">
        <v>252</v>
      </c>
      <c r="D28" s="669" t="s">
        <v>554</v>
      </c>
      <c r="E28" s="656" t="s">
        <v>446</v>
      </c>
      <c r="F28" s="435" t="str">
        <f t="shared" si="13"/>
        <v>044007PROA_Air_Comp</v>
      </c>
      <c r="G28" s="435" t="str">
        <f t="shared" si="17"/>
        <v>044007PROA_Air_Comp_</v>
      </c>
      <c r="H28" s="630" t="s">
        <v>418</v>
      </c>
      <c r="I28" s="436" t="s">
        <v>19</v>
      </c>
      <c r="J28" s="435" t="s">
        <v>17</v>
      </c>
      <c r="K28" s="436" t="s">
        <v>485</v>
      </c>
      <c r="L28" s="436"/>
      <c r="M28" s="436" t="s">
        <v>10</v>
      </c>
      <c r="N28" s="437">
        <v>3</v>
      </c>
      <c r="O28" s="646">
        <v>1000</v>
      </c>
      <c r="P28" s="647">
        <v>0.05</v>
      </c>
      <c r="Q28" s="388">
        <f t="shared" si="14"/>
        <v>3150</v>
      </c>
      <c r="R28" s="389">
        <f t="shared" si="18"/>
        <v>262.5</v>
      </c>
      <c r="S28" s="690"/>
      <c r="T28" s="690"/>
      <c r="U28" s="690"/>
      <c r="V28" s="693"/>
      <c r="W28" s="374">
        <f t="shared" si="19"/>
        <v>3343.4678858162356</v>
      </c>
      <c r="X28" s="565">
        <f t="shared" si="20"/>
        <v>278.62232381801965</v>
      </c>
      <c r="Y28" s="690"/>
      <c r="Z28" s="690"/>
      <c r="AA28" s="690"/>
      <c r="AB28" s="688"/>
      <c r="AC28" s="374">
        <f t="shared" si="21"/>
        <v>3343.4678858162356</v>
      </c>
      <c r="AD28" s="565">
        <f t="shared" si="22"/>
        <v>278.62232381801965</v>
      </c>
      <c r="AE28" s="690"/>
      <c r="AF28" s="690"/>
      <c r="AG28" s="690"/>
      <c r="AH28" s="688"/>
      <c r="AI28" s="374">
        <f t="shared" si="15"/>
        <v>3343.4678858162356</v>
      </c>
      <c r="AJ28" s="565">
        <f t="shared" si="23"/>
        <v>278.62232381801965</v>
      </c>
      <c r="AK28" s="690"/>
      <c r="AL28" s="690"/>
      <c r="AM28" s="690"/>
      <c r="AN28" s="688"/>
      <c r="AO28" s="374">
        <f t="shared" si="16"/>
        <v>3343.4678858162356</v>
      </c>
      <c r="AP28" s="565">
        <f t="shared" si="24"/>
        <v>278.62232381801965</v>
      </c>
      <c r="AQ28" s="690"/>
      <c r="AR28" s="690"/>
      <c r="AS28" s="690"/>
      <c r="AT28" s="688"/>
      <c r="AU28" s="374">
        <f t="shared" si="25"/>
        <v>3343.4678858162356</v>
      </c>
      <c r="AV28" s="565">
        <f t="shared" si="26"/>
        <v>278.62232381801965</v>
      </c>
      <c r="AW28" s="690"/>
      <c r="AX28" s="690"/>
      <c r="AY28" s="690"/>
    </row>
    <row r="29" spans="1:51" s="366" customFormat="1" ht="24.75" thickBot="1" x14ac:dyDescent="0.3">
      <c r="A29" s="640">
        <v>4</v>
      </c>
      <c r="B29" s="663" t="s">
        <v>251</v>
      </c>
      <c r="C29" s="663" t="s">
        <v>256</v>
      </c>
      <c r="D29" s="663" t="s">
        <v>554</v>
      </c>
      <c r="E29" s="658" t="s">
        <v>448</v>
      </c>
      <c r="F29" s="379" t="str">
        <f t="shared" si="13"/>
        <v>044009PROF_DNUM</v>
      </c>
      <c r="G29" s="379" t="str">
        <f t="shared" ref="G29" si="27">CONCATENATE(C29,J29,M29,K29,M29,L29)</f>
        <v>044009PROF_DNUM_</v>
      </c>
      <c r="H29" s="635" t="s">
        <v>419</v>
      </c>
      <c r="I29" s="380" t="s">
        <v>19</v>
      </c>
      <c r="J29" s="379" t="s">
        <v>15</v>
      </c>
      <c r="K29" s="380" t="s">
        <v>484</v>
      </c>
      <c r="L29" s="380"/>
      <c r="M29" s="380" t="s">
        <v>10</v>
      </c>
      <c r="N29" s="407">
        <v>2</v>
      </c>
      <c r="O29" s="383">
        <v>1000</v>
      </c>
      <c r="P29" s="384">
        <v>0.05</v>
      </c>
      <c r="Q29" s="385">
        <f t="shared" ref="Q29" si="28">O29*(P29+1)*N29</f>
        <v>2100</v>
      </c>
      <c r="R29" s="387">
        <f t="shared" ref="R29" si="29">Q29/12</f>
        <v>175</v>
      </c>
      <c r="S29" s="690"/>
      <c r="T29" s="690"/>
      <c r="U29" s="690"/>
      <c r="V29" s="693"/>
      <c r="W29" s="374">
        <f t="shared" ref="W29" si="30">Q29*$E$10</f>
        <v>2228.9785905441572</v>
      </c>
      <c r="X29" s="565">
        <f t="shared" ref="X29" si="31">W29/12</f>
        <v>185.74821587867976</v>
      </c>
      <c r="Y29" s="690"/>
      <c r="Z29" s="690"/>
      <c r="AA29" s="690"/>
      <c r="AB29" s="688"/>
      <c r="AC29" s="374">
        <f t="shared" ref="AC29" si="32">Q29*$E$11</f>
        <v>2228.9785905441572</v>
      </c>
      <c r="AD29" s="565">
        <f t="shared" ref="AD29" si="33">AC29/12</f>
        <v>185.74821587867976</v>
      </c>
      <c r="AE29" s="690"/>
      <c r="AF29" s="690"/>
      <c r="AG29" s="690"/>
      <c r="AH29" s="688"/>
      <c r="AI29" s="374">
        <f t="shared" ref="AI29" si="34">Q29*$E$12</f>
        <v>2228.9785905441572</v>
      </c>
      <c r="AJ29" s="565">
        <f t="shared" ref="AJ29" si="35">AI29/12</f>
        <v>185.74821587867976</v>
      </c>
      <c r="AK29" s="690"/>
      <c r="AL29" s="690"/>
      <c r="AM29" s="690"/>
      <c r="AN29" s="688"/>
      <c r="AO29" s="374">
        <f t="shared" ref="AO29" si="36">Q29*$E$13</f>
        <v>2228.9785905441572</v>
      </c>
      <c r="AP29" s="565">
        <f t="shared" ref="AP29" si="37">AO29/12</f>
        <v>185.74821587867976</v>
      </c>
      <c r="AQ29" s="690"/>
      <c r="AR29" s="690"/>
      <c r="AS29" s="690"/>
      <c r="AT29" s="688"/>
      <c r="AU29" s="374">
        <f t="shared" ref="AU29" si="38">Q29*$E$14</f>
        <v>2228.9785905441572</v>
      </c>
      <c r="AV29" s="565">
        <f t="shared" ref="AV29" si="39">AU29/12</f>
        <v>185.74821587867976</v>
      </c>
      <c r="AW29" s="690"/>
      <c r="AX29" s="690"/>
      <c r="AY29" s="690"/>
    </row>
    <row r="30" spans="1:51" s="366" customFormat="1" ht="24.75" thickBot="1" x14ac:dyDescent="0.3">
      <c r="A30" s="672">
        <v>4</v>
      </c>
      <c r="B30" s="673" t="s">
        <v>253</v>
      </c>
      <c r="C30" s="673" t="s">
        <v>254</v>
      </c>
      <c r="D30" s="673" t="s">
        <v>554</v>
      </c>
      <c r="E30" s="659" t="s">
        <v>447</v>
      </c>
      <c r="F30" s="417" t="str">
        <f t="shared" si="13"/>
        <v>044008VENT_Bibliotheque</v>
      </c>
      <c r="G30" s="417" t="str">
        <f t="shared" si="17"/>
        <v>044008VENT_Bibliotheque_</v>
      </c>
      <c r="H30" s="636" t="s">
        <v>408</v>
      </c>
      <c r="I30" s="418" t="s">
        <v>12</v>
      </c>
      <c r="J30" s="417" t="s">
        <v>11</v>
      </c>
      <c r="K30" s="418" t="s">
        <v>365</v>
      </c>
      <c r="L30" s="418"/>
      <c r="M30" s="418" t="s">
        <v>10</v>
      </c>
      <c r="N30" s="420">
        <v>3</v>
      </c>
      <c r="O30" s="421">
        <v>1000</v>
      </c>
      <c r="P30" s="422">
        <v>0.05</v>
      </c>
      <c r="Q30" s="429">
        <f t="shared" si="14"/>
        <v>3150</v>
      </c>
      <c r="R30" s="430">
        <f t="shared" si="18"/>
        <v>262.5</v>
      </c>
      <c r="S30" s="690"/>
      <c r="T30" s="690"/>
      <c r="U30" s="690"/>
      <c r="V30" s="693"/>
      <c r="W30" s="374">
        <f t="shared" si="19"/>
        <v>3343.4678858162356</v>
      </c>
      <c r="X30" s="565">
        <f t="shared" si="20"/>
        <v>278.62232381801965</v>
      </c>
      <c r="Y30" s="690"/>
      <c r="Z30" s="690"/>
      <c r="AA30" s="690"/>
      <c r="AB30" s="688"/>
      <c r="AC30" s="374">
        <f t="shared" si="21"/>
        <v>3343.4678858162356</v>
      </c>
      <c r="AD30" s="565">
        <f t="shared" si="22"/>
        <v>278.62232381801965</v>
      </c>
      <c r="AE30" s="690"/>
      <c r="AF30" s="690"/>
      <c r="AG30" s="690"/>
      <c r="AH30" s="688"/>
      <c r="AI30" s="374">
        <f t="shared" si="15"/>
        <v>3343.4678858162356</v>
      </c>
      <c r="AJ30" s="565">
        <f t="shared" si="23"/>
        <v>278.62232381801965</v>
      </c>
      <c r="AK30" s="690"/>
      <c r="AL30" s="690"/>
      <c r="AM30" s="690"/>
      <c r="AN30" s="688"/>
      <c r="AO30" s="374">
        <f t="shared" si="16"/>
        <v>3343.4678858162356</v>
      </c>
      <c r="AP30" s="565">
        <f t="shared" si="24"/>
        <v>278.62232381801965</v>
      </c>
      <c r="AQ30" s="690"/>
      <c r="AR30" s="690"/>
      <c r="AS30" s="690"/>
      <c r="AT30" s="688"/>
      <c r="AU30" s="374">
        <f t="shared" si="25"/>
        <v>3343.4678858162356</v>
      </c>
      <c r="AV30" s="565">
        <f t="shared" si="26"/>
        <v>278.62232381801965</v>
      </c>
      <c r="AW30" s="690"/>
      <c r="AX30" s="690"/>
      <c r="AY30" s="690"/>
    </row>
    <row r="31" spans="1:51" s="366" customFormat="1" ht="24.75" thickBot="1" x14ac:dyDescent="0.3">
      <c r="A31" s="672">
        <v>4</v>
      </c>
      <c r="B31" s="673" t="s">
        <v>255</v>
      </c>
      <c r="C31" s="673" t="s">
        <v>256</v>
      </c>
      <c r="D31" s="673" t="s">
        <v>554</v>
      </c>
      <c r="E31" s="659" t="s">
        <v>449</v>
      </c>
      <c r="F31" s="417" t="str">
        <f t="shared" si="13"/>
        <v>044009VENT_Batiment</v>
      </c>
      <c r="G31" s="417" t="str">
        <f t="shared" si="17"/>
        <v>044009VENT_Batiment_</v>
      </c>
      <c r="H31" s="636" t="s">
        <v>420</v>
      </c>
      <c r="I31" s="418" t="s">
        <v>12</v>
      </c>
      <c r="J31" s="417" t="s">
        <v>11</v>
      </c>
      <c r="K31" s="418" t="s">
        <v>393</v>
      </c>
      <c r="L31" s="418"/>
      <c r="M31" s="418" t="s">
        <v>10</v>
      </c>
      <c r="N31" s="420">
        <v>3</v>
      </c>
      <c r="O31" s="421">
        <v>1000</v>
      </c>
      <c r="P31" s="422">
        <v>0.05</v>
      </c>
      <c r="Q31" s="429">
        <f t="shared" si="14"/>
        <v>3150</v>
      </c>
      <c r="R31" s="430">
        <f t="shared" si="18"/>
        <v>262.5</v>
      </c>
      <c r="S31" s="690"/>
      <c r="T31" s="690"/>
      <c r="U31" s="690"/>
      <c r="V31" s="693"/>
      <c r="W31" s="374">
        <f t="shared" si="19"/>
        <v>3343.4678858162356</v>
      </c>
      <c r="X31" s="565">
        <f t="shared" si="20"/>
        <v>278.62232381801965</v>
      </c>
      <c r="Y31" s="690"/>
      <c r="Z31" s="690"/>
      <c r="AA31" s="690"/>
      <c r="AB31" s="688"/>
      <c r="AC31" s="374">
        <f t="shared" si="21"/>
        <v>3343.4678858162356</v>
      </c>
      <c r="AD31" s="565">
        <f t="shared" si="22"/>
        <v>278.62232381801965</v>
      </c>
      <c r="AE31" s="690"/>
      <c r="AF31" s="690"/>
      <c r="AG31" s="690"/>
      <c r="AH31" s="688"/>
      <c r="AI31" s="374">
        <f t="shared" si="15"/>
        <v>3343.4678858162356</v>
      </c>
      <c r="AJ31" s="565">
        <f t="shared" si="23"/>
        <v>278.62232381801965</v>
      </c>
      <c r="AK31" s="690"/>
      <c r="AL31" s="690"/>
      <c r="AM31" s="690"/>
      <c r="AN31" s="688"/>
      <c r="AO31" s="374">
        <f t="shared" si="16"/>
        <v>3343.4678858162356</v>
      </c>
      <c r="AP31" s="565">
        <f t="shared" si="24"/>
        <v>278.62232381801965</v>
      </c>
      <c r="AQ31" s="690"/>
      <c r="AR31" s="690"/>
      <c r="AS31" s="690"/>
      <c r="AT31" s="688"/>
      <c r="AU31" s="374">
        <f t="shared" si="25"/>
        <v>3343.4678858162356</v>
      </c>
      <c r="AV31" s="565">
        <f t="shared" si="26"/>
        <v>278.62232381801965</v>
      </c>
      <c r="AW31" s="690"/>
      <c r="AX31" s="690"/>
      <c r="AY31" s="690"/>
    </row>
    <row r="32" spans="1:51" s="366" customFormat="1" ht="24" x14ac:dyDescent="0.25">
      <c r="A32" s="674">
        <v>4</v>
      </c>
      <c r="B32" s="675" t="s">
        <v>257</v>
      </c>
      <c r="C32" s="675" t="s">
        <v>258</v>
      </c>
      <c r="D32" s="675" t="s">
        <v>554</v>
      </c>
      <c r="E32" s="660" t="s">
        <v>450</v>
      </c>
      <c r="F32" s="355" t="str">
        <f t="shared" si="13"/>
        <v>044101VENT_Batiment</v>
      </c>
      <c r="G32" s="355" t="str">
        <f t="shared" si="17"/>
        <v>044101VENT_Batiment_</v>
      </c>
      <c r="H32" s="637" t="s">
        <v>421</v>
      </c>
      <c r="I32" s="356" t="s">
        <v>12</v>
      </c>
      <c r="J32" s="355" t="s">
        <v>11</v>
      </c>
      <c r="K32" s="356" t="s">
        <v>393</v>
      </c>
      <c r="L32" s="356"/>
      <c r="M32" s="356" t="s">
        <v>10</v>
      </c>
      <c r="N32" s="396">
        <v>3</v>
      </c>
      <c r="O32" s="359">
        <v>1000</v>
      </c>
      <c r="P32" s="360">
        <v>0.05</v>
      </c>
      <c r="Q32" s="361">
        <f t="shared" si="14"/>
        <v>3150</v>
      </c>
      <c r="R32" s="363">
        <f t="shared" si="18"/>
        <v>262.5</v>
      </c>
      <c r="S32" s="690"/>
      <c r="T32" s="690"/>
      <c r="U32" s="690"/>
      <c r="V32" s="693"/>
      <c r="W32" s="374">
        <f t="shared" si="19"/>
        <v>3343.4678858162356</v>
      </c>
      <c r="X32" s="565">
        <f t="shared" si="20"/>
        <v>278.62232381801965</v>
      </c>
      <c r="Y32" s="690"/>
      <c r="Z32" s="690"/>
      <c r="AA32" s="690"/>
      <c r="AB32" s="688"/>
      <c r="AC32" s="374">
        <f t="shared" si="21"/>
        <v>3343.4678858162356</v>
      </c>
      <c r="AD32" s="565">
        <f t="shared" si="22"/>
        <v>278.62232381801965</v>
      </c>
      <c r="AE32" s="690"/>
      <c r="AF32" s="690"/>
      <c r="AG32" s="690"/>
      <c r="AH32" s="688"/>
      <c r="AI32" s="374">
        <f t="shared" si="15"/>
        <v>3343.4678858162356</v>
      </c>
      <c r="AJ32" s="565">
        <f t="shared" si="23"/>
        <v>278.62232381801965</v>
      </c>
      <c r="AK32" s="690"/>
      <c r="AL32" s="690"/>
      <c r="AM32" s="690"/>
      <c r="AN32" s="688"/>
      <c r="AO32" s="374">
        <f t="shared" si="16"/>
        <v>3343.4678858162356</v>
      </c>
      <c r="AP32" s="565">
        <f t="shared" si="24"/>
        <v>278.62232381801965</v>
      </c>
      <c r="AQ32" s="690"/>
      <c r="AR32" s="690"/>
      <c r="AS32" s="690"/>
      <c r="AT32" s="688"/>
      <c r="AU32" s="374">
        <f t="shared" si="25"/>
        <v>3343.4678858162356</v>
      </c>
      <c r="AV32" s="565">
        <f t="shared" si="26"/>
        <v>278.62232381801965</v>
      </c>
      <c r="AW32" s="690"/>
      <c r="AX32" s="690"/>
      <c r="AY32" s="690"/>
    </row>
    <row r="33" spans="1:51" s="366" customFormat="1" ht="60" x14ac:dyDescent="0.25">
      <c r="A33" s="639">
        <v>4</v>
      </c>
      <c r="B33" s="662" t="s">
        <v>257</v>
      </c>
      <c r="C33" s="662" t="s">
        <v>258</v>
      </c>
      <c r="D33" s="662" t="s">
        <v>554</v>
      </c>
      <c r="E33" s="655" t="s">
        <v>440</v>
      </c>
      <c r="F33" s="368" t="str">
        <f t="shared" si="13"/>
        <v>044101SSTA_Secon</v>
      </c>
      <c r="G33" s="368" t="str">
        <f t="shared" si="17"/>
        <v>044101SSTA_Secon_</v>
      </c>
      <c r="H33" s="629" t="s">
        <v>422</v>
      </c>
      <c r="I33" s="369" t="s">
        <v>19</v>
      </c>
      <c r="J33" s="368" t="s">
        <v>13</v>
      </c>
      <c r="K33" s="502" t="s">
        <v>483</v>
      </c>
      <c r="L33" s="369"/>
      <c r="M33" s="369" t="s">
        <v>10</v>
      </c>
      <c r="N33" s="401">
        <v>3</v>
      </c>
      <c r="O33" s="372">
        <v>1000</v>
      </c>
      <c r="P33" s="373">
        <v>0.05</v>
      </c>
      <c r="Q33" s="374">
        <f t="shared" si="14"/>
        <v>3150</v>
      </c>
      <c r="R33" s="376">
        <f t="shared" si="18"/>
        <v>262.5</v>
      </c>
      <c r="S33" s="690"/>
      <c r="T33" s="690"/>
      <c r="U33" s="690"/>
      <c r="V33" s="693"/>
      <c r="W33" s="374">
        <f t="shared" si="19"/>
        <v>3343.4678858162356</v>
      </c>
      <c r="X33" s="565">
        <f t="shared" si="20"/>
        <v>278.62232381801965</v>
      </c>
      <c r="Y33" s="690"/>
      <c r="Z33" s="690"/>
      <c r="AA33" s="690"/>
      <c r="AB33" s="688"/>
      <c r="AC33" s="374">
        <f t="shared" si="21"/>
        <v>3343.4678858162356</v>
      </c>
      <c r="AD33" s="565">
        <f t="shared" si="22"/>
        <v>278.62232381801965</v>
      </c>
      <c r="AE33" s="690"/>
      <c r="AF33" s="690"/>
      <c r="AG33" s="690"/>
      <c r="AH33" s="688"/>
      <c r="AI33" s="374">
        <f t="shared" si="15"/>
        <v>3343.4678858162356</v>
      </c>
      <c r="AJ33" s="565">
        <f t="shared" si="23"/>
        <v>278.62232381801965</v>
      </c>
      <c r="AK33" s="690"/>
      <c r="AL33" s="690"/>
      <c r="AM33" s="690"/>
      <c r="AN33" s="688"/>
      <c r="AO33" s="374">
        <f t="shared" si="16"/>
        <v>3343.4678858162356</v>
      </c>
      <c r="AP33" s="565">
        <f t="shared" si="24"/>
        <v>278.62232381801965</v>
      </c>
      <c r="AQ33" s="690"/>
      <c r="AR33" s="690"/>
      <c r="AS33" s="690"/>
      <c r="AT33" s="688"/>
      <c r="AU33" s="374">
        <f t="shared" si="25"/>
        <v>3343.4678858162356</v>
      </c>
      <c r="AV33" s="565">
        <f t="shared" si="26"/>
        <v>278.62232381801965</v>
      </c>
      <c r="AW33" s="690"/>
      <c r="AX33" s="690"/>
      <c r="AY33" s="690"/>
    </row>
    <row r="34" spans="1:51" s="366" customFormat="1" ht="24" x14ac:dyDescent="0.25">
      <c r="A34" s="639">
        <v>4</v>
      </c>
      <c r="B34" s="662" t="s">
        <v>257</v>
      </c>
      <c r="C34" s="662" t="s">
        <v>258</v>
      </c>
      <c r="D34" s="662" t="s">
        <v>554</v>
      </c>
      <c r="E34" s="655" t="s">
        <v>451</v>
      </c>
      <c r="F34" s="368" t="str">
        <f t="shared" si="13"/>
        <v>044101VENP_Labo</v>
      </c>
      <c r="G34" s="368" t="str">
        <f t="shared" si="17"/>
        <v>044101VENP_Labo_</v>
      </c>
      <c r="H34" s="629" t="s">
        <v>423</v>
      </c>
      <c r="I34" s="369" t="s">
        <v>12</v>
      </c>
      <c r="J34" s="368" t="s">
        <v>14</v>
      </c>
      <c r="K34" s="369" t="s">
        <v>479</v>
      </c>
      <c r="L34" s="369"/>
      <c r="M34" s="369" t="s">
        <v>10</v>
      </c>
      <c r="N34" s="401">
        <v>3</v>
      </c>
      <c r="O34" s="372">
        <v>1000</v>
      </c>
      <c r="P34" s="373">
        <v>0.05</v>
      </c>
      <c r="Q34" s="374">
        <f t="shared" si="14"/>
        <v>3150</v>
      </c>
      <c r="R34" s="376">
        <f t="shared" si="18"/>
        <v>262.5</v>
      </c>
      <c r="S34" s="690"/>
      <c r="T34" s="690"/>
      <c r="U34" s="690"/>
      <c r="V34" s="693"/>
      <c r="W34" s="374">
        <f t="shared" si="19"/>
        <v>3343.4678858162356</v>
      </c>
      <c r="X34" s="565">
        <f t="shared" si="20"/>
        <v>278.62232381801965</v>
      </c>
      <c r="Y34" s="690"/>
      <c r="Z34" s="690"/>
      <c r="AA34" s="690"/>
      <c r="AB34" s="688"/>
      <c r="AC34" s="374">
        <f t="shared" si="21"/>
        <v>3343.4678858162356</v>
      </c>
      <c r="AD34" s="565">
        <f t="shared" si="22"/>
        <v>278.62232381801965</v>
      </c>
      <c r="AE34" s="690"/>
      <c r="AF34" s="690"/>
      <c r="AG34" s="690"/>
      <c r="AH34" s="688"/>
      <c r="AI34" s="374">
        <f t="shared" si="15"/>
        <v>3343.4678858162356</v>
      </c>
      <c r="AJ34" s="565">
        <f t="shared" si="23"/>
        <v>278.62232381801965</v>
      </c>
      <c r="AK34" s="690"/>
      <c r="AL34" s="690"/>
      <c r="AM34" s="690"/>
      <c r="AN34" s="688"/>
      <c r="AO34" s="374">
        <f t="shared" si="16"/>
        <v>3343.4678858162356</v>
      </c>
      <c r="AP34" s="565">
        <f t="shared" si="24"/>
        <v>278.62232381801965</v>
      </c>
      <c r="AQ34" s="690"/>
      <c r="AR34" s="690"/>
      <c r="AS34" s="690"/>
      <c r="AT34" s="688"/>
      <c r="AU34" s="374">
        <f t="shared" si="25"/>
        <v>3343.4678858162356</v>
      </c>
      <c r="AV34" s="565">
        <f t="shared" si="26"/>
        <v>278.62232381801965</v>
      </c>
      <c r="AW34" s="690"/>
      <c r="AX34" s="690"/>
      <c r="AY34" s="690"/>
    </row>
    <row r="35" spans="1:51" s="366" customFormat="1" ht="24.75" thickBot="1" x14ac:dyDescent="0.3">
      <c r="A35" s="640">
        <v>4</v>
      </c>
      <c r="B35" s="663" t="s">
        <v>257</v>
      </c>
      <c r="C35" s="663" t="s">
        <v>258</v>
      </c>
      <c r="D35" s="663" t="s">
        <v>554</v>
      </c>
      <c r="E35" s="658" t="s">
        <v>451</v>
      </c>
      <c r="F35" s="379" t="str">
        <f t="shared" si="13"/>
        <v>044101VENP_Labo</v>
      </c>
      <c r="G35" s="379" t="str">
        <f t="shared" si="17"/>
        <v>044101VENP_Labo_</v>
      </c>
      <c r="H35" s="635" t="s">
        <v>424</v>
      </c>
      <c r="I35" s="380" t="s">
        <v>12</v>
      </c>
      <c r="J35" s="379" t="s">
        <v>14</v>
      </c>
      <c r="K35" s="380" t="s">
        <v>479</v>
      </c>
      <c r="L35" s="380"/>
      <c r="M35" s="380" t="s">
        <v>10</v>
      </c>
      <c r="N35" s="407">
        <v>3</v>
      </c>
      <c r="O35" s="383">
        <v>1000</v>
      </c>
      <c r="P35" s="384">
        <v>0.05</v>
      </c>
      <c r="Q35" s="385">
        <f t="shared" si="14"/>
        <v>3150</v>
      </c>
      <c r="R35" s="387">
        <f t="shared" si="18"/>
        <v>262.5</v>
      </c>
      <c r="S35" s="690"/>
      <c r="T35" s="690"/>
      <c r="U35" s="690"/>
      <c r="V35" s="693"/>
      <c r="W35" s="374">
        <f t="shared" si="19"/>
        <v>3343.4678858162356</v>
      </c>
      <c r="X35" s="565">
        <f t="shared" si="20"/>
        <v>278.62232381801965</v>
      </c>
      <c r="Y35" s="690"/>
      <c r="Z35" s="690"/>
      <c r="AA35" s="690"/>
      <c r="AB35" s="688"/>
      <c r="AC35" s="374">
        <f t="shared" si="21"/>
        <v>3343.4678858162356</v>
      </c>
      <c r="AD35" s="565">
        <f t="shared" si="22"/>
        <v>278.62232381801965</v>
      </c>
      <c r="AE35" s="690"/>
      <c r="AF35" s="690"/>
      <c r="AG35" s="690"/>
      <c r="AH35" s="688"/>
      <c r="AI35" s="374">
        <f t="shared" si="15"/>
        <v>3343.4678858162356</v>
      </c>
      <c r="AJ35" s="565">
        <f t="shared" si="23"/>
        <v>278.62232381801965</v>
      </c>
      <c r="AK35" s="690"/>
      <c r="AL35" s="690"/>
      <c r="AM35" s="690"/>
      <c r="AN35" s="688"/>
      <c r="AO35" s="374">
        <f t="shared" si="16"/>
        <v>3343.4678858162356</v>
      </c>
      <c r="AP35" s="565">
        <f t="shared" si="24"/>
        <v>278.62232381801965</v>
      </c>
      <c r="AQ35" s="690"/>
      <c r="AR35" s="690"/>
      <c r="AS35" s="690"/>
      <c r="AT35" s="688"/>
      <c r="AU35" s="374">
        <f t="shared" si="25"/>
        <v>3343.4678858162356</v>
      </c>
      <c r="AV35" s="565">
        <f t="shared" si="26"/>
        <v>278.62232381801965</v>
      </c>
      <c r="AW35" s="690"/>
      <c r="AX35" s="690"/>
      <c r="AY35" s="690"/>
    </row>
    <row r="36" spans="1:51" s="366" customFormat="1" ht="60" x14ac:dyDescent="0.25">
      <c r="A36" s="638">
        <v>4</v>
      </c>
      <c r="B36" s="661" t="s">
        <v>259</v>
      </c>
      <c r="C36" s="661" t="s">
        <v>260</v>
      </c>
      <c r="D36" s="661" t="s">
        <v>554</v>
      </c>
      <c r="E36" s="654" t="s">
        <v>452</v>
      </c>
      <c r="F36" s="355" t="str">
        <f t="shared" si="13"/>
        <v>044102SSTA_Secon</v>
      </c>
      <c r="G36" s="355" t="str">
        <f t="shared" si="17"/>
        <v>044102SSTA_Secon_</v>
      </c>
      <c r="H36" s="628" t="s">
        <v>422</v>
      </c>
      <c r="I36" s="356" t="s">
        <v>19</v>
      </c>
      <c r="J36" s="355" t="s">
        <v>13</v>
      </c>
      <c r="K36" s="498" t="s">
        <v>483</v>
      </c>
      <c r="L36" s="356"/>
      <c r="M36" s="356" t="s">
        <v>10</v>
      </c>
      <c r="N36" s="396">
        <v>3</v>
      </c>
      <c r="O36" s="359">
        <v>1000</v>
      </c>
      <c r="P36" s="360">
        <v>0.05</v>
      </c>
      <c r="Q36" s="361">
        <f t="shared" si="14"/>
        <v>3150</v>
      </c>
      <c r="R36" s="363">
        <f t="shared" si="18"/>
        <v>262.5</v>
      </c>
      <c r="S36" s="690"/>
      <c r="T36" s="690"/>
      <c r="U36" s="690"/>
      <c r="V36" s="693"/>
      <c r="W36" s="374">
        <f t="shared" si="19"/>
        <v>3343.4678858162356</v>
      </c>
      <c r="X36" s="565">
        <f t="shared" si="20"/>
        <v>278.62232381801965</v>
      </c>
      <c r="Y36" s="690"/>
      <c r="Z36" s="690"/>
      <c r="AA36" s="690"/>
      <c r="AB36" s="688"/>
      <c r="AC36" s="374">
        <f t="shared" si="21"/>
        <v>3343.4678858162356</v>
      </c>
      <c r="AD36" s="565">
        <f t="shared" si="22"/>
        <v>278.62232381801965</v>
      </c>
      <c r="AE36" s="690"/>
      <c r="AF36" s="690"/>
      <c r="AG36" s="690"/>
      <c r="AH36" s="688"/>
      <c r="AI36" s="374">
        <f t="shared" si="15"/>
        <v>3343.4678858162356</v>
      </c>
      <c r="AJ36" s="565">
        <f t="shared" si="23"/>
        <v>278.62232381801965</v>
      </c>
      <c r="AK36" s="690"/>
      <c r="AL36" s="690"/>
      <c r="AM36" s="690"/>
      <c r="AN36" s="688"/>
      <c r="AO36" s="374">
        <f t="shared" si="16"/>
        <v>3343.4678858162356</v>
      </c>
      <c r="AP36" s="565">
        <f t="shared" si="24"/>
        <v>278.62232381801965</v>
      </c>
      <c r="AQ36" s="690"/>
      <c r="AR36" s="690"/>
      <c r="AS36" s="690"/>
      <c r="AT36" s="688"/>
      <c r="AU36" s="374">
        <f t="shared" si="25"/>
        <v>3343.4678858162356</v>
      </c>
      <c r="AV36" s="565">
        <f t="shared" si="26"/>
        <v>278.62232381801965</v>
      </c>
      <c r="AW36" s="690"/>
      <c r="AX36" s="690"/>
      <c r="AY36" s="690"/>
    </row>
    <row r="37" spans="1:51" s="366" customFormat="1" ht="24" x14ac:dyDescent="0.25">
      <c r="A37" s="639">
        <v>4</v>
      </c>
      <c r="B37" s="662" t="s">
        <v>259</v>
      </c>
      <c r="C37" s="662" t="s">
        <v>260</v>
      </c>
      <c r="D37" s="662" t="s">
        <v>554</v>
      </c>
      <c r="E37" s="655" t="s">
        <v>453</v>
      </c>
      <c r="F37" s="368" t="str">
        <f t="shared" si="13"/>
        <v>044102VENP_Labo</v>
      </c>
      <c r="G37" s="368" t="str">
        <f t="shared" si="17"/>
        <v>044102VENP_Labo_</v>
      </c>
      <c r="H37" s="629" t="s">
        <v>425</v>
      </c>
      <c r="I37" s="369" t="s">
        <v>12</v>
      </c>
      <c r="J37" s="368" t="s">
        <v>14</v>
      </c>
      <c r="K37" s="369" t="s">
        <v>479</v>
      </c>
      <c r="L37" s="369"/>
      <c r="M37" s="369" t="s">
        <v>10</v>
      </c>
      <c r="N37" s="401">
        <v>3</v>
      </c>
      <c r="O37" s="372">
        <v>1000</v>
      </c>
      <c r="P37" s="373">
        <v>0.05</v>
      </c>
      <c r="Q37" s="374">
        <f t="shared" si="14"/>
        <v>3150</v>
      </c>
      <c r="R37" s="376">
        <f t="shared" si="18"/>
        <v>262.5</v>
      </c>
      <c r="S37" s="690"/>
      <c r="T37" s="690"/>
      <c r="U37" s="690"/>
      <c r="V37" s="693"/>
      <c r="W37" s="374">
        <f t="shared" si="19"/>
        <v>3343.4678858162356</v>
      </c>
      <c r="X37" s="565">
        <f t="shared" si="20"/>
        <v>278.62232381801965</v>
      </c>
      <c r="Y37" s="690"/>
      <c r="Z37" s="690"/>
      <c r="AA37" s="690"/>
      <c r="AB37" s="688"/>
      <c r="AC37" s="374">
        <f t="shared" si="21"/>
        <v>3343.4678858162356</v>
      </c>
      <c r="AD37" s="565">
        <f t="shared" si="22"/>
        <v>278.62232381801965</v>
      </c>
      <c r="AE37" s="690"/>
      <c r="AF37" s="690"/>
      <c r="AG37" s="690"/>
      <c r="AH37" s="688"/>
      <c r="AI37" s="374">
        <f t="shared" si="15"/>
        <v>3343.4678858162356</v>
      </c>
      <c r="AJ37" s="565">
        <f t="shared" si="23"/>
        <v>278.62232381801965</v>
      </c>
      <c r="AK37" s="690"/>
      <c r="AL37" s="690"/>
      <c r="AM37" s="690"/>
      <c r="AN37" s="688"/>
      <c r="AO37" s="374">
        <f t="shared" si="16"/>
        <v>3343.4678858162356</v>
      </c>
      <c r="AP37" s="565">
        <f t="shared" si="24"/>
        <v>278.62232381801965</v>
      </c>
      <c r="AQ37" s="690"/>
      <c r="AR37" s="690"/>
      <c r="AS37" s="690"/>
      <c r="AT37" s="688"/>
      <c r="AU37" s="374">
        <f t="shared" si="25"/>
        <v>3343.4678858162356</v>
      </c>
      <c r="AV37" s="565">
        <f t="shared" si="26"/>
        <v>278.62232381801965</v>
      </c>
      <c r="AW37" s="690"/>
      <c r="AX37" s="690"/>
      <c r="AY37" s="690"/>
    </row>
    <row r="38" spans="1:51" s="366" customFormat="1" ht="24.75" thickBot="1" x14ac:dyDescent="0.3">
      <c r="A38" s="640">
        <v>4</v>
      </c>
      <c r="B38" s="663" t="s">
        <v>259</v>
      </c>
      <c r="C38" s="663" t="s">
        <v>260</v>
      </c>
      <c r="D38" s="663" t="s">
        <v>554</v>
      </c>
      <c r="E38" s="658" t="s">
        <v>453</v>
      </c>
      <c r="F38" s="379" t="str">
        <f t="shared" si="13"/>
        <v>044102VENP_Labo</v>
      </c>
      <c r="G38" s="379" t="str">
        <f t="shared" si="17"/>
        <v>044102VENP_Labo_</v>
      </c>
      <c r="H38" s="635" t="s">
        <v>424</v>
      </c>
      <c r="I38" s="380" t="s">
        <v>12</v>
      </c>
      <c r="J38" s="379" t="s">
        <v>14</v>
      </c>
      <c r="K38" s="380" t="s">
        <v>479</v>
      </c>
      <c r="L38" s="380"/>
      <c r="M38" s="380" t="s">
        <v>10</v>
      </c>
      <c r="N38" s="407">
        <v>3</v>
      </c>
      <c r="O38" s="383">
        <v>1000</v>
      </c>
      <c r="P38" s="384">
        <v>0.05</v>
      </c>
      <c r="Q38" s="385">
        <f t="shared" si="14"/>
        <v>3150</v>
      </c>
      <c r="R38" s="387">
        <f t="shared" si="18"/>
        <v>262.5</v>
      </c>
      <c r="S38" s="690"/>
      <c r="T38" s="690"/>
      <c r="U38" s="690"/>
      <c r="V38" s="693"/>
      <c r="W38" s="374">
        <f t="shared" si="19"/>
        <v>3343.4678858162356</v>
      </c>
      <c r="X38" s="565">
        <f t="shared" si="20"/>
        <v>278.62232381801965</v>
      </c>
      <c r="Y38" s="690"/>
      <c r="Z38" s="690"/>
      <c r="AA38" s="690"/>
      <c r="AB38" s="688"/>
      <c r="AC38" s="374">
        <f t="shared" si="21"/>
        <v>3343.4678858162356</v>
      </c>
      <c r="AD38" s="565">
        <f t="shared" si="22"/>
        <v>278.62232381801965</v>
      </c>
      <c r="AE38" s="690"/>
      <c r="AF38" s="690"/>
      <c r="AG38" s="690"/>
      <c r="AH38" s="688"/>
      <c r="AI38" s="374">
        <f t="shared" si="15"/>
        <v>3343.4678858162356</v>
      </c>
      <c r="AJ38" s="565">
        <f t="shared" si="23"/>
        <v>278.62232381801965</v>
      </c>
      <c r="AK38" s="690"/>
      <c r="AL38" s="690"/>
      <c r="AM38" s="690"/>
      <c r="AN38" s="688"/>
      <c r="AO38" s="374">
        <f t="shared" si="16"/>
        <v>3343.4678858162356</v>
      </c>
      <c r="AP38" s="565">
        <f t="shared" si="24"/>
        <v>278.62232381801965</v>
      </c>
      <c r="AQ38" s="690"/>
      <c r="AR38" s="690"/>
      <c r="AS38" s="690"/>
      <c r="AT38" s="688"/>
      <c r="AU38" s="374">
        <f t="shared" si="25"/>
        <v>3343.4678858162356</v>
      </c>
      <c r="AV38" s="565">
        <f t="shared" si="26"/>
        <v>278.62232381801965</v>
      </c>
      <c r="AW38" s="690"/>
      <c r="AX38" s="690"/>
      <c r="AY38" s="690"/>
    </row>
    <row r="39" spans="1:51" s="366" customFormat="1" ht="60" x14ac:dyDescent="0.25">
      <c r="A39" s="638">
        <v>4</v>
      </c>
      <c r="B39" s="661" t="s">
        <v>261</v>
      </c>
      <c r="C39" s="661" t="s">
        <v>262</v>
      </c>
      <c r="D39" s="661" t="s">
        <v>554</v>
      </c>
      <c r="E39" s="654" t="s">
        <v>454</v>
      </c>
      <c r="F39" s="355" t="str">
        <f t="shared" si="13"/>
        <v>044103SSTA_Secon</v>
      </c>
      <c r="G39" s="355" t="str">
        <f t="shared" si="17"/>
        <v>044103SSTA_Secon_</v>
      </c>
      <c r="H39" s="628" t="s">
        <v>422</v>
      </c>
      <c r="I39" s="356" t="s">
        <v>19</v>
      </c>
      <c r="J39" s="355" t="s">
        <v>13</v>
      </c>
      <c r="K39" s="498" t="s">
        <v>483</v>
      </c>
      <c r="L39" s="356"/>
      <c r="M39" s="356" t="s">
        <v>10</v>
      </c>
      <c r="N39" s="396">
        <v>3</v>
      </c>
      <c r="O39" s="359">
        <v>1000</v>
      </c>
      <c r="P39" s="360">
        <v>0.05</v>
      </c>
      <c r="Q39" s="361">
        <f t="shared" si="14"/>
        <v>3150</v>
      </c>
      <c r="R39" s="363">
        <f t="shared" si="18"/>
        <v>262.5</v>
      </c>
      <c r="S39" s="690"/>
      <c r="T39" s="690"/>
      <c r="U39" s="690"/>
      <c r="V39" s="693"/>
      <c r="W39" s="374">
        <f t="shared" si="19"/>
        <v>3343.4678858162356</v>
      </c>
      <c r="X39" s="565">
        <f t="shared" si="20"/>
        <v>278.62232381801965</v>
      </c>
      <c r="Y39" s="690"/>
      <c r="Z39" s="690"/>
      <c r="AA39" s="690"/>
      <c r="AB39" s="688"/>
      <c r="AC39" s="374">
        <f t="shared" si="21"/>
        <v>3343.4678858162356</v>
      </c>
      <c r="AD39" s="565">
        <f t="shared" si="22"/>
        <v>278.62232381801965</v>
      </c>
      <c r="AE39" s="690"/>
      <c r="AF39" s="690"/>
      <c r="AG39" s="690"/>
      <c r="AH39" s="688"/>
      <c r="AI39" s="374">
        <f t="shared" si="15"/>
        <v>3343.4678858162356</v>
      </c>
      <c r="AJ39" s="565">
        <f t="shared" si="23"/>
        <v>278.62232381801965</v>
      </c>
      <c r="AK39" s="690"/>
      <c r="AL39" s="690"/>
      <c r="AM39" s="690"/>
      <c r="AN39" s="688"/>
      <c r="AO39" s="374">
        <f t="shared" si="16"/>
        <v>3343.4678858162356</v>
      </c>
      <c r="AP39" s="565">
        <f t="shared" si="24"/>
        <v>278.62232381801965</v>
      </c>
      <c r="AQ39" s="690"/>
      <c r="AR39" s="690"/>
      <c r="AS39" s="690"/>
      <c r="AT39" s="688"/>
      <c r="AU39" s="374">
        <f t="shared" si="25"/>
        <v>3343.4678858162356</v>
      </c>
      <c r="AV39" s="565">
        <f t="shared" si="26"/>
        <v>278.62232381801965</v>
      </c>
      <c r="AW39" s="690"/>
      <c r="AX39" s="690"/>
      <c r="AY39" s="690"/>
    </row>
    <row r="40" spans="1:51" s="366" customFormat="1" ht="36" x14ac:dyDescent="0.25">
      <c r="A40" s="639">
        <v>4</v>
      </c>
      <c r="B40" s="662" t="s">
        <v>261</v>
      </c>
      <c r="C40" s="662" t="s">
        <v>262</v>
      </c>
      <c r="D40" s="662" t="s">
        <v>554</v>
      </c>
      <c r="E40" s="655" t="s">
        <v>455</v>
      </c>
      <c r="F40" s="368" t="str">
        <f t="shared" si="13"/>
        <v>044103VENP_Labo</v>
      </c>
      <c r="G40" s="368" t="str">
        <f t="shared" si="17"/>
        <v>044103VENP_Labo_</v>
      </c>
      <c r="H40" s="629" t="s">
        <v>562</v>
      </c>
      <c r="I40" s="369" t="s">
        <v>12</v>
      </c>
      <c r="J40" s="368" t="s">
        <v>14</v>
      </c>
      <c r="K40" s="369" t="s">
        <v>479</v>
      </c>
      <c r="L40" s="369"/>
      <c r="M40" s="369" t="s">
        <v>10</v>
      </c>
      <c r="N40" s="401">
        <v>3</v>
      </c>
      <c r="O40" s="372">
        <v>1000</v>
      </c>
      <c r="P40" s="373">
        <v>0.05</v>
      </c>
      <c r="Q40" s="374">
        <f t="shared" ref="Q40:Q80" si="40">O40*(P40+1)*N40</f>
        <v>3150</v>
      </c>
      <c r="R40" s="376">
        <f t="shared" ref="R40:R80" si="41">Q40/12</f>
        <v>262.5</v>
      </c>
      <c r="S40" s="690"/>
      <c r="T40" s="690"/>
      <c r="U40" s="690"/>
      <c r="V40" s="693"/>
      <c r="W40" s="374">
        <f t="shared" si="19"/>
        <v>3343.4678858162356</v>
      </c>
      <c r="X40" s="565">
        <f t="shared" si="20"/>
        <v>278.62232381801965</v>
      </c>
      <c r="Y40" s="690"/>
      <c r="Z40" s="690"/>
      <c r="AA40" s="690"/>
      <c r="AB40" s="688"/>
      <c r="AC40" s="374">
        <f t="shared" si="21"/>
        <v>3343.4678858162356</v>
      </c>
      <c r="AD40" s="565">
        <f t="shared" si="22"/>
        <v>278.62232381801965</v>
      </c>
      <c r="AE40" s="690"/>
      <c r="AF40" s="690"/>
      <c r="AG40" s="690"/>
      <c r="AH40" s="688"/>
      <c r="AI40" s="374">
        <f t="shared" si="15"/>
        <v>3343.4678858162356</v>
      </c>
      <c r="AJ40" s="565">
        <f t="shared" si="23"/>
        <v>278.62232381801965</v>
      </c>
      <c r="AK40" s="690"/>
      <c r="AL40" s="690"/>
      <c r="AM40" s="690"/>
      <c r="AN40" s="688"/>
      <c r="AO40" s="374">
        <f t="shared" si="16"/>
        <v>3343.4678858162356</v>
      </c>
      <c r="AP40" s="565">
        <f t="shared" si="24"/>
        <v>278.62232381801965</v>
      </c>
      <c r="AQ40" s="690"/>
      <c r="AR40" s="690"/>
      <c r="AS40" s="690"/>
      <c r="AT40" s="688"/>
      <c r="AU40" s="374">
        <f t="shared" si="25"/>
        <v>3343.4678858162356</v>
      </c>
      <c r="AV40" s="565">
        <f t="shared" si="26"/>
        <v>278.62232381801965</v>
      </c>
      <c r="AW40" s="690"/>
      <c r="AX40" s="690"/>
      <c r="AY40" s="690"/>
    </row>
    <row r="41" spans="1:51" s="366" customFormat="1" ht="24.75" thickBot="1" x14ac:dyDescent="0.3">
      <c r="A41" s="640">
        <v>4</v>
      </c>
      <c r="B41" s="663" t="s">
        <v>261</v>
      </c>
      <c r="C41" s="663" t="s">
        <v>262</v>
      </c>
      <c r="D41" s="663" t="s">
        <v>554</v>
      </c>
      <c r="E41" s="658" t="s">
        <v>455</v>
      </c>
      <c r="F41" s="379" t="str">
        <f t="shared" si="13"/>
        <v>044103VENP_Labo</v>
      </c>
      <c r="G41" s="379" t="str">
        <f t="shared" si="17"/>
        <v>044103VENP_Labo_</v>
      </c>
      <c r="H41" s="635" t="s">
        <v>424</v>
      </c>
      <c r="I41" s="380" t="s">
        <v>12</v>
      </c>
      <c r="J41" s="379" t="s">
        <v>14</v>
      </c>
      <c r="K41" s="380" t="s">
        <v>479</v>
      </c>
      <c r="L41" s="380"/>
      <c r="M41" s="380" t="s">
        <v>10</v>
      </c>
      <c r="N41" s="407">
        <v>3</v>
      </c>
      <c r="O41" s="383">
        <v>1000</v>
      </c>
      <c r="P41" s="384">
        <v>0.05</v>
      </c>
      <c r="Q41" s="385">
        <f t="shared" si="40"/>
        <v>3150</v>
      </c>
      <c r="R41" s="387">
        <f t="shared" si="41"/>
        <v>262.5</v>
      </c>
      <c r="S41" s="690"/>
      <c r="T41" s="690"/>
      <c r="U41" s="690"/>
      <c r="V41" s="693"/>
      <c r="W41" s="374">
        <f t="shared" si="19"/>
        <v>3343.4678858162356</v>
      </c>
      <c r="X41" s="565">
        <f t="shared" si="20"/>
        <v>278.62232381801965</v>
      </c>
      <c r="Y41" s="690"/>
      <c r="Z41" s="690"/>
      <c r="AA41" s="690"/>
      <c r="AB41" s="688"/>
      <c r="AC41" s="374">
        <f t="shared" si="21"/>
        <v>3343.4678858162356</v>
      </c>
      <c r="AD41" s="565">
        <f t="shared" si="22"/>
        <v>278.62232381801965</v>
      </c>
      <c r="AE41" s="690"/>
      <c r="AF41" s="690"/>
      <c r="AG41" s="690"/>
      <c r="AH41" s="688"/>
      <c r="AI41" s="374">
        <f t="shared" si="15"/>
        <v>3343.4678858162356</v>
      </c>
      <c r="AJ41" s="565">
        <f t="shared" si="23"/>
        <v>278.62232381801965</v>
      </c>
      <c r="AK41" s="690"/>
      <c r="AL41" s="690"/>
      <c r="AM41" s="690"/>
      <c r="AN41" s="688"/>
      <c r="AO41" s="374">
        <f t="shared" si="16"/>
        <v>3343.4678858162356</v>
      </c>
      <c r="AP41" s="565">
        <f t="shared" si="24"/>
        <v>278.62232381801965</v>
      </c>
      <c r="AQ41" s="690"/>
      <c r="AR41" s="690"/>
      <c r="AS41" s="690"/>
      <c r="AT41" s="688"/>
      <c r="AU41" s="374">
        <f t="shared" si="25"/>
        <v>3343.4678858162356</v>
      </c>
      <c r="AV41" s="565">
        <f t="shared" si="26"/>
        <v>278.62232381801965</v>
      </c>
      <c r="AW41" s="690"/>
      <c r="AX41" s="690"/>
      <c r="AY41" s="690"/>
    </row>
    <row r="42" spans="1:51" s="366" customFormat="1" ht="60" x14ac:dyDescent="0.25">
      <c r="A42" s="638">
        <v>4</v>
      </c>
      <c r="B42" s="661" t="s">
        <v>263</v>
      </c>
      <c r="C42" s="661" t="s">
        <v>264</v>
      </c>
      <c r="D42" s="661" t="s">
        <v>554</v>
      </c>
      <c r="E42" s="654" t="s">
        <v>456</v>
      </c>
      <c r="F42" s="355" t="str">
        <f t="shared" si="13"/>
        <v>044104SSTA_Secon</v>
      </c>
      <c r="G42" s="355" t="str">
        <f t="shared" si="17"/>
        <v>044104SSTA_Secon_</v>
      </c>
      <c r="H42" s="628" t="s">
        <v>422</v>
      </c>
      <c r="I42" s="356" t="s">
        <v>19</v>
      </c>
      <c r="J42" s="355" t="s">
        <v>13</v>
      </c>
      <c r="K42" s="498" t="s">
        <v>483</v>
      </c>
      <c r="L42" s="356"/>
      <c r="M42" s="356" t="s">
        <v>10</v>
      </c>
      <c r="N42" s="396">
        <v>3</v>
      </c>
      <c r="O42" s="359">
        <v>1000</v>
      </c>
      <c r="P42" s="360">
        <v>0.05</v>
      </c>
      <c r="Q42" s="361">
        <f t="shared" si="40"/>
        <v>3150</v>
      </c>
      <c r="R42" s="363">
        <f t="shared" si="41"/>
        <v>262.5</v>
      </c>
      <c r="S42" s="690"/>
      <c r="T42" s="690"/>
      <c r="U42" s="690"/>
      <c r="V42" s="693"/>
      <c r="W42" s="374">
        <f t="shared" si="19"/>
        <v>3343.4678858162356</v>
      </c>
      <c r="X42" s="565">
        <f t="shared" si="20"/>
        <v>278.62232381801965</v>
      </c>
      <c r="Y42" s="690"/>
      <c r="Z42" s="690"/>
      <c r="AA42" s="690"/>
      <c r="AB42" s="688"/>
      <c r="AC42" s="374">
        <f t="shared" si="21"/>
        <v>3343.4678858162356</v>
      </c>
      <c r="AD42" s="565">
        <f t="shared" si="22"/>
        <v>278.62232381801965</v>
      </c>
      <c r="AE42" s="690"/>
      <c r="AF42" s="690"/>
      <c r="AG42" s="690"/>
      <c r="AH42" s="688"/>
      <c r="AI42" s="374">
        <f t="shared" si="15"/>
        <v>3343.4678858162356</v>
      </c>
      <c r="AJ42" s="565">
        <f t="shared" si="23"/>
        <v>278.62232381801965</v>
      </c>
      <c r="AK42" s="690"/>
      <c r="AL42" s="690"/>
      <c r="AM42" s="690"/>
      <c r="AN42" s="688"/>
      <c r="AO42" s="374">
        <f t="shared" si="16"/>
        <v>3343.4678858162356</v>
      </c>
      <c r="AP42" s="565">
        <f t="shared" si="24"/>
        <v>278.62232381801965</v>
      </c>
      <c r="AQ42" s="690"/>
      <c r="AR42" s="690"/>
      <c r="AS42" s="690"/>
      <c r="AT42" s="688"/>
      <c r="AU42" s="374">
        <f t="shared" si="25"/>
        <v>3343.4678858162356</v>
      </c>
      <c r="AV42" s="565">
        <f t="shared" si="26"/>
        <v>278.62232381801965</v>
      </c>
      <c r="AW42" s="690"/>
      <c r="AX42" s="690"/>
      <c r="AY42" s="690"/>
    </row>
    <row r="43" spans="1:51" s="366" customFormat="1" ht="24" x14ac:dyDescent="0.25">
      <c r="A43" s="639">
        <v>4</v>
      </c>
      <c r="B43" s="662" t="s">
        <v>263</v>
      </c>
      <c r="C43" s="662" t="s">
        <v>264</v>
      </c>
      <c r="D43" s="662" t="s">
        <v>554</v>
      </c>
      <c r="E43" s="655" t="s">
        <v>457</v>
      </c>
      <c r="F43" s="368" t="str">
        <f t="shared" si="13"/>
        <v>044104VENP_Labo</v>
      </c>
      <c r="G43" s="368" t="str">
        <f t="shared" si="17"/>
        <v>044104VENP_Labo_</v>
      </c>
      <c r="H43" s="629" t="s">
        <v>426</v>
      </c>
      <c r="I43" s="369" t="s">
        <v>12</v>
      </c>
      <c r="J43" s="368" t="s">
        <v>14</v>
      </c>
      <c r="K43" s="369" t="s">
        <v>479</v>
      </c>
      <c r="L43" s="369"/>
      <c r="M43" s="369" t="s">
        <v>10</v>
      </c>
      <c r="N43" s="401">
        <v>3</v>
      </c>
      <c r="O43" s="372">
        <v>1000</v>
      </c>
      <c r="P43" s="373">
        <v>0.05</v>
      </c>
      <c r="Q43" s="374">
        <f t="shared" si="40"/>
        <v>3150</v>
      </c>
      <c r="R43" s="376">
        <f t="shared" si="41"/>
        <v>262.5</v>
      </c>
      <c r="S43" s="690"/>
      <c r="T43" s="690"/>
      <c r="U43" s="690"/>
      <c r="V43" s="693"/>
      <c r="W43" s="374">
        <f t="shared" si="19"/>
        <v>3343.4678858162356</v>
      </c>
      <c r="X43" s="565">
        <f t="shared" si="20"/>
        <v>278.62232381801965</v>
      </c>
      <c r="Y43" s="690"/>
      <c r="Z43" s="690"/>
      <c r="AA43" s="690"/>
      <c r="AB43" s="688"/>
      <c r="AC43" s="374">
        <f t="shared" si="21"/>
        <v>3343.4678858162356</v>
      </c>
      <c r="AD43" s="565">
        <f t="shared" si="22"/>
        <v>278.62232381801965</v>
      </c>
      <c r="AE43" s="690"/>
      <c r="AF43" s="690"/>
      <c r="AG43" s="690"/>
      <c r="AH43" s="688"/>
      <c r="AI43" s="374">
        <f t="shared" si="15"/>
        <v>3343.4678858162356</v>
      </c>
      <c r="AJ43" s="565">
        <f t="shared" si="23"/>
        <v>278.62232381801965</v>
      </c>
      <c r="AK43" s="690"/>
      <c r="AL43" s="690"/>
      <c r="AM43" s="690"/>
      <c r="AN43" s="688"/>
      <c r="AO43" s="374">
        <f t="shared" si="16"/>
        <v>3343.4678858162356</v>
      </c>
      <c r="AP43" s="565">
        <f t="shared" si="24"/>
        <v>278.62232381801965</v>
      </c>
      <c r="AQ43" s="690"/>
      <c r="AR43" s="690"/>
      <c r="AS43" s="690"/>
      <c r="AT43" s="688"/>
      <c r="AU43" s="374">
        <f t="shared" si="25"/>
        <v>3343.4678858162356</v>
      </c>
      <c r="AV43" s="565">
        <f t="shared" si="26"/>
        <v>278.62232381801965</v>
      </c>
      <c r="AW43" s="690"/>
      <c r="AX43" s="690"/>
      <c r="AY43" s="690"/>
    </row>
    <row r="44" spans="1:51" s="366" customFormat="1" ht="24.75" thickBot="1" x14ac:dyDescent="0.3">
      <c r="A44" s="640">
        <v>4</v>
      </c>
      <c r="B44" s="663" t="s">
        <v>263</v>
      </c>
      <c r="C44" s="663" t="s">
        <v>264</v>
      </c>
      <c r="D44" s="663" t="s">
        <v>554</v>
      </c>
      <c r="E44" s="658" t="s">
        <v>457</v>
      </c>
      <c r="F44" s="379" t="str">
        <f t="shared" si="13"/>
        <v>044104VENP_Labo</v>
      </c>
      <c r="G44" s="379" t="str">
        <f t="shared" si="17"/>
        <v>044104VENP_Labo_</v>
      </c>
      <c r="H44" s="635" t="s">
        <v>424</v>
      </c>
      <c r="I44" s="380" t="s">
        <v>12</v>
      </c>
      <c r="J44" s="379" t="s">
        <v>14</v>
      </c>
      <c r="K44" s="380" t="s">
        <v>479</v>
      </c>
      <c r="L44" s="380"/>
      <c r="M44" s="380" t="s">
        <v>10</v>
      </c>
      <c r="N44" s="407">
        <v>3</v>
      </c>
      <c r="O44" s="383">
        <v>1000</v>
      </c>
      <c r="P44" s="384">
        <v>0.05</v>
      </c>
      <c r="Q44" s="385">
        <f t="shared" si="40"/>
        <v>3150</v>
      </c>
      <c r="R44" s="387">
        <f t="shared" si="41"/>
        <v>262.5</v>
      </c>
      <c r="S44" s="690"/>
      <c r="T44" s="690"/>
      <c r="U44" s="690"/>
      <c r="V44" s="693"/>
      <c r="W44" s="374">
        <f t="shared" si="19"/>
        <v>3343.4678858162356</v>
      </c>
      <c r="X44" s="565">
        <f t="shared" si="20"/>
        <v>278.62232381801965</v>
      </c>
      <c r="Y44" s="690"/>
      <c r="Z44" s="690"/>
      <c r="AA44" s="690"/>
      <c r="AB44" s="688"/>
      <c r="AC44" s="374">
        <f t="shared" si="21"/>
        <v>3343.4678858162356</v>
      </c>
      <c r="AD44" s="565">
        <f t="shared" si="22"/>
        <v>278.62232381801965</v>
      </c>
      <c r="AE44" s="690"/>
      <c r="AF44" s="690"/>
      <c r="AG44" s="690"/>
      <c r="AH44" s="688"/>
      <c r="AI44" s="374">
        <f t="shared" si="15"/>
        <v>3343.4678858162356</v>
      </c>
      <c r="AJ44" s="565">
        <f t="shared" si="23"/>
        <v>278.62232381801965</v>
      </c>
      <c r="AK44" s="690"/>
      <c r="AL44" s="690"/>
      <c r="AM44" s="690"/>
      <c r="AN44" s="688"/>
      <c r="AO44" s="374">
        <f t="shared" si="16"/>
        <v>3343.4678858162356</v>
      </c>
      <c r="AP44" s="565">
        <f t="shared" si="24"/>
        <v>278.62232381801965</v>
      </c>
      <c r="AQ44" s="690"/>
      <c r="AR44" s="690"/>
      <c r="AS44" s="690"/>
      <c r="AT44" s="688"/>
      <c r="AU44" s="374">
        <f t="shared" si="25"/>
        <v>3343.4678858162356</v>
      </c>
      <c r="AV44" s="565">
        <f t="shared" si="26"/>
        <v>278.62232381801965</v>
      </c>
      <c r="AW44" s="690"/>
      <c r="AX44" s="690"/>
      <c r="AY44" s="690"/>
    </row>
    <row r="45" spans="1:51" s="366" customFormat="1" ht="60" x14ac:dyDescent="0.25">
      <c r="A45" s="638">
        <v>4</v>
      </c>
      <c r="B45" s="661" t="s">
        <v>265</v>
      </c>
      <c r="C45" s="661" t="s">
        <v>266</v>
      </c>
      <c r="D45" s="661" t="s">
        <v>554</v>
      </c>
      <c r="E45" s="654" t="s">
        <v>458</v>
      </c>
      <c r="F45" s="355" t="str">
        <f t="shared" si="13"/>
        <v>044105SSTA_Secon</v>
      </c>
      <c r="G45" s="355" t="str">
        <f t="shared" si="17"/>
        <v>044105SSTA_Secon_</v>
      </c>
      <c r="H45" s="628" t="s">
        <v>427</v>
      </c>
      <c r="I45" s="356" t="s">
        <v>19</v>
      </c>
      <c r="J45" s="355" t="s">
        <v>13</v>
      </c>
      <c r="K45" s="498" t="s">
        <v>483</v>
      </c>
      <c r="L45" s="356"/>
      <c r="M45" s="356" t="s">
        <v>10</v>
      </c>
      <c r="N45" s="396">
        <v>3</v>
      </c>
      <c r="O45" s="359">
        <v>1000</v>
      </c>
      <c r="P45" s="360">
        <v>0.05</v>
      </c>
      <c r="Q45" s="361">
        <f t="shared" si="40"/>
        <v>3150</v>
      </c>
      <c r="R45" s="363">
        <f t="shared" si="41"/>
        <v>262.5</v>
      </c>
      <c r="S45" s="690"/>
      <c r="T45" s="690"/>
      <c r="U45" s="690"/>
      <c r="V45" s="693"/>
      <c r="W45" s="374">
        <f t="shared" si="19"/>
        <v>3343.4678858162356</v>
      </c>
      <c r="X45" s="565">
        <f t="shared" si="20"/>
        <v>278.62232381801965</v>
      </c>
      <c r="Y45" s="690"/>
      <c r="Z45" s="690"/>
      <c r="AA45" s="690"/>
      <c r="AB45" s="688"/>
      <c r="AC45" s="374">
        <f t="shared" si="21"/>
        <v>3343.4678858162356</v>
      </c>
      <c r="AD45" s="565">
        <f t="shared" si="22"/>
        <v>278.62232381801965</v>
      </c>
      <c r="AE45" s="690"/>
      <c r="AF45" s="690"/>
      <c r="AG45" s="690"/>
      <c r="AH45" s="688"/>
      <c r="AI45" s="374">
        <f t="shared" si="15"/>
        <v>3343.4678858162356</v>
      </c>
      <c r="AJ45" s="565">
        <f t="shared" si="23"/>
        <v>278.62232381801965</v>
      </c>
      <c r="AK45" s="690"/>
      <c r="AL45" s="690"/>
      <c r="AM45" s="690"/>
      <c r="AN45" s="688"/>
      <c r="AO45" s="374">
        <f t="shared" si="16"/>
        <v>3343.4678858162356</v>
      </c>
      <c r="AP45" s="565">
        <f t="shared" si="24"/>
        <v>278.62232381801965</v>
      </c>
      <c r="AQ45" s="690"/>
      <c r="AR45" s="690"/>
      <c r="AS45" s="690"/>
      <c r="AT45" s="688"/>
      <c r="AU45" s="374">
        <f t="shared" si="25"/>
        <v>3343.4678858162356</v>
      </c>
      <c r="AV45" s="565">
        <f t="shared" si="26"/>
        <v>278.62232381801965</v>
      </c>
      <c r="AW45" s="690"/>
      <c r="AX45" s="690"/>
      <c r="AY45" s="690"/>
    </row>
    <row r="46" spans="1:51" s="366" customFormat="1" ht="24" x14ac:dyDescent="0.25">
      <c r="A46" s="639">
        <v>4</v>
      </c>
      <c r="B46" s="662" t="s">
        <v>265</v>
      </c>
      <c r="C46" s="662" t="s">
        <v>266</v>
      </c>
      <c r="D46" s="662" t="s">
        <v>554</v>
      </c>
      <c r="E46" s="655" t="s">
        <v>459</v>
      </c>
      <c r="F46" s="368" t="str">
        <f t="shared" si="13"/>
        <v>044105VENP_Labo</v>
      </c>
      <c r="G46" s="368" t="str">
        <f t="shared" si="17"/>
        <v>044105VENP_Labo_</v>
      </c>
      <c r="H46" s="629" t="s">
        <v>428</v>
      </c>
      <c r="I46" s="369" t="s">
        <v>12</v>
      </c>
      <c r="J46" s="368" t="s">
        <v>14</v>
      </c>
      <c r="K46" s="369" t="s">
        <v>479</v>
      </c>
      <c r="L46" s="369"/>
      <c r="M46" s="369" t="s">
        <v>10</v>
      </c>
      <c r="N46" s="401">
        <v>3</v>
      </c>
      <c r="O46" s="372">
        <v>1000</v>
      </c>
      <c r="P46" s="373">
        <v>0.05</v>
      </c>
      <c r="Q46" s="374">
        <f t="shared" si="40"/>
        <v>3150</v>
      </c>
      <c r="R46" s="376">
        <f t="shared" si="41"/>
        <v>262.5</v>
      </c>
      <c r="S46" s="690"/>
      <c r="T46" s="690"/>
      <c r="U46" s="690"/>
      <c r="V46" s="693"/>
      <c r="W46" s="374">
        <f t="shared" si="19"/>
        <v>3343.4678858162356</v>
      </c>
      <c r="X46" s="565">
        <f t="shared" si="20"/>
        <v>278.62232381801965</v>
      </c>
      <c r="Y46" s="690"/>
      <c r="Z46" s="690"/>
      <c r="AA46" s="690"/>
      <c r="AB46" s="688"/>
      <c r="AC46" s="374">
        <f t="shared" si="21"/>
        <v>3343.4678858162356</v>
      </c>
      <c r="AD46" s="565">
        <f t="shared" si="22"/>
        <v>278.62232381801965</v>
      </c>
      <c r="AE46" s="690"/>
      <c r="AF46" s="690"/>
      <c r="AG46" s="690"/>
      <c r="AH46" s="688"/>
      <c r="AI46" s="374">
        <f t="shared" si="15"/>
        <v>3343.4678858162356</v>
      </c>
      <c r="AJ46" s="565">
        <f t="shared" si="23"/>
        <v>278.62232381801965</v>
      </c>
      <c r="AK46" s="690"/>
      <c r="AL46" s="690"/>
      <c r="AM46" s="690"/>
      <c r="AN46" s="688"/>
      <c r="AO46" s="374">
        <f t="shared" si="16"/>
        <v>3343.4678858162356</v>
      </c>
      <c r="AP46" s="565">
        <f t="shared" si="24"/>
        <v>278.62232381801965</v>
      </c>
      <c r="AQ46" s="690"/>
      <c r="AR46" s="690"/>
      <c r="AS46" s="690"/>
      <c r="AT46" s="688"/>
      <c r="AU46" s="374">
        <f t="shared" si="25"/>
        <v>3343.4678858162356</v>
      </c>
      <c r="AV46" s="565">
        <f t="shared" si="26"/>
        <v>278.62232381801965</v>
      </c>
      <c r="AW46" s="690"/>
      <c r="AX46" s="690"/>
      <c r="AY46" s="690"/>
    </row>
    <row r="47" spans="1:51" s="366" customFormat="1" ht="24.75" thickBot="1" x14ac:dyDescent="0.3">
      <c r="A47" s="640">
        <v>4</v>
      </c>
      <c r="B47" s="663" t="s">
        <v>265</v>
      </c>
      <c r="C47" s="663" t="s">
        <v>266</v>
      </c>
      <c r="D47" s="663" t="s">
        <v>554</v>
      </c>
      <c r="E47" s="658" t="s">
        <v>460</v>
      </c>
      <c r="F47" s="379" t="str">
        <f t="shared" si="13"/>
        <v>044105VENP_Labo</v>
      </c>
      <c r="G47" s="379" t="str">
        <f t="shared" si="17"/>
        <v>044105VENP_Labo_</v>
      </c>
      <c r="H47" s="635" t="s">
        <v>424</v>
      </c>
      <c r="I47" s="380" t="s">
        <v>12</v>
      </c>
      <c r="J47" s="379" t="s">
        <v>14</v>
      </c>
      <c r="K47" s="380" t="s">
        <v>479</v>
      </c>
      <c r="L47" s="380"/>
      <c r="M47" s="380" t="s">
        <v>10</v>
      </c>
      <c r="N47" s="407">
        <v>3</v>
      </c>
      <c r="O47" s="383">
        <v>1000</v>
      </c>
      <c r="P47" s="384">
        <v>0.05</v>
      </c>
      <c r="Q47" s="385">
        <f t="shared" si="40"/>
        <v>3150</v>
      </c>
      <c r="R47" s="387">
        <f t="shared" si="41"/>
        <v>262.5</v>
      </c>
      <c r="S47" s="690"/>
      <c r="T47" s="690"/>
      <c r="U47" s="690"/>
      <c r="V47" s="693"/>
      <c r="W47" s="374">
        <f t="shared" si="19"/>
        <v>3343.4678858162356</v>
      </c>
      <c r="X47" s="565">
        <f t="shared" si="20"/>
        <v>278.62232381801965</v>
      </c>
      <c r="Y47" s="690"/>
      <c r="Z47" s="690"/>
      <c r="AA47" s="690"/>
      <c r="AB47" s="688"/>
      <c r="AC47" s="374">
        <f t="shared" si="21"/>
        <v>3343.4678858162356</v>
      </c>
      <c r="AD47" s="565">
        <f t="shared" si="22"/>
        <v>278.62232381801965</v>
      </c>
      <c r="AE47" s="690"/>
      <c r="AF47" s="690"/>
      <c r="AG47" s="690"/>
      <c r="AH47" s="688"/>
      <c r="AI47" s="374">
        <f t="shared" si="15"/>
        <v>3343.4678858162356</v>
      </c>
      <c r="AJ47" s="565">
        <f t="shared" si="23"/>
        <v>278.62232381801965</v>
      </c>
      <c r="AK47" s="690"/>
      <c r="AL47" s="690"/>
      <c r="AM47" s="690"/>
      <c r="AN47" s="688"/>
      <c r="AO47" s="374">
        <f t="shared" si="16"/>
        <v>3343.4678858162356</v>
      </c>
      <c r="AP47" s="565">
        <f t="shared" si="24"/>
        <v>278.62232381801965</v>
      </c>
      <c r="AQ47" s="690"/>
      <c r="AR47" s="690"/>
      <c r="AS47" s="690"/>
      <c r="AT47" s="688"/>
      <c r="AU47" s="374">
        <f t="shared" si="25"/>
        <v>3343.4678858162356</v>
      </c>
      <c r="AV47" s="565">
        <f t="shared" si="26"/>
        <v>278.62232381801965</v>
      </c>
      <c r="AW47" s="690"/>
      <c r="AX47" s="690"/>
      <c r="AY47" s="690"/>
    </row>
    <row r="48" spans="1:51" s="366" customFormat="1" ht="24" x14ac:dyDescent="0.25">
      <c r="A48" s="638">
        <v>4</v>
      </c>
      <c r="B48" s="661" t="s">
        <v>269</v>
      </c>
      <c r="C48" s="661" t="s">
        <v>270</v>
      </c>
      <c r="D48" s="661" t="s">
        <v>554</v>
      </c>
      <c r="E48" s="654" t="s">
        <v>461</v>
      </c>
      <c r="F48" s="355" t="str">
        <f t="shared" si="13"/>
        <v>044311PROC_Chaufferie</v>
      </c>
      <c r="G48" s="355" t="str">
        <f t="shared" si="17"/>
        <v>044311PROC_Chaufferie_</v>
      </c>
      <c r="H48" s="499" t="s">
        <v>429</v>
      </c>
      <c r="I48" s="356" t="s">
        <v>19</v>
      </c>
      <c r="J48" s="355" t="s">
        <v>16</v>
      </c>
      <c r="K48" s="356" t="s">
        <v>429</v>
      </c>
      <c r="L48" s="356"/>
      <c r="M48" s="356" t="s">
        <v>10</v>
      </c>
      <c r="N48" s="396">
        <v>3</v>
      </c>
      <c r="O48" s="359">
        <v>1000</v>
      </c>
      <c r="P48" s="360">
        <v>0.05</v>
      </c>
      <c r="Q48" s="361">
        <f t="shared" ref="Q48" si="42">O48*(P48+1)*N48</f>
        <v>3150</v>
      </c>
      <c r="R48" s="363">
        <f t="shared" ref="R48" si="43">Q48/12</f>
        <v>262.5</v>
      </c>
      <c r="S48" s="690"/>
      <c r="T48" s="690"/>
      <c r="U48" s="690"/>
      <c r="V48" s="693"/>
      <c r="W48" s="374">
        <f t="shared" ref="W48" si="44">Q48*$E$10</f>
        <v>3343.4678858162356</v>
      </c>
      <c r="X48" s="565">
        <f t="shared" ref="X48" si="45">W48/12</f>
        <v>278.62232381801965</v>
      </c>
      <c r="Y48" s="690"/>
      <c r="Z48" s="690"/>
      <c r="AA48" s="690"/>
      <c r="AB48" s="688"/>
      <c r="AC48" s="374">
        <f t="shared" ref="AC48" si="46">Q48*$E$11</f>
        <v>3343.4678858162356</v>
      </c>
      <c r="AD48" s="565">
        <f t="shared" ref="AD48" si="47">AC48/12</f>
        <v>278.62232381801965</v>
      </c>
      <c r="AE48" s="690"/>
      <c r="AF48" s="690"/>
      <c r="AG48" s="690"/>
      <c r="AH48" s="688"/>
      <c r="AI48" s="374">
        <f t="shared" ref="AI48" si="48">Q48*$E$12</f>
        <v>3343.4678858162356</v>
      </c>
      <c r="AJ48" s="565">
        <f t="shared" ref="AJ48" si="49">AI48/12</f>
        <v>278.62232381801965</v>
      </c>
      <c r="AK48" s="690"/>
      <c r="AL48" s="690"/>
      <c r="AM48" s="690"/>
      <c r="AN48" s="688"/>
      <c r="AO48" s="374">
        <f t="shared" ref="AO48" si="50">Q48*$E$13</f>
        <v>3343.4678858162356</v>
      </c>
      <c r="AP48" s="565">
        <f t="shared" ref="AP48" si="51">AO48/12</f>
        <v>278.62232381801965</v>
      </c>
      <c r="AQ48" s="690"/>
      <c r="AR48" s="690"/>
      <c r="AS48" s="690"/>
      <c r="AT48" s="688"/>
      <c r="AU48" s="374">
        <f t="shared" ref="AU48" si="52">Q48*$E$14</f>
        <v>3343.4678858162356</v>
      </c>
      <c r="AV48" s="565">
        <f t="shared" ref="AV48" si="53">AU48/12</f>
        <v>278.62232381801965</v>
      </c>
      <c r="AW48" s="690"/>
      <c r="AX48" s="690"/>
      <c r="AY48" s="690"/>
    </row>
    <row r="49" spans="1:51" s="366" customFormat="1" ht="24" x14ac:dyDescent="0.25">
      <c r="A49" s="639">
        <v>4</v>
      </c>
      <c r="B49" s="662" t="s">
        <v>269</v>
      </c>
      <c r="C49" s="662" t="s">
        <v>270</v>
      </c>
      <c r="D49" s="662" t="s">
        <v>554</v>
      </c>
      <c r="E49" s="655" t="s">
        <v>461</v>
      </c>
      <c r="F49" s="368" t="str">
        <f t="shared" si="13"/>
        <v>044311PROC_Chaufferie</v>
      </c>
      <c r="G49" s="368" t="str">
        <f t="shared" si="17"/>
        <v>044311PROC_Chaufferie_Comb</v>
      </c>
      <c r="H49" s="629" t="s">
        <v>406</v>
      </c>
      <c r="I49" s="369" t="s">
        <v>19</v>
      </c>
      <c r="J49" s="368" t="s">
        <v>16</v>
      </c>
      <c r="K49" s="369" t="s">
        <v>429</v>
      </c>
      <c r="L49" s="369" t="s">
        <v>490</v>
      </c>
      <c r="M49" s="369" t="s">
        <v>10</v>
      </c>
      <c r="N49" s="401">
        <v>3</v>
      </c>
      <c r="O49" s="372">
        <v>1000</v>
      </c>
      <c r="P49" s="373">
        <v>0.05</v>
      </c>
      <c r="Q49" s="374">
        <f t="shared" si="40"/>
        <v>3150</v>
      </c>
      <c r="R49" s="376">
        <f t="shared" si="41"/>
        <v>262.5</v>
      </c>
      <c r="S49" s="690"/>
      <c r="T49" s="690"/>
      <c r="U49" s="690"/>
      <c r="V49" s="693"/>
      <c r="W49" s="374">
        <f t="shared" si="19"/>
        <v>3343.4678858162356</v>
      </c>
      <c r="X49" s="565">
        <f t="shared" si="20"/>
        <v>278.62232381801965</v>
      </c>
      <c r="Y49" s="690"/>
      <c r="Z49" s="690"/>
      <c r="AA49" s="690"/>
      <c r="AB49" s="688"/>
      <c r="AC49" s="374">
        <f t="shared" si="21"/>
        <v>3343.4678858162356</v>
      </c>
      <c r="AD49" s="565">
        <f t="shared" si="22"/>
        <v>278.62232381801965</v>
      </c>
      <c r="AE49" s="690"/>
      <c r="AF49" s="690"/>
      <c r="AG49" s="690"/>
      <c r="AH49" s="688"/>
      <c r="AI49" s="374">
        <f t="shared" si="15"/>
        <v>3343.4678858162356</v>
      </c>
      <c r="AJ49" s="565">
        <f t="shared" si="23"/>
        <v>278.62232381801965</v>
      </c>
      <c r="AK49" s="690"/>
      <c r="AL49" s="690"/>
      <c r="AM49" s="690"/>
      <c r="AN49" s="688"/>
      <c r="AO49" s="374">
        <f t="shared" si="16"/>
        <v>3343.4678858162356</v>
      </c>
      <c r="AP49" s="565">
        <f t="shared" si="24"/>
        <v>278.62232381801965</v>
      </c>
      <c r="AQ49" s="690"/>
      <c r="AR49" s="690"/>
      <c r="AS49" s="690"/>
      <c r="AT49" s="688"/>
      <c r="AU49" s="374">
        <f t="shared" si="25"/>
        <v>3343.4678858162356</v>
      </c>
      <c r="AV49" s="565">
        <f t="shared" si="26"/>
        <v>278.62232381801965</v>
      </c>
      <c r="AW49" s="690"/>
      <c r="AX49" s="690"/>
      <c r="AY49" s="690"/>
    </row>
    <row r="50" spans="1:51" s="366" customFormat="1" ht="24" x14ac:dyDescent="0.25">
      <c r="A50" s="639">
        <v>4</v>
      </c>
      <c r="B50" s="662" t="s">
        <v>269</v>
      </c>
      <c r="C50" s="662" t="s">
        <v>270</v>
      </c>
      <c r="D50" s="662" t="s">
        <v>554</v>
      </c>
      <c r="E50" s="655" t="s">
        <v>461</v>
      </c>
      <c r="F50" s="368" t="str">
        <f t="shared" si="13"/>
        <v>044311PROC_Chaufferie</v>
      </c>
      <c r="G50" s="368" t="str">
        <f t="shared" si="17"/>
        <v>044311PROC_Chaufferie_Ramo</v>
      </c>
      <c r="H50" s="629" t="s">
        <v>407</v>
      </c>
      <c r="I50" s="369" t="s">
        <v>19</v>
      </c>
      <c r="J50" s="368" t="s">
        <v>16</v>
      </c>
      <c r="K50" s="369" t="s">
        <v>429</v>
      </c>
      <c r="L50" s="369" t="s">
        <v>491</v>
      </c>
      <c r="M50" s="369" t="s">
        <v>10</v>
      </c>
      <c r="N50" s="401">
        <v>2</v>
      </c>
      <c r="O50" s="372">
        <v>1000</v>
      </c>
      <c r="P50" s="373">
        <v>0.05</v>
      </c>
      <c r="Q50" s="374">
        <f t="shared" si="40"/>
        <v>2100</v>
      </c>
      <c r="R50" s="376">
        <f t="shared" si="41"/>
        <v>175</v>
      </c>
      <c r="S50" s="690"/>
      <c r="T50" s="690"/>
      <c r="U50" s="690"/>
      <c r="V50" s="693"/>
      <c r="W50" s="374">
        <f t="shared" si="19"/>
        <v>2228.9785905441572</v>
      </c>
      <c r="X50" s="565">
        <f t="shared" si="20"/>
        <v>185.74821587867976</v>
      </c>
      <c r="Y50" s="690"/>
      <c r="Z50" s="690"/>
      <c r="AA50" s="690"/>
      <c r="AB50" s="688"/>
      <c r="AC50" s="374">
        <f t="shared" si="21"/>
        <v>2228.9785905441572</v>
      </c>
      <c r="AD50" s="565">
        <f t="shared" si="22"/>
        <v>185.74821587867976</v>
      </c>
      <c r="AE50" s="690"/>
      <c r="AF50" s="690"/>
      <c r="AG50" s="690"/>
      <c r="AH50" s="688"/>
      <c r="AI50" s="374">
        <f t="shared" si="15"/>
        <v>2228.9785905441572</v>
      </c>
      <c r="AJ50" s="565">
        <f t="shared" si="23"/>
        <v>185.74821587867976</v>
      </c>
      <c r="AK50" s="690"/>
      <c r="AL50" s="690"/>
      <c r="AM50" s="690"/>
      <c r="AN50" s="688"/>
      <c r="AO50" s="374">
        <f t="shared" si="16"/>
        <v>2228.9785905441572</v>
      </c>
      <c r="AP50" s="565">
        <f t="shared" si="24"/>
        <v>185.74821587867976</v>
      </c>
      <c r="AQ50" s="690"/>
      <c r="AR50" s="690"/>
      <c r="AS50" s="690"/>
      <c r="AT50" s="688"/>
      <c r="AU50" s="374">
        <f t="shared" si="25"/>
        <v>2228.9785905441572</v>
      </c>
      <c r="AV50" s="565">
        <f t="shared" si="26"/>
        <v>185.74821587867976</v>
      </c>
      <c r="AW50" s="690"/>
      <c r="AX50" s="690"/>
      <c r="AY50" s="690"/>
    </row>
    <row r="51" spans="1:51" s="366" customFormat="1" ht="24.75" thickBot="1" x14ac:dyDescent="0.3">
      <c r="A51" s="640">
        <v>4</v>
      </c>
      <c r="B51" s="663" t="s">
        <v>269</v>
      </c>
      <c r="C51" s="663" t="s">
        <v>270</v>
      </c>
      <c r="D51" s="663" t="s">
        <v>554</v>
      </c>
      <c r="E51" s="658" t="s">
        <v>461</v>
      </c>
      <c r="F51" s="379" t="str">
        <f t="shared" si="13"/>
        <v>044311PROC_Chaufferie</v>
      </c>
      <c r="G51" s="379" t="str">
        <f t="shared" ref="G51" si="54">CONCATENATE(C51,J51,M51,K51,M51,L51)</f>
        <v>044311PROC_Chaufferie_Dgaz</v>
      </c>
      <c r="H51" s="635" t="s">
        <v>492</v>
      </c>
      <c r="I51" s="380" t="s">
        <v>19</v>
      </c>
      <c r="J51" s="379" t="s">
        <v>16</v>
      </c>
      <c r="K51" s="380" t="s">
        <v>429</v>
      </c>
      <c r="L51" s="380" t="s">
        <v>493</v>
      </c>
      <c r="M51" s="380" t="s">
        <v>10</v>
      </c>
      <c r="N51" s="407">
        <v>2</v>
      </c>
      <c r="O51" s="383">
        <v>1000</v>
      </c>
      <c r="P51" s="384">
        <v>0.05</v>
      </c>
      <c r="Q51" s="385">
        <f t="shared" ref="Q51" si="55">O51*(P51+1)*N51</f>
        <v>2100</v>
      </c>
      <c r="R51" s="387">
        <f t="shared" ref="R51" si="56">Q51/12</f>
        <v>175</v>
      </c>
      <c r="S51" s="690"/>
      <c r="T51" s="690"/>
      <c r="U51" s="690"/>
      <c r="V51" s="693"/>
      <c r="W51" s="374">
        <f t="shared" ref="W51" si="57">Q51*$E$10</f>
        <v>2228.9785905441572</v>
      </c>
      <c r="X51" s="565">
        <f t="shared" ref="X51" si="58">W51/12</f>
        <v>185.74821587867976</v>
      </c>
      <c r="Y51" s="690"/>
      <c r="Z51" s="690"/>
      <c r="AA51" s="690"/>
      <c r="AB51" s="688"/>
      <c r="AC51" s="374">
        <f t="shared" ref="AC51" si="59">Q51*$E$11</f>
        <v>2228.9785905441572</v>
      </c>
      <c r="AD51" s="565">
        <f t="shared" ref="AD51" si="60">AC51/12</f>
        <v>185.74821587867976</v>
      </c>
      <c r="AE51" s="690"/>
      <c r="AF51" s="690"/>
      <c r="AG51" s="690"/>
      <c r="AH51" s="688"/>
      <c r="AI51" s="374">
        <f t="shared" ref="AI51" si="61">Q51*$E$12</f>
        <v>2228.9785905441572</v>
      </c>
      <c r="AJ51" s="565">
        <f t="shared" ref="AJ51" si="62">AI51/12</f>
        <v>185.74821587867976</v>
      </c>
      <c r="AK51" s="690"/>
      <c r="AL51" s="690"/>
      <c r="AM51" s="690"/>
      <c r="AN51" s="688"/>
      <c r="AO51" s="374">
        <f t="shared" ref="AO51" si="63">Q51*$E$13</f>
        <v>2228.9785905441572</v>
      </c>
      <c r="AP51" s="565">
        <f t="shared" ref="AP51" si="64">AO51/12</f>
        <v>185.74821587867976</v>
      </c>
      <c r="AQ51" s="690"/>
      <c r="AR51" s="690"/>
      <c r="AS51" s="690"/>
      <c r="AT51" s="688"/>
      <c r="AU51" s="374">
        <f t="shared" ref="AU51" si="65">Q51*$E$14</f>
        <v>2228.9785905441572</v>
      </c>
      <c r="AV51" s="565">
        <f t="shared" ref="AV51" si="66">AU51/12</f>
        <v>185.74821587867976</v>
      </c>
      <c r="AW51" s="690"/>
      <c r="AX51" s="690"/>
      <c r="AY51" s="690"/>
    </row>
    <row r="52" spans="1:51" s="366" customFormat="1" ht="24" x14ac:dyDescent="0.25">
      <c r="A52" s="638">
        <v>4</v>
      </c>
      <c r="B52" s="661" t="s">
        <v>271</v>
      </c>
      <c r="C52" s="661" t="s">
        <v>272</v>
      </c>
      <c r="D52" s="661" t="s">
        <v>554</v>
      </c>
      <c r="E52" s="654" t="s">
        <v>462</v>
      </c>
      <c r="F52" s="355" t="str">
        <f t="shared" si="13"/>
        <v>044471SSTA_Secon</v>
      </c>
      <c r="G52" s="355" t="str">
        <f t="shared" si="17"/>
        <v>044471SSTA_Secon_</v>
      </c>
      <c r="H52" s="628" t="s">
        <v>430</v>
      </c>
      <c r="I52" s="356" t="s">
        <v>19</v>
      </c>
      <c r="J52" s="355" t="s">
        <v>13</v>
      </c>
      <c r="K52" s="498" t="s">
        <v>483</v>
      </c>
      <c r="L52" s="356"/>
      <c r="M52" s="356" t="s">
        <v>10</v>
      </c>
      <c r="N52" s="396">
        <v>3</v>
      </c>
      <c r="O52" s="359">
        <v>1000</v>
      </c>
      <c r="P52" s="360">
        <v>0.05</v>
      </c>
      <c r="Q52" s="361">
        <f t="shared" si="40"/>
        <v>3150</v>
      </c>
      <c r="R52" s="363">
        <f t="shared" si="41"/>
        <v>262.5</v>
      </c>
      <c r="S52" s="690"/>
      <c r="T52" s="690"/>
      <c r="U52" s="690"/>
      <c r="V52" s="693"/>
      <c r="W52" s="374">
        <f t="shared" si="19"/>
        <v>3343.4678858162356</v>
      </c>
      <c r="X52" s="565">
        <f t="shared" si="20"/>
        <v>278.62232381801965</v>
      </c>
      <c r="Y52" s="690"/>
      <c r="Z52" s="690"/>
      <c r="AA52" s="690"/>
      <c r="AB52" s="688"/>
      <c r="AC52" s="374">
        <f t="shared" si="21"/>
        <v>3343.4678858162356</v>
      </c>
      <c r="AD52" s="565">
        <f t="shared" si="22"/>
        <v>278.62232381801965</v>
      </c>
      <c r="AE52" s="690"/>
      <c r="AF52" s="690"/>
      <c r="AG52" s="690"/>
      <c r="AH52" s="688"/>
      <c r="AI52" s="374">
        <f t="shared" si="15"/>
        <v>3343.4678858162356</v>
      </c>
      <c r="AJ52" s="565">
        <f t="shared" si="23"/>
        <v>278.62232381801965</v>
      </c>
      <c r="AK52" s="690"/>
      <c r="AL52" s="690"/>
      <c r="AM52" s="690"/>
      <c r="AN52" s="688"/>
      <c r="AO52" s="374">
        <f t="shared" si="16"/>
        <v>3343.4678858162356</v>
      </c>
      <c r="AP52" s="565">
        <f t="shared" si="24"/>
        <v>278.62232381801965</v>
      </c>
      <c r="AQ52" s="690"/>
      <c r="AR52" s="690"/>
      <c r="AS52" s="690"/>
      <c r="AT52" s="688"/>
      <c r="AU52" s="374">
        <f t="shared" si="25"/>
        <v>3343.4678858162356</v>
      </c>
      <c r="AV52" s="565">
        <f t="shared" si="26"/>
        <v>278.62232381801965</v>
      </c>
      <c r="AW52" s="690"/>
      <c r="AX52" s="690"/>
      <c r="AY52" s="690"/>
    </row>
    <row r="53" spans="1:51" s="366" customFormat="1" ht="24" x14ac:dyDescent="0.25">
      <c r="A53" s="639">
        <v>4</v>
      </c>
      <c r="B53" s="662" t="s">
        <v>271</v>
      </c>
      <c r="C53" s="662" t="s">
        <v>272</v>
      </c>
      <c r="D53" s="662" t="s">
        <v>554</v>
      </c>
      <c r="E53" s="655" t="s">
        <v>463</v>
      </c>
      <c r="F53" s="368" t="str">
        <f t="shared" si="13"/>
        <v>044471PROA_Air_Comp</v>
      </c>
      <c r="G53" s="368" t="str">
        <f t="shared" si="17"/>
        <v>044471PROA_Air_Comp_</v>
      </c>
      <c r="H53" s="629" t="s">
        <v>431</v>
      </c>
      <c r="I53" s="369" t="s">
        <v>19</v>
      </c>
      <c r="J53" s="368" t="s">
        <v>17</v>
      </c>
      <c r="K53" s="369" t="s">
        <v>485</v>
      </c>
      <c r="L53" s="369"/>
      <c r="M53" s="369" t="s">
        <v>10</v>
      </c>
      <c r="N53" s="401">
        <v>2</v>
      </c>
      <c r="O53" s="372">
        <v>1000</v>
      </c>
      <c r="P53" s="373">
        <v>0.05</v>
      </c>
      <c r="Q53" s="374">
        <f t="shared" si="40"/>
        <v>2100</v>
      </c>
      <c r="R53" s="376">
        <f t="shared" si="41"/>
        <v>175</v>
      </c>
      <c r="S53" s="690"/>
      <c r="T53" s="690"/>
      <c r="U53" s="690"/>
      <c r="V53" s="693"/>
      <c r="W53" s="374">
        <f t="shared" si="19"/>
        <v>2228.9785905441572</v>
      </c>
      <c r="X53" s="565">
        <f t="shared" si="20"/>
        <v>185.74821587867976</v>
      </c>
      <c r="Y53" s="690"/>
      <c r="Z53" s="690"/>
      <c r="AA53" s="690"/>
      <c r="AB53" s="688"/>
      <c r="AC53" s="374">
        <f t="shared" si="21"/>
        <v>2228.9785905441572</v>
      </c>
      <c r="AD53" s="565">
        <f t="shared" si="22"/>
        <v>185.74821587867976</v>
      </c>
      <c r="AE53" s="690"/>
      <c r="AF53" s="690"/>
      <c r="AG53" s="690"/>
      <c r="AH53" s="688"/>
      <c r="AI53" s="374">
        <f t="shared" si="15"/>
        <v>2228.9785905441572</v>
      </c>
      <c r="AJ53" s="565">
        <f t="shared" si="23"/>
        <v>185.74821587867976</v>
      </c>
      <c r="AK53" s="690"/>
      <c r="AL53" s="690"/>
      <c r="AM53" s="690"/>
      <c r="AN53" s="688"/>
      <c r="AO53" s="374">
        <f t="shared" si="16"/>
        <v>2228.9785905441572</v>
      </c>
      <c r="AP53" s="565">
        <f t="shared" si="24"/>
        <v>185.74821587867976</v>
      </c>
      <c r="AQ53" s="690"/>
      <c r="AR53" s="690"/>
      <c r="AS53" s="690"/>
      <c r="AT53" s="688"/>
      <c r="AU53" s="374">
        <f t="shared" si="25"/>
        <v>2228.9785905441572</v>
      </c>
      <c r="AV53" s="565">
        <f t="shared" si="26"/>
        <v>185.74821587867976</v>
      </c>
      <c r="AW53" s="690"/>
      <c r="AX53" s="690"/>
      <c r="AY53" s="690"/>
    </row>
    <row r="54" spans="1:51" s="366" customFormat="1" ht="24" x14ac:dyDescent="0.25">
      <c r="A54" s="639">
        <v>4</v>
      </c>
      <c r="B54" s="662" t="s">
        <v>271</v>
      </c>
      <c r="C54" s="662" t="s">
        <v>272</v>
      </c>
      <c r="D54" s="662" t="s">
        <v>554</v>
      </c>
      <c r="E54" s="655" t="s">
        <v>464</v>
      </c>
      <c r="F54" s="368" t="str">
        <f t="shared" si="13"/>
        <v>044471VENP_Batiment</v>
      </c>
      <c r="G54" s="368" t="str">
        <f t="shared" si="17"/>
        <v>044471VENP_Batiment_</v>
      </c>
      <c r="H54" s="629" t="s">
        <v>432</v>
      </c>
      <c r="I54" s="369" t="s">
        <v>12</v>
      </c>
      <c r="J54" s="368" t="s">
        <v>14</v>
      </c>
      <c r="K54" s="369" t="s">
        <v>393</v>
      </c>
      <c r="L54" s="369"/>
      <c r="M54" s="369" t="s">
        <v>10</v>
      </c>
      <c r="N54" s="401">
        <v>3</v>
      </c>
      <c r="O54" s="372">
        <v>1000</v>
      </c>
      <c r="P54" s="373">
        <v>0.05</v>
      </c>
      <c r="Q54" s="374">
        <f t="shared" si="40"/>
        <v>3150</v>
      </c>
      <c r="R54" s="376">
        <f t="shared" si="41"/>
        <v>262.5</v>
      </c>
      <c r="S54" s="690"/>
      <c r="T54" s="690"/>
      <c r="U54" s="690"/>
      <c r="V54" s="693"/>
      <c r="W54" s="374">
        <f>Q54*$E$10</f>
        <v>3343.4678858162356</v>
      </c>
      <c r="X54" s="565">
        <f t="shared" si="20"/>
        <v>278.62232381801965</v>
      </c>
      <c r="Y54" s="690"/>
      <c r="Z54" s="690"/>
      <c r="AA54" s="690"/>
      <c r="AB54" s="688"/>
      <c r="AC54" s="374">
        <f>Q54*$E$11</f>
        <v>3343.4678858162356</v>
      </c>
      <c r="AD54" s="565">
        <f t="shared" si="22"/>
        <v>278.62232381801965</v>
      </c>
      <c r="AE54" s="690"/>
      <c r="AF54" s="690"/>
      <c r="AG54" s="690"/>
      <c r="AH54" s="688"/>
      <c r="AI54" s="374">
        <f>Q54*$E$12</f>
        <v>3343.4678858162356</v>
      </c>
      <c r="AJ54" s="565">
        <f t="shared" si="23"/>
        <v>278.62232381801965</v>
      </c>
      <c r="AK54" s="690"/>
      <c r="AL54" s="690"/>
      <c r="AM54" s="690"/>
      <c r="AN54" s="688"/>
      <c r="AO54" s="374">
        <f>Q54*$E$13</f>
        <v>3343.4678858162356</v>
      </c>
      <c r="AP54" s="565">
        <f t="shared" si="24"/>
        <v>278.62232381801965</v>
      </c>
      <c r="AQ54" s="690"/>
      <c r="AR54" s="690"/>
      <c r="AS54" s="690"/>
      <c r="AT54" s="688"/>
      <c r="AU54" s="374">
        <f t="shared" si="25"/>
        <v>3343.4678858162356</v>
      </c>
      <c r="AV54" s="565">
        <f t="shared" si="26"/>
        <v>278.62232381801965</v>
      </c>
      <c r="AW54" s="690"/>
      <c r="AX54" s="690"/>
      <c r="AY54" s="690"/>
    </row>
    <row r="55" spans="1:51" s="366" customFormat="1" ht="24.75" thickBot="1" x14ac:dyDescent="0.3">
      <c r="A55" s="640">
        <v>4</v>
      </c>
      <c r="B55" s="663" t="s">
        <v>271</v>
      </c>
      <c r="C55" s="663" t="s">
        <v>272</v>
      </c>
      <c r="D55" s="663" t="s">
        <v>554</v>
      </c>
      <c r="E55" s="658" t="s">
        <v>464</v>
      </c>
      <c r="F55" s="379" t="str">
        <f t="shared" si="13"/>
        <v>044471VENP_Batiment</v>
      </c>
      <c r="G55" s="379" t="str">
        <f t="shared" si="17"/>
        <v>044471VENP_Batiment_</v>
      </c>
      <c r="H55" s="635" t="s">
        <v>432</v>
      </c>
      <c r="I55" s="380" t="s">
        <v>12</v>
      </c>
      <c r="J55" s="379" t="s">
        <v>14</v>
      </c>
      <c r="K55" s="380" t="s">
        <v>393</v>
      </c>
      <c r="L55" s="380"/>
      <c r="M55" s="380" t="s">
        <v>10</v>
      </c>
      <c r="N55" s="407">
        <v>3</v>
      </c>
      <c r="O55" s="383">
        <v>1000</v>
      </c>
      <c r="P55" s="384">
        <v>0.05</v>
      </c>
      <c r="Q55" s="385">
        <f t="shared" si="40"/>
        <v>3150</v>
      </c>
      <c r="R55" s="387">
        <f t="shared" si="41"/>
        <v>262.5</v>
      </c>
      <c r="S55" s="691"/>
      <c r="T55" s="691"/>
      <c r="U55" s="691"/>
      <c r="V55" s="693"/>
      <c r="W55" s="374">
        <f t="shared" ref="W55:W58" si="67">Q55*$E$10</f>
        <v>3343.4678858162356</v>
      </c>
      <c r="X55" s="565">
        <f t="shared" si="20"/>
        <v>278.62232381801965</v>
      </c>
      <c r="Y55" s="691"/>
      <c r="Z55" s="691"/>
      <c r="AA55" s="691"/>
      <c r="AB55" s="688"/>
      <c r="AC55" s="374">
        <f t="shared" ref="AC55:AC58" si="68">Q55*$E$11</f>
        <v>3343.4678858162356</v>
      </c>
      <c r="AD55" s="565">
        <f t="shared" si="22"/>
        <v>278.62232381801965</v>
      </c>
      <c r="AE55" s="691"/>
      <c r="AF55" s="691"/>
      <c r="AG55" s="691"/>
      <c r="AH55" s="688"/>
      <c r="AI55" s="374">
        <f t="shared" ref="AI55:AI58" si="69">Q55*$E$12</f>
        <v>3343.4678858162356</v>
      </c>
      <c r="AJ55" s="565">
        <f t="shared" si="23"/>
        <v>278.62232381801965</v>
      </c>
      <c r="AK55" s="691"/>
      <c r="AL55" s="691"/>
      <c r="AM55" s="691"/>
      <c r="AN55" s="688"/>
      <c r="AO55" s="374">
        <f t="shared" ref="AO55:AO58" si="70">Q55*$E$13</f>
        <v>3343.4678858162356</v>
      </c>
      <c r="AP55" s="565">
        <f t="shared" si="24"/>
        <v>278.62232381801965</v>
      </c>
      <c r="AQ55" s="691"/>
      <c r="AR55" s="691"/>
      <c r="AS55" s="691"/>
      <c r="AT55" s="688"/>
      <c r="AU55" s="374">
        <f t="shared" si="25"/>
        <v>3343.4678858162356</v>
      </c>
      <c r="AV55" s="565">
        <f t="shared" si="26"/>
        <v>278.62232381801965</v>
      </c>
      <c r="AW55" s="691"/>
      <c r="AX55" s="691"/>
      <c r="AY55" s="691"/>
    </row>
    <row r="56" spans="1:51" s="366" customFormat="1" ht="24" x14ac:dyDescent="0.25">
      <c r="A56" s="638">
        <v>4</v>
      </c>
      <c r="B56" s="661" t="s">
        <v>279</v>
      </c>
      <c r="C56" s="661" t="s">
        <v>280</v>
      </c>
      <c r="D56" s="661" t="s">
        <v>555</v>
      </c>
      <c r="E56" s="654" t="s">
        <v>465</v>
      </c>
      <c r="F56" s="355" t="str">
        <f t="shared" si="13"/>
        <v>410001PROC_Chaufferie</v>
      </c>
      <c r="G56" s="355" t="str">
        <f t="shared" si="17"/>
        <v>410001PROC_Chaufferie_</v>
      </c>
      <c r="H56" s="628" t="s">
        <v>433</v>
      </c>
      <c r="I56" s="356" t="s">
        <v>19</v>
      </c>
      <c r="J56" s="355" t="s">
        <v>16</v>
      </c>
      <c r="K56" s="356" t="s">
        <v>429</v>
      </c>
      <c r="L56" s="356"/>
      <c r="M56" s="356" t="s">
        <v>10</v>
      </c>
      <c r="N56" s="396">
        <v>3</v>
      </c>
      <c r="O56" s="359">
        <v>1000</v>
      </c>
      <c r="P56" s="360">
        <v>0.05</v>
      </c>
      <c r="Q56" s="361">
        <f t="shared" si="40"/>
        <v>3150</v>
      </c>
      <c r="R56" s="363">
        <f t="shared" si="41"/>
        <v>262.5</v>
      </c>
      <c r="S56" s="692">
        <f>SUM(Q56:Q59)</f>
        <v>11550</v>
      </c>
      <c r="T56" s="692">
        <f>SUM(R56:R59)</f>
        <v>962.5</v>
      </c>
      <c r="U56" s="692"/>
      <c r="V56" s="693"/>
      <c r="W56" s="374">
        <f t="shared" si="67"/>
        <v>3343.4678858162356</v>
      </c>
      <c r="X56" s="565">
        <f t="shared" si="20"/>
        <v>278.62232381801965</v>
      </c>
      <c r="Y56" s="692">
        <f>SUM(W56:W59)</f>
        <v>12259.382247992864</v>
      </c>
      <c r="Z56" s="692">
        <f>SUM(X56:X59)</f>
        <v>1021.6151873327387</v>
      </c>
      <c r="AA56" s="692"/>
      <c r="AB56" s="688"/>
      <c r="AC56" s="374">
        <f t="shared" si="68"/>
        <v>3343.4678858162356</v>
      </c>
      <c r="AD56" s="565">
        <f t="shared" si="22"/>
        <v>278.62232381801965</v>
      </c>
      <c r="AE56" s="692">
        <f>SUM(AC56:AC59)</f>
        <v>12259.382247992864</v>
      </c>
      <c r="AF56" s="692">
        <f>SUM(AD56:AD59)</f>
        <v>1021.6151873327387</v>
      </c>
      <c r="AG56" s="692"/>
      <c r="AH56" s="688"/>
      <c r="AI56" s="374">
        <f t="shared" si="69"/>
        <v>3343.4678858162356</v>
      </c>
      <c r="AJ56" s="565">
        <f t="shared" si="23"/>
        <v>278.62232381801965</v>
      </c>
      <c r="AK56" s="692">
        <f>SUM(AI56:AI59)</f>
        <v>12259.382247992864</v>
      </c>
      <c r="AL56" s="692">
        <f>SUM(AJ56:AJ59)</f>
        <v>1021.6151873327387</v>
      </c>
      <c r="AM56" s="692"/>
      <c r="AN56" s="688"/>
      <c r="AO56" s="374">
        <f t="shared" si="70"/>
        <v>3343.4678858162356</v>
      </c>
      <c r="AP56" s="565">
        <f t="shared" si="24"/>
        <v>278.62232381801965</v>
      </c>
      <c r="AQ56" s="692">
        <f>SUM(AO56:AO59)</f>
        <v>12259.382247992864</v>
      </c>
      <c r="AR56" s="692">
        <f>SUM(AP56:AP59)</f>
        <v>1021.6151873327387</v>
      </c>
      <c r="AS56" s="692"/>
      <c r="AT56" s="688"/>
      <c r="AU56" s="374">
        <f t="shared" si="25"/>
        <v>3343.4678858162356</v>
      </c>
      <c r="AV56" s="565">
        <f t="shared" si="26"/>
        <v>278.62232381801965</v>
      </c>
      <c r="AW56" s="692">
        <f>SUM(AU56:AU59)</f>
        <v>12259.382247992864</v>
      </c>
      <c r="AX56" s="692">
        <f>SUM(AV56:AV59)</f>
        <v>1021.6151873327387</v>
      </c>
      <c r="AY56" s="692"/>
    </row>
    <row r="57" spans="1:51" s="366" customFormat="1" ht="24" x14ac:dyDescent="0.25">
      <c r="A57" s="639">
        <v>4</v>
      </c>
      <c r="B57" s="662" t="s">
        <v>279</v>
      </c>
      <c r="C57" s="662" t="s">
        <v>280</v>
      </c>
      <c r="D57" s="662" t="s">
        <v>555</v>
      </c>
      <c r="E57" s="655" t="s">
        <v>465</v>
      </c>
      <c r="F57" s="368" t="str">
        <f t="shared" si="13"/>
        <v>410001PROC_Chaufferie</v>
      </c>
      <c r="G57" s="368" t="str">
        <f t="shared" si="17"/>
        <v>410001PROC_Chaufferie_Comb</v>
      </c>
      <c r="H57" s="629" t="s">
        <v>406</v>
      </c>
      <c r="I57" s="369" t="s">
        <v>19</v>
      </c>
      <c r="J57" s="368" t="s">
        <v>16</v>
      </c>
      <c r="K57" s="369" t="s">
        <v>429</v>
      </c>
      <c r="L57" s="369" t="s">
        <v>490</v>
      </c>
      <c r="M57" s="369" t="s">
        <v>10</v>
      </c>
      <c r="N57" s="401">
        <v>3</v>
      </c>
      <c r="O57" s="372">
        <v>1000</v>
      </c>
      <c r="P57" s="373">
        <v>0.05</v>
      </c>
      <c r="Q57" s="374">
        <f t="shared" si="40"/>
        <v>3150</v>
      </c>
      <c r="R57" s="376">
        <f t="shared" si="41"/>
        <v>262.5</v>
      </c>
      <c r="S57" s="690"/>
      <c r="T57" s="690"/>
      <c r="U57" s="690"/>
      <c r="V57" s="693"/>
      <c r="W57" s="374">
        <f t="shared" si="67"/>
        <v>3343.4678858162356</v>
      </c>
      <c r="X57" s="565">
        <f t="shared" si="20"/>
        <v>278.62232381801965</v>
      </c>
      <c r="Y57" s="690"/>
      <c r="Z57" s="690"/>
      <c r="AA57" s="690"/>
      <c r="AB57" s="688"/>
      <c r="AC57" s="374">
        <f t="shared" si="68"/>
        <v>3343.4678858162356</v>
      </c>
      <c r="AD57" s="565">
        <f t="shared" si="22"/>
        <v>278.62232381801965</v>
      </c>
      <c r="AE57" s="690"/>
      <c r="AF57" s="690"/>
      <c r="AG57" s="690"/>
      <c r="AH57" s="688"/>
      <c r="AI57" s="374">
        <f t="shared" si="69"/>
        <v>3343.4678858162356</v>
      </c>
      <c r="AJ57" s="565">
        <f t="shared" si="23"/>
        <v>278.62232381801965</v>
      </c>
      <c r="AK57" s="690"/>
      <c r="AL57" s="690"/>
      <c r="AM57" s="690"/>
      <c r="AN57" s="688"/>
      <c r="AO57" s="374">
        <f t="shared" si="70"/>
        <v>3343.4678858162356</v>
      </c>
      <c r="AP57" s="565">
        <f t="shared" si="24"/>
        <v>278.62232381801965</v>
      </c>
      <c r="AQ57" s="690"/>
      <c r="AR57" s="690"/>
      <c r="AS57" s="690"/>
      <c r="AT57" s="688"/>
      <c r="AU57" s="374">
        <f t="shared" si="25"/>
        <v>3343.4678858162356</v>
      </c>
      <c r="AV57" s="565">
        <f t="shared" si="26"/>
        <v>278.62232381801965</v>
      </c>
      <c r="AW57" s="690"/>
      <c r="AX57" s="690"/>
      <c r="AY57" s="690"/>
    </row>
    <row r="58" spans="1:51" s="366" customFormat="1" ht="24" x14ac:dyDescent="0.25">
      <c r="A58" s="639">
        <v>4</v>
      </c>
      <c r="B58" s="662" t="s">
        <v>279</v>
      </c>
      <c r="C58" s="662" t="s">
        <v>280</v>
      </c>
      <c r="D58" s="662" t="s">
        <v>555</v>
      </c>
      <c r="E58" s="655" t="s">
        <v>465</v>
      </c>
      <c r="F58" s="368" t="str">
        <f t="shared" si="13"/>
        <v>410001PROC_Chaufferie</v>
      </c>
      <c r="G58" s="368" t="str">
        <f t="shared" si="17"/>
        <v>410001PROC_Chaufferie_Ramo</v>
      </c>
      <c r="H58" s="629" t="s">
        <v>407</v>
      </c>
      <c r="I58" s="369" t="s">
        <v>19</v>
      </c>
      <c r="J58" s="368" t="s">
        <v>16</v>
      </c>
      <c r="K58" s="369" t="s">
        <v>429</v>
      </c>
      <c r="L58" s="369" t="s">
        <v>491</v>
      </c>
      <c r="M58" s="369" t="s">
        <v>10</v>
      </c>
      <c r="N58" s="401">
        <v>2</v>
      </c>
      <c r="O58" s="372">
        <v>1000</v>
      </c>
      <c r="P58" s="373">
        <v>0.05</v>
      </c>
      <c r="Q58" s="374">
        <f t="shared" si="40"/>
        <v>2100</v>
      </c>
      <c r="R58" s="376">
        <f t="shared" si="41"/>
        <v>175</v>
      </c>
      <c r="S58" s="690"/>
      <c r="T58" s="690"/>
      <c r="U58" s="690"/>
      <c r="V58" s="693"/>
      <c r="W58" s="374">
        <f t="shared" si="67"/>
        <v>2228.9785905441572</v>
      </c>
      <c r="X58" s="565">
        <f t="shared" si="20"/>
        <v>185.74821587867976</v>
      </c>
      <c r="Y58" s="690"/>
      <c r="Z58" s="690"/>
      <c r="AA58" s="690"/>
      <c r="AB58" s="688"/>
      <c r="AC58" s="374">
        <f t="shared" si="68"/>
        <v>2228.9785905441572</v>
      </c>
      <c r="AD58" s="565">
        <f t="shared" si="22"/>
        <v>185.74821587867976</v>
      </c>
      <c r="AE58" s="690"/>
      <c r="AF58" s="690"/>
      <c r="AG58" s="690"/>
      <c r="AH58" s="688"/>
      <c r="AI58" s="374">
        <f t="shared" si="69"/>
        <v>2228.9785905441572</v>
      </c>
      <c r="AJ58" s="565">
        <f t="shared" si="23"/>
        <v>185.74821587867976</v>
      </c>
      <c r="AK58" s="690"/>
      <c r="AL58" s="690"/>
      <c r="AM58" s="690"/>
      <c r="AN58" s="688"/>
      <c r="AO58" s="374">
        <f t="shared" si="70"/>
        <v>2228.9785905441572</v>
      </c>
      <c r="AP58" s="565">
        <f t="shared" si="24"/>
        <v>185.74821587867976</v>
      </c>
      <c r="AQ58" s="690"/>
      <c r="AR58" s="690"/>
      <c r="AS58" s="690"/>
      <c r="AT58" s="688"/>
      <c r="AU58" s="374">
        <f t="shared" si="25"/>
        <v>2228.9785905441572</v>
      </c>
      <c r="AV58" s="565">
        <f t="shared" si="26"/>
        <v>185.74821587867976</v>
      </c>
      <c r="AW58" s="690"/>
      <c r="AX58" s="690"/>
      <c r="AY58" s="690"/>
    </row>
    <row r="59" spans="1:51" s="366" customFormat="1" ht="24.75" thickBot="1" x14ac:dyDescent="0.3">
      <c r="A59" s="640">
        <v>4</v>
      </c>
      <c r="B59" s="663" t="s">
        <v>279</v>
      </c>
      <c r="C59" s="663" t="s">
        <v>280</v>
      </c>
      <c r="D59" s="663" t="s">
        <v>555</v>
      </c>
      <c r="E59" s="658" t="s">
        <v>466</v>
      </c>
      <c r="F59" s="379" t="str">
        <f t="shared" si="13"/>
        <v>410001SSTA_Secon</v>
      </c>
      <c r="G59" s="379" t="str">
        <f t="shared" si="17"/>
        <v>410001SSTA_Secon_</v>
      </c>
      <c r="H59" s="635" t="s">
        <v>434</v>
      </c>
      <c r="I59" s="380" t="s">
        <v>19</v>
      </c>
      <c r="J59" s="379" t="s">
        <v>13</v>
      </c>
      <c r="K59" s="506" t="s">
        <v>483</v>
      </c>
      <c r="L59" s="380"/>
      <c r="M59" s="380" t="s">
        <v>10</v>
      </c>
      <c r="N59" s="407">
        <v>3</v>
      </c>
      <c r="O59" s="383">
        <v>1000</v>
      </c>
      <c r="P59" s="384">
        <v>0.05</v>
      </c>
      <c r="Q59" s="385">
        <f t="shared" si="40"/>
        <v>3150</v>
      </c>
      <c r="R59" s="387">
        <f t="shared" si="41"/>
        <v>262.5</v>
      </c>
      <c r="S59" s="691"/>
      <c r="T59" s="691"/>
      <c r="U59" s="691"/>
      <c r="V59" s="693"/>
      <c r="W59" s="374">
        <f t="shared" si="19"/>
        <v>3343.4678858162356</v>
      </c>
      <c r="X59" s="565">
        <f t="shared" si="20"/>
        <v>278.62232381801965</v>
      </c>
      <c r="Y59" s="691"/>
      <c r="Z59" s="691"/>
      <c r="AA59" s="691"/>
      <c r="AB59" s="688"/>
      <c r="AC59" s="374">
        <f t="shared" si="21"/>
        <v>3343.4678858162356</v>
      </c>
      <c r="AD59" s="565">
        <f t="shared" si="22"/>
        <v>278.62232381801965</v>
      </c>
      <c r="AE59" s="691"/>
      <c r="AF59" s="691"/>
      <c r="AG59" s="691"/>
      <c r="AH59" s="688"/>
      <c r="AI59" s="374">
        <f t="shared" si="15"/>
        <v>3343.4678858162356</v>
      </c>
      <c r="AJ59" s="565">
        <f t="shared" si="23"/>
        <v>278.62232381801965</v>
      </c>
      <c r="AK59" s="691"/>
      <c r="AL59" s="691"/>
      <c r="AM59" s="691"/>
      <c r="AN59" s="688"/>
      <c r="AO59" s="374">
        <f t="shared" si="16"/>
        <v>3343.4678858162356</v>
      </c>
      <c r="AP59" s="565">
        <f t="shared" si="24"/>
        <v>278.62232381801965</v>
      </c>
      <c r="AQ59" s="691"/>
      <c r="AR59" s="691"/>
      <c r="AS59" s="691"/>
      <c r="AT59" s="688"/>
      <c r="AU59" s="374">
        <f t="shared" si="25"/>
        <v>3343.4678858162356</v>
      </c>
      <c r="AV59" s="565">
        <f t="shared" si="26"/>
        <v>278.62232381801965</v>
      </c>
      <c r="AW59" s="691"/>
      <c r="AX59" s="691"/>
      <c r="AY59" s="691"/>
    </row>
    <row r="60" spans="1:51" s="366" customFormat="1" ht="60" x14ac:dyDescent="0.25">
      <c r="A60" s="638">
        <v>4</v>
      </c>
      <c r="B60" s="661" t="s">
        <v>281</v>
      </c>
      <c r="C60" s="661" t="s">
        <v>282</v>
      </c>
      <c r="D60" s="661" t="s">
        <v>556</v>
      </c>
      <c r="E60" s="654" t="s">
        <v>467</v>
      </c>
      <c r="F60" s="355" t="str">
        <f t="shared" si="13"/>
        <v>420001SSTA_Secon</v>
      </c>
      <c r="G60" s="355" t="str">
        <f t="shared" si="17"/>
        <v>420001SSTA_Secon_</v>
      </c>
      <c r="H60" s="628" t="s">
        <v>540</v>
      </c>
      <c r="I60" s="356" t="s">
        <v>19</v>
      </c>
      <c r="J60" s="355" t="s">
        <v>13</v>
      </c>
      <c r="K60" s="498" t="s">
        <v>483</v>
      </c>
      <c r="L60" s="356"/>
      <c r="M60" s="356" t="s">
        <v>10</v>
      </c>
      <c r="N60" s="396">
        <v>3</v>
      </c>
      <c r="O60" s="359">
        <v>1000</v>
      </c>
      <c r="P60" s="360">
        <v>0.05</v>
      </c>
      <c r="Q60" s="361">
        <f t="shared" si="40"/>
        <v>3150</v>
      </c>
      <c r="R60" s="363">
        <f t="shared" si="41"/>
        <v>262.5</v>
      </c>
      <c r="S60" s="692">
        <f>SUM(R60:R73)</f>
        <v>3412.5</v>
      </c>
      <c r="T60" s="692">
        <f>SUM(R60:R73)</f>
        <v>3412.5</v>
      </c>
      <c r="U60" s="692"/>
      <c r="V60" s="693"/>
      <c r="W60" s="374">
        <f t="shared" si="19"/>
        <v>3343.4678858162356</v>
      </c>
      <c r="X60" s="565">
        <f t="shared" si="20"/>
        <v>278.62232381801965</v>
      </c>
      <c r="Y60" s="692">
        <f>SUM(X60:X73)</f>
        <v>3622.0902096342552</v>
      </c>
      <c r="Z60" s="692">
        <f>SUM(X60:X73)</f>
        <v>3622.0902096342552</v>
      </c>
      <c r="AA60" s="692"/>
      <c r="AB60" s="688"/>
      <c r="AC60" s="374">
        <f t="shared" si="21"/>
        <v>3343.4678858162356</v>
      </c>
      <c r="AD60" s="565">
        <f t="shared" si="22"/>
        <v>278.62232381801965</v>
      </c>
      <c r="AE60" s="692">
        <f>SUM(AD60:AD73)</f>
        <v>3622.0902096342552</v>
      </c>
      <c r="AF60" s="692">
        <f>SUM(AD60:AD73)</f>
        <v>3622.0902096342552</v>
      </c>
      <c r="AG60" s="692"/>
      <c r="AH60" s="688"/>
      <c r="AI60" s="374">
        <f t="shared" si="15"/>
        <v>3343.4678858162356</v>
      </c>
      <c r="AJ60" s="565">
        <f t="shared" si="23"/>
        <v>278.62232381801965</v>
      </c>
      <c r="AK60" s="692">
        <f>SUM(AJ60:AJ73)</f>
        <v>3622.0902096342552</v>
      </c>
      <c r="AL60" s="692">
        <f>SUM(AJ60:AJ73)</f>
        <v>3622.0902096342552</v>
      </c>
      <c r="AM60" s="692"/>
      <c r="AN60" s="688"/>
      <c r="AO60" s="374">
        <f t="shared" si="16"/>
        <v>3343.4678858162356</v>
      </c>
      <c r="AP60" s="565">
        <f t="shared" si="24"/>
        <v>278.62232381801965</v>
      </c>
      <c r="AQ60" s="692">
        <f>SUM(AP60:AP73)</f>
        <v>3622.0902096342552</v>
      </c>
      <c r="AR60" s="692">
        <f>SUM(AP60:AP73)</f>
        <v>3622.0902096342552</v>
      </c>
      <c r="AS60" s="692"/>
      <c r="AT60" s="688"/>
      <c r="AU60" s="374">
        <f t="shared" si="25"/>
        <v>3343.4678858162356</v>
      </c>
      <c r="AV60" s="565">
        <f t="shared" si="26"/>
        <v>278.62232381801965</v>
      </c>
      <c r="AW60" s="692">
        <f>SUM(AV60:AV73)</f>
        <v>3622.0902096342552</v>
      </c>
      <c r="AX60" s="692">
        <f>SUM(AV60:AV73)</f>
        <v>3622.0902096342552</v>
      </c>
      <c r="AY60" s="692"/>
    </row>
    <row r="61" spans="1:51" s="366" customFormat="1" ht="24.75" thickBot="1" x14ac:dyDescent="0.3">
      <c r="A61" s="640">
        <v>4</v>
      </c>
      <c r="B61" s="663" t="s">
        <v>281</v>
      </c>
      <c r="C61" s="663" t="s">
        <v>282</v>
      </c>
      <c r="D61" s="663" t="s">
        <v>556</v>
      </c>
      <c r="E61" s="658" t="s">
        <v>468</v>
      </c>
      <c r="F61" s="379" t="str">
        <f t="shared" si="13"/>
        <v>420001VENT_Amphi</v>
      </c>
      <c r="G61" s="379" t="str">
        <f t="shared" si="17"/>
        <v>420001VENT_Amphi_</v>
      </c>
      <c r="H61" s="635" t="s">
        <v>435</v>
      </c>
      <c r="I61" s="380" t="s">
        <v>12</v>
      </c>
      <c r="J61" s="379" t="s">
        <v>11</v>
      </c>
      <c r="K61" s="380" t="s">
        <v>351</v>
      </c>
      <c r="L61" s="380"/>
      <c r="M61" s="380" t="s">
        <v>10</v>
      </c>
      <c r="N61" s="407">
        <v>3</v>
      </c>
      <c r="O61" s="383">
        <v>1000</v>
      </c>
      <c r="P61" s="384">
        <v>0.05</v>
      </c>
      <c r="Q61" s="385">
        <f t="shared" si="40"/>
        <v>3150</v>
      </c>
      <c r="R61" s="387">
        <f t="shared" si="41"/>
        <v>262.5</v>
      </c>
      <c r="S61" s="690"/>
      <c r="T61" s="690"/>
      <c r="U61" s="690"/>
      <c r="V61" s="693"/>
      <c r="W61" s="374">
        <f t="shared" si="19"/>
        <v>3343.4678858162356</v>
      </c>
      <c r="X61" s="565">
        <f t="shared" si="20"/>
        <v>278.62232381801965</v>
      </c>
      <c r="Y61" s="690"/>
      <c r="Z61" s="690"/>
      <c r="AA61" s="690"/>
      <c r="AB61" s="688"/>
      <c r="AC61" s="374">
        <f t="shared" si="21"/>
        <v>3343.4678858162356</v>
      </c>
      <c r="AD61" s="565">
        <f t="shared" si="22"/>
        <v>278.62232381801965</v>
      </c>
      <c r="AE61" s="690"/>
      <c r="AF61" s="690"/>
      <c r="AG61" s="690"/>
      <c r="AH61" s="688"/>
      <c r="AI61" s="374">
        <f t="shared" si="15"/>
        <v>3343.4678858162356</v>
      </c>
      <c r="AJ61" s="565">
        <f t="shared" si="23"/>
        <v>278.62232381801965</v>
      </c>
      <c r="AK61" s="690"/>
      <c r="AL61" s="690"/>
      <c r="AM61" s="690"/>
      <c r="AN61" s="688"/>
      <c r="AO61" s="374">
        <f t="shared" si="16"/>
        <v>3343.4678858162356</v>
      </c>
      <c r="AP61" s="565">
        <f t="shared" si="24"/>
        <v>278.62232381801965</v>
      </c>
      <c r="AQ61" s="690"/>
      <c r="AR61" s="690"/>
      <c r="AS61" s="690"/>
      <c r="AT61" s="688"/>
      <c r="AU61" s="374">
        <f t="shared" si="25"/>
        <v>3343.4678858162356</v>
      </c>
      <c r="AV61" s="565">
        <f t="shared" si="26"/>
        <v>278.62232381801965</v>
      </c>
      <c r="AW61" s="690"/>
      <c r="AX61" s="690"/>
      <c r="AY61" s="690"/>
    </row>
    <row r="62" spans="1:51" s="366" customFormat="1" ht="72" x14ac:dyDescent="0.25">
      <c r="A62" s="638">
        <v>4</v>
      </c>
      <c r="B62" s="661" t="s">
        <v>404</v>
      </c>
      <c r="C62" s="661">
        <v>420002</v>
      </c>
      <c r="D62" s="661" t="s">
        <v>556</v>
      </c>
      <c r="E62" s="654" t="s">
        <v>469</v>
      </c>
      <c r="F62" s="355" t="str">
        <f t="shared" si="13"/>
        <v>420002SSTA_Secon</v>
      </c>
      <c r="G62" s="355" t="str">
        <f t="shared" si="17"/>
        <v>420002SSTA_Secon_</v>
      </c>
      <c r="H62" s="641" t="s">
        <v>436</v>
      </c>
      <c r="I62" s="356" t="s">
        <v>19</v>
      </c>
      <c r="J62" s="355" t="s">
        <v>13</v>
      </c>
      <c r="K62" s="498" t="s">
        <v>483</v>
      </c>
      <c r="L62" s="356"/>
      <c r="M62" s="356" t="s">
        <v>10</v>
      </c>
      <c r="N62" s="396">
        <v>3</v>
      </c>
      <c r="O62" s="359">
        <v>1000</v>
      </c>
      <c r="P62" s="360">
        <v>0.05</v>
      </c>
      <c r="Q62" s="361">
        <f t="shared" si="40"/>
        <v>3150</v>
      </c>
      <c r="R62" s="363">
        <f t="shared" si="41"/>
        <v>262.5</v>
      </c>
      <c r="S62" s="690"/>
      <c r="T62" s="690"/>
      <c r="U62" s="690"/>
      <c r="V62" s="693"/>
      <c r="W62" s="374">
        <f t="shared" si="19"/>
        <v>3343.4678858162356</v>
      </c>
      <c r="X62" s="565">
        <f t="shared" si="20"/>
        <v>278.62232381801965</v>
      </c>
      <c r="Y62" s="690"/>
      <c r="Z62" s="690"/>
      <c r="AA62" s="690"/>
      <c r="AB62" s="688"/>
      <c r="AC62" s="374">
        <f t="shared" si="21"/>
        <v>3343.4678858162356</v>
      </c>
      <c r="AD62" s="565">
        <f t="shared" si="22"/>
        <v>278.62232381801965</v>
      </c>
      <c r="AE62" s="690"/>
      <c r="AF62" s="690"/>
      <c r="AG62" s="690"/>
      <c r="AH62" s="688"/>
      <c r="AI62" s="374">
        <f t="shared" si="15"/>
        <v>3343.4678858162356</v>
      </c>
      <c r="AJ62" s="565">
        <f t="shared" si="23"/>
        <v>278.62232381801965</v>
      </c>
      <c r="AK62" s="690"/>
      <c r="AL62" s="690"/>
      <c r="AM62" s="690"/>
      <c r="AN62" s="688"/>
      <c r="AO62" s="374">
        <f t="shared" si="16"/>
        <v>3343.4678858162356</v>
      </c>
      <c r="AP62" s="565">
        <f t="shared" si="24"/>
        <v>278.62232381801965</v>
      </c>
      <c r="AQ62" s="690"/>
      <c r="AR62" s="690"/>
      <c r="AS62" s="690"/>
      <c r="AT62" s="688"/>
      <c r="AU62" s="374">
        <f t="shared" si="25"/>
        <v>3343.4678858162356</v>
      </c>
      <c r="AV62" s="565">
        <f t="shared" si="26"/>
        <v>278.62232381801965</v>
      </c>
      <c r="AW62" s="690"/>
      <c r="AX62" s="690"/>
      <c r="AY62" s="690"/>
    </row>
    <row r="63" spans="1:51" s="366" customFormat="1" ht="24.75" thickBot="1" x14ac:dyDescent="0.3">
      <c r="A63" s="640">
        <v>4</v>
      </c>
      <c r="B63" s="663" t="s">
        <v>404</v>
      </c>
      <c r="C63" s="663">
        <v>420002</v>
      </c>
      <c r="D63" s="663" t="s">
        <v>556</v>
      </c>
      <c r="E63" s="658" t="s">
        <v>470</v>
      </c>
      <c r="F63" s="379" t="str">
        <f t="shared" si="13"/>
        <v>420002VENT_Biblioheque</v>
      </c>
      <c r="G63" s="379" t="str">
        <f t="shared" si="17"/>
        <v>420002VENT_Biblioheque_</v>
      </c>
      <c r="H63" s="642" t="s">
        <v>437</v>
      </c>
      <c r="I63" s="380" t="s">
        <v>12</v>
      </c>
      <c r="J63" s="379" t="s">
        <v>11</v>
      </c>
      <c r="K63" s="380" t="s">
        <v>482</v>
      </c>
      <c r="L63" s="380"/>
      <c r="M63" s="380" t="s">
        <v>10</v>
      </c>
      <c r="N63" s="407">
        <v>3</v>
      </c>
      <c r="O63" s="383">
        <v>1000</v>
      </c>
      <c r="P63" s="384">
        <v>0.05</v>
      </c>
      <c r="Q63" s="385">
        <f t="shared" si="40"/>
        <v>3150</v>
      </c>
      <c r="R63" s="387">
        <f t="shared" si="41"/>
        <v>262.5</v>
      </c>
      <c r="S63" s="690"/>
      <c r="T63" s="690"/>
      <c r="U63" s="690"/>
      <c r="V63" s="693"/>
      <c r="W63" s="374">
        <f t="shared" si="19"/>
        <v>3343.4678858162356</v>
      </c>
      <c r="X63" s="565">
        <f t="shared" si="20"/>
        <v>278.62232381801965</v>
      </c>
      <c r="Y63" s="690"/>
      <c r="Z63" s="690"/>
      <c r="AA63" s="690"/>
      <c r="AB63" s="688"/>
      <c r="AC63" s="374">
        <f t="shared" si="21"/>
        <v>3343.4678858162356</v>
      </c>
      <c r="AD63" s="565">
        <f t="shared" si="22"/>
        <v>278.62232381801965</v>
      </c>
      <c r="AE63" s="690"/>
      <c r="AF63" s="690"/>
      <c r="AG63" s="690"/>
      <c r="AH63" s="688"/>
      <c r="AI63" s="374">
        <f t="shared" si="15"/>
        <v>3343.4678858162356</v>
      </c>
      <c r="AJ63" s="565">
        <f t="shared" si="23"/>
        <v>278.62232381801965</v>
      </c>
      <c r="AK63" s="690"/>
      <c r="AL63" s="690"/>
      <c r="AM63" s="690"/>
      <c r="AN63" s="688"/>
      <c r="AO63" s="374">
        <f t="shared" si="16"/>
        <v>3343.4678858162356</v>
      </c>
      <c r="AP63" s="565">
        <f t="shared" si="24"/>
        <v>278.62232381801965</v>
      </c>
      <c r="AQ63" s="690"/>
      <c r="AR63" s="690"/>
      <c r="AS63" s="690"/>
      <c r="AT63" s="688"/>
      <c r="AU63" s="374">
        <f t="shared" si="25"/>
        <v>3343.4678858162356</v>
      </c>
      <c r="AV63" s="565">
        <f t="shared" si="26"/>
        <v>278.62232381801965</v>
      </c>
      <c r="AW63" s="690"/>
      <c r="AX63" s="690"/>
      <c r="AY63" s="690"/>
    </row>
    <row r="64" spans="1:51" s="366" customFormat="1" ht="24.75" thickBot="1" x14ac:dyDescent="0.3">
      <c r="A64" s="416">
        <v>4</v>
      </c>
      <c r="B64" s="417" t="s">
        <v>287</v>
      </c>
      <c r="C64" s="417">
        <v>420005</v>
      </c>
      <c r="D64" s="417" t="s">
        <v>556</v>
      </c>
      <c r="E64" s="450" t="s">
        <v>471</v>
      </c>
      <c r="F64" s="417" t="str">
        <f t="shared" si="13"/>
        <v>420005SSTA_Secon</v>
      </c>
      <c r="G64" s="417" t="str">
        <f t="shared" si="17"/>
        <v>420005SSTA_Secon_</v>
      </c>
      <c r="H64" s="643" t="s">
        <v>438</v>
      </c>
      <c r="I64" s="418" t="s">
        <v>19</v>
      </c>
      <c r="J64" s="417" t="s">
        <v>13</v>
      </c>
      <c r="K64" s="483" t="s">
        <v>483</v>
      </c>
      <c r="L64" s="418"/>
      <c r="M64" s="418" t="s">
        <v>10</v>
      </c>
      <c r="N64" s="420">
        <v>3</v>
      </c>
      <c r="O64" s="421">
        <v>1000</v>
      </c>
      <c r="P64" s="422">
        <v>0.05</v>
      </c>
      <c r="Q64" s="429">
        <f t="shared" si="40"/>
        <v>3150</v>
      </c>
      <c r="R64" s="430">
        <f t="shared" si="41"/>
        <v>262.5</v>
      </c>
      <c r="S64" s="690"/>
      <c r="T64" s="690"/>
      <c r="U64" s="690"/>
      <c r="V64" s="693"/>
      <c r="W64" s="374">
        <f t="shared" si="19"/>
        <v>3343.4678858162356</v>
      </c>
      <c r="X64" s="565">
        <f t="shared" si="20"/>
        <v>278.62232381801965</v>
      </c>
      <c r="Y64" s="690"/>
      <c r="Z64" s="690"/>
      <c r="AA64" s="690"/>
      <c r="AB64" s="688"/>
      <c r="AC64" s="374">
        <f t="shared" si="21"/>
        <v>3343.4678858162356</v>
      </c>
      <c r="AD64" s="565">
        <f t="shared" si="22"/>
        <v>278.62232381801965</v>
      </c>
      <c r="AE64" s="690"/>
      <c r="AF64" s="690"/>
      <c r="AG64" s="690"/>
      <c r="AH64" s="688"/>
      <c r="AI64" s="374">
        <f t="shared" si="15"/>
        <v>3343.4678858162356</v>
      </c>
      <c r="AJ64" s="565">
        <f t="shared" si="23"/>
        <v>278.62232381801965</v>
      </c>
      <c r="AK64" s="690"/>
      <c r="AL64" s="690"/>
      <c r="AM64" s="690"/>
      <c r="AN64" s="688"/>
      <c r="AO64" s="374">
        <f t="shared" si="16"/>
        <v>3343.4678858162356</v>
      </c>
      <c r="AP64" s="565">
        <f t="shared" si="24"/>
        <v>278.62232381801965</v>
      </c>
      <c r="AQ64" s="690"/>
      <c r="AR64" s="690"/>
      <c r="AS64" s="690"/>
      <c r="AT64" s="688"/>
      <c r="AU64" s="374">
        <f t="shared" si="25"/>
        <v>3343.4678858162356</v>
      </c>
      <c r="AV64" s="565">
        <f t="shared" si="26"/>
        <v>278.62232381801965</v>
      </c>
      <c r="AW64" s="690"/>
      <c r="AX64" s="690"/>
      <c r="AY64" s="690"/>
    </row>
    <row r="65" spans="1:51" s="366" customFormat="1" ht="24" x14ac:dyDescent="0.25">
      <c r="A65" s="410">
        <v>4</v>
      </c>
      <c r="B65" s="355" t="s">
        <v>405</v>
      </c>
      <c r="C65" s="355">
        <v>420004</v>
      </c>
      <c r="D65" s="355" t="s">
        <v>556</v>
      </c>
      <c r="E65" s="664" t="s">
        <v>474</v>
      </c>
      <c r="F65" s="355" t="str">
        <f t="shared" si="13"/>
        <v>420004PROC_Chaufferie_Log</v>
      </c>
      <c r="G65" s="355" t="str">
        <f t="shared" ref="G65" si="71">CONCATENATE(C65,J65,M65,K65,M65,L65)</f>
        <v>420004PROC_Chaufferie_Log_</v>
      </c>
      <c r="H65" s="575" t="s">
        <v>542</v>
      </c>
      <c r="I65" s="356" t="s">
        <v>19</v>
      </c>
      <c r="J65" s="355" t="s">
        <v>16</v>
      </c>
      <c r="K65" s="356" t="s">
        <v>476</v>
      </c>
      <c r="L65" s="356"/>
      <c r="M65" s="356" t="s">
        <v>10</v>
      </c>
      <c r="N65" s="396">
        <v>3</v>
      </c>
      <c r="O65" s="359">
        <v>1000</v>
      </c>
      <c r="P65" s="360">
        <v>0.05</v>
      </c>
      <c r="Q65" s="361">
        <f t="shared" ref="Q65" si="72">O65*(P65+1)*N65</f>
        <v>3150</v>
      </c>
      <c r="R65" s="363">
        <f t="shared" ref="R65" si="73">Q65/12</f>
        <v>262.5</v>
      </c>
      <c r="S65" s="690"/>
      <c r="T65" s="690"/>
      <c r="U65" s="690"/>
      <c r="V65" s="693"/>
      <c r="W65" s="374">
        <f t="shared" ref="W65" si="74">Q65*$E$10</f>
        <v>3343.4678858162356</v>
      </c>
      <c r="X65" s="565">
        <f t="shared" ref="X65" si="75">W65/12</f>
        <v>278.62232381801965</v>
      </c>
      <c r="Y65" s="690"/>
      <c r="Z65" s="690"/>
      <c r="AA65" s="690"/>
      <c r="AB65" s="688"/>
      <c r="AC65" s="374">
        <f t="shared" ref="AC65" si="76">Q65*$E$11</f>
        <v>3343.4678858162356</v>
      </c>
      <c r="AD65" s="565">
        <f t="shared" ref="AD65" si="77">AC65/12</f>
        <v>278.62232381801965</v>
      </c>
      <c r="AE65" s="690"/>
      <c r="AF65" s="690"/>
      <c r="AG65" s="690"/>
      <c r="AH65" s="688"/>
      <c r="AI65" s="374">
        <f t="shared" ref="AI65" si="78">Q65*$E$12</f>
        <v>3343.4678858162356</v>
      </c>
      <c r="AJ65" s="565">
        <f t="shared" ref="AJ65" si="79">AI65/12</f>
        <v>278.62232381801965</v>
      </c>
      <c r="AK65" s="690"/>
      <c r="AL65" s="690"/>
      <c r="AM65" s="690"/>
      <c r="AN65" s="688"/>
      <c r="AO65" s="374">
        <f t="shared" ref="AO65" si="80">Q65*$E$13</f>
        <v>3343.4678858162356</v>
      </c>
      <c r="AP65" s="565">
        <f t="shared" ref="AP65" si="81">AO65/12</f>
        <v>278.62232381801965</v>
      </c>
      <c r="AQ65" s="690"/>
      <c r="AR65" s="690"/>
      <c r="AS65" s="690"/>
      <c r="AT65" s="688"/>
      <c r="AU65" s="374">
        <f t="shared" ref="AU65" si="82">Q65*$E$14</f>
        <v>3343.4678858162356</v>
      </c>
      <c r="AV65" s="565">
        <f t="shared" ref="AV65" si="83">AU65/12</f>
        <v>278.62232381801965</v>
      </c>
      <c r="AW65" s="690"/>
      <c r="AX65" s="690"/>
      <c r="AY65" s="690"/>
    </row>
    <row r="66" spans="1:51" s="366" customFormat="1" ht="24" x14ac:dyDescent="0.25">
      <c r="A66" s="403">
        <v>4</v>
      </c>
      <c r="B66" s="368" t="s">
        <v>405</v>
      </c>
      <c r="C66" s="368">
        <v>420004</v>
      </c>
      <c r="D66" s="368" t="s">
        <v>556</v>
      </c>
      <c r="E66" s="665" t="s">
        <v>472</v>
      </c>
      <c r="F66" s="368" t="str">
        <f t="shared" si="13"/>
        <v>420004PROC_Chaufferie_Log</v>
      </c>
      <c r="G66" s="368" t="str">
        <f t="shared" ref="G66:G67" si="84">CONCATENATE(C66,J66,M66,K66,M66,L66)</f>
        <v>420004PROC_Chaufferie_Log_Comb</v>
      </c>
      <c r="H66" s="562" t="s">
        <v>406</v>
      </c>
      <c r="I66" s="369" t="s">
        <v>19</v>
      </c>
      <c r="J66" s="368" t="s">
        <v>16</v>
      </c>
      <c r="K66" s="369" t="s">
        <v>476</v>
      </c>
      <c r="L66" s="369" t="s">
        <v>490</v>
      </c>
      <c r="M66" s="369" t="s">
        <v>10</v>
      </c>
      <c r="N66" s="401">
        <v>3</v>
      </c>
      <c r="O66" s="372">
        <v>1000</v>
      </c>
      <c r="P66" s="373">
        <v>0.05</v>
      </c>
      <c r="Q66" s="374">
        <f t="shared" ref="Q66:Q67" si="85">O66*(P66+1)*N66</f>
        <v>3150</v>
      </c>
      <c r="R66" s="376">
        <f t="shared" ref="R66:R67" si="86">Q66/12</f>
        <v>262.5</v>
      </c>
      <c r="S66" s="690"/>
      <c r="T66" s="690"/>
      <c r="U66" s="690"/>
      <c r="V66" s="693"/>
      <c r="W66" s="374">
        <f t="shared" ref="W66:W67" si="87">Q66*$E$10</f>
        <v>3343.4678858162356</v>
      </c>
      <c r="X66" s="565">
        <f t="shared" ref="X66:X67" si="88">W66/12</f>
        <v>278.62232381801965</v>
      </c>
      <c r="Y66" s="690"/>
      <c r="Z66" s="690"/>
      <c r="AA66" s="690"/>
      <c r="AB66" s="688"/>
      <c r="AC66" s="374">
        <f t="shared" ref="AC66:AC67" si="89">Q66*$E$11</f>
        <v>3343.4678858162356</v>
      </c>
      <c r="AD66" s="565">
        <f t="shared" ref="AD66:AD67" si="90">AC66/12</f>
        <v>278.62232381801965</v>
      </c>
      <c r="AE66" s="690"/>
      <c r="AF66" s="690"/>
      <c r="AG66" s="690"/>
      <c r="AH66" s="688"/>
      <c r="AI66" s="374">
        <f t="shared" ref="AI66:AI67" si="91">Q66*$E$12</f>
        <v>3343.4678858162356</v>
      </c>
      <c r="AJ66" s="565">
        <f t="shared" ref="AJ66:AJ67" si="92">AI66/12</f>
        <v>278.62232381801965</v>
      </c>
      <c r="AK66" s="690"/>
      <c r="AL66" s="690"/>
      <c r="AM66" s="690"/>
      <c r="AN66" s="688"/>
      <c r="AO66" s="374">
        <f t="shared" ref="AO66:AO67" si="93">Q66*$E$13</f>
        <v>3343.4678858162356</v>
      </c>
      <c r="AP66" s="565">
        <f t="shared" ref="AP66:AP67" si="94">AO66/12</f>
        <v>278.62232381801965</v>
      </c>
      <c r="AQ66" s="690"/>
      <c r="AR66" s="690"/>
      <c r="AS66" s="690"/>
      <c r="AT66" s="688"/>
      <c r="AU66" s="374">
        <f t="shared" ref="AU66:AU67" si="95">Q66*$E$14</f>
        <v>3343.4678858162356</v>
      </c>
      <c r="AV66" s="565">
        <f t="shared" ref="AV66:AV67" si="96">AU66/12</f>
        <v>278.62232381801965</v>
      </c>
      <c r="AW66" s="690"/>
      <c r="AX66" s="690"/>
      <c r="AY66" s="690"/>
    </row>
    <row r="67" spans="1:51" s="366" customFormat="1" ht="24.75" thickBot="1" x14ac:dyDescent="0.3">
      <c r="A67" s="405">
        <v>4</v>
      </c>
      <c r="B67" s="379" t="s">
        <v>405</v>
      </c>
      <c r="C67" s="379">
        <v>420004</v>
      </c>
      <c r="D67" s="379" t="s">
        <v>556</v>
      </c>
      <c r="E67" s="666" t="s">
        <v>472</v>
      </c>
      <c r="F67" s="379" t="str">
        <f t="shared" si="13"/>
        <v>420004PROC_Chaufferie_Log</v>
      </c>
      <c r="G67" s="379" t="str">
        <f t="shared" si="84"/>
        <v>420004PROC_Chaufferie_Log_Ramo</v>
      </c>
      <c r="H67" s="576" t="s">
        <v>407</v>
      </c>
      <c r="I67" s="380" t="s">
        <v>19</v>
      </c>
      <c r="J67" s="379" t="s">
        <v>16</v>
      </c>
      <c r="K67" s="380" t="s">
        <v>476</v>
      </c>
      <c r="L67" s="380" t="s">
        <v>491</v>
      </c>
      <c r="M67" s="380" t="s">
        <v>10</v>
      </c>
      <c r="N67" s="407">
        <v>2</v>
      </c>
      <c r="O67" s="383">
        <v>1000</v>
      </c>
      <c r="P67" s="384">
        <v>0.05</v>
      </c>
      <c r="Q67" s="385">
        <f t="shared" si="85"/>
        <v>2100</v>
      </c>
      <c r="R67" s="387">
        <f t="shared" si="86"/>
        <v>175</v>
      </c>
      <c r="S67" s="690"/>
      <c r="T67" s="690"/>
      <c r="U67" s="690"/>
      <c r="V67" s="693"/>
      <c r="W67" s="374">
        <f t="shared" si="87"/>
        <v>2228.9785905441572</v>
      </c>
      <c r="X67" s="565">
        <f t="shared" si="88"/>
        <v>185.74821587867976</v>
      </c>
      <c r="Y67" s="690"/>
      <c r="Z67" s="690"/>
      <c r="AA67" s="690"/>
      <c r="AB67" s="688"/>
      <c r="AC67" s="374">
        <f t="shared" si="89"/>
        <v>2228.9785905441572</v>
      </c>
      <c r="AD67" s="565">
        <f t="shared" si="90"/>
        <v>185.74821587867976</v>
      </c>
      <c r="AE67" s="690"/>
      <c r="AF67" s="690"/>
      <c r="AG67" s="690"/>
      <c r="AH67" s="688"/>
      <c r="AI67" s="374">
        <f t="shared" si="91"/>
        <v>2228.9785905441572</v>
      </c>
      <c r="AJ67" s="565">
        <f t="shared" si="92"/>
        <v>185.74821587867976</v>
      </c>
      <c r="AK67" s="690"/>
      <c r="AL67" s="690"/>
      <c r="AM67" s="690"/>
      <c r="AN67" s="688"/>
      <c r="AO67" s="374">
        <f t="shared" si="93"/>
        <v>2228.9785905441572</v>
      </c>
      <c r="AP67" s="565">
        <f t="shared" si="94"/>
        <v>185.74821587867976</v>
      </c>
      <c r="AQ67" s="690"/>
      <c r="AR67" s="690"/>
      <c r="AS67" s="690"/>
      <c r="AT67" s="688"/>
      <c r="AU67" s="374">
        <f t="shared" si="95"/>
        <v>2228.9785905441572</v>
      </c>
      <c r="AV67" s="565">
        <f t="shared" si="96"/>
        <v>185.74821587867976</v>
      </c>
      <c r="AW67" s="690"/>
      <c r="AX67" s="690"/>
      <c r="AY67" s="690"/>
    </row>
    <row r="68" spans="1:51" s="366" customFormat="1" ht="24" x14ac:dyDescent="0.25">
      <c r="A68" s="410">
        <v>4</v>
      </c>
      <c r="B68" s="355" t="s">
        <v>284</v>
      </c>
      <c r="C68" s="355" t="s">
        <v>285</v>
      </c>
      <c r="D68" s="355" t="s">
        <v>556</v>
      </c>
      <c r="E68" s="664" t="s">
        <v>494</v>
      </c>
      <c r="F68" s="355" t="str">
        <f t="shared" si="13"/>
        <v>420003PROC_Logement</v>
      </c>
      <c r="G68" s="355" t="str">
        <f t="shared" si="17"/>
        <v>420003PROC_Logement_</v>
      </c>
      <c r="H68" s="499" t="s">
        <v>542</v>
      </c>
      <c r="I68" s="356" t="s">
        <v>19</v>
      </c>
      <c r="J68" s="355" t="s">
        <v>16</v>
      </c>
      <c r="K68" s="356" t="s">
        <v>543</v>
      </c>
      <c r="L68" s="356"/>
      <c r="M68" s="356" t="s">
        <v>10</v>
      </c>
      <c r="N68" s="396">
        <v>3</v>
      </c>
      <c r="O68" s="359">
        <v>1000</v>
      </c>
      <c r="P68" s="360">
        <v>0.05</v>
      </c>
      <c r="Q68" s="361">
        <f t="shared" si="40"/>
        <v>3150</v>
      </c>
      <c r="R68" s="363">
        <f t="shared" si="41"/>
        <v>262.5</v>
      </c>
      <c r="S68" s="690"/>
      <c r="T68" s="690"/>
      <c r="U68" s="690"/>
      <c r="V68" s="693"/>
      <c r="W68" s="374">
        <f t="shared" si="19"/>
        <v>3343.4678858162356</v>
      </c>
      <c r="X68" s="565">
        <f t="shared" si="20"/>
        <v>278.62232381801965</v>
      </c>
      <c r="Y68" s="690"/>
      <c r="Z68" s="690"/>
      <c r="AA68" s="690"/>
      <c r="AB68" s="688"/>
      <c r="AC68" s="374">
        <f t="shared" si="21"/>
        <v>3343.4678858162356</v>
      </c>
      <c r="AD68" s="565">
        <f t="shared" si="22"/>
        <v>278.62232381801965</v>
      </c>
      <c r="AE68" s="690"/>
      <c r="AF68" s="690"/>
      <c r="AG68" s="690"/>
      <c r="AH68" s="688"/>
      <c r="AI68" s="374">
        <f t="shared" si="15"/>
        <v>3343.4678858162356</v>
      </c>
      <c r="AJ68" s="565">
        <f t="shared" si="23"/>
        <v>278.62232381801965</v>
      </c>
      <c r="AK68" s="690"/>
      <c r="AL68" s="690"/>
      <c r="AM68" s="690"/>
      <c r="AN68" s="688"/>
      <c r="AO68" s="374">
        <f t="shared" si="16"/>
        <v>3343.4678858162356</v>
      </c>
      <c r="AP68" s="565">
        <f t="shared" si="24"/>
        <v>278.62232381801965</v>
      </c>
      <c r="AQ68" s="690"/>
      <c r="AR68" s="690"/>
      <c r="AS68" s="690"/>
      <c r="AT68" s="688"/>
      <c r="AU68" s="374">
        <f t="shared" si="25"/>
        <v>3343.4678858162356</v>
      </c>
      <c r="AV68" s="565">
        <f t="shared" si="26"/>
        <v>278.62232381801965</v>
      </c>
      <c r="AW68" s="690"/>
      <c r="AX68" s="690"/>
      <c r="AY68" s="690"/>
    </row>
    <row r="69" spans="1:51" s="366" customFormat="1" ht="12" x14ac:dyDescent="0.25">
      <c r="A69" s="403">
        <v>4</v>
      </c>
      <c r="B69" s="368" t="s">
        <v>284</v>
      </c>
      <c r="C69" s="368" t="s">
        <v>285</v>
      </c>
      <c r="D69" s="368" t="s">
        <v>556</v>
      </c>
      <c r="E69" s="665" t="s">
        <v>494</v>
      </c>
      <c r="F69" s="368" t="str">
        <f t="shared" si="13"/>
        <v>420003PROC_Logement</v>
      </c>
      <c r="G69" s="368" t="str">
        <f t="shared" si="17"/>
        <v>420003PROC_Logement_Comb</v>
      </c>
      <c r="H69" s="562" t="s">
        <v>406</v>
      </c>
      <c r="I69" s="369" t="s">
        <v>19</v>
      </c>
      <c r="J69" s="368" t="s">
        <v>16</v>
      </c>
      <c r="K69" s="369" t="s">
        <v>543</v>
      </c>
      <c r="L69" s="369" t="s">
        <v>490</v>
      </c>
      <c r="M69" s="369" t="s">
        <v>10</v>
      </c>
      <c r="N69" s="401">
        <v>3</v>
      </c>
      <c r="O69" s="372">
        <v>1000</v>
      </c>
      <c r="P69" s="373">
        <v>0.05</v>
      </c>
      <c r="Q69" s="374">
        <f t="shared" ref="Q69:Q70" si="97">O69*(P69+1)*N69</f>
        <v>3150</v>
      </c>
      <c r="R69" s="376">
        <f t="shared" ref="R69:R70" si="98">Q69/12</f>
        <v>262.5</v>
      </c>
      <c r="S69" s="690"/>
      <c r="T69" s="690"/>
      <c r="U69" s="690"/>
      <c r="V69" s="693"/>
      <c r="W69" s="374">
        <f t="shared" si="19"/>
        <v>3343.4678858162356</v>
      </c>
      <c r="X69" s="565">
        <f t="shared" si="20"/>
        <v>278.62232381801965</v>
      </c>
      <c r="Y69" s="690"/>
      <c r="Z69" s="690"/>
      <c r="AA69" s="690"/>
      <c r="AB69" s="688"/>
      <c r="AC69" s="374">
        <f t="shared" si="21"/>
        <v>3343.4678858162356</v>
      </c>
      <c r="AD69" s="565">
        <f t="shared" si="22"/>
        <v>278.62232381801965</v>
      </c>
      <c r="AE69" s="690"/>
      <c r="AF69" s="690"/>
      <c r="AG69" s="690"/>
      <c r="AH69" s="688"/>
      <c r="AI69" s="374">
        <f t="shared" si="15"/>
        <v>3343.4678858162356</v>
      </c>
      <c r="AJ69" s="565">
        <f t="shared" si="23"/>
        <v>278.62232381801965</v>
      </c>
      <c r="AK69" s="690"/>
      <c r="AL69" s="690"/>
      <c r="AM69" s="690"/>
      <c r="AN69" s="688"/>
      <c r="AO69" s="374">
        <f t="shared" si="16"/>
        <v>3343.4678858162356</v>
      </c>
      <c r="AP69" s="565">
        <f t="shared" si="24"/>
        <v>278.62232381801965</v>
      </c>
      <c r="AQ69" s="690"/>
      <c r="AR69" s="690"/>
      <c r="AS69" s="690"/>
      <c r="AT69" s="688"/>
      <c r="AU69" s="374">
        <f t="shared" si="25"/>
        <v>3343.4678858162356</v>
      </c>
      <c r="AV69" s="565">
        <f t="shared" si="26"/>
        <v>278.62232381801965</v>
      </c>
      <c r="AW69" s="690"/>
      <c r="AX69" s="690"/>
      <c r="AY69" s="690"/>
    </row>
    <row r="70" spans="1:51" s="366" customFormat="1" ht="12" x14ac:dyDescent="0.25">
      <c r="A70" s="403">
        <v>4</v>
      </c>
      <c r="B70" s="368" t="s">
        <v>284</v>
      </c>
      <c r="C70" s="368" t="s">
        <v>285</v>
      </c>
      <c r="D70" s="368" t="s">
        <v>556</v>
      </c>
      <c r="E70" s="665" t="s">
        <v>494</v>
      </c>
      <c r="F70" s="368" t="str">
        <f t="shared" si="13"/>
        <v>420003PROC_Logement</v>
      </c>
      <c r="G70" s="368" t="str">
        <f t="shared" si="17"/>
        <v>420003PROC_Logement_Ramo</v>
      </c>
      <c r="H70" s="562" t="s">
        <v>407</v>
      </c>
      <c r="I70" s="369" t="s">
        <v>19</v>
      </c>
      <c r="J70" s="368" t="s">
        <v>16</v>
      </c>
      <c r="K70" s="369" t="s">
        <v>543</v>
      </c>
      <c r="L70" s="369" t="s">
        <v>491</v>
      </c>
      <c r="M70" s="369" t="s">
        <v>10</v>
      </c>
      <c r="N70" s="401">
        <v>2</v>
      </c>
      <c r="O70" s="372">
        <v>1000</v>
      </c>
      <c r="P70" s="373">
        <v>0.05</v>
      </c>
      <c r="Q70" s="374">
        <f t="shared" si="97"/>
        <v>2100</v>
      </c>
      <c r="R70" s="376">
        <f t="shared" si="98"/>
        <v>175</v>
      </c>
      <c r="S70" s="690"/>
      <c r="T70" s="690"/>
      <c r="U70" s="690"/>
      <c r="V70" s="693"/>
      <c r="W70" s="374">
        <f t="shared" si="19"/>
        <v>2228.9785905441572</v>
      </c>
      <c r="X70" s="565">
        <f t="shared" si="20"/>
        <v>185.74821587867976</v>
      </c>
      <c r="Y70" s="690"/>
      <c r="Z70" s="690"/>
      <c r="AA70" s="690"/>
      <c r="AB70" s="688"/>
      <c r="AC70" s="374">
        <f t="shared" si="21"/>
        <v>2228.9785905441572</v>
      </c>
      <c r="AD70" s="565">
        <f t="shared" si="22"/>
        <v>185.74821587867976</v>
      </c>
      <c r="AE70" s="690"/>
      <c r="AF70" s="690"/>
      <c r="AG70" s="690"/>
      <c r="AH70" s="688"/>
      <c r="AI70" s="374">
        <f t="shared" ref="AI70" si="99">Q70*$E$12</f>
        <v>2228.9785905441572</v>
      </c>
      <c r="AJ70" s="565">
        <f t="shared" ref="AJ70" si="100">AI70/12</f>
        <v>185.74821587867976</v>
      </c>
      <c r="AK70" s="690"/>
      <c r="AL70" s="690"/>
      <c r="AM70" s="690"/>
      <c r="AN70" s="688"/>
      <c r="AO70" s="374">
        <f t="shared" ref="AO70" si="101">Q70*$E$13</f>
        <v>2228.9785905441572</v>
      </c>
      <c r="AP70" s="565">
        <f t="shared" ref="AP70" si="102">AO70/12</f>
        <v>185.74821587867976</v>
      </c>
      <c r="AQ70" s="690"/>
      <c r="AR70" s="690"/>
      <c r="AS70" s="690"/>
      <c r="AT70" s="688"/>
      <c r="AU70" s="374">
        <f t="shared" ref="AU70" si="103">Q70*$E$14</f>
        <v>2228.9785905441572</v>
      </c>
      <c r="AV70" s="565">
        <f t="shared" ref="AV70" si="104">AU70/12</f>
        <v>185.74821587867976</v>
      </c>
      <c r="AW70" s="690"/>
      <c r="AX70" s="690"/>
      <c r="AY70" s="690"/>
    </row>
    <row r="71" spans="1:51" s="366" customFormat="1" ht="12" x14ac:dyDescent="0.25">
      <c r="A71" s="403">
        <v>4</v>
      </c>
      <c r="B71" s="368" t="s">
        <v>284</v>
      </c>
      <c r="C71" s="368">
        <v>420003</v>
      </c>
      <c r="D71" s="368" t="s">
        <v>556</v>
      </c>
      <c r="E71" s="665" t="s">
        <v>473</v>
      </c>
      <c r="F71" s="368" t="str">
        <f t="shared" si="13"/>
        <v>420003PROC_Reserve</v>
      </c>
      <c r="G71" s="368" t="str">
        <f t="shared" si="17"/>
        <v>420003PROC_Reserve_</v>
      </c>
      <c r="H71" s="562" t="s">
        <v>541</v>
      </c>
      <c r="I71" s="369" t="s">
        <v>19</v>
      </c>
      <c r="J71" s="368" t="s">
        <v>16</v>
      </c>
      <c r="K71" s="369" t="s">
        <v>544</v>
      </c>
      <c r="L71" s="369"/>
      <c r="M71" s="369" t="s">
        <v>10</v>
      </c>
      <c r="N71" s="401">
        <v>3</v>
      </c>
      <c r="O71" s="372">
        <v>1000</v>
      </c>
      <c r="P71" s="373">
        <v>0.05</v>
      </c>
      <c r="Q71" s="374">
        <f t="shared" si="40"/>
        <v>3150</v>
      </c>
      <c r="R71" s="376">
        <f t="shared" si="41"/>
        <v>262.5</v>
      </c>
      <c r="S71" s="690"/>
      <c r="T71" s="690"/>
      <c r="U71" s="690"/>
      <c r="V71" s="693"/>
      <c r="W71" s="374">
        <f t="shared" si="19"/>
        <v>3343.4678858162356</v>
      </c>
      <c r="X71" s="565">
        <f t="shared" si="20"/>
        <v>278.62232381801965</v>
      </c>
      <c r="Y71" s="690"/>
      <c r="Z71" s="690"/>
      <c r="AA71" s="690"/>
      <c r="AB71" s="688"/>
      <c r="AC71" s="374">
        <f t="shared" si="21"/>
        <v>3343.4678858162356</v>
      </c>
      <c r="AD71" s="565">
        <f t="shared" si="22"/>
        <v>278.62232381801965</v>
      </c>
      <c r="AE71" s="690"/>
      <c r="AF71" s="690"/>
      <c r="AG71" s="690"/>
      <c r="AH71" s="688"/>
      <c r="AI71" s="374">
        <f t="shared" si="15"/>
        <v>3343.4678858162356</v>
      </c>
      <c r="AJ71" s="565">
        <f t="shared" si="23"/>
        <v>278.62232381801965</v>
      </c>
      <c r="AK71" s="690"/>
      <c r="AL71" s="690"/>
      <c r="AM71" s="690"/>
      <c r="AN71" s="688"/>
      <c r="AO71" s="374">
        <f t="shared" si="16"/>
        <v>3343.4678858162356</v>
      </c>
      <c r="AP71" s="565">
        <f t="shared" si="24"/>
        <v>278.62232381801965</v>
      </c>
      <c r="AQ71" s="690"/>
      <c r="AR71" s="690"/>
      <c r="AS71" s="690"/>
      <c r="AT71" s="688"/>
      <c r="AU71" s="374">
        <f t="shared" si="25"/>
        <v>3343.4678858162356</v>
      </c>
      <c r="AV71" s="565">
        <f t="shared" si="26"/>
        <v>278.62232381801965</v>
      </c>
      <c r="AW71" s="690"/>
      <c r="AX71" s="690"/>
      <c r="AY71" s="690"/>
    </row>
    <row r="72" spans="1:51" s="366" customFormat="1" ht="12" x14ac:dyDescent="0.25">
      <c r="A72" s="403">
        <v>4</v>
      </c>
      <c r="B72" s="368" t="s">
        <v>284</v>
      </c>
      <c r="C72" s="368">
        <v>420003</v>
      </c>
      <c r="D72" s="368" t="s">
        <v>556</v>
      </c>
      <c r="E72" s="665" t="s">
        <v>473</v>
      </c>
      <c r="F72" s="368" t="str">
        <f t="shared" si="13"/>
        <v>420003PROC_Reserve</v>
      </c>
      <c r="G72" s="368" t="str">
        <f t="shared" ref="G72" si="105">CONCATENATE(C72,J72,M72,K72,M72,L72)</f>
        <v>420003PROC_Reserve_Comb</v>
      </c>
      <c r="H72" s="562" t="s">
        <v>406</v>
      </c>
      <c r="I72" s="369" t="s">
        <v>19</v>
      </c>
      <c r="J72" s="368" t="s">
        <v>16</v>
      </c>
      <c r="K72" s="369" t="s">
        <v>544</v>
      </c>
      <c r="L72" s="369" t="s">
        <v>490</v>
      </c>
      <c r="M72" s="369" t="s">
        <v>10</v>
      </c>
      <c r="N72" s="401">
        <v>3</v>
      </c>
      <c r="O72" s="372">
        <v>1000</v>
      </c>
      <c r="P72" s="373">
        <v>0.05</v>
      </c>
      <c r="Q72" s="374">
        <f t="shared" ref="Q72" si="106">O72*(P72+1)*N72</f>
        <v>3150</v>
      </c>
      <c r="R72" s="376">
        <f t="shared" ref="R72" si="107">Q72/12</f>
        <v>262.5</v>
      </c>
      <c r="S72" s="690"/>
      <c r="T72" s="690"/>
      <c r="U72" s="690"/>
      <c r="V72" s="693"/>
      <c r="W72" s="374">
        <f t="shared" ref="W72" si="108">Q72*$E$10</f>
        <v>3343.4678858162356</v>
      </c>
      <c r="X72" s="565">
        <f t="shared" ref="X72" si="109">W72/12</f>
        <v>278.62232381801965</v>
      </c>
      <c r="Y72" s="690"/>
      <c r="Z72" s="690"/>
      <c r="AA72" s="690"/>
      <c r="AB72" s="688"/>
      <c r="AC72" s="374">
        <f t="shared" ref="AC72" si="110">Q72*$E$11</f>
        <v>3343.4678858162356</v>
      </c>
      <c r="AD72" s="565">
        <f t="shared" ref="AD72" si="111">AC72/12</f>
        <v>278.62232381801965</v>
      </c>
      <c r="AE72" s="690"/>
      <c r="AF72" s="690"/>
      <c r="AG72" s="690"/>
      <c r="AH72" s="688"/>
      <c r="AI72" s="374">
        <f t="shared" ref="AI72" si="112">Q72*$E$12</f>
        <v>3343.4678858162356</v>
      </c>
      <c r="AJ72" s="565">
        <f t="shared" ref="AJ72" si="113">AI72/12</f>
        <v>278.62232381801965</v>
      </c>
      <c r="AK72" s="690"/>
      <c r="AL72" s="690"/>
      <c r="AM72" s="690"/>
      <c r="AN72" s="688"/>
      <c r="AO72" s="374">
        <f t="shared" ref="AO72" si="114">Q72*$E$13</f>
        <v>3343.4678858162356</v>
      </c>
      <c r="AP72" s="565">
        <f t="shared" ref="AP72" si="115">AO72/12</f>
        <v>278.62232381801965</v>
      </c>
      <c r="AQ72" s="690"/>
      <c r="AR72" s="690"/>
      <c r="AS72" s="690"/>
      <c r="AT72" s="688"/>
      <c r="AU72" s="374">
        <f t="shared" ref="AU72" si="116">Q72*$E$14</f>
        <v>3343.4678858162356</v>
      </c>
      <c r="AV72" s="565">
        <f t="shared" ref="AV72" si="117">AU72/12</f>
        <v>278.62232381801965</v>
      </c>
      <c r="AW72" s="690"/>
      <c r="AX72" s="690"/>
      <c r="AY72" s="690"/>
    </row>
    <row r="73" spans="1:51" s="366" customFormat="1" ht="12.75" thickBot="1" x14ac:dyDescent="0.3">
      <c r="A73" s="405">
        <v>4</v>
      </c>
      <c r="B73" s="379" t="s">
        <v>284</v>
      </c>
      <c r="C73" s="379">
        <v>420003</v>
      </c>
      <c r="D73" s="379" t="s">
        <v>556</v>
      </c>
      <c r="E73" s="666" t="s">
        <v>474</v>
      </c>
      <c r="F73" s="379" t="str">
        <f t="shared" si="13"/>
        <v>420003PROC_Reserve</v>
      </c>
      <c r="G73" s="379" t="str">
        <f t="shared" si="17"/>
        <v>420003PROC_Reserve_Ramo</v>
      </c>
      <c r="H73" s="576" t="s">
        <v>407</v>
      </c>
      <c r="I73" s="380" t="s">
        <v>19</v>
      </c>
      <c r="J73" s="379" t="s">
        <v>16</v>
      </c>
      <c r="K73" s="380" t="s">
        <v>544</v>
      </c>
      <c r="L73" s="380" t="s">
        <v>491</v>
      </c>
      <c r="M73" s="380" t="s">
        <v>10</v>
      </c>
      <c r="N73" s="407">
        <v>2</v>
      </c>
      <c r="O73" s="383">
        <v>1000</v>
      </c>
      <c r="P73" s="384">
        <v>0.05</v>
      </c>
      <c r="Q73" s="385">
        <f t="shared" si="40"/>
        <v>2100</v>
      </c>
      <c r="R73" s="387">
        <f t="shared" si="41"/>
        <v>175</v>
      </c>
      <c r="S73" s="691"/>
      <c r="T73" s="691"/>
      <c r="U73" s="691"/>
      <c r="V73" s="693"/>
      <c r="W73" s="374">
        <f t="shared" si="19"/>
        <v>2228.9785905441572</v>
      </c>
      <c r="X73" s="565">
        <f t="shared" si="20"/>
        <v>185.74821587867976</v>
      </c>
      <c r="Y73" s="691"/>
      <c r="Z73" s="691"/>
      <c r="AA73" s="691"/>
      <c r="AB73" s="688"/>
      <c r="AC73" s="374">
        <f t="shared" si="21"/>
        <v>2228.9785905441572</v>
      </c>
      <c r="AD73" s="565">
        <f t="shared" si="22"/>
        <v>185.74821587867976</v>
      </c>
      <c r="AE73" s="691"/>
      <c r="AF73" s="691"/>
      <c r="AG73" s="691"/>
      <c r="AH73" s="688"/>
      <c r="AI73" s="374">
        <f t="shared" si="15"/>
        <v>2228.9785905441572</v>
      </c>
      <c r="AJ73" s="565">
        <f t="shared" si="23"/>
        <v>185.74821587867976</v>
      </c>
      <c r="AK73" s="691"/>
      <c r="AL73" s="691"/>
      <c r="AM73" s="691"/>
      <c r="AN73" s="688"/>
      <c r="AO73" s="374">
        <f t="shared" si="16"/>
        <v>2228.9785905441572</v>
      </c>
      <c r="AP73" s="565">
        <f t="shared" si="24"/>
        <v>185.74821587867976</v>
      </c>
      <c r="AQ73" s="691"/>
      <c r="AR73" s="691"/>
      <c r="AS73" s="691"/>
      <c r="AT73" s="688"/>
      <c r="AU73" s="374">
        <f t="shared" si="25"/>
        <v>2228.9785905441572</v>
      </c>
      <c r="AV73" s="565">
        <f t="shared" si="26"/>
        <v>185.74821587867976</v>
      </c>
      <c r="AW73" s="691"/>
      <c r="AX73" s="691"/>
      <c r="AY73" s="691"/>
    </row>
    <row r="74" spans="1:51" s="366" customFormat="1" ht="36" x14ac:dyDescent="0.25">
      <c r="A74" s="393">
        <v>4</v>
      </c>
      <c r="B74" s="393" t="s">
        <v>288</v>
      </c>
      <c r="C74" s="393">
        <v>43001</v>
      </c>
      <c r="D74" s="393" t="s">
        <v>339</v>
      </c>
      <c r="E74" s="677" t="s">
        <v>400</v>
      </c>
      <c r="F74" s="393" t="str">
        <f t="shared" si="13"/>
        <v>43001VENT_</v>
      </c>
      <c r="G74" s="393" t="str">
        <f t="shared" si="17"/>
        <v>43001VENT__</v>
      </c>
      <c r="H74" s="644" t="s">
        <v>563</v>
      </c>
      <c r="I74" s="394" t="s">
        <v>12</v>
      </c>
      <c r="J74" s="393" t="s">
        <v>11</v>
      </c>
      <c r="K74" s="394"/>
      <c r="L74" s="394"/>
      <c r="M74" s="394" t="s">
        <v>10</v>
      </c>
      <c r="N74" s="557">
        <v>3</v>
      </c>
      <c r="O74" s="558">
        <v>1000</v>
      </c>
      <c r="P74" s="559">
        <v>0.05</v>
      </c>
      <c r="Q74" s="364">
        <f t="shared" si="40"/>
        <v>3150</v>
      </c>
      <c r="R74" s="404">
        <f t="shared" si="41"/>
        <v>262.5</v>
      </c>
      <c r="S74" s="685">
        <f>SUM(Q74:Q76)</f>
        <v>9450</v>
      </c>
      <c r="T74" s="685">
        <f>SUM(R74:R76)</f>
        <v>787.5</v>
      </c>
      <c r="U74" s="685"/>
      <c r="V74" s="693"/>
      <c r="W74" s="374">
        <f t="shared" si="19"/>
        <v>3343.4678858162356</v>
      </c>
      <c r="X74" s="565">
        <f t="shared" si="20"/>
        <v>278.62232381801965</v>
      </c>
      <c r="Y74" s="685">
        <f>SUM(W74:W76)</f>
        <v>10030.403657448707</v>
      </c>
      <c r="Z74" s="685">
        <f>SUM(X74:X76)</f>
        <v>835.86697145405901</v>
      </c>
      <c r="AA74" s="685"/>
      <c r="AB74" s="688"/>
      <c r="AC74" s="374">
        <f t="shared" si="21"/>
        <v>3343.4678858162356</v>
      </c>
      <c r="AD74" s="565">
        <f t="shared" si="22"/>
        <v>278.62232381801965</v>
      </c>
      <c r="AE74" s="685">
        <f>SUM(AC74:AC76)</f>
        <v>10030.403657448707</v>
      </c>
      <c r="AF74" s="685">
        <f>SUM(AD74:AD76)</f>
        <v>835.86697145405901</v>
      </c>
      <c r="AG74" s="685"/>
      <c r="AH74" s="688"/>
      <c r="AI74" s="374">
        <f t="shared" si="15"/>
        <v>3343.4678858162356</v>
      </c>
      <c r="AJ74" s="565">
        <f t="shared" si="23"/>
        <v>278.62232381801965</v>
      </c>
      <c r="AK74" s="685">
        <f>SUM(AI74:AI76)</f>
        <v>10030.403657448707</v>
      </c>
      <c r="AL74" s="685">
        <f>SUM(AJ74:AJ76)</f>
        <v>835.86697145405901</v>
      </c>
      <c r="AM74" s="685"/>
      <c r="AN74" s="688"/>
      <c r="AO74" s="374">
        <f t="shared" si="16"/>
        <v>3343.4678858162356</v>
      </c>
      <c r="AP74" s="565">
        <f t="shared" si="24"/>
        <v>278.62232381801965</v>
      </c>
      <c r="AQ74" s="685">
        <f>SUM(AO74:AO76)</f>
        <v>10030.403657448707</v>
      </c>
      <c r="AR74" s="685">
        <f>SUM(AP74:AP76)</f>
        <v>835.86697145405901</v>
      </c>
      <c r="AS74" s="685"/>
      <c r="AT74" s="688"/>
      <c r="AU74" s="374">
        <f t="shared" si="25"/>
        <v>3343.4678858162356</v>
      </c>
      <c r="AV74" s="565">
        <f t="shared" si="26"/>
        <v>278.62232381801965</v>
      </c>
      <c r="AW74" s="685">
        <f>SUM(AU74:AU76)</f>
        <v>10030.403657448707</v>
      </c>
      <c r="AX74" s="685">
        <f>SUM(AV74:AV76)</f>
        <v>835.86697145405901</v>
      </c>
      <c r="AY74" s="685"/>
    </row>
    <row r="75" spans="1:51" s="366" customFormat="1" ht="36" x14ac:dyDescent="0.25">
      <c r="A75" s="368">
        <v>4</v>
      </c>
      <c r="B75" s="368" t="s">
        <v>288</v>
      </c>
      <c r="C75" s="368" t="s">
        <v>289</v>
      </c>
      <c r="D75" s="368" t="s">
        <v>339</v>
      </c>
      <c r="E75" s="665" t="s">
        <v>400</v>
      </c>
      <c r="F75" s="368" t="str">
        <f t="shared" si="13"/>
        <v>043001VENT_</v>
      </c>
      <c r="G75" s="368" t="str">
        <f t="shared" si="17"/>
        <v>043001VENT__</v>
      </c>
      <c r="H75" s="562" t="s">
        <v>564</v>
      </c>
      <c r="I75" s="369" t="s">
        <v>12</v>
      </c>
      <c r="J75" s="368" t="s">
        <v>11</v>
      </c>
      <c r="K75" s="369"/>
      <c r="L75" s="369"/>
      <c r="M75" s="369" t="s">
        <v>10</v>
      </c>
      <c r="N75" s="401">
        <v>3</v>
      </c>
      <c r="O75" s="372">
        <v>1000</v>
      </c>
      <c r="P75" s="373">
        <v>0.05</v>
      </c>
      <c r="Q75" s="374">
        <f t="shared" si="40"/>
        <v>3150</v>
      </c>
      <c r="R75" s="565">
        <f t="shared" si="41"/>
        <v>262.5</v>
      </c>
      <c r="S75" s="686"/>
      <c r="T75" s="686"/>
      <c r="U75" s="686"/>
      <c r="V75" s="693"/>
      <c r="W75" s="374">
        <f t="shared" si="19"/>
        <v>3343.4678858162356</v>
      </c>
      <c r="X75" s="565">
        <f t="shared" si="20"/>
        <v>278.62232381801965</v>
      </c>
      <c r="Y75" s="686"/>
      <c r="Z75" s="686"/>
      <c r="AA75" s="686"/>
      <c r="AB75" s="688"/>
      <c r="AC75" s="374">
        <f t="shared" si="21"/>
        <v>3343.4678858162356</v>
      </c>
      <c r="AD75" s="565">
        <f t="shared" si="22"/>
        <v>278.62232381801965</v>
      </c>
      <c r="AE75" s="686"/>
      <c r="AF75" s="686"/>
      <c r="AG75" s="686"/>
      <c r="AH75" s="688"/>
      <c r="AI75" s="374">
        <f t="shared" si="15"/>
        <v>3343.4678858162356</v>
      </c>
      <c r="AJ75" s="565">
        <f t="shared" si="23"/>
        <v>278.62232381801965</v>
      </c>
      <c r="AK75" s="686"/>
      <c r="AL75" s="686"/>
      <c r="AM75" s="686"/>
      <c r="AN75" s="688"/>
      <c r="AO75" s="374">
        <f t="shared" si="16"/>
        <v>3343.4678858162356</v>
      </c>
      <c r="AP75" s="565">
        <f t="shared" si="24"/>
        <v>278.62232381801965</v>
      </c>
      <c r="AQ75" s="686"/>
      <c r="AR75" s="686"/>
      <c r="AS75" s="686"/>
      <c r="AT75" s="688"/>
      <c r="AU75" s="374">
        <f t="shared" si="25"/>
        <v>3343.4678858162356</v>
      </c>
      <c r="AV75" s="565">
        <f t="shared" si="26"/>
        <v>278.62232381801965</v>
      </c>
      <c r="AW75" s="686"/>
      <c r="AX75" s="686"/>
      <c r="AY75" s="686"/>
    </row>
    <row r="76" spans="1:51" s="366" customFormat="1" ht="72" x14ac:dyDescent="0.25">
      <c r="A76" s="368">
        <v>4</v>
      </c>
      <c r="B76" s="368" t="s">
        <v>288</v>
      </c>
      <c r="C76" s="368" t="s">
        <v>289</v>
      </c>
      <c r="D76" s="368" t="s">
        <v>339</v>
      </c>
      <c r="E76" s="667" t="s">
        <v>475</v>
      </c>
      <c r="F76" s="368" t="str">
        <f t="shared" si="13"/>
        <v>043001SSTA_Secon</v>
      </c>
      <c r="G76" s="368" t="str">
        <f t="shared" si="17"/>
        <v>043001SSTA_Secon_</v>
      </c>
      <c r="H76" s="562" t="s">
        <v>439</v>
      </c>
      <c r="I76" s="369" t="s">
        <v>19</v>
      </c>
      <c r="J76" s="368" t="s">
        <v>13</v>
      </c>
      <c r="K76" s="678" t="s">
        <v>483</v>
      </c>
      <c r="L76" s="369"/>
      <c r="M76" s="369" t="s">
        <v>10</v>
      </c>
      <c r="N76" s="401">
        <v>3</v>
      </c>
      <c r="O76" s="372">
        <v>1000</v>
      </c>
      <c r="P76" s="373">
        <v>0.05</v>
      </c>
      <c r="Q76" s="374">
        <f t="shared" si="40"/>
        <v>3150</v>
      </c>
      <c r="R76" s="565">
        <f t="shared" si="41"/>
        <v>262.5</v>
      </c>
      <c r="S76" s="687"/>
      <c r="T76" s="687"/>
      <c r="U76" s="687"/>
      <c r="V76" s="693"/>
      <c r="W76" s="374">
        <f t="shared" si="19"/>
        <v>3343.4678858162356</v>
      </c>
      <c r="X76" s="565">
        <f t="shared" si="20"/>
        <v>278.62232381801965</v>
      </c>
      <c r="Y76" s="687"/>
      <c r="Z76" s="687"/>
      <c r="AA76" s="687"/>
      <c r="AB76" s="688"/>
      <c r="AC76" s="374">
        <f t="shared" si="21"/>
        <v>3343.4678858162356</v>
      </c>
      <c r="AD76" s="565">
        <f t="shared" si="22"/>
        <v>278.62232381801965</v>
      </c>
      <c r="AE76" s="687"/>
      <c r="AF76" s="687"/>
      <c r="AG76" s="687"/>
      <c r="AH76" s="688"/>
      <c r="AI76" s="374">
        <f t="shared" si="15"/>
        <v>3343.4678858162356</v>
      </c>
      <c r="AJ76" s="565">
        <f t="shared" si="23"/>
        <v>278.62232381801965</v>
      </c>
      <c r="AK76" s="687"/>
      <c r="AL76" s="687"/>
      <c r="AM76" s="687"/>
      <c r="AN76" s="688"/>
      <c r="AO76" s="374">
        <f t="shared" si="16"/>
        <v>3343.4678858162356</v>
      </c>
      <c r="AP76" s="565">
        <f t="shared" si="24"/>
        <v>278.62232381801965</v>
      </c>
      <c r="AQ76" s="687"/>
      <c r="AR76" s="687"/>
      <c r="AS76" s="687"/>
      <c r="AT76" s="688"/>
      <c r="AU76" s="374">
        <f t="shared" si="25"/>
        <v>3343.4678858162356</v>
      </c>
      <c r="AV76" s="565">
        <f t="shared" si="26"/>
        <v>278.62232381801965</v>
      </c>
      <c r="AW76" s="687"/>
      <c r="AX76" s="687"/>
      <c r="AY76" s="687"/>
    </row>
    <row r="77" spans="1:51" s="366" customFormat="1" ht="9.9499999999999993" customHeight="1" x14ac:dyDescent="0.25">
      <c r="A77" s="403"/>
      <c r="B77" s="368"/>
      <c r="C77" s="368"/>
      <c r="D77" s="368"/>
      <c r="E77" s="368"/>
      <c r="F77" s="368" t="str">
        <f t="shared" si="13"/>
        <v>_</v>
      </c>
      <c r="G77" s="368" t="str">
        <f t="shared" si="17"/>
        <v>__</v>
      </c>
      <c r="H77" s="368"/>
      <c r="I77" s="369"/>
      <c r="J77" s="368"/>
      <c r="K77" s="369"/>
      <c r="L77" s="369"/>
      <c r="M77" s="369" t="s">
        <v>10</v>
      </c>
      <c r="N77" s="401"/>
      <c r="O77" s="372">
        <v>1000</v>
      </c>
      <c r="P77" s="373">
        <v>0.05</v>
      </c>
      <c r="Q77" s="374">
        <f t="shared" si="40"/>
        <v>0</v>
      </c>
      <c r="R77" s="565">
        <f t="shared" si="41"/>
        <v>0</v>
      </c>
      <c r="S77" s="652"/>
      <c r="T77" s="652"/>
      <c r="U77" s="653"/>
      <c r="V77" s="693"/>
      <c r="W77" s="374">
        <f t="shared" si="19"/>
        <v>0</v>
      </c>
      <c r="X77" s="565">
        <f t="shared" si="20"/>
        <v>0</v>
      </c>
      <c r="Y77" s="652"/>
      <c r="Z77" s="652"/>
      <c r="AA77" s="653"/>
      <c r="AB77" s="688"/>
      <c r="AC77" s="374">
        <f t="shared" si="21"/>
        <v>0</v>
      </c>
      <c r="AD77" s="565">
        <f t="shared" si="22"/>
        <v>0</v>
      </c>
      <c r="AE77" s="652"/>
      <c r="AF77" s="652"/>
      <c r="AG77" s="653"/>
      <c r="AH77" s="688"/>
      <c r="AI77" s="374">
        <f t="shared" si="15"/>
        <v>0</v>
      </c>
      <c r="AJ77" s="565">
        <f t="shared" si="23"/>
        <v>0</v>
      </c>
      <c r="AK77" s="652"/>
      <c r="AL77" s="652"/>
      <c r="AM77" s="653"/>
      <c r="AN77" s="688"/>
      <c r="AO77" s="374">
        <f t="shared" si="16"/>
        <v>0</v>
      </c>
      <c r="AP77" s="565">
        <f t="shared" si="24"/>
        <v>0</v>
      </c>
      <c r="AQ77" s="652"/>
      <c r="AR77" s="652"/>
      <c r="AS77" s="653"/>
      <c r="AT77" s="688"/>
      <c r="AU77" s="374">
        <f t="shared" si="25"/>
        <v>0</v>
      </c>
      <c r="AV77" s="565">
        <f t="shared" si="26"/>
        <v>0</v>
      </c>
      <c r="AW77" s="652"/>
      <c r="AX77" s="652"/>
      <c r="AY77" s="653"/>
    </row>
    <row r="78" spans="1:51" s="366" customFormat="1" ht="9.9499999999999993" customHeight="1" x14ac:dyDescent="0.25">
      <c r="A78" s="403"/>
      <c r="B78" s="368"/>
      <c r="C78" s="368"/>
      <c r="D78" s="368"/>
      <c r="E78" s="368"/>
      <c r="F78" s="368" t="str">
        <f t="shared" si="13"/>
        <v>_</v>
      </c>
      <c r="G78" s="368" t="str">
        <f t="shared" si="17"/>
        <v>__</v>
      </c>
      <c r="H78" s="368"/>
      <c r="I78" s="369"/>
      <c r="J78" s="368"/>
      <c r="K78" s="369"/>
      <c r="L78" s="369"/>
      <c r="M78" s="369" t="s">
        <v>10</v>
      </c>
      <c r="N78" s="401"/>
      <c r="O78" s="372">
        <v>1000</v>
      </c>
      <c r="P78" s="373">
        <v>0.05</v>
      </c>
      <c r="Q78" s="374">
        <f t="shared" si="40"/>
        <v>0</v>
      </c>
      <c r="R78" s="565">
        <f t="shared" si="41"/>
        <v>0</v>
      </c>
      <c r="S78" s="652"/>
      <c r="T78" s="652"/>
      <c r="U78" s="653"/>
      <c r="V78" s="693"/>
      <c r="W78" s="374">
        <f t="shared" si="19"/>
        <v>0</v>
      </c>
      <c r="X78" s="565">
        <f t="shared" si="20"/>
        <v>0</v>
      </c>
      <c r="Y78" s="652"/>
      <c r="Z78" s="652"/>
      <c r="AA78" s="653"/>
      <c r="AB78" s="688"/>
      <c r="AC78" s="374">
        <f t="shared" si="21"/>
        <v>0</v>
      </c>
      <c r="AD78" s="565">
        <f t="shared" si="22"/>
        <v>0</v>
      </c>
      <c r="AE78" s="652"/>
      <c r="AF78" s="652"/>
      <c r="AG78" s="653"/>
      <c r="AH78" s="688"/>
      <c r="AI78" s="374">
        <f t="shared" si="15"/>
        <v>0</v>
      </c>
      <c r="AJ78" s="565">
        <f t="shared" si="23"/>
        <v>0</v>
      </c>
      <c r="AK78" s="652"/>
      <c r="AL78" s="652"/>
      <c r="AM78" s="653"/>
      <c r="AN78" s="688"/>
      <c r="AO78" s="374">
        <f t="shared" si="16"/>
        <v>0</v>
      </c>
      <c r="AP78" s="565">
        <f t="shared" si="24"/>
        <v>0</v>
      </c>
      <c r="AQ78" s="652"/>
      <c r="AR78" s="652"/>
      <c r="AS78" s="653"/>
      <c r="AT78" s="688"/>
      <c r="AU78" s="374">
        <f t="shared" si="25"/>
        <v>0</v>
      </c>
      <c r="AV78" s="565">
        <f t="shared" si="26"/>
        <v>0</v>
      </c>
      <c r="AW78" s="652"/>
      <c r="AX78" s="652"/>
      <c r="AY78" s="653"/>
    </row>
    <row r="79" spans="1:51" s="366" customFormat="1" ht="9.9499999999999993" customHeight="1" x14ac:dyDescent="0.25">
      <c r="A79" s="403"/>
      <c r="B79" s="368"/>
      <c r="C79" s="368"/>
      <c r="D79" s="368"/>
      <c r="E79" s="368"/>
      <c r="F79" s="368" t="str">
        <f t="shared" si="13"/>
        <v>_</v>
      </c>
      <c r="G79" s="368" t="str">
        <f t="shared" si="17"/>
        <v>__</v>
      </c>
      <c r="H79" s="368"/>
      <c r="I79" s="369"/>
      <c r="J79" s="368"/>
      <c r="K79" s="369"/>
      <c r="L79" s="369"/>
      <c r="M79" s="369" t="s">
        <v>10</v>
      </c>
      <c r="N79" s="401"/>
      <c r="O79" s="372">
        <v>1000</v>
      </c>
      <c r="P79" s="373">
        <v>0.05</v>
      </c>
      <c r="Q79" s="374">
        <f t="shared" si="40"/>
        <v>0</v>
      </c>
      <c r="R79" s="565">
        <f t="shared" si="41"/>
        <v>0</v>
      </c>
      <c r="S79" s="652"/>
      <c r="T79" s="652"/>
      <c r="U79" s="653"/>
      <c r="V79" s="693"/>
      <c r="W79" s="374">
        <f t="shared" si="19"/>
        <v>0</v>
      </c>
      <c r="X79" s="565">
        <f t="shared" si="20"/>
        <v>0</v>
      </c>
      <c r="Y79" s="652"/>
      <c r="Z79" s="652"/>
      <c r="AA79" s="653"/>
      <c r="AB79" s="688"/>
      <c r="AC79" s="374">
        <f t="shared" si="21"/>
        <v>0</v>
      </c>
      <c r="AD79" s="565">
        <f t="shared" si="22"/>
        <v>0</v>
      </c>
      <c r="AE79" s="652"/>
      <c r="AF79" s="652"/>
      <c r="AG79" s="653"/>
      <c r="AH79" s="688"/>
      <c r="AI79" s="374">
        <f t="shared" si="15"/>
        <v>0</v>
      </c>
      <c r="AJ79" s="565">
        <f t="shared" si="23"/>
        <v>0</v>
      </c>
      <c r="AK79" s="652"/>
      <c r="AL79" s="652"/>
      <c r="AM79" s="653"/>
      <c r="AN79" s="688"/>
      <c r="AO79" s="374">
        <f t="shared" si="16"/>
        <v>0</v>
      </c>
      <c r="AP79" s="565">
        <f t="shared" si="24"/>
        <v>0</v>
      </c>
      <c r="AQ79" s="652"/>
      <c r="AR79" s="652"/>
      <c r="AS79" s="653"/>
      <c r="AT79" s="688"/>
      <c r="AU79" s="374">
        <f t="shared" si="25"/>
        <v>0</v>
      </c>
      <c r="AV79" s="565">
        <f t="shared" si="26"/>
        <v>0</v>
      </c>
      <c r="AW79" s="652"/>
      <c r="AX79" s="652"/>
      <c r="AY79" s="653"/>
    </row>
    <row r="80" spans="1:51" s="366" customFormat="1" ht="9.9499999999999993" customHeight="1" x14ac:dyDescent="0.25">
      <c r="A80" s="403"/>
      <c r="B80" s="368"/>
      <c r="C80" s="368"/>
      <c r="D80" s="368"/>
      <c r="E80" s="368"/>
      <c r="F80" s="368" t="str">
        <f t="shared" si="13"/>
        <v>_</v>
      </c>
      <c r="G80" s="368" t="str">
        <f t="shared" si="17"/>
        <v>__</v>
      </c>
      <c r="H80" s="368"/>
      <c r="I80" s="369"/>
      <c r="J80" s="368"/>
      <c r="K80" s="369"/>
      <c r="L80" s="369"/>
      <c r="M80" s="369" t="s">
        <v>10</v>
      </c>
      <c r="N80" s="401"/>
      <c r="O80" s="372">
        <v>1000</v>
      </c>
      <c r="P80" s="373">
        <v>0.05</v>
      </c>
      <c r="Q80" s="374">
        <f t="shared" si="40"/>
        <v>0</v>
      </c>
      <c r="R80" s="565">
        <f t="shared" si="41"/>
        <v>0</v>
      </c>
      <c r="S80" s="652"/>
      <c r="T80" s="652"/>
      <c r="U80" s="653"/>
      <c r="V80" s="693"/>
      <c r="W80" s="374">
        <f t="shared" si="19"/>
        <v>0</v>
      </c>
      <c r="X80" s="565">
        <f t="shared" si="20"/>
        <v>0</v>
      </c>
      <c r="Y80" s="652"/>
      <c r="Z80" s="652"/>
      <c r="AA80" s="653"/>
      <c r="AB80" s="688"/>
      <c r="AC80" s="374">
        <f t="shared" si="21"/>
        <v>0</v>
      </c>
      <c r="AD80" s="565">
        <f t="shared" si="22"/>
        <v>0</v>
      </c>
      <c r="AE80" s="652"/>
      <c r="AF80" s="652"/>
      <c r="AG80" s="653"/>
      <c r="AH80" s="688"/>
      <c r="AI80" s="374">
        <f t="shared" si="15"/>
        <v>0</v>
      </c>
      <c r="AJ80" s="565">
        <f t="shared" si="23"/>
        <v>0</v>
      </c>
      <c r="AK80" s="652"/>
      <c r="AL80" s="652"/>
      <c r="AM80" s="653"/>
      <c r="AN80" s="688"/>
      <c r="AO80" s="374">
        <f t="shared" si="16"/>
        <v>0</v>
      </c>
      <c r="AP80" s="565">
        <f t="shared" si="24"/>
        <v>0</v>
      </c>
      <c r="AQ80" s="652"/>
      <c r="AR80" s="652"/>
      <c r="AS80" s="653"/>
      <c r="AT80" s="688"/>
      <c r="AU80" s="374">
        <f t="shared" si="25"/>
        <v>0</v>
      </c>
      <c r="AV80" s="565">
        <f t="shared" si="26"/>
        <v>0</v>
      </c>
      <c r="AW80" s="652"/>
      <c r="AX80" s="652"/>
      <c r="AY80" s="653"/>
    </row>
    <row r="81" spans="19:51" ht="9.9499999999999993" customHeight="1" x14ac:dyDescent="0.25">
      <c r="S81" s="325">
        <f>SUM(S19:S80)</f>
        <v>136762.5</v>
      </c>
      <c r="T81" s="325">
        <f t="shared" ref="T81:AX81" si="118">SUM(T19:T80)</f>
        <v>14525</v>
      </c>
      <c r="W81" s="325">
        <f t="shared" si="118"/>
        <v>185005.2230151651</v>
      </c>
      <c r="X81" s="325">
        <f t="shared" si="118"/>
        <v>15417.10191793042</v>
      </c>
      <c r="Y81" s="325">
        <f t="shared" si="118"/>
        <v>145162.23070918824</v>
      </c>
      <c r="Z81" s="325">
        <f t="shared" si="118"/>
        <v>15417.101917930424</v>
      </c>
      <c r="AC81" s="325">
        <f t="shared" si="118"/>
        <v>185005.2230151651</v>
      </c>
      <c r="AD81" s="325">
        <f t="shared" si="118"/>
        <v>15417.10191793042</v>
      </c>
      <c r="AE81" s="325">
        <f t="shared" si="118"/>
        <v>145162.23070918824</v>
      </c>
      <c r="AF81" s="325">
        <f t="shared" si="118"/>
        <v>15417.101917930424</v>
      </c>
      <c r="AI81" s="325">
        <f t="shared" si="118"/>
        <v>185005.2230151651</v>
      </c>
      <c r="AJ81" s="325">
        <f t="shared" si="118"/>
        <v>15417.10191793042</v>
      </c>
      <c r="AK81" s="325">
        <f t="shared" si="118"/>
        <v>145162.23070918824</v>
      </c>
      <c r="AL81" s="325">
        <f t="shared" si="118"/>
        <v>15417.101917930424</v>
      </c>
      <c r="AO81" s="325">
        <f t="shared" si="118"/>
        <v>185005.2230151651</v>
      </c>
      <c r="AP81" s="325">
        <f t="shared" si="118"/>
        <v>15417.10191793042</v>
      </c>
      <c r="AQ81" s="325">
        <f t="shared" si="118"/>
        <v>145162.23070918824</v>
      </c>
      <c r="AR81" s="325">
        <f t="shared" si="118"/>
        <v>15417.101917930424</v>
      </c>
      <c r="AU81" s="325">
        <f t="shared" si="118"/>
        <v>185005.2230151651</v>
      </c>
      <c r="AV81" s="325">
        <f t="shared" si="118"/>
        <v>15417.10191793042</v>
      </c>
      <c r="AW81" s="325">
        <f t="shared" si="118"/>
        <v>145162.23070918824</v>
      </c>
      <c r="AX81" s="325">
        <f t="shared" si="118"/>
        <v>15417.101917930424</v>
      </c>
      <c r="AY81" s="325"/>
    </row>
  </sheetData>
  <autoFilter ref="A18:AY80"/>
  <dataConsolidate/>
  <mergeCells count="82">
    <mergeCell ref="AY19:AY55"/>
    <mergeCell ref="AY56:AY59"/>
    <mergeCell ref="AY60:AY73"/>
    <mergeCell ref="AM19:AM55"/>
    <mergeCell ref="AM56:AM59"/>
    <mergeCell ref="AM60:AM73"/>
    <mergeCell ref="AS19:AS55"/>
    <mergeCell ref="AS56:AS59"/>
    <mergeCell ref="AS60:AS73"/>
    <mergeCell ref="AR60:AR73"/>
    <mergeCell ref="AW19:AW55"/>
    <mergeCell ref="AX19:AX55"/>
    <mergeCell ref="AW56:AW59"/>
    <mergeCell ref="AX56:AX59"/>
    <mergeCell ref="AW60:AW73"/>
    <mergeCell ref="AX60:AX73"/>
    <mergeCell ref="AR56:AR59"/>
    <mergeCell ref="AQ60:AQ73"/>
    <mergeCell ref="AA19:AA55"/>
    <mergeCell ref="AA56:AA59"/>
    <mergeCell ref="AA60:AA73"/>
    <mergeCell ref="AG19:AG55"/>
    <mergeCell ref="AG56:AG59"/>
    <mergeCell ref="AG60:AG73"/>
    <mergeCell ref="AE19:AE55"/>
    <mergeCell ref="AF19:AF55"/>
    <mergeCell ref="AE56:AE59"/>
    <mergeCell ref="AF56:AF59"/>
    <mergeCell ref="AE60:AE73"/>
    <mergeCell ref="AF60:AF73"/>
    <mergeCell ref="A1:C1"/>
    <mergeCell ref="A3:C3"/>
    <mergeCell ref="A5:B5"/>
    <mergeCell ref="A6:C6"/>
    <mergeCell ref="O17:P17"/>
    <mergeCell ref="S60:S73"/>
    <mergeCell ref="T56:T59"/>
    <mergeCell ref="U56:U59"/>
    <mergeCell ref="T60:T73"/>
    <mergeCell ref="U60:U73"/>
    <mergeCell ref="S74:S76"/>
    <mergeCell ref="T74:T76"/>
    <mergeCell ref="U74:U76"/>
    <mergeCell ref="Y74:Y76"/>
    <mergeCell ref="Z74:Z76"/>
    <mergeCell ref="V19:V80"/>
    <mergeCell ref="Y19:Y55"/>
    <mergeCell ref="Z19:Z55"/>
    <mergeCell ref="Y56:Y59"/>
    <mergeCell ref="Z56:Z59"/>
    <mergeCell ref="Y60:Y73"/>
    <mergeCell ref="Z60:Z73"/>
    <mergeCell ref="S19:S55"/>
    <mergeCell ref="T19:T55"/>
    <mergeCell ref="U19:U55"/>
    <mergeCell ref="S56:S59"/>
    <mergeCell ref="AA74:AA76"/>
    <mergeCell ref="AE74:AE76"/>
    <mergeCell ref="AF74:AF76"/>
    <mergeCell ref="AG74:AG76"/>
    <mergeCell ref="AK74:AK76"/>
    <mergeCell ref="AH19:AH80"/>
    <mergeCell ref="AB19:AB80"/>
    <mergeCell ref="AK19:AK55"/>
    <mergeCell ref="AK56:AK59"/>
    <mergeCell ref="AK60:AK73"/>
    <mergeCell ref="AW74:AW76"/>
    <mergeCell ref="AX74:AX76"/>
    <mergeCell ref="AY74:AY76"/>
    <mergeCell ref="AL74:AL76"/>
    <mergeCell ref="AM74:AM76"/>
    <mergeCell ref="AQ74:AQ76"/>
    <mergeCell ref="AR74:AR76"/>
    <mergeCell ref="AS74:AS76"/>
    <mergeCell ref="AN19:AN80"/>
    <mergeCell ref="AT19:AT80"/>
    <mergeCell ref="AL19:AL55"/>
    <mergeCell ref="AL56:AL59"/>
    <mergeCell ref="AL60:AL73"/>
    <mergeCell ref="AQ19:AQ55"/>
    <mergeCell ref="AR19:AR55"/>
    <mergeCell ref="AQ56:AQ59"/>
  </mergeCells>
  <conditionalFormatting sqref="F49:F50 F52:F64 F73:F80 F68:F71 F19:F28 F30:F47">
    <cfRule type="expression" dxfId="61" priority="59">
      <formula>ISBLANK(#REF!)</formula>
    </cfRule>
  </conditionalFormatting>
  <conditionalFormatting sqref="F48">
    <cfRule type="expression" dxfId="60" priority="9">
      <formula>ISBLANK(#REF!)</formula>
    </cfRule>
  </conditionalFormatting>
  <conditionalFormatting sqref="F51">
    <cfRule type="expression" dxfId="59" priority="8">
      <formula>ISBLANK(#REF!)</formula>
    </cfRule>
  </conditionalFormatting>
  <conditionalFormatting sqref="F66">
    <cfRule type="expression" dxfId="58" priority="7">
      <formula>ISBLANK(#REF!)</formula>
    </cfRule>
  </conditionalFormatting>
  <conditionalFormatting sqref="F67">
    <cfRule type="expression" dxfId="57" priority="6">
      <formula>ISBLANK(#REF!)</formula>
    </cfRule>
  </conditionalFormatting>
  <conditionalFormatting sqref="F65">
    <cfRule type="expression" dxfId="56" priority="5">
      <formula>ISBLANK(#REF!)</formula>
    </cfRule>
  </conditionalFormatting>
  <conditionalFormatting sqref="F72">
    <cfRule type="expression" dxfId="55" priority="4">
      <formula>ISBLANK(#REF!)</formula>
    </cfRule>
  </conditionalFormatting>
  <conditionalFormatting sqref="F29">
    <cfRule type="expression" dxfId="54" priority="1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Liste_D!$B$2:$B$62</xm:f>
          </x14:formula1>
          <xm:sqref>J19:J80</xm:sqref>
        </x14:dataValidation>
        <x14:dataValidation type="list" allowBlank="1" showInputMessage="1" showErrorMessage="1">
          <x14:formula1>
            <xm:f>Liste_D!$A$2:$A$17</xm:f>
          </x14:formula1>
          <xm:sqref>I19:I80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08"/>
  <sheetViews>
    <sheetView zoomScale="40" zoomScaleNormal="40" workbookViewId="0">
      <selection activeCell="G59" sqref="G59:G60"/>
    </sheetView>
  </sheetViews>
  <sheetFormatPr baseColWidth="10" defaultColWidth="10.85546875" defaultRowHeight="12.75" outlineLevelCol="2" x14ac:dyDescent="0.2"/>
  <cols>
    <col min="1" max="1" width="7.5703125" style="33" customWidth="1"/>
    <col min="2" max="2" width="22.42578125" style="33" customWidth="1"/>
    <col min="3" max="3" width="10.85546875" style="33"/>
    <col min="4" max="4" width="24" style="33" bestFit="1" customWidth="1"/>
    <col min="5" max="5" width="21.42578125" style="33" customWidth="1"/>
    <col min="6" max="6" width="34.28515625" style="33" customWidth="1" outlineLevel="1"/>
    <col min="7" max="7" width="38.5703125" style="33" customWidth="1" outlineLevel="1"/>
    <col min="8" max="8" width="14.5703125" style="33" customWidth="1" outlineLevel="1"/>
    <col min="9" max="9" width="7.5703125" style="33" customWidth="1" outlineLevel="1"/>
    <col min="10" max="10" width="6.85546875" style="40" customWidth="1" outlineLevel="1"/>
    <col min="11" max="11" width="24.28515625" style="33" customWidth="1" outlineLevel="1"/>
    <col min="12" max="12" width="29.5703125" style="33" customWidth="1" outlineLevel="1"/>
    <col min="13" max="13" width="1.5703125" style="33" customWidth="1" outlineLevel="1"/>
    <col min="14" max="14" width="14.28515625" style="33" customWidth="1" outlineLevel="2"/>
    <col min="15" max="15" width="13.5703125" style="33" customWidth="1" outlineLevel="2"/>
    <col min="16" max="16" width="12.140625" style="33" customWidth="1" outlineLevel="2"/>
    <col min="17" max="17" width="13.7109375" style="33" customWidth="1" outlineLevel="2"/>
    <col min="18" max="18" width="13.42578125" style="33" customWidth="1" outlineLevel="2"/>
    <col min="19" max="19" width="11.5703125" style="33" customWidth="1" outlineLevel="2"/>
    <col min="20" max="20" width="12.140625" style="33" customWidth="1" outlineLevel="2"/>
    <col min="21" max="21" width="16.28515625" style="33" customWidth="1" outlineLevel="2"/>
    <col min="22" max="22" width="18.85546875" style="33" customWidth="1" outlineLevel="2"/>
    <col min="23" max="23" width="26.140625" style="33" bestFit="1" customWidth="1" outlineLevel="2"/>
    <col min="24" max="24" width="2.5703125" style="33" customWidth="1"/>
    <col min="25" max="25" width="14.42578125" style="33" customWidth="1" outlineLevel="1" collapsed="1"/>
    <col min="26" max="26" width="14.42578125" style="33" customWidth="1" outlineLevel="1"/>
    <col min="27" max="27" width="13.85546875" style="41" customWidth="1" outlineLevel="1"/>
    <col min="28" max="28" width="14.7109375" style="42" customWidth="1" outlineLevel="1"/>
    <col min="29" max="32" width="12.85546875" style="42" customWidth="1" outlineLevel="1"/>
    <col min="33" max="33" width="15.42578125" style="41" customWidth="1" outlineLevel="1"/>
    <col min="34" max="34" width="12.5703125" style="41" customWidth="1"/>
    <col min="35" max="35" width="12.7109375" style="41" customWidth="1"/>
    <col min="36" max="36" width="10.85546875" style="41"/>
    <col min="37" max="37" width="3.140625" style="41" customWidth="1"/>
    <col min="38" max="38" width="15.42578125" style="41" customWidth="1" outlineLevel="1"/>
    <col min="39" max="40" width="13.140625" style="41" customWidth="1" outlineLevel="1"/>
    <col min="41" max="41" width="11.7109375" style="41" customWidth="1" outlineLevel="1"/>
    <col min="42" max="42" width="13.140625" style="41" customWidth="1" outlineLevel="1"/>
    <col min="43" max="43" width="13.140625" style="41" customWidth="1"/>
    <col min="44" max="44" width="15.42578125" style="41" customWidth="1" outlineLevel="1"/>
    <col min="45" max="45" width="16.85546875" style="41" customWidth="1" outlineLevel="1"/>
    <col min="46" max="47" width="12.85546875" style="41" customWidth="1" outlineLevel="1"/>
    <col min="48" max="48" width="10.85546875" style="41" customWidth="1" outlineLevel="1"/>
    <col min="49" max="49" width="10.85546875" style="41"/>
    <col min="50" max="50" width="15.42578125" style="41" customWidth="1" outlineLevel="1"/>
    <col min="51" max="51" width="16.85546875" style="41" customWidth="1" outlineLevel="1"/>
    <col min="52" max="53" width="12.85546875" style="41" customWidth="1" outlineLevel="1"/>
    <col min="54" max="54" width="10.85546875" style="41" customWidth="1" outlineLevel="1"/>
    <col min="55" max="55" width="10.85546875" style="41"/>
    <col min="56" max="56" width="15.42578125" style="41" customWidth="1" outlineLevel="1"/>
    <col min="57" max="57" width="16.85546875" style="41" customWidth="1" outlineLevel="1"/>
    <col min="58" max="60" width="10.85546875" style="41" customWidth="1" outlineLevel="1"/>
    <col min="61" max="61" width="10.85546875" style="41"/>
    <col min="62" max="62" width="15.42578125" style="41" customWidth="1" outlineLevel="1"/>
    <col min="63" max="63" width="16.85546875" style="41" customWidth="1" outlineLevel="1"/>
    <col min="64" max="66" width="10.85546875" style="33" customWidth="1" outlineLevel="1"/>
    <col min="67" max="16384" width="10.85546875" style="33"/>
  </cols>
  <sheetData>
    <row r="1" spans="1:7" x14ac:dyDescent="0.2">
      <c r="A1" s="711" t="s">
        <v>21</v>
      </c>
      <c r="B1" s="711"/>
      <c r="C1" s="711"/>
      <c r="D1" s="38"/>
      <c r="E1" s="38"/>
      <c r="F1" s="38"/>
      <c r="G1" s="39"/>
    </row>
    <row r="2" spans="1:7" x14ac:dyDescent="0.2">
      <c r="A2" s="38"/>
      <c r="B2" s="38"/>
      <c r="C2" s="38"/>
      <c r="D2" s="38"/>
      <c r="E2" s="38"/>
      <c r="F2" s="38"/>
      <c r="G2" s="39"/>
    </row>
    <row r="3" spans="1:7" x14ac:dyDescent="0.2">
      <c r="A3" s="712" t="s">
        <v>22</v>
      </c>
      <c r="B3" s="713"/>
      <c r="C3" s="713"/>
      <c r="D3" s="38"/>
      <c r="E3" s="38"/>
      <c r="F3" s="38"/>
      <c r="G3" s="39"/>
    </row>
    <row r="4" spans="1:7" x14ac:dyDescent="0.2">
      <c r="A4" s="43"/>
      <c r="B4" s="38"/>
      <c r="C4" s="38"/>
      <c r="D4" s="38"/>
      <c r="E4" s="38"/>
      <c r="F4" s="38"/>
      <c r="G4" s="39"/>
    </row>
    <row r="5" spans="1:7" x14ac:dyDescent="0.2">
      <c r="A5" s="714" t="s">
        <v>23</v>
      </c>
      <c r="B5" s="715"/>
      <c r="C5" s="38"/>
      <c r="D5" s="38"/>
      <c r="E5" s="38"/>
      <c r="F5" s="38"/>
      <c r="G5" s="39"/>
    </row>
    <row r="6" spans="1:7" x14ac:dyDescent="0.2">
      <c r="A6" s="716" t="s">
        <v>24</v>
      </c>
      <c r="B6" s="717"/>
      <c r="C6" s="717"/>
      <c r="D6" s="38"/>
      <c r="E6" s="38"/>
      <c r="F6" s="38"/>
      <c r="G6" s="39"/>
    </row>
    <row r="7" spans="1:7" ht="13.5" thickBot="1" x14ac:dyDescent="0.25">
      <c r="A7" s="38"/>
      <c r="B7" s="38"/>
      <c r="C7" s="38"/>
      <c r="D7" s="38"/>
      <c r="E7" s="38"/>
      <c r="F7" s="38"/>
      <c r="G7" s="39"/>
    </row>
    <row r="8" spans="1:7" ht="13.5" thickBot="1" x14ac:dyDescent="0.25">
      <c r="A8" s="38"/>
      <c r="B8" s="38"/>
      <c r="C8" s="38"/>
      <c r="D8" s="617" t="s">
        <v>25</v>
      </c>
      <c r="E8" s="618"/>
      <c r="F8" s="616" t="s">
        <v>26</v>
      </c>
      <c r="G8" s="39"/>
    </row>
    <row r="9" spans="1:7" x14ac:dyDescent="0.2">
      <c r="A9" s="44" t="s">
        <v>27</v>
      </c>
      <c r="B9" s="45" t="s">
        <v>28</v>
      </c>
      <c r="C9" s="46" t="s">
        <v>29</v>
      </c>
      <c r="D9" s="47">
        <v>112.1</v>
      </c>
      <c r="E9" s="47"/>
      <c r="F9" s="624"/>
      <c r="G9" s="39"/>
    </row>
    <row r="10" spans="1:7" x14ac:dyDescent="0.2">
      <c r="A10" s="48" t="s">
        <v>30</v>
      </c>
      <c r="B10" s="49" t="s">
        <v>31</v>
      </c>
      <c r="C10" s="50" t="s">
        <v>32</v>
      </c>
      <c r="D10" s="51">
        <v>120.2</v>
      </c>
      <c r="E10" s="619"/>
      <c r="F10" s="52">
        <f>0.15+0.85*$D$10/$D$9</f>
        <v>1.0614183764495986</v>
      </c>
      <c r="G10" s="39"/>
    </row>
    <row r="11" spans="1:7" x14ac:dyDescent="0.2">
      <c r="A11" s="53"/>
      <c r="B11" s="49" t="s">
        <v>33</v>
      </c>
      <c r="C11" s="50" t="s">
        <v>32</v>
      </c>
      <c r="D11" s="54">
        <v>120.2</v>
      </c>
      <c r="E11" s="620"/>
      <c r="F11" s="55">
        <f>0.15+0.85*$D$11/$D$9</f>
        <v>1.0614183764495986</v>
      </c>
      <c r="G11" s="39"/>
    </row>
    <row r="12" spans="1:7" x14ac:dyDescent="0.2">
      <c r="A12" s="53"/>
      <c r="B12" s="49" t="s">
        <v>34</v>
      </c>
      <c r="C12" s="50" t="s">
        <v>32</v>
      </c>
      <c r="D12" s="56">
        <v>120.2</v>
      </c>
      <c r="E12" s="621"/>
      <c r="F12" s="57">
        <f>0.15+0.85*$D$12/$D$9</f>
        <v>1.0614183764495986</v>
      </c>
      <c r="G12" s="39"/>
    </row>
    <row r="13" spans="1:7" x14ac:dyDescent="0.2">
      <c r="A13" s="53"/>
      <c r="B13" s="49" t="s">
        <v>35</v>
      </c>
      <c r="C13" s="50" t="s">
        <v>32</v>
      </c>
      <c r="D13" s="58">
        <v>120.2</v>
      </c>
      <c r="E13" s="622"/>
      <c r="F13" s="59">
        <f>0.15+0.85*$D$13/$D$9</f>
        <v>1.0614183764495986</v>
      </c>
      <c r="G13" s="39"/>
    </row>
    <row r="14" spans="1:7" ht="13.5" thickBot="1" x14ac:dyDescent="0.25">
      <c r="A14" s="60"/>
      <c r="B14" s="61" t="s">
        <v>36</v>
      </c>
      <c r="C14" s="62" t="s">
        <v>32</v>
      </c>
      <c r="D14" s="63">
        <v>120.2</v>
      </c>
      <c r="E14" s="623"/>
      <c r="F14" s="64">
        <f>0.15+0.85*$D$14/$D$9</f>
        <v>1.0614183764495986</v>
      </c>
      <c r="G14" s="39"/>
    </row>
    <row r="16" spans="1:7" ht="13.5" thickBot="1" x14ac:dyDescent="0.25"/>
    <row r="17" spans="1:66" ht="15" customHeight="1" thickBot="1" x14ac:dyDescent="0.25">
      <c r="N17" s="718" t="s">
        <v>131</v>
      </c>
      <c r="O17" s="719"/>
      <c r="P17" s="719"/>
      <c r="Q17" s="719"/>
      <c r="R17" s="719"/>
      <c r="S17" s="719"/>
      <c r="T17" s="719"/>
      <c r="U17" s="719"/>
      <c r="V17" s="719"/>
      <c r="W17" s="720"/>
      <c r="X17" s="115"/>
      <c r="Y17" s="116"/>
      <c r="Z17" s="116"/>
      <c r="AA17" s="710" t="s">
        <v>50</v>
      </c>
      <c r="AB17" s="710"/>
      <c r="AC17" s="65"/>
      <c r="AD17" s="65"/>
      <c r="AE17" s="65"/>
      <c r="AF17" s="65"/>
    </row>
    <row r="18" spans="1:66" ht="80.45" customHeight="1" thickBot="1" x14ac:dyDescent="0.25">
      <c r="A18" s="66" t="s">
        <v>0</v>
      </c>
      <c r="B18" s="67" t="s">
        <v>1</v>
      </c>
      <c r="C18" s="67" t="s">
        <v>2</v>
      </c>
      <c r="D18" s="67" t="s">
        <v>565</v>
      </c>
      <c r="E18" s="67"/>
      <c r="F18" s="67" t="s">
        <v>120</v>
      </c>
      <c r="G18" s="68" t="s">
        <v>3</v>
      </c>
      <c r="H18" s="67" t="s">
        <v>5</v>
      </c>
      <c r="I18" s="67" t="s">
        <v>6</v>
      </c>
      <c r="J18" s="67" t="s">
        <v>122</v>
      </c>
      <c r="K18" s="67" t="s">
        <v>8</v>
      </c>
      <c r="L18" s="67" t="s">
        <v>9</v>
      </c>
      <c r="M18" s="68" t="s">
        <v>10</v>
      </c>
      <c r="N18" s="69" t="s">
        <v>121</v>
      </c>
      <c r="O18" s="70" t="s">
        <v>123</v>
      </c>
      <c r="P18" s="70" t="s">
        <v>124</v>
      </c>
      <c r="Q18" s="70" t="s">
        <v>125</v>
      </c>
      <c r="R18" s="70" t="s">
        <v>126</v>
      </c>
      <c r="S18" s="70" t="s">
        <v>128</v>
      </c>
      <c r="T18" s="70" t="s">
        <v>129</v>
      </c>
      <c r="U18" s="71" t="s">
        <v>127</v>
      </c>
      <c r="V18" s="70" t="s">
        <v>130</v>
      </c>
      <c r="W18" s="72" t="s">
        <v>147</v>
      </c>
      <c r="X18" s="72"/>
      <c r="Y18" s="73" t="s">
        <v>220</v>
      </c>
      <c r="Z18" s="73" t="s">
        <v>221</v>
      </c>
      <c r="AA18" s="74" t="s">
        <v>215</v>
      </c>
      <c r="AB18" s="75" t="s">
        <v>216</v>
      </c>
      <c r="AC18" s="76" t="s">
        <v>162</v>
      </c>
      <c r="AD18" s="77" t="s">
        <v>217</v>
      </c>
      <c r="AE18" s="75" t="s">
        <v>214</v>
      </c>
      <c r="AF18" s="113" t="s">
        <v>219</v>
      </c>
      <c r="AG18" s="78" t="s">
        <v>218</v>
      </c>
      <c r="AH18" s="78" t="s">
        <v>226</v>
      </c>
      <c r="AI18" s="78" t="s">
        <v>227</v>
      </c>
      <c r="AJ18" s="78" t="s">
        <v>53</v>
      </c>
      <c r="AK18" s="107"/>
      <c r="AL18" s="79" t="s">
        <v>228</v>
      </c>
      <c r="AM18" s="80" t="s">
        <v>218</v>
      </c>
      <c r="AN18" s="80" t="s">
        <v>229</v>
      </c>
      <c r="AO18" s="80" t="s">
        <v>230</v>
      </c>
      <c r="AP18" s="81" t="s">
        <v>54</v>
      </c>
      <c r="AQ18" s="109"/>
      <c r="AR18" s="82" t="s">
        <v>231</v>
      </c>
      <c r="AS18" s="83" t="s">
        <v>232</v>
      </c>
      <c r="AT18" s="83" t="s">
        <v>233</v>
      </c>
      <c r="AU18" s="83" t="s">
        <v>234</v>
      </c>
      <c r="AV18" s="84" t="s">
        <v>56</v>
      </c>
      <c r="AW18" s="110"/>
      <c r="AX18" s="85" t="s">
        <v>235</v>
      </c>
      <c r="AY18" s="86" t="s">
        <v>236</v>
      </c>
      <c r="AZ18" s="86" t="s">
        <v>237</v>
      </c>
      <c r="BA18" s="86" t="s">
        <v>238</v>
      </c>
      <c r="BB18" s="87" t="s">
        <v>57</v>
      </c>
      <c r="BC18" s="111"/>
      <c r="BD18" s="88" t="s">
        <v>239</v>
      </c>
      <c r="BE18" s="89" t="s">
        <v>240</v>
      </c>
      <c r="BF18" s="89" t="s">
        <v>241</v>
      </c>
      <c r="BG18" s="89" t="s">
        <v>242</v>
      </c>
      <c r="BH18" s="90" t="s">
        <v>58</v>
      </c>
      <c r="BI18" s="112"/>
      <c r="BJ18" s="91" t="s">
        <v>243</v>
      </c>
      <c r="BK18" s="92" t="s">
        <v>244</v>
      </c>
      <c r="BL18" s="93" t="s">
        <v>245</v>
      </c>
      <c r="BM18" s="93" t="s">
        <v>246</v>
      </c>
      <c r="BN18" s="94" t="s">
        <v>59</v>
      </c>
    </row>
    <row r="19" spans="1:66" ht="16.5" customHeight="1" x14ac:dyDescent="0.2">
      <c r="A19" s="34">
        <v>4</v>
      </c>
      <c r="B19" s="118" t="s">
        <v>340</v>
      </c>
      <c r="C19" s="133" t="s">
        <v>252</v>
      </c>
      <c r="D19" s="36" t="s">
        <v>554</v>
      </c>
      <c r="E19" s="702" t="str">
        <f>F19</f>
        <v>044007VENP_TP01</v>
      </c>
      <c r="F19" s="95" t="str">
        <f t="shared" ref="F19:F44" si="0">CONCATENATE(C19,I19,M19,K19)</f>
        <v>044007VENP_TP01</v>
      </c>
      <c r="G19" s="124" t="str">
        <f t="shared" ref="G19:G44" si="1">CONCATENATE(C19,I19,M19,K19,M19,L19)</f>
        <v>044007VENP_TP01_Cta_01</v>
      </c>
      <c r="H19" s="37" t="s">
        <v>12</v>
      </c>
      <c r="I19" s="37" t="s">
        <v>14</v>
      </c>
      <c r="J19" s="119">
        <v>2</v>
      </c>
      <c r="K19" s="118" t="s">
        <v>477</v>
      </c>
      <c r="L19" s="118" t="s">
        <v>495</v>
      </c>
      <c r="M19" s="120" t="s">
        <v>10</v>
      </c>
      <c r="N19" s="118">
        <v>2</v>
      </c>
      <c r="O19" s="118">
        <v>580</v>
      </c>
      <c r="P19" s="118">
        <v>720</v>
      </c>
      <c r="Q19" s="118">
        <v>48</v>
      </c>
      <c r="R19" s="118"/>
      <c r="S19" s="35" t="s">
        <v>134</v>
      </c>
      <c r="T19" s="118" t="s">
        <v>136</v>
      </c>
      <c r="U19" s="118" t="s">
        <v>138</v>
      </c>
      <c r="V19" s="121" t="s">
        <v>160</v>
      </c>
      <c r="W19" s="122" t="s">
        <v>148</v>
      </c>
      <c r="X19" s="24"/>
      <c r="Y19" s="25"/>
      <c r="Z19" s="25"/>
      <c r="AA19" s="26">
        <v>200</v>
      </c>
      <c r="AB19" s="27">
        <v>0.5</v>
      </c>
      <c r="AC19" s="28">
        <f t="shared" ref="AC19:AC21" si="2">AA19-(AA19*AB19)</f>
        <v>100</v>
      </c>
      <c r="AD19" s="29">
        <f t="shared" ref="AD19:AD21" si="3">(AC19*N19)*J19</f>
        <v>400</v>
      </c>
      <c r="AE19" s="30">
        <v>0.05</v>
      </c>
      <c r="AF19" s="29">
        <f t="shared" ref="AF19:AF21" si="4">AD19*(AE19+1)</f>
        <v>420</v>
      </c>
      <c r="AG19" s="31">
        <f t="shared" ref="AG19:AG23" si="5">AF19*12</f>
        <v>5040</v>
      </c>
      <c r="AH19" s="707">
        <f>SUM(AF19:AF105)</f>
        <v>20370</v>
      </c>
      <c r="AI19" s="707">
        <f>SUM(AG19:AG105)</f>
        <v>244440</v>
      </c>
      <c r="AJ19" s="707"/>
      <c r="AK19" s="108"/>
      <c r="AL19" s="32">
        <f t="shared" ref="AL19:AL50" si="6">AF19*$F$10</f>
        <v>445.79571810883141</v>
      </c>
      <c r="AM19" s="31">
        <f t="shared" ref="AM19:AM21" si="7">AL19*12</f>
        <v>5349.5486173059771</v>
      </c>
      <c r="AN19" s="707">
        <f>SUM(AL19:AL105)</f>
        <v>21621.092328278344</v>
      </c>
      <c r="AO19" s="707">
        <f>SUM(AM19:AM105)</f>
        <v>259453.10793934006</v>
      </c>
      <c r="AP19" s="707"/>
      <c r="AQ19" s="108"/>
      <c r="AR19" s="32">
        <f t="shared" ref="AR19:AR50" si="8">AF19*$F$11</f>
        <v>445.79571810883141</v>
      </c>
      <c r="AS19" s="31">
        <f t="shared" ref="AS19:AS21" si="9">AR19*12</f>
        <v>5349.5486173059771</v>
      </c>
      <c r="AT19" s="707">
        <f>SUM(AR19:AR105)</f>
        <v>21621.092328278344</v>
      </c>
      <c r="AU19" s="707">
        <f>SUM(AS19:AS105)</f>
        <v>259453.10793934006</v>
      </c>
      <c r="AV19" s="707"/>
      <c r="AW19" s="108"/>
      <c r="AX19" s="32">
        <f t="shared" ref="AX19:AX50" si="10">AF19*$F$12</f>
        <v>445.79571810883141</v>
      </c>
      <c r="AY19" s="31">
        <f t="shared" ref="AY19:AY21" si="11">AX19*12</f>
        <v>5349.5486173059771</v>
      </c>
      <c r="AZ19" s="707">
        <f>SUM(AX19:AX105)</f>
        <v>21621.092328278344</v>
      </c>
      <c r="BA19" s="707">
        <f>SUM(AY19:AY105)</f>
        <v>259453.10793934006</v>
      </c>
      <c r="BB19" s="707"/>
      <c r="BC19" s="108"/>
      <c r="BD19" s="32">
        <f t="shared" ref="BD19:BD50" si="12">AF19*$F$13</f>
        <v>445.79571810883141</v>
      </c>
      <c r="BE19" s="31">
        <f t="shared" ref="BE19:BE21" si="13">BD19*12</f>
        <v>5349.5486173059771</v>
      </c>
      <c r="BF19" s="707">
        <f>SUM(BD19:BD105)</f>
        <v>21621.092328278344</v>
      </c>
      <c r="BG19" s="707">
        <f>SUM(BE19:BE105)</f>
        <v>259453.10793934006</v>
      </c>
      <c r="BH19" s="707"/>
      <c r="BI19" s="108"/>
      <c r="BJ19" s="32">
        <f t="shared" ref="BJ19:BJ50" si="14">AF19*$F$14</f>
        <v>445.79571810883141</v>
      </c>
      <c r="BK19" s="31">
        <f t="shared" ref="BK19:BK21" si="15">BJ19*12</f>
        <v>5349.5486173059771</v>
      </c>
      <c r="BL19" s="707">
        <f>SUM(BJ19:BJ105)</f>
        <v>21621.092328278344</v>
      </c>
      <c r="BM19" s="707">
        <f>SUM(BK19:BK105)</f>
        <v>259453.10793934006</v>
      </c>
      <c r="BN19" s="707"/>
    </row>
    <row r="20" spans="1:66" ht="16.5" customHeight="1" x14ac:dyDescent="0.2">
      <c r="A20" s="34">
        <v>4</v>
      </c>
      <c r="B20" s="118" t="s">
        <v>340</v>
      </c>
      <c r="C20" s="133" t="s">
        <v>252</v>
      </c>
      <c r="D20" s="36" t="s">
        <v>554</v>
      </c>
      <c r="E20" s="703"/>
      <c r="F20" s="95" t="str">
        <f t="shared" si="0"/>
        <v>044007VENP_TP01</v>
      </c>
      <c r="G20" s="124" t="str">
        <f t="shared" si="1"/>
        <v>044007VENP_TP01_Cta_02</v>
      </c>
      <c r="H20" s="37" t="s">
        <v>12</v>
      </c>
      <c r="I20" s="37" t="s">
        <v>14</v>
      </c>
      <c r="J20" s="119">
        <v>2</v>
      </c>
      <c r="K20" s="118" t="s">
        <v>477</v>
      </c>
      <c r="L20" s="118" t="s">
        <v>496</v>
      </c>
      <c r="M20" s="120" t="s">
        <v>10</v>
      </c>
      <c r="N20" s="118">
        <v>1</v>
      </c>
      <c r="O20" s="118">
        <v>490</v>
      </c>
      <c r="P20" s="118">
        <v>540</v>
      </c>
      <c r="Q20" s="118">
        <v>48</v>
      </c>
      <c r="R20" s="118"/>
      <c r="S20" s="35" t="s">
        <v>134</v>
      </c>
      <c r="T20" s="118" t="s">
        <v>136</v>
      </c>
      <c r="U20" s="118" t="s">
        <v>138</v>
      </c>
      <c r="V20" s="121" t="s">
        <v>160</v>
      </c>
      <c r="W20" s="122" t="s">
        <v>148</v>
      </c>
      <c r="X20" s="24"/>
      <c r="Y20" s="25"/>
      <c r="Z20" s="25"/>
      <c r="AA20" s="26">
        <v>200</v>
      </c>
      <c r="AB20" s="27">
        <v>0.5</v>
      </c>
      <c r="AC20" s="28">
        <f t="shared" si="2"/>
        <v>100</v>
      </c>
      <c r="AD20" s="29">
        <f t="shared" si="3"/>
        <v>200</v>
      </c>
      <c r="AE20" s="30">
        <v>0.05</v>
      </c>
      <c r="AF20" s="29">
        <f t="shared" si="4"/>
        <v>210</v>
      </c>
      <c r="AG20" s="31">
        <f t="shared" si="5"/>
        <v>2520</v>
      </c>
      <c r="AH20" s="708"/>
      <c r="AI20" s="708"/>
      <c r="AJ20" s="708"/>
      <c r="AK20" s="108"/>
      <c r="AL20" s="32">
        <f t="shared" si="6"/>
        <v>222.8978590544157</v>
      </c>
      <c r="AM20" s="31">
        <f t="shared" si="7"/>
        <v>2674.7743086529886</v>
      </c>
      <c r="AN20" s="708"/>
      <c r="AO20" s="708"/>
      <c r="AP20" s="708"/>
      <c r="AQ20" s="108"/>
      <c r="AR20" s="32">
        <f t="shared" si="8"/>
        <v>222.8978590544157</v>
      </c>
      <c r="AS20" s="31">
        <f t="shared" si="9"/>
        <v>2674.7743086529886</v>
      </c>
      <c r="AT20" s="708"/>
      <c r="AU20" s="708"/>
      <c r="AV20" s="708"/>
      <c r="AW20" s="108"/>
      <c r="AX20" s="32">
        <f t="shared" si="10"/>
        <v>222.8978590544157</v>
      </c>
      <c r="AY20" s="31">
        <f t="shared" si="11"/>
        <v>2674.7743086529886</v>
      </c>
      <c r="AZ20" s="708"/>
      <c r="BA20" s="708"/>
      <c r="BB20" s="708"/>
      <c r="BC20" s="108"/>
      <c r="BD20" s="32">
        <f t="shared" si="12"/>
        <v>222.8978590544157</v>
      </c>
      <c r="BE20" s="31">
        <f t="shared" si="13"/>
        <v>2674.7743086529886</v>
      </c>
      <c r="BF20" s="708"/>
      <c r="BG20" s="708"/>
      <c r="BH20" s="708"/>
      <c r="BI20" s="108"/>
      <c r="BJ20" s="32">
        <f t="shared" si="14"/>
        <v>222.8978590544157</v>
      </c>
      <c r="BK20" s="31">
        <f t="shared" si="15"/>
        <v>2674.7743086529886</v>
      </c>
      <c r="BL20" s="708"/>
      <c r="BM20" s="708"/>
      <c r="BN20" s="708"/>
    </row>
    <row r="21" spans="1:66" ht="16.5" customHeight="1" x14ac:dyDescent="0.2">
      <c r="A21" s="34">
        <v>4</v>
      </c>
      <c r="B21" s="118" t="s">
        <v>340</v>
      </c>
      <c r="C21" s="133" t="s">
        <v>252</v>
      </c>
      <c r="D21" s="36" t="s">
        <v>554</v>
      </c>
      <c r="E21" s="703"/>
      <c r="F21" s="95" t="str">
        <f t="shared" si="0"/>
        <v>044007VENP_TP01</v>
      </c>
      <c r="G21" s="124" t="str">
        <f t="shared" si="1"/>
        <v>044007VENP_TP01_Cta_03</v>
      </c>
      <c r="H21" s="37" t="s">
        <v>12</v>
      </c>
      <c r="I21" s="37" t="s">
        <v>14</v>
      </c>
      <c r="J21" s="119">
        <v>2</v>
      </c>
      <c r="K21" s="118" t="s">
        <v>477</v>
      </c>
      <c r="L21" s="118" t="s">
        <v>497</v>
      </c>
      <c r="M21" s="120" t="s">
        <v>10</v>
      </c>
      <c r="N21" s="118">
        <v>2</v>
      </c>
      <c r="O21" s="117">
        <v>580</v>
      </c>
      <c r="P21" s="117">
        <v>720</v>
      </c>
      <c r="Q21" s="117">
        <v>48</v>
      </c>
      <c r="R21" s="117"/>
      <c r="S21" s="35" t="s">
        <v>134</v>
      </c>
      <c r="T21" s="117" t="s">
        <v>136</v>
      </c>
      <c r="U21" s="117" t="s">
        <v>138</v>
      </c>
      <c r="V21" s="121" t="s">
        <v>160</v>
      </c>
      <c r="W21" s="122" t="s">
        <v>148</v>
      </c>
      <c r="X21" s="24"/>
      <c r="Y21" s="25"/>
      <c r="Z21" s="25"/>
      <c r="AA21" s="26">
        <v>200</v>
      </c>
      <c r="AB21" s="27">
        <v>0.5</v>
      </c>
      <c r="AC21" s="28">
        <f t="shared" si="2"/>
        <v>100</v>
      </c>
      <c r="AD21" s="29">
        <f t="shared" si="3"/>
        <v>400</v>
      </c>
      <c r="AE21" s="30">
        <v>0.05</v>
      </c>
      <c r="AF21" s="29">
        <f t="shared" si="4"/>
        <v>420</v>
      </c>
      <c r="AG21" s="31">
        <f t="shared" si="5"/>
        <v>5040</v>
      </c>
      <c r="AH21" s="708"/>
      <c r="AI21" s="708"/>
      <c r="AJ21" s="708"/>
      <c r="AK21" s="108"/>
      <c r="AL21" s="32">
        <f t="shared" si="6"/>
        <v>445.79571810883141</v>
      </c>
      <c r="AM21" s="31">
        <f t="shared" si="7"/>
        <v>5349.5486173059771</v>
      </c>
      <c r="AN21" s="708"/>
      <c r="AO21" s="708"/>
      <c r="AP21" s="708"/>
      <c r="AQ21" s="108"/>
      <c r="AR21" s="32">
        <f t="shared" si="8"/>
        <v>445.79571810883141</v>
      </c>
      <c r="AS21" s="31">
        <f t="shared" si="9"/>
        <v>5349.5486173059771</v>
      </c>
      <c r="AT21" s="708"/>
      <c r="AU21" s="708"/>
      <c r="AV21" s="708"/>
      <c r="AW21" s="108"/>
      <c r="AX21" s="32">
        <f t="shared" si="10"/>
        <v>445.79571810883141</v>
      </c>
      <c r="AY21" s="31">
        <f t="shared" si="11"/>
        <v>5349.5486173059771</v>
      </c>
      <c r="AZ21" s="708"/>
      <c r="BA21" s="708"/>
      <c r="BB21" s="708"/>
      <c r="BC21" s="108"/>
      <c r="BD21" s="32">
        <f t="shared" si="12"/>
        <v>445.79571810883141</v>
      </c>
      <c r="BE21" s="31">
        <f t="shared" si="13"/>
        <v>5349.5486173059771</v>
      </c>
      <c r="BF21" s="708"/>
      <c r="BG21" s="708"/>
      <c r="BH21" s="708"/>
      <c r="BI21" s="108"/>
      <c r="BJ21" s="32">
        <f t="shared" si="14"/>
        <v>445.79571810883141</v>
      </c>
      <c r="BK21" s="31">
        <f t="shared" si="15"/>
        <v>5349.5486173059771</v>
      </c>
      <c r="BL21" s="708"/>
      <c r="BM21" s="708"/>
      <c r="BN21" s="708"/>
    </row>
    <row r="22" spans="1:66" ht="16.5" customHeight="1" x14ac:dyDescent="0.2">
      <c r="A22" s="34">
        <v>4</v>
      </c>
      <c r="B22" s="118" t="s">
        <v>340</v>
      </c>
      <c r="C22" s="133" t="s">
        <v>252</v>
      </c>
      <c r="D22" s="36" t="s">
        <v>554</v>
      </c>
      <c r="E22" s="703"/>
      <c r="F22" s="95" t="str">
        <f t="shared" si="0"/>
        <v>044007VENP_TP01</v>
      </c>
      <c r="G22" s="124" t="str">
        <f t="shared" si="1"/>
        <v>044007VENP_TP01_Cta_04</v>
      </c>
      <c r="H22" s="37" t="s">
        <v>12</v>
      </c>
      <c r="I22" s="37" t="s">
        <v>14</v>
      </c>
      <c r="J22" s="119">
        <v>2</v>
      </c>
      <c r="K22" s="118" t="s">
        <v>477</v>
      </c>
      <c r="L22" s="118" t="s">
        <v>498</v>
      </c>
      <c r="M22" s="120" t="s">
        <v>10</v>
      </c>
      <c r="N22" s="118">
        <v>1</v>
      </c>
      <c r="O22" s="117">
        <v>490</v>
      </c>
      <c r="P22" s="117">
        <v>540</v>
      </c>
      <c r="Q22" s="117">
        <v>48</v>
      </c>
      <c r="R22" s="117"/>
      <c r="S22" s="35" t="s">
        <v>134</v>
      </c>
      <c r="T22" s="117" t="s">
        <v>136</v>
      </c>
      <c r="U22" s="117" t="s">
        <v>138</v>
      </c>
      <c r="V22" s="121" t="s">
        <v>160</v>
      </c>
      <c r="W22" s="122" t="s">
        <v>148</v>
      </c>
      <c r="X22" s="24"/>
      <c r="Y22" s="25"/>
      <c r="Z22" s="25"/>
      <c r="AA22" s="26">
        <v>200</v>
      </c>
      <c r="AB22" s="27">
        <v>0.5</v>
      </c>
      <c r="AC22" s="28">
        <f t="shared" ref="AC22:AC85" si="16">AA22-(AA22*AB22)</f>
        <v>100</v>
      </c>
      <c r="AD22" s="29">
        <f t="shared" ref="AD22:AD85" si="17">(AC22*N22)*J22</f>
        <v>200</v>
      </c>
      <c r="AE22" s="30">
        <v>0.05</v>
      </c>
      <c r="AF22" s="29">
        <f t="shared" ref="AF22:AF85" si="18">AD22*(AE22+1)</f>
        <v>210</v>
      </c>
      <c r="AG22" s="31">
        <f t="shared" si="5"/>
        <v>2520</v>
      </c>
      <c r="AH22" s="708"/>
      <c r="AI22" s="708"/>
      <c r="AJ22" s="708"/>
      <c r="AK22" s="108"/>
      <c r="AL22" s="32">
        <f t="shared" si="6"/>
        <v>222.8978590544157</v>
      </c>
      <c r="AM22" s="31">
        <f t="shared" ref="AM22:AM85" si="19">AL22*12</f>
        <v>2674.7743086529886</v>
      </c>
      <c r="AN22" s="708"/>
      <c r="AO22" s="708"/>
      <c r="AP22" s="708"/>
      <c r="AQ22" s="108"/>
      <c r="AR22" s="32">
        <f t="shared" si="8"/>
        <v>222.8978590544157</v>
      </c>
      <c r="AS22" s="31">
        <f t="shared" ref="AS22:AS85" si="20">AR22*12</f>
        <v>2674.7743086529886</v>
      </c>
      <c r="AT22" s="708"/>
      <c r="AU22" s="708"/>
      <c r="AV22" s="708"/>
      <c r="AW22" s="108"/>
      <c r="AX22" s="32">
        <f t="shared" si="10"/>
        <v>222.8978590544157</v>
      </c>
      <c r="AY22" s="31">
        <f t="shared" ref="AY22:AY85" si="21">AX22*12</f>
        <v>2674.7743086529886</v>
      </c>
      <c r="AZ22" s="708"/>
      <c r="BA22" s="708"/>
      <c r="BB22" s="708"/>
      <c r="BC22" s="108"/>
      <c r="BD22" s="32">
        <f t="shared" si="12"/>
        <v>222.8978590544157</v>
      </c>
      <c r="BE22" s="31">
        <f t="shared" ref="BE22:BE85" si="22">BD22*12</f>
        <v>2674.7743086529886</v>
      </c>
      <c r="BF22" s="708"/>
      <c r="BG22" s="708"/>
      <c r="BH22" s="708"/>
      <c r="BI22" s="108"/>
      <c r="BJ22" s="32">
        <f t="shared" si="14"/>
        <v>222.8978590544157</v>
      </c>
      <c r="BK22" s="31">
        <f t="shared" ref="BK22:BK85" si="23">BJ22*12</f>
        <v>2674.7743086529886</v>
      </c>
      <c r="BL22" s="708"/>
      <c r="BM22" s="708"/>
      <c r="BN22" s="708"/>
    </row>
    <row r="23" spans="1:66" ht="16.5" customHeight="1" x14ac:dyDescent="0.2">
      <c r="A23" s="34">
        <v>4</v>
      </c>
      <c r="B23" s="118" t="s">
        <v>340</v>
      </c>
      <c r="C23" s="133" t="s">
        <v>252</v>
      </c>
      <c r="D23" s="36" t="s">
        <v>554</v>
      </c>
      <c r="E23" s="703"/>
      <c r="F23" s="95" t="str">
        <f t="shared" si="0"/>
        <v>044007VENP_TP01</v>
      </c>
      <c r="G23" s="124" t="str">
        <f t="shared" si="1"/>
        <v>044007VENP_TP01_Cta_05</v>
      </c>
      <c r="H23" s="37" t="s">
        <v>12</v>
      </c>
      <c r="I23" s="37" t="s">
        <v>14</v>
      </c>
      <c r="J23" s="119">
        <v>2</v>
      </c>
      <c r="K23" s="118" t="s">
        <v>477</v>
      </c>
      <c r="L23" s="118" t="s">
        <v>499</v>
      </c>
      <c r="M23" s="120" t="s">
        <v>10</v>
      </c>
      <c r="N23" s="118">
        <v>1</v>
      </c>
      <c r="O23" s="117">
        <v>490</v>
      </c>
      <c r="P23" s="117">
        <v>540</v>
      </c>
      <c r="Q23" s="117">
        <v>48</v>
      </c>
      <c r="R23" s="117"/>
      <c r="S23" s="35" t="s">
        <v>134</v>
      </c>
      <c r="T23" s="117" t="s">
        <v>136</v>
      </c>
      <c r="U23" s="117" t="s">
        <v>138</v>
      </c>
      <c r="V23" s="121" t="s">
        <v>160</v>
      </c>
      <c r="W23" s="122" t="s">
        <v>148</v>
      </c>
      <c r="X23" s="24"/>
      <c r="Y23" s="25"/>
      <c r="Z23" s="25"/>
      <c r="AA23" s="26">
        <v>200</v>
      </c>
      <c r="AB23" s="27">
        <v>0.5</v>
      </c>
      <c r="AC23" s="28">
        <f t="shared" si="16"/>
        <v>100</v>
      </c>
      <c r="AD23" s="29">
        <f t="shared" si="17"/>
        <v>200</v>
      </c>
      <c r="AE23" s="30">
        <v>0.05</v>
      </c>
      <c r="AF23" s="29">
        <f t="shared" si="18"/>
        <v>210</v>
      </c>
      <c r="AG23" s="31">
        <f t="shared" si="5"/>
        <v>2520</v>
      </c>
      <c r="AH23" s="708"/>
      <c r="AI23" s="708"/>
      <c r="AJ23" s="708"/>
      <c r="AK23" s="108"/>
      <c r="AL23" s="32">
        <f t="shared" si="6"/>
        <v>222.8978590544157</v>
      </c>
      <c r="AM23" s="31">
        <f t="shared" si="19"/>
        <v>2674.7743086529886</v>
      </c>
      <c r="AN23" s="708"/>
      <c r="AO23" s="708"/>
      <c r="AP23" s="708"/>
      <c r="AQ23" s="108"/>
      <c r="AR23" s="32">
        <f t="shared" si="8"/>
        <v>222.8978590544157</v>
      </c>
      <c r="AS23" s="31">
        <f t="shared" si="20"/>
        <v>2674.7743086529886</v>
      </c>
      <c r="AT23" s="708"/>
      <c r="AU23" s="708"/>
      <c r="AV23" s="708"/>
      <c r="AW23" s="108"/>
      <c r="AX23" s="32">
        <f t="shared" si="10"/>
        <v>222.8978590544157</v>
      </c>
      <c r="AY23" s="31">
        <f t="shared" si="21"/>
        <v>2674.7743086529886</v>
      </c>
      <c r="AZ23" s="708"/>
      <c r="BA23" s="708"/>
      <c r="BB23" s="708"/>
      <c r="BC23" s="108"/>
      <c r="BD23" s="32">
        <f t="shared" si="12"/>
        <v>222.8978590544157</v>
      </c>
      <c r="BE23" s="31">
        <f t="shared" si="22"/>
        <v>2674.7743086529886</v>
      </c>
      <c r="BF23" s="708"/>
      <c r="BG23" s="708"/>
      <c r="BH23" s="708"/>
      <c r="BI23" s="108"/>
      <c r="BJ23" s="32">
        <f t="shared" si="14"/>
        <v>222.8978590544157</v>
      </c>
      <c r="BK23" s="31">
        <f t="shared" si="23"/>
        <v>2674.7743086529886</v>
      </c>
      <c r="BL23" s="708"/>
      <c r="BM23" s="708"/>
      <c r="BN23" s="708"/>
    </row>
    <row r="24" spans="1:66" ht="16.5" customHeight="1" x14ac:dyDescent="0.2">
      <c r="A24" s="34">
        <v>4</v>
      </c>
      <c r="B24" s="118" t="s">
        <v>340</v>
      </c>
      <c r="C24" s="133" t="s">
        <v>252</v>
      </c>
      <c r="D24" s="36" t="s">
        <v>554</v>
      </c>
      <c r="E24" s="703"/>
      <c r="F24" s="95" t="str">
        <f t="shared" si="0"/>
        <v>044007VENP_TP01</v>
      </c>
      <c r="G24" s="124" t="str">
        <f t="shared" si="1"/>
        <v>044007VENP_TP01_Cta_06</v>
      </c>
      <c r="H24" s="37" t="s">
        <v>12</v>
      </c>
      <c r="I24" s="37" t="s">
        <v>14</v>
      </c>
      <c r="J24" s="119">
        <v>2</v>
      </c>
      <c r="K24" s="118" t="s">
        <v>477</v>
      </c>
      <c r="L24" s="118" t="s">
        <v>500</v>
      </c>
      <c r="M24" s="120" t="s">
        <v>10</v>
      </c>
      <c r="N24" s="118">
        <v>2</v>
      </c>
      <c r="O24" s="117">
        <v>380</v>
      </c>
      <c r="P24" s="117">
        <v>720</v>
      </c>
      <c r="Q24" s="117">
        <v>48</v>
      </c>
      <c r="R24" s="117"/>
      <c r="S24" s="35" t="s">
        <v>134</v>
      </c>
      <c r="T24" s="117" t="s">
        <v>136</v>
      </c>
      <c r="U24" s="117" t="s">
        <v>138</v>
      </c>
      <c r="V24" s="121" t="s">
        <v>160</v>
      </c>
      <c r="W24" s="122" t="s">
        <v>148</v>
      </c>
      <c r="X24" s="24"/>
      <c r="Y24" s="25"/>
      <c r="Z24" s="25"/>
      <c r="AA24" s="26">
        <v>200</v>
      </c>
      <c r="AB24" s="27">
        <v>0.5</v>
      </c>
      <c r="AC24" s="28">
        <f t="shared" si="16"/>
        <v>100</v>
      </c>
      <c r="AD24" s="29">
        <f t="shared" si="17"/>
        <v>400</v>
      </c>
      <c r="AE24" s="30">
        <v>0.05</v>
      </c>
      <c r="AF24" s="29">
        <f t="shared" si="18"/>
        <v>420</v>
      </c>
      <c r="AG24" s="31">
        <f t="shared" ref="AG24:AG88" si="24">AF24*12</f>
        <v>5040</v>
      </c>
      <c r="AH24" s="708"/>
      <c r="AI24" s="708"/>
      <c r="AJ24" s="708"/>
      <c r="AK24" s="108"/>
      <c r="AL24" s="32">
        <f t="shared" si="6"/>
        <v>445.79571810883141</v>
      </c>
      <c r="AM24" s="31">
        <f t="shared" si="19"/>
        <v>5349.5486173059771</v>
      </c>
      <c r="AN24" s="708"/>
      <c r="AO24" s="708"/>
      <c r="AP24" s="708"/>
      <c r="AQ24" s="108"/>
      <c r="AR24" s="32">
        <f t="shared" si="8"/>
        <v>445.79571810883141</v>
      </c>
      <c r="AS24" s="31">
        <f t="shared" si="20"/>
        <v>5349.5486173059771</v>
      </c>
      <c r="AT24" s="708"/>
      <c r="AU24" s="708"/>
      <c r="AV24" s="708"/>
      <c r="AW24" s="108"/>
      <c r="AX24" s="32">
        <f t="shared" si="10"/>
        <v>445.79571810883141</v>
      </c>
      <c r="AY24" s="31">
        <f t="shared" si="21"/>
        <v>5349.5486173059771</v>
      </c>
      <c r="AZ24" s="708"/>
      <c r="BA24" s="708"/>
      <c r="BB24" s="708"/>
      <c r="BC24" s="108"/>
      <c r="BD24" s="32">
        <f t="shared" si="12"/>
        <v>445.79571810883141</v>
      </c>
      <c r="BE24" s="31">
        <f t="shared" si="22"/>
        <v>5349.5486173059771</v>
      </c>
      <c r="BF24" s="708"/>
      <c r="BG24" s="708"/>
      <c r="BH24" s="708"/>
      <c r="BI24" s="108"/>
      <c r="BJ24" s="32">
        <f t="shared" si="14"/>
        <v>445.79571810883141</v>
      </c>
      <c r="BK24" s="31">
        <f t="shared" si="23"/>
        <v>5349.5486173059771</v>
      </c>
      <c r="BL24" s="708"/>
      <c r="BM24" s="708"/>
      <c r="BN24" s="708"/>
    </row>
    <row r="25" spans="1:66" ht="16.5" customHeight="1" x14ac:dyDescent="0.2">
      <c r="A25" s="34">
        <v>4</v>
      </c>
      <c r="B25" s="118" t="s">
        <v>340</v>
      </c>
      <c r="C25" s="133" t="s">
        <v>252</v>
      </c>
      <c r="D25" s="36" t="s">
        <v>554</v>
      </c>
      <c r="E25" s="703"/>
      <c r="F25" s="95" t="str">
        <f t="shared" si="0"/>
        <v>044007VENP_TP01</v>
      </c>
      <c r="G25" s="124" t="str">
        <f t="shared" si="1"/>
        <v>044007VENP_TP01_Cta_07</v>
      </c>
      <c r="H25" s="37" t="s">
        <v>12</v>
      </c>
      <c r="I25" s="37" t="s">
        <v>14</v>
      </c>
      <c r="J25" s="119">
        <v>2</v>
      </c>
      <c r="K25" s="118" t="s">
        <v>477</v>
      </c>
      <c r="L25" s="118" t="s">
        <v>501</v>
      </c>
      <c r="M25" s="120" t="s">
        <v>10</v>
      </c>
      <c r="N25" s="118">
        <v>1</v>
      </c>
      <c r="O25" s="117">
        <v>490</v>
      </c>
      <c r="P25" s="117">
        <v>540</v>
      </c>
      <c r="Q25" s="117">
        <v>48</v>
      </c>
      <c r="R25" s="117"/>
      <c r="S25" s="35" t="s">
        <v>134</v>
      </c>
      <c r="T25" s="117" t="s">
        <v>136</v>
      </c>
      <c r="U25" s="117" t="s">
        <v>138</v>
      </c>
      <c r="V25" s="121" t="s">
        <v>160</v>
      </c>
      <c r="W25" s="122" t="s">
        <v>148</v>
      </c>
      <c r="X25" s="24"/>
      <c r="Y25" s="25"/>
      <c r="Z25" s="25"/>
      <c r="AA25" s="26">
        <v>200</v>
      </c>
      <c r="AB25" s="27">
        <v>0.5</v>
      </c>
      <c r="AC25" s="28">
        <f t="shared" si="16"/>
        <v>100</v>
      </c>
      <c r="AD25" s="29">
        <f t="shared" si="17"/>
        <v>200</v>
      </c>
      <c r="AE25" s="30">
        <v>0.05</v>
      </c>
      <c r="AF25" s="29">
        <f t="shared" si="18"/>
        <v>210</v>
      </c>
      <c r="AG25" s="31">
        <f t="shared" si="24"/>
        <v>2520</v>
      </c>
      <c r="AH25" s="708"/>
      <c r="AI25" s="708"/>
      <c r="AJ25" s="708"/>
      <c r="AK25" s="108"/>
      <c r="AL25" s="32">
        <f t="shared" si="6"/>
        <v>222.8978590544157</v>
      </c>
      <c r="AM25" s="31">
        <f t="shared" si="19"/>
        <v>2674.7743086529886</v>
      </c>
      <c r="AN25" s="708"/>
      <c r="AO25" s="708"/>
      <c r="AP25" s="708"/>
      <c r="AQ25" s="108"/>
      <c r="AR25" s="32">
        <f t="shared" si="8"/>
        <v>222.8978590544157</v>
      </c>
      <c r="AS25" s="31">
        <f t="shared" si="20"/>
        <v>2674.7743086529886</v>
      </c>
      <c r="AT25" s="708"/>
      <c r="AU25" s="708"/>
      <c r="AV25" s="708"/>
      <c r="AW25" s="108"/>
      <c r="AX25" s="32">
        <f t="shared" si="10"/>
        <v>222.8978590544157</v>
      </c>
      <c r="AY25" s="31">
        <f t="shared" si="21"/>
        <v>2674.7743086529886</v>
      </c>
      <c r="AZ25" s="708"/>
      <c r="BA25" s="708"/>
      <c r="BB25" s="708"/>
      <c r="BC25" s="108"/>
      <c r="BD25" s="32">
        <f t="shared" si="12"/>
        <v>222.8978590544157</v>
      </c>
      <c r="BE25" s="31">
        <f t="shared" si="22"/>
        <v>2674.7743086529886</v>
      </c>
      <c r="BF25" s="708"/>
      <c r="BG25" s="708"/>
      <c r="BH25" s="708"/>
      <c r="BI25" s="108"/>
      <c r="BJ25" s="32">
        <f t="shared" si="14"/>
        <v>222.8978590544157</v>
      </c>
      <c r="BK25" s="31">
        <f t="shared" si="23"/>
        <v>2674.7743086529886</v>
      </c>
      <c r="BL25" s="708"/>
      <c r="BM25" s="708"/>
      <c r="BN25" s="708"/>
    </row>
    <row r="26" spans="1:66" ht="16.5" customHeight="1" x14ac:dyDescent="0.2">
      <c r="A26" s="34">
        <v>4</v>
      </c>
      <c r="B26" s="118" t="s">
        <v>340</v>
      </c>
      <c r="C26" s="133" t="s">
        <v>252</v>
      </c>
      <c r="D26" s="36" t="s">
        <v>554</v>
      </c>
      <c r="E26" s="703"/>
      <c r="F26" s="95" t="str">
        <f t="shared" si="0"/>
        <v>044007VENP_TP01</v>
      </c>
      <c r="G26" s="124" t="str">
        <f t="shared" si="1"/>
        <v>044007VENP_TP01_Cta_08</v>
      </c>
      <c r="H26" s="37" t="s">
        <v>12</v>
      </c>
      <c r="I26" s="37" t="s">
        <v>14</v>
      </c>
      <c r="J26" s="119">
        <v>2</v>
      </c>
      <c r="K26" s="118" t="s">
        <v>477</v>
      </c>
      <c r="L26" s="118" t="s">
        <v>502</v>
      </c>
      <c r="M26" s="120" t="s">
        <v>10</v>
      </c>
      <c r="N26" s="118">
        <v>1</v>
      </c>
      <c r="O26" s="117">
        <v>490</v>
      </c>
      <c r="P26" s="117">
        <v>540</v>
      </c>
      <c r="Q26" s="117">
        <v>48</v>
      </c>
      <c r="R26" s="117"/>
      <c r="S26" s="35" t="s">
        <v>134</v>
      </c>
      <c r="T26" s="117" t="s">
        <v>136</v>
      </c>
      <c r="U26" s="117" t="s">
        <v>138</v>
      </c>
      <c r="V26" s="121" t="s">
        <v>160</v>
      </c>
      <c r="W26" s="122" t="s">
        <v>148</v>
      </c>
      <c r="X26" s="24"/>
      <c r="Y26" s="25"/>
      <c r="Z26" s="25"/>
      <c r="AA26" s="26">
        <v>200</v>
      </c>
      <c r="AB26" s="27">
        <v>0.5</v>
      </c>
      <c r="AC26" s="28">
        <f t="shared" si="16"/>
        <v>100</v>
      </c>
      <c r="AD26" s="29">
        <f t="shared" si="17"/>
        <v>200</v>
      </c>
      <c r="AE26" s="30">
        <v>0.05</v>
      </c>
      <c r="AF26" s="29">
        <f t="shared" si="18"/>
        <v>210</v>
      </c>
      <c r="AG26" s="31">
        <f t="shared" si="24"/>
        <v>2520</v>
      </c>
      <c r="AH26" s="708"/>
      <c r="AI26" s="708"/>
      <c r="AJ26" s="708"/>
      <c r="AK26" s="108"/>
      <c r="AL26" s="32">
        <f t="shared" si="6"/>
        <v>222.8978590544157</v>
      </c>
      <c r="AM26" s="31">
        <f t="shared" si="19"/>
        <v>2674.7743086529886</v>
      </c>
      <c r="AN26" s="708"/>
      <c r="AO26" s="708"/>
      <c r="AP26" s="708"/>
      <c r="AQ26" s="108"/>
      <c r="AR26" s="32">
        <f t="shared" si="8"/>
        <v>222.8978590544157</v>
      </c>
      <c r="AS26" s="31">
        <f t="shared" si="20"/>
        <v>2674.7743086529886</v>
      </c>
      <c r="AT26" s="708"/>
      <c r="AU26" s="708"/>
      <c r="AV26" s="708"/>
      <c r="AW26" s="108"/>
      <c r="AX26" s="32">
        <f t="shared" si="10"/>
        <v>222.8978590544157</v>
      </c>
      <c r="AY26" s="31">
        <f t="shared" si="21"/>
        <v>2674.7743086529886</v>
      </c>
      <c r="AZ26" s="708"/>
      <c r="BA26" s="708"/>
      <c r="BB26" s="708"/>
      <c r="BC26" s="108"/>
      <c r="BD26" s="32">
        <f t="shared" si="12"/>
        <v>222.8978590544157</v>
      </c>
      <c r="BE26" s="31">
        <f t="shared" si="22"/>
        <v>2674.7743086529886</v>
      </c>
      <c r="BF26" s="708"/>
      <c r="BG26" s="708"/>
      <c r="BH26" s="708"/>
      <c r="BI26" s="108"/>
      <c r="BJ26" s="32">
        <f t="shared" si="14"/>
        <v>222.8978590544157</v>
      </c>
      <c r="BK26" s="31">
        <f t="shared" si="23"/>
        <v>2674.7743086529886</v>
      </c>
      <c r="BL26" s="708"/>
      <c r="BM26" s="708"/>
      <c r="BN26" s="708"/>
    </row>
    <row r="27" spans="1:66" ht="16.5" customHeight="1" x14ac:dyDescent="0.2">
      <c r="A27" s="34">
        <v>4</v>
      </c>
      <c r="B27" s="118" t="s">
        <v>340</v>
      </c>
      <c r="C27" s="133" t="s">
        <v>252</v>
      </c>
      <c r="D27" s="36" t="s">
        <v>554</v>
      </c>
      <c r="E27" s="703"/>
      <c r="F27" s="95" t="str">
        <f t="shared" si="0"/>
        <v>044007VENP_TP01</v>
      </c>
      <c r="G27" s="124" t="str">
        <f t="shared" si="1"/>
        <v>044007VENP_TP01_Cta_09</v>
      </c>
      <c r="H27" s="37" t="s">
        <v>12</v>
      </c>
      <c r="I27" s="37" t="s">
        <v>14</v>
      </c>
      <c r="J27" s="119">
        <v>2</v>
      </c>
      <c r="K27" s="118" t="s">
        <v>477</v>
      </c>
      <c r="L27" s="118" t="s">
        <v>503</v>
      </c>
      <c r="M27" s="120" t="s">
        <v>10</v>
      </c>
      <c r="N27" s="118">
        <v>1</v>
      </c>
      <c r="O27" s="117">
        <v>490</v>
      </c>
      <c r="P27" s="117">
        <v>540</v>
      </c>
      <c r="Q27" s="117">
        <v>48</v>
      </c>
      <c r="R27" s="117"/>
      <c r="S27" s="35" t="s">
        <v>134</v>
      </c>
      <c r="T27" s="117" t="s">
        <v>136</v>
      </c>
      <c r="U27" s="117" t="s">
        <v>138</v>
      </c>
      <c r="V27" s="121" t="s">
        <v>160</v>
      </c>
      <c r="W27" s="122" t="s">
        <v>148</v>
      </c>
      <c r="X27" s="24"/>
      <c r="Y27" s="25"/>
      <c r="Z27" s="25"/>
      <c r="AA27" s="26">
        <v>200</v>
      </c>
      <c r="AB27" s="27">
        <v>0.5</v>
      </c>
      <c r="AC27" s="28">
        <f t="shared" si="16"/>
        <v>100</v>
      </c>
      <c r="AD27" s="29">
        <f t="shared" si="17"/>
        <v>200</v>
      </c>
      <c r="AE27" s="30">
        <v>0.05</v>
      </c>
      <c r="AF27" s="29">
        <f t="shared" si="18"/>
        <v>210</v>
      </c>
      <c r="AG27" s="31">
        <f t="shared" si="24"/>
        <v>2520</v>
      </c>
      <c r="AH27" s="708"/>
      <c r="AI27" s="708"/>
      <c r="AJ27" s="708"/>
      <c r="AK27" s="108"/>
      <c r="AL27" s="32">
        <f t="shared" si="6"/>
        <v>222.8978590544157</v>
      </c>
      <c r="AM27" s="31">
        <f t="shared" si="19"/>
        <v>2674.7743086529886</v>
      </c>
      <c r="AN27" s="708"/>
      <c r="AO27" s="708"/>
      <c r="AP27" s="708"/>
      <c r="AQ27" s="108"/>
      <c r="AR27" s="32">
        <f t="shared" si="8"/>
        <v>222.8978590544157</v>
      </c>
      <c r="AS27" s="31">
        <f t="shared" si="20"/>
        <v>2674.7743086529886</v>
      </c>
      <c r="AT27" s="708"/>
      <c r="AU27" s="708"/>
      <c r="AV27" s="708"/>
      <c r="AW27" s="108"/>
      <c r="AX27" s="32">
        <f t="shared" si="10"/>
        <v>222.8978590544157</v>
      </c>
      <c r="AY27" s="31">
        <f t="shared" si="21"/>
        <v>2674.7743086529886</v>
      </c>
      <c r="AZ27" s="708"/>
      <c r="BA27" s="708"/>
      <c r="BB27" s="708"/>
      <c r="BC27" s="108"/>
      <c r="BD27" s="32">
        <f t="shared" si="12"/>
        <v>222.8978590544157</v>
      </c>
      <c r="BE27" s="31">
        <f t="shared" si="22"/>
        <v>2674.7743086529886</v>
      </c>
      <c r="BF27" s="708"/>
      <c r="BG27" s="708"/>
      <c r="BH27" s="708"/>
      <c r="BI27" s="108"/>
      <c r="BJ27" s="32">
        <f t="shared" si="14"/>
        <v>222.8978590544157</v>
      </c>
      <c r="BK27" s="31">
        <f t="shared" si="23"/>
        <v>2674.7743086529886</v>
      </c>
      <c r="BL27" s="708"/>
      <c r="BM27" s="708"/>
      <c r="BN27" s="708"/>
    </row>
    <row r="28" spans="1:66" ht="16.5" customHeight="1" x14ac:dyDescent="0.2">
      <c r="A28" s="34">
        <v>4</v>
      </c>
      <c r="B28" s="118" t="s">
        <v>340</v>
      </c>
      <c r="C28" s="133" t="s">
        <v>252</v>
      </c>
      <c r="D28" s="36" t="s">
        <v>554</v>
      </c>
      <c r="E28" s="703"/>
      <c r="F28" s="95" t="str">
        <f t="shared" si="0"/>
        <v>044007VENP_TP01</v>
      </c>
      <c r="G28" s="124" t="str">
        <f t="shared" si="1"/>
        <v>044007VENP_TP01_Cta_10</v>
      </c>
      <c r="H28" s="37" t="s">
        <v>12</v>
      </c>
      <c r="I28" s="37" t="s">
        <v>14</v>
      </c>
      <c r="J28" s="119">
        <v>2</v>
      </c>
      <c r="K28" s="118" t="s">
        <v>477</v>
      </c>
      <c r="L28" s="118" t="s">
        <v>504</v>
      </c>
      <c r="M28" s="120" t="s">
        <v>10</v>
      </c>
      <c r="N28" s="118">
        <v>1</v>
      </c>
      <c r="O28" s="117">
        <v>490</v>
      </c>
      <c r="P28" s="117">
        <v>540</v>
      </c>
      <c r="Q28" s="117">
        <v>48</v>
      </c>
      <c r="R28" s="117"/>
      <c r="S28" s="35" t="s">
        <v>134</v>
      </c>
      <c r="T28" s="117" t="s">
        <v>136</v>
      </c>
      <c r="U28" s="117" t="s">
        <v>138</v>
      </c>
      <c r="V28" s="121" t="s">
        <v>160</v>
      </c>
      <c r="W28" s="122" t="s">
        <v>148</v>
      </c>
      <c r="X28" s="24"/>
      <c r="Y28" s="25"/>
      <c r="Z28" s="25"/>
      <c r="AA28" s="26">
        <v>200</v>
      </c>
      <c r="AB28" s="27">
        <v>0.5</v>
      </c>
      <c r="AC28" s="28">
        <f t="shared" si="16"/>
        <v>100</v>
      </c>
      <c r="AD28" s="29">
        <f t="shared" si="17"/>
        <v>200</v>
      </c>
      <c r="AE28" s="30">
        <v>0.05</v>
      </c>
      <c r="AF28" s="29">
        <f t="shared" si="18"/>
        <v>210</v>
      </c>
      <c r="AG28" s="31">
        <f t="shared" si="24"/>
        <v>2520</v>
      </c>
      <c r="AH28" s="708"/>
      <c r="AI28" s="708"/>
      <c r="AJ28" s="708"/>
      <c r="AK28" s="108"/>
      <c r="AL28" s="32">
        <f t="shared" si="6"/>
        <v>222.8978590544157</v>
      </c>
      <c r="AM28" s="31">
        <f t="shared" si="19"/>
        <v>2674.7743086529886</v>
      </c>
      <c r="AN28" s="708"/>
      <c r="AO28" s="708"/>
      <c r="AP28" s="708"/>
      <c r="AQ28" s="108"/>
      <c r="AR28" s="32">
        <f t="shared" si="8"/>
        <v>222.8978590544157</v>
      </c>
      <c r="AS28" s="31">
        <f t="shared" si="20"/>
        <v>2674.7743086529886</v>
      </c>
      <c r="AT28" s="708"/>
      <c r="AU28" s="708"/>
      <c r="AV28" s="708"/>
      <c r="AW28" s="108"/>
      <c r="AX28" s="32">
        <f t="shared" si="10"/>
        <v>222.8978590544157</v>
      </c>
      <c r="AY28" s="31">
        <f t="shared" si="21"/>
        <v>2674.7743086529886</v>
      </c>
      <c r="AZ28" s="708"/>
      <c r="BA28" s="708"/>
      <c r="BB28" s="708"/>
      <c r="BC28" s="108"/>
      <c r="BD28" s="32">
        <f t="shared" si="12"/>
        <v>222.8978590544157</v>
      </c>
      <c r="BE28" s="31">
        <f t="shared" si="22"/>
        <v>2674.7743086529886</v>
      </c>
      <c r="BF28" s="708"/>
      <c r="BG28" s="708"/>
      <c r="BH28" s="708"/>
      <c r="BI28" s="108"/>
      <c r="BJ28" s="32">
        <f t="shared" si="14"/>
        <v>222.8978590544157</v>
      </c>
      <c r="BK28" s="31">
        <f t="shared" si="23"/>
        <v>2674.7743086529886</v>
      </c>
      <c r="BL28" s="708"/>
      <c r="BM28" s="708"/>
      <c r="BN28" s="708"/>
    </row>
    <row r="29" spans="1:66" ht="16.5" customHeight="1" x14ac:dyDescent="0.2">
      <c r="A29" s="34">
        <v>4</v>
      </c>
      <c r="B29" s="118" t="s">
        <v>340</v>
      </c>
      <c r="C29" s="133" t="s">
        <v>252</v>
      </c>
      <c r="D29" s="36" t="s">
        <v>554</v>
      </c>
      <c r="E29" s="703"/>
      <c r="F29" s="95" t="str">
        <f t="shared" si="0"/>
        <v>044007VENP_TP01</v>
      </c>
      <c r="G29" s="124" t="str">
        <f t="shared" si="1"/>
        <v>044007VENP_TP01_Cta_11</v>
      </c>
      <c r="H29" s="37" t="s">
        <v>12</v>
      </c>
      <c r="I29" s="37" t="s">
        <v>14</v>
      </c>
      <c r="J29" s="119">
        <v>2</v>
      </c>
      <c r="K29" s="118" t="s">
        <v>477</v>
      </c>
      <c r="L29" s="118" t="s">
        <v>505</v>
      </c>
      <c r="M29" s="120" t="s">
        <v>10</v>
      </c>
      <c r="N29" s="118">
        <v>1</v>
      </c>
      <c r="O29" s="117">
        <v>490</v>
      </c>
      <c r="P29" s="117">
        <v>540</v>
      </c>
      <c r="Q29" s="117">
        <v>48</v>
      </c>
      <c r="R29" s="117"/>
      <c r="S29" s="35" t="s">
        <v>134</v>
      </c>
      <c r="T29" s="117" t="s">
        <v>136</v>
      </c>
      <c r="U29" s="117" t="s">
        <v>138</v>
      </c>
      <c r="V29" s="121" t="s">
        <v>160</v>
      </c>
      <c r="W29" s="122" t="s">
        <v>148</v>
      </c>
      <c r="X29" s="24"/>
      <c r="Y29" s="25"/>
      <c r="Z29" s="25"/>
      <c r="AA29" s="26">
        <v>200</v>
      </c>
      <c r="AB29" s="27">
        <v>0.5</v>
      </c>
      <c r="AC29" s="28">
        <f t="shared" si="16"/>
        <v>100</v>
      </c>
      <c r="AD29" s="29">
        <f t="shared" si="17"/>
        <v>200</v>
      </c>
      <c r="AE29" s="30">
        <v>0.05</v>
      </c>
      <c r="AF29" s="29">
        <f t="shared" si="18"/>
        <v>210</v>
      </c>
      <c r="AG29" s="31">
        <f t="shared" si="24"/>
        <v>2520</v>
      </c>
      <c r="AH29" s="708"/>
      <c r="AI29" s="708"/>
      <c r="AJ29" s="708"/>
      <c r="AK29" s="108"/>
      <c r="AL29" s="32">
        <f t="shared" si="6"/>
        <v>222.8978590544157</v>
      </c>
      <c r="AM29" s="31">
        <f t="shared" si="19"/>
        <v>2674.7743086529886</v>
      </c>
      <c r="AN29" s="708"/>
      <c r="AO29" s="708"/>
      <c r="AP29" s="708"/>
      <c r="AQ29" s="108"/>
      <c r="AR29" s="32">
        <f t="shared" si="8"/>
        <v>222.8978590544157</v>
      </c>
      <c r="AS29" s="31">
        <f t="shared" si="20"/>
        <v>2674.7743086529886</v>
      </c>
      <c r="AT29" s="708"/>
      <c r="AU29" s="708"/>
      <c r="AV29" s="708"/>
      <c r="AW29" s="108"/>
      <c r="AX29" s="32">
        <f t="shared" si="10"/>
        <v>222.8978590544157</v>
      </c>
      <c r="AY29" s="31">
        <f t="shared" si="21"/>
        <v>2674.7743086529886</v>
      </c>
      <c r="AZ29" s="708"/>
      <c r="BA29" s="708"/>
      <c r="BB29" s="708"/>
      <c r="BC29" s="108"/>
      <c r="BD29" s="32">
        <f t="shared" si="12"/>
        <v>222.8978590544157</v>
      </c>
      <c r="BE29" s="31">
        <f t="shared" si="22"/>
        <v>2674.7743086529886</v>
      </c>
      <c r="BF29" s="708"/>
      <c r="BG29" s="708"/>
      <c r="BH29" s="708"/>
      <c r="BI29" s="108"/>
      <c r="BJ29" s="32">
        <f t="shared" si="14"/>
        <v>222.8978590544157</v>
      </c>
      <c r="BK29" s="31">
        <f t="shared" si="23"/>
        <v>2674.7743086529886</v>
      </c>
      <c r="BL29" s="708"/>
      <c r="BM29" s="708"/>
      <c r="BN29" s="708"/>
    </row>
    <row r="30" spans="1:66" ht="16.5" customHeight="1" x14ac:dyDescent="0.2">
      <c r="A30" s="34">
        <v>4</v>
      </c>
      <c r="B30" s="118" t="s">
        <v>340</v>
      </c>
      <c r="C30" s="133" t="s">
        <v>252</v>
      </c>
      <c r="D30" s="36" t="s">
        <v>554</v>
      </c>
      <c r="E30" s="703"/>
      <c r="F30" s="95" t="str">
        <f t="shared" si="0"/>
        <v>044007VENP_TP01</v>
      </c>
      <c r="G30" s="124" t="str">
        <f t="shared" si="1"/>
        <v>044007VENP_TP01_Cta_13</v>
      </c>
      <c r="H30" s="37" t="s">
        <v>12</v>
      </c>
      <c r="I30" s="37" t="s">
        <v>14</v>
      </c>
      <c r="J30" s="119">
        <v>2</v>
      </c>
      <c r="K30" s="118" t="s">
        <v>477</v>
      </c>
      <c r="L30" s="118" t="s">
        <v>506</v>
      </c>
      <c r="M30" s="120" t="s">
        <v>10</v>
      </c>
      <c r="N30" s="118">
        <v>1</v>
      </c>
      <c r="O30" s="117">
        <v>490</v>
      </c>
      <c r="P30" s="117">
        <v>540</v>
      </c>
      <c r="Q30" s="117">
        <v>48</v>
      </c>
      <c r="R30" s="117"/>
      <c r="S30" s="35" t="s">
        <v>134</v>
      </c>
      <c r="T30" s="117" t="s">
        <v>136</v>
      </c>
      <c r="U30" s="117" t="s">
        <v>138</v>
      </c>
      <c r="V30" s="121" t="s">
        <v>160</v>
      </c>
      <c r="W30" s="122" t="s">
        <v>148</v>
      </c>
      <c r="X30" s="24"/>
      <c r="Y30" s="25"/>
      <c r="Z30" s="25"/>
      <c r="AA30" s="26">
        <v>200</v>
      </c>
      <c r="AB30" s="27">
        <v>0.5</v>
      </c>
      <c r="AC30" s="28">
        <f t="shared" si="16"/>
        <v>100</v>
      </c>
      <c r="AD30" s="29">
        <f t="shared" si="17"/>
        <v>200</v>
      </c>
      <c r="AE30" s="30">
        <v>0.05</v>
      </c>
      <c r="AF30" s="29">
        <f t="shared" si="18"/>
        <v>210</v>
      </c>
      <c r="AG30" s="31">
        <f t="shared" si="24"/>
        <v>2520</v>
      </c>
      <c r="AH30" s="708"/>
      <c r="AI30" s="708"/>
      <c r="AJ30" s="708"/>
      <c r="AK30" s="108"/>
      <c r="AL30" s="32">
        <f t="shared" si="6"/>
        <v>222.8978590544157</v>
      </c>
      <c r="AM30" s="31">
        <f t="shared" si="19"/>
        <v>2674.7743086529886</v>
      </c>
      <c r="AN30" s="708"/>
      <c r="AO30" s="708"/>
      <c r="AP30" s="708"/>
      <c r="AQ30" s="108"/>
      <c r="AR30" s="32">
        <f t="shared" si="8"/>
        <v>222.8978590544157</v>
      </c>
      <c r="AS30" s="31">
        <f t="shared" si="20"/>
        <v>2674.7743086529886</v>
      </c>
      <c r="AT30" s="708"/>
      <c r="AU30" s="708"/>
      <c r="AV30" s="708"/>
      <c r="AW30" s="108"/>
      <c r="AX30" s="32">
        <f t="shared" si="10"/>
        <v>222.8978590544157</v>
      </c>
      <c r="AY30" s="31">
        <f t="shared" si="21"/>
        <v>2674.7743086529886</v>
      </c>
      <c r="AZ30" s="708"/>
      <c r="BA30" s="708"/>
      <c r="BB30" s="708"/>
      <c r="BC30" s="108"/>
      <c r="BD30" s="32">
        <f t="shared" si="12"/>
        <v>222.8978590544157</v>
      </c>
      <c r="BE30" s="31">
        <f t="shared" si="22"/>
        <v>2674.7743086529886</v>
      </c>
      <c r="BF30" s="708"/>
      <c r="BG30" s="708"/>
      <c r="BH30" s="708"/>
      <c r="BI30" s="108"/>
      <c r="BJ30" s="32">
        <f t="shared" si="14"/>
        <v>222.8978590544157</v>
      </c>
      <c r="BK30" s="31">
        <f t="shared" si="23"/>
        <v>2674.7743086529886</v>
      </c>
      <c r="BL30" s="708"/>
      <c r="BM30" s="708"/>
      <c r="BN30" s="708"/>
    </row>
    <row r="31" spans="1:66" ht="16.5" customHeight="1" x14ac:dyDescent="0.2">
      <c r="A31" s="34">
        <v>4</v>
      </c>
      <c r="B31" s="118" t="s">
        <v>340</v>
      </c>
      <c r="C31" s="133" t="s">
        <v>252</v>
      </c>
      <c r="D31" s="36" t="s">
        <v>554</v>
      </c>
      <c r="E31" s="703"/>
      <c r="F31" s="95" t="str">
        <f t="shared" si="0"/>
        <v>044007VENP_TP01</v>
      </c>
      <c r="G31" s="124" t="str">
        <f t="shared" si="1"/>
        <v>044007VENP_TP01_Cta_14</v>
      </c>
      <c r="H31" s="37" t="s">
        <v>12</v>
      </c>
      <c r="I31" s="37" t="s">
        <v>14</v>
      </c>
      <c r="J31" s="119">
        <v>2</v>
      </c>
      <c r="K31" s="118" t="s">
        <v>477</v>
      </c>
      <c r="L31" s="118" t="s">
        <v>507</v>
      </c>
      <c r="M31" s="120" t="s">
        <v>10</v>
      </c>
      <c r="N31" s="118">
        <v>1</v>
      </c>
      <c r="O31" s="117">
        <v>490</v>
      </c>
      <c r="P31" s="117">
        <v>540</v>
      </c>
      <c r="Q31" s="117">
        <v>48</v>
      </c>
      <c r="R31" s="117"/>
      <c r="S31" s="35" t="s">
        <v>134</v>
      </c>
      <c r="T31" s="117" t="s">
        <v>136</v>
      </c>
      <c r="U31" s="117" t="s">
        <v>138</v>
      </c>
      <c r="V31" s="121" t="s">
        <v>160</v>
      </c>
      <c r="W31" s="122" t="s">
        <v>148</v>
      </c>
      <c r="X31" s="24"/>
      <c r="Y31" s="25"/>
      <c r="Z31" s="25"/>
      <c r="AA31" s="26">
        <v>200</v>
      </c>
      <c r="AB31" s="27">
        <v>0.5</v>
      </c>
      <c r="AC31" s="28">
        <f t="shared" si="16"/>
        <v>100</v>
      </c>
      <c r="AD31" s="29">
        <f t="shared" si="17"/>
        <v>200</v>
      </c>
      <c r="AE31" s="30">
        <v>0.05</v>
      </c>
      <c r="AF31" s="29">
        <f t="shared" si="18"/>
        <v>210</v>
      </c>
      <c r="AG31" s="31">
        <f t="shared" si="24"/>
        <v>2520</v>
      </c>
      <c r="AH31" s="708"/>
      <c r="AI31" s="708"/>
      <c r="AJ31" s="708"/>
      <c r="AK31" s="108"/>
      <c r="AL31" s="32">
        <f t="shared" si="6"/>
        <v>222.8978590544157</v>
      </c>
      <c r="AM31" s="31">
        <f t="shared" si="19"/>
        <v>2674.7743086529886</v>
      </c>
      <c r="AN31" s="708"/>
      <c r="AO31" s="708"/>
      <c r="AP31" s="708"/>
      <c r="AQ31" s="108"/>
      <c r="AR31" s="32">
        <f t="shared" si="8"/>
        <v>222.8978590544157</v>
      </c>
      <c r="AS31" s="31">
        <f t="shared" si="20"/>
        <v>2674.7743086529886</v>
      </c>
      <c r="AT31" s="708"/>
      <c r="AU31" s="708"/>
      <c r="AV31" s="708"/>
      <c r="AW31" s="108"/>
      <c r="AX31" s="32">
        <f t="shared" si="10"/>
        <v>222.8978590544157</v>
      </c>
      <c r="AY31" s="31">
        <f t="shared" si="21"/>
        <v>2674.7743086529886</v>
      </c>
      <c r="AZ31" s="708"/>
      <c r="BA31" s="708"/>
      <c r="BB31" s="708"/>
      <c r="BC31" s="108"/>
      <c r="BD31" s="32">
        <f t="shared" si="12"/>
        <v>222.8978590544157</v>
      </c>
      <c r="BE31" s="31">
        <f t="shared" si="22"/>
        <v>2674.7743086529886</v>
      </c>
      <c r="BF31" s="708"/>
      <c r="BG31" s="708"/>
      <c r="BH31" s="708"/>
      <c r="BI31" s="108"/>
      <c r="BJ31" s="32">
        <f t="shared" si="14"/>
        <v>222.8978590544157</v>
      </c>
      <c r="BK31" s="31">
        <f t="shared" si="23"/>
        <v>2674.7743086529886</v>
      </c>
      <c r="BL31" s="708"/>
      <c r="BM31" s="708"/>
      <c r="BN31" s="708"/>
    </row>
    <row r="32" spans="1:66" ht="16.5" customHeight="1" x14ac:dyDescent="0.2">
      <c r="A32" s="34">
        <v>4</v>
      </c>
      <c r="B32" s="118" t="s">
        <v>340</v>
      </c>
      <c r="C32" s="133" t="s">
        <v>252</v>
      </c>
      <c r="D32" s="36" t="s">
        <v>554</v>
      </c>
      <c r="E32" s="703"/>
      <c r="F32" s="95" t="str">
        <f t="shared" si="0"/>
        <v>044007VENP_TP01</v>
      </c>
      <c r="G32" s="124" t="str">
        <f t="shared" si="1"/>
        <v>044007VENP_TP01_Cta_15</v>
      </c>
      <c r="H32" s="37" t="s">
        <v>12</v>
      </c>
      <c r="I32" s="37" t="s">
        <v>14</v>
      </c>
      <c r="J32" s="119">
        <v>2</v>
      </c>
      <c r="K32" s="118" t="s">
        <v>477</v>
      </c>
      <c r="L32" s="118" t="s">
        <v>508</v>
      </c>
      <c r="M32" s="120" t="s">
        <v>10</v>
      </c>
      <c r="N32" s="118">
        <v>1</v>
      </c>
      <c r="O32" s="117">
        <v>885</v>
      </c>
      <c r="P32" s="117">
        <v>940</v>
      </c>
      <c r="Q32" s="117">
        <v>70</v>
      </c>
      <c r="R32" s="117"/>
      <c r="S32" s="117" t="s">
        <v>134</v>
      </c>
      <c r="T32" s="117" t="s">
        <v>136</v>
      </c>
      <c r="U32" s="117" t="s">
        <v>138</v>
      </c>
      <c r="V32" s="121" t="s">
        <v>158</v>
      </c>
      <c r="W32" s="122" t="s">
        <v>539</v>
      </c>
      <c r="X32" s="24"/>
      <c r="Y32" s="25"/>
      <c r="Z32" s="25"/>
      <c r="AA32" s="26">
        <v>200</v>
      </c>
      <c r="AB32" s="27">
        <v>0.5</v>
      </c>
      <c r="AC32" s="28">
        <f t="shared" si="16"/>
        <v>100</v>
      </c>
      <c r="AD32" s="29">
        <f t="shared" si="17"/>
        <v>200</v>
      </c>
      <c r="AE32" s="30">
        <v>0.05</v>
      </c>
      <c r="AF32" s="29">
        <f t="shared" si="18"/>
        <v>210</v>
      </c>
      <c r="AG32" s="31">
        <f t="shared" si="24"/>
        <v>2520</v>
      </c>
      <c r="AH32" s="708"/>
      <c r="AI32" s="708"/>
      <c r="AJ32" s="708"/>
      <c r="AK32" s="108"/>
      <c r="AL32" s="32">
        <f t="shared" si="6"/>
        <v>222.8978590544157</v>
      </c>
      <c r="AM32" s="31">
        <f t="shared" si="19"/>
        <v>2674.7743086529886</v>
      </c>
      <c r="AN32" s="708"/>
      <c r="AO32" s="708"/>
      <c r="AP32" s="708"/>
      <c r="AQ32" s="108"/>
      <c r="AR32" s="32">
        <f t="shared" si="8"/>
        <v>222.8978590544157</v>
      </c>
      <c r="AS32" s="31">
        <f t="shared" si="20"/>
        <v>2674.7743086529886</v>
      </c>
      <c r="AT32" s="708"/>
      <c r="AU32" s="708"/>
      <c r="AV32" s="708"/>
      <c r="AW32" s="108"/>
      <c r="AX32" s="32">
        <f t="shared" si="10"/>
        <v>222.8978590544157</v>
      </c>
      <c r="AY32" s="31">
        <f t="shared" si="21"/>
        <v>2674.7743086529886</v>
      </c>
      <c r="AZ32" s="708"/>
      <c r="BA32" s="708"/>
      <c r="BB32" s="708"/>
      <c r="BC32" s="108"/>
      <c r="BD32" s="32">
        <f t="shared" si="12"/>
        <v>222.8978590544157</v>
      </c>
      <c r="BE32" s="31">
        <f t="shared" si="22"/>
        <v>2674.7743086529886</v>
      </c>
      <c r="BF32" s="708"/>
      <c r="BG32" s="708"/>
      <c r="BH32" s="708"/>
      <c r="BI32" s="108"/>
      <c r="BJ32" s="32">
        <f t="shared" si="14"/>
        <v>222.8978590544157</v>
      </c>
      <c r="BK32" s="31">
        <f t="shared" si="23"/>
        <v>2674.7743086529886</v>
      </c>
      <c r="BL32" s="708"/>
      <c r="BM32" s="708"/>
      <c r="BN32" s="708"/>
    </row>
    <row r="33" spans="1:66" ht="16.5" customHeight="1" x14ac:dyDescent="0.2">
      <c r="A33" s="34">
        <v>4</v>
      </c>
      <c r="B33" s="118" t="s">
        <v>340</v>
      </c>
      <c r="C33" s="133" t="s">
        <v>252</v>
      </c>
      <c r="D33" s="36" t="s">
        <v>554</v>
      </c>
      <c r="E33" s="703"/>
      <c r="F33" s="95" t="str">
        <f t="shared" si="0"/>
        <v>044007VENP_TP01</v>
      </c>
      <c r="G33" s="124" t="str">
        <f t="shared" si="1"/>
        <v>044007VENP_TP01_Cta_15</v>
      </c>
      <c r="H33" s="37" t="s">
        <v>12</v>
      </c>
      <c r="I33" s="37" t="s">
        <v>14</v>
      </c>
      <c r="J33" s="119">
        <v>2</v>
      </c>
      <c r="K33" s="118" t="s">
        <v>477</v>
      </c>
      <c r="L33" s="118" t="s">
        <v>508</v>
      </c>
      <c r="M33" s="120" t="s">
        <v>10</v>
      </c>
      <c r="N33" s="118">
        <v>1</v>
      </c>
      <c r="O33" s="117">
        <v>630</v>
      </c>
      <c r="P33" s="117">
        <v>885</v>
      </c>
      <c r="Q33" s="117">
        <v>70</v>
      </c>
      <c r="R33" s="117"/>
      <c r="S33" s="117" t="s">
        <v>134</v>
      </c>
      <c r="T33" s="117" t="s">
        <v>136</v>
      </c>
      <c r="U33" s="117" t="s">
        <v>138</v>
      </c>
      <c r="V33" s="121" t="s">
        <v>158</v>
      </c>
      <c r="W33" s="122" t="s">
        <v>539</v>
      </c>
      <c r="X33" s="24"/>
      <c r="Y33" s="25"/>
      <c r="Z33" s="25"/>
      <c r="AA33" s="26">
        <v>200</v>
      </c>
      <c r="AB33" s="27">
        <v>0.5</v>
      </c>
      <c r="AC33" s="28">
        <f t="shared" si="16"/>
        <v>100</v>
      </c>
      <c r="AD33" s="29">
        <f t="shared" si="17"/>
        <v>200</v>
      </c>
      <c r="AE33" s="30">
        <v>0.05</v>
      </c>
      <c r="AF33" s="29">
        <f t="shared" si="18"/>
        <v>210</v>
      </c>
      <c r="AG33" s="31">
        <f t="shared" si="24"/>
        <v>2520</v>
      </c>
      <c r="AH33" s="708"/>
      <c r="AI33" s="708"/>
      <c r="AJ33" s="708"/>
      <c r="AK33" s="108"/>
      <c r="AL33" s="32">
        <f t="shared" si="6"/>
        <v>222.8978590544157</v>
      </c>
      <c r="AM33" s="31">
        <f t="shared" si="19"/>
        <v>2674.7743086529886</v>
      </c>
      <c r="AN33" s="708"/>
      <c r="AO33" s="708"/>
      <c r="AP33" s="708"/>
      <c r="AQ33" s="108"/>
      <c r="AR33" s="32">
        <f t="shared" si="8"/>
        <v>222.8978590544157</v>
      </c>
      <c r="AS33" s="31">
        <f t="shared" si="20"/>
        <v>2674.7743086529886</v>
      </c>
      <c r="AT33" s="708"/>
      <c r="AU33" s="708"/>
      <c r="AV33" s="708"/>
      <c r="AW33" s="108"/>
      <c r="AX33" s="32">
        <f t="shared" si="10"/>
        <v>222.8978590544157</v>
      </c>
      <c r="AY33" s="31">
        <f t="shared" si="21"/>
        <v>2674.7743086529886</v>
      </c>
      <c r="AZ33" s="708"/>
      <c r="BA33" s="708"/>
      <c r="BB33" s="708"/>
      <c r="BC33" s="108"/>
      <c r="BD33" s="32">
        <f t="shared" si="12"/>
        <v>222.8978590544157</v>
      </c>
      <c r="BE33" s="31">
        <f t="shared" si="22"/>
        <v>2674.7743086529886</v>
      </c>
      <c r="BF33" s="708"/>
      <c r="BG33" s="708"/>
      <c r="BH33" s="708"/>
      <c r="BI33" s="108"/>
      <c r="BJ33" s="32">
        <f t="shared" si="14"/>
        <v>222.8978590544157</v>
      </c>
      <c r="BK33" s="31">
        <f t="shared" si="23"/>
        <v>2674.7743086529886</v>
      </c>
      <c r="BL33" s="708"/>
      <c r="BM33" s="708"/>
      <c r="BN33" s="708"/>
    </row>
    <row r="34" spans="1:66" ht="16.5" customHeight="1" x14ac:dyDescent="0.2">
      <c r="A34" s="34">
        <v>4</v>
      </c>
      <c r="B34" s="118" t="s">
        <v>340</v>
      </c>
      <c r="C34" s="133" t="s">
        <v>252</v>
      </c>
      <c r="D34" s="36" t="s">
        <v>554</v>
      </c>
      <c r="E34" s="703"/>
      <c r="F34" s="95" t="str">
        <f t="shared" si="0"/>
        <v>044007VENP_TP01</v>
      </c>
      <c r="G34" s="124" t="str">
        <f t="shared" si="1"/>
        <v>044007VENP_TP01_Cta_16</v>
      </c>
      <c r="H34" s="37" t="s">
        <v>12</v>
      </c>
      <c r="I34" s="37" t="s">
        <v>14</v>
      </c>
      <c r="J34" s="119">
        <v>2</v>
      </c>
      <c r="K34" s="118" t="s">
        <v>477</v>
      </c>
      <c r="L34" s="118" t="s">
        <v>509</v>
      </c>
      <c r="M34" s="120" t="s">
        <v>10</v>
      </c>
      <c r="N34" s="118">
        <v>1</v>
      </c>
      <c r="O34" s="117">
        <v>490</v>
      </c>
      <c r="P34" s="117">
        <v>540</v>
      </c>
      <c r="Q34" s="117">
        <v>48</v>
      </c>
      <c r="R34" s="117"/>
      <c r="S34" s="35" t="s">
        <v>134</v>
      </c>
      <c r="T34" s="117" t="s">
        <v>136</v>
      </c>
      <c r="U34" s="117" t="s">
        <v>138</v>
      </c>
      <c r="V34" s="121" t="s">
        <v>160</v>
      </c>
      <c r="W34" s="122" t="s">
        <v>148</v>
      </c>
      <c r="X34" s="24"/>
      <c r="Y34" s="25"/>
      <c r="Z34" s="25"/>
      <c r="AA34" s="26">
        <v>200</v>
      </c>
      <c r="AB34" s="27">
        <v>0.5</v>
      </c>
      <c r="AC34" s="28">
        <f t="shared" si="16"/>
        <v>100</v>
      </c>
      <c r="AD34" s="29">
        <f t="shared" si="17"/>
        <v>200</v>
      </c>
      <c r="AE34" s="30">
        <v>0.05</v>
      </c>
      <c r="AF34" s="29">
        <f t="shared" si="18"/>
        <v>210</v>
      </c>
      <c r="AG34" s="31">
        <f t="shared" si="24"/>
        <v>2520</v>
      </c>
      <c r="AH34" s="708"/>
      <c r="AI34" s="708"/>
      <c r="AJ34" s="708"/>
      <c r="AK34" s="108"/>
      <c r="AL34" s="32">
        <f t="shared" si="6"/>
        <v>222.8978590544157</v>
      </c>
      <c r="AM34" s="31">
        <f t="shared" si="19"/>
        <v>2674.7743086529886</v>
      </c>
      <c r="AN34" s="708"/>
      <c r="AO34" s="708"/>
      <c r="AP34" s="708"/>
      <c r="AQ34" s="108"/>
      <c r="AR34" s="32">
        <f t="shared" si="8"/>
        <v>222.8978590544157</v>
      </c>
      <c r="AS34" s="31">
        <f t="shared" si="20"/>
        <v>2674.7743086529886</v>
      </c>
      <c r="AT34" s="708"/>
      <c r="AU34" s="708"/>
      <c r="AV34" s="708"/>
      <c r="AW34" s="108"/>
      <c r="AX34" s="32">
        <f t="shared" si="10"/>
        <v>222.8978590544157</v>
      </c>
      <c r="AY34" s="31">
        <f t="shared" si="21"/>
        <v>2674.7743086529886</v>
      </c>
      <c r="AZ34" s="708"/>
      <c r="BA34" s="708"/>
      <c r="BB34" s="708"/>
      <c r="BC34" s="108"/>
      <c r="BD34" s="32">
        <f t="shared" si="12"/>
        <v>222.8978590544157</v>
      </c>
      <c r="BE34" s="31">
        <f t="shared" si="22"/>
        <v>2674.7743086529886</v>
      </c>
      <c r="BF34" s="708"/>
      <c r="BG34" s="708"/>
      <c r="BH34" s="708"/>
      <c r="BI34" s="108"/>
      <c r="BJ34" s="32">
        <f t="shared" si="14"/>
        <v>222.8978590544157</v>
      </c>
      <c r="BK34" s="31">
        <f t="shared" si="23"/>
        <v>2674.7743086529886</v>
      </c>
      <c r="BL34" s="708"/>
      <c r="BM34" s="708"/>
      <c r="BN34" s="708"/>
    </row>
    <row r="35" spans="1:66" ht="16.5" customHeight="1" x14ac:dyDescent="0.2">
      <c r="A35" s="34">
        <v>4</v>
      </c>
      <c r="B35" s="118" t="s">
        <v>340</v>
      </c>
      <c r="C35" s="133" t="s">
        <v>252</v>
      </c>
      <c r="D35" s="125" t="s">
        <v>554</v>
      </c>
      <c r="E35" s="703"/>
      <c r="F35" s="126" t="str">
        <f t="shared" si="0"/>
        <v>044007VENP_TP01</v>
      </c>
      <c r="G35" s="127" t="str">
        <f t="shared" si="1"/>
        <v>044007VENP_TP01_Cta_17</v>
      </c>
      <c r="H35" s="128" t="s">
        <v>12</v>
      </c>
      <c r="I35" s="37" t="s">
        <v>14</v>
      </c>
      <c r="J35" s="119">
        <v>2</v>
      </c>
      <c r="K35" s="118" t="s">
        <v>477</v>
      </c>
      <c r="L35" s="118" t="s">
        <v>510</v>
      </c>
      <c r="M35" s="120" t="s">
        <v>10</v>
      </c>
      <c r="N35" s="118">
        <v>2</v>
      </c>
      <c r="O35" s="117">
        <v>580</v>
      </c>
      <c r="P35" s="117">
        <v>720</v>
      </c>
      <c r="Q35" s="117">
        <v>48</v>
      </c>
      <c r="R35" s="117"/>
      <c r="S35" s="35" t="s">
        <v>134</v>
      </c>
      <c r="T35" s="117" t="s">
        <v>136</v>
      </c>
      <c r="U35" s="117" t="s">
        <v>138</v>
      </c>
      <c r="V35" s="121" t="s">
        <v>160</v>
      </c>
      <c r="W35" s="122" t="s">
        <v>148</v>
      </c>
      <c r="X35" s="24"/>
      <c r="Y35" s="25"/>
      <c r="Z35" s="25"/>
      <c r="AA35" s="26">
        <v>200</v>
      </c>
      <c r="AB35" s="27">
        <v>0.5</v>
      </c>
      <c r="AC35" s="28">
        <f t="shared" si="16"/>
        <v>100</v>
      </c>
      <c r="AD35" s="29">
        <f t="shared" si="17"/>
        <v>400</v>
      </c>
      <c r="AE35" s="30">
        <v>0.05</v>
      </c>
      <c r="AF35" s="29">
        <f t="shared" si="18"/>
        <v>420</v>
      </c>
      <c r="AG35" s="31">
        <f t="shared" si="24"/>
        <v>5040</v>
      </c>
      <c r="AH35" s="708"/>
      <c r="AI35" s="708"/>
      <c r="AJ35" s="708"/>
      <c r="AK35" s="108"/>
      <c r="AL35" s="32">
        <f t="shared" si="6"/>
        <v>445.79571810883141</v>
      </c>
      <c r="AM35" s="31">
        <f t="shared" si="19"/>
        <v>5349.5486173059771</v>
      </c>
      <c r="AN35" s="708"/>
      <c r="AO35" s="708"/>
      <c r="AP35" s="708"/>
      <c r="AQ35" s="108"/>
      <c r="AR35" s="32">
        <f t="shared" si="8"/>
        <v>445.79571810883141</v>
      </c>
      <c r="AS35" s="31">
        <f t="shared" si="20"/>
        <v>5349.5486173059771</v>
      </c>
      <c r="AT35" s="708"/>
      <c r="AU35" s="708"/>
      <c r="AV35" s="708"/>
      <c r="AW35" s="108"/>
      <c r="AX35" s="32">
        <f t="shared" si="10"/>
        <v>445.79571810883141</v>
      </c>
      <c r="AY35" s="31">
        <f t="shared" si="21"/>
        <v>5349.5486173059771</v>
      </c>
      <c r="AZ35" s="708"/>
      <c r="BA35" s="708"/>
      <c r="BB35" s="708"/>
      <c r="BC35" s="108"/>
      <c r="BD35" s="32">
        <f t="shared" si="12"/>
        <v>445.79571810883141</v>
      </c>
      <c r="BE35" s="31">
        <f t="shared" si="22"/>
        <v>5349.5486173059771</v>
      </c>
      <c r="BF35" s="708"/>
      <c r="BG35" s="708"/>
      <c r="BH35" s="708"/>
      <c r="BI35" s="108"/>
      <c r="BJ35" s="32">
        <f t="shared" si="14"/>
        <v>445.79571810883141</v>
      </c>
      <c r="BK35" s="31">
        <f t="shared" si="23"/>
        <v>5349.5486173059771</v>
      </c>
      <c r="BL35" s="708"/>
      <c r="BM35" s="708"/>
      <c r="BN35" s="708"/>
    </row>
    <row r="36" spans="1:66" ht="16.5" customHeight="1" x14ac:dyDescent="0.2">
      <c r="A36" s="34">
        <v>4</v>
      </c>
      <c r="B36" s="118" t="s">
        <v>340</v>
      </c>
      <c r="C36" s="133" t="s">
        <v>252</v>
      </c>
      <c r="D36" s="36" t="s">
        <v>554</v>
      </c>
      <c r="E36" s="703"/>
      <c r="F36" s="95" t="str">
        <f t="shared" si="0"/>
        <v>044007VENP_TP01</v>
      </c>
      <c r="G36" s="124" t="str">
        <f t="shared" si="1"/>
        <v>044007VENP_TP01_Cta_18</v>
      </c>
      <c r="H36" s="37" t="s">
        <v>12</v>
      </c>
      <c r="I36" s="37" t="s">
        <v>14</v>
      </c>
      <c r="J36" s="119">
        <v>2</v>
      </c>
      <c r="K36" s="118" t="s">
        <v>477</v>
      </c>
      <c r="L36" s="118" t="s">
        <v>511</v>
      </c>
      <c r="M36" s="120" t="s">
        <v>10</v>
      </c>
      <c r="N36" s="118">
        <v>1</v>
      </c>
      <c r="O36" s="117">
        <v>490</v>
      </c>
      <c r="P36" s="117">
        <v>540</v>
      </c>
      <c r="Q36" s="117">
        <v>48</v>
      </c>
      <c r="R36" s="117"/>
      <c r="S36" s="35" t="s">
        <v>134</v>
      </c>
      <c r="T36" s="117" t="s">
        <v>136</v>
      </c>
      <c r="U36" s="117" t="s">
        <v>138</v>
      </c>
      <c r="V36" s="121" t="s">
        <v>160</v>
      </c>
      <c r="W36" s="122" t="s">
        <v>148</v>
      </c>
      <c r="X36" s="24"/>
      <c r="Y36" s="25"/>
      <c r="Z36" s="25"/>
      <c r="AA36" s="26">
        <v>200</v>
      </c>
      <c r="AB36" s="27">
        <v>0.5</v>
      </c>
      <c r="AC36" s="28">
        <f t="shared" si="16"/>
        <v>100</v>
      </c>
      <c r="AD36" s="29">
        <f t="shared" si="17"/>
        <v>200</v>
      </c>
      <c r="AE36" s="30">
        <v>0.05</v>
      </c>
      <c r="AF36" s="29">
        <f t="shared" si="18"/>
        <v>210</v>
      </c>
      <c r="AG36" s="31">
        <f t="shared" si="24"/>
        <v>2520</v>
      </c>
      <c r="AH36" s="708"/>
      <c r="AI36" s="708"/>
      <c r="AJ36" s="708"/>
      <c r="AK36" s="108"/>
      <c r="AL36" s="32">
        <f t="shared" si="6"/>
        <v>222.8978590544157</v>
      </c>
      <c r="AM36" s="31">
        <f t="shared" si="19"/>
        <v>2674.7743086529886</v>
      </c>
      <c r="AN36" s="708"/>
      <c r="AO36" s="708"/>
      <c r="AP36" s="708"/>
      <c r="AQ36" s="108"/>
      <c r="AR36" s="32">
        <f t="shared" si="8"/>
        <v>222.8978590544157</v>
      </c>
      <c r="AS36" s="31">
        <f t="shared" si="20"/>
        <v>2674.7743086529886</v>
      </c>
      <c r="AT36" s="708"/>
      <c r="AU36" s="708"/>
      <c r="AV36" s="708"/>
      <c r="AW36" s="108"/>
      <c r="AX36" s="32">
        <f t="shared" si="10"/>
        <v>222.8978590544157</v>
      </c>
      <c r="AY36" s="31">
        <f t="shared" si="21"/>
        <v>2674.7743086529886</v>
      </c>
      <c r="AZ36" s="708"/>
      <c r="BA36" s="708"/>
      <c r="BB36" s="708"/>
      <c r="BC36" s="108"/>
      <c r="BD36" s="32">
        <f t="shared" si="12"/>
        <v>222.8978590544157</v>
      </c>
      <c r="BE36" s="31">
        <f t="shared" si="22"/>
        <v>2674.7743086529886</v>
      </c>
      <c r="BF36" s="708"/>
      <c r="BG36" s="708"/>
      <c r="BH36" s="708"/>
      <c r="BI36" s="108"/>
      <c r="BJ36" s="32">
        <f t="shared" si="14"/>
        <v>222.8978590544157</v>
      </c>
      <c r="BK36" s="31">
        <f t="shared" si="23"/>
        <v>2674.7743086529886</v>
      </c>
      <c r="BL36" s="708"/>
      <c r="BM36" s="708"/>
      <c r="BN36" s="708"/>
    </row>
    <row r="37" spans="1:66" ht="16.5" customHeight="1" x14ac:dyDescent="0.2">
      <c r="A37" s="34">
        <v>4</v>
      </c>
      <c r="B37" s="118" t="s">
        <v>340</v>
      </c>
      <c r="C37" s="133" t="s">
        <v>252</v>
      </c>
      <c r="D37" s="36" t="s">
        <v>554</v>
      </c>
      <c r="E37" s="703"/>
      <c r="F37" s="95" t="str">
        <f t="shared" si="0"/>
        <v>044007VENP_TP01</v>
      </c>
      <c r="G37" s="124" t="str">
        <f t="shared" si="1"/>
        <v>044007VENP_TP01_Cta_19</v>
      </c>
      <c r="H37" s="37" t="s">
        <v>12</v>
      </c>
      <c r="I37" s="37" t="s">
        <v>14</v>
      </c>
      <c r="J37" s="119">
        <v>2</v>
      </c>
      <c r="K37" s="118" t="s">
        <v>477</v>
      </c>
      <c r="L37" s="118" t="s">
        <v>512</v>
      </c>
      <c r="M37" s="120" t="s">
        <v>10</v>
      </c>
      <c r="N37" s="118">
        <v>1</v>
      </c>
      <c r="O37" s="117">
        <v>490</v>
      </c>
      <c r="P37" s="117">
        <v>540</v>
      </c>
      <c r="Q37" s="117">
        <v>48</v>
      </c>
      <c r="R37" s="117"/>
      <c r="S37" s="35" t="s">
        <v>134</v>
      </c>
      <c r="T37" s="117" t="s">
        <v>136</v>
      </c>
      <c r="U37" s="117" t="s">
        <v>138</v>
      </c>
      <c r="V37" s="121" t="s">
        <v>160</v>
      </c>
      <c r="W37" s="122" t="s">
        <v>148</v>
      </c>
      <c r="X37" s="24"/>
      <c r="Y37" s="25"/>
      <c r="Z37" s="25"/>
      <c r="AA37" s="26">
        <v>200</v>
      </c>
      <c r="AB37" s="27">
        <v>0.5</v>
      </c>
      <c r="AC37" s="28">
        <f t="shared" si="16"/>
        <v>100</v>
      </c>
      <c r="AD37" s="29">
        <f t="shared" si="17"/>
        <v>200</v>
      </c>
      <c r="AE37" s="30">
        <v>0.05</v>
      </c>
      <c r="AF37" s="29">
        <f t="shared" si="18"/>
        <v>210</v>
      </c>
      <c r="AG37" s="31">
        <f t="shared" si="24"/>
        <v>2520</v>
      </c>
      <c r="AH37" s="708"/>
      <c r="AI37" s="708"/>
      <c r="AJ37" s="708"/>
      <c r="AK37" s="108"/>
      <c r="AL37" s="32">
        <f t="shared" si="6"/>
        <v>222.8978590544157</v>
      </c>
      <c r="AM37" s="31">
        <f t="shared" si="19"/>
        <v>2674.7743086529886</v>
      </c>
      <c r="AN37" s="708"/>
      <c r="AO37" s="708"/>
      <c r="AP37" s="708"/>
      <c r="AQ37" s="108"/>
      <c r="AR37" s="32">
        <f t="shared" si="8"/>
        <v>222.8978590544157</v>
      </c>
      <c r="AS37" s="31">
        <f t="shared" si="20"/>
        <v>2674.7743086529886</v>
      </c>
      <c r="AT37" s="708"/>
      <c r="AU37" s="708"/>
      <c r="AV37" s="708"/>
      <c r="AW37" s="108"/>
      <c r="AX37" s="32">
        <f t="shared" si="10"/>
        <v>222.8978590544157</v>
      </c>
      <c r="AY37" s="31">
        <f t="shared" si="21"/>
        <v>2674.7743086529886</v>
      </c>
      <c r="AZ37" s="708"/>
      <c r="BA37" s="708"/>
      <c r="BB37" s="708"/>
      <c r="BC37" s="108"/>
      <c r="BD37" s="32">
        <f t="shared" si="12"/>
        <v>222.8978590544157</v>
      </c>
      <c r="BE37" s="31">
        <f t="shared" si="22"/>
        <v>2674.7743086529886</v>
      </c>
      <c r="BF37" s="708"/>
      <c r="BG37" s="708"/>
      <c r="BH37" s="708"/>
      <c r="BI37" s="108"/>
      <c r="BJ37" s="32">
        <f t="shared" si="14"/>
        <v>222.8978590544157</v>
      </c>
      <c r="BK37" s="31">
        <f t="shared" si="23"/>
        <v>2674.7743086529886</v>
      </c>
      <c r="BL37" s="708"/>
      <c r="BM37" s="708"/>
      <c r="BN37" s="708"/>
    </row>
    <row r="38" spans="1:66" ht="16.5" customHeight="1" x14ac:dyDescent="0.2">
      <c r="A38" s="34">
        <v>4</v>
      </c>
      <c r="B38" s="118" t="s">
        <v>340</v>
      </c>
      <c r="C38" s="133" t="s">
        <v>252</v>
      </c>
      <c r="D38" s="36" t="s">
        <v>554</v>
      </c>
      <c r="E38" s="704"/>
      <c r="F38" s="95" t="str">
        <f t="shared" si="0"/>
        <v>044007VENP_TP01</v>
      </c>
      <c r="G38" s="124" t="str">
        <f t="shared" si="1"/>
        <v>044007VENP_TP01_Cta_20</v>
      </c>
      <c r="H38" s="37" t="s">
        <v>12</v>
      </c>
      <c r="I38" s="37" t="s">
        <v>14</v>
      </c>
      <c r="J38" s="119">
        <v>2</v>
      </c>
      <c r="K38" s="118" t="s">
        <v>477</v>
      </c>
      <c r="L38" s="118" t="s">
        <v>513</v>
      </c>
      <c r="M38" s="120" t="s">
        <v>10</v>
      </c>
      <c r="N38" s="118">
        <v>1</v>
      </c>
      <c r="O38" s="117">
        <v>490</v>
      </c>
      <c r="P38" s="117">
        <v>540</v>
      </c>
      <c r="Q38" s="117">
        <v>48</v>
      </c>
      <c r="R38" s="117"/>
      <c r="S38" s="35" t="s">
        <v>134</v>
      </c>
      <c r="T38" s="117" t="s">
        <v>136</v>
      </c>
      <c r="U38" s="117" t="s">
        <v>138</v>
      </c>
      <c r="V38" s="121" t="s">
        <v>160</v>
      </c>
      <c r="W38" s="122" t="s">
        <v>148</v>
      </c>
      <c r="X38" s="24"/>
      <c r="Y38" s="25"/>
      <c r="Z38" s="25"/>
      <c r="AA38" s="26">
        <v>200</v>
      </c>
      <c r="AB38" s="27">
        <v>0.5</v>
      </c>
      <c r="AC38" s="28">
        <f t="shared" si="16"/>
        <v>100</v>
      </c>
      <c r="AD38" s="29">
        <f t="shared" si="17"/>
        <v>200</v>
      </c>
      <c r="AE38" s="30">
        <v>0.05</v>
      </c>
      <c r="AF38" s="29">
        <f t="shared" si="18"/>
        <v>210</v>
      </c>
      <c r="AG38" s="31">
        <f t="shared" si="24"/>
        <v>2520</v>
      </c>
      <c r="AH38" s="708"/>
      <c r="AI38" s="708"/>
      <c r="AJ38" s="708"/>
      <c r="AK38" s="108"/>
      <c r="AL38" s="32">
        <f t="shared" si="6"/>
        <v>222.8978590544157</v>
      </c>
      <c r="AM38" s="31">
        <f t="shared" si="19"/>
        <v>2674.7743086529886</v>
      </c>
      <c r="AN38" s="708"/>
      <c r="AO38" s="708"/>
      <c r="AP38" s="708"/>
      <c r="AQ38" s="108"/>
      <c r="AR38" s="32">
        <f t="shared" si="8"/>
        <v>222.8978590544157</v>
      </c>
      <c r="AS38" s="31">
        <f t="shared" si="20"/>
        <v>2674.7743086529886</v>
      </c>
      <c r="AT38" s="708"/>
      <c r="AU38" s="708"/>
      <c r="AV38" s="708"/>
      <c r="AW38" s="108"/>
      <c r="AX38" s="32">
        <f t="shared" si="10"/>
        <v>222.8978590544157</v>
      </c>
      <c r="AY38" s="31">
        <f t="shared" si="21"/>
        <v>2674.7743086529886</v>
      </c>
      <c r="AZ38" s="708"/>
      <c r="BA38" s="708"/>
      <c r="BB38" s="708"/>
      <c r="BC38" s="108"/>
      <c r="BD38" s="32">
        <f t="shared" si="12"/>
        <v>222.8978590544157</v>
      </c>
      <c r="BE38" s="31">
        <f t="shared" si="22"/>
        <v>2674.7743086529886</v>
      </c>
      <c r="BF38" s="708"/>
      <c r="BG38" s="708"/>
      <c r="BH38" s="708"/>
      <c r="BI38" s="108"/>
      <c r="BJ38" s="32">
        <f t="shared" si="14"/>
        <v>222.8978590544157</v>
      </c>
      <c r="BK38" s="31">
        <f t="shared" si="23"/>
        <v>2674.7743086529886</v>
      </c>
      <c r="BL38" s="708"/>
      <c r="BM38" s="708"/>
      <c r="BN38" s="708"/>
    </row>
    <row r="39" spans="1:66" ht="16.5" customHeight="1" x14ac:dyDescent="0.2">
      <c r="A39" s="34">
        <v>4</v>
      </c>
      <c r="B39" s="118" t="s">
        <v>340</v>
      </c>
      <c r="C39" s="133" t="s">
        <v>252</v>
      </c>
      <c r="D39" s="36" t="s">
        <v>554</v>
      </c>
      <c r="E39" s="705" t="str">
        <f>F39</f>
        <v>044007VENP_TP02</v>
      </c>
      <c r="F39" s="95" t="str">
        <f t="shared" si="0"/>
        <v>044007VENP_TP02</v>
      </c>
      <c r="G39" s="124" t="str">
        <f t="shared" si="1"/>
        <v>044007VENP_TP02_Cta_21</v>
      </c>
      <c r="H39" s="37" t="s">
        <v>12</v>
      </c>
      <c r="I39" s="37" t="s">
        <v>14</v>
      </c>
      <c r="J39" s="119">
        <v>2</v>
      </c>
      <c r="K39" s="118" t="s">
        <v>478</v>
      </c>
      <c r="L39" s="118" t="s">
        <v>514</v>
      </c>
      <c r="M39" s="120" t="s">
        <v>10</v>
      </c>
      <c r="N39" s="118">
        <v>1</v>
      </c>
      <c r="O39" s="117">
        <v>490</v>
      </c>
      <c r="P39" s="117">
        <v>540</v>
      </c>
      <c r="Q39" s="117">
        <v>48</v>
      </c>
      <c r="R39" s="117"/>
      <c r="S39" s="35" t="s">
        <v>134</v>
      </c>
      <c r="T39" s="117" t="s">
        <v>136</v>
      </c>
      <c r="U39" s="117" t="s">
        <v>138</v>
      </c>
      <c r="V39" s="121" t="s">
        <v>160</v>
      </c>
      <c r="W39" s="122" t="s">
        <v>148</v>
      </c>
      <c r="X39" s="24"/>
      <c r="Y39" s="25"/>
      <c r="Z39" s="25"/>
      <c r="AA39" s="26">
        <v>200</v>
      </c>
      <c r="AB39" s="27">
        <v>0.5</v>
      </c>
      <c r="AC39" s="28">
        <f t="shared" si="16"/>
        <v>100</v>
      </c>
      <c r="AD39" s="29">
        <f t="shared" si="17"/>
        <v>200</v>
      </c>
      <c r="AE39" s="30">
        <v>0.05</v>
      </c>
      <c r="AF39" s="29">
        <f t="shared" si="18"/>
        <v>210</v>
      </c>
      <c r="AG39" s="31">
        <f t="shared" si="24"/>
        <v>2520</v>
      </c>
      <c r="AH39" s="708"/>
      <c r="AI39" s="708"/>
      <c r="AJ39" s="708"/>
      <c r="AK39" s="108"/>
      <c r="AL39" s="32">
        <f t="shared" si="6"/>
        <v>222.8978590544157</v>
      </c>
      <c r="AM39" s="31">
        <f t="shared" si="19"/>
        <v>2674.7743086529886</v>
      </c>
      <c r="AN39" s="708"/>
      <c r="AO39" s="708"/>
      <c r="AP39" s="708"/>
      <c r="AQ39" s="108"/>
      <c r="AR39" s="32">
        <f t="shared" si="8"/>
        <v>222.8978590544157</v>
      </c>
      <c r="AS39" s="31">
        <f t="shared" si="20"/>
        <v>2674.7743086529886</v>
      </c>
      <c r="AT39" s="708"/>
      <c r="AU39" s="708"/>
      <c r="AV39" s="708"/>
      <c r="AW39" s="108"/>
      <c r="AX39" s="32">
        <f t="shared" si="10"/>
        <v>222.8978590544157</v>
      </c>
      <c r="AY39" s="31">
        <f t="shared" si="21"/>
        <v>2674.7743086529886</v>
      </c>
      <c r="AZ39" s="708"/>
      <c r="BA39" s="708"/>
      <c r="BB39" s="708"/>
      <c r="BC39" s="108"/>
      <c r="BD39" s="32">
        <f t="shared" si="12"/>
        <v>222.8978590544157</v>
      </c>
      <c r="BE39" s="31">
        <f t="shared" si="22"/>
        <v>2674.7743086529886</v>
      </c>
      <c r="BF39" s="708"/>
      <c r="BG39" s="708"/>
      <c r="BH39" s="708"/>
      <c r="BI39" s="108"/>
      <c r="BJ39" s="32">
        <f t="shared" si="14"/>
        <v>222.8978590544157</v>
      </c>
      <c r="BK39" s="31">
        <f t="shared" si="23"/>
        <v>2674.7743086529886</v>
      </c>
      <c r="BL39" s="708"/>
      <c r="BM39" s="708"/>
      <c r="BN39" s="708"/>
    </row>
    <row r="40" spans="1:66" ht="16.5" customHeight="1" x14ac:dyDescent="0.2">
      <c r="A40" s="34">
        <v>4</v>
      </c>
      <c r="B40" s="118" t="s">
        <v>340</v>
      </c>
      <c r="C40" s="133" t="s">
        <v>252</v>
      </c>
      <c r="D40" s="22" t="s">
        <v>554</v>
      </c>
      <c r="E40" s="703"/>
      <c r="F40" s="114" t="str">
        <f t="shared" si="0"/>
        <v>044007VENP_TP02</v>
      </c>
      <c r="G40" s="23" t="str">
        <f t="shared" si="1"/>
        <v>044007VENP_TP02_Cta_22</v>
      </c>
      <c r="H40" s="98" t="s">
        <v>12</v>
      </c>
      <c r="I40" s="37" t="s">
        <v>14</v>
      </c>
      <c r="J40" s="119">
        <v>2</v>
      </c>
      <c r="K40" s="118" t="s">
        <v>478</v>
      </c>
      <c r="L40" s="118" t="s">
        <v>515</v>
      </c>
      <c r="M40" s="120" t="s">
        <v>10</v>
      </c>
      <c r="N40" s="118">
        <v>1</v>
      </c>
      <c r="O40" s="117">
        <v>490</v>
      </c>
      <c r="P40" s="117">
        <v>540</v>
      </c>
      <c r="Q40" s="117">
        <v>48</v>
      </c>
      <c r="R40" s="117"/>
      <c r="S40" s="35" t="s">
        <v>134</v>
      </c>
      <c r="T40" s="117" t="s">
        <v>136</v>
      </c>
      <c r="U40" s="117" t="s">
        <v>138</v>
      </c>
      <c r="V40" s="121" t="s">
        <v>160</v>
      </c>
      <c r="W40" s="122" t="s">
        <v>148</v>
      </c>
      <c r="X40" s="24"/>
      <c r="Y40" s="25"/>
      <c r="Z40" s="25"/>
      <c r="AA40" s="26">
        <v>200</v>
      </c>
      <c r="AB40" s="27">
        <v>0.5</v>
      </c>
      <c r="AC40" s="28">
        <f t="shared" si="16"/>
        <v>100</v>
      </c>
      <c r="AD40" s="29">
        <f t="shared" si="17"/>
        <v>200</v>
      </c>
      <c r="AE40" s="30">
        <v>0.05</v>
      </c>
      <c r="AF40" s="29">
        <f t="shared" si="18"/>
        <v>210</v>
      </c>
      <c r="AG40" s="31">
        <f t="shared" si="24"/>
        <v>2520</v>
      </c>
      <c r="AH40" s="708"/>
      <c r="AI40" s="708"/>
      <c r="AJ40" s="708"/>
      <c r="AK40" s="108"/>
      <c r="AL40" s="32">
        <f t="shared" si="6"/>
        <v>222.8978590544157</v>
      </c>
      <c r="AM40" s="31">
        <f t="shared" si="19"/>
        <v>2674.7743086529886</v>
      </c>
      <c r="AN40" s="708"/>
      <c r="AO40" s="708"/>
      <c r="AP40" s="708"/>
      <c r="AQ40" s="108"/>
      <c r="AR40" s="32">
        <f t="shared" si="8"/>
        <v>222.8978590544157</v>
      </c>
      <c r="AS40" s="31">
        <f t="shared" si="20"/>
        <v>2674.7743086529886</v>
      </c>
      <c r="AT40" s="708"/>
      <c r="AU40" s="708"/>
      <c r="AV40" s="708"/>
      <c r="AW40" s="108"/>
      <c r="AX40" s="32">
        <f t="shared" si="10"/>
        <v>222.8978590544157</v>
      </c>
      <c r="AY40" s="31">
        <f t="shared" si="21"/>
        <v>2674.7743086529886</v>
      </c>
      <c r="AZ40" s="708"/>
      <c r="BA40" s="708"/>
      <c r="BB40" s="708"/>
      <c r="BC40" s="108"/>
      <c r="BD40" s="32">
        <f t="shared" si="12"/>
        <v>222.8978590544157</v>
      </c>
      <c r="BE40" s="31">
        <f t="shared" si="22"/>
        <v>2674.7743086529886</v>
      </c>
      <c r="BF40" s="708"/>
      <c r="BG40" s="708"/>
      <c r="BH40" s="708"/>
      <c r="BI40" s="108"/>
      <c r="BJ40" s="32">
        <f t="shared" si="14"/>
        <v>222.8978590544157</v>
      </c>
      <c r="BK40" s="31">
        <f t="shared" si="23"/>
        <v>2674.7743086529886</v>
      </c>
      <c r="BL40" s="708"/>
      <c r="BM40" s="708"/>
      <c r="BN40" s="708"/>
    </row>
    <row r="41" spans="1:66" ht="16.5" customHeight="1" x14ac:dyDescent="0.2">
      <c r="A41" s="34">
        <v>4</v>
      </c>
      <c r="B41" s="118" t="s">
        <v>340</v>
      </c>
      <c r="C41" s="133" t="s">
        <v>252</v>
      </c>
      <c r="D41" s="36" t="s">
        <v>554</v>
      </c>
      <c r="E41" s="703"/>
      <c r="F41" s="95" t="str">
        <f t="shared" si="0"/>
        <v>044007VENP_TP02</v>
      </c>
      <c r="G41" s="124" t="str">
        <f t="shared" si="1"/>
        <v>044007VENP_TP02_Cta_23</v>
      </c>
      <c r="H41" s="37" t="s">
        <v>12</v>
      </c>
      <c r="I41" s="37" t="s">
        <v>14</v>
      </c>
      <c r="J41" s="119">
        <v>2</v>
      </c>
      <c r="K41" s="118" t="s">
        <v>478</v>
      </c>
      <c r="L41" s="118" t="s">
        <v>516</v>
      </c>
      <c r="M41" s="120" t="s">
        <v>10</v>
      </c>
      <c r="N41" s="118">
        <v>1</v>
      </c>
      <c r="O41" s="117">
        <v>490</v>
      </c>
      <c r="P41" s="117">
        <v>540</v>
      </c>
      <c r="Q41" s="117">
        <v>48</v>
      </c>
      <c r="R41" s="117"/>
      <c r="S41" s="35" t="s">
        <v>134</v>
      </c>
      <c r="T41" s="117" t="s">
        <v>136</v>
      </c>
      <c r="U41" s="117" t="s">
        <v>138</v>
      </c>
      <c r="V41" s="121" t="s">
        <v>160</v>
      </c>
      <c r="W41" s="122" t="s">
        <v>148</v>
      </c>
      <c r="X41" s="24"/>
      <c r="Y41" s="25"/>
      <c r="Z41" s="25"/>
      <c r="AA41" s="26">
        <v>200</v>
      </c>
      <c r="AB41" s="27">
        <v>0.5</v>
      </c>
      <c r="AC41" s="28">
        <f t="shared" si="16"/>
        <v>100</v>
      </c>
      <c r="AD41" s="29">
        <f t="shared" si="17"/>
        <v>200</v>
      </c>
      <c r="AE41" s="30">
        <v>0.05</v>
      </c>
      <c r="AF41" s="29">
        <f t="shared" si="18"/>
        <v>210</v>
      </c>
      <c r="AG41" s="31">
        <f t="shared" si="24"/>
        <v>2520</v>
      </c>
      <c r="AH41" s="708"/>
      <c r="AI41" s="708"/>
      <c r="AJ41" s="708"/>
      <c r="AK41" s="108"/>
      <c r="AL41" s="32">
        <f t="shared" si="6"/>
        <v>222.8978590544157</v>
      </c>
      <c r="AM41" s="31">
        <f t="shared" si="19"/>
        <v>2674.7743086529886</v>
      </c>
      <c r="AN41" s="708"/>
      <c r="AO41" s="708"/>
      <c r="AP41" s="708"/>
      <c r="AQ41" s="108"/>
      <c r="AR41" s="32">
        <f t="shared" si="8"/>
        <v>222.8978590544157</v>
      </c>
      <c r="AS41" s="31">
        <f t="shared" si="20"/>
        <v>2674.7743086529886</v>
      </c>
      <c r="AT41" s="708"/>
      <c r="AU41" s="708"/>
      <c r="AV41" s="708"/>
      <c r="AW41" s="108"/>
      <c r="AX41" s="32">
        <f t="shared" si="10"/>
        <v>222.8978590544157</v>
      </c>
      <c r="AY41" s="31">
        <f t="shared" si="21"/>
        <v>2674.7743086529886</v>
      </c>
      <c r="AZ41" s="708"/>
      <c r="BA41" s="708"/>
      <c r="BB41" s="708"/>
      <c r="BC41" s="108"/>
      <c r="BD41" s="32">
        <f t="shared" si="12"/>
        <v>222.8978590544157</v>
      </c>
      <c r="BE41" s="31">
        <f t="shared" si="22"/>
        <v>2674.7743086529886</v>
      </c>
      <c r="BF41" s="708"/>
      <c r="BG41" s="708"/>
      <c r="BH41" s="708"/>
      <c r="BI41" s="108"/>
      <c r="BJ41" s="32">
        <f t="shared" si="14"/>
        <v>222.8978590544157</v>
      </c>
      <c r="BK41" s="31">
        <f t="shared" si="23"/>
        <v>2674.7743086529886</v>
      </c>
      <c r="BL41" s="708"/>
      <c r="BM41" s="708"/>
      <c r="BN41" s="708"/>
    </row>
    <row r="42" spans="1:66" ht="16.5" customHeight="1" x14ac:dyDescent="0.2">
      <c r="A42" s="34">
        <v>4</v>
      </c>
      <c r="B42" s="118" t="s">
        <v>340</v>
      </c>
      <c r="C42" s="133" t="s">
        <v>252</v>
      </c>
      <c r="D42" s="36" t="s">
        <v>554</v>
      </c>
      <c r="E42" s="703"/>
      <c r="F42" s="95" t="str">
        <f t="shared" si="0"/>
        <v>044007VENP_TP02</v>
      </c>
      <c r="G42" s="124" t="str">
        <f t="shared" si="1"/>
        <v>044007VENP_TP02_Cta_24</v>
      </c>
      <c r="H42" s="37" t="s">
        <v>12</v>
      </c>
      <c r="I42" s="37" t="s">
        <v>14</v>
      </c>
      <c r="J42" s="119">
        <v>2</v>
      </c>
      <c r="K42" s="118" t="s">
        <v>478</v>
      </c>
      <c r="L42" s="118" t="s">
        <v>517</v>
      </c>
      <c r="M42" s="120" t="s">
        <v>10</v>
      </c>
      <c r="N42" s="118">
        <v>1</v>
      </c>
      <c r="O42" s="117">
        <v>490</v>
      </c>
      <c r="P42" s="117">
        <v>540</v>
      </c>
      <c r="Q42" s="117">
        <v>48</v>
      </c>
      <c r="R42" s="117"/>
      <c r="S42" s="35" t="s">
        <v>134</v>
      </c>
      <c r="T42" s="117" t="s">
        <v>136</v>
      </c>
      <c r="U42" s="117" t="s">
        <v>138</v>
      </c>
      <c r="V42" s="121" t="s">
        <v>160</v>
      </c>
      <c r="W42" s="122" t="s">
        <v>148</v>
      </c>
      <c r="X42" s="24"/>
      <c r="Y42" s="25"/>
      <c r="Z42" s="25"/>
      <c r="AA42" s="26">
        <v>200</v>
      </c>
      <c r="AB42" s="27">
        <v>0.5</v>
      </c>
      <c r="AC42" s="28">
        <f t="shared" si="16"/>
        <v>100</v>
      </c>
      <c r="AD42" s="29">
        <f t="shared" si="17"/>
        <v>200</v>
      </c>
      <c r="AE42" s="30">
        <v>0.05</v>
      </c>
      <c r="AF42" s="29">
        <f t="shared" si="18"/>
        <v>210</v>
      </c>
      <c r="AG42" s="31">
        <f t="shared" si="24"/>
        <v>2520</v>
      </c>
      <c r="AH42" s="708"/>
      <c r="AI42" s="708"/>
      <c r="AJ42" s="708"/>
      <c r="AK42" s="108"/>
      <c r="AL42" s="32">
        <f t="shared" si="6"/>
        <v>222.8978590544157</v>
      </c>
      <c r="AM42" s="31">
        <f t="shared" si="19"/>
        <v>2674.7743086529886</v>
      </c>
      <c r="AN42" s="708"/>
      <c r="AO42" s="708"/>
      <c r="AP42" s="708"/>
      <c r="AQ42" s="108"/>
      <c r="AR42" s="32">
        <f t="shared" si="8"/>
        <v>222.8978590544157</v>
      </c>
      <c r="AS42" s="31">
        <f t="shared" si="20"/>
        <v>2674.7743086529886</v>
      </c>
      <c r="AT42" s="708"/>
      <c r="AU42" s="708"/>
      <c r="AV42" s="708"/>
      <c r="AW42" s="108"/>
      <c r="AX42" s="32">
        <f t="shared" si="10"/>
        <v>222.8978590544157</v>
      </c>
      <c r="AY42" s="31">
        <f t="shared" si="21"/>
        <v>2674.7743086529886</v>
      </c>
      <c r="AZ42" s="708"/>
      <c r="BA42" s="708"/>
      <c r="BB42" s="708"/>
      <c r="BC42" s="108"/>
      <c r="BD42" s="32">
        <f t="shared" si="12"/>
        <v>222.8978590544157</v>
      </c>
      <c r="BE42" s="31">
        <f t="shared" si="22"/>
        <v>2674.7743086529886</v>
      </c>
      <c r="BF42" s="708"/>
      <c r="BG42" s="708"/>
      <c r="BH42" s="708"/>
      <c r="BI42" s="108"/>
      <c r="BJ42" s="32">
        <f t="shared" si="14"/>
        <v>222.8978590544157</v>
      </c>
      <c r="BK42" s="31">
        <f t="shared" si="23"/>
        <v>2674.7743086529886</v>
      </c>
      <c r="BL42" s="708"/>
      <c r="BM42" s="708"/>
      <c r="BN42" s="708"/>
    </row>
    <row r="43" spans="1:66" ht="16.5" customHeight="1" x14ac:dyDescent="0.2">
      <c r="A43" s="34">
        <v>4</v>
      </c>
      <c r="B43" s="118" t="s">
        <v>340</v>
      </c>
      <c r="C43" s="133" t="s">
        <v>252</v>
      </c>
      <c r="D43" s="36" t="s">
        <v>554</v>
      </c>
      <c r="E43" s="703"/>
      <c r="F43" s="95" t="str">
        <f t="shared" si="0"/>
        <v>044007VENP_TP02</v>
      </c>
      <c r="G43" s="124" t="str">
        <f t="shared" si="1"/>
        <v>044007VENP_TP02_Cta_25</v>
      </c>
      <c r="H43" s="37" t="s">
        <v>12</v>
      </c>
      <c r="I43" s="37" t="s">
        <v>14</v>
      </c>
      <c r="J43" s="119">
        <v>2</v>
      </c>
      <c r="K43" s="118" t="s">
        <v>478</v>
      </c>
      <c r="L43" s="118" t="s">
        <v>518</v>
      </c>
      <c r="M43" s="120" t="s">
        <v>10</v>
      </c>
      <c r="N43" s="118">
        <v>1</v>
      </c>
      <c r="O43" s="117">
        <v>490</v>
      </c>
      <c r="P43" s="117">
        <v>540</v>
      </c>
      <c r="Q43" s="117">
        <v>48</v>
      </c>
      <c r="R43" s="117"/>
      <c r="S43" s="35" t="s">
        <v>134</v>
      </c>
      <c r="T43" s="117" t="s">
        <v>136</v>
      </c>
      <c r="U43" s="117" t="s">
        <v>138</v>
      </c>
      <c r="V43" s="121" t="s">
        <v>160</v>
      </c>
      <c r="W43" s="122" t="s">
        <v>148</v>
      </c>
      <c r="X43" s="24"/>
      <c r="Y43" s="25"/>
      <c r="Z43" s="25"/>
      <c r="AA43" s="26">
        <v>200</v>
      </c>
      <c r="AB43" s="27">
        <v>0.5</v>
      </c>
      <c r="AC43" s="28">
        <f t="shared" si="16"/>
        <v>100</v>
      </c>
      <c r="AD43" s="29">
        <f t="shared" si="17"/>
        <v>200</v>
      </c>
      <c r="AE43" s="30">
        <v>0.05</v>
      </c>
      <c r="AF43" s="29">
        <f t="shared" si="18"/>
        <v>210</v>
      </c>
      <c r="AG43" s="31">
        <f t="shared" si="24"/>
        <v>2520</v>
      </c>
      <c r="AH43" s="708"/>
      <c r="AI43" s="708"/>
      <c r="AJ43" s="708"/>
      <c r="AK43" s="108"/>
      <c r="AL43" s="32">
        <f t="shared" si="6"/>
        <v>222.8978590544157</v>
      </c>
      <c r="AM43" s="31">
        <f t="shared" si="19"/>
        <v>2674.7743086529886</v>
      </c>
      <c r="AN43" s="708"/>
      <c r="AO43" s="708"/>
      <c r="AP43" s="708"/>
      <c r="AQ43" s="108"/>
      <c r="AR43" s="32">
        <f t="shared" si="8"/>
        <v>222.8978590544157</v>
      </c>
      <c r="AS43" s="31">
        <f t="shared" si="20"/>
        <v>2674.7743086529886</v>
      </c>
      <c r="AT43" s="708"/>
      <c r="AU43" s="708"/>
      <c r="AV43" s="708"/>
      <c r="AW43" s="108"/>
      <c r="AX43" s="32">
        <f t="shared" si="10"/>
        <v>222.8978590544157</v>
      </c>
      <c r="AY43" s="31">
        <f t="shared" si="21"/>
        <v>2674.7743086529886</v>
      </c>
      <c r="AZ43" s="708"/>
      <c r="BA43" s="708"/>
      <c r="BB43" s="708"/>
      <c r="BC43" s="108"/>
      <c r="BD43" s="32">
        <f t="shared" si="12"/>
        <v>222.8978590544157</v>
      </c>
      <c r="BE43" s="31">
        <f t="shared" si="22"/>
        <v>2674.7743086529886</v>
      </c>
      <c r="BF43" s="708"/>
      <c r="BG43" s="708"/>
      <c r="BH43" s="708"/>
      <c r="BI43" s="108"/>
      <c r="BJ43" s="32">
        <f t="shared" si="14"/>
        <v>222.8978590544157</v>
      </c>
      <c r="BK43" s="31">
        <f t="shared" si="23"/>
        <v>2674.7743086529886</v>
      </c>
      <c r="BL43" s="708"/>
      <c r="BM43" s="708"/>
      <c r="BN43" s="708"/>
    </row>
    <row r="44" spans="1:66" ht="16.5" customHeight="1" x14ac:dyDescent="0.2">
      <c r="A44" s="34">
        <v>4</v>
      </c>
      <c r="B44" s="118" t="s">
        <v>340</v>
      </c>
      <c r="C44" s="133" t="s">
        <v>252</v>
      </c>
      <c r="D44" s="36" t="s">
        <v>554</v>
      </c>
      <c r="E44" s="703"/>
      <c r="F44" s="95" t="str">
        <f t="shared" si="0"/>
        <v>044007VENP_TP02</v>
      </c>
      <c r="G44" s="124" t="str">
        <f t="shared" si="1"/>
        <v>044007VENP_TP02_Cta_26</v>
      </c>
      <c r="H44" s="37" t="s">
        <v>12</v>
      </c>
      <c r="I44" s="37" t="s">
        <v>14</v>
      </c>
      <c r="J44" s="119">
        <v>2</v>
      </c>
      <c r="K44" s="118" t="s">
        <v>478</v>
      </c>
      <c r="L44" s="118" t="s">
        <v>519</v>
      </c>
      <c r="M44" s="120" t="s">
        <v>10</v>
      </c>
      <c r="N44" s="118">
        <v>1</v>
      </c>
      <c r="O44" s="117">
        <v>490</v>
      </c>
      <c r="P44" s="117">
        <v>540</v>
      </c>
      <c r="Q44" s="117">
        <v>48</v>
      </c>
      <c r="R44" s="117"/>
      <c r="S44" s="35" t="s">
        <v>134</v>
      </c>
      <c r="T44" s="117" t="s">
        <v>136</v>
      </c>
      <c r="U44" s="117" t="s">
        <v>138</v>
      </c>
      <c r="V44" s="121" t="s">
        <v>160</v>
      </c>
      <c r="W44" s="122" t="s">
        <v>148</v>
      </c>
      <c r="X44" s="24"/>
      <c r="Y44" s="25"/>
      <c r="Z44" s="25"/>
      <c r="AA44" s="26">
        <v>200</v>
      </c>
      <c r="AB44" s="27">
        <v>0.5</v>
      </c>
      <c r="AC44" s="28">
        <f t="shared" si="16"/>
        <v>100</v>
      </c>
      <c r="AD44" s="29">
        <f t="shared" si="17"/>
        <v>200</v>
      </c>
      <c r="AE44" s="30">
        <v>0.05</v>
      </c>
      <c r="AF44" s="29">
        <f t="shared" si="18"/>
        <v>210</v>
      </c>
      <c r="AG44" s="31">
        <f t="shared" si="24"/>
        <v>2520</v>
      </c>
      <c r="AH44" s="708"/>
      <c r="AI44" s="708"/>
      <c r="AJ44" s="708"/>
      <c r="AK44" s="108"/>
      <c r="AL44" s="32">
        <f t="shared" si="6"/>
        <v>222.8978590544157</v>
      </c>
      <c r="AM44" s="31">
        <f t="shared" si="19"/>
        <v>2674.7743086529886</v>
      </c>
      <c r="AN44" s="708"/>
      <c r="AO44" s="708"/>
      <c r="AP44" s="708"/>
      <c r="AQ44" s="108"/>
      <c r="AR44" s="32">
        <f t="shared" si="8"/>
        <v>222.8978590544157</v>
      </c>
      <c r="AS44" s="31">
        <f t="shared" si="20"/>
        <v>2674.7743086529886</v>
      </c>
      <c r="AT44" s="708"/>
      <c r="AU44" s="708"/>
      <c r="AV44" s="708"/>
      <c r="AW44" s="108"/>
      <c r="AX44" s="32">
        <f t="shared" si="10"/>
        <v>222.8978590544157</v>
      </c>
      <c r="AY44" s="31">
        <f t="shared" si="21"/>
        <v>2674.7743086529886</v>
      </c>
      <c r="AZ44" s="708"/>
      <c r="BA44" s="708"/>
      <c r="BB44" s="708"/>
      <c r="BC44" s="108"/>
      <c r="BD44" s="32">
        <f t="shared" si="12"/>
        <v>222.8978590544157</v>
      </c>
      <c r="BE44" s="31">
        <f t="shared" si="22"/>
        <v>2674.7743086529886</v>
      </c>
      <c r="BF44" s="708"/>
      <c r="BG44" s="708"/>
      <c r="BH44" s="708"/>
      <c r="BI44" s="108"/>
      <c r="BJ44" s="32">
        <f t="shared" si="14"/>
        <v>222.8978590544157</v>
      </c>
      <c r="BK44" s="31">
        <f t="shared" si="23"/>
        <v>2674.7743086529886</v>
      </c>
      <c r="BL44" s="708"/>
      <c r="BM44" s="708"/>
      <c r="BN44" s="708"/>
    </row>
    <row r="45" spans="1:66" ht="16.5" customHeight="1" x14ac:dyDescent="0.2">
      <c r="A45" s="34">
        <v>4</v>
      </c>
      <c r="B45" s="118" t="s">
        <v>340</v>
      </c>
      <c r="C45" s="133" t="s">
        <v>252</v>
      </c>
      <c r="D45" s="36" t="s">
        <v>554</v>
      </c>
      <c r="E45" s="703"/>
      <c r="F45" s="95" t="str">
        <f t="shared" ref="F45:F105" si="25">CONCATENATE(C45,I45,M45,K45)</f>
        <v>044007VENP_TP02</v>
      </c>
      <c r="G45" s="124" t="str">
        <f t="shared" ref="G45:G105" si="26">CONCATENATE(C45,I45,M45,K45,M45,L45)</f>
        <v>044007VENP_TP02_Cta_27</v>
      </c>
      <c r="H45" s="37" t="s">
        <v>12</v>
      </c>
      <c r="I45" s="37" t="s">
        <v>14</v>
      </c>
      <c r="J45" s="119">
        <v>2</v>
      </c>
      <c r="K45" s="118" t="s">
        <v>478</v>
      </c>
      <c r="L45" s="118" t="s">
        <v>520</v>
      </c>
      <c r="M45" s="120" t="s">
        <v>10</v>
      </c>
      <c r="N45" s="118">
        <v>1</v>
      </c>
      <c r="O45" s="117">
        <v>490</v>
      </c>
      <c r="P45" s="117">
        <v>540</v>
      </c>
      <c r="Q45" s="117">
        <v>48</v>
      </c>
      <c r="R45" s="117"/>
      <c r="S45" s="35" t="s">
        <v>134</v>
      </c>
      <c r="T45" s="117" t="s">
        <v>136</v>
      </c>
      <c r="U45" s="117" t="s">
        <v>138</v>
      </c>
      <c r="V45" s="121" t="s">
        <v>160</v>
      </c>
      <c r="W45" s="122" t="s">
        <v>148</v>
      </c>
      <c r="X45" s="24"/>
      <c r="Y45" s="25"/>
      <c r="Z45" s="25"/>
      <c r="AA45" s="26">
        <v>200</v>
      </c>
      <c r="AB45" s="27">
        <v>0.5</v>
      </c>
      <c r="AC45" s="28">
        <f t="shared" si="16"/>
        <v>100</v>
      </c>
      <c r="AD45" s="29">
        <f t="shared" si="17"/>
        <v>200</v>
      </c>
      <c r="AE45" s="30">
        <v>0.05</v>
      </c>
      <c r="AF45" s="29">
        <f t="shared" si="18"/>
        <v>210</v>
      </c>
      <c r="AG45" s="31">
        <f t="shared" si="24"/>
        <v>2520</v>
      </c>
      <c r="AH45" s="708"/>
      <c r="AI45" s="708"/>
      <c r="AJ45" s="708"/>
      <c r="AK45" s="108"/>
      <c r="AL45" s="32">
        <f t="shared" si="6"/>
        <v>222.8978590544157</v>
      </c>
      <c r="AM45" s="31">
        <f t="shared" si="19"/>
        <v>2674.7743086529886</v>
      </c>
      <c r="AN45" s="708"/>
      <c r="AO45" s="708"/>
      <c r="AP45" s="708"/>
      <c r="AQ45" s="108"/>
      <c r="AR45" s="32">
        <f t="shared" si="8"/>
        <v>222.8978590544157</v>
      </c>
      <c r="AS45" s="31">
        <f t="shared" si="20"/>
        <v>2674.7743086529886</v>
      </c>
      <c r="AT45" s="708"/>
      <c r="AU45" s="708"/>
      <c r="AV45" s="708"/>
      <c r="AW45" s="108"/>
      <c r="AX45" s="32">
        <f t="shared" si="10"/>
        <v>222.8978590544157</v>
      </c>
      <c r="AY45" s="31">
        <f t="shared" si="21"/>
        <v>2674.7743086529886</v>
      </c>
      <c r="AZ45" s="708"/>
      <c r="BA45" s="708"/>
      <c r="BB45" s="708"/>
      <c r="BC45" s="108"/>
      <c r="BD45" s="32">
        <f t="shared" si="12"/>
        <v>222.8978590544157</v>
      </c>
      <c r="BE45" s="31">
        <f t="shared" si="22"/>
        <v>2674.7743086529886</v>
      </c>
      <c r="BF45" s="708"/>
      <c r="BG45" s="708"/>
      <c r="BH45" s="708"/>
      <c r="BI45" s="108"/>
      <c r="BJ45" s="32">
        <f t="shared" si="14"/>
        <v>222.8978590544157</v>
      </c>
      <c r="BK45" s="31">
        <f t="shared" si="23"/>
        <v>2674.7743086529886</v>
      </c>
      <c r="BL45" s="708"/>
      <c r="BM45" s="708"/>
      <c r="BN45" s="708"/>
    </row>
    <row r="46" spans="1:66" ht="16.5" customHeight="1" x14ac:dyDescent="0.2">
      <c r="A46" s="34">
        <v>4</v>
      </c>
      <c r="B46" s="118" t="s">
        <v>340</v>
      </c>
      <c r="C46" s="133" t="s">
        <v>252</v>
      </c>
      <c r="D46" s="36" t="s">
        <v>554</v>
      </c>
      <c r="E46" s="703"/>
      <c r="F46" s="95" t="str">
        <f t="shared" si="25"/>
        <v>044007VENP_TP02</v>
      </c>
      <c r="G46" s="124" t="str">
        <f t="shared" si="26"/>
        <v>044007VENP_TP02_Cta_28</v>
      </c>
      <c r="H46" s="37" t="s">
        <v>12</v>
      </c>
      <c r="I46" s="37" t="s">
        <v>14</v>
      </c>
      <c r="J46" s="119">
        <v>2</v>
      </c>
      <c r="K46" s="118" t="s">
        <v>478</v>
      </c>
      <c r="L46" s="118" t="s">
        <v>521</v>
      </c>
      <c r="M46" s="120" t="s">
        <v>10</v>
      </c>
      <c r="N46" s="118">
        <v>1</v>
      </c>
      <c r="O46" s="117">
        <v>490</v>
      </c>
      <c r="P46" s="117">
        <v>540</v>
      </c>
      <c r="Q46" s="117">
        <v>48</v>
      </c>
      <c r="R46" s="117"/>
      <c r="S46" s="35" t="s">
        <v>134</v>
      </c>
      <c r="T46" s="117" t="s">
        <v>136</v>
      </c>
      <c r="U46" s="117" t="s">
        <v>138</v>
      </c>
      <c r="V46" s="121" t="s">
        <v>160</v>
      </c>
      <c r="W46" s="122" t="s">
        <v>148</v>
      </c>
      <c r="X46" s="24"/>
      <c r="Y46" s="25"/>
      <c r="Z46" s="25"/>
      <c r="AA46" s="26">
        <v>200</v>
      </c>
      <c r="AB46" s="27">
        <v>0.5</v>
      </c>
      <c r="AC46" s="28">
        <f t="shared" si="16"/>
        <v>100</v>
      </c>
      <c r="AD46" s="29">
        <f t="shared" si="17"/>
        <v>200</v>
      </c>
      <c r="AE46" s="30">
        <v>0.05</v>
      </c>
      <c r="AF46" s="29">
        <f t="shared" si="18"/>
        <v>210</v>
      </c>
      <c r="AG46" s="31">
        <f t="shared" si="24"/>
        <v>2520</v>
      </c>
      <c r="AH46" s="708"/>
      <c r="AI46" s="708"/>
      <c r="AJ46" s="708"/>
      <c r="AK46" s="108"/>
      <c r="AL46" s="32">
        <f t="shared" si="6"/>
        <v>222.8978590544157</v>
      </c>
      <c r="AM46" s="31">
        <f t="shared" si="19"/>
        <v>2674.7743086529886</v>
      </c>
      <c r="AN46" s="708"/>
      <c r="AO46" s="708"/>
      <c r="AP46" s="708"/>
      <c r="AQ46" s="108"/>
      <c r="AR46" s="32">
        <f t="shared" si="8"/>
        <v>222.8978590544157</v>
      </c>
      <c r="AS46" s="31">
        <f t="shared" si="20"/>
        <v>2674.7743086529886</v>
      </c>
      <c r="AT46" s="708"/>
      <c r="AU46" s="708"/>
      <c r="AV46" s="708"/>
      <c r="AW46" s="108"/>
      <c r="AX46" s="32">
        <f t="shared" si="10"/>
        <v>222.8978590544157</v>
      </c>
      <c r="AY46" s="31">
        <f t="shared" si="21"/>
        <v>2674.7743086529886</v>
      </c>
      <c r="AZ46" s="708"/>
      <c r="BA46" s="708"/>
      <c r="BB46" s="708"/>
      <c r="BC46" s="108"/>
      <c r="BD46" s="32">
        <f t="shared" si="12"/>
        <v>222.8978590544157</v>
      </c>
      <c r="BE46" s="31">
        <f t="shared" si="22"/>
        <v>2674.7743086529886</v>
      </c>
      <c r="BF46" s="708"/>
      <c r="BG46" s="708"/>
      <c r="BH46" s="708"/>
      <c r="BI46" s="108"/>
      <c r="BJ46" s="32">
        <f t="shared" si="14"/>
        <v>222.8978590544157</v>
      </c>
      <c r="BK46" s="31">
        <f t="shared" si="23"/>
        <v>2674.7743086529886</v>
      </c>
      <c r="BL46" s="708"/>
      <c r="BM46" s="708"/>
      <c r="BN46" s="708"/>
    </row>
    <row r="47" spans="1:66" ht="16.5" customHeight="1" x14ac:dyDescent="0.2">
      <c r="A47" s="34">
        <v>4</v>
      </c>
      <c r="B47" s="118" t="s">
        <v>340</v>
      </c>
      <c r="C47" s="133" t="s">
        <v>252</v>
      </c>
      <c r="D47" s="36" t="s">
        <v>554</v>
      </c>
      <c r="E47" s="703"/>
      <c r="F47" s="95" t="str">
        <f t="shared" si="25"/>
        <v>044007VENP_TP02</v>
      </c>
      <c r="G47" s="124" t="str">
        <f t="shared" si="26"/>
        <v>044007VENP_TP02_Cta_29</v>
      </c>
      <c r="H47" s="37" t="s">
        <v>12</v>
      </c>
      <c r="I47" s="37" t="s">
        <v>14</v>
      </c>
      <c r="J47" s="119">
        <v>2</v>
      </c>
      <c r="K47" s="118" t="s">
        <v>478</v>
      </c>
      <c r="L47" s="118" t="s">
        <v>522</v>
      </c>
      <c r="M47" s="120" t="s">
        <v>10</v>
      </c>
      <c r="N47" s="118">
        <v>2</v>
      </c>
      <c r="O47" s="117">
        <v>580</v>
      </c>
      <c r="P47" s="117">
        <v>720</v>
      </c>
      <c r="Q47" s="117">
        <v>48</v>
      </c>
      <c r="R47" s="117"/>
      <c r="S47" s="35" t="s">
        <v>134</v>
      </c>
      <c r="T47" s="117" t="s">
        <v>136</v>
      </c>
      <c r="U47" s="117" t="s">
        <v>138</v>
      </c>
      <c r="V47" s="121" t="s">
        <v>160</v>
      </c>
      <c r="W47" s="122" t="s">
        <v>148</v>
      </c>
      <c r="X47" s="24"/>
      <c r="Y47" s="25"/>
      <c r="Z47" s="25"/>
      <c r="AA47" s="26">
        <v>200</v>
      </c>
      <c r="AB47" s="27">
        <v>0.5</v>
      </c>
      <c r="AC47" s="28">
        <f t="shared" si="16"/>
        <v>100</v>
      </c>
      <c r="AD47" s="29">
        <f t="shared" si="17"/>
        <v>400</v>
      </c>
      <c r="AE47" s="30">
        <v>0.05</v>
      </c>
      <c r="AF47" s="29">
        <f t="shared" si="18"/>
        <v>420</v>
      </c>
      <c r="AG47" s="31">
        <f t="shared" si="24"/>
        <v>5040</v>
      </c>
      <c r="AH47" s="708"/>
      <c r="AI47" s="708"/>
      <c r="AJ47" s="708"/>
      <c r="AK47" s="108"/>
      <c r="AL47" s="32">
        <f t="shared" si="6"/>
        <v>445.79571810883141</v>
      </c>
      <c r="AM47" s="31">
        <f t="shared" si="19"/>
        <v>5349.5486173059771</v>
      </c>
      <c r="AN47" s="708"/>
      <c r="AO47" s="708"/>
      <c r="AP47" s="708"/>
      <c r="AQ47" s="108"/>
      <c r="AR47" s="32">
        <f t="shared" si="8"/>
        <v>445.79571810883141</v>
      </c>
      <c r="AS47" s="31">
        <f t="shared" si="20"/>
        <v>5349.5486173059771</v>
      </c>
      <c r="AT47" s="708"/>
      <c r="AU47" s="708"/>
      <c r="AV47" s="708"/>
      <c r="AW47" s="108"/>
      <c r="AX47" s="32">
        <f t="shared" si="10"/>
        <v>445.79571810883141</v>
      </c>
      <c r="AY47" s="31">
        <f t="shared" si="21"/>
        <v>5349.5486173059771</v>
      </c>
      <c r="AZ47" s="708"/>
      <c r="BA47" s="708"/>
      <c r="BB47" s="708"/>
      <c r="BC47" s="108"/>
      <c r="BD47" s="32">
        <f t="shared" si="12"/>
        <v>445.79571810883141</v>
      </c>
      <c r="BE47" s="31">
        <f t="shared" si="22"/>
        <v>5349.5486173059771</v>
      </c>
      <c r="BF47" s="708"/>
      <c r="BG47" s="708"/>
      <c r="BH47" s="708"/>
      <c r="BI47" s="108"/>
      <c r="BJ47" s="32">
        <f t="shared" si="14"/>
        <v>445.79571810883141</v>
      </c>
      <c r="BK47" s="31">
        <f t="shared" si="23"/>
        <v>5349.5486173059771</v>
      </c>
      <c r="BL47" s="708"/>
      <c r="BM47" s="708"/>
      <c r="BN47" s="708"/>
    </row>
    <row r="48" spans="1:66" ht="16.5" customHeight="1" x14ac:dyDescent="0.2">
      <c r="A48" s="34">
        <v>4</v>
      </c>
      <c r="B48" s="118" t="s">
        <v>340</v>
      </c>
      <c r="C48" s="133" t="s">
        <v>252</v>
      </c>
      <c r="D48" s="36" t="s">
        <v>554</v>
      </c>
      <c r="E48" s="703"/>
      <c r="F48" s="95" t="str">
        <f t="shared" si="25"/>
        <v>044007VENP_TP02</v>
      </c>
      <c r="G48" s="124" t="str">
        <f t="shared" si="26"/>
        <v>044007VENP_TP02_Cta_30</v>
      </c>
      <c r="H48" s="37" t="s">
        <v>12</v>
      </c>
      <c r="I48" s="37" t="s">
        <v>14</v>
      </c>
      <c r="J48" s="119">
        <v>2</v>
      </c>
      <c r="K48" s="118" t="s">
        <v>478</v>
      </c>
      <c r="L48" s="118" t="s">
        <v>523</v>
      </c>
      <c r="M48" s="120" t="s">
        <v>10</v>
      </c>
      <c r="N48" s="118">
        <v>1</v>
      </c>
      <c r="O48" s="117">
        <v>490</v>
      </c>
      <c r="P48" s="117">
        <v>540</v>
      </c>
      <c r="Q48" s="117">
        <v>48</v>
      </c>
      <c r="R48" s="117"/>
      <c r="S48" s="35" t="s">
        <v>134</v>
      </c>
      <c r="T48" s="117" t="s">
        <v>136</v>
      </c>
      <c r="U48" s="117" t="s">
        <v>138</v>
      </c>
      <c r="V48" s="121" t="s">
        <v>160</v>
      </c>
      <c r="W48" s="122" t="s">
        <v>148</v>
      </c>
      <c r="X48" s="24"/>
      <c r="Y48" s="25"/>
      <c r="Z48" s="25"/>
      <c r="AA48" s="26">
        <v>200</v>
      </c>
      <c r="AB48" s="27">
        <v>0.5</v>
      </c>
      <c r="AC48" s="28">
        <f t="shared" si="16"/>
        <v>100</v>
      </c>
      <c r="AD48" s="29">
        <f t="shared" si="17"/>
        <v>200</v>
      </c>
      <c r="AE48" s="30">
        <v>0.05</v>
      </c>
      <c r="AF48" s="29">
        <f t="shared" si="18"/>
        <v>210</v>
      </c>
      <c r="AG48" s="31">
        <f t="shared" si="24"/>
        <v>2520</v>
      </c>
      <c r="AH48" s="708"/>
      <c r="AI48" s="708"/>
      <c r="AJ48" s="708"/>
      <c r="AK48" s="108"/>
      <c r="AL48" s="32">
        <f t="shared" si="6"/>
        <v>222.8978590544157</v>
      </c>
      <c r="AM48" s="31">
        <f t="shared" si="19"/>
        <v>2674.7743086529886</v>
      </c>
      <c r="AN48" s="708"/>
      <c r="AO48" s="708"/>
      <c r="AP48" s="708"/>
      <c r="AQ48" s="108"/>
      <c r="AR48" s="32">
        <f t="shared" si="8"/>
        <v>222.8978590544157</v>
      </c>
      <c r="AS48" s="31">
        <f t="shared" si="20"/>
        <v>2674.7743086529886</v>
      </c>
      <c r="AT48" s="708"/>
      <c r="AU48" s="708"/>
      <c r="AV48" s="708"/>
      <c r="AW48" s="108"/>
      <c r="AX48" s="32">
        <f t="shared" si="10"/>
        <v>222.8978590544157</v>
      </c>
      <c r="AY48" s="31">
        <f t="shared" si="21"/>
        <v>2674.7743086529886</v>
      </c>
      <c r="AZ48" s="708"/>
      <c r="BA48" s="708"/>
      <c r="BB48" s="708"/>
      <c r="BC48" s="108"/>
      <c r="BD48" s="32">
        <f t="shared" si="12"/>
        <v>222.8978590544157</v>
      </c>
      <c r="BE48" s="31">
        <f t="shared" si="22"/>
        <v>2674.7743086529886</v>
      </c>
      <c r="BF48" s="708"/>
      <c r="BG48" s="708"/>
      <c r="BH48" s="708"/>
      <c r="BI48" s="108"/>
      <c r="BJ48" s="32">
        <f t="shared" si="14"/>
        <v>222.8978590544157</v>
      </c>
      <c r="BK48" s="31">
        <f t="shared" si="23"/>
        <v>2674.7743086529886</v>
      </c>
      <c r="BL48" s="708"/>
      <c r="BM48" s="708"/>
      <c r="BN48" s="708"/>
    </row>
    <row r="49" spans="1:66" ht="16.5" customHeight="1" x14ac:dyDescent="0.2">
      <c r="A49" s="34">
        <v>4</v>
      </c>
      <c r="B49" s="118" t="s">
        <v>340</v>
      </c>
      <c r="C49" s="133" t="s">
        <v>252</v>
      </c>
      <c r="D49" s="36" t="s">
        <v>554</v>
      </c>
      <c r="E49" s="703"/>
      <c r="F49" s="95" t="str">
        <f t="shared" si="25"/>
        <v>044007VENP_TP02</v>
      </c>
      <c r="G49" s="124" t="str">
        <f t="shared" si="26"/>
        <v>044007VENP_TP02_Cta_31</v>
      </c>
      <c r="H49" s="37" t="s">
        <v>12</v>
      </c>
      <c r="I49" s="37" t="s">
        <v>14</v>
      </c>
      <c r="J49" s="119">
        <v>2</v>
      </c>
      <c r="K49" s="118" t="s">
        <v>478</v>
      </c>
      <c r="L49" s="118" t="s">
        <v>524</v>
      </c>
      <c r="M49" s="120" t="s">
        <v>10</v>
      </c>
      <c r="N49" s="118">
        <v>1</v>
      </c>
      <c r="O49" s="117">
        <v>885</v>
      </c>
      <c r="P49" s="117">
        <v>940</v>
      </c>
      <c r="Q49" s="117">
        <v>70</v>
      </c>
      <c r="R49" s="117"/>
      <c r="S49" s="117" t="s">
        <v>134</v>
      </c>
      <c r="T49" s="117" t="s">
        <v>136</v>
      </c>
      <c r="U49" s="117" t="s">
        <v>138</v>
      </c>
      <c r="V49" s="121" t="s">
        <v>158</v>
      </c>
      <c r="W49" s="122" t="s">
        <v>539</v>
      </c>
      <c r="X49" s="24"/>
      <c r="Y49" s="25"/>
      <c r="Z49" s="25"/>
      <c r="AA49" s="26">
        <v>200</v>
      </c>
      <c r="AB49" s="27">
        <v>0.5</v>
      </c>
      <c r="AC49" s="28">
        <f t="shared" si="16"/>
        <v>100</v>
      </c>
      <c r="AD49" s="29">
        <f t="shared" si="17"/>
        <v>200</v>
      </c>
      <c r="AE49" s="30">
        <v>0.05</v>
      </c>
      <c r="AF49" s="29">
        <f t="shared" si="18"/>
        <v>210</v>
      </c>
      <c r="AG49" s="31">
        <f t="shared" si="24"/>
        <v>2520</v>
      </c>
      <c r="AH49" s="708"/>
      <c r="AI49" s="708"/>
      <c r="AJ49" s="708"/>
      <c r="AK49" s="108"/>
      <c r="AL49" s="32">
        <f t="shared" si="6"/>
        <v>222.8978590544157</v>
      </c>
      <c r="AM49" s="31">
        <f t="shared" si="19"/>
        <v>2674.7743086529886</v>
      </c>
      <c r="AN49" s="708"/>
      <c r="AO49" s="708"/>
      <c r="AP49" s="708"/>
      <c r="AQ49" s="108"/>
      <c r="AR49" s="32">
        <f t="shared" si="8"/>
        <v>222.8978590544157</v>
      </c>
      <c r="AS49" s="31">
        <f t="shared" si="20"/>
        <v>2674.7743086529886</v>
      </c>
      <c r="AT49" s="708"/>
      <c r="AU49" s="708"/>
      <c r="AV49" s="708"/>
      <c r="AW49" s="108"/>
      <c r="AX49" s="32">
        <f t="shared" si="10"/>
        <v>222.8978590544157</v>
      </c>
      <c r="AY49" s="31">
        <f t="shared" si="21"/>
        <v>2674.7743086529886</v>
      </c>
      <c r="AZ49" s="708"/>
      <c r="BA49" s="708"/>
      <c r="BB49" s="708"/>
      <c r="BC49" s="108"/>
      <c r="BD49" s="32">
        <f t="shared" si="12"/>
        <v>222.8978590544157</v>
      </c>
      <c r="BE49" s="31">
        <f t="shared" si="22"/>
        <v>2674.7743086529886</v>
      </c>
      <c r="BF49" s="708"/>
      <c r="BG49" s="708"/>
      <c r="BH49" s="708"/>
      <c r="BI49" s="108"/>
      <c r="BJ49" s="32">
        <f t="shared" si="14"/>
        <v>222.8978590544157</v>
      </c>
      <c r="BK49" s="31">
        <f t="shared" si="23"/>
        <v>2674.7743086529886</v>
      </c>
      <c r="BL49" s="708"/>
      <c r="BM49" s="708"/>
      <c r="BN49" s="708"/>
    </row>
    <row r="50" spans="1:66" ht="16.5" customHeight="1" x14ac:dyDescent="0.2">
      <c r="A50" s="34">
        <v>4</v>
      </c>
      <c r="B50" s="118" t="s">
        <v>340</v>
      </c>
      <c r="C50" s="133" t="s">
        <v>252</v>
      </c>
      <c r="D50" s="36" t="s">
        <v>554</v>
      </c>
      <c r="E50" s="703"/>
      <c r="F50" s="95" t="str">
        <f t="shared" si="25"/>
        <v>044007VENP_TP02</v>
      </c>
      <c r="G50" s="124" t="str">
        <f t="shared" si="26"/>
        <v>044007VENP_TP02_Cta_31</v>
      </c>
      <c r="H50" s="37" t="s">
        <v>12</v>
      </c>
      <c r="I50" s="37" t="s">
        <v>14</v>
      </c>
      <c r="J50" s="119">
        <v>2</v>
      </c>
      <c r="K50" s="118" t="s">
        <v>478</v>
      </c>
      <c r="L50" s="118" t="s">
        <v>524</v>
      </c>
      <c r="M50" s="120" t="s">
        <v>10</v>
      </c>
      <c r="N50" s="118">
        <v>1</v>
      </c>
      <c r="O50" s="117">
        <v>630</v>
      </c>
      <c r="P50" s="117">
        <v>885</v>
      </c>
      <c r="Q50" s="117">
        <v>70</v>
      </c>
      <c r="R50" s="117"/>
      <c r="S50" s="117" t="s">
        <v>134</v>
      </c>
      <c r="T50" s="117" t="s">
        <v>136</v>
      </c>
      <c r="U50" s="117" t="s">
        <v>138</v>
      </c>
      <c r="V50" s="121" t="s">
        <v>158</v>
      </c>
      <c r="W50" s="122" t="s">
        <v>539</v>
      </c>
      <c r="X50" s="24"/>
      <c r="Y50" s="25"/>
      <c r="Z50" s="25"/>
      <c r="AA50" s="26">
        <v>200</v>
      </c>
      <c r="AB50" s="27">
        <v>0.5</v>
      </c>
      <c r="AC50" s="28">
        <f t="shared" si="16"/>
        <v>100</v>
      </c>
      <c r="AD50" s="29">
        <f t="shared" si="17"/>
        <v>200</v>
      </c>
      <c r="AE50" s="30">
        <v>0.05</v>
      </c>
      <c r="AF50" s="29">
        <f t="shared" si="18"/>
        <v>210</v>
      </c>
      <c r="AG50" s="31">
        <f t="shared" si="24"/>
        <v>2520</v>
      </c>
      <c r="AH50" s="708"/>
      <c r="AI50" s="708"/>
      <c r="AJ50" s="708"/>
      <c r="AK50" s="108"/>
      <c r="AL50" s="32">
        <f t="shared" si="6"/>
        <v>222.8978590544157</v>
      </c>
      <c r="AM50" s="31">
        <f t="shared" si="19"/>
        <v>2674.7743086529886</v>
      </c>
      <c r="AN50" s="708"/>
      <c r="AO50" s="708"/>
      <c r="AP50" s="708"/>
      <c r="AQ50" s="108"/>
      <c r="AR50" s="32">
        <f t="shared" si="8"/>
        <v>222.8978590544157</v>
      </c>
      <c r="AS50" s="31">
        <f t="shared" si="20"/>
        <v>2674.7743086529886</v>
      </c>
      <c r="AT50" s="708"/>
      <c r="AU50" s="708"/>
      <c r="AV50" s="708"/>
      <c r="AW50" s="108"/>
      <c r="AX50" s="32">
        <f t="shared" si="10"/>
        <v>222.8978590544157</v>
      </c>
      <c r="AY50" s="31">
        <f t="shared" si="21"/>
        <v>2674.7743086529886</v>
      </c>
      <c r="AZ50" s="708"/>
      <c r="BA50" s="708"/>
      <c r="BB50" s="708"/>
      <c r="BC50" s="108"/>
      <c r="BD50" s="32">
        <f t="shared" si="12"/>
        <v>222.8978590544157</v>
      </c>
      <c r="BE50" s="31">
        <f t="shared" si="22"/>
        <v>2674.7743086529886</v>
      </c>
      <c r="BF50" s="708"/>
      <c r="BG50" s="708"/>
      <c r="BH50" s="708"/>
      <c r="BI50" s="108"/>
      <c r="BJ50" s="32">
        <f t="shared" si="14"/>
        <v>222.8978590544157</v>
      </c>
      <c r="BK50" s="31">
        <f t="shared" si="23"/>
        <v>2674.7743086529886</v>
      </c>
      <c r="BL50" s="708"/>
      <c r="BM50" s="708"/>
      <c r="BN50" s="708"/>
    </row>
    <row r="51" spans="1:66" ht="16.5" customHeight="1" x14ac:dyDescent="0.2">
      <c r="A51" s="34">
        <v>4</v>
      </c>
      <c r="B51" s="118" t="s">
        <v>340</v>
      </c>
      <c r="C51" s="133" t="s">
        <v>252</v>
      </c>
      <c r="D51" s="36" t="s">
        <v>554</v>
      </c>
      <c r="E51" s="703"/>
      <c r="F51" s="95" t="str">
        <f t="shared" si="25"/>
        <v>044007VENP_TP02</v>
      </c>
      <c r="G51" s="124" t="str">
        <f t="shared" si="26"/>
        <v>044007VENP_TP02_Cta_32</v>
      </c>
      <c r="H51" s="37" t="s">
        <v>12</v>
      </c>
      <c r="I51" s="37" t="s">
        <v>14</v>
      </c>
      <c r="J51" s="119">
        <v>2</v>
      </c>
      <c r="K51" s="118" t="s">
        <v>478</v>
      </c>
      <c r="L51" s="118" t="s">
        <v>525</v>
      </c>
      <c r="M51" s="120" t="s">
        <v>10</v>
      </c>
      <c r="N51" s="118">
        <v>1</v>
      </c>
      <c r="O51" s="117">
        <v>490</v>
      </c>
      <c r="P51" s="117">
        <v>540</v>
      </c>
      <c r="Q51" s="117">
        <v>48</v>
      </c>
      <c r="R51" s="117"/>
      <c r="S51" s="35" t="s">
        <v>134</v>
      </c>
      <c r="T51" s="117" t="s">
        <v>136</v>
      </c>
      <c r="U51" s="117" t="s">
        <v>138</v>
      </c>
      <c r="V51" s="121" t="s">
        <v>160</v>
      </c>
      <c r="W51" s="122" t="s">
        <v>148</v>
      </c>
      <c r="X51" s="24"/>
      <c r="Y51" s="25"/>
      <c r="Z51" s="25"/>
      <c r="AA51" s="26">
        <v>200</v>
      </c>
      <c r="AB51" s="27">
        <v>0.5</v>
      </c>
      <c r="AC51" s="28">
        <f t="shared" si="16"/>
        <v>100</v>
      </c>
      <c r="AD51" s="29">
        <f t="shared" si="17"/>
        <v>200</v>
      </c>
      <c r="AE51" s="30">
        <v>0.05</v>
      </c>
      <c r="AF51" s="29">
        <f t="shared" si="18"/>
        <v>210</v>
      </c>
      <c r="AG51" s="31">
        <f t="shared" si="24"/>
        <v>2520</v>
      </c>
      <c r="AH51" s="708"/>
      <c r="AI51" s="708"/>
      <c r="AJ51" s="708"/>
      <c r="AK51" s="108"/>
      <c r="AL51" s="32">
        <f t="shared" ref="AL51:AL82" si="27">AF51*$F$10</f>
        <v>222.8978590544157</v>
      </c>
      <c r="AM51" s="31">
        <f t="shared" si="19"/>
        <v>2674.7743086529886</v>
      </c>
      <c r="AN51" s="708"/>
      <c r="AO51" s="708"/>
      <c r="AP51" s="708"/>
      <c r="AQ51" s="108"/>
      <c r="AR51" s="32">
        <f t="shared" ref="AR51:AR82" si="28">AF51*$F$11</f>
        <v>222.8978590544157</v>
      </c>
      <c r="AS51" s="31">
        <f t="shared" si="20"/>
        <v>2674.7743086529886</v>
      </c>
      <c r="AT51" s="708"/>
      <c r="AU51" s="708"/>
      <c r="AV51" s="708"/>
      <c r="AW51" s="108"/>
      <c r="AX51" s="32">
        <f t="shared" ref="AX51:AX82" si="29">AF51*$F$12</f>
        <v>222.8978590544157</v>
      </c>
      <c r="AY51" s="31">
        <f t="shared" si="21"/>
        <v>2674.7743086529886</v>
      </c>
      <c r="AZ51" s="708"/>
      <c r="BA51" s="708"/>
      <c r="BB51" s="708"/>
      <c r="BC51" s="108"/>
      <c r="BD51" s="32">
        <f t="shared" ref="BD51:BD82" si="30">AF51*$F$13</f>
        <v>222.8978590544157</v>
      </c>
      <c r="BE51" s="31">
        <f t="shared" si="22"/>
        <v>2674.7743086529886</v>
      </c>
      <c r="BF51" s="708"/>
      <c r="BG51" s="708"/>
      <c r="BH51" s="708"/>
      <c r="BI51" s="108"/>
      <c r="BJ51" s="32">
        <f t="shared" ref="BJ51:BJ82" si="31">AF51*$F$14</f>
        <v>222.8978590544157</v>
      </c>
      <c r="BK51" s="31">
        <f t="shared" si="23"/>
        <v>2674.7743086529886</v>
      </c>
      <c r="BL51" s="708"/>
      <c r="BM51" s="708"/>
      <c r="BN51" s="708"/>
    </row>
    <row r="52" spans="1:66" ht="16.5" customHeight="1" x14ac:dyDescent="0.2">
      <c r="A52" s="34">
        <v>4</v>
      </c>
      <c r="B52" s="118" t="s">
        <v>340</v>
      </c>
      <c r="C52" s="133" t="s">
        <v>252</v>
      </c>
      <c r="D52" s="36" t="s">
        <v>554</v>
      </c>
      <c r="E52" s="703"/>
      <c r="F52" s="95" t="str">
        <f t="shared" si="25"/>
        <v>044007VENP_TP02</v>
      </c>
      <c r="G52" s="124" t="str">
        <f t="shared" si="26"/>
        <v>044007VENP_TP02_Cta_33</v>
      </c>
      <c r="H52" s="37" t="s">
        <v>12</v>
      </c>
      <c r="I52" s="37" t="s">
        <v>14</v>
      </c>
      <c r="J52" s="119">
        <v>2</v>
      </c>
      <c r="K52" s="118" t="s">
        <v>478</v>
      </c>
      <c r="L52" s="118" t="s">
        <v>526</v>
      </c>
      <c r="M52" s="120" t="s">
        <v>10</v>
      </c>
      <c r="N52" s="118">
        <v>1</v>
      </c>
      <c r="O52" s="117">
        <v>885</v>
      </c>
      <c r="P52" s="117">
        <v>940</v>
      </c>
      <c r="Q52" s="117">
        <v>70</v>
      </c>
      <c r="R52" s="117"/>
      <c r="S52" s="117" t="s">
        <v>134</v>
      </c>
      <c r="T52" s="117" t="s">
        <v>136</v>
      </c>
      <c r="U52" s="117" t="s">
        <v>138</v>
      </c>
      <c r="V52" s="121" t="s">
        <v>158</v>
      </c>
      <c r="W52" s="122" t="s">
        <v>539</v>
      </c>
      <c r="X52" s="24"/>
      <c r="Y52" s="25"/>
      <c r="Z52" s="25"/>
      <c r="AA52" s="26">
        <v>200</v>
      </c>
      <c r="AB52" s="27">
        <v>0.5</v>
      </c>
      <c r="AC52" s="28">
        <f t="shared" si="16"/>
        <v>100</v>
      </c>
      <c r="AD52" s="29">
        <f t="shared" si="17"/>
        <v>200</v>
      </c>
      <c r="AE52" s="30">
        <v>0.05</v>
      </c>
      <c r="AF52" s="29">
        <f t="shared" si="18"/>
        <v>210</v>
      </c>
      <c r="AG52" s="31">
        <f t="shared" si="24"/>
        <v>2520</v>
      </c>
      <c r="AH52" s="708"/>
      <c r="AI52" s="708"/>
      <c r="AJ52" s="708"/>
      <c r="AK52" s="108"/>
      <c r="AL52" s="32">
        <f t="shared" si="27"/>
        <v>222.8978590544157</v>
      </c>
      <c r="AM52" s="31">
        <f t="shared" si="19"/>
        <v>2674.7743086529886</v>
      </c>
      <c r="AN52" s="708"/>
      <c r="AO52" s="708"/>
      <c r="AP52" s="708"/>
      <c r="AQ52" s="108"/>
      <c r="AR52" s="32">
        <f t="shared" si="28"/>
        <v>222.8978590544157</v>
      </c>
      <c r="AS52" s="31">
        <f t="shared" si="20"/>
        <v>2674.7743086529886</v>
      </c>
      <c r="AT52" s="708"/>
      <c r="AU52" s="708"/>
      <c r="AV52" s="708"/>
      <c r="AW52" s="108"/>
      <c r="AX52" s="32">
        <f t="shared" si="29"/>
        <v>222.8978590544157</v>
      </c>
      <c r="AY52" s="31">
        <f t="shared" si="21"/>
        <v>2674.7743086529886</v>
      </c>
      <c r="AZ52" s="708"/>
      <c r="BA52" s="708"/>
      <c r="BB52" s="708"/>
      <c r="BC52" s="108"/>
      <c r="BD52" s="32">
        <f t="shared" si="30"/>
        <v>222.8978590544157</v>
      </c>
      <c r="BE52" s="31">
        <f t="shared" si="22"/>
        <v>2674.7743086529886</v>
      </c>
      <c r="BF52" s="708"/>
      <c r="BG52" s="708"/>
      <c r="BH52" s="708"/>
      <c r="BI52" s="108"/>
      <c r="BJ52" s="32">
        <f t="shared" si="31"/>
        <v>222.8978590544157</v>
      </c>
      <c r="BK52" s="31">
        <f t="shared" si="23"/>
        <v>2674.7743086529886</v>
      </c>
      <c r="BL52" s="708"/>
      <c r="BM52" s="708"/>
      <c r="BN52" s="708"/>
    </row>
    <row r="53" spans="1:66" ht="16.5" customHeight="1" x14ac:dyDescent="0.2">
      <c r="A53" s="34">
        <v>4</v>
      </c>
      <c r="B53" s="118" t="s">
        <v>340</v>
      </c>
      <c r="C53" s="133" t="s">
        <v>252</v>
      </c>
      <c r="D53" s="36" t="s">
        <v>554</v>
      </c>
      <c r="E53" s="703"/>
      <c r="F53" s="95" t="str">
        <f t="shared" si="25"/>
        <v>044007VENP_TP02</v>
      </c>
      <c r="G53" s="124" t="str">
        <f t="shared" si="26"/>
        <v>044007VENP_TP02_Cta_33</v>
      </c>
      <c r="H53" s="37" t="s">
        <v>12</v>
      </c>
      <c r="I53" s="37" t="s">
        <v>14</v>
      </c>
      <c r="J53" s="119">
        <v>2</v>
      </c>
      <c r="K53" s="118" t="s">
        <v>478</v>
      </c>
      <c r="L53" s="118" t="s">
        <v>526</v>
      </c>
      <c r="M53" s="120" t="s">
        <v>10</v>
      </c>
      <c r="N53" s="118">
        <v>1</v>
      </c>
      <c r="O53" s="117">
        <v>630</v>
      </c>
      <c r="P53" s="117">
        <v>885</v>
      </c>
      <c r="Q53" s="117">
        <v>70</v>
      </c>
      <c r="R53" s="117"/>
      <c r="S53" s="117" t="s">
        <v>134</v>
      </c>
      <c r="T53" s="117" t="s">
        <v>136</v>
      </c>
      <c r="U53" s="117" t="s">
        <v>138</v>
      </c>
      <c r="V53" s="121" t="s">
        <v>158</v>
      </c>
      <c r="W53" s="122" t="s">
        <v>539</v>
      </c>
      <c r="X53" s="24"/>
      <c r="Y53" s="25"/>
      <c r="Z53" s="25"/>
      <c r="AA53" s="26">
        <v>200</v>
      </c>
      <c r="AB53" s="27">
        <v>0.5</v>
      </c>
      <c r="AC53" s="28">
        <f t="shared" si="16"/>
        <v>100</v>
      </c>
      <c r="AD53" s="29">
        <f t="shared" si="17"/>
        <v>200</v>
      </c>
      <c r="AE53" s="30">
        <v>0.05</v>
      </c>
      <c r="AF53" s="29">
        <f t="shared" si="18"/>
        <v>210</v>
      </c>
      <c r="AG53" s="31">
        <f t="shared" si="24"/>
        <v>2520</v>
      </c>
      <c r="AH53" s="708"/>
      <c r="AI53" s="708"/>
      <c r="AJ53" s="708"/>
      <c r="AK53" s="108"/>
      <c r="AL53" s="32">
        <f t="shared" si="27"/>
        <v>222.8978590544157</v>
      </c>
      <c r="AM53" s="31">
        <f t="shared" si="19"/>
        <v>2674.7743086529886</v>
      </c>
      <c r="AN53" s="708"/>
      <c r="AO53" s="708"/>
      <c r="AP53" s="708"/>
      <c r="AQ53" s="108"/>
      <c r="AR53" s="32">
        <f t="shared" si="28"/>
        <v>222.8978590544157</v>
      </c>
      <c r="AS53" s="31">
        <f t="shared" si="20"/>
        <v>2674.7743086529886</v>
      </c>
      <c r="AT53" s="708"/>
      <c r="AU53" s="708"/>
      <c r="AV53" s="708"/>
      <c r="AW53" s="108"/>
      <c r="AX53" s="32">
        <f t="shared" si="29"/>
        <v>222.8978590544157</v>
      </c>
      <c r="AY53" s="31">
        <f t="shared" si="21"/>
        <v>2674.7743086529886</v>
      </c>
      <c r="AZ53" s="708"/>
      <c r="BA53" s="708"/>
      <c r="BB53" s="708"/>
      <c r="BC53" s="108"/>
      <c r="BD53" s="32">
        <f t="shared" si="30"/>
        <v>222.8978590544157</v>
      </c>
      <c r="BE53" s="31">
        <f t="shared" si="22"/>
        <v>2674.7743086529886</v>
      </c>
      <c r="BF53" s="708"/>
      <c r="BG53" s="708"/>
      <c r="BH53" s="708"/>
      <c r="BI53" s="108"/>
      <c r="BJ53" s="32">
        <f t="shared" si="31"/>
        <v>222.8978590544157</v>
      </c>
      <c r="BK53" s="31">
        <f t="shared" si="23"/>
        <v>2674.7743086529886</v>
      </c>
      <c r="BL53" s="708"/>
      <c r="BM53" s="708"/>
      <c r="BN53" s="708"/>
    </row>
    <row r="54" spans="1:66" ht="16.5" customHeight="1" x14ac:dyDescent="0.2">
      <c r="A54" s="34">
        <v>4</v>
      </c>
      <c r="B54" s="118" t="s">
        <v>340</v>
      </c>
      <c r="C54" s="133" t="s">
        <v>252</v>
      </c>
      <c r="D54" s="36" t="s">
        <v>554</v>
      </c>
      <c r="E54" s="703"/>
      <c r="F54" s="95" t="str">
        <f t="shared" si="25"/>
        <v>044007VENP_TP02</v>
      </c>
      <c r="G54" s="124" t="str">
        <f t="shared" si="26"/>
        <v>044007VENP_TP02_Cta_34</v>
      </c>
      <c r="H54" s="37" t="s">
        <v>12</v>
      </c>
      <c r="I54" s="37" t="s">
        <v>14</v>
      </c>
      <c r="J54" s="119">
        <v>2</v>
      </c>
      <c r="K54" s="118" t="s">
        <v>478</v>
      </c>
      <c r="L54" s="118" t="s">
        <v>527</v>
      </c>
      <c r="M54" s="120" t="s">
        <v>10</v>
      </c>
      <c r="N54" s="118">
        <v>1</v>
      </c>
      <c r="O54" s="117">
        <v>490</v>
      </c>
      <c r="P54" s="117">
        <v>540</v>
      </c>
      <c r="Q54" s="117">
        <v>48</v>
      </c>
      <c r="R54" s="117"/>
      <c r="S54" s="35" t="s">
        <v>134</v>
      </c>
      <c r="T54" s="117" t="s">
        <v>136</v>
      </c>
      <c r="U54" s="117" t="s">
        <v>138</v>
      </c>
      <c r="V54" s="121" t="s">
        <v>160</v>
      </c>
      <c r="W54" s="122" t="s">
        <v>148</v>
      </c>
      <c r="X54" s="24"/>
      <c r="Y54" s="25"/>
      <c r="Z54" s="25"/>
      <c r="AA54" s="26">
        <v>200</v>
      </c>
      <c r="AB54" s="27">
        <v>0.5</v>
      </c>
      <c r="AC54" s="28">
        <f t="shared" si="16"/>
        <v>100</v>
      </c>
      <c r="AD54" s="29">
        <f t="shared" si="17"/>
        <v>200</v>
      </c>
      <c r="AE54" s="30">
        <v>0.05</v>
      </c>
      <c r="AF54" s="29">
        <f t="shared" si="18"/>
        <v>210</v>
      </c>
      <c r="AG54" s="31">
        <f t="shared" si="24"/>
        <v>2520</v>
      </c>
      <c r="AH54" s="708"/>
      <c r="AI54" s="708"/>
      <c r="AJ54" s="708"/>
      <c r="AK54" s="108"/>
      <c r="AL54" s="32">
        <f t="shared" si="27"/>
        <v>222.8978590544157</v>
      </c>
      <c r="AM54" s="31">
        <f t="shared" si="19"/>
        <v>2674.7743086529886</v>
      </c>
      <c r="AN54" s="708"/>
      <c r="AO54" s="708"/>
      <c r="AP54" s="708"/>
      <c r="AQ54" s="108"/>
      <c r="AR54" s="32">
        <f t="shared" si="28"/>
        <v>222.8978590544157</v>
      </c>
      <c r="AS54" s="31">
        <f t="shared" si="20"/>
        <v>2674.7743086529886</v>
      </c>
      <c r="AT54" s="708"/>
      <c r="AU54" s="708"/>
      <c r="AV54" s="708"/>
      <c r="AW54" s="108"/>
      <c r="AX54" s="32">
        <f t="shared" si="29"/>
        <v>222.8978590544157</v>
      </c>
      <c r="AY54" s="31">
        <f t="shared" si="21"/>
        <v>2674.7743086529886</v>
      </c>
      <c r="AZ54" s="708"/>
      <c r="BA54" s="708"/>
      <c r="BB54" s="708"/>
      <c r="BC54" s="108"/>
      <c r="BD54" s="32">
        <f t="shared" si="30"/>
        <v>222.8978590544157</v>
      </c>
      <c r="BE54" s="31">
        <f t="shared" si="22"/>
        <v>2674.7743086529886</v>
      </c>
      <c r="BF54" s="708"/>
      <c r="BG54" s="708"/>
      <c r="BH54" s="708"/>
      <c r="BI54" s="108"/>
      <c r="BJ54" s="32">
        <f t="shared" si="31"/>
        <v>222.8978590544157</v>
      </c>
      <c r="BK54" s="31">
        <f t="shared" si="23"/>
        <v>2674.7743086529886</v>
      </c>
      <c r="BL54" s="708"/>
      <c r="BM54" s="708"/>
      <c r="BN54" s="708"/>
    </row>
    <row r="55" spans="1:66" ht="16.5" customHeight="1" x14ac:dyDescent="0.2">
      <c r="A55" s="34">
        <v>4</v>
      </c>
      <c r="B55" s="118" t="s">
        <v>340</v>
      </c>
      <c r="C55" s="133" t="s">
        <v>252</v>
      </c>
      <c r="D55" s="36" t="s">
        <v>554</v>
      </c>
      <c r="E55" s="703"/>
      <c r="F55" s="95" t="str">
        <f t="shared" si="25"/>
        <v>044007VENP_TP02</v>
      </c>
      <c r="G55" s="124" t="str">
        <f t="shared" si="26"/>
        <v>044007VENP_TP02_Cta_35</v>
      </c>
      <c r="H55" s="37" t="s">
        <v>12</v>
      </c>
      <c r="I55" s="37" t="s">
        <v>14</v>
      </c>
      <c r="J55" s="119">
        <v>2</v>
      </c>
      <c r="K55" s="118" t="s">
        <v>478</v>
      </c>
      <c r="L55" s="118" t="s">
        <v>528</v>
      </c>
      <c r="M55" s="120" t="s">
        <v>10</v>
      </c>
      <c r="N55" s="118">
        <v>2</v>
      </c>
      <c r="O55" s="117">
        <v>580</v>
      </c>
      <c r="P55" s="117">
        <v>720</v>
      </c>
      <c r="Q55" s="117">
        <v>48</v>
      </c>
      <c r="R55" s="117"/>
      <c r="S55" s="35" t="s">
        <v>134</v>
      </c>
      <c r="T55" s="117" t="s">
        <v>136</v>
      </c>
      <c r="U55" s="117" t="s">
        <v>138</v>
      </c>
      <c r="V55" s="121" t="s">
        <v>160</v>
      </c>
      <c r="W55" s="122" t="s">
        <v>148</v>
      </c>
      <c r="X55" s="24"/>
      <c r="Y55" s="25"/>
      <c r="Z55" s="25"/>
      <c r="AA55" s="26">
        <v>200</v>
      </c>
      <c r="AB55" s="27">
        <v>0.5</v>
      </c>
      <c r="AC55" s="28">
        <f t="shared" si="16"/>
        <v>100</v>
      </c>
      <c r="AD55" s="29">
        <f t="shared" si="17"/>
        <v>400</v>
      </c>
      <c r="AE55" s="30">
        <v>0.05</v>
      </c>
      <c r="AF55" s="29">
        <f t="shared" si="18"/>
        <v>420</v>
      </c>
      <c r="AG55" s="31">
        <f t="shared" si="24"/>
        <v>5040</v>
      </c>
      <c r="AH55" s="708"/>
      <c r="AI55" s="708"/>
      <c r="AJ55" s="708"/>
      <c r="AK55" s="108"/>
      <c r="AL55" s="32">
        <f t="shared" si="27"/>
        <v>445.79571810883141</v>
      </c>
      <c r="AM55" s="31">
        <f t="shared" si="19"/>
        <v>5349.5486173059771</v>
      </c>
      <c r="AN55" s="708"/>
      <c r="AO55" s="708"/>
      <c r="AP55" s="708"/>
      <c r="AQ55" s="108"/>
      <c r="AR55" s="32">
        <f t="shared" si="28"/>
        <v>445.79571810883141</v>
      </c>
      <c r="AS55" s="31">
        <f t="shared" si="20"/>
        <v>5349.5486173059771</v>
      </c>
      <c r="AT55" s="708"/>
      <c r="AU55" s="708"/>
      <c r="AV55" s="708"/>
      <c r="AW55" s="108"/>
      <c r="AX55" s="32">
        <f t="shared" si="29"/>
        <v>445.79571810883141</v>
      </c>
      <c r="AY55" s="31">
        <f t="shared" si="21"/>
        <v>5349.5486173059771</v>
      </c>
      <c r="AZ55" s="708"/>
      <c r="BA55" s="708"/>
      <c r="BB55" s="708"/>
      <c r="BC55" s="108"/>
      <c r="BD55" s="32">
        <f t="shared" si="30"/>
        <v>445.79571810883141</v>
      </c>
      <c r="BE55" s="31">
        <f t="shared" si="22"/>
        <v>5349.5486173059771</v>
      </c>
      <c r="BF55" s="708"/>
      <c r="BG55" s="708"/>
      <c r="BH55" s="708"/>
      <c r="BI55" s="108"/>
      <c r="BJ55" s="32">
        <f t="shared" si="31"/>
        <v>445.79571810883141</v>
      </c>
      <c r="BK55" s="31">
        <f t="shared" si="23"/>
        <v>5349.5486173059771</v>
      </c>
      <c r="BL55" s="708"/>
      <c r="BM55" s="708"/>
      <c r="BN55" s="708"/>
    </row>
    <row r="56" spans="1:66" ht="16.5" customHeight="1" x14ac:dyDescent="0.2">
      <c r="A56" s="34">
        <v>4</v>
      </c>
      <c r="B56" s="118" t="s">
        <v>340</v>
      </c>
      <c r="C56" s="133" t="s">
        <v>252</v>
      </c>
      <c r="D56" s="36" t="s">
        <v>554</v>
      </c>
      <c r="E56" s="703"/>
      <c r="F56" s="95" t="str">
        <f t="shared" si="25"/>
        <v>044007VENP_TP02</v>
      </c>
      <c r="G56" s="124" t="str">
        <f t="shared" si="26"/>
        <v>044007VENP_TP02_Cta_36</v>
      </c>
      <c r="H56" s="37" t="s">
        <v>12</v>
      </c>
      <c r="I56" s="37" t="s">
        <v>14</v>
      </c>
      <c r="J56" s="119">
        <v>2</v>
      </c>
      <c r="K56" s="118" t="s">
        <v>478</v>
      </c>
      <c r="L56" s="118" t="s">
        <v>529</v>
      </c>
      <c r="M56" s="120" t="s">
        <v>10</v>
      </c>
      <c r="N56" s="118">
        <v>1</v>
      </c>
      <c r="O56" s="117">
        <v>490</v>
      </c>
      <c r="P56" s="117">
        <v>540</v>
      </c>
      <c r="Q56" s="117">
        <v>48</v>
      </c>
      <c r="R56" s="117"/>
      <c r="S56" s="35" t="s">
        <v>134</v>
      </c>
      <c r="T56" s="117" t="s">
        <v>136</v>
      </c>
      <c r="U56" s="117" t="s">
        <v>138</v>
      </c>
      <c r="V56" s="121" t="s">
        <v>160</v>
      </c>
      <c r="W56" s="122" t="s">
        <v>148</v>
      </c>
      <c r="X56" s="24"/>
      <c r="Y56" s="25"/>
      <c r="Z56" s="25"/>
      <c r="AA56" s="26">
        <v>200</v>
      </c>
      <c r="AB56" s="27">
        <v>0.5</v>
      </c>
      <c r="AC56" s="28">
        <f t="shared" si="16"/>
        <v>100</v>
      </c>
      <c r="AD56" s="29">
        <f t="shared" si="17"/>
        <v>200</v>
      </c>
      <c r="AE56" s="30">
        <v>0.05</v>
      </c>
      <c r="AF56" s="29">
        <f t="shared" si="18"/>
        <v>210</v>
      </c>
      <c r="AG56" s="31">
        <f t="shared" si="24"/>
        <v>2520</v>
      </c>
      <c r="AH56" s="708"/>
      <c r="AI56" s="708"/>
      <c r="AJ56" s="708"/>
      <c r="AK56" s="108"/>
      <c r="AL56" s="32">
        <f t="shared" si="27"/>
        <v>222.8978590544157</v>
      </c>
      <c r="AM56" s="31">
        <f t="shared" si="19"/>
        <v>2674.7743086529886</v>
      </c>
      <c r="AN56" s="708"/>
      <c r="AO56" s="708"/>
      <c r="AP56" s="708"/>
      <c r="AQ56" s="108"/>
      <c r="AR56" s="32">
        <f t="shared" si="28"/>
        <v>222.8978590544157</v>
      </c>
      <c r="AS56" s="31">
        <f t="shared" si="20"/>
        <v>2674.7743086529886</v>
      </c>
      <c r="AT56" s="708"/>
      <c r="AU56" s="708"/>
      <c r="AV56" s="708"/>
      <c r="AW56" s="108"/>
      <c r="AX56" s="32">
        <f t="shared" si="29"/>
        <v>222.8978590544157</v>
      </c>
      <c r="AY56" s="31">
        <f t="shared" si="21"/>
        <v>2674.7743086529886</v>
      </c>
      <c r="AZ56" s="708"/>
      <c r="BA56" s="708"/>
      <c r="BB56" s="708"/>
      <c r="BC56" s="108"/>
      <c r="BD56" s="32">
        <f t="shared" si="30"/>
        <v>222.8978590544157</v>
      </c>
      <c r="BE56" s="31">
        <f t="shared" si="22"/>
        <v>2674.7743086529886</v>
      </c>
      <c r="BF56" s="708"/>
      <c r="BG56" s="708"/>
      <c r="BH56" s="708"/>
      <c r="BI56" s="108"/>
      <c r="BJ56" s="32">
        <f t="shared" si="31"/>
        <v>222.8978590544157</v>
      </c>
      <c r="BK56" s="31">
        <f t="shared" si="23"/>
        <v>2674.7743086529886</v>
      </c>
      <c r="BL56" s="708"/>
      <c r="BM56" s="708"/>
      <c r="BN56" s="708"/>
    </row>
    <row r="57" spans="1:66" ht="16.5" customHeight="1" x14ac:dyDescent="0.2">
      <c r="A57" s="34">
        <v>4</v>
      </c>
      <c r="B57" s="118" t="s">
        <v>340</v>
      </c>
      <c r="C57" s="133" t="s">
        <v>252</v>
      </c>
      <c r="D57" s="36" t="s">
        <v>554</v>
      </c>
      <c r="E57" s="703"/>
      <c r="F57" s="95" t="str">
        <f t="shared" si="25"/>
        <v>044007VENP_TP02</v>
      </c>
      <c r="G57" s="124" t="str">
        <f t="shared" si="26"/>
        <v>044007VENP_TP02_Cta_37</v>
      </c>
      <c r="H57" s="37" t="s">
        <v>12</v>
      </c>
      <c r="I57" s="37" t="s">
        <v>14</v>
      </c>
      <c r="J57" s="119">
        <v>2</v>
      </c>
      <c r="K57" s="118" t="s">
        <v>478</v>
      </c>
      <c r="L57" s="118" t="s">
        <v>530</v>
      </c>
      <c r="M57" s="120" t="s">
        <v>10</v>
      </c>
      <c r="N57" s="118">
        <v>1</v>
      </c>
      <c r="O57" s="117">
        <v>770</v>
      </c>
      <c r="P57" s="117">
        <v>490</v>
      </c>
      <c r="Q57" s="117">
        <v>48</v>
      </c>
      <c r="R57" s="117"/>
      <c r="S57" s="35" t="s">
        <v>134</v>
      </c>
      <c r="T57" s="117" t="s">
        <v>136</v>
      </c>
      <c r="U57" s="117" t="s">
        <v>138</v>
      </c>
      <c r="V57" s="121" t="s">
        <v>160</v>
      </c>
      <c r="W57" s="122" t="s">
        <v>148</v>
      </c>
      <c r="X57" s="24"/>
      <c r="Y57" s="25"/>
      <c r="Z57" s="25"/>
      <c r="AA57" s="26">
        <v>200</v>
      </c>
      <c r="AB57" s="27">
        <v>0.5</v>
      </c>
      <c r="AC57" s="28">
        <f t="shared" si="16"/>
        <v>100</v>
      </c>
      <c r="AD57" s="29">
        <f t="shared" si="17"/>
        <v>200</v>
      </c>
      <c r="AE57" s="30">
        <v>0.05</v>
      </c>
      <c r="AF57" s="29">
        <f t="shared" si="18"/>
        <v>210</v>
      </c>
      <c r="AG57" s="31">
        <f t="shared" si="24"/>
        <v>2520</v>
      </c>
      <c r="AH57" s="708"/>
      <c r="AI57" s="708"/>
      <c r="AJ57" s="708"/>
      <c r="AK57" s="108"/>
      <c r="AL57" s="32">
        <f t="shared" si="27"/>
        <v>222.8978590544157</v>
      </c>
      <c r="AM57" s="31">
        <f t="shared" si="19"/>
        <v>2674.7743086529886</v>
      </c>
      <c r="AN57" s="708"/>
      <c r="AO57" s="708"/>
      <c r="AP57" s="708"/>
      <c r="AQ57" s="108"/>
      <c r="AR57" s="32">
        <f t="shared" si="28"/>
        <v>222.8978590544157</v>
      </c>
      <c r="AS57" s="31">
        <f t="shared" si="20"/>
        <v>2674.7743086529886</v>
      </c>
      <c r="AT57" s="708"/>
      <c r="AU57" s="708"/>
      <c r="AV57" s="708"/>
      <c r="AW57" s="108"/>
      <c r="AX57" s="32">
        <f t="shared" si="29"/>
        <v>222.8978590544157</v>
      </c>
      <c r="AY57" s="31">
        <f t="shared" si="21"/>
        <v>2674.7743086529886</v>
      </c>
      <c r="AZ57" s="708"/>
      <c r="BA57" s="708"/>
      <c r="BB57" s="708"/>
      <c r="BC57" s="108"/>
      <c r="BD57" s="32">
        <f t="shared" si="30"/>
        <v>222.8978590544157</v>
      </c>
      <c r="BE57" s="31">
        <f t="shared" si="22"/>
        <v>2674.7743086529886</v>
      </c>
      <c r="BF57" s="708"/>
      <c r="BG57" s="708"/>
      <c r="BH57" s="708"/>
      <c r="BI57" s="108"/>
      <c r="BJ57" s="32">
        <f t="shared" si="31"/>
        <v>222.8978590544157</v>
      </c>
      <c r="BK57" s="31">
        <f t="shared" si="23"/>
        <v>2674.7743086529886</v>
      </c>
      <c r="BL57" s="708"/>
      <c r="BM57" s="708"/>
      <c r="BN57" s="708"/>
    </row>
    <row r="58" spans="1:66" ht="16.5" customHeight="1" x14ac:dyDescent="0.2">
      <c r="A58" s="34">
        <v>4</v>
      </c>
      <c r="B58" s="118" t="s">
        <v>340</v>
      </c>
      <c r="C58" s="133" t="s">
        <v>252</v>
      </c>
      <c r="D58" s="36" t="s">
        <v>554</v>
      </c>
      <c r="E58" s="703"/>
      <c r="F58" s="95" t="str">
        <f t="shared" si="25"/>
        <v>044007VENP_TP02</v>
      </c>
      <c r="G58" s="124" t="str">
        <f t="shared" si="26"/>
        <v>044007VENP_TP02_Cta_38</v>
      </c>
      <c r="H58" s="37" t="s">
        <v>12</v>
      </c>
      <c r="I58" s="37" t="s">
        <v>14</v>
      </c>
      <c r="J58" s="119">
        <v>2</v>
      </c>
      <c r="K58" s="118" t="s">
        <v>478</v>
      </c>
      <c r="L58" s="118" t="s">
        <v>531</v>
      </c>
      <c r="M58" s="120" t="s">
        <v>10</v>
      </c>
      <c r="N58" s="118">
        <v>1</v>
      </c>
      <c r="O58" s="117">
        <v>490</v>
      </c>
      <c r="P58" s="117">
        <v>540</v>
      </c>
      <c r="Q58" s="117">
        <v>48</v>
      </c>
      <c r="R58" s="117"/>
      <c r="S58" s="35" t="s">
        <v>134</v>
      </c>
      <c r="T58" s="117" t="s">
        <v>136</v>
      </c>
      <c r="U58" s="117" t="s">
        <v>138</v>
      </c>
      <c r="V58" s="121" t="s">
        <v>160</v>
      </c>
      <c r="W58" s="122" t="s">
        <v>148</v>
      </c>
      <c r="X58" s="24"/>
      <c r="Y58" s="25"/>
      <c r="Z58" s="25"/>
      <c r="AA58" s="26">
        <v>200</v>
      </c>
      <c r="AB58" s="27">
        <v>0.5</v>
      </c>
      <c r="AC58" s="28">
        <f t="shared" si="16"/>
        <v>100</v>
      </c>
      <c r="AD58" s="29">
        <f t="shared" si="17"/>
        <v>200</v>
      </c>
      <c r="AE58" s="30">
        <v>0.05</v>
      </c>
      <c r="AF58" s="29">
        <f t="shared" si="18"/>
        <v>210</v>
      </c>
      <c r="AG58" s="31">
        <f t="shared" si="24"/>
        <v>2520</v>
      </c>
      <c r="AH58" s="708"/>
      <c r="AI58" s="708"/>
      <c r="AJ58" s="708"/>
      <c r="AK58" s="108"/>
      <c r="AL58" s="32">
        <f t="shared" si="27"/>
        <v>222.8978590544157</v>
      </c>
      <c r="AM58" s="31">
        <f t="shared" si="19"/>
        <v>2674.7743086529886</v>
      </c>
      <c r="AN58" s="708"/>
      <c r="AO58" s="708"/>
      <c r="AP58" s="708"/>
      <c r="AQ58" s="108"/>
      <c r="AR58" s="32">
        <f t="shared" si="28"/>
        <v>222.8978590544157</v>
      </c>
      <c r="AS58" s="31">
        <f t="shared" si="20"/>
        <v>2674.7743086529886</v>
      </c>
      <c r="AT58" s="708"/>
      <c r="AU58" s="708"/>
      <c r="AV58" s="708"/>
      <c r="AW58" s="108"/>
      <c r="AX58" s="32">
        <f t="shared" si="29"/>
        <v>222.8978590544157</v>
      </c>
      <c r="AY58" s="31">
        <f t="shared" si="21"/>
        <v>2674.7743086529886</v>
      </c>
      <c r="AZ58" s="708"/>
      <c r="BA58" s="708"/>
      <c r="BB58" s="708"/>
      <c r="BC58" s="108"/>
      <c r="BD58" s="32">
        <f t="shared" si="30"/>
        <v>222.8978590544157</v>
      </c>
      <c r="BE58" s="31">
        <f t="shared" si="22"/>
        <v>2674.7743086529886</v>
      </c>
      <c r="BF58" s="708"/>
      <c r="BG58" s="708"/>
      <c r="BH58" s="708"/>
      <c r="BI58" s="108"/>
      <c r="BJ58" s="32">
        <f t="shared" si="31"/>
        <v>222.8978590544157</v>
      </c>
      <c r="BK58" s="31">
        <f t="shared" si="23"/>
        <v>2674.7743086529886</v>
      </c>
      <c r="BL58" s="708"/>
      <c r="BM58" s="708"/>
      <c r="BN58" s="708"/>
    </row>
    <row r="59" spans="1:66" ht="16.5" customHeight="1" x14ac:dyDescent="0.2">
      <c r="A59" s="34">
        <v>4</v>
      </c>
      <c r="B59" s="118" t="s">
        <v>340</v>
      </c>
      <c r="C59" s="133" t="s">
        <v>252</v>
      </c>
      <c r="D59" s="36" t="s">
        <v>554</v>
      </c>
      <c r="E59" s="703"/>
      <c r="F59" s="95" t="str">
        <f t="shared" si="25"/>
        <v>044007VENP_TP02</v>
      </c>
      <c r="G59" s="124" t="str">
        <f t="shared" si="26"/>
        <v>044007VENP_TP02_Cta_41</v>
      </c>
      <c r="H59" s="37" t="s">
        <v>12</v>
      </c>
      <c r="I59" s="37" t="s">
        <v>14</v>
      </c>
      <c r="J59" s="119">
        <v>2</v>
      </c>
      <c r="K59" s="118" t="s">
        <v>478</v>
      </c>
      <c r="L59" s="118" t="s">
        <v>532</v>
      </c>
      <c r="M59" s="120" t="s">
        <v>10</v>
      </c>
      <c r="N59" s="118">
        <v>1</v>
      </c>
      <c r="O59" s="117">
        <v>490</v>
      </c>
      <c r="P59" s="117">
        <v>540</v>
      </c>
      <c r="Q59" s="117">
        <v>48</v>
      </c>
      <c r="R59" s="117"/>
      <c r="S59" s="35" t="s">
        <v>134</v>
      </c>
      <c r="T59" s="117" t="s">
        <v>136</v>
      </c>
      <c r="U59" s="117" t="s">
        <v>138</v>
      </c>
      <c r="V59" s="121" t="s">
        <v>160</v>
      </c>
      <c r="W59" s="122" t="s">
        <v>148</v>
      </c>
      <c r="X59" s="24"/>
      <c r="Y59" s="25"/>
      <c r="Z59" s="25"/>
      <c r="AA59" s="26">
        <v>200</v>
      </c>
      <c r="AB59" s="27">
        <v>0.5</v>
      </c>
      <c r="AC59" s="28">
        <f t="shared" si="16"/>
        <v>100</v>
      </c>
      <c r="AD59" s="29">
        <f t="shared" si="17"/>
        <v>200</v>
      </c>
      <c r="AE59" s="30">
        <v>0.05</v>
      </c>
      <c r="AF59" s="29">
        <f t="shared" si="18"/>
        <v>210</v>
      </c>
      <c r="AG59" s="31">
        <f t="shared" si="24"/>
        <v>2520</v>
      </c>
      <c r="AH59" s="708"/>
      <c r="AI59" s="708"/>
      <c r="AJ59" s="708"/>
      <c r="AK59" s="108"/>
      <c r="AL59" s="32">
        <f t="shared" si="27"/>
        <v>222.8978590544157</v>
      </c>
      <c r="AM59" s="31">
        <f t="shared" si="19"/>
        <v>2674.7743086529886</v>
      </c>
      <c r="AN59" s="708"/>
      <c r="AO59" s="708"/>
      <c r="AP59" s="708"/>
      <c r="AQ59" s="108"/>
      <c r="AR59" s="32">
        <f t="shared" si="28"/>
        <v>222.8978590544157</v>
      </c>
      <c r="AS59" s="31">
        <f t="shared" si="20"/>
        <v>2674.7743086529886</v>
      </c>
      <c r="AT59" s="708"/>
      <c r="AU59" s="708"/>
      <c r="AV59" s="708"/>
      <c r="AW59" s="108"/>
      <c r="AX59" s="32">
        <f t="shared" si="29"/>
        <v>222.8978590544157</v>
      </c>
      <c r="AY59" s="31">
        <f t="shared" si="21"/>
        <v>2674.7743086529886</v>
      </c>
      <c r="AZ59" s="708"/>
      <c r="BA59" s="708"/>
      <c r="BB59" s="708"/>
      <c r="BC59" s="108"/>
      <c r="BD59" s="32">
        <f t="shared" si="30"/>
        <v>222.8978590544157</v>
      </c>
      <c r="BE59" s="31">
        <f t="shared" si="22"/>
        <v>2674.7743086529886</v>
      </c>
      <c r="BF59" s="708"/>
      <c r="BG59" s="708"/>
      <c r="BH59" s="708"/>
      <c r="BI59" s="108"/>
      <c r="BJ59" s="32">
        <f t="shared" si="31"/>
        <v>222.8978590544157</v>
      </c>
      <c r="BK59" s="31">
        <f t="shared" si="23"/>
        <v>2674.7743086529886</v>
      </c>
      <c r="BL59" s="708"/>
      <c r="BM59" s="708"/>
      <c r="BN59" s="708"/>
    </row>
    <row r="60" spans="1:66" ht="16.5" customHeight="1" x14ac:dyDescent="0.2">
      <c r="A60" s="34">
        <v>4</v>
      </c>
      <c r="B60" s="118" t="s">
        <v>340</v>
      </c>
      <c r="C60" s="133" t="s">
        <v>252</v>
      </c>
      <c r="D60" s="36" t="s">
        <v>554</v>
      </c>
      <c r="E60" s="703"/>
      <c r="F60" s="95" t="str">
        <f t="shared" si="25"/>
        <v>044007VENP_TP02</v>
      </c>
      <c r="G60" s="124" t="str">
        <f t="shared" si="26"/>
        <v>044007VENP_TP02_Cta_42</v>
      </c>
      <c r="H60" s="37" t="s">
        <v>12</v>
      </c>
      <c r="I60" s="37" t="s">
        <v>14</v>
      </c>
      <c r="J60" s="119">
        <v>2</v>
      </c>
      <c r="K60" s="118" t="s">
        <v>478</v>
      </c>
      <c r="L60" s="118" t="s">
        <v>533</v>
      </c>
      <c r="M60" s="120" t="s">
        <v>10</v>
      </c>
      <c r="N60" s="118">
        <v>1</v>
      </c>
      <c r="O60" s="117">
        <v>490</v>
      </c>
      <c r="P60" s="117">
        <v>540</v>
      </c>
      <c r="Q60" s="117">
        <v>48</v>
      </c>
      <c r="R60" s="117"/>
      <c r="S60" s="35" t="s">
        <v>134</v>
      </c>
      <c r="T60" s="117" t="s">
        <v>136</v>
      </c>
      <c r="U60" s="117" t="s">
        <v>138</v>
      </c>
      <c r="V60" s="121" t="s">
        <v>160</v>
      </c>
      <c r="W60" s="122" t="s">
        <v>148</v>
      </c>
      <c r="X60" s="24"/>
      <c r="Y60" s="25"/>
      <c r="Z60" s="25"/>
      <c r="AA60" s="26">
        <v>200</v>
      </c>
      <c r="AB60" s="27">
        <v>0.5</v>
      </c>
      <c r="AC60" s="28">
        <f t="shared" si="16"/>
        <v>100</v>
      </c>
      <c r="AD60" s="29">
        <f t="shared" si="17"/>
        <v>200</v>
      </c>
      <c r="AE60" s="30">
        <v>0.05</v>
      </c>
      <c r="AF60" s="29">
        <f t="shared" si="18"/>
        <v>210</v>
      </c>
      <c r="AG60" s="31">
        <f t="shared" si="24"/>
        <v>2520</v>
      </c>
      <c r="AH60" s="708"/>
      <c r="AI60" s="708"/>
      <c r="AJ60" s="708"/>
      <c r="AK60" s="108"/>
      <c r="AL60" s="32">
        <f t="shared" si="27"/>
        <v>222.8978590544157</v>
      </c>
      <c r="AM60" s="31">
        <f t="shared" si="19"/>
        <v>2674.7743086529886</v>
      </c>
      <c r="AN60" s="708"/>
      <c r="AO60" s="708"/>
      <c r="AP60" s="708"/>
      <c r="AQ60" s="108"/>
      <c r="AR60" s="32">
        <f t="shared" si="28"/>
        <v>222.8978590544157</v>
      </c>
      <c r="AS60" s="31">
        <f t="shared" si="20"/>
        <v>2674.7743086529886</v>
      </c>
      <c r="AT60" s="708"/>
      <c r="AU60" s="708"/>
      <c r="AV60" s="708"/>
      <c r="AW60" s="108"/>
      <c r="AX60" s="32">
        <f t="shared" si="29"/>
        <v>222.8978590544157</v>
      </c>
      <c r="AY60" s="31">
        <f t="shared" si="21"/>
        <v>2674.7743086529886</v>
      </c>
      <c r="AZ60" s="708"/>
      <c r="BA60" s="708"/>
      <c r="BB60" s="708"/>
      <c r="BC60" s="108"/>
      <c r="BD60" s="32">
        <f t="shared" si="30"/>
        <v>222.8978590544157</v>
      </c>
      <c r="BE60" s="31">
        <f t="shared" si="22"/>
        <v>2674.7743086529886</v>
      </c>
      <c r="BF60" s="708"/>
      <c r="BG60" s="708"/>
      <c r="BH60" s="708"/>
      <c r="BI60" s="108"/>
      <c r="BJ60" s="32">
        <f t="shared" si="31"/>
        <v>222.8978590544157</v>
      </c>
      <c r="BK60" s="31">
        <f t="shared" si="23"/>
        <v>2674.7743086529886</v>
      </c>
      <c r="BL60" s="708"/>
      <c r="BM60" s="708"/>
      <c r="BN60" s="708"/>
    </row>
    <row r="61" spans="1:66" ht="16.5" customHeight="1" x14ac:dyDescent="0.2">
      <c r="A61" s="34">
        <v>4</v>
      </c>
      <c r="B61" s="118" t="s">
        <v>340</v>
      </c>
      <c r="C61" s="133" t="s">
        <v>252</v>
      </c>
      <c r="D61" s="36" t="s">
        <v>554</v>
      </c>
      <c r="E61" s="703"/>
      <c r="F61" s="95" t="str">
        <f t="shared" si="25"/>
        <v>044007VENP_TP02</v>
      </c>
      <c r="G61" s="124" t="str">
        <f t="shared" si="26"/>
        <v>044007VENP_TP02_Cta_43</v>
      </c>
      <c r="H61" s="37" t="s">
        <v>12</v>
      </c>
      <c r="I61" s="37" t="s">
        <v>14</v>
      </c>
      <c r="J61" s="119">
        <v>2</v>
      </c>
      <c r="K61" s="118" t="s">
        <v>478</v>
      </c>
      <c r="L61" s="118" t="s">
        <v>534</v>
      </c>
      <c r="M61" s="120" t="s">
        <v>10</v>
      </c>
      <c r="N61" s="118">
        <v>1</v>
      </c>
      <c r="O61" s="117">
        <v>490</v>
      </c>
      <c r="P61" s="117">
        <v>540</v>
      </c>
      <c r="Q61" s="117">
        <v>48</v>
      </c>
      <c r="R61" s="117"/>
      <c r="S61" s="35" t="s">
        <v>134</v>
      </c>
      <c r="T61" s="117" t="s">
        <v>136</v>
      </c>
      <c r="U61" s="117" t="s">
        <v>138</v>
      </c>
      <c r="V61" s="121" t="s">
        <v>160</v>
      </c>
      <c r="W61" s="122" t="s">
        <v>148</v>
      </c>
      <c r="X61" s="24"/>
      <c r="Y61" s="25"/>
      <c r="Z61" s="25"/>
      <c r="AA61" s="26">
        <v>200</v>
      </c>
      <c r="AB61" s="27">
        <v>0.5</v>
      </c>
      <c r="AC61" s="28">
        <f t="shared" si="16"/>
        <v>100</v>
      </c>
      <c r="AD61" s="29">
        <f t="shared" si="17"/>
        <v>200</v>
      </c>
      <c r="AE61" s="30">
        <v>0.05</v>
      </c>
      <c r="AF61" s="29">
        <f t="shared" si="18"/>
        <v>210</v>
      </c>
      <c r="AG61" s="31">
        <f t="shared" si="24"/>
        <v>2520</v>
      </c>
      <c r="AH61" s="708"/>
      <c r="AI61" s="708"/>
      <c r="AJ61" s="708"/>
      <c r="AK61" s="108"/>
      <c r="AL61" s="32">
        <f t="shared" si="27"/>
        <v>222.8978590544157</v>
      </c>
      <c r="AM61" s="31">
        <f t="shared" si="19"/>
        <v>2674.7743086529886</v>
      </c>
      <c r="AN61" s="708"/>
      <c r="AO61" s="708"/>
      <c r="AP61" s="708"/>
      <c r="AQ61" s="108"/>
      <c r="AR61" s="32">
        <f t="shared" si="28"/>
        <v>222.8978590544157</v>
      </c>
      <c r="AS61" s="31">
        <f t="shared" si="20"/>
        <v>2674.7743086529886</v>
      </c>
      <c r="AT61" s="708"/>
      <c r="AU61" s="708"/>
      <c r="AV61" s="708"/>
      <c r="AW61" s="108"/>
      <c r="AX61" s="32">
        <f t="shared" si="29"/>
        <v>222.8978590544157</v>
      </c>
      <c r="AY61" s="31">
        <f t="shared" si="21"/>
        <v>2674.7743086529886</v>
      </c>
      <c r="AZ61" s="708"/>
      <c r="BA61" s="708"/>
      <c r="BB61" s="708"/>
      <c r="BC61" s="108"/>
      <c r="BD61" s="32">
        <f t="shared" si="30"/>
        <v>222.8978590544157</v>
      </c>
      <c r="BE61" s="31">
        <f t="shared" si="22"/>
        <v>2674.7743086529886</v>
      </c>
      <c r="BF61" s="708"/>
      <c r="BG61" s="708"/>
      <c r="BH61" s="708"/>
      <c r="BI61" s="108"/>
      <c r="BJ61" s="32">
        <f t="shared" si="31"/>
        <v>222.8978590544157</v>
      </c>
      <c r="BK61" s="31">
        <f t="shared" si="23"/>
        <v>2674.7743086529886</v>
      </c>
      <c r="BL61" s="708"/>
      <c r="BM61" s="708"/>
      <c r="BN61" s="708"/>
    </row>
    <row r="62" spans="1:66" ht="16.5" customHeight="1" x14ac:dyDescent="0.2">
      <c r="A62" s="34">
        <v>4</v>
      </c>
      <c r="B62" s="118" t="s">
        <v>340</v>
      </c>
      <c r="C62" s="133" t="s">
        <v>252</v>
      </c>
      <c r="D62" s="36" t="s">
        <v>554</v>
      </c>
      <c r="E62" s="703"/>
      <c r="F62" s="95" t="str">
        <f t="shared" si="25"/>
        <v>044007VENP_TP02</v>
      </c>
      <c r="G62" s="124" t="str">
        <f t="shared" si="26"/>
        <v>044007VENP_TP02_Cta_44</v>
      </c>
      <c r="H62" s="37" t="s">
        <v>12</v>
      </c>
      <c r="I62" s="37" t="s">
        <v>14</v>
      </c>
      <c r="J62" s="119">
        <v>2</v>
      </c>
      <c r="K62" s="118" t="s">
        <v>478</v>
      </c>
      <c r="L62" s="118" t="s">
        <v>535</v>
      </c>
      <c r="M62" s="120" t="s">
        <v>10</v>
      </c>
      <c r="N62" s="118">
        <v>2</v>
      </c>
      <c r="O62" s="117">
        <v>580</v>
      </c>
      <c r="P62" s="117">
        <v>720</v>
      </c>
      <c r="Q62" s="117">
        <v>48</v>
      </c>
      <c r="R62" s="117"/>
      <c r="S62" s="35" t="s">
        <v>134</v>
      </c>
      <c r="T62" s="117" t="s">
        <v>136</v>
      </c>
      <c r="U62" s="117" t="s">
        <v>138</v>
      </c>
      <c r="V62" s="121" t="s">
        <v>160</v>
      </c>
      <c r="W62" s="122" t="s">
        <v>148</v>
      </c>
      <c r="X62" s="24"/>
      <c r="Y62" s="25"/>
      <c r="Z62" s="25"/>
      <c r="AA62" s="26">
        <v>200</v>
      </c>
      <c r="AB62" s="27">
        <v>0.5</v>
      </c>
      <c r="AC62" s="28">
        <f t="shared" si="16"/>
        <v>100</v>
      </c>
      <c r="AD62" s="29">
        <f t="shared" si="17"/>
        <v>400</v>
      </c>
      <c r="AE62" s="30">
        <v>0.05</v>
      </c>
      <c r="AF62" s="29">
        <f t="shared" si="18"/>
        <v>420</v>
      </c>
      <c r="AG62" s="31">
        <f t="shared" si="24"/>
        <v>5040</v>
      </c>
      <c r="AH62" s="708"/>
      <c r="AI62" s="708"/>
      <c r="AJ62" s="708"/>
      <c r="AK62" s="108"/>
      <c r="AL62" s="32">
        <f t="shared" si="27"/>
        <v>445.79571810883141</v>
      </c>
      <c r="AM62" s="31">
        <f t="shared" si="19"/>
        <v>5349.5486173059771</v>
      </c>
      <c r="AN62" s="708"/>
      <c r="AO62" s="708"/>
      <c r="AP62" s="708"/>
      <c r="AQ62" s="108"/>
      <c r="AR62" s="32">
        <f t="shared" si="28"/>
        <v>445.79571810883141</v>
      </c>
      <c r="AS62" s="31">
        <f t="shared" si="20"/>
        <v>5349.5486173059771</v>
      </c>
      <c r="AT62" s="708"/>
      <c r="AU62" s="708"/>
      <c r="AV62" s="708"/>
      <c r="AW62" s="108"/>
      <c r="AX62" s="32">
        <f t="shared" si="29"/>
        <v>445.79571810883141</v>
      </c>
      <c r="AY62" s="31">
        <f t="shared" si="21"/>
        <v>5349.5486173059771</v>
      </c>
      <c r="AZ62" s="708"/>
      <c r="BA62" s="708"/>
      <c r="BB62" s="708"/>
      <c r="BC62" s="108"/>
      <c r="BD62" s="32">
        <f t="shared" si="30"/>
        <v>445.79571810883141</v>
      </c>
      <c r="BE62" s="31">
        <f t="shared" si="22"/>
        <v>5349.5486173059771</v>
      </c>
      <c r="BF62" s="708"/>
      <c r="BG62" s="708"/>
      <c r="BH62" s="708"/>
      <c r="BI62" s="108"/>
      <c r="BJ62" s="32">
        <f t="shared" si="31"/>
        <v>445.79571810883141</v>
      </c>
      <c r="BK62" s="31">
        <f t="shared" si="23"/>
        <v>5349.5486173059771</v>
      </c>
      <c r="BL62" s="708"/>
      <c r="BM62" s="708"/>
      <c r="BN62" s="708"/>
    </row>
    <row r="63" spans="1:66" ht="16.5" customHeight="1" x14ac:dyDescent="0.2">
      <c r="A63" s="34">
        <v>4</v>
      </c>
      <c r="B63" s="118" t="s">
        <v>340</v>
      </c>
      <c r="C63" s="133" t="s">
        <v>252</v>
      </c>
      <c r="D63" s="36" t="s">
        <v>554</v>
      </c>
      <c r="E63" s="704"/>
      <c r="F63" s="95" t="str">
        <f t="shared" si="25"/>
        <v>044007VENP_TP02</v>
      </c>
      <c r="G63" s="124" t="str">
        <f t="shared" si="26"/>
        <v>044007VENP_TP02_Cta_45</v>
      </c>
      <c r="H63" s="37" t="s">
        <v>12</v>
      </c>
      <c r="I63" s="37" t="s">
        <v>14</v>
      </c>
      <c r="J63" s="119">
        <v>2</v>
      </c>
      <c r="K63" s="118" t="s">
        <v>478</v>
      </c>
      <c r="L63" s="118" t="s">
        <v>536</v>
      </c>
      <c r="M63" s="120" t="s">
        <v>10</v>
      </c>
      <c r="N63" s="118">
        <v>1</v>
      </c>
      <c r="O63" s="117">
        <v>490</v>
      </c>
      <c r="P63" s="117">
        <v>540</v>
      </c>
      <c r="Q63" s="117">
        <v>48</v>
      </c>
      <c r="R63" s="117"/>
      <c r="S63" s="35" t="s">
        <v>134</v>
      </c>
      <c r="T63" s="117" t="s">
        <v>136</v>
      </c>
      <c r="U63" s="117" t="s">
        <v>138</v>
      </c>
      <c r="V63" s="121" t="s">
        <v>160</v>
      </c>
      <c r="W63" s="122" t="s">
        <v>148</v>
      </c>
      <c r="X63" s="24"/>
      <c r="Y63" s="25"/>
      <c r="Z63" s="25"/>
      <c r="AA63" s="26">
        <v>200</v>
      </c>
      <c r="AB63" s="27">
        <v>0.5</v>
      </c>
      <c r="AC63" s="28">
        <f t="shared" si="16"/>
        <v>100</v>
      </c>
      <c r="AD63" s="29">
        <f t="shared" si="17"/>
        <v>200</v>
      </c>
      <c r="AE63" s="30">
        <v>0.05</v>
      </c>
      <c r="AF63" s="29">
        <f t="shared" si="18"/>
        <v>210</v>
      </c>
      <c r="AG63" s="31">
        <f t="shared" si="24"/>
        <v>2520</v>
      </c>
      <c r="AH63" s="708"/>
      <c r="AI63" s="708"/>
      <c r="AJ63" s="708"/>
      <c r="AK63" s="108"/>
      <c r="AL63" s="32">
        <f t="shared" si="27"/>
        <v>222.8978590544157</v>
      </c>
      <c r="AM63" s="31">
        <f t="shared" si="19"/>
        <v>2674.7743086529886</v>
      </c>
      <c r="AN63" s="708"/>
      <c r="AO63" s="708"/>
      <c r="AP63" s="708"/>
      <c r="AQ63" s="108"/>
      <c r="AR63" s="32">
        <f t="shared" si="28"/>
        <v>222.8978590544157</v>
      </c>
      <c r="AS63" s="31">
        <f t="shared" si="20"/>
        <v>2674.7743086529886</v>
      </c>
      <c r="AT63" s="708"/>
      <c r="AU63" s="708"/>
      <c r="AV63" s="708"/>
      <c r="AW63" s="108"/>
      <c r="AX63" s="32">
        <f t="shared" si="29"/>
        <v>222.8978590544157</v>
      </c>
      <c r="AY63" s="31">
        <f t="shared" si="21"/>
        <v>2674.7743086529886</v>
      </c>
      <c r="AZ63" s="708"/>
      <c r="BA63" s="708"/>
      <c r="BB63" s="708"/>
      <c r="BC63" s="108"/>
      <c r="BD63" s="32">
        <f t="shared" si="30"/>
        <v>222.8978590544157</v>
      </c>
      <c r="BE63" s="31">
        <f t="shared" si="22"/>
        <v>2674.7743086529886</v>
      </c>
      <c r="BF63" s="708"/>
      <c r="BG63" s="708"/>
      <c r="BH63" s="708"/>
      <c r="BI63" s="108"/>
      <c r="BJ63" s="32">
        <f t="shared" si="31"/>
        <v>222.8978590544157</v>
      </c>
      <c r="BK63" s="31">
        <f t="shared" si="23"/>
        <v>2674.7743086529886</v>
      </c>
      <c r="BL63" s="708"/>
      <c r="BM63" s="708"/>
      <c r="BN63" s="708"/>
    </row>
    <row r="64" spans="1:66" ht="16.5" customHeight="1" thickBot="1" x14ac:dyDescent="0.25">
      <c r="A64" s="140">
        <v>4</v>
      </c>
      <c r="B64" s="141" t="s">
        <v>340</v>
      </c>
      <c r="C64" s="142" t="s">
        <v>252</v>
      </c>
      <c r="D64" s="125" t="s">
        <v>554</v>
      </c>
      <c r="E64" s="125" t="str">
        <f>F64</f>
        <v>044007VENT_Biblio</v>
      </c>
      <c r="F64" s="126" t="str">
        <f t="shared" ref="F64" si="32">CONCATENATE(C64,I64,M64,K64)</f>
        <v>044007VENT_Biblio</v>
      </c>
      <c r="G64" s="127" t="str">
        <f t="shared" ref="G64" si="33">CONCATENATE(C64,I64,M64,K64,M64,L64)</f>
        <v>044007VENT_Biblio_</v>
      </c>
      <c r="H64" s="128" t="s">
        <v>12</v>
      </c>
      <c r="I64" s="128" t="s">
        <v>11</v>
      </c>
      <c r="J64" s="123">
        <v>2</v>
      </c>
      <c r="K64" s="141" t="s">
        <v>364</v>
      </c>
      <c r="L64" s="141"/>
      <c r="M64" s="143" t="s">
        <v>10</v>
      </c>
      <c r="N64" s="141">
        <v>1</v>
      </c>
      <c r="O64" s="138">
        <v>335</v>
      </c>
      <c r="P64" s="138">
        <v>737</v>
      </c>
      <c r="Q64" s="138">
        <v>10</v>
      </c>
      <c r="R64" s="138"/>
      <c r="S64" s="129" t="s">
        <v>134</v>
      </c>
      <c r="T64" s="138" t="s">
        <v>136</v>
      </c>
      <c r="U64" s="138" t="s">
        <v>138</v>
      </c>
      <c r="V64" s="144" t="s">
        <v>158</v>
      </c>
      <c r="W64" s="679"/>
      <c r="X64" s="24"/>
      <c r="Y64" s="25"/>
      <c r="Z64" s="25"/>
      <c r="AA64" s="26">
        <v>200</v>
      </c>
      <c r="AB64" s="27">
        <v>0.5</v>
      </c>
      <c r="AC64" s="28">
        <f t="shared" ref="AC64" si="34">AA64-(AA64*AB64)</f>
        <v>100</v>
      </c>
      <c r="AD64" s="29">
        <f t="shared" ref="AD64" si="35">(AC64*N64)*J64</f>
        <v>200</v>
      </c>
      <c r="AE64" s="30">
        <v>0.05</v>
      </c>
      <c r="AF64" s="29">
        <f t="shared" ref="AF64" si="36">AD64*(AE64+1)</f>
        <v>210</v>
      </c>
      <c r="AG64" s="31">
        <f t="shared" ref="AG64" si="37">AF64*12</f>
        <v>2520</v>
      </c>
      <c r="AH64" s="708"/>
      <c r="AI64" s="708"/>
      <c r="AJ64" s="708"/>
      <c r="AK64" s="108"/>
      <c r="AL64" s="32">
        <f t="shared" si="27"/>
        <v>222.8978590544157</v>
      </c>
      <c r="AM64" s="31">
        <f t="shared" ref="AM64" si="38">AL64*12</f>
        <v>2674.7743086529886</v>
      </c>
      <c r="AN64" s="708"/>
      <c r="AO64" s="708"/>
      <c r="AP64" s="708"/>
      <c r="AQ64" s="108"/>
      <c r="AR64" s="32">
        <f t="shared" si="28"/>
        <v>222.8978590544157</v>
      </c>
      <c r="AS64" s="31">
        <f t="shared" ref="AS64" si="39">AR64*12</f>
        <v>2674.7743086529886</v>
      </c>
      <c r="AT64" s="708"/>
      <c r="AU64" s="708"/>
      <c r="AV64" s="708"/>
      <c r="AW64" s="108"/>
      <c r="AX64" s="32">
        <f t="shared" si="29"/>
        <v>222.8978590544157</v>
      </c>
      <c r="AY64" s="31">
        <f t="shared" ref="AY64" si="40">AX64*12</f>
        <v>2674.7743086529886</v>
      </c>
      <c r="AZ64" s="708"/>
      <c r="BA64" s="708"/>
      <c r="BB64" s="708"/>
      <c r="BC64" s="108"/>
      <c r="BD64" s="32">
        <f t="shared" si="30"/>
        <v>222.8978590544157</v>
      </c>
      <c r="BE64" s="31">
        <f t="shared" ref="BE64" si="41">BD64*12</f>
        <v>2674.7743086529886</v>
      </c>
      <c r="BF64" s="708"/>
      <c r="BG64" s="708"/>
      <c r="BH64" s="708"/>
      <c r="BI64" s="108"/>
      <c r="BJ64" s="32">
        <f t="shared" si="31"/>
        <v>222.8978590544157</v>
      </c>
      <c r="BK64" s="31">
        <f t="shared" ref="BK64" si="42">BJ64*12</f>
        <v>2674.7743086529886</v>
      </c>
      <c r="BL64" s="708"/>
      <c r="BM64" s="708"/>
      <c r="BN64" s="708"/>
    </row>
    <row r="65" spans="1:66" ht="16.5" customHeight="1" x14ac:dyDescent="0.2">
      <c r="A65" s="155">
        <v>4</v>
      </c>
      <c r="B65" s="131" t="s">
        <v>341</v>
      </c>
      <c r="C65" s="195" t="s">
        <v>256</v>
      </c>
      <c r="D65" s="156" t="s">
        <v>554</v>
      </c>
      <c r="E65" s="156" t="str">
        <f>F65</f>
        <v>044009VENT_CTA01</v>
      </c>
      <c r="F65" s="157" t="str">
        <f t="shared" si="25"/>
        <v>044009VENT_CTA01</v>
      </c>
      <c r="G65" s="158" t="str">
        <f t="shared" si="26"/>
        <v>044009VENT_CTA01_Galerie</v>
      </c>
      <c r="H65" s="159" t="s">
        <v>12</v>
      </c>
      <c r="I65" s="159" t="s">
        <v>11</v>
      </c>
      <c r="J65" s="160">
        <v>2</v>
      </c>
      <c r="K65" s="131" t="s">
        <v>547</v>
      </c>
      <c r="L65" s="131" t="s">
        <v>352</v>
      </c>
      <c r="M65" s="162" t="s">
        <v>10</v>
      </c>
      <c r="N65" s="131">
        <v>2</v>
      </c>
      <c r="O65" s="163">
        <v>490</v>
      </c>
      <c r="P65" s="163">
        <v>540</v>
      </c>
      <c r="Q65" s="163">
        <v>48</v>
      </c>
      <c r="R65" s="163"/>
      <c r="S65" s="161" t="s">
        <v>134</v>
      </c>
      <c r="T65" s="163" t="s">
        <v>136</v>
      </c>
      <c r="U65" s="163" t="s">
        <v>138</v>
      </c>
      <c r="V65" s="164" t="s">
        <v>160</v>
      </c>
      <c r="W65" s="162" t="s">
        <v>148</v>
      </c>
      <c r="X65" s="24"/>
      <c r="Y65" s="25"/>
      <c r="Z65" s="25"/>
      <c r="AA65" s="26">
        <v>200</v>
      </c>
      <c r="AB65" s="27">
        <v>0.5</v>
      </c>
      <c r="AC65" s="28">
        <f t="shared" si="16"/>
        <v>100</v>
      </c>
      <c r="AD65" s="29">
        <f t="shared" si="17"/>
        <v>400</v>
      </c>
      <c r="AE65" s="30">
        <v>0.05</v>
      </c>
      <c r="AF65" s="29">
        <f t="shared" si="18"/>
        <v>420</v>
      </c>
      <c r="AG65" s="31">
        <f t="shared" si="24"/>
        <v>5040</v>
      </c>
      <c r="AH65" s="708"/>
      <c r="AI65" s="708"/>
      <c r="AJ65" s="708"/>
      <c r="AK65" s="108"/>
      <c r="AL65" s="32">
        <f t="shared" si="27"/>
        <v>445.79571810883141</v>
      </c>
      <c r="AM65" s="31">
        <f t="shared" si="19"/>
        <v>5349.5486173059771</v>
      </c>
      <c r="AN65" s="708"/>
      <c r="AO65" s="708"/>
      <c r="AP65" s="708"/>
      <c r="AQ65" s="108"/>
      <c r="AR65" s="32">
        <f t="shared" si="28"/>
        <v>445.79571810883141</v>
      </c>
      <c r="AS65" s="31">
        <f t="shared" si="20"/>
        <v>5349.5486173059771</v>
      </c>
      <c r="AT65" s="708"/>
      <c r="AU65" s="708"/>
      <c r="AV65" s="708"/>
      <c r="AW65" s="108"/>
      <c r="AX65" s="32">
        <f t="shared" si="29"/>
        <v>445.79571810883141</v>
      </c>
      <c r="AY65" s="31">
        <f t="shared" si="21"/>
        <v>5349.5486173059771</v>
      </c>
      <c r="AZ65" s="708"/>
      <c r="BA65" s="708"/>
      <c r="BB65" s="708"/>
      <c r="BC65" s="108"/>
      <c r="BD65" s="32">
        <f t="shared" si="30"/>
        <v>445.79571810883141</v>
      </c>
      <c r="BE65" s="31">
        <f t="shared" si="22"/>
        <v>5349.5486173059771</v>
      </c>
      <c r="BF65" s="708"/>
      <c r="BG65" s="708"/>
      <c r="BH65" s="708"/>
      <c r="BI65" s="108"/>
      <c r="BJ65" s="32">
        <f t="shared" si="31"/>
        <v>445.79571810883141</v>
      </c>
      <c r="BK65" s="31">
        <f t="shared" si="23"/>
        <v>5349.5486173059771</v>
      </c>
      <c r="BL65" s="708"/>
      <c r="BM65" s="708"/>
      <c r="BN65" s="708"/>
    </row>
    <row r="66" spans="1:66" ht="16.5" customHeight="1" x14ac:dyDescent="0.2">
      <c r="A66" s="34">
        <v>4</v>
      </c>
      <c r="B66" s="118" t="s">
        <v>341</v>
      </c>
      <c r="C66" s="133" t="s">
        <v>256</v>
      </c>
      <c r="D66" s="36" t="s">
        <v>554</v>
      </c>
      <c r="E66" s="36" t="str">
        <f>F66</f>
        <v>044009VENT_CTA02</v>
      </c>
      <c r="F66" s="95" t="str">
        <f t="shared" si="25"/>
        <v>044009VENT_CTA02</v>
      </c>
      <c r="G66" s="124" t="str">
        <f t="shared" si="26"/>
        <v>044009VENT_CTA02_Foyer</v>
      </c>
      <c r="H66" s="37" t="s">
        <v>12</v>
      </c>
      <c r="I66" s="37" t="s">
        <v>11</v>
      </c>
      <c r="J66" s="1">
        <v>2</v>
      </c>
      <c r="K66" s="118" t="s">
        <v>548</v>
      </c>
      <c r="L66" s="118" t="s">
        <v>353</v>
      </c>
      <c r="M66" s="120" t="s">
        <v>10</v>
      </c>
      <c r="N66" s="118">
        <v>1</v>
      </c>
      <c r="O66" s="117">
        <v>490</v>
      </c>
      <c r="P66" s="117">
        <v>540</v>
      </c>
      <c r="Q66" s="117">
        <v>48</v>
      </c>
      <c r="R66" s="117"/>
      <c r="S66" s="35" t="s">
        <v>134</v>
      </c>
      <c r="T66" s="117" t="s">
        <v>136</v>
      </c>
      <c r="U66" s="117" t="s">
        <v>138</v>
      </c>
      <c r="V66" s="121" t="s">
        <v>160</v>
      </c>
      <c r="W66" s="122" t="s">
        <v>148</v>
      </c>
      <c r="X66" s="24"/>
      <c r="Y66" s="25"/>
      <c r="Z66" s="25"/>
      <c r="AA66" s="26">
        <v>200</v>
      </c>
      <c r="AB66" s="27">
        <v>0.5</v>
      </c>
      <c r="AC66" s="28">
        <f t="shared" si="16"/>
        <v>100</v>
      </c>
      <c r="AD66" s="29">
        <f t="shared" si="17"/>
        <v>200</v>
      </c>
      <c r="AE66" s="30">
        <v>0.05</v>
      </c>
      <c r="AF66" s="29">
        <f t="shared" si="18"/>
        <v>210</v>
      </c>
      <c r="AG66" s="31">
        <f t="shared" si="24"/>
        <v>2520</v>
      </c>
      <c r="AH66" s="708"/>
      <c r="AI66" s="708"/>
      <c r="AJ66" s="708"/>
      <c r="AK66" s="108"/>
      <c r="AL66" s="32">
        <f t="shared" si="27"/>
        <v>222.8978590544157</v>
      </c>
      <c r="AM66" s="31">
        <f t="shared" si="19"/>
        <v>2674.7743086529886</v>
      </c>
      <c r="AN66" s="708"/>
      <c r="AO66" s="708"/>
      <c r="AP66" s="708"/>
      <c r="AQ66" s="108"/>
      <c r="AR66" s="32">
        <f t="shared" si="28"/>
        <v>222.8978590544157</v>
      </c>
      <c r="AS66" s="31">
        <f t="shared" si="20"/>
        <v>2674.7743086529886</v>
      </c>
      <c r="AT66" s="708"/>
      <c r="AU66" s="708"/>
      <c r="AV66" s="708"/>
      <c r="AW66" s="108"/>
      <c r="AX66" s="32">
        <f t="shared" si="29"/>
        <v>222.8978590544157</v>
      </c>
      <c r="AY66" s="31">
        <f t="shared" si="21"/>
        <v>2674.7743086529886</v>
      </c>
      <c r="AZ66" s="708"/>
      <c r="BA66" s="708"/>
      <c r="BB66" s="708"/>
      <c r="BC66" s="108"/>
      <c r="BD66" s="32">
        <f t="shared" si="30"/>
        <v>222.8978590544157</v>
      </c>
      <c r="BE66" s="31">
        <f t="shared" si="22"/>
        <v>2674.7743086529886</v>
      </c>
      <c r="BF66" s="708"/>
      <c r="BG66" s="708"/>
      <c r="BH66" s="708"/>
      <c r="BI66" s="108"/>
      <c r="BJ66" s="32">
        <f t="shared" si="31"/>
        <v>222.8978590544157</v>
      </c>
      <c r="BK66" s="31">
        <f t="shared" si="23"/>
        <v>2674.7743086529886</v>
      </c>
      <c r="BL66" s="708"/>
      <c r="BM66" s="708"/>
      <c r="BN66" s="708"/>
    </row>
    <row r="67" spans="1:66" ht="16.5" customHeight="1" thickBot="1" x14ac:dyDescent="0.25">
      <c r="A67" s="174">
        <v>4</v>
      </c>
      <c r="B67" s="132" t="s">
        <v>341</v>
      </c>
      <c r="C67" s="175" t="s">
        <v>256</v>
      </c>
      <c r="D67" s="176" t="s">
        <v>554</v>
      </c>
      <c r="E67" s="176" t="str">
        <f>F67</f>
        <v>044009VENT_CTA03</v>
      </c>
      <c r="F67" s="177" t="str">
        <f t="shared" si="25"/>
        <v>044009VENT_CTA03</v>
      </c>
      <c r="G67" s="178" t="str">
        <f t="shared" si="26"/>
        <v>044009VENT_CTA03_Bat2</v>
      </c>
      <c r="H67" s="179" t="s">
        <v>12</v>
      </c>
      <c r="I67" s="179" t="s">
        <v>11</v>
      </c>
      <c r="J67" s="12">
        <v>2</v>
      </c>
      <c r="K67" s="132" t="s">
        <v>549</v>
      </c>
      <c r="L67" s="132" t="s">
        <v>354</v>
      </c>
      <c r="M67" s="181" t="s">
        <v>10</v>
      </c>
      <c r="N67" s="132">
        <v>1</v>
      </c>
      <c r="O67" s="197">
        <v>490</v>
      </c>
      <c r="P67" s="197">
        <v>540</v>
      </c>
      <c r="Q67" s="197">
        <v>48</v>
      </c>
      <c r="R67" s="197"/>
      <c r="S67" s="196" t="s">
        <v>134</v>
      </c>
      <c r="T67" s="197" t="s">
        <v>136</v>
      </c>
      <c r="U67" s="197" t="s">
        <v>138</v>
      </c>
      <c r="V67" s="183" t="s">
        <v>160</v>
      </c>
      <c r="W67" s="184" t="s">
        <v>148</v>
      </c>
      <c r="X67" s="24"/>
      <c r="Y67" s="25"/>
      <c r="Z67" s="25"/>
      <c r="AA67" s="26">
        <v>200</v>
      </c>
      <c r="AB67" s="27">
        <v>0.5</v>
      </c>
      <c r="AC67" s="28">
        <f t="shared" si="16"/>
        <v>100</v>
      </c>
      <c r="AD67" s="29">
        <f t="shared" si="17"/>
        <v>200</v>
      </c>
      <c r="AE67" s="30">
        <v>0.05</v>
      </c>
      <c r="AF67" s="29">
        <f t="shared" si="18"/>
        <v>210</v>
      </c>
      <c r="AG67" s="31">
        <f t="shared" si="24"/>
        <v>2520</v>
      </c>
      <c r="AH67" s="708"/>
      <c r="AI67" s="708"/>
      <c r="AJ67" s="708"/>
      <c r="AK67" s="108"/>
      <c r="AL67" s="32">
        <f t="shared" si="27"/>
        <v>222.8978590544157</v>
      </c>
      <c r="AM67" s="31">
        <f t="shared" si="19"/>
        <v>2674.7743086529886</v>
      </c>
      <c r="AN67" s="708"/>
      <c r="AO67" s="708"/>
      <c r="AP67" s="708"/>
      <c r="AQ67" s="108"/>
      <c r="AR67" s="32">
        <f t="shared" si="28"/>
        <v>222.8978590544157</v>
      </c>
      <c r="AS67" s="31">
        <f t="shared" si="20"/>
        <v>2674.7743086529886</v>
      </c>
      <c r="AT67" s="708"/>
      <c r="AU67" s="708"/>
      <c r="AV67" s="708"/>
      <c r="AW67" s="108"/>
      <c r="AX67" s="32">
        <f t="shared" si="29"/>
        <v>222.8978590544157</v>
      </c>
      <c r="AY67" s="31">
        <f t="shared" si="21"/>
        <v>2674.7743086529886</v>
      </c>
      <c r="AZ67" s="708"/>
      <c r="BA67" s="708"/>
      <c r="BB67" s="708"/>
      <c r="BC67" s="108"/>
      <c r="BD67" s="32">
        <f t="shared" si="30"/>
        <v>222.8978590544157</v>
      </c>
      <c r="BE67" s="31">
        <f t="shared" si="22"/>
        <v>2674.7743086529886</v>
      </c>
      <c r="BF67" s="708"/>
      <c r="BG67" s="708"/>
      <c r="BH67" s="708"/>
      <c r="BI67" s="108"/>
      <c r="BJ67" s="32">
        <f t="shared" si="31"/>
        <v>222.8978590544157</v>
      </c>
      <c r="BK67" s="31">
        <f t="shared" si="23"/>
        <v>2674.7743086529886</v>
      </c>
      <c r="BL67" s="708"/>
      <c r="BM67" s="708"/>
      <c r="BN67" s="708"/>
    </row>
    <row r="68" spans="1:66" ht="16.5" customHeight="1" x14ac:dyDescent="0.2">
      <c r="A68" s="155">
        <v>4</v>
      </c>
      <c r="B68" s="131" t="s">
        <v>342</v>
      </c>
      <c r="C68" s="195" t="s">
        <v>272</v>
      </c>
      <c r="D68" s="156" t="s">
        <v>554</v>
      </c>
      <c r="E68" s="702" t="str">
        <f>F68</f>
        <v>044471VENP_Polymères</v>
      </c>
      <c r="F68" s="157" t="str">
        <f t="shared" si="25"/>
        <v>044471VENP_Polymères</v>
      </c>
      <c r="G68" s="158" t="str">
        <f t="shared" si="26"/>
        <v>044471VENP_Polymères_Cta01</v>
      </c>
      <c r="H68" s="159" t="s">
        <v>12</v>
      </c>
      <c r="I68" s="159" t="s">
        <v>14</v>
      </c>
      <c r="J68" s="160">
        <v>2</v>
      </c>
      <c r="K68" s="131" t="s">
        <v>355</v>
      </c>
      <c r="L68" s="131" t="s">
        <v>545</v>
      </c>
      <c r="M68" s="162" t="s">
        <v>10</v>
      </c>
      <c r="N68" s="131">
        <v>2</v>
      </c>
      <c r="O68" s="163">
        <v>287</v>
      </c>
      <c r="P68" s="163">
        <v>592</v>
      </c>
      <c r="Q68" s="163">
        <v>20</v>
      </c>
      <c r="R68" s="163" t="s">
        <v>366</v>
      </c>
      <c r="S68" s="200" t="s">
        <v>134</v>
      </c>
      <c r="T68" s="163" t="s">
        <v>136</v>
      </c>
      <c r="U68" s="163" t="s">
        <v>138</v>
      </c>
      <c r="V68" s="201" t="s">
        <v>158</v>
      </c>
      <c r="W68" s="202" t="s">
        <v>150</v>
      </c>
      <c r="X68" s="24"/>
      <c r="Y68" s="25"/>
      <c r="Z68" s="25"/>
      <c r="AA68" s="26">
        <v>200</v>
      </c>
      <c r="AB68" s="27">
        <v>0.5</v>
      </c>
      <c r="AC68" s="28">
        <f t="shared" si="16"/>
        <v>100</v>
      </c>
      <c r="AD68" s="29">
        <f t="shared" si="17"/>
        <v>400</v>
      </c>
      <c r="AE68" s="30">
        <v>0.05</v>
      </c>
      <c r="AF68" s="29">
        <f t="shared" si="18"/>
        <v>420</v>
      </c>
      <c r="AG68" s="31">
        <f t="shared" si="24"/>
        <v>5040</v>
      </c>
      <c r="AH68" s="708"/>
      <c r="AI68" s="708"/>
      <c r="AJ68" s="708"/>
      <c r="AK68" s="108"/>
      <c r="AL68" s="32">
        <f t="shared" si="27"/>
        <v>445.79571810883141</v>
      </c>
      <c r="AM68" s="31">
        <f t="shared" si="19"/>
        <v>5349.5486173059771</v>
      </c>
      <c r="AN68" s="708"/>
      <c r="AO68" s="708"/>
      <c r="AP68" s="708"/>
      <c r="AQ68" s="108"/>
      <c r="AR68" s="32">
        <f t="shared" si="28"/>
        <v>445.79571810883141</v>
      </c>
      <c r="AS68" s="31">
        <f t="shared" si="20"/>
        <v>5349.5486173059771</v>
      </c>
      <c r="AT68" s="708"/>
      <c r="AU68" s="708"/>
      <c r="AV68" s="708"/>
      <c r="AW68" s="108"/>
      <c r="AX68" s="32">
        <f t="shared" si="29"/>
        <v>445.79571810883141</v>
      </c>
      <c r="AY68" s="31">
        <f t="shared" si="21"/>
        <v>5349.5486173059771</v>
      </c>
      <c r="AZ68" s="708"/>
      <c r="BA68" s="708"/>
      <c r="BB68" s="708"/>
      <c r="BC68" s="108"/>
      <c r="BD68" s="32">
        <f t="shared" si="30"/>
        <v>445.79571810883141</v>
      </c>
      <c r="BE68" s="31">
        <f t="shared" si="22"/>
        <v>5349.5486173059771</v>
      </c>
      <c r="BF68" s="708"/>
      <c r="BG68" s="708"/>
      <c r="BH68" s="708"/>
      <c r="BI68" s="108"/>
      <c r="BJ68" s="32">
        <f t="shared" si="31"/>
        <v>445.79571810883141</v>
      </c>
      <c r="BK68" s="31">
        <f t="shared" si="23"/>
        <v>5349.5486173059771</v>
      </c>
      <c r="BL68" s="708"/>
      <c r="BM68" s="708"/>
      <c r="BN68" s="708"/>
    </row>
    <row r="69" spans="1:66" ht="16.5" customHeight="1" x14ac:dyDescent="0.2">
      <c r="A69" s="34">
        <v>4</v>
      </c>
      <c r="B69" s="118" t="s">
        <v>342</v>
      </c>
      <c r="C69" s="133" t="s">
        <v>272</v>
      </c>
      <c r="D69" s="36" t="s">
        <v>554</v>
      </c>
      <c r="E69" s="703"/>
      <c r="F69" s="95" t="str">
        <f t="shared" si="25"/>
        <v>044471VENP_Polymères</v>
      </c>
      <c r="G69" s="124" t="str">
        <f t="shared" si="26"/>
        <v>044471VENP_Polymères_Cta01</v>
      </c>
      <c r="H69" s="37" t="s">
        <v>12</v>
      </c>
      <c r="I69" s="37" t="s">
        <v>14</v>
      </c>
      <c r="J69" s="119">
        <v>2</v>
      </c>
      <c r="K69" s="118" t="s">
        <v>355</v>
      </c>
      <c r="L69" s="118" t="s">
        <v>545</v>
      </c>
      <c r="M69" s="120" t="s">
        <v>10</v>
      </c>
      <c r="N69" s="118">
        <v>1</v>
      </c>
      <c r="O69" s="117">
        <v>287</v>
      </c>
      <c r="P69" s="117">
        <v>592</v>
      </c>
      <c r="Q69" s="117">
        <v>48</v>
      </c>
      <c r="R69" s="117"/>
      <c r="S69" s="35" t="s">
        <v>134</v>
      </c>
      <c r="T69" s="117" t="s">
        <v>136</v>
      </c>
      <c r="U69" s="117" t="s">
        <v>138</v>
      </c>
      <c r="V69" s="121" t="s">
        <v>160</v>
      </c>
      <c r="W69" s="122" t="s">
        <v>148</v>
      </c>
      <c r="X69" s="24"/>
      <c r="Y69" s="25"/>
      <c r="Z69" s="25"/>
      <c r="AA69" s="26">
        <v>200</v>
      </c>
      <c r="AB69" s="27">
        <v>0.5</v>
      </c>
      <c r="AC69" s="28">
        <f t="shared" si="16"/>
        <v>100</v>
      </c>
      <c r="AD69" s="29">
        <f t="shared" si="17"/>
        <v>200</v>
      </c>
      <c r="AE69" s="30">
        <v>0.05</v>
      </c>
      <c r="AF69" s="29">
        <f t="shared" si="18"/>
        <v>210</v>
      </c>
      <c r="AG69" s="31">
        <f t="shared" si="24"/>
        <v>2520</v>
      </c>
      <c r="AH69" s="708"/>
      <c r="AI69" s="708"/>
      <c r="AJ69" s="708"/>
      <c r="AK69" s="108"/>
      <c r="AL69" s="32">
        <f t="shared" si="27"/>
        <v>222.8978590544157</v>
      </c>
      <c r="AM69" s="31">
        <f t="shared" si="19"/>
        <v>2674.7743086529886</v>
      </c>
      <c r="AN69" s="708"/>
      <c r="AO69" s="708"/>
      <c r="AP69" s="708"/>
      <c r="AQ69" s="108"/>
      <c r="AR69" s="32">
        <f t="shared" si="28"/>
        <v>222.8978590544157</v>
      </c>
      <c r="AS69" s="31">
        <f t="shared" si="20"/>
        <v>2674.7743086529886</v>
      </c>
      <c r="AT69" s="708"/>
      <c r="AU69" s="708"/>
      <c r="AV69" s="708"/>
      <c r="AW69" s="108"/>
      <c r="AX69" s="32">
        <f t="shared" si="29"/>
        <v>222.8978590544157</v>
      </c>
      <c r="AY69" s="31">
        <f t="shared" si="21"/>
        <v>2674.7743086529886</v>
      </c>
      <c r="AZ69" s="708"/>
      <c r="BA69" s="708"/>
      <c r="BB69" s="708"/>
      <c r="BC69" s="108"/>
      <c r="BD69" s="32">
        <f t="shared" si="30"/>
        <v>222.8978590544157</v>
      </c>
      <c r="BE69" s="31">
        <f t="shared" si="22"/>
        <v>2674.7743086529886</v>
      </c>
      <c r="BF69" s="708"/>
      <c r="BG69" s="708"/>
      <c r="BH69" s="708"/>
      <c r="BI69" s="108"/>
      <c r="BJ69" s="32">
        <f t="shared" si="31"/>
        <v>222.8978590544157</v>
      </c>
      <c r="BK69" s="31">
        <f t="shared" si="23"/>
        <v>2674.7743086529886</v>
      </c>
      <c r="BL69" s="708"/>
      <c r="BM69" s="708"/>
      <c r="BN69" s="708"/>
    </row>
    <row r="70" spans="1:66" ht="16.5" customHeight="1" x14ac:dyDescent="0.2">
      <c r="A70" s="34">
        <v>4</v>
      </c>
      <c r="B70" s="118" t="s">
        <v>342</v>
      </c>
      <c r="C70" s="133" t="s">
        <v>272</v>
      </c>
      <c r="D70" s="36" t="s">
        <v>554</v>
      </c>
      <c r="E70" s="704"/>
      <c r="F70" s="95" t="str">
        <f t="shared" si="25"/>
        <v>044471VENP_Polymères</v>
      </c>
      <c r="G70" s="124" t="str">
        <f t="shared" si="26"/>
        <v>044471VENP_Polymères_Cta01</v>
      </c>
      <c r="H70" s="37" t="s">
        <v>12</v>
      </c>
      <c r="I70" s="37" t="s">
        <v>14</v>
      </c>
      <c r="J70" s="119">
        <v>2</v>
      </c>
      <c r="K70" s="118" t="s">
        <v>355</v>
      </c>
      <c r="L70" s="118" t="s">
        <v>545</v>
      </c>
      <c r="M70" s="120" t="s">
        <v>10</v>
      </c>
      <c r="N70" s="118">
        <v>1</v>
      </c>
      <c r="O70" s="117">
        <v>592</v>
      </c>
      <c r="P70" s="117">
        <v>592</v>
      </c>
      <c r="Q70" s="117">
        <v>48</v>
      </c>
      <c r="R70" s="117"/>
      <c r="S70" s="35" t="s">
        <v>134</v>
      </c>
      <c r="T70" s="117" t="s">
        <v>136</v>
      </c>
      <c r="U70" s="117" t="s">
        <v>138</v>
      </c>
      <c r="V70" s="121" t="s">
        <v>160</v>
      </c>
      <c r="W70" s="122" t="s">
        <v>148</v>
      </c>
      <c r="X70" s="24"/>
      <c r="Y70" s="25"/>
      <c r="Z70" s="25"/>
      <c r="AA70" s="26">
        <v>200</v>
      </c>
      <c r="AB70" s="27">
        <v>0.5</v>
      </c>
      <c r="AC70" s="28">
        <f t="shared" si="16"/>
        <v>100</v>
      </c>
      <c r="AD70" s="29">
        <f t="shared" si="17"/>
        <v>200</v>
      </c>
      <c r="AE70" s="30">
        <v>0.05</v>
      </c>
      <c r="AF70" s="29">
        <f t="shared" si="18"/>
        <v>210</v>
      </c>
      <c r="AG70" s="31">
        <f t="shared" si="24"/>
        <v>2520</v>
      </c>
      <c r="AH70" s="708"/>
      <c r="AI70" s="708"/>
      <c r="AJ70" s="708"/>
      <c r="AK70" s="108"/>
      <c r="AL70" s="32">
        <f t="shared" si="27"/>
        <v>222.8978590544157</v>
      </c>
      <c r="AM70" s="31">
        <f t="shared" si="19"/>
        <v>2674.7743086529886</v>
      </c>
      <c r="AN70" s="708"/>
      <c r="AO70" s="708"/>
      <c r="AP70" s="708"/>
      <c r="AQ70" s="108"/>
      <c r="AR70" s="32">
        <f t="shared" si="28"/>
        <v>222.8978590544157</v>
      </c>
      <c r="AS70" s="31">
        <f t="shared" si="20"/>
        <v>2674.7743086529886</v>
      </c>
      <c r="AT70" s="708"/>
      <c r="AU70" s="708"/>
      <c r="AV70" s="708"/>
      <c r="AW70" s="108"/>
      <c r="AX70" s="32">
        <f t="shared" si="29"/>
        <v>222.8978590544157</v>
      </c>
      <c r="AY70" s="31">
        <f t="shared" si="21"/>
        <v>2674.7743086529886</v>
      </c>
      <c r="AZ70" s="708"/>
      <c r="BA70" s="708"/>
      <c r="BB70" s="708"/>
      <c r="BC70" s="108"/>
      <c r="BD70" s="32">
        <f t="shared" si="30"/>
        <v>222.8978590544157</v>
      </c>
      <c r="BE70" s="31">
        <f t="shared" si="22"/>
        <v>2674.7743086529886</v>
      </c>
      <c r="BF70" s="708"/>
      <c r="BG70" s="708"/>
      <c r="BH70" s="708"/>
      <c r="BI70" s="108"/>
      <c r="BJ70" s="32">
        <f t="shared" si="31"/>
        <v>222.8978590544157</v>
      </c>
      <c r="BK70" s="31">
        <f t="shared" si="23"/>
        <v>2674.7743086529886</v>
      </c>
      <c r="BL70" s="708"/>
      <c r="BM70" s="708"/>
      <c r="BN70" s="708"/>
    </row>
    <row r="71" spans="1:66" ht="16.5" customHeight="1" x14ac:dyDescent="0.2">
      <c r="A71" s="34">
        <v>4</v>
      </c>
      <c r="B71" s="118" t="s">
        <v>342</v>
      </c>
      <c r="C71" s="133" t="s">
        <v>272</v>
      </c>
      <c r="D71" s="36" t="s">
        <v>554</v>
      </c>
      <c r="E71" s="36" t="str">
        <f>F71</f>
        <v>044471VENP_Chimie</v>
      </c>
      <c r="F71" s="95" t="str">
        <f t="shared" si="25"/>
        <v>044471VENP_Chimie</v>
      </c>
      <c r="G71" s="124" t="str">
        <f t="shared" si="26"/>
        <v>044471VENP_Chimie_Cta02</v>
      </c>
      <c r="H71" s="37" t="s">
        <v>12</v>
      </c>
      <c r="I71" s="37" t="s">
        <v>14</v>
      </c>
      <c r="J71" s="119">
        <v>2</v>
      </c>
      <c r="K71" s="118" t="s">
        <v>356</v>
      </c>
      <c r="L71" s="118" t="s">
        <v>546</v>
      </c>
      <c r="M71" s="120" t="s">
        <v>10</v>
      </c>
      <c r="N71" s="118">
        <v>2</v>
      </c>
      <c r="O71" s="117">
        <v>592</v>
      </c>
      <c r="P71" s="117">
        <v>592</v>
      </c>
      <c r="Q71" s="117">
        <v>20</v>
      </c>
      <c r="R71" s="117" t="s">
        <v>366</v>
      </c>
      <c r="S71" s="138" t="s">
        <v>134</v>
      </c>
      <c r="T71" s="117" t="s">
        <v>136</v>
      </c>
      <c r="U71" s="117" t="s">
        <v>138</v>
      </c>
      <c r="V71" s="136" t="s">
        <v>158</v>
      </c>
      <c r="W71" s="137" t="s">
        <v>150</v>
      </c>
      <c r="X71" s="24"/>
      <c r="Y71" s="25"/>
      <c r="Z71" s="25"/>
      <c r="AA71" s="26">
        <v>200</v>
      </c>
      <c r="AB71" s="27">
        <v>0.5</v>
      </c>
      <c r="AC71" s="28">
        <f t="shared" si="16"/>
        <v>100</v>
      </c>
      <c r="AD71" s="29">
        <f t="shared" si="17"/>
        <v>400</v>
      </c>
      <c r="AE71" s="30">
        <v>0.05</v>
      </c>
      <c r="AF71" s="29">
        <f t="shared" si="18"/>
        <v>420</v>
      </c>
      <c r="AG71" s="31">
        <f t="shared" si="24"/>
        <v>5040</v>
      </c>
      <c r="AH71" s="708"/>
      <c r="AI71" s="708"/>
      <c r="AJ71" s="708"/>
      <c r="AK71" s="108"/>
      <c r="AL71" s="32">
        <f t="shared" si="27"/>
        <v>445.79571810883141</v>
      </c>
      <c r="AM71" s="31">
        <f t="shared" si="19"/>
        <v>5349.5486173059771</v>
      </c>
      <c r="AN71" s="708"/>
      <c r="AO71" s="708"/>
      <c r="AP71" s="708"/>
      <c r="AQ71" s="108"/>
      <c r="AR71" s="32">
        <f t="shared" si="28"/>
        <v>445.79571810883141</v>
      </c>
      <c r="AS71" s="31">
        <f t="shared" si="20"/>
        <v>5349.5486173059771</v>
      </c>
      <c r="AT71" s="708"/>
      <c r="AU71" s="708"/>
      <c r="AV71" s="708"/>
      <c r="AW71" s="108"/>
      <c r="AX71" s="32">
        <f t="shared" si="29"/>
        <v>445.79571810883141</v>
      </c>
      <c r="AY71" s="31">
        <f t="shared" si="21"/>
        <v>5349.5486173059771</v>
      </c>
      <c r="AZ71" s="708"/>
      <c r="BA71" s="708"/>
      <c r="BB71" s="708"/>
      <c r="BC71" s="108"/>
      <c r="BD71" s="32">
        <f t="shared" si="30"/>
        <v>445.79571810883141</v>
      </c>
      <c r="BE71" s="31">
        <f t="shared" si="22"/>
        <v>5349.5486173059771</v>
      </c>
      <c r="BF71" s="708"/>
      <c r="BG71" s="708"/>
      <c r="BH71" s="708"/>
      <c r="BI71" s="108"/>
      <c r="BJ71" s="32">
        <f t="shared" si="31"/>
        <v>445.79571810883141</v>
      </c>
      <c r="BK71" s="31">
        <f t="shared" si="23"/>
        <v>5349.5486173059771</v>
      </c>
      <c r="BL71" s="708"/>
      <c r="BM71" s="708"/>
      <c r="BN71" s="708"/>
    </row>
    <row r="72" spans="1:66" ht="16.5" customHeight="1" thickBot="1" x14ac:dyDescent="0.25">
      <c r="A72" s="174">
        <v>4</v>
      </c>
      <c r="B72" s="132" t="s">
        <v>342</v>
      </c>
      <c r="C72" s="175" t="s">
        <v>272</v>
      </c>
      <c r="D72" s="176" t="s">
        <v>554</v>
      </c>
      <c r="E72" s="176" t="str">
        <f>F72</f>
        <v>044471VENT_Bureaux</v>
      </c>
      <c r="F72" s="177" t="str">
        <f t="shared" si="25"/>
        <v>044471VENT_Bureaux</v>
      </c>
      <c r="G72" s="178" t="str">
        <f t="shared" si="26"/>
        <v>044471VENT_Bureaux_Cta03</v>
      </c>
      <c r="H72" s="179" t="s">
        <v>12</v>
      </c>
      <c r="I72" s="179" t="s">
        <v>11</v>
      </c>
      <c r="J72" s="180">
        <v>2</v>
      </c>
      <c r="K72" s="132" t="s">
        <v>357</v>
      </c>
      <c r="L72" s="132" t="s">
        <v>553</v>
      </c>
      <c r="M72" s="181" t="s">
        <v>10</v>
      </c>
      <c r="N72" s="132">
        <v>2</v>
      </c>
      <c r="O72" s="197">
        <v>592</v>
      </c>
      <c r="P72" s="197">
        <v>592</v>
      </c>
      <c r="Q72" s="197">
        <v>48</v>
      </c>
      <c r="R72" s="197"/>
      <c r="S72" s="196" t="s">
        <v>134</v>
      </c>
      <c r="T72" s="197" t="s">
        <v>136</v>
      </c>
      <c r="U72" s="197" t="s">
        <v>138</v>
      </c>
      <c r="V72" s="183" t="s">
        <v>160</v>
      </c>
      <c r="W72" s="184" t="s">
        <v>148</v>
      </c>
      <c r="X72" s="24"/>
      <c r="Y72" s="25"/>
      <c r="Z72" s="25"/>
      <c r="AA72" s="26">
        <v>200</v>
      </c>
      <c r="AB72" s="27">
        <v>0.5</v>
      </c>
      <c r="AC72" s="28">
        <f t="shared" si="16"/>
        <v>100</v>
      </c>
      <c r="AD72" s="29">
        <f t="shared" si="17"/>
        <v>400</v>
      </c>
      <c r="AE72" s="30">
        <v>0.05</v>
      </c>
      <c r="AF72" s="29">
        <f t="shared" si="18"/>
        <v>420</v>
      </c>
      <c r="AG72" s="31">
        <f t="shared" si="24"/>
        <v>5040</v>
      </c>
      <c r="AH72" s="708"/>
      <c r="AI72" s="708"/>
      <c r="AJ72" s="708"/>
      <c r="AK72" s="108"/>
      <c r="AL72" s="32">
        <f t="shared" si="27"/>
        <v>445.79571810883141</v>
      </c>
      <c r="AM72" s="31">
        <f t="shared" si="19"/>
        <v>5349.5486173059771</v>
      </c>
      <c r="AN72" s="708"/>
      <c r="AO72" s="708"/>
      <c r="AP72" s="708"/>
      <c r="AQ72" s="108"/>
      <c r="AR72" s="32">
        <f t="shared" si="28"/>
        <v>445.79571810883141</v>
      </c>
      <c r="AS72" s="31">
        <f t="shared" si="20"/>
        <v>5349.5486173059771</v>
      </c>
      <c r="AT72" s="708"/>
      <c r="AU72" s="708"/>
      <c r="AV72" s="708"/>
      <c r="AW72" s="108"/>
      <c r="AX72" s="32">
        <f t="shared" si="29"/>
        <v>445.79571810883141</v>
      </c>
      <c r="AY72" s="31">
        <f t="shared" si="21"/>
        <v>5349.5486173059771</v>
      </c>
      <c r="AZ72" s="708"/>
      <c r="BA72" s="708"/>
      <c r="BB72" s="708"/>
      <c r="BC72" s="108"/>
      <c r="BD72" s="32">
        <f t="shared" si="30"/>
        <v>445.79571810883141</v>
      </c>
      <c r="BE72" s="31">
        <f t="shared" si="22"/>
        <v>5349.5486173059771</v>
      </c>
      <c r="BF72" s="708"/>
      <c r="BG72" s="708"/>
      <c r="BH72" s="708"/>
      <c r="BI72" s="108"/>
      <c r="BJ72" s="32">
        <f t="shared" si="31"/>
        <v>445.79571810883141</v>
      </c>
      <c r="BK72" s="31">
        <f t="shared" si="23"/>
        <v>5349.5486173059771</v>
      </c>
      <c r="BL72" s="708"/>
      <c r="BM72" s="708"/>
      <c r="BN72" s="708"/>
    </row>
    <row r="73" spans="1:66" ht="16.5" customHeight="1" x14ac:dyDescent="0.2">
      <c r="A73" s="155">
        <v>4</v>
      </c>
      <c r="B73" s="131" t="s">
        <v>343</v>
      </c>
      <c r="C73" s="195" t="s">
        <v>258</v>
      </c>
      <c r="D73" s="156" t="s">
        <v>554</v>
      </c>
      <c r="E73" s="702" t="str">
        <f>F73</f>
        <v>044101VENP_Labo</v>
      </c>
      <c r="F73" s="157" t="str">
        <f t="shared" si="25"/>
        <v>044101VENP_Labo</v>
      </c>
      <c r="G73" s="158" t="str">
        <f t="shared" si="26"/>
        <v>044101VENP_Labo_Sconseil</v>
      </c>
      <c r="H73" s="159" t="s">
        <v>12</v>
      </c>
      <c r="I73" s="159" t="s">
        <v>14</v>
      </c>
      <c r="J73" s="160">
        <v>1</v>
      </c>
      <c r="K73" s="131" t="s">
        <v>479</v>
      </c>
      <c r="L73" s="131" t="s">
        <v>363</v>
      </c>
      <c r="M73" s="162" t="s">
        <v>10</v>
      </c>
      <c r="N73" s="163">
        <v>3</v>
      </c>
      <c r="O73" s="163">
        <v>880</v>
      </c>
      <c r="P73" s="163">
        <v>590</v>
      </c>
      <c r="Q73" s="163">
        <v>70</v>
      </c>
      <c r="R73" s="163"/>
      <c r="S73" s="163" t="s">
        <v>134</v>
      </c>
      <c r="T73" s="163" t="s">
        <v>136</v>
      </c>
      <c r="U73" s="163" t="s">
        <v>138</v>
      </c>
      <c r="V73" s="164" t="s">
        <v>158</v>
      </c>
      <c r="W73" s="162" t="s">
        <v>539</v>
      </c>
      <c r="X73" s="24"/>
      <c r="Y73" s="25"/>
      <c r="Z73" s="25"/>
      <c r="AA73" s="26">
        <v>200</v>
      </c>
      <c r="AB73" s="27">
        <v>0.5</v>
      </c>
      <c r="AC73" s="28">
        <f t="shared" si="16"/>
        <v>100</v>
      </c>
      <c r="AD73" s="29">
        <f t="shared" si="17"/>
        <v>300</v>
      </c>
      <c r="AE73" s="30">
        <v>0.05</v>
      </c>
      <c r="AF73" s="29">
        <f t="shared" si="18"/>
        <v>315</v>
      </c>
      <c r="AG73" s="31">
        <f t="shared" si="24"/>
        <v>3780</v>
      </c>
      <c r="AH73" s="708"/>
      <c r="AI73" s="708"/>
      <c r="AJ73" s="708"/>
      <c r="AK73" s="108"/>
      <c r="AL73" s="32">
        <f t="shared" si="27"/>
        <v>334.34678858162357</v>
      </c>
      <c r="AM73" s="31">
        <f t="shared" si="19"/>
        <v>4012.1614629794831</v>
      </c>
      <c r="AN73" s="708"/>
      <c r="AO73" s="708"/>
      <c r="AP73" s="708"/>
      <c r="AQ73" s="108"/>
      <c r="AR73" s="32">
        <f t="shared" si="28"/>
        <v>334.34678858162357</v>
      </c>
      <c r="AS73" s="31">
        <f t="shared" si="20"/>
        <v>4012.1614629794831</v>
      </c>
      <c r="AT73" s="708"/>
      <c r="AU73" s="708"/>
      <c r="AV73" s="708"/>
      <c r="AW73" s="108"/>
      <c r="AX73" s="32">
        <f t="shared" si="29"/>
        <v>334.34678858162357</v>
      </c>
      <c r="AY73" s="31">
        <f t="shared" si="21"/>
        <v>4012.1614629794831</v>
      </c>
      <c r="AZ73" s="708"/>
      <c r="BA73" s="708"/>
      <c r="BB73" s="708"/>
      <c r="BC73" s="108"/>
      <c r="BD73" s="32">
        <f t="shared" si="30"/>
        <v>334.34678858162357</v>
      </c>
      <c r="BE73" s="31">
        <f t="shared" si="22"/>
        <v>4012.1614629794831</v>
      </c>
      <c r="BF73" s="708"/>
      <c r="BG73" s="708"/>
      <c r="BH73" s="708"/>
      <c r="BI73" s="108"/>
      <c r="BJ73" s="32">
        <f t="shared" si="31"/>
        <v>334.34678858162357</v>
      </c>
      <c r="BK73" s="31">
        <f t="shared" si="23"/>
        <v>4012.1614629794831</v>
      </c>
      <c r="BL73" s="708"/>
      <c r="BM73" s="708"/>
      <c r="BN73" s="708"/>
    </row>
    <row r="74" spans="1:66" ht="16.5" customHeight="1" x14ac:dyDescent="0.2">
      <c r="A74" s="34">
        <v>4</v>
      </c>
      <c r="B74" s="118" t="s">
        <v>343</v>
      </c>
      <c r="C74" s="133" t="s">
        <v>258</v>
      </c>
      <c r="D74" s="36" t="s">
        <v>554</v>
      </c>
      <c r="E74" s="703"/>
      <c r="F74" s="95" t="str">
        <f t="shared" si="25"/>
        <v>044101VENP_Labo</v>
      </c>
      <c r="G74" s="124" t="str">
        <f t="shared" si="26"/>
        <v>044101VENP_Labo_Cta01</v>
      </c>
      <c r="H74" s="37" t="s">
        <v>12</v>
      </c>
      <c r="I74" s="37" t="s">
        <v>14</v>
      </c>
      <c r="J74" s="119">
        <v>1</v>
      </c>
      <c r="K74" s="118" t="s">
        <v>479</v>
      </c>
      <c r="L74" s="96" t="s">
        <v>545</v>
      </c>
      <c r="M74" s="120" t="s">
        <v>10</v>
      </c>
      <c r="N74" s="117">
        <v>1</v>
      </c>
      <c r="O74" s="117">
        <v>880</v>
      </c>
      <c r="P74" s="117">
        <v>429</v>
      </c>
      <c r="Q74" s="117">
        <v>70</v>
      </c>
      <c r="R74" s="117"/>
      <c r="S74" s="117" t="s">
        <v>134</v>
      </c>
      <c r="T74" s="117" t="s">
        <v>136</v>
      </c>
      <c r="U74" s="117" t="s">
        <v>138</v>
      </c>
      <c r="V74" s="121" t="s">
        <v>158</v>
      </c>
      <c r="W74" s="122" t="s">
        <v>539</v>
      </c>
      <c r="X74" s="24"/>
      <c r="Y74" s="25"/>
      <c r="Z74" s="25"/>
      <c r="AA74" s="26">
        <v>200</v>
      </c>
      <c r="AB74" s="27">
        <v>0.5</v>
      </c>
      <c r="AC74" s="28">
        <f t="shared" si="16"/>
        <v>100</v>
      </c>
      <c r="AD74" s="29">
        <f t="shared" si="17"/>
        <v>100</v>
      </c>
      <c r="AE74" s="30">
        <v>0.05</v>
      </c>
      <c r="AF74" s="29">
        <f t="shared" si="18"/>
        <v>105</v>
      </c>
      <c r="AG74" s="31">
        <f t="shared" si="24"/>
        <v>1260</v>
      </c>
      <c r="AH74" s="708"/>
      <c r="AI74" s="708"/>
      <c r="AJ74" s="708"/>
      <c r="AK74" s="108"/>
      <c r="AL74" s="32">
        <f t="shared" si="27"/>
        <v>111.44892952720785</v>
      </c>
      <c r="AM74" s="31">
        <f t="shared" si="19"/>
        <v>1337.3871543264943</v>
      </c>
      <c r="AN74" s="708"/>
      <c r="AO74" s="708"/>
      <c r="AP74" s="708"/>
      <c r="AQ74" s="108"/>
      <c r="AR74" s="32">
        <f t="shared" si="28"/>
        <v>111.44892952720785</v>
      </c>
      <c r="AS74" s="31">
        <f t="shared" si="20"/>
        <v>1337.3871543264943</v>
      </c>
      <c r="AT74" s="708"/>
      <c r="AU74" s="708"/>
      <c r="AV74" s="708"/>
      <c r="AW74" s="108"/>
      <c r="AX74" s="32">
        <f t="shared" si="29"/>
        <v>111.44892952720785</v>
      </c>
      <c r="AY74" s="31">
        <f t="shared" si="21"/>
        <v>1337.3871543264943</v>
      </c>
      <c r="AZ74" s="708"/>
      <c r="BA74" s="708"/>
      <c r="BB74" s="708"/>
      <c r="BC74" s="108"/>
      <c r="BD74" s="32">
        <f t="shared" si="30"/>
        <v>111.44892952720785</v>
      </c>
      <c r="BE74" s="31">
        <f t="shared" si="22"/>
        <v>1337.3871543264943</v>
      </c>
      <c r="BF74" s="708"/>
      <c r="BG74" s="708"/>
      <c r="BH74" s="708"/>
      <c r="BI74" s="108"/>
      <c r="BJ74" s="32">
        <f t="shared" si="31"/>
        <v>111.44892952720785</v>
      </c>
      <c r="BK74" s="31">
        <f t="shared" si="23"/>
        <v>1337.3871543264943</v>
      </c>
      <c r="BL74" s="708"/>
      <c r="BM74" s="708"/>
      <c r="BN74" s="708"/>
    </row>
    <row r="75" spans="1:66" ht="16.5" customHeight="1" x14ac:dyDescent="0.2">
      <c r="A75" s="34">
        <v>4</v>
      </c>
      <c r="B75" s="118" t="s">
        <v>343</v>
      </c>
      <c r="C75" s="133" t="s">
        <v>258</v>
      </c>
      <c r="D75" s="36" t="s">
        <v>554</v>
      </c>
      <c r="E75" s="703"/>
      <c r="F75" s="95" t="str">
        <f t="shared" si="25"/>
        <v>044101VENP_Labo</v>
      </c>
      <c r="G75" s="124" t="str">
        <f t="shared" si="26"/>
        <v>044101VENP_Labo_Cta01</v>
      </c>
      <c r="H75" s="37" t="s">
        <v>12</v>
      </c>
      <c r="I75" s="37" t="s">
        <v>14</v>
      </c>
      <c r="J75" s="119">
        <v>1</v>
      </c>
      <c r="K75" s="118" t="s">
        <v>479</v>
      </c>
      <c r="L75" s="96" t="s">
        <v>545</v>
      </c>
      <c r="M75" s="120" t="s">
        <v>10</v>
      </c>
      <c r="N75" s="117">
        <v>2</v>
      </c>
      <c r="O75" s="117">
        <v>570</v>
      </c>
      <c r="P75" s="117">
        <v>630</v>
      </c>
      <c r="Q75" s="117">
        <v>70</v>
      </c>
      <c r="R75" s="117"/>
      <c r="S75" s="117" t="s">
        <v>134</v>
      </c>
      <c r="T75" s="117" t="s">
        <v>136</v>
      </c>
      <c r="U75" s="117" t="s">
        <v>138</v>
      </c>
      <c r="V75" s="121" t="s">
        <v>158</v>
      </c>
      <c r="W75" s="122" t="s">
        <v>539</v>
      </c>
      <c r="X75" s="24"/>
      <c r="Y75" s="25"/>
      <c r="Z75" s="25"/>
      <c r="AA75" s="26">
        <v>200</v>
      </c>
      <c r="AB75" s="27">
        <v>0.5</v>
      </c>
      <c r="AC75" s="28">
        <f t="shared" si="16"/>
        <v>100</v>
      </c>
      <c r="AD75" s="29">
        <f t="shared" si="17"/>
        <v>200</v>
      </c>
      <c r="AE75" s="30">
        <v>0.05</v>
      </c>
      <c r="AF75" s="29">
        <f t="shared" si="18"/>
        <v>210</v>
      </c>
      <c r="AG75" s="31">
        <f t="shared" si="24"/>
        <v>2520</v>
      </c>
      <c r="AH75" s="708"/>
      <c r="AI75" s="708"/>
      <c r="AJ75" s="708"/>
      <c r="AK75" s="108"/>
      <c r="AL75" s="32">
        <f t="shared" si="27"/>
        <v>222.8978590544157</v>
      </c>
      <c r="AM75" s="31">
        <f t="shared" si="19"/>
        <v>2674.7743086529886</v>
      </c>
      <c r="AN75" s="708"/>
      <c r="AO75" s="708"/>
      <c r="AP75" s="708"/>
      <c r="AQ75" s="108"/>
      <c r="AR75" s="32">
        <f t="shared" si="28"/>
        <v>222.8978590544157</v>
      </c>
      <c r="AS75" s="31">
        <f t="shared" si="20"/>
        <v>2674.7743086529886</v>
      </c>
      <c r="AT75" s="708"/>
      <c r="AU75" s="708"/>
      <c r="AV75" s="708"/>
      <c r="AW75" s="108"/>
      <c r="AX75" s="32">
        <f t="shared" si="29"/>
        <v>222.8978590544157</v>
      </c>
      <c r="AY75" s="31">
        <f t="shared" si="21"/>
        <v>2674.7743086529886</v>
      </c>
      <c r="AZ75" s="708"/>
      <c r="BA75" s="708"/>
      <c r="BB75" s="708"/>
      <c r="BC75" s="108"/>
      <c r="BD75" s="32">
        <f t="shared" si="30"/>
        <v>222.8978590544157</v>
      </c>
      <c r="BE75" s="31">
        <f t="shared" si="22"/>
        <v>2674.7743086529886</v>
      </c>
      <c r="BF75" s="708"/>
      <c r="BG75" s="708"/>
      <c r="BH75" s="708"/>
      <c r="BI75" s="108"/>
      <c r="BJ75" s="32">
        <f t="shared" si="31"/>
        <v>222.8978590544157</v>
      </c>
      <c r="BK75" s="31">
        <f t="shared" si="23"/>
        <v>2674.7743086529886</v>
      </c>
      <c r="BL75" s="708"/>
      <c r="BM75" s="708"/>
      <c r="BN75" s="708"/>
    </row>
    <row r="76" spans="1:66" ht="16.5" customHeight="1" thickBot="1" x14ac:dyDescent="0.25">
      <c r="A76" s="174">
        <v>4</v>
      </c>
      <c r="B76" s="132" t="s">
        <v>343</v>
      </c>
      <c r="C76" s="175" t="s">
        <v>258</v>
      </c>
      <c r="D76" s="176" t="s">
        <v>554</v>
      </c>
      <c r="E76" s="706"/>
      <c r="F76" s="177" t="str">
        <f t="shared" si="25"/>
        <v>044101VENP_Labo</v>
      </c>
      <c r="G76" s="178" t="str">
        <f t="shared" si="26"/>
        <v>044101VENP_Labo_Cta01</v>
      </c>
      <c r="H76" s="179" t="s">
        <v>12</v>
      </c>
      <c r="I76" s="179" t="s">
        <v>14</v>
      </c>
      <c r="J76" s="180">
        <v>1</v>
      </c>
      <c r="K76" s="132" t="s">
        <v>479</v>
      </c>
      <c r="L76" s="199" t="s">
        <v>545</v>
      </c>
      <c r="M76" s="181" t="s">
        <v>10</v>
      </c>
      <c r="N76" s="197">
        <v>1</v>
      </c>
      <c r="O76" s="197">
        <v>940</v>
      </c>
      <c r="P76" s="197">
        <v>570</v>
      </c>
      <c r="Q76" s="197">
        <v>70</v>
      </c>
      <c r="R76" s="197"/>
      <c r="S76" s="197" t="s">
        <v>134</v>
      </c>
      <c r="T76" s="197" t="s">
        <v>136</v>
      </c>
      <c r="U76" s="197" t="s">
        <v>138</v>
      </c>
      <c r="V76" s="183" t="s">
        <v>158</v>
      </c>
      <c r="W76" s="184" t="s">
        <v>539</v>
      </c>
      <c r="X76" s="24"/>
      <c r="Y76" s="25"/>
      <c r="Z76" s="25"/>
      <c r="AA76" s="26">
        <v>200</v>
      </c>
      <c r="AB76" s="27">
        <v>0.5</v>
      </c>
      <c r="AC76" s="28">
        <f t="shared" si="16"/>
        <v>100</v>
      </c>
      <c r="AD76" s="29">
        <f t="shared" si="17"/>
        <v>100</v>
      </c>
      <c r="AE76" s="30">
        <v>0.05</v>
      </c>
      <c r="AF76" s="29">
        <f t="shared" si="18"/>
        <v>105</v>
      </c>
      <c r="AG76" s="31">
        <f t="shared" si="24"/>
        <v>1260</v>
      </c>
      <c r="AH76" s="708"/>
      <c r="AI76" s="708"/>
      <c r="AJ76" s="708"/>
      <c r="AK76" s="108"/>
      <c r="AL76" s="32">
        <f t="shared" si="27"/>
        <v>111.44892952720785</v>
      </c>
      <c r="AM76" s="31">
        <f t="shared" si="19"/>
        <v>1337.3871543264943</v>
      </c>
      <c r="AN76" s="708"/>
      <c r="AO76" s="708"/>
      <c r="AP76" s="708"/>
      <c r="AQ76" s="108"/>
      <c r="AR76" s="32">
        <f t="shared" si="28"/>
        <v>111.44892952720785</v>
      </c>
      <c r="AS76" s="31">
        <f t="shared" si="20"/>
        <v>1337.3871543264943</v>
      </c>
      <c r="AT76" s="708"/>
      <c r="AU76" s="708"/>
      <c r="AV76" s="708"/>
      <c r="AW76" s="108"/>
      <c r="AX76" s="32">
        <f t="shared" si="29"/>
        <v>111.44892952720785</v>
      </c>
      <c r="AY76" s="31">
        <f t="shared" si="21"/>
        <v>1337.3871543264943</v>
      </c>
      <c r="AZ76" s="708"/>
      <c r="BA76" s="708"/>
      <c r="BB76" s="708"/>
      <c r="BC76" s="108"/>
      <c r="BD76" s="32">
        <f t="shared" si="30"/>
        <v>111.44892952720785</v>
      </c>
      <c r="BE76" s="31">
        <f t="shared" si="22"/>
        <v>1337.3871543264943</v>
      </c>
      <c r="BF76" s="708"/>
      <c r="BG76" s="708"/>
      <c r="BH76" s="708"/>
      <c r="BI76" s="108"/>
      <c r="BJ76" s="32">
        <f t="shared" si="31"/>
        <v>111.44892952720785</v>
      </c>
      <c r="BK76" s="31">
        <f t="shared" si="23"/>
        <v>1337.3871543264943</v>
      </c>
      <c r="BL76" s="708"/>
      <c r="BM76" s="708"/>
      <c r="BN76" s="708"/>
    </row>
    <row r="77" spans="1:66" ht="16.5" customHeight="1" x14ac:dyDescent="0.2">
      <c r="A77" s="155">
        <v>4</v>
      </c>
      <c r="B77" s="131" t="s">
        <v>344</v>
      </c>
      <c r="C77" s="195" t="s">
        <v>260</v>
      </c>
      <c r="D77" s="156" t="s">
        <v>554</v>
      </c>
      <c r="E77" s="702" t="str">
        <f>F77</f>
        <v>044102VENP_Labo</v>
      </c>
      <c r="F77" s="157" t="str">
        <f t="shared" si="25"/>
        <v>044102VENP_Labo</v>
      </c>
      <c r="G77" s="158" t="str">
        <f t="shared" si="26"/>
        <v>044102VENP_Labo_Cta01</v>
      </c>
      <c r="H77" s="159" t="s">
        <v>12</v>
      </c>
      <c r="I77" s="159" t="s">
        <v>14</v>
      </c>
      <c r="J77" s="160">
        <v>1</v>
      </c>
      <c r="K77" s="131" t="s">
        <v>479</v>
      </c>
      <c r="L77" s="198" t="s">
        <v>545</v>
      </c>
      <c r="M77" s="162" t="s">
        <v>10</v>
      </c>
      <c r="N77" s="163">
        <v>3</v>
      </c>
      <c r="O77" s="163">
        <v>880</v>
      </c>
      <c r="P77" s="163">
        <v>590</v>
      </c>
      <c r="Q77" s="163">
        <v>70</v>
      </c>
      <c r="R77" s="163"/>
      <c r="S77" s="163" t="s">
        <v>134</v>
      </c>
      <c r="T77" s="163" t="s">
        <v>136</v>
      </c>
      <c r="U77" s="163" t="s">
        <v>138</v>
      </c>
      <c r="V77" s="164" t="s">
        <v>158</v>
      </c>
      <c r="W77" s="162" t="s">
        <v>539</v>
      </c>
      <c r="X77" s="24"/>
      <c r="Y77" s="25"/>
      <c r="Z77" s="25"/>
      <c r="AA77" s="26">
        <v>200</v>
      </c>
      <c r="AB77" s="27">
        <v>0.5</v>
      </c>
      <c r="AC77" s="28">
        <f t="shared" si="16"/>
        <v>100</v>
      </c>
      <c r="AD77" s="29">
        <f t="shared" si="17"/>
        <v>300</v>
      </c>
      <c r="AE77" s="30">
        <v>0.05</v>
      </c>
      <c r="AF77" s="29">
        <f t="shared" si="18"/>
        <v>315</v>
      </c>
      <c r="AG77" s="31">
        <f t="shared" si="24"/>
        <v>3780</v>
      </c>
      <c r="AH77" s="708"/>
      <c r="AI77" s="708"/>
      <c r="AJ77" s="708"/>
      <c r="AK77" s="108"/>
      <c r="AL77" s="32">
        <f t="shared" si="27"/>
        <v>334.34678858162357</v>
      </c>
      <c r="AM77" s="31">
        <f t="shared" si="19"/>
        <v>4012.1614629794831</v>
      </c>
      <c r="AN77" s="708"/>
      <c r="AO77" s="708"/>
      <c r="AP77" s="708"/>
      <c r="AQ77" s="108"/>
      <c r="AR77" s="32">
        <f t="shared" si="28"/>
        <v>334.34678858162357</v>
      </c>
      <c r="AS77" s="31">
        <f t="shared" si="20"/>
        <v>4012.1614629794831</v>
      </c>
      <c r="AT77" s="708"/>
      <c r="AU77" s="708"/>
      <c r="AV77" s="708"/>
      <c r="AW77" s="108"/>
      <c r="AX77" s="32">
        <f t="shared" si="29"/>
        <v>334.34678858162357</v>
      </c>
      <c r="AY77" s="31">
        <f t="shared" si="21"/>
        <v>4012.1614629794831</v>
      </c>
      <c r="AZ77" s="708"/>
      <c r="BA77" s="708"/>
      <c r="BB77" s="708"/>
      <c r="BC77" s="108"/>
      <c r="BD77" s="32">
        <f t="shared" si="30"/>
        <v>334.34678858162357</v>
      </c>
      <c r="BE77" s="31">
        <f t="shared" si="22"/>
        <v>4012.1614629794831</v>
      </c>
      <c r="BF77" s="708"/>
      <c r="BG77" s="708"/>
      <c r="BH77" s="708"/>
      <c r="BI77" s="108"/>
      <c r="BJ77" s="32">
        <f t="shared" si="31"/>
        <v>334.34678858162357</v>
      </c>
      <c r="BK77" s="31">
        <f t="shared" si="23"/>
        <v>4012.1614629794831</v>
      </c>
      <c r="BL77" s="708"/>
      <c r="BM77" s="708"/>
      <c r="BN77" s="708"/>
    </row>
    <row r="78" spans="1:66" ht="16.5" customHeight="1" x14ac:dyDescent="0.2">
      <c r="A78" s="34">
        <v>4</v>
      </c>
      <c r="B78" s="118" t="s">
        <v>344</v>
      </c>
      <c r="C78" s="133" t="s">
        <v>260</v>
      </c>
      <c r="D78" s="36" t="s">
        <v>554</v>
      </c>
      <c r="E78" s="703"/>
      <c r="F78" s="95" t="str">
        <f t="shared" si="25"/>
        <v>044102VENP_Labo</v>
      </c>
      <c r="G78" s="124" t="str">
        <f t="shared" si="26"/>
        <v>044102VENP_Labo_Cta01</v>
      </c>
      <c r="H78" s="37" t="s">
        <v>12</v>
      </c>
      <c r="I78" s="37" t="s">
        <v>14</v>
      </c>
      <c r="J78" s="119">
        <v>1</v>
      </c>
      <c r="K78" s="118" t="s">
        <v>479</v>
      </c>
      <c r="L78" s="35" t="s">
        <v>545</v>
      </c>
      <c r="M78" s="120" t="s">
        <v>10</v>
      </c>
      <c r="N78" s="117">
        <v>1</v>
      </c>
      <c r="O78" s="117">
        <v>880</v>
      </c>
      <c r="P78" s="117">
        <v>429</v>
      </c>
      <c r="Q78" s="117">
        <v>70</v>
      </c>
      <c r="R78" s="117"/>
      <c r="S78" s="117" t="s">
        <v>134</v>
      </c>
      <c r="T78" s="117" t="s">
        <v>136</v>
      </c>
      <c r="U78" s="117" t="s">
        <v>138</v>
      </c>
      <c r="V78" s="121" t="s">
        <v>158</v>
      </c>
      <c r="W78" s="122" t="s">
        <v>539</v>
      </c>
      <c r="X78" s="24"/>
      <c r="Y78" s="25"/>
      <c r="Z78" s="25"/>
      <c r="AA78" s="26">
        <v>200</v>
      </c>
      <c r="AB78" s="27">
        <v>0.5</v>
      </c>
      <c r="AC78" s="28">
        <f t="shared" si="16"/>
        <v>100</v>
      </c>
      <c r="AD78" s="29">
        <f t="shared" si="17"/>
        <v>100</v>
      </c>
      <c r="AE78" s="30">
        <v>0.05</v>
      </c>
      <c r="AF78" s="29">
        <f t="shared" si="18"/>
        <v>105</v>
      </c>
      <c r="AG78" s="31">
        <f t="shared" si="24"/>
        <v>1260</v>
      </c>
      <c r="AH78" s="708"/>
      <c r="AI78" s="708"/>
      <c r="AJ78" s="708"/>
      <c r="AK78" s="108"/>
      <c r="AL78" s="32">
        <f t="shared" si="27"/>
        <v>111.44892952720785</v>
      </c>
      <c r="AM78" s="31">
        <f t="shared" si="19"/>
        <v>1337.3871543264943</v>
      </c>
      <c r="AN78" s="708"/>
      <c r="AO78" s="708"/>
      <c r="AP78" s="708"/>
      <c r="AQ78" s="108"/>
      <c r="AR78" s="32">
        <f t="shared" si="28"/>
        <v>111.44892952720785</v>
      </c>
      <c r="AS78" s="31">
        <f t="shared" si="20"/>
        <v>1337.3871543264943</v>
      </c>
      <c r="AT78" s="708"/>
      <c r="AU78" s="708"/>
      <c r="AV78" s="708"/>
      <c r="AW78" s="108"/>
      <c r="AX78" s="32">
        <f t="shared" si="29"/>
        <v>111.44892952720785</v>
      </c>
      <c r="AY78" s="31">
        <f t="shared" si="21"/>
        <v>1337.3871543264943</v>
      </c>
      <c r="AZ78" s="708"/>
      <c r="BA78" s="708"/>
      <c r="BB78" s="708"/>
      <c r="BC78" s="108"/>
      <c r="BD78" s="32">
        <f t="shared" si="30"/>
        <v>111.44892952720785</v>
      </c>
      <c r="BE78" s="31">
        <f t="shared" si="22"/>
        <v>1337.3871543264943</v>
      </c>
      <c r="BF78" s="708"/>
      <c r="BG78" s="708"/>
      <c r="BH78" s="708"/>
      <c r="BI78" s="108"/>
      <c r="BJ78" s="32">
        <f t="shared" si="31"/>
        <v>111.44892952720785</v>
      </c>
      <c r="BK78" s="31">
        <f t="shared" si="23"/>
        <v>1337.3871543264943</v>
      </c>
      <c r="BL78" s="708"/>
      <c r="BM78" s="708"/>
      <c r="BN78" s="708"/>
    </row>
    <row r="79" spans="1:66" ht="16.5" customHeight="1" x14ac:dyDescent="0.2">
      <c r="A79" s="34">
        <v>4</v>
      </c>
      <c r="B79" s="118" t="s">
        <v>344</v>
      </c>
      <c r="C79" s="133" t="s">
        <v>260</v>
      </c>
      <c r="D79" s="36" t="s">
        <v>554</v>
      </c>
      <c r="E79" s="703"/>
      <c r="F79" s="95" t="str">
        <f t="shared" si="25"/>
        <v>044102VENP_Labo</v>
      </c>
      <c r="G79" s="124" t="str">
        <f t="shared" si="26"/>
        <v>044102VENP_Labo_Cta01</v>
      </c>
      <c r="H79" s="37" t="s">
        <v>12</v>
      </c>
      <c r="I79" s="37" t="s">
        <v>14</v>
      </c>
      <c r="J79" s="119">
        <v>1</v>
      </c>
      <c r="K79" s="118" t="s">
        <v>479</v>
      </c>
      <c r="L79" s="35" t="s">
        <v>545</v>
      </c>
      <c r="M79" s="120" t="s">
        <v>10</v>
      </c>
      <c r="N79" s="117">
        <v>2</v>
      </c>
      <c r="O79" s="117">
        <v>570</v>
      </c>
      <c r="P79" s="117">
        <v>630</v>
      </c>
      <c r="Q79" s="117">
        <v>70</v>
      </c>
      <c r="R79" s="117"/>
      <c r="S79" s="117" t="s">
        <v>134</v>
      </c>
      <c r="T79" s="117" t="s">
        <v>136</v>
      </c>
      <c r="U79" s="117" t="s">
        <v>138</v>
      </c>
      <c r="V79" s="121" t="s">
        <v>158</v>
      </c>
      <c r="W79" s="122" t="s">
        <v>539</v>
      </c>
      <c r="X79" s="24"/>
      <c r="Y79" s="25"/>
      <c r="Z79" s="25"/>
      <c r="AA79" s="26">
        <v>200</v>
      </c>
      <c r="AB79" s="27">
        <v>0.5</v>
      </c>
      <c r="AC79" s="28">
        <f t="shared" si="16"/>
        <v>100</v>
      </c>
      <c r="AD79" s="29">
        <f t="shared" si="17"/>
        <v>200</v>
      </c>
      <c r="AE79" s="30">
        <v>0.05</v>
      </c>
      <c r="AF79" s="29">
        <f t="shared" si="18"/>
        <v>210</v>
      </c>
      <c r="AG79" s="31">
        <f t="shared" si="24"/>
        <v>2520</v>
      </c>
      <c r="AH79" s="708"/>
      <c r="AI79" s="708"/>
      <c r="AJ79" s="708"/>
      <c r="AK79" s="108"/>
      <c r="AL79" s="32">
        <f t="shared" si="27"/>
        <v>222.8978590544157</v>
      </c>
      <c r="AM79" s="31">
        <f t="shared" si="19"/>
        <v>2674.7743086529886</v>
      </c>
      <c r="AN79" s="708"/>
      <c r="AO79" s="708"/>
      <c r="AP79" s="708"/>
      <c r="AQ79" s="108"/>
      <c r="AR79" s="32">
        <f t="shared" si="28"/>
        <v>222.8978590544157</v>
      </c>
      <c r="AS79" s="31">
        <f t="shared" si="20"/>
        <v>2674.7743086529886</v>
      </c>
      <c r="AT79" s="708"/>
      <c r="AU79" s="708"/>
      <c r="AV79" s="708"/>
      <c r="AW79" s="108"/>
      <c r="AX79" s="32">
        <f t="shared" si="29"/>
        <v>222.8978590544157</v>
      </c>
      <c r="AY79" s="31">
        <f t="shared" si="21"/>
        <v>2674.7743086529886</v>
      </c>
      <c r="AZ79" s="708"/>
      <c r="BA79" s="708"/>
      <c r="BB79" s="708"/>
      <c r="BC79" s="108"/>
      <c r="BD79" s="32">
        <f t="shared" si="30"/>
        <v>222.8978590544157</v>
      </c>
      <c r="BE79" s="31">
        <f t="shared" si="22"/>
        <v>2674.7743086529886</v>
      </c>
      <c r="BF79" s="708"/>
      <c r="BG79" s="708"/>
      <c r="BH79" s="708"/>
      <c r="BI79" s="108"/>
      <c r="BJ79" s="32">
        <f t="shared" si="31"/>
        <v>222.8978590544157</v>
      </c>
      <c r="BK79" s="31">
        <f t="shared" si="23"/>
        <v>2674.7743086529886</v>
      </c>
      <c r="BL79" s="708"/>
      <c r="BM79" s="708"/>
      <c r="BN79" s="708"/>
    </row>
    <row r="80" spans="1:66" ht="16.5" customHeight="1" x14ac:dyDescent="0.2">
      <c r="A80" s="34">
        <v>4</v>
      </c>
      <c r="B80" s="118" t="s">
        <v>344</v>
      </c>
      <c r="C80" s="133" t="s">
        <v>260</v>
      </c>
      <c r="D80" s="36" t="s">
        <v>554</v>
      </c>
      <c r="E80" s="704"/>
      <c r="F80" s="95" t="str">
        <f t="shared" si="25"/>
        <v>044102VENP_Labo</v>
      </c>
      <c r="G80" s="124" t="str">
        <f t="shared" si="26"/>
        <v>044102VENP_Labo_Cta01</v>
      </c>
      <c r="H80" s="37" t="s">
        <v>12</v>
      </c>
      <c r="I80" s="37" t="s">
        <v>14</v>
      </c>
      <c r="J80" s="119">
        <v>1</v>
      </c>
      <c r="K80" s="118" t="s">
        <v>479</v>
      </c>
      <c r="L80" s="35" t="s">
        <v>545</v>
      </c>
      <c r="M80" s="120" t="s">
        <v>10</v>
      </c>
      <c r="N80" s="117">
        <v>1</v>
      </c>
      <c r="O80" s="117">
        <v>940</v>
      </c>
      <c r="P80" s="117">
        <v>570</v>
      </c>
      <c r="Q80" s="117">
        <v>70</v>
      </c>
      <c r="R80" s="117"/>
      <c r="S80" s="117" t="s">
        <v>134</v>
      </c>
      <c r="T80" s="117" t="s">
        <v>136</v>
      </c>
      <c r="U80" s="117" t="s">
        <v>138</v>
      </c>
      <c r="V80" s="121" t="s">
        <v>158</v>
      </c>
      <c r="W80" s="122" t="s">
        <v>539</v>
      </c>
      <c r="X80" s="24"/>
      <c r="Y80" s="25"/>
      <c r="Z80" s="25"/>
      <c r="AA80" s="26">
        <v>200</v>
      </c>
      <c r="AB80" s="27">
        <v>0.5</v>
      </c>
      <c r="AC80" s="28">
        <f t="shared" si="16"/>
        <v>100</v>
      </c>
      <c r="AD80" s="29">
        <f t="shared" si="17"/>
        <v>100</v>
      </c>
      <c r="AE80" s="30">
        <v>0.05</v>
      </c>
      <c r="AF80" s="29">
        <f t="shared" si="18"/>
        <v>105</v>
      </c>
      <c r="AG80" s="31">
        <f t="shared" si="24"/>
        <v>1260</v>
      </c>
      <c r="AH80" s="708"/>
      <c r="AI80" s="708"/>
      <c r="AJ80" s="708"/>
      <c r="AK80" s="108"/>
      <c r="AL80" s="32">
        <f t="shared" si="27"/>
        <v>111.44892952720785</v>
      </c>
      <c r="AM80" s="31">
        <f t="shared" si="19"/>
        <v>1337.3871543264943</v>
      </c>
      <c r="AN80" s="708"/>
      <c r="AO80" s="708"/>
      <c r="AP80" s="708"/>
      <c r="AQ80" s="108"/>
      <c r="AR80" s="32">
        <f t="shared" si="28"/>
        <v>111.44892952720785</v>
      </c>
      <c r="AS80" s="31">
        <f t="shared" si="20"/>
        <v>1337.3871543264943</v>
      </c>
      <c r="AT80" s="708"/>
      <c r="AU80" s="708"/>
      <c r="AV80" s="708"/>
      <c r="AW80" s="108"/>
      <c r="AX80" s="32">
        <f t="shared" si="29"/>
        <v>111.44892952720785</v>
      </c>
      <c r="AY80" s="31">
        <f t="shared" si="21"/>
        <v>1337.3871543264943</v>
      </c>
      <c r="AZ80" s="708"/>
      <c r="BA80" s="708"/>
      <c r="BB80" s="708"/>
      <c r="BC80" s="108"/>
      <c r="BD80" s="32">
        <f t="shared" si="30"/>
        <v>111.44892952720785</v>
      </c>
      <c r="BE80" s="31">
        <f t="shared" si="22"/>
        <v>1337.3871543264943</v>
      </c>
      <c r="BF80" s="708"/>
      <c r="BG80" s="708"/>
      <c r="BH80" s="708"/>
      <c r="BI80" s="108"/>
      <c r="BJ80" s="32">
        <f t="shared" si="31"/>
        <v>111.44892952720785</v>
      </c>
      <c r="BK80" s="31">
        <f t="shared" si="23"/>
        <v>1337.3871543264943</v>
      </c>
      <c r="BL80" s="708"/>
      <c r="BM80" s="708"/>
      <c r="BN80" s="708"/>
    </row>
    <row r="81" spans="1:66" ht="16.5" customHeight="1" thickBot="1" x14ac:dyDescent="0.25">
      <c r="A81" s="174">
        <v>4</v>
      </c>
      <c r="B81" s="132" t="s">
        <v>344</v>
      </c>
      <c r="C81" s="175" t="s">
        <v>260</v>
      </c>
      <c r="D81" s="176" t="s">
        <v>554</v>
      </c>
      <c r="E81" s="176" t="str">
        <f>F81</f>
        <v>044102VENP_Cta Stock</v>
      </c>
      <c r="F81" s="177" t="str">
        <f t="shared" si="25"/>
        <v>044102VENP_Cta Stock</v>
      </c>
      <c r="G81" s="178" t="str">
        <f t="shared" si="26"/>
        <v>044102VENP_Cta Stock_Cta02</v>
      </c>
      <c r="H81" s="179" t="s">
        <v>12</v>
      </c>
      <c r="I81" s="179" t="s">
        <v>14</v>
      </c>
      <c r="J81" s="180">
        <v>1</v>
      </c>
      <c r="K81" s="132" t="s">
        <v>358</v>
      </c>
      <c r="L81" s="196" t="s">
        <v>546</v>
      </c>
      <c r="M81" s="181" t="s">
        <v>10</v>
      </c>
      <c r="N81" s="197">
        <v>1</v>
      </c>
      <c r="O81" s="197">
        <v>490</v>
      </c>
      <c r="P81" s="197">
        <v>540</v>
      </c>
      <c r="Q81" s="197">
        <v>48</v>
      </c>
      <c r="R81" s="197"/>
      <c r="S81" s="196" t="s">
        <v>134</v>
      </c>
      <c r="T81" s="197" t="s">
        <v>136</v>
      </c>
      <c r="U81" s="197" t="s">
        <v>138</v>
      </c>
      <c r="V81" s="183" t="s">
        <v>160</v>
      </c>
      <c r="W81" s="184" t="s">
        <v>148</v>
      </c>
      <c r="X81" s="24"/>
      <c r="Y81" s="25"/>
      <c r="Z81" s="25"/>
      <c r="AA81" s="26">
        <v>200</v>
      </c>
      <c r="AB81" s="27">
        <v>0.5</v>
      </c>
      <c r="AC81" s="28">
        <f t="shared" si="16"/>
        <v>100</v>
      </c>
      <c r="AD81" s="29">
        <f t="shared" si="17"/>
        <v>100</v>
      </c>
      <c r="AE81" s="30">
        <v>0.05</v>
      </c>
      <c r="AF81" s="29">
        <f t="shared" si="18"/>
        <v>105</v>
      </c>
      <c r="AG81" s="31">
        <f t="shared" si="24"/>
        <v>1260</v>
      </c>
      <c r="AH81" s="708"/>
      <c r="AI81" s="708"/>
      <c r="AJ81" s="708"/>
      <c r="AK81" s="108"/>
      <c r="AL81" s="32">
        <f t="shared" si="27"/>
        <v>111.44892952720785</v>
      </c>
      <c r="AM81" s="31">
        <f t="shared" si="19"/>
        <v>1337.3871543264943</v>
      </c>
      <c r="AN81" s="708"/>
      <c r="AO81" s="708"/>
      <c r="AP81" s="708"/>
      <c r="AQ81" s="108"/>
      <c r="AR81" s="32">
        <f t="shared" si="28"/>
        <v>111.44892952720785</v>
      </c>
      <c r="AS81" s="31">
        <f t="shared" si="20"/>
        <v>1337.3871543264943</v>
      </c>
      <c r="AT81" s="708"/>
      <c r="AU81" s="708"/>
      <c r="AV81" s="708"/>
      <c r="AW81" s="108"/>
      <c r="AX81" s="32">
        <f t="shared" si="29"/>
        <v>111.44892952720785</v>
      </c>
      <c r="AY81" s="31">
        <f t="shared" si="21"/>
        <v>1337.3871543264943</v>
      </c>
      <c r="AZ81" s="708"/>
      <c r="BA81" s="708"/>
      <c r="BB81" s="708"/>
      <c r="BC81" s="108"/>
      <c r="BD81" s="32">
        <f t="shared" si="30"/>
        <v>111.44892952720785</v>
      </c>
      <c r="BE81" s="31">
        <f t="shared" si="22"/>
        <v>1337.3871543264943</v>
      </c>
      <c r="BF81" s="708"/>
      <c r="BG81" s="708"/>
      <c r="BH81" s="708"/>
      <c r="BI81" s="108"/>
      <c r="BJ81" s="32">
        <f t="shared" si="31"/>
        <v>111.44892952720785</v>
      </c>
      <c r="BK81" s="31">
        <f t="shared" si="23"/>
        <v>1337.3871543264943</v>
      </c>
      <c r="BL81" s="708"/>
      <c r="BM81" s="708"/>
      <c r="BN81" s="708"/>
    </row>
    <row r="82" spans="1:66" ht="16.5" customHeight="1" x14ac:dyDescent="0.2">
      <c r="A82" s="155">
        <v>4</v>
      </c>
      <c r="B82" s="131" t="s">
        <v>345</v>
      </c>
      <c r="C82" s="195" t="s">
        <v>262</v>
      </c>
      <c r="D82" s="156" t="s">
        <v>554</v>
      </c>
      <c r="E82" s="702" t="str">
        <f>F82</f>
        <v>044103VENP_Labo</v>
      </c>
      <c r="F82" s="157" t="str">
        <f t="shared" si="25"/>
        <v>044103VENP_Labo</v>
      </c>
      <c r="G82" s="158" t="str">
        <f t="shared" si="26"/>
        <v>044103VENP_Labo_Cta01</v>
      </c>
      <c r="H82" s="159" t="s">
        <v>12</v>
      </c>
      <c r="I82" s="159" t="s">
        <v>14</v>
      </c>
      <c r="J82" s="160">
        <v>1</v>
      </c>
      <c r="K82" s="131" t="s">
        <v>479</v>
      </c>
      <c r="L82" s="161" t="s">
        <v>545</v>
      </c>
      <c r="M82" s="162" t="s">
        <v>10</v>
      </c>
      <c r="N82" s="131">
        <v>1</v>
      </c>
      <c r="O82" s="163">
        <v>885</v>
      </c>
      <c r="P82" s="163">
        <v>940</v>
      </c>
      <c r="Q82" s="163">
        <v>70</v>
      </c>
      <c r="R82" s="163"/>
      <c r="S82" s="163" t="s">
        <v>134</v>
      </c>
      <c r="T82" s="163" t="s">
        <v>136</v>
      </c>
      <c r="U82" s="163" t="s">
        <v>138</v>
      </c>
      <c r="V82" s="164" t="s">
        <v>158</v>
      </c>
      <c r="W82" s="162" t="s">
        <v>539</v>
      </c>
      <c r="X82" s="24"/>
      <c r="Y82" s="25"/>
      <c r="Z82" s="25"/>
      <c r="AA82" s="26">
        <v>200</v>
      </c>
      <c r="AB82" s="27">
        <v>0.5</v>
      </c>
      <c r="AC82" s="28">
        <f t="shared" si="16"/>
        <v>100</v>
      </c>
      <c r="AD82" s="29">
        <f t="shared" si="17"/>
        <v>100</v>
      </c>
      <c r="AE82" s="30">
        <v>0.05</v>
      </c>
      <c r="AF82" s="29">
        <f t="shared" si="18"/>
        <v>105</v>
      </c>
      <c r="AG82" s="31">
        <f t="shared" si="24"/>
        <v>1260</v>
      </c>
      <c r="AH82" s="708"/>
      <c r="AI82" s="708"/>
      <c r="AJ82" s="708"/>
      <c r="AK82" s="108"/>
      <c r="AL82" s="32">
        <f t="shared" si="27"/>
        <v>111.44892952720785</v>
      </c>
      <c r="AM82" s="31">
        <f t="shared" si="19"/>
        <v>1337.3871543264943</v>
      </c>
      <c r="AN82" s="708"/>
      <c r="AO82" s="708"/>
      <c r="AP82" s="708"/>
      <c r="AQ82" s="108"/>
      <c r="AR82" s="32">
        <f t="shared" si="28"/>
        <v>111.44892952720785</v>
      </c>
      <c r="AS82" s="31">
        <f t="shared" si="20"/>
        <v>1337.3871543264943</v>
      </c>
      <c r="AT82" s="708"/>
      <c r="AU82" s="708"/>
      <c r="AV82" s="708"/>
      <c r="AW82" s="108"/>
      <c r="AX82" s="32">
        <f t="shared" si="29"/>
        <v>111.44892952720785</v>
      </c>
      <c r="AY82" s="31">
        <f t="shared" si="21"/>
        <v>1337.3871543264943</v>
      </c>
      <c r="AZ82" s="708"/>
      <c r="BA82" s="708"/>
      <c r="BB82" s="708"/>
      <c r="BC82" s="108"/>
      <c r="BD82" s="32">
        <f t="shared" si="30"/>
        <v>111.44892952720785</v>
      </c>
      <c r="BE82" s="31">
        <f t="shared" si="22"/>
        <v>1337.3871543264943</v>
      </c>
      <c r="BF82" s="708"/>
      <c r="BG82" s="708"/>
      <c r="BH82" s="708"/>
      <c r="BI82" s="108"/>
      <c r="BJ82" s="32">
        <f t="shared" si="31"/>
        <v>111.44892952720785</v>
      </c>
      <c r="BK82" s="31">
        <f t="shared" si="23"/>
        <v>1337.3871543264943</v>
      </c>
      <c r="BL82" s="708"/>
      <c r="BM82" s="708"/>
      <c r="BN82" s="708"/>
    </row>
    <row r="83" spans="1:66" ht="16.5" customHeight="1" x14ac:dyDescent="0.2">
      <c r="A83" s="34">
        <v>4</v>
      </c>
      <c r="B83" s="118" t="s">
        <v>345</v>
      </c>
      <c r="C83" s="133" t="s">
        <v>262</v>
      </c>
      <c r="D83" s="36" t="s">
        <v>554</v>
      </c>
      <c r="E83" s="703"/>
      <c r="F83" s="95" t="str">
        <f t="shared" si="25"/>
        <v>044103VENP_Labo</v>
      </c>
      <c r="G83" s="124" t="str">
        <f t="shared" si="26"/>
        <v>044103VENP_Labo_Cta01</v>
      </c>
      <c r="H83" s="37" t="s">
        <v>12</v>
      </c>
      <c r="I83" s="37" t="s">
        <v>14</v>
      </c>
      <c r="J83" s="119">
        <v>1</v>
      </c>
      <c r="K83" s="118" t="s">
        <v>479</v>
      </c>
      <c r="L83" s="35" t="s">
        <v>545</v>
      </c>
      <c r="M83" s="120" t="s">
        <v>10</v>
      </c>
      <c r="N83" s="118">
        <v>2</v>
      </c>
      <c r="O83" s="117">
        <v>630</v>
      </c>
      <c r="P83" s="117">
        <v>885</v>
      </c>
      <c r="Q83" s="117">
        <v>70</v>
      </c>
      <c r="R83" s="117"/>
      <c r="S83" s="117" t="s">
        <v>134</v>
      </c>
      <c r="T83" s="117" t="s">
        <v>136</v>
      </c>
      <c r="U83" s="117" t="s">
        <v>138</v>
      </c>
      <c r="V83" s="121" t="s">
        <v>158</v>
      </c>
      <c r="W83" s="122" t="s">
        <v>539</v>
      </c>
      <c r="X83" s="24"/>
      <c r="Y83" s="25"/>
      <c r="Z83" s="25"/>
      <c r="AA83" s="26">
        <v>200</v>
      </c>
      <c r="AB83" s="27">
        <v>0.5</v>
      </c>
      <c r="AC83" s="28">
        <f t="shared" si="16"/>
        <v>100</v>
      </c>
      <c r="AD83" s="29">
        <f t="shared" si="17"/>
        <v>200</v>
      </c>
      <c r="AE83" s="30">
        <v>0.05</v>
      </c>
      <c r="AF83" s="29">
        <f t="shared" si="18"/>
        <v>210</v>
      </c>
      <c r="AG83" s="31">
        <f t="shared" si="24"/>
        <v>2520</v>
      </c>
      <c r="AH83" s="708"/>
      <c r="AI83" s="708"/>
      <c r="AJ83" s="708"/>
      <c r="AK83" s="108"/>
      <c r="AL83" s="32">
        <f t="shared" ref="AL83:AL107" si="43">AF83*$F$10</f>
        <v>222.8978590544157</v>
      </c>
      <c r="AM83" s="31">
        <f t="shared" si="19"/>
        <v>2674.7743086529886</v>
      </c>
      <c r="AN83" s="708"/>
      <c r="AO83" s="708"/>
      <c r="AP83" s="708"/>
      <c r="AQ83" s="108"/>
      <c r="AR83" s="32">
        <f t="shared" ref="AR83:AR107" si="44">AF83*$F$11</f>
        <v>222.8978590544157</v>
      </c>
      <c r="AS83" s="31">
        <f t="shared" si="20"/>
        <v>2674.7743086529886</v>
      </c>
      <c r="AT83" s="708"/>
      <c r="AU83" s="708"/>
      <c r="AV83" s="708"/>
      <c r="AW83" s="108"/>
      <c r="AX83" s="32">
        <f t="shared" ref="AX83:AX107" si="45">AF83*$F$12</f>
        <v>222.8978590544157</v>
      </c>
      <c r="AY83" s="31">
        <f t="shared" si="21"/>
        <v>2674.7743086529886</v>
      </c>
      <c r="AZ83" s="708"/>
      <c r="BA83" s="708"/>
      <c r="BB83" s="708"/>
      <c r="BC83" s="108"/>
      <c r="BD83" s="32">
        <f t="shared" ref="BD83:BD107" si="46">AF83*$F$13</f>
        <v>222.8978590544157</v>
      </c>
      <c r="BE83" s="31">
        <f t="shared" si="22"/>
        <v>2674.7743086529886</v>
      </c>
      <c r="BF83" s="708"/>
      <c r="BG83" s="708"/>
      <c r="BH83" s="708"/>
      <c r="BI83" s="108"/>
      <c r="BJ83" s="32">
        <f t="shared" ref="BJ83:BJ107" si="47">AF83*$F$14</f>
        <v>222.8978590544157</v>
      </c>
      <c r="BK83" s="31">
        <f t="shared" si="23"/>
        <v>2674.7743086529886</v>
      </c>
      <c r="BL83" s="708"/>
      <c r="BM83" s="708"/>
      <c r="BN83" s="708"/>
    </row>
    <row r="84" spans="1:66" ht="16.5" customHeight="1" x14ac:dyDescent="0.2">
      <c r="A84" s="34">
        <v>4</v>
      </c>
      <c r="B84" s="118" t="s">
        <v>345</v>
      </c>
      <c r="C84" s="133" t="s">
        <v>262</v>
      </c>
      <c r="D84" s="36" t="s">
        <v>554</v>
      </c>
      <c r="E84" s="703"/>
      <c r="F84" s="95" t="str">
        <f t="shared" si="25"/>
        <v>044103VENP_Labo</v>
      </c>
      <c r="G84" s="124" t="str">
        <f t="shared" si="26"/>
        <v>044103VENP_Labo_Cta01</v>
      </c>
      <c r="H84" s="37" t="s">
        <v>12</v>
      </c>
      <c r="I84" s="37" t="s">
        <v>14</v>
      </c>
      <c r="J84" s="119">
        <v>1</v>
      </c>
      <c r="K84" s="118" t="s">
        <v>479</v>
      </c>
      <c r="L84" s="35" t="s">
        <v>545</v>
      </c>
      <c r="M84" s="120" t="s">
        <v>10</v>
      </c>
      <c r="N84" s="118">
        <v>2</v>
      </c>
      <c r="O84" s="117">
        <v>570</v>
      </c>
      <c r="P84" s="117">
        <v>630</v>
      </c>
      <c r="Q84" s="117">
        <v>70</v>
      </c>
      <c r="R84" s="117"/>
      <c r="S84" s="117" t="s">
        <v>134</v>
      </c>
      <c r="T84" s="117" t="s">
        <v>136</v>
      </c>
      <c r="U84" s="117" t="s">
        <v>138</v>
      </c>
      <c r="V84" s="121" t="s">
        <v>158</v>
      </c>
      <c r="W84" s="122" t="s">
        <v>539</v>
      </c>
      <c r="X84" s="24"/>
      <c r="Y84" s="25"/>
      <c r="Z84" s="25"/>
      <c r="AA84" s="26">
        <v>200</v>
      </c>
      <c r="AB84" s="27">
        <v>0.5</v>
      </c>
      <c r="AC84" s="28">
        <f t="shared" si="16"/>
        <v>100</v>
      </c>
      <c r="AD84" s="29">
        <f t="shared" si="17"/>
        <v>200</v>
      </c>
      <c r="AE84" s="30">
        <v>0.05</v>
      </c>
      <c r="AF84" s="29">
        <f t="shared" si="18"/>
        <v>210</v>
      </c>
      <c r="AG84" s="31">
        <f t="shared" si="24"/>
        <v>2520</v>
      </c>
      <c r="AH84" s="708"/>
      <c r="AI84" s="708"/>
      <c r="AJ84" s="708"/>
      <c r="AK84" s="108"/>
      <c r="AL84" s="32">
        <f t="shared" si="43"/>
        <v>222.8978590544157</v>
      </c>
      <c r="AM84" s="31">
        <f t="shared" si="19"/>
        <v>2674.7743086529886</v>
      </c>
      <c r="AN84" s="708"/>
      <c r="AO84" s="708"/>
      <c r="AP84" s="708"/>
      <c r="AQ84" s="108"/>
      <c r="AR84" s="32">
        <f t="shared" si="44"/>
        <v>222.8978590544157</v>
      </c>
      <c r="AS84" s="31">
        <f t="shared" si="20"/>
        <v>2674.7743086529886</v>
      </c>
      <c r="AT84" s="708"/>
      <c r="AU84" s="708"/>
      <c r="AV84" s="708"/>
      <c r="AW84" s="108"/>
      <c r="AX84" s="32">
        <f t="shared" si="45"/>
        <v>222.8978590544157</v>
      </c>
      <c r="AY84" s="31">
        <f t="shared" si="21"/>
        <v>2674.7743086529886</v>
      </c>
      <c r="AZ84" s="708"/>
      <c r="BA84" s="708"/>
      <c r="BB84" s="708"/>
      <c r="BC84" s="108"/>
      <c r="BD84" s="32">
        <f t="shared" si="46"/>
        <v>222.8978590544157</v>
      </c>
      <c r="BE84" s="31">
        <f t="shared" si="22"/>
        <v>2674.7743086529886</v>
      </c>
      <c r="BF84" s="708"/>
      <c r="BG84" s="708"/>
      <c r="BH84" s="708"/>
      <c r="BI84" s="108"/>
      <c r="BJ84" s="32">
        <f t="shared" si="47"/>
        <v>222.8978590544157</v>
      </c>
      <c r="BK84" s="31">
        <f t="shared" si="23"/>
        <v>2674.7743086529886</v>
      </c>
      <c r="BL84" s="708"/>
      <c r="BM84" s="708"/>
      <c r="BN84" s="708"/>
    </row>
    <row r="85" spans="1:66" ht="16.5" customHeight="1" x14ac:dyDescent="0.2">
      <c r="A85" s="34">
        <v>4</v>
      </c>
      <c r="B85" s="118" t="s">
        <v>345</v>
      </c>
      <c r="C85" s="133" t="s">
        <v>262</v>
      </c>
      <c r="D85" s="36" t="s">
        <v>554</v>
      </c>
      <c r="E85" s="704"/>
      <c r="F85" s="95" t="str">
        <f t="shared" si="25"/>
        <v>044103VENP_Labo</v>
      </c>
      <c r="G85" s="124" t="str">
        <f t="shared" si="26"/>
        <v>044103VENP_Labo_Cta01</v>
      </c>
      <c r="H85" s="37" t="s">
        <v>12</v>
      </c>
      <c r="I85" s="37" t="s">
        <v>14</v>
      </c>
      <c r="J85" s="119">
        <v>1</v>
      </c>
      <c r="K85" s="118" t="s">
        <v>479</v>
      </c>
      <c r="L85" s="35" t="s">
        <v>545</v>
      </c>
      <c r="M85" s="120" t="s">
        <v>10</v>
      </c>
      <c r="N85" s="118">
        <v>1</v>
      </c>
      <c r="O85" s="117">
        <v>570</v>
      </c>
      <c r="P85" s="117">
        <v>940</v>
      </c>
      <c r="Q85" s="117">
        <v>70</v>
      </c>
      <c r="R85" s="117"/>
      <c r="S85" s="117" t="s">
        <v>134</v>
      </c>
      <c r="T85" s="117" t="s">
        <v>136</v>
      </c>
      <c r="U85" s="117" t="s">
        <v>138</v>
      </c>
      <c r="V85" s="121" t="s">
        <v>158</v>
      </c>
      <c r="W85" s="122" t="s">
        <v>539</v>
      </c>
      <c r="X85" s="24"/>
      <c r="Y85" s="25"/>
      <c r="Z85" s="25"/>
      <c r="AA85" s="26">
        <v>200</v>
      </c>
      <c r="AB85" s="27">
        <v>0.5</v>
      </c>
      <c r="AC85" s="28">
        <f t="shared" si="16"/>
        <v>100</v>
      </c>
      <c r="AD85" s="29">
        <f t="shared" si="17"/>
        <v>100</v>
      </c>
      <c r="AE85" s="30">
        <v>0.05</v>
      </c>
      <c r="AF85" s="29">
        <f t="shared" si="18"/>
        <v>105</v>
      </c>
      <c r="AG85" s="31">
        <f t="shared" si="24"/>
        <v>1260</v>
      </c>
      <c r="AH85" s="708"/>
      <c r="AI85" s="708"/>
      <c r="AJ85" s="708"/>
      <c r="AK85" s="108"/>
      <c r="AL85" s="32">
        <f t="shared" si="43"/>
        <v>111.44892952720785</v>
      </c>
      <c r="AM85" s="31">
        <f t="shared" si="19"/>
        <v>1337.3871543264943</v>
      </c>
      <c r="AN85" s="708"/>
      <c r="AO85" s="708"/>
      <c r="AP85" s="708"/>
      <c r="AQ85" s="108"/>
      <c r="AR85" s="32">
        <f t="shared" si="44"/>
        <v>111.44892952720785</v>
      </c>
      <c r="AS85" s="31">
        <f t="shared" si="20"/>
        <v>1337.3871543264943</v>
      </c>
      <c r="AT85" s="708"/>
      <c r="AU85" s="708"/>
      <c r="AV85" s="708"/>
      <c r="AW85" s="108"/>
      <c r="AX85" s="32">
        <f t="shared" si="45"/>
        <v>111.44892952720785</v>
      </c>
      <c r="AY85" s="31">
        <f t="shared" si="21"/>
        <v>1337.3871543264943</v>
      </c>
      <c r="AZ85" s="708"/>
      <c r="BA85" s="708"/>
      <c r="BB85" s="708"/>
      <c r="BC85" s="108"/>
      <c r="BD85" s="32">
        <f t="shared" si="46"/>
        <v>111.44892952720785</v>
      </c>
      <c r="BE85" s="31">
        <f t="shared" si="22"/>
        <v>1337.3871543264943</v>
      </c>
      <c r="BF85" s="708"/>
      <c r="BG85" s="708"/>
      <c r="BH85" s="708"/>
      <c r="BI85" s="108"/>
      <c r="BJ85" s="32">
        <f t="shared" si="47"/>
        <v>111.44892952720785</v>
      </c>
      <c r="BK85" s="31">
        <f t="shared" si="23"/>
        <v>1337.3871543264943</v>
      </c>
      <c r="BL85" s="708"/>
      <c r="BM85" s="708"/>
      <c r="BN85" s="708"/>
    </row>
    <row r="86" spans="1:66" ht="16.5" customHeight="1" x14ac:dyDescent="0.2">
      <c r="A86" s="34">
        <v>4</v>
      </c>
      <c r="B86" s="118" t="s">
        <v>345</v>
      </c>
      <c r="C86" s="133" t="s">
        <v>262</v>
      </c>
      <c r="D86" s="36" t="s">
        <v>554</v>
      </c>
      <c r="E86" s="36" t="str">
        <f>F86</f>
        <v>044103VENP_Cta Stock</v>
      </c>
      <c r="F86" s="95" t="str">
        <f t="shared" si="25"/>
        <v>044103VENP_Cta Stock</v>
      </c>
      <c r="G86" s="124" t="str">
        <f t="shared" si="26"/>
        <v>044103VENP_Cta Stock_Cta02</v>
      </c>
      <c r="H86" s="37" t="s">
        <v>12</v>
      </c>
      <c r="I86" s="37" t="s">
        <v>14</v>
      </c>
      <c r="J86" s="119">
        <v>1</v>
      </c>
      <c r="K86" s="118" t="s">
        <v>358</v>
      </c>
      <c r="L86" s="35" t="s">
        <v>546</v>
      </c>
      <c r="M86" s="120" t="s">
        <v>10</v>
      </c>
      <c r="N86" s="118">
        <v>1</v>
      </c>
      <c r="O86" s="117">
        <v>490</v>
      </c>
      <c r="P86" s="117">
        <v>540</v>
      </c>
      <c r="Q86" s="117">
        <v>48</v>
      </c>
      <c r="R86" s="117"/>
      <c r="S86" s="35" t="s">
        <v>134</v>
      </c>
      <c r="T86" s="117" t="s">
        <v>136</v>
      </c>
      <c r="U86" s="117" t="s">
        <v>138</v>
      </c>
      <c r="V86" s="121" t="s">
        <v>160</v>
      </c>
      <c r="W86" s="122" t="s">
        <v>148</v>
      </c>
      <c r="X86" s="24"/>
      <c r="Y86" s="25"/>
      <c r="Z86" s="25"/>
      <c r="AA86" s="26">
        <v>200</v>
      </c>
      <c r="AB86" s="27">
        <v>0.5</v>
      </c>
      <c r="AC86" s="28">
        <f t="shared" ref="AC86:AC105" si="48">AA86-(AA86*AB86)</f>
        <v>100</v>
      </c>
      <c r="AD86" s="29">
        <f t="shared" ref="AD86:AD105" si="49">(AC86*N86)*J86</f>
        <v>100</v>
      </c>
      <c r="AE86" s="30">
        <v>0.05</v>
      </c>
      <c r="AF86" s="29">
        <f t="shared" ref="AF86:AF105" si="50">AD86*(AE86+1)</f>
        <v>105</v>
      </c>
      <c r="AG86" s="31">
        <f t="shared" si="24"/>
        <v>1260</v>
      </c>
      <c r="AH86" s="708"/>
      <c r="AI86" s="708"/>
      <c r="AJ86" s="708"/>
      <c r="AK86" s="108"/>
      <c r="AL86" s="32">
        <f t="shared" si="43"/>
        <v>111.44892952720785</v>
      </c>
      <c r="AM86" s="31">
        <f t="shared" ref="AM86:AM105" si="51">AL86*12</f>
        <v>1337.3871543264943</v>
      </c>
      <c r="AN86" s="708"/>
      <c r="AO86" s="708"/>
      <c r="AP86" s="708"/>
      <c r="AQ86" s="108"/>
      <c r="AR86" s="32">
        <f t="shared" si="44"/>
        <v>111.44892952720785</v>
      </c>
      <c r="AS86" s="31">
        <f t="shared" ref="AS86:AS105" si="52">AR86*12</f>
        <v>1337.3871543264943</v>
      </c>
      <c r="AT86" s="708"/>
      <c r="AU86" s="708"/>
      <c r="AV86" s="708"/>
      <c r="AW86" s="108"/>
      <c r="AX86" s="32">
        <f t="shared" si="45"/>
        <v>111.44892952720785</v>
      </c>
      <c r="AY86" s="31">
        <f t="shared" ref="AY86:AY105" si="53">AX86*12</f>
        <v>1337.3871543264943</v>
      </c>
      <c r="AZ86" s="708"/>
      <c r="BA86" s="708"/>
      <c r="BB86" s="708"/>
      <c r="BC86" s="108"/>
      <c r="BD86" s="32">
        <f t="shared" si="46"/>
        <v>111.44892952720785</v>
      </c>
      <c r="BE86" s="31">
        <f t="shared" ref="BE86:BE105" si="54">BD86*12</f>
        <v>1337.3871543264943</v>
      </c>
      <c r="BF86" s="708"/>
      <c r="BG86" s="708"/>
      <c r="BH86" s="708"/>
      <c r="BI86" s="108"/>
      <c r="BJ86" s="32">
        <f t="shared" si="47"/>
        <v>111.44892952720785</v>
      </c>
      <c r="BK86" s="31">
        <f t="shared" ref="BK86:BK105" si="55">BJ86*12</f>
        <v>1337.3871543264943</v>
      </c>
      <c r="BL86" s="708"/>
      <c r="BM86" s="708"/>
      <c r="BN86" s="708"/>
    </row>
    <row r="87" spans="1:66" ht="16.5" customHeight="1" x14ac:dyDescent="0.2">
      <c r="A87" s="34">
        <v>4</v>
      </c>
      <c r="B87" s="117" t="s">
        <v>345</v>
      </c>
      <c r="C87" s="134" t="s">
        <v>262</v>
      </c>
      <c r="D87" s="36" t="s">
        <v>554</v>
      </c>
      <c r="E87" s="705" t="str">
        <f>F87</f>
        <v>044103VENP_Recup</v>
      </c>
      <c r="F87" s="95" t="str">
        <f t="shared" si="25"/>
        <v>044103VENP_Recup</v>
      </c>
      <c r="G87" s="124" t="str">
        <f t="shared" si="26"/>
        <v>044103VENP_Recup_</v>
      </c>
      <c r="H87" s="37" t="s">
        <v>12</v>
      </c>
      <c r="I87" s="37" t="s">
        <v>14</v>
      </c>
      <c r="J87" s="119">
        <v>1</v>
      </c>
      <c r="K87" s="117" t="s">
        <v>561</v>
      </c>
      <c r="L87" s="35"/>
      <c r="M87" s="120" t="s">
        <v>10</v>
      </c>
      <c r="N87" s="117">
        <v>2</v>
      </c>
      <c r="O87" s="117">
        <v>287</v>
      </c>
      <c r="P87" s="117">
        <v>592</v>
      </c>
      <c r="Q87" s="117">
        <v>25</v>
      </c>
      <c r="R87" s="117" t="s">
        <v>368</v>
      </c>
      <c r="S87" s="135" t="s">
        <v>134</v>
      </c>
      <c r="T87" s="117" t="s">
        <v>137</v>
      </c>
      <c r="U87" s="117" t="s">
        <v>138</v>
      </c>
      <c r="V87" s="121" t="s">
        <v>158</v>
      </c>
      <c r="W87" s="122" t="s">
        <v>154</v>
      </c>
      <c r="X87" s="24"/>
      <c r="Y87" s="25"/>
      <c r="Z87" s="25"/>
      <c r="AA87" s="26">
        <v>200</v>
      </c>
      <c r="AB87" s="27">
        <v>0.5</v>
      </c>
      <c r="AC87" s="28">
        <f t="shared" si="48"/>
        <v>100</v>
      </c>
      <c r="AD87" s="29">
        <f t="shared" si="49"/>
        <v>200</v>
      </c>
      <c r="AE87" s="30">
        <v>0.05</v>
      </c>
      <c r="AF87" s="29">
        <f t="shared" si="50"/>
        <v>210</v>
      </c>
      <c r="AG87" s="31">
        <f t="shared" si="24"/>
        <v>2520</v>
      </c>
      <c r="AH87" s="708"/>
      <c r="AI87" s="708"/>
      <c r="AJ87" s="708"/>
      <c r="AK87" s="108"/>
      <c r="AL87" s="32">
        <f t="shared" si="43"/>
        <v>222.8978590544157</v>
      </c>
      <c r="AM87" s="31">
        <f t="shared" si="51"/>
        <v>2674.7743086529886</v>
      </c>
      <c r="AN87" s="708"/>
      <c r="AO87" s="708"/>
      <c r="AP87" s="708"/>
      <c r="AQ87" s="108"/>
      <c r="AR87" s="32">
        <f t="shared" si="44"/>
        <v>222.8978590544157</v>
      </c>
      <c r="AS87" s="31">
        <f t="shared" si="52"/>
        <v>2674.7743086529886</v>
      </c>
      <c r="AT87" s="708"/>
      <c r="AU87" s="708"/>
      <c r="AV87" s="708"/>
      <c r="AW87" s="108"/>
      <c r="AX87" s="32">
        <f t="shared" si="45"/>
        <v>222.8978590544157</v>
      </c>
      <c r="AY87" s="31">
        <f t="shared" si="53"/>
        <v>2674.7743086529886</v>
      </c>
      <c r="AZ87" s="708"/>
      <c r="BA87" s="708"/>
      <c r="BB87" s="708"/>
      <c r="BC87" s="108"/>
      <c r="BD87" s="32">
        <f t="shared" si="46"/>
        <v>222.8978590544157</v>
      </c>
      <c r="BE87" s="31">
        <f t="shared" si="54"/>
        <v>2674.7743086529886</v>
      </c>
      <c r="BF87" s="708"/>
      <c r="BG87" s="708"/>
      <c r="BH87" s="708"/>
      <c r="BI87" s="108"/>
      <c r="BJ87" s="32">
        <f t="shared" si="47"/>
        <v>222.8978590544157</v>
      </c>
      <c r="BK87" s="31">
        <f t="shared" si="55"/>
        <v>2674.7743086529886</v>
      </c>
      <c r="BL87" s="708"/>
      <c r="BM87" s="708"/>
      <c r="BN87" s="708"/>
    </row>
    <row r="88" spans="1:66" ht="16.5" customHeight="1" x14ac:dyDescent="0.2">
      <c r="A88" s="34">
        <v>4</v>
      </c>
      <c r="B88" s="117" t="s">
        <v>345</v>
      </c>
      <c r="C88" s="134" t="s">
        <v>262</v>
      </c>
      <c r="D88" s="36" t="s">
        <v>554</v>
      </c>
      <c r="E88" s="703"/>
      <c r="F88" s="95" t="str">
        <f t="shared" si="25"/>
        <v>044103VENP_Recup</v>
      </c>
      <c r="G88" s="124" t="str">
        <f t="shared" si="26"/>
        <v>044103VENP_Recup_</v>
      </c>
      <c r="H88" s="37" t="s">
        <v>12</v>
      </c>
      <c r="I88" s="37" t="s">
        <v>14</v>
      </c>
      <c r="J88" s="119">
        <v>1</v>
      </c>
      <c r="K88" s="117" t="s">
        <v>561</v>
      </c>
      <c r="L88" s="35"/>
      <c r="M88" s="120" t="s">
        <v>10</v>
      </c>
      <c r="N88" s="117">
        <v>6</v>
      </c>
      <c r="O88" s="117">
        <v>592</v>
      </c>
      <c r="P88" s="117">
        <v>592</v>
      </c>
      <c r="Q88" s="117">
        <v>25</v>
      </c>
      <c r="R88" s="117" t="s">
        <v>369</v>
      </c>
      <c r="S88" s="135" t="s">
        <v>134</v>
      </c>
      <c r="T88" s="117" t="s">
        <v>137</v>
      </c>
      <c r="U88" s="117" t="s">
        <v>138</v>
      </c>
      <c r="V88" s="121" t="s">
        <v>158</v>
      </c>
      <c r="W88" s="122" t="s">
        <v>154</v>
      </c>
      <c r="X88" s="24"/>
      <c r="Y88" s="25"/>
      <c r="Z88" s="25"/>
      <c r="AA88" s="26">
        <v>200</v>
      </c>
      <c r="AB88" s="27">
        <v>0.5</v>
      </c>
      <c r="AC88" s="28">
        <f t="shared" si="48"/>
        <v>100</v>
      </c>
      <c r="AD88" s="29">
        <f t="shared" si="49"/>
        <v>600</v>
      </c>
      <c r="AE88" s="30">
        <v>0.05</v>
      </c>
      <c r="AF88" s="29">
        <f t="shared" si="50"/>
        <v>630</v>
      </c>
      <c r="AG88" s="31">
        <f t="shared" si="24"/>
        <v>7560</v>
      </c>
      <c r="AH88" s="708"/>
      <c r="AI88" s="708"/>
      <c r="AJ88" s="708"/>
      <c r="AK88" s="108"/>
      <c r="AL88" s="32">
        <f t="shared" si="43"/>
        <v>668.69357716324714</v>
      </c>
      <c r="AM88" s="31">
        <f t="shared" si="51"/>
        <v>8024.3229259589662</v>
      </c>
      <c r="AN88" s="708"/>
      <c r="AO88" s="708"/>
      <c r="AP88" s="708"/>
      <c r="AQ88" s="108"/>
      <c r="AR88" s="32">
        <f t="shared" si="44"/>
        <v>668.69357716324714</v>
      </c>
      <c r="AS88" s="31">
        <f t="shared" si="52"/>
        <v>8024.3229259589662</v>
      </c>
      <c r="AT88" s="708"/>
      <c r="AU88" s="708"/>
      <c r="AV88" s="708"/>
      <c r="AW88" s="108"/>
      <c r="AX88" s="32">
        <f t="shared" si="45"/>
        <v>668.69357716324714</v>
      </c>
      <c r="AY88" s="31">
        <f t="shared" si="53"/>
        <v>8024.3229259589662</v>
      </c>
      <c r="AZ88" s="708"/>
      <c r="BA88" s="708"/>
      <c r="BB88" s="708"/>
      <c r="BC88" s="108"/>
      <c r="BD88" s="32">
        <f t="shared" si="46"/>
        <v>668.69357716324714</v>
      </c>
      <c r="BE88" s="31">
        <f t="shared" si="54"/>
        <v>8024.3229259589662</v>
      </c>
      <c r="BF88" s="708"/>
      <c r="BG88" s="708"/>
      <c r="BH88" s="708"/>
      <c r="BI88" s="108"/>
      <c r="BJ88" s="32">
        <f t="shared" si="47"/>
        <v>668.69357716324714</v>
      </c>
      <c r="BK88" s="31">
        <f t="shared" si="55"/>
        <v>8024.3229259589662</v>
      </c>
      <c r="BL88" s="708"/>
      <c r="BM88" s="708"/>
      <c r="BN88" s="708"/>
    </row>
    <row r="89" spans="1:66" ht="16.5" customHeight="1" thickBot="1" x14ac:dyDescent="0.25">
      <c r="A89" s="174">
        <v>4</v>
      </c>
      <c r="B89" s="197" t="s">
        <v>345</v>
      </c>
      <c r="C89" s="615" t="s">
        <v>262</v>
      </c>
      <c r="D89" s="176" t="s">
        <v>554</v>
      </c>
      <c r="E89" s="706"/>
      <c r="F89" s="177" t="str">
        <f t="shared" si="25"/>
        <v>044103VENP_Recup</v>
      </c>
      <c r="G89" s="178" t="str">
        <f t="shared" si="26"/>
        <v>044103VENP_Recup_</v>
      </c>
      <c r="H89" s="179" t="s">
        <v>12</v>
      </c>
      <c r="I89" s="179" t="s">
        <v>14</v>
      </c>
      <c r="J89" s="180">
        <v>1</v>
      </c>
      <c r="K89" s="197" t="s">
        <v>561</v>
      </c>
      <c r="L89" s="196"/>
      <c r="M89" s="181" t="s">
        <v>10</v>
      </c>
      <c r="N89" s="197">
        <v>3</v>
      </c>
      <c r="O89" s="197">
        <v>592</v>
      </c>
      <c r="P89" s="197">
        <v>287</v>
      </c>
      <c r="Q89" s="197">
        <v>25</v>
      </c>
      <c r="R89" s="197" t="s">
        <v>370</v>
      </c>
      <c r="S89" s="182" t="s">
        <v>134</v>
      </c>
      <c r="T89" s="197" t="s">
        <v>137</v>
      </c>
      <c r="U89" s="197" t="s">
        <v>138</v>
      </c>
      <c r="V89" s="183" t="s">
        <v>158</v>
      </c>
      <c r="W89" s="184" t="s">
        <v>154</v>
      </c>
      <c r="X89" s="24"/>
      <c r="Y89" s="25"/>
      <c r="Z89" s="25"/>
      <c r="AA89" s="26">
        <v>200</v>
      </c>
      <c r="AB89" s="27">
        <v>0.5</v>
      </c>
      <c r="AC89" s="28">
        <f t="shared" si="48"/>
        <v>100</v>
      </c>
      <c r="AD89" s="29">
        <f t="shared" si="49"/>
        <v>300</v>
      </c>
      <c r="AE89" s="30">
        <v>0.05</v>
      </c>
      <c r="AF89" s="29">
        <f t="shared" si="50"/>
        <v>315</v>
      </c>
      <c r="AG89" s="31">
        <f t="shared" ref="AG89:AG107" si="56">AF89*12</f>
        <v>3780</v>
      </c>
      <c r="AH89" s="708"/>
      <c r="AI89" s="708"/>
      <c r="AJ89" s="708"/>
      <c r="AK89" s="108"/>
      <c r="AL89" s="32">
        <f t="shared" si="43"/>
        <v>334.34678858162357</v>
      </c>
      <c r="AM89" s="31">
        <f t="shared" si="51"/>
        <v>4012.1614629794831</v>
      </c>
      <c r="AN89" s="708"/>
      <c r="AO89" s="708"/>
      <c r="AP89" s="708"/>
      <c r="AQ89" s="108"/>
      <c r="AR89" s="32">
        <f t="shared" si="44"/>
        <v>334.34678858162357</v>
      </c>
      <c r="AS89" s="31">
        <f t="shared" si="52"/>
        <v>4012.1614629794831</v>
      </c>
      <c r="AT89" s="708"/>
      <c r="AU89" s="708"/>
      <c r="AV89" s="708"/>
      <c r="AW89" s="108"/>
      <c r="AX89" s="32">
        <f t="shared" si="45"/>
        <v>334.34678858162357</v>
      </c>
      <c r="AY89" s="31">
        <f t="shared" si="53"/>
        <v>4012.1614629794831</v>
      </c>
      <c r="AZ89" s="708"/>
      <c r="BA89" s="708"/>
      <c r="BB89" s="708"/>
      <c r="BC89" s="108"/>
      <c r="BD89" s="32">
        <f t="shared" si="46"/>
        <v>334.34678858162357</v>
      </c>
      <c r="BE89" s="31">
        <f t="shared" si="54"/>
        <v>4012.1614629794831</v>
      </c>
      <c r="BF89" s="708"/>
      <c r="BG89" s="708"/>
      <c r="BH89" s="708"/>
      <c r="BI89" s="108"/>
      <c r="BJ89" s="32">
        <f t="shared" si="47"/>
        <v>334.34678858162357</v>
      </c>
      <c r="BK89" s="31">
        <f t="shared" si="55"/>
        <v>4012.1614629794831</v>
      </c>
      <c r="BL89" s="708"/>
      <c r="BM89" s="708"/>
      <c r="BN89" s="708"/>
    </row>
    <row r="90" spans="1:66" ht="16.5" customHeight="1" x14ac:dyDescent="0.2">
      <c r="A90" s="155">
        <v>4</v>
      </c>
      <c r="B90" s="131" t="s">
        <v>346</v>
      </c>
      <c r="C90" s="195" t="s">
        <v>264</v>
      </c>
      <c r="D90" s="156" t="s">
        <v>554</v>
      </c>
      <c r="E90" s="702" t="str">
        <f>F90</f>
        <v>044104VENP_Labo</v>
      </c>
      <c r="F90" s="157" t="str">
        <f t="shared" si="25"/>
        <v>044104VENP_Labo</v>
      </c>
      <c r="G90" s="158" t="str">
        <f t="shared" si="26"/>
        <v>044104VENP_Labo_Cta01</v>
      </c>
      <c r="H90" s="159" t="s">
        <v>12</v>
      </c>
      <c r="I90" s="159" t="s">
        <v>14</v>
      </c>
      <c r="J90" s="160">
        <v>1</v>
      </c>
      <c r="K90" s="131" t="s">
        <v>479</v>
      </c>
      <c r="L90" s="161" t="s">
        <v>545</v>
      </c>
      <c r="M90" s="162" t="s">
        <v>10</v>
      </c>
      <c r="N90" s="163">
        <v>4</v>
      </c>
      <c r="O90" s="163">
        <v>590</v>
      </c>
      <c r="P90" s="163">
        <v>880</v>
      </c>
      <c r="Q90" s="163">
        <v>70</v>
      </c>
      <c r="R90" s="163"/>
      <c r="S90" s="163" t="s">
        <v>134</v>
      </c>
      <c r="T90" s="163" t="s">
        <v>136</v>
      </c>
      <c r="U90" s="163" t="s">
        <v>138</v>
      </c>
      <c r="V90" s="164" t="s">
        <v>158</v>
      </c>
      <c r="W90" s="162" t="s">
        <v>539</v>
      </c>
      <c r="X90" s="24"/>
      <c r="Y90" s="25"/>
      <c r="Z90" s="25"/>
      <c r="AA90" s="26">
        <v>200</v>
      </c>
      <c r="AB90" s="27">
        <v>0.5</v>
      </c>
      <c r="AC90" s="28">
        <f t="shared" si="48"/>
        <v>100</v>
      </c>
      <c r="AD90" s="29">
        <f t="shared" si="49"/>
        <v>400</v>
      </c>
      <c r="AE90" s="30">
        <v>0.05</v>
      </c>
      <c r="AF90" s="29">
        <f t="shared" si="50"/>
        <v>420</v>
      </c>
      <c r="AG90" s="31">
        <f t="shared" si="56"/>
        <v>5040</v>
      </c>
      <c r="AH90" s="708"/>
      <c r="AI90" s="708"/>
      <c r="AJ90" s="708"/>
      <c r="AK90" s="108"/>
      <c r="AL90" s="32">
        <f t="shared" si="43"/>
        <v>445.79571810883141</v>
      </c>
      <c r="AM90" s="31">
        <f t="shared" si="51"/>
        <v>5349.5486173059771</v>
      </c>
      <c r="AN90" s="708"/>
      <c r="AO90" s="708"/>
      <c r="AP90" s="708"/>
      <c r="AQ90" s="108"/>
      <c r="AR90" s="32">
        <f t="shared" si="44"/>
        <v>445.79571810883141</v>
      </c>
      <c r="AS90" s="31">
        <f t="shared" si="52"/>
        <v>5349.5486173059771</v>
      </c>
      <c r="AT90" s="708"/>
      <c r="AU90" s="708"/>
      <c r="AV90" s="708"/>
      <c r="AW90" s="108"/>
      <c r="AX90" s="32">
        <f t="shared" si="45"/>
        <v>445.79571810883141</v>
      </c>
      <c r="AY90" s="31">
        <f t="shared" si="53"/>
        <v>5349.5486173059771</v>
      </c>
      <c r="AZ90" s="708"/>
      <c r="BA90" s="708"/>
      <c r="BB90" s="708"/>
      <c r="BC90" s="108"/>
      <c r="BD90" s="32">
        <f t="shared" si="46"/>
        <v>445.79571810883141</v>
      </c>
      <c r="BE90" s="31">
        <f t="shared" si="54"/>
        <v>5349.5486173059771</v>
      </c>
      <c r="BF90" s="708"/>
      <c r="BG90" s="708"/>
      <c r="BH90" s="708"/>
      <c r="BI90" s="108"/>
      <c r="BJ90" s="32">
        <f t="shared" si="47"/>
        <v>445.79571810883141</v>
      </c>
      <c r="BK90" s="31">
        <f t="shared" si="55"/>
        <v>5349.5486173059771</v>
      </c>
      <c r="BL90" s="708"/>
      <c r="BM90" s="708"/>
      <c r="BN90" s="708"/>
    </row>
    <row r="91" spans="1:66" ht="16.5" customHeight="1" x14ac:dyDescent="0.2">
      <c r="A91" s="34">
        <v>4</v>
      </c>
      <c r="B91" s="118" t="s">
        <v>346</v>
      </c>
      <c r="C91" s="133" t="s">
        <v>264</v>
      </c>
      <c r="D91" s="36" t="s">
        <v>554</v>
      </c>
      <c r="E91" s="703"/>
      <c r="F91" s="95" t="str">
        <f t="shared" si="25"/>
        <v>044104VENP_Labo</v>
      </c>
      <c r="G91" s="124" t="str">
        <f t="shared" si="26"/>
        <v>044104VENP_Labo_Cta01</v>
      </c>
      <c r="H91" s="37" t="s">
        <v>12</v>
      </c>
      <c r="I91" s="37" t="s">
        <v>14</v>
      </c>
      <c r="J91" s="119">
        <v>1</v>
      </c>
      <c r="K91" s="118" t="s">
        <v>479</v>
      </c>
      <c r="L91" s="35" t="s">
        <v>545</v>
      </c>
      <c r="M91" s="120" t="s">
        <v>10</v>
      </c>
      <c r="N91" s="117">
        <v>1</v>
      </c>
      <c r="O91" s="117">
        <v>150</v>
      </c>
      <c r="P91" s="117">
        <v>880</v>
      </c>
      <c r="Q91" s="117">
        <v>70</v>
      </c>
      <c r="R91" s="117"/>
      <c r="S91" s="117" t="s">
        <v>134</v>
      </c>
      <c r="T91" s="117" t="s">
        <v>136</v>
      </c>
      <c r="U91" s="117" t="s">
        <v>138</v>
      </c>
      <c r="V91" s="121" t="s">
        <v>158</v>
      </c>
      <c r="W91" s="122" t="s">
        <v>539</v>
      </c>
      <c r="X91" s="24"/>
      <c r="Y91" s="25"/>
      <c r="Z91" s="25"/>
      <c r="AA91" s="26">
        <v>200</v>
      </c>
      <c r="AB91" s="27">
        <v>0.5</v>
      </c>
      <c r="AC91" s="28">
        <f t="shared" si="48"/>
        <v>100</v>
      </c>
      <c r="AD91" s="29">
        <f t="shared" si="49"/>
        <v>100</v>
      </c>
      <c r="AE91" s="30">
        <v>0.05</v>
      </c>
      <c r="AF91" s="29">
        <f t="shared" si="50"/>
        <v>105</v>
      </c>
      <c r="AG91" s="31">
        <f t="shared" si="56"/>
        <v>1260</v>
      </c>
      <c r="AH91" s="708"/>
      <c r="AI91" s="708"/>
      <c r="AJ91" s="708"/>
      <c r="AK91" s="108"/>
      <c r="AL91" s="32">
        <f t="shared" si="43"/>
        <v>111.44892952720785</v>
      </c>
      <c r="AM91" s="31">
        <f t="shared" si="51"/>
        <v>1337.3871543264943</v>
      </c>
      <c r="AN91" s="708"/>
      <c r="AO91" s="708"/>
      <c r="AP91" s="708"/>
      <c r="AQ91" s="108"/>
      <c r="AR91" s="32">
        <f t="shared" si="44"/>
        <v>111.44892952720785</v>
      </c>
      <c r="AS91" s="31">
        <f t="shared" si="52"/>
        <v>1337.3871543264943</v>
      </c>
      <c r="AT91" s="708"/>
      <c r="AU91" s="708"/>
      <c r="AV91" s="708"/>
      <c r="AW91" s="108"/>
      <c r="AX91" s="32">
        <f t="shared" si="45"/>
        <v>111.44892952720785</v>
      </c>
      <c r="AY91" s="31">
        <f t="shared" si="53"/>
        <v>1337.3871543264943</v>
      </c>
      <c r="AZ91" s="708"/>
      <c r="BA91" s="708"/>
      <c r="BB91" s="708"/>
      <c r="BC91" s="108"/>
      <c r="BD91" s="32">
        <f t="shared" si="46"/>
        <v>111.44892952720785</v>
      </c>
      <c r="BE91" s="31">
        <f t="shared" si="54"/>
        <v>1337.3871543264943</v>
      </c>
      <c r="BF91" s="708"/>
      <c r="BG91" s="708"/>
      <c r="BH91" s="708"/>
      <c r="BI91" s="108"/>
      <c r="BJ91" s="32">
        <f t="shared" si="47"/>
        <v>111.44892952720785</v>
      </c>
      <c r="BK91" s="31">
        <f t="shared" si="55"/>
        <v>1337.3871543264943</v>
      </c>
      <c r="BL91" s="708"/>
      <c r="BM91" s="708"/>
      <c r="BN91" s="708"/>
    </row>
    <row r="92" spans="1:66" ht="16.5" customHeight="1" x14ac:dyDescent="0.2">
      <c r="A92" s="34">
        <v>4</v>
      </c>
      <c r="B92" s="118" t="s">
        <v>346</v>
      </c>
      <c r="C92" s="133" t="s">
        <v>264</v>
      </c>
      <c r="D92" s="36" t="s">
        <v>554</v>
      </c>
      <c r="E92" s="703"/>
      <c r="F92" s="95" t="str">
        <f t="shared" si="25"/>
        <v>044104VENP_Labo</v>
      </c>
      <c r="G92" s="124" t="str">
        <f t="shared" si="26"/>
        <v>044104VENP_Labo_Cta01</v>
      </c>
      <c r="H92" s="37" t="s">
        <v>12</v>
      </c>
      <c r="I92" s="37" t="s">
        <v>14</v>
      </c>
      <c r="J92" s="119">
        <v>1</v>
      </c>
      <c r="K92" s="118" t="s">
        <v>479</v>
      </c>
      <c r="L92" s="35" t="s">
        <v>545</v>
      </c>
      <c r="M92" s="120" t="s">
        <v>10</v>
      </c>
      <c r="N92" s="117">
        <v>2</v>
      </c>
      <c r="O92" s="117">
        <v>570</v>
      </c>
      <c r="P92" s="117">
        <v>630</v>
      </c>
      <c r="Q92" s="117">
        <v>70</v>
      </c>
      <c r="R92" s="117"/>
      <c r="S92" s="117" t="s">
        <v>134</v>
      </c>
      <c r="T92" s="117" t="s">
        <v>136</v>
      </c>
      <c r="U92" s="117" t="s">
        <v>138</v>
      </c>
      <c r="V92" s="121" t="s">
        <v>158</v>
      </c>
      <c r="W92" s="122" t="s">
        <v>539</v>
      </c>
      <c r="X92" s="24"/>
      <c r="Y92" s="25"/>
      <c r="Z92" s="25"/>
      <c r="AA92" s="26">
        <v>200</v>
      </c>
      <c r="AB92" s="27">
        <v>0.5</v>
      </c>
      <c r="AC92" s="28">
        <f t="shared" si="48"/>
        <v>100</v>
      </c>
      <c r="AD92" s="29">
        <f t="shared" si="49"/>
        <v>200</v>
      </c>
      <c r="AE92" s="30">
        <v>0.05</v>
      </c>
      <c r="AF92" s="29">
        <f t="shared" si="50"/>
        <v>210</v>
      </c>
      <c r="AG92" s="31">
        <f t="shared" si="56"/>
        <v>2520</v>
      </c>
      <c r="AH92" s="708"/>
      <c r="AI92" s="708"/>
      <c r="AJ92" s="708"/>
      <c r="AK92" s="108"/>
      <c r="AL92" s="32">
        <f t="shared" si="43"/>
        <v>222.8978590544157</v>
      </c>
      <c r="AM92" s="31">
        <f t="shared" si="51"/>
        <v>2674.7743086529886</v>
      </c>
      <c r="AN92" s="708"/>
      <c r="AO92" s="708"/>
      <c r="AP92" s="708"/>
      <c r="AQ92" s="108"/>
      <c r="AR92" s="32">
        <f t="shared" si="44"/>
        <v>222.8978590544157</v>
      </c>
      <c r="AS92" s="31">
        <f t="shared" si="52"/>
        <v>2674.7743086529886</v>
      </c>
      <c r="AT92" s="708"/>
      <c r="AU92" s="708"/>
      <c r="AV92" s="708"/>
      <c r="AW92" s="108"/>
      <c r="AX92" s="32">
        <f t="shared" si="45"/>
        <v>222.8978590544157</v>
      </c>
      <c r="AY92" s="31">
        <f t="shared" si="53"/>
        <v>2674.7743086529886</v>
      </c>
      <c r="AZ92" s="708"/>
      <c r="BA92" s="708"/>
      <c r="BB92" s="708"/>
      <c r="BC92" s="108"/>
      <c r="BD92" s="32">
        <f t="shared" si="46"/>
        <v>222.8978590544157</v>
      </c>
      <c r="BE92" s="31">
        <f t="shared" si="54"/>
        <v>2674.7743086529886</v>
      </c>
      <c r="BF92" s="708"/>
      <c r="BG92" s="708"/>
      <c r="BH92" s="708"/>
      <c r="BI92" s="108"/>
      <c r="BJ92" s="32">
        <f t="shared" si="47"/>
        <v>222.8978590544157</v>
      </c>
      <c r="BK92" s="31">
        <f t="shared" si="55"/>
        <v>2674.7743086529886</v>
      </c>
      <c r="BL92" s="708"/>
      <c r="BM92" s="708"/>
      <c r="BN92" s="708"/>
    </row>
    <row r="93" spans="1:66" ht="16.5" customHeight="1" x14ac:dyDescent="0.2">
      <c r="A93" s="34">
        <v>4</v>
      </c>
      <c r="B93" s="118" t="s">
        <v>346</v>
      </c>
      <c r="C93" s="133" t="s">
        <v>264</v>
      </c>
      <c r="D93" s="36" t="s">
        <v>554</v>
      </c>
      <c r="E93" s="704"/>
      <c r="F93" s="95" t="str">
        <f t="shared" si="25"/>
        <v>044104VENP_Labo</v>
      </c>
      <c r="G93" s="124" t="str">
        <f t="shared" si="26"/>
        <v>044104VENP_Labo_Cta01</v>
      </c>
      <c r="H93" s="37" t="s">
        <v>12</v>
      </c>
      <c r="I93" s="37" t="s">
        <v>14</v>
      </c>
      <c r="J93" s="119">
        <v>1</v>
      </c>
      <c r="K93" s="118" t="s">
        <v>479</v>
      </c>
      <c r="L93" s="35" t="s">
        <v>545</v>
      </c>
      <c r="M93" s="120" t="s">
        <v>10</v>
      </c>
      <c r="N93" s="117">
        <v>1</v>
      </c>
      <c r="O93" s="117">
        <v>940</v>
      </c>
      <c r="P93" s="117">
        <v>570</v>
      </c>
      <c r="Q93" s="117">
        <v>70</v>
      </c>
      <c r="R93" s="117"/>
      <c r="S93" s="117" t="s">
        <v>134</v>
      </c>
      <c r="T93" s="117" t="s">
        <v>136</v>
      </c>
      <c r="U93" s="117" t="s">
        <v>138</v>
      </c>
      <c r="V93" s="121" t="s">
        <v>158</v>
      </c>
      <c r="W93" s="122" t="s">
        <v>539</v>
      </c>
      <c r="X93" s="24"/>
      <c r="Y93" s="25"/>
      <c r="Z93" s="25"/>
      <c r="AA93" s="26">
        <v>200</v>
      </c>
      <c r="AB93" s="27">
        <v>0.5</v>
      </c>
      <c r="AC93" s="28">
        <f t="shared" si="48"/>
        <v>100</v>
      </c>
      <c r="AD93" s="29">
        <f t="shared" si="49"/>
        <v>100</v>
      </c>
      <c r="AE93" s="30">
        <v>0.05</v>
      </c>
      <c r="AF93" s="29">
        <f t="shared" si="50"/>
        <v>105</v>
      </c>
      <c r="AG93" s="31">
        <f t="shared" si="56"/>
        <v>1260</v>
      </c>
      <c r="AH93" s="708"/>
      <c r="AI93" s="708"/>
      <c r="AJ93" s="708"/>
      <c r="AK93" s="108"/>
      <c r="AL93" s="32">
        <f t="shared" si="43"/>
        <v>111.44892952720785</v>
      </c>
      <c r="AM93" s="31">
        <f t="shared" si="51"/>
        <v>1337.3871543264943</v>
      </c>
      <c r="AN93" s="708"/>
      <c r="AO93" s="708"/>
      <c r="AP93" s="708"/>
      <c r="AQ93" s="108"/>
      <c r="AR93" s="32">
        <f t="shared" si="44"/>
        <v>111.44892952720785</v>
      </c>
      <c r="AS93" s="31">
        <f t="shared" si="52"/>
        <v>1337.3871543264943</v>
      </c>
      <c r="AT93" s="708"/>
      <c r="AU93" s="708"/>
      <c r="AV93" s="708"/>
      <c r="AW93" s="108"/>
      <c r="AX93" s="32">
        <f t="shared" si="45"/>
        <v>111.44892952720785</v>
      </c>
      <c r="AY93" s="31">
        <f t="shared" si="53"/>
        <v>1337.3871543264943</v>
      </c>
      <c r="AZ93" s="708"/>
      <c r="BA93" s="708"/>
      <c r="BB93" s="708"/>
      <c r="BC93" s="108"/>
      <c r="BD93" s="32">
        <f t="shared" si="46"/>
        <v>111.44892952720785</v>
      </c>
      <c r="BE93" s="31">
        <f t="shared" si="54"/>
        <v>1337.3871543264943</v>
      </c>
      <c r="BF93" s="708"/>
      <c r="BG93" s="708"/>
      <c r="BH93" s="708"/>
      <c r="BI93" s="108"/>
      <c r="BJ93" s="32">
        <f t="shared" si="47"/>
        <v>111.44892952720785</v>
      </c>
      <c r="BK93" s="31">
        <f t="shared" si="55"/>
        <v>1337.3871543264943</v>
      </c>
      <c r="BL93" s="708"/>
      <c r="BM93" s="708"/>
      <c r="BN93" s="708"/>
    </row>
    <row r="94" spans="1:66" ht="16.5" customHeight="1" thickBot="1" x14ac:dyDescent="0.25">
      <c r="A94" s="174">
        <v>4</v>
      </c>
      <c r="B94" s="132" t="s">
        <v>346</v>
      </c>
      <c r="C94" s="175" t="s">
        <v>264</v>
      </c>
      <c r="D94" s="176" t="s">
        <v>554</v>
      </c>
      <c r="E94" s="176" t="str">
        <f>F94</f>
        <v>044104VENP_Cta Stock</v>
      </c>
      <c r="F94" s="177" t="str">
        <f t="shared" si="25"/>
        <v>044104VENP_Cta Stock</v>
      </c>
      <c r="G94" s="178" t="str">
        <f t="shared" si="26"/>
        <v>044104VENP_Cta Stock_Cta02</v>
      </c>
      <c r="H94" s="179" t="s">
        <v>12</v>
      </c>
      <c r="I94" s="179" t="s">
        <v>14</v>
      </c>
      <c r="J94" s="180">
        <v>1</v>
      </c>
      <c r="K94" s="132" t="s">
        <v>358</v>
      </c>
      <c r="L94" s="196" t="s">
        <v>546</v>
      </c>
      <c r="M94" s="181" t="s">
        <v>10</v>
      </c>
      <c r="N94" s="197">
        <v>1</v>
      </c>
      <c r="O94" s="197">
        <v>490</v>
      </c>
      <c r="P94" s="197">
        <v>540</v>
      </c>
      <c r="Q94" s="197">
        <v>48</v>
      </c>
      <c r="R94" s="197"/>
      <c r="S94" s="196" t="s">
        <v>134</v>
      </c>
      <c r="T94" s="197" t="s">
        <v>136</v>
      </c>
      <c r="U94" s="197" t="s">
        <v>138</v>
      </c>
      <c r="V94" s="183" t="s">
        <v>160</v>
      </c>
      <c r="W94" s="184" t="s">
        <v>148</v>
      </c>
      <c r="X94" s="24"/>
      <c r="Y94" s="25"/>
      <c r="Z94" s="25"/>
      <c r="AA94" s="26">
        <v>200</v>
      </c>
      <c r="AB94" s="27">
        <v>0.5</v>
      </c>
      <c r="AC94" s="28">
        <f t="shared" si="48"/>
        <v>100</v>
      </c>
      <c r="AD94" s="29">
        <f t="shared" si="49"/>
        <v>100</v>
      </c>
      <c r="AE94" s="30">
        <v>0.05</v>
      </c>
      <c r="AF94" s="29">
        <f t="shared" si="50"/>
        <v>105</v>
      </c>
      <c r="AG94" s="31">
        <f t="shared" si="56"/>
        <v>1260</v>
      </c>
      <c r="AH94" s="708"/>
      <c r="AI94" s="708"/>
      <c r="AJ94" s="708"/>
      <c r="AK94" s="108"/>
      <c r="AL94" s="32">
        <f t="shared" si="43"/>
        <v>111.44892952720785</v>
      </c>
      <c r="AM94" s="31">
        <f t="shared" si="51"/>
        <v>1337.3871543264943</v>
      </c>
      <c r="AN94" s="708"/>
      <c r="AO94" s="708"/>
      <c r="AP94" s="708"/>
      <c r="AQ94" s="108"/>
      <c r="AR94" s="32">
        <f t="shared" si="44"/>
        <v>111.44892952720785</v>
      </c>
      <c r="AS94" s="31">
        <f t="shared" si="52"/>
        <v>1337.3871543264943</v>
      </c>
      <c r="AT94" s="708"/>
      <c r="AU94" s="708"/>
      <c r="AV94" s="708"/>
      <c r="AW94" s="108"/>
      <c r="AX94" s="32">
        <f t="shared" si="45"/>
        <v>111.44892952720785</v>
      </c>
      <c r="AY94" s="31">
        <f t="shared" si="53"/>
        <v>1337.3871543264943</v>
      </c>
      <c r="AZ94" s="708"/>
      <c r="BA94" s="708"/>
      <c r="BB94" s="708"/>
      <c r="BC94" s="108"/>
      <c r="BD94" s="32">
        <f t="shared" si="46"/>
        <v>111.44892952720785</v>
      </c>
      <c r="BE94" s="31">
        <f t="shared" si="54"/>
        <v>1337.3871543264943</v>
      </c>
      <c r="BF94" s="708"/>
      <c r="BG94" s="708"/>
      <c r="BH94" s="708"/>
      <c r="BI94" s="108"/>
      <c r="BJ94" s="32">
        <f t="shared" si="47"/>
        <v>111.44892952720785</v>
      </c>
      <c r="BK94" s="31">
        <f t="shared" si="55"/>
        <v>1337.3871543264943</v>
      </c>
      <c r="BL94" s="708"/>
      <c r="BM94" s="708"/>
      <c r="BN94" s="708"/>
    </row>
    <row r="95" spans="1:66" ht="16.5" customHeight="1" x14ac:dyDescent="0.2">
      <c r="A95" s="155">
        <v>4</v>
      </c>
      <c r="B95" s="131" t="s">
        <v>347</v>
      </c>
      <c r="C95" s="195" t="s">
        <v>266</v>
      </c>
      <c r="D95" s="156" t="s">
        <v>554</v>
      </c>
      <c r="E95" s="702" t="str">
        <f>F95</f>
        <v>044105VENP_Labo</v>
      </c>
      <c r="F95" s="157" t="str">
        <f t="shared" si="25"/>
        <v>044105VENP_Labo</v>
      </c>
      <c r="G95" s="158" t="str">
        <f t="shared" si="26"/>
        <v>044105VENP_Labo_Cta01</v>
      </c>
      <c r="H95" s="159" t="s">
        <v>12</v>
      </c>
      <c r="I95" s="159" t="s">
        <v>14</v>
      </c>
      <c r="J95" s="160">
        <v>1</v>
      </c>
      <c r="K95" s="131" t="s">
        <v>479</v>
      </c>
      <c r="L95" s="161" t="s">
        <v>545</v>
      </c>
      <c r="M95" s="162" t="s">
        <v>10</v>
      </c>
      <c r="N95" s="163">
        <v>3</v>
      </c>
      <c r="O95" s="163">
        <v>880</v>
      </c>
      <c r="P95" s="163">
        <v>590</v>
      </c>
      <c r="Q95" s="163">
        <v>70</v>
      </c>
      <c r="R95" s="163"/>
      <c r="S95" s="163" t="s">
        <v>134</v>
      </c>
      <c r="T95" s="163" t="s">
        <v>136</v>
      </c>
      <c r="U95" s="163" t="s">
        <v>138</v>
      </c>
      <c r="V95" s="164" t="s">
        <v>158</v>
      </c>
      <c r="W95" s="162" t="s">
        <v>539</v>
      </c>
      <c r="X95" s="24"/>
      <c r="Y95" s="25"/>
      <c r="Z95" s="25"/>
      <c r="AA95" s="26">
        <v>200</v>
      </c>
      <c r="AB95" s="27">
        <v>0.5</v>
      </c>
      <c r="AC95" s="28">
        <f t="shared" si="48"/>
        <v>100</v>
      </c>
      <c r="AD95" s="29">
        <f t="shared" si="49"/>
        <v>300</v>
      </c>
      <c r="AE95" s="30">
        <v>0.05</v>
      </c>
      <c r="AF95" s="29">
        <f t="shared" si="50"/>
        <v>315</v>
      </c>
      <c r="AG95" s="31">
        <f t="shared" si="56"/>
        <v>3780</v>
      </c>
      <c r="AH95" s="708"/>
      <c r="AI95" s="708"/>
      <c r="AJ95" s="708"/>
      <c r="AK95" s="108"/>
      <c r="AL95" s="32">
        <f t="shared" si="43"/>
        <v>334.34678858162357</v>
      </c>
      <c r="AM95" s="31">
        <f t="shared" si="51"/>
        <v>4012.1614629794831</v>
      </c>
      <c r="AN95" s="708"/>
      <c r="AO95" s="708"/>
      <c r="AP95" s="708"/>
      <c r="AQ95" s="108"/>
      <c r="AR95" s="32">
        <f t="shared" si="44"/>
        <v>334.34678858162357</v>
      </c>
      <c r="AS95" s="31">
        <f t="shared" si="52"/>
        <v>4012.1614629794831</v>
      </c>
      <c r="AT95" s="708"/>
      <c r="AU95" s="708"/>
      <c r="AV95" s="708"/>
      <c r="AW95" s="108"/>
      <c r="AX95" s="32">
        <f t="shared" si="45"/>
        <v>334.34678858162357</v>
      </c>
      <c r="AY95" s="31">
        <f t="shared" si="53"/>
        <v>4012.1614629794831</v>
      </c>
      <c r="AZ95" s="708"/>
      <c r="BA95" s="708"/>
      <c r="BB95" s="708"/>
      <c r="BC95" s="108"/>
      <c r="BD95" s="32">
        <f t="shared" si="46"/>
        <v>334.34678858162357</v>
      </c>
      <c r="BE95" s="31">
        <f t="shared" si="54"/>
        <v>4012.1614629794831</v>
      </c>
      <c r="BF95" s="708"/>
      <c r="BG95" s="708"/>
      <c r="BH95" s="708"/>
      <c r="BI95" s="108"/>
      <c r="BJ95" s="32">
        <f t="shared" si="47"/>
        <v>334.34678858162357</v>
      </c>
      <c r="BK95" s="31">
        <f t="shared" si="55"/>
        <v>4012.1614629794831</v>
      </c>
      <c r="BL95" s="708"/>
      <c r="BM95" s="708"/>
      <c r="BN95" s="708"/>
    </row>
    <row r="96" spans="1:66" ht="16.5" customHeight="1" x14ac:dyDescent="0.2">
      <c r="A96" s="34">
        <v>4</v>
      </c>
      <c r="B96" s="118" t="s">
        <v>347</v>
      </c>
      <c r="C96" s="133" t="s">
        <v>266</v>
      </c>
      <c r="D96" s="36" t="s">
        <v>554</v>
      </c>
      <c r="E96" s="703"/>
      <c r="F96" s="95" t="str">
        <f t="shared" si="25"/>
        <v>044105VENP_Labo</v>
      </c>
      <c r="G96" s="124" t="str">
        <f t="shared" si="26"/>
        <v>044105VENP_Labo_Cta01</v>
      </c>
      <c r="H96" s="37" t="s">
        <v>12</v>
      </c>
      <c r="I96" s="37" t="s">
        <v>14</v>
      </c>
      <c r="J96" s="119">
        <v>1</v>
      </c>
      <c r="K96" s="118" t="s">
        <v>479</v>
      </c>
      <c r="L96" s="35" t="s">
        <v>545</v>
      </c>
      <c r="M96" s="120" t="s">
        <v>10</v>
      </c>
      <c r="N96" s="117">
        <v>1</v>
      </c>
      <c r="O96" s="117">
        <v>880</v>
      </c>
      <c r="P96" s="117">
        <v>429</v>
      </c>
      <c r="Q96" s="117">
        <v>70</v>
      </c>
      <c r="R96" s="117"/>
      <c r="S96" s="117" t="s">
        <v>134</v>
      </c>
      <c r="T96" s="117" t="s">
        <v>136</v>
      </c>
      <c r="U96" s="117" t="s">
        <v>138</v>
      </c>
      <c r="V96" s="121" t="s">
        <v>158</v>
      </c>
      <c r="W96" s="122" t="s">
        <v>539</v>
      </c>
      <c r="X96" s="24"/>
      <c r="Y96" s="25"/>
      <c r="Z96" s="25"/>
      <c r="AA96" s="26">
        <v>200</v>
      </c>
      <c r="AB96" s="27">
        <v>0.5</v>
      </c>
      <c r="AC96" s="28">
        <f t="shared" si="48"/>
        <v>100</v>
      </c>
      <c r="AD96" s="29">
        <f t="shared" si="49"/>
        <v>100</v>
      </c>
      <c r="AE96" s="30">
        <v>0.05</v>
      </c>
      <c r="AF96" s="29">
        <f t="shared" si="50"/>
        <v>105</v>
      </c>
      <c r="AG96" s="31">
        <f t="shared" si="56"/>
        <v>1260</v>
      </c>
      <c r="AH96" s="708"/>
      <c r="AI96" s="708"/>
      <c r="AJ96" s="708"/>
      <c r="AK96" s="108"/>
      <c r="AL96" s="32">
        <f t="shared" si="43"/>
        <v>111.44892952720785</v>
      </c>
      <c r="AM96" s="31">
        <f t="shared" si="51"/>
        <v>1337.3871543264943</v>
      </c>
      <c r="AN96" s="708"/>
      <c r="AO96" s="708"/>
      <c r="AP96" s="708"/>
      <c r="AQ96" s="108"/>
      <c r="AR96" s="32">
        <f t="shared" si="44"/>
        <v>111.44892952720785</v>
      </c>
      <c r="AS96" s="31">
        <f t="shared" si="52"/>
        <v>1337.3871543264943</v>
      </c>
      <c r="AT96" s="708"/>
      <c r="AU96" s="708"/>
      <c r="AV96" s="708"/>
      <c r="AW96" s="108"/>
      <c r="AX96" s="32">
        <f t="shared" si="45"/>
        <v>111.44892952720785</v>
      </c>
      <c r="AY96" s="31">
        <f t="shared" si="53"/>
        <v>1337.3871543264943</v>
      </c>
      <c r="AZ96" s="708"/>
      <c r="BA96" s="708"/>
      <c r="BB96" s="708"/>
      <c r="BC96" s="108"/>
      <c r="BD96" s="32">
        <f t="shared" si="46"/>
        <v>111.44892952720785</v>
      </c>
      <c r="BE96" s="31">
        <f t="shared" si="54"/>
        <v>1337.3871543264943</v>
      </c>
      <c r="BF96" s="708"/>
      <c r="BG96" s="708"/>
      <c r="BH96" s="708"/>
      <c r="BI96" s="108"/>
      <c r="BJ96" s="32">
        <f t="shared" si="47"/>
        <v>111.44892952720785</v>
      </c>
      <c r="BK96" s="31">
        <f t="shared" si="55"/>
        <v>1337.3871543264943</v>
      </c>
      <c r="BL96" s="708"/>
      <c r="BM96" s="708"/>
      <c r="BN96" s="708"/>
    </row>
    <row r="97" spans="1:66" ht="16.5" customHeight="1" x14ac:dyDescent="0.2">
      <c r="A97" s="34">
        <v>4</v>
      </c>
      <c r="B97" s="118" t="s">
        <v>347</v>
      </c>
      <c r="C97" s="133" t="s">
        <v>266</v>
      </c>
      <c r="D97" s="36" t="s">
        <v>554</v>
      </c>
      <c r="E97" s="703"/>
      <c r="F97" s="95" t="str">
        <f t="shared" si="25"/>
        <v>044105VENP_Labo</v>
      </c>
      <c r="G97" s="124" t="str">
        <f t="shared" si="26"/>
        <v>044105VENP_Labo_Cta01</v>
      </c>
      <c r="H97" s="37" t="s">
        <v>12</v>
      </c>
      <c r="I97" s="37" t="s">
        <v>14</v>
      </c>
      <c r="J97" s="119">
        <v>1</v>
      </c>
      <c r="K97" s="118" t="s">
        <v>479</v>
      </c>
      <c r="L97" s="35" t="s">
        <v>545</v>
      </c>
      <c r="M97" s="120" t="s">
        <v>10</v>
      </c>
      <c r="N97" s="117">
        <v>2</v>
      </c>
      <c r="O97" s="117">
        <v>570</v>
      </c>
      <c r="P97" s="117">
        <v>630</v>
      </c>
      <c r="Q97" s="117">
        <v>70</v>
      </c>
      <c r="R97" s="117"/>
      <c r="S97" s="117" t="s">
        <v>134</v>
      </c>
      <c r="T97" s="117" t="s">
        <v>136</v>
      </c>
      <c r="U97" s="117" t="s">
        <v>138</v>
      </c>
      <c r="V97" s="121" t="s">
        <v>158</v>
      </c>
      <c r="W97" s="122" t="s">
        <v>539</v>
      </c>
      <c r="X97" s="24"/>
      <c r="Y97" s="25"/>
      <c r="Z97" s="25"/>
      <c r="AA97" s="26">
        <v>200</v>
      </c>
      <c r="AB97" s="27">
        <v>0.5</v>
      </c>
      <c r="AC97" s="28">
        <f t="shared" si="48"/>
        <v>100</v>
      </c>
      <c r="AD97" s="29">
        <f t="shared" si="49"/>
        <v>200</v>
      </c>
      <c r="AE97" s="30">
        <v>0.05</v>
      </c>
      <c r="AF97" s="29">
        <f t="shared" si="50"/>
        <v>210</v>
      </c>
      <c r="AG97" s="31">
        <f t="shared" si="56"/>
        <v>2520</v>
      </c>
      <c r="AH97" s="708"/>
      <c r="AI97" s="708"/>
      <c r="AJ97" s="708"/>
      <c r="AK97" s="108"/>
      <c r="AL97" s="32">
        <f t="shared" si="43"/>
        <v>222.8978590544157</v>
      </c>
      <c r="AM97" s="31">
        <f t="shared" si="51"/>
        <v>2674.7743086529886</v>
      </c>
      <c r="AN97" s="708"/>
      <c r="AO97" s="708"/>
      <c r="AP97" s="708"/>
      <c r="AQ97" s="108"/>
      <c r="AR97" s="32">
        <f t="shared" si="44"/>
        <v>222.8978590544157</v>
      </c>
      <c r="AS97" s="31">
        <f t="shared" si="52"/>
        <v>2674.7743086529886</v>
      </c>
      <c r="AT97" s="708"/>
      <c r="AU97" s="708"/>
      <c r="AV97" s="708"/>
      <c r="AW97" s="108"/>
      <c r="AX97" s="32">
        <f t="shared" si="45"/>
        <v>222.8978590544157</v>
      </c>
      <c r="AY97" s="31">
        <f t="shared" si="53"/>
        <v>2674.7743086529886</v>
      </c>
      <c r="AZ97" s="708"/>
      <c r="BA97" s="708"/>
      <c r="BB97" s="708"/>
      <c r="BC97" s="108"/>
      <c r="BD97" s="32">
        <f t="shared" si="46"/>
        <v>222.8978590544157</v>
      </c>
      <c r="BE97" s="31">
        <f t="shared" si="54"/>
        <v>2674.7743086529886</v>
      </c>
      <c r="BF97" s="708"/>
      <c r="BG97" s="708"/>
      <c r="BH97" s="708"/>
      <c r="BI97" s="108"/>
      <c r="BJ97" s="32">
        <f t="shared" si="47"/>
        <v>222.8978590544157</v>
      </c>
      <c r="BK97" s="31">
        <f t="shared" si="55"/>
        <v>2674.7743086529886</v>
      </c>
      <c r="BL97" s="708"/>
      <c r="BM97" s="708"/>
      <c r="BN97" s="708"/>
    </row>
    <row r="98" spans="1:66" ht="16.5" customHeight="1" x14ac:dyDescent="0.2">
      <c r="A98" s="34">
        <v>4</v>
      </c>
      <c r="B98" s="118" t="s">
        <v>347</v>
      </c>
      <c r="C98" s="133" t="s">
        <v>266</v>
      </c>
      <c r="D98" s="36" t="s">
        <v>554</v>
      </c>
      <c r="E98" s="704"/>
      <c r="F98" s="95" t="str">
        <f t="shared" si="25"/>
        <v>044105VENP_Labo</v>
      </c>
      <c r="G98" s="124" t="str">
        <f t="shared" si="26"/>
        <v>044105VENP_Labo_Cta01</v>
      </c>
      <c r="H98" s="37" t="s">
        <v>12</v>
      </c>
      <c r="I98" s="37" t="s">
        <v>14</v>
      </c>
      <c r="J98" s="119">
        <v>1</v>
      </c>
      <c r="K98" s="118" t="s">
        <v>479</v>
      </c>
      <c r="L98" s="35" t="s">
        <v>545</v>
      </c>
      <c r="M98" s="120" t="s">
        <v>10</v>
      </c>
      <c r="N98" s="117">
        <v>1</v>
      </c>
      <c r="O98" s="117">
        <v>940</v>
      </c>
      <c r="P98" s="117">
        <v>570</v>
      </c>
      <c r="Q98" s="117">
        <v>70</v>
      </c>
      <c r="R98" s="117"/>
      <c r="S98" s="117" t="s">
        <v>134</v>
      </c>
      <c r="T98" s="117" t="s">
        <v>136</v>
      </c>
      <c r="U98" s="117" t="s">
        <v>138</v>
      </c>
      <c r="V98" s="121" t="s">
        <v>158</v>
      </c>
      <c r="W98" s="122" t="s">
        <v>539</v>
      </c>
      <c r="X98" s="24"/>
      <c r="Y98" s="25"/>
      <c r="Z98" s="25"/>
      <c r="AA98" s="26">
        <v>200</v>
      </c>
      <c r="AB98" s="27">
        <v>0.5</v>
      </c>
      <c r="AC98" s="28">
        <f t="shared" si="48"/>
        <v>100</v>
      </c>
      <c r="AD98" s="29">
        <f t="shared" si="49"/>
        <v>100</v>
      </c>
      <c r="AE98" s="30">
        <v>0.05</v>
      </c>
      <c r="AF98" s="29">
        <f t="shared" si="50"/>
        <v>105</v>
      </c>
      <c r="AG98" s="31">
        <f t="shared" si="56"/>
        <v>1260</v>
      </c>
      <c r="AH98" s="708"/>
      <c r="AI98" s="708"/>
      <c r="AJ98" s="708"/>
      <c r="AK98" s="108"/>
      <c r="AL98" s="32">
        <f t="shared" si="43"/>
        <v>111.44892952720785</v>
      </c>
      <c r="AM98" s="31">
        <f t="shared" si="51"/>
        <v>1337.3871543264943</v>
      </c>
      <c r="AN98" s="708"/>
      <c r="AO98" s="708"/>
      <c r="AP98" s="708"/>
      <c r="AQ98" s="108"/>
      <c r="AR98" s="32">
        <f t="shared" si="44"/>
        <v>111.44892952720785</v>
      </c>
      <c r="AS98" s="31">
        <f t="shared" si="52"/>
        <v>1337.3871543264943</v>
      </c>
      <c r="AT98" s="708"/>
      <c r="AU98" s="708"/>
      <c r="AV98" s="708"/>
      <c r="AW98" s="108"/>
      <c r="AX98" s="32">
        <f t="shared" si="45"/>
        <v>111.44892952720785</v>
      </c>
      <c r="AY98" s="31">
        <f t="shared" si="53"/>
        <v>1337.3871543264943</v>
      </c>
      <c r="AZ98" s="708"/>
      <c r="BA98" s="708"/>
      <c r="BB98" s="708"/>
      <c r="BC98" s="108"/>
      <c r="BD98" s="32">
        <f t="shared" si="46"/>
        <v>111.44892952720785</v>
      </c>
      <c r="BE98" s="31">
        <f t="shared" si="54"/>
        <v>1337.3871543264943</v>
      </c>
      <c r="BF98" s="708"/>
      <c r="BG98" s="708"/>
      <c r="BH98" s="708"/>
      <c r="BI98" s="108"/>
      <c r="BJ98" s="32">
        <f t="shared" si="47"/>
        <v>111.44892952720785</v>
      </c>
      <c r="BK98" s="31">
        <f t="shared" si="55"/>
        <v>1337.3871543264943</v>
      </c>
      <c r="BL98" s="708"/>
      <c r="BM98" s="708"/>
      <c r="BN98" s="708"/>
    </row>
    <row r="99" spans="1:66" ht="16.5" customHeight="1" thickBot="1" x14ac:dyDescent="0.25">
      <c r="A99" s="174">
        <v>4</v>
      </c>
      <c r="B99" s="132" t="s">
        <v>347</v>
      </c>
      <c r="C99" s="175" t="s">
        <v>266</v>
      </c>
      <c r="D99" s="176" t="s">
        <v>554</v>
      </c>
      <c r="E99" s="176" t="str">
        <f t="shared" ref="E99:E107" si="57">F99</f>
        <v>044105VENP_Cta Stock</v>
      </c>
      <c r="F99" s="177" t="str">
        <f t="shared" si="25"/>
        <v>044105VENP_Cta Stock</v>
      </c>
      <c r="G99" s="178" t="str">
        <f t="shared" si="26"/>
        <v>044105VENP_Cta Stock_Cta02</v>
      </c>
      <c r="H99" s="179" t="s">
        <v>12</v>
      </c>
      <c r="I99" s="179" t="s">
        <v>14</v>
      </c>
      <c r="J99" s="180">
        <v>1</v>
      </c>
      <c r="K99" s="132" t="s">
        <v>358</v>
      </c>
      <c r="L99" s="196" t="s">
        <v>546</v>
      </c>
      <c r="M99" s="181" t="s">
        <v>10</v>
      </c>
      <c r="N99" s="197">
        <v>1</v>
      </c>
      <c r="O99" s="197">
        <v>490</v>
      </c>
      <c r="P99" s="197">
        <v>540</v>
      </c>
      <c r="Q99" s="197">
        <v>48</v>
      </c>
      <c r="R99" s="197"/>
      <c r="S99" s="196" t="s">
        <v>134</v>
      </c>
      <c r="T99" s="197" t="s">
        <v>136</v>
      </c>
      <c r="U99" s="197" t="s">
        <v>138</v>
      </c>
      <c r="V99" s="183" t="s">
        <v>160</v>
      </c>
      <c r="W99" s="184" t="s">
        <v>148</v>
      </c>
      <c r="X99" s="24"/>
      <c r="Y99" s="25"/>
      <c r="Z99" s="25"/>
      <c r="AA99" s="26">
        <v>200</v>
      </c>
      <c r="AB99" s="27">
        <v>0.5</v>
      </c>
      <c r="AC99" s="28">
        <f t="shared" si="48"/>
        <v>100</v>
      </c>
      <c r="AD99" s="29">
        <f t="shared" si="49"/>
        <v>100</v>
      </c>
      <c r="AE99" s="30">
        <v>0.05</v>
      </c>
      <c r="AF99" s="29">
        <f t="shared" si="50"/>
        <v>105</v>
      </c>
      <c r="AG99" s="31">
        <f t="shared" si="56"/>
        <v>1260</v>
      </c>
      <c r="AH99" s="708"/>
      <c r="AI99" s="708"/>
      <c r="AJ99" s="708"/>
      <c r="AK99" s="108"/>
      <c r="AL99" s="32">
        <f t="shared" si="43"/>
        <v>111.44892952720785</v>
      </c>
      <c r="AM99" s="31">
        <f t="shared" si="51"/>
        <v>1337.3871543264943</v>
      </c>
      <c r="AN99" s="708"/>
      <c r="AO99" s="708"/>
      <c r="AP99" s="708"/>
      <c r="AQ99" s="108"/>
      <c r="AR99" s="32">
        <f t="shared" si="44"/>
        <v>111.44892952720785</v>
      </c>
      <c r="AS99" s="31">
        <f t="shared" si="52"/>
        <v>1337.3871543264943</v>
      </c>
      <c r="AT99" s="708"/>
      <c r="AU99" s="708"/>
      <c r="AV99" s="708"/>
      <c r="AW99" s="108"/>
      <c r="AX99" s="32">
        <f t="shared" si="45"/>
        <v>111.44892952720785</v>
      </c>
      <c r="AY99" s="31">
        <f t="shared" si="53"/>
        <v>1337.3871543264943</v>
      </c>
      <c r="AZ99" s="708"/>
      <c r="BA99" s="708"/>
      <c r="BB99" s="708"/>
      <c r="BC99" s="108"/>
      <c r="BD99" s="32">
        <f t="shared" si="46"/>
        <v>111.44892952720785</v>
      </c>
      <c r="BE99" s="31">
        <f t="shared" si="54"/>
        <v>1337.3871543264943</v>
      </c>
      <c r="BF99" s="708"/>
      <c r="BG99" s="708"/>
      <c r="BH99" s="708"/>
      <c r="BI99" s="108"/>
      <c r="BJ99" s="32">
        <f t="shared" si="47"/>
        <v>111.44892952720785</v>
      </c>
      <c r="BK99" s="31">
        <f t="shared" si="55"/>
        <v>1337.3871543264943</v>
      </c>
      <c r="BL99" s="708"/>
      <c r="BM99" s="708"/>
      <c r="BN99" s="708"/>
    </row>
    <row r="100" spans="1:66" ht="16.5" customHeight="1" x14ac:dyDescent="0.2">
      <c r="A100" s="155">
        <v>4</v>
      </c>
      <c r="B100" s="131" t="s">
        <v>348</v>
      </c>
      <c r="C100" s="195" t="s">
        <v>250</v>
      </c>
      <c r="D100" s="156" t="s">
        <v>554</v>
      </c>
      <c r="E100" s="156" t="str">
        <f t="shared" si="57"/>
        <v>044001VENT_CTA01</v>
      </c>
      <c r="F100" s="157" t="str">
        <f t="shared" si="25"/>
        <v>044001VENT_CTA01</v>
      </c>
      <c r="G100" s="158" t="str">
        <f t="shared" si="26"/>
        <v>044001VENT_CTA01_Forestier</v>
      </c>
      <c r="H100" s="159" t="s">
        <v>12</v>
      </c>
      <c r="I100" s="159" t="s">
        <v>11</v>
      </c>
      <c r="J100" s="160">
        <v>2</v>
      </c>
      <c r="K100" s="131" t="s">
        <v>547</v>
      </c>
      <c r="L100" s="131" t="s">
        <v>359</v>
      </c>
      <c r="M100" s="162" t="s">
        <v>10</v>
      </c>
      <c r="N100" s="163">
        <v>2</v>
      </c>
      <c r="O100" s="163">
        <v>590</v>
      </c>
      <c r="P100" s="163">
        <v>885</v>
      </c>
      <c r="Q100" s="163">
        <v>48</v>
      </c>
      <c r="R100" s="163"/>
      <c r="S100" s="161" t="s">
        <v>134</v>
      </c>
      <c r="T100" s="163" t="s">
        <v>136</v>
      </c>
      <c r="U100" s="163" t="s">
        <v>138</v>
      </c>
      <c r="V100" s="164" t="s">
        <v>160</v>
      </c>
      <c r="W100" s="162" t="s">
        <v>148</v>
      </c>
      <c r="X100" s="24"/>
      <c r="Y100" s="25"/>
      <c r="Z100" s="25"/>
      <c r="AA100" s="26">
        <v>200</v>
      </c>
      <c r="AB100" s="27">
        <v>0.5</v>
      </c>
      <c r="AC100" s="28">
        <f t="shared" si="48"/>
        <v>100</v>
      </c>
      <c r="AD100" s="29">
        <f t="shared" si="49"/>
        <v>400</v>
      </c>
      <c r="AE100" s="30">
        <v>0.05</v>
      </c>
      <c r="AF100" s="29">
        <f t="shared" si="50"/>
        <v>420</v>
      </c>
      <c r="AG100" s="31">
        <f t="shared" si="56"/>
        <v>5040</v>
      </c>
      <c r="AH100" s="708"/>
      <c r="AI100" s="708"/>
      <c r="AJ100" s="708"/>
      <c r="AK100" s="108"/>
      <c r="AL100" s="32">
        <f t="shared" si="43"/>
        <v>445.79571810883141</v>
      </c>
      <c r="AM100" s="31">
        <f t="shared" si="51"/>
        <v>5349.5486173059771</v>
      </c>
      <c r="AN100" s="708"/>
      <c r="AO100" s="708"/>
      <c r="AP100" s="708"/>
      <c r="AQ100" s="108"/>
      <c r="AR100" s="32">
        <f t="shared" si="44"/>
        <v>445.79571810883141</v>
      </c>
      <c r="AS100" s="31">
        <f t="shared" si="52"/>
        <v>5349.5486173059771</v>
      </c>
      <c r="AT100" s="708"/>
      <c r="AU100" s="708"/>
      <c r="AV100" s="708"/>
      <c r="AW100" s="108"/>
      <c r="AX100" s="32">
        <f t="shared" si="45"/>
        <v>445.79571810883141</v>
      </c>
      <c r="AY100" s="31">
        <f t="shared" si="53"/>
        <v>5349.5486173059771</v>
      </c>
      <c r="AZ100" s="708"/>
      <c r="BA100" s="708"/>
      <c r="BB100" s="708"/>
      <c r="BC100" s="108"/>
      <c r="BD100" s="32">
        <f t="shared" si="46"/>
        <v>445.79571810883141</v>
      </c>
      <c r="BE100" s="31">
        <f t="shared" si="54"/>
        <v>5349.5486173059771</v>
      </c>
      <c r="BF100" s="708"/>
      <c r="BG100" s="708"/>
      <c r="BH100" s="708"/>
      <c r="BI100" s="108"/>
      <c r="BJ100" s="32">
        <f t="shared" si="47"/>
        <v>445.79571810883141</v>
      </c>
      <c r="BK100" s="31">
        <f t="shared" si="55"/>
        <v>5349.5486173059771</v>
      </c>
      <c r="BL100" s="708"/>
      <c r="BM100" s="708"/>
      <c r="BN100" s="708"/>
    </row>
    <row r="101" spans="1:66" ht="16.5" customHeight="1" x14ac:dyDescent="0.2">
      <c r="A101" s="34">
        <v>4</v>
      </c>
      <c r="B101" s="118" t="s">
        <v>348</v>
      </c>
      <c r="C101" s="133" t="s">
        <v>250</v>
      </c>
      <c r="D101" s="36" t="s">
        <v>554</v>
      </c>
      <c r="E101" s="36" t="str">
        <f t="shared" si="57"/>
        <v>044001VENT_CTA02</v>
      </c>
      <c r="F101" s="95" t="str">
        <f t="shared" si="25"/>
        <v>044001VENT_CTA02</v>
      </c>
      <c r="G101" s="124" t="str">
        <f t="shared" si="26"/>
        <v>044001VENT_CTA02_Examen</v>
      </c>
      <c r="H101" s="37" t="s">
        <v>12</v>
      </c>
      <c r="I101" s="37" t="s">
        <v>11</v>
      </c>
      <c r="J101" s="119">
        <v>2</v>
      </c>
      <c r="K101" s="118" t="s">
        <v>548</v>
      </c>
      <c r="L101" s="118" t="s">
        <v>360</v>
      </c>
      <c r="M101" s="120" t="s">
        <v>10</v>
      </c>
      <c r="N101" s="118">
        <v>1</v>
      </c>
      <c r="O101" s="117">
        <v>490</v>
      </c>
      <c r="P101" s="117">
        <v>770</v>
      </c>
      <c r="Q101" s="117">
        <v>48</v>
      </c>
      <c r="R101" s="117"/>
      <c r="S101" s="35" t="s">
        <v>134</v>
      </c>
      <c r="T101" s="117" t="s">
        <v>136</v>
      </c>
      <c r="U101" s="117" t="s">
        <v>138</v>
      </c>
      <c r="V101" s="121" t="s">
        <v>160</v>
      </c>
      <c r="W101" s="122" t="s">
        <v>148</v>
      </c>
      <c r="X101" s="24"/>
      <c r="Y101" s="25"/>
      <c r="Z101" s="25"/>
      <c r="AA101" s="26">
        <v>200</v>
      </c>
      <c r="AB101" s="27">
        <v>0.5</v>
      </c>
      <c r="AC101" s="28">
        <f t="shared" si="48"/>
        <v>100</v>
      </c>
      <c r="AD101" s="29">
        <f t="shared" si="49"/>
        <v>200</v>
      </c>
      <c r="AE101" s="30">
        <v>0.05</v>
      </c>
      <c r="AF101" s="29">
        <f t="shared" si="50"/>
        <v>210</v>
      </c>
      <c r="AG101" s="31">
        <f t="shared" si="56"/>
        <v>2520</v>
      </c>
      <c r="AH101" s="708"/>
      <c r="AI101" s="708"/>
      <c r="AJ101" s="708"/>
      <c r="AK101" s="108"/>
      <c r="AL101" s="32">
        <f t="shared" si="43"/>
        <v>222.8978590544157</v>
      </c>
      <c r="AM101" s="31">
        <f t="shared" si="51"/>
        <v>2674.7743086529886</v>
      </c>
      <c r="AN101" s="708"/>
      <c r="AO101" s="708"/>
      <c r="AP101" s="708"/>
      <c r="AQ101" s="108"/>
      <c r="AR101" s="32">
        <f t="shared" si="44"/>
        <v>222.8978590544157</v>
      </c>
      <c r="AS101" s="31">
        <f t="shared" si="52"/>
        <v>2674.7743086529886</v>
      </c>
      <c r="AT101" s="708"/>
      <c r="AU101" s="708"/>
      <c r="AV101" s="708"/>
      <c r="AW101" s="108"/>
      <c r="AX101" s="32">
        <f t="shared" si="45"/>
        <v>222.8978590544157</v>
      </c>
      <c r="AY101" s="31">
        <f t="shared" si="53"/>
        <v>2674.7743086529886</v>
      </c>
      <c r="AZ101" s="708"/>
      <c r="BA101" s="708"/>
      <c r="BB101" s="708"/>
      <c r="BC101" s="108"/>
      <c r="BD101" s="32">
        <f t="shared" si="46"/>
        <v>222.8978590544157</v>
      </c>
      <c r="BE101" s="31">
        <f t="shared" si="54"/>
        <v>2674.7743086529886</v>
      </c>
      <c r="BF101" s="708"/>
      <c r="BG101" s="708"/>
      <c r="BH101" s="708"/>
      <c r="BI101" s="108"/>
      <c r="BJ101" s="32">
        <f t="shared" si="47"/>
        <v>222.8978590544157</v>
      </c>
      <c r="BK101" s="31">
        <f t="shared" si="55"/>
        <v>2674.7743086529886</v>
      </c>
      <c r="BL101" s="708"/>
      <c r="BM101" s="708"/>
      <c r="BN101" s="708"/>
    </row>
    <row r="102" spans="1:66" ht="16.5" customHeight="1" x14ac:dyDescent="0.2">
      <c r="A102" s="34">
        <v>4</v>
      </c>
      <c r="B102" s="118" t="s">
        <v>348</v>
      </c>
      <c r="C102" s="133" t="s">
        <v>250</v>
      </c>
      <c r="D102" s="36" t="s">
        <v>554</v>
      </c>
      <c r="E102" s="36" t="str">
        <f t="shared" si="57"/>
        <v>044001VENT_CTA03</v>
      </c>
      <c r="F102" s="95" t="str">
        <f t="shared" si="25"/>
        <v>044001VENT_CTA03</v>
      </c>
      <c r="G102" s="124" t="str">
        <f t="shared" si="26"/>
        <v>044001VENT_CTA03_Amphi_Lambler</v>
      </c>
      <c r="H102" s="37" t="s">
        <v>12</v>
      </c>
      <c r="I102" s="37" t="s">
        <v>11</v>
      </c>
      <c r="J102" s="119">
        <v>2</v>
      </c>
      <c r="K102" s="118" t="s">
        <v>549</v>
      </c>
      <c r="L102" s="118" t="s">
        <v>361</v>
      </c>
      <c r="M102" s="120" t="s">
        <v>10</v>
      </c>
      <c r="N102" s="118">
        <v>1</v>
      </c>
      <c r="O102" s="117">
        <v>720</v>
      </c>
      <c r="P102" s="117">
        <v>770</v>
      </c>
      <c r="Q102" s="117">
        <v>48</v>
      </c>
      <c r="R102" s="117"/>
      <c r="S102" s="35" t="s">
        <v>134</v>
      </c>
      <c r="T102" s="117" t="s">
        <v>136</v>
      </c>
      <c r="U102" s="117" t="s">
        <v>138</v>
      </c>
      <c r="V102" s="121" t="s">
        <v>160</v>
      </c>
      <c r="W102" s="122" t="s">
        <v>148</v>
      </c>
      <c r="X102" s="24"/>
      <c r="Y102" s="25"/>
      <c r="Z102" s="25"/>
      <c r="AA102" s="26">
        <v>200</v>
      </c>
      <c r="AB102" s="27">
        <v>0.5</v>
      </c>
      <c r="AC102" s="28">
        <f t="shared" si="48"/>
        <v>100</v>
      </c>
      <c r="AD102" s="29">
        <f t="shared" si="49"/>
        <v>200</v>
      </c>
      <c r="AE102" s="30">
        <v>0.05</v>
      </c>
      <c r="AF102" s="29">
        <f t="shared" si="50"/>
        <v>210</v>
      </c>
      <c r="AG102" s="31">
        <f t="shared" si="56"/>
        <v>2520</v>
      </c>
      <c r="AH102" s="708"/>
      <c r="AI102" s="708"/>
      <c r="AJ102" s="708"/>
      <c r="AK102" s="108"/>
      <c r="AL102" s="32">
        <f t="shared" si="43"/>
        <v>222.8978590544157</v>
      </c>
      <c r="AM102" s="31">
        <f t="shared" si="51"/>
        <v>2674.7743086529886</v>
      </c>
      <c r="AN102" s="708"/>
      <c r="AO102" s="708"/>
      <c r="AP102" s="708"/>
      <c r="AQ102" s="108"/>
      <c r="AR102" s="32">
        <f t="shared" si="44"/>
        <v>222.8978590544157</v>
      </c>
      <c r="AS102" s="31">
        <f t="shared" si="52"/>
        <v>2674.7743086529886</v>
      </c>
      <c r="AT102" s="708"/>
      <c r="AU102" s="708"/>
      <c r="AV102" s="708"/>
      <c r="AW102" s="108"/>
      <c r="AX102" s="32">
        <f t="shared" si="45"/>
        <v>222.8978590544157</v>
      </c>
      <c r="AY102" s="31">
        <f t="shared" si="53"/>
        <v>2674.7743086529886</v>
      </c>
      <c r="AZ102" s="708"/>
      <c r="BA102" s="708"/>
      <c r="BB102" s="708"/>
      <c r="BC102" s="108"/>
      <c r="BD102" s="32">
        <f t="shared" si="46"/>
        <v>222.8978590544157</v>
      </c>
      <c r="BE102" s="31">
        <f t="shared" si="54"/>
        <v>2674.7743086529886</v>
      </c>
      <c r="BF102" s="708"/>
      <c r="BG102" s="708"/>
      <c r="BH102" s="708"/>
      <c r="BI102" s="108"/>
      <c r="BJ102" s="32">
        <f t="shared" si="47"/>
        <v>222.8978590544157</v>
      </c>
      <c r="BK102" s="31">
        <f t="shared" si="55"/>
        <v>2674.7743086529886</v>
      </c>
      <c r="BL102" s="708"/>
      <c r="BM102" s="708"/>
      <c r="BN102" s="708"/>
    </row>
    <row r="103" spans="1:66" ht="16.5" customHeight="1" x14ac:dyDescent="0.2">
      <c r="A103" s="34">
        <v>4</v>
      </c>
      <c r="B103" s="118" t="s">
        <v>348</v>
      </c>
      <c r="C103" s="133" t="s">
        <v>250</v>
      </c>
      <c r="D103" s="36" t="s">
        <v>554</v>
      </c>
      <c r="E103" s="36" t="str">
        <f t="shared" si="57"/>
        <v>044001VENT_CTA04</v>
      </c>
      <c r="F103" s="95" t="str">
        <f t="shared" si="25"/>
        <v>044001VENT_CTA04</v>
      </c>
      <c r="G103" s="124" t="str">
        <f t="shared" si="26"/>
        <v>044001VENT_CTA04_Amphi_80</v>
      </c>
      <c r="H103" s="37" t="s">
        <v>12</v>
      </c>
      <c r="I103" s="37" t="s">
        <v>11</v>
      </c>
      <c r="J103" s="119">
        <v>2</v>
      </c>
      <c r="K103" s="118" t="s">
        <v>550</v>
      </c>
      <c r="L103" s="118" t="s">
        <v>362</v>
      </c>
      <c r="M103" s="120" t="s">
        <v>10</v>
      </c>
      <c r="N103" s="118">
        <v>1</v>
      </c>
      <c r="O103" s="117">
        <v>490</v>
      </c>
      <c r="P103" s="117">
        <v>770</v>
      </c>
      <c r="Q103" s="117">
        <v>48</v>
      </c>
      <c r="R103" s="117"/>
      <c r="S103" s="35" t="s">
        <v>134</v>
      </c>
      <c r="T103" s="117" t="s">
        <v>136</v>
      </c>
      <c r="U103" s="117" t="s">
        <v>138</v>
      </c>
      <c r="V103" s="121" t="s">
        <v>160</v>
      </c>
      <c r="W103" s="122" t="s">
        <v>148</v>
      </c>
      <c r="X103" s="24"/>
      <c r="Y103" s="25"/>
      <c r="Z103" s="25"/>
      <c r="AA103" s="26">
        <v>200</v>
      </c>
      <c r="AB103" s="27">
        <v>0.5</v>
      </c>
      <c r="AC103" s="28">
        <f t="shared" si="48"/>
        <v>100</v>
      </c>
      <c r="AD103" s="29">
        <f t="shared" si="49"/>
        <v>200</v>
      </c>
      <c r="AE103" s="30">
        <v>0.05</v>
      </c>
      <c r="AF103" s="29">
        <f t="shared" si="50"/>
        <v>210</v>
      </c>
      <c r="AG103" s="31">
        <f t="shared" si="56"/>
        <v>2520</v>
      </c>
      <c r="AH103" s="708"/>
      <c r="AI103" s="708"/>
      <c r="AJ103" s="708"/>
      <c r="AK103" s="108"/>
      <c r="AL103" s="32">
        <f t="shared" si="43"/>
        <v>222.8978590544157</v>
      </c>
      <c r="AM103" s="31">
        <f t="shared" si="51"/>
        <v>2674.7743086529886</v>
      </c>
      <c r="AN103" s="708"/>
      <c r="AO103" s="708"/>
      <c r="AP103" s="708"/>
      <c r="AQ103" s="108"/>
      <c r="AR103" s="32">
        <f t="shared" si="44"/>
        <v>222.8978590544157</v>
      </c>
      <c r="AS103" s="31">
        <f t="shared" si="52"/>
        <v>2674.7743086529886</v>
      </c>
      <c r="AT103" s="708"/>
      <c r="AU103" s="708"/>
      <c r="AV103" s="708"/>
      <c r="AW103" s="108"/>
      <c r="AX103" s="32">
        <f t="shared" si="45"/>
        <v>222.8978590544157</v>
      </c>
      <c r="AY103" s="31">
        <f t="shared" si="53"/>
        <v>2674.7743086529886</v>
      </c>
      <c r="AZ103" s="708"/>
      <c r="BA103" s="708"/>
      <c r="BB103" s="708"/>
      <c r="BC103" s="108"/>
      <c r="BD103" s="32">
        <f t="shared" si="46"/>
        <v>222.8978590544157</v>
      </c>
      <c r="BE103" s="31">
        <f t="shared" si="54"/>
        <v>2674.7743086529886</v>
      </c>
      <c r="BF103" s="708"/>
      <c r="BG103" s="708"/>
      <c r="BH103" s="708"/>
      <c r="BI103" s="108"/>
      <c r="BJ103" s="32">
        <f t="shared" si="47"/>
        <v>222.8978590544157</v>
      </c>
      <c r="BK103" s="31">
        <f t="shared" si="55"/>
        <v>2674.7743086529886</v>
      </c>
      <c r="BL103" s="708"/>
      <c r="BM103" s="708"/>
      <c r="BN103" s="708"/>
    </row>
    <row r="104" spans="1:66" ht="16.5" customHeight="1" x14ac:dyDescent="0.2">
      <c r="A104" s="34">
        <v>4</v>
      </c>
      <c r="B104" s="118" t="s">
        <v>348</v>
      </c>
      <c r="C104" s="133" t="s">
        <v>250</v>
      </c>
      <c r="D104" s="36" t="s">
        <v>554</v>
      </c>
      <c r="E104" s="36" t="str">
        <f t="shared" si="57"/>
        <v>044001VENT_CTA05</v>
      </c>
      <c r="F104" s="95" t="str">
        <f t="shared" si="25"/>
        <v>044001VENT_CTA05</v>
      </c>
      <c r="G104" s="124" t="str">
        <f t="shared" si="26"/>
        <v>044001VENT_CTA05_Sconseil</v>
      </c>
      <c r="H104" s="37" t="s">
        <v>12</v>
      </c>
      <c r="I104" s="37" t="s">
        <v>11</v>
      </c>
      <c r="J104" s="119">
        <v>2</v>
      </c>
      <c r="K104" s="118" t="s">
        <v>551</v>
      </c>
      <c r="L104" s="118" t="s">
        <v>363</v>
      </c>
      <c r="M104" s="120" t="s">
        <v>10</v>
      </c>
      <c r="N104" s="118">
        <v>1</v>
      </c>
      <c r="O104" s="117">
        <v>490</v>
      </c>
      <c r="P104" s="117">
        <v>540</v>
      </c>
      <c r="Q104" s="117">
        <v>48</v>
      </c>
      <c r="R104" s="117"/>
      <c r="S104" s="35" t="s">
        <v>134</v>
      </c>
      <c r="T104" s="117" t="s">
        <v>136</v>
      </c>
      <c r="U104" s="117" t="s">
        <v>138</v>
      </c>
      <c r="V104" s="121" t="s">
        <v>160</v>
      </c>
      <c r="W104" s="122" t="s">
        <v>148</v>
      </c>
      <c r="X104" s="24"/>
      <c r="Y104" s="25"/>
      <c r="Z104" s="25"/>
      <c r="AA104" s="26">
        <v>200</v>
      </c>
      <c r="AB104" s="27">
        <v>0.5</v>
      </c>
      <c r="AC104" s="28">
        <f t="shared" si="48"/>
        <v>100</v>
      </c>
      <c r="AD104" s="29">
        <f t="shared" si="49"/>
        <v>200</v>
      </c>
      <c r="AE104" s="30">
        <v>0.05</v>
      </c>
      <c r="AF104" s="29">
        <f t="shared" si="50"/>
        <v>210</v>
      </c>
      <c r="AG104" s="31">
        <f t="shared" si="56"/>
        <v>2520</v>
      </c>
      <c r="AH104" s="708"/>
      <c r="AI104" s="708"/>
      <c r="AJ104" s="708"/>
      <c r="AK104" s="108"/>
      <c r="AL104" s="32">
        <f t="shared" si="43"/>
        <v>222.8978590544157</v>
      </c>
      <c r="AM104" s="31">
        <f t="shared" si="51"/>
        <v>2674.7743086529886</v>
      </c>
      <c r="AN104" s="708"/>
      <c r="AO104" s="708"/>
      <c r="AP104" s="708"/>
      <c r="AQ104" s="108"/>
      <c r="AR104" s="32">
        <f t="shared" si="44"/>
        <v>222.8978590544157</v>
      </c>
      <c r="AS104" s="31">
        <f t="shared" si="52"/>
        <v>2674.7743086529886</v>
      </c>
      <c r="AT104" s="708"/>
      <c r="AU104" s="708"/>
      <c r="AV104" s="708"/>
      <c r="AW104" s="108"/>
      <c r="AX104" s="32">
        <f t="shared" si="45"/>
        <v>222.8978590544157</v>
      </c>
      <c r="AY104" s="31">
        <f t="shared" si="53"/>
        <v>2674.7743086529886</v>
      </c>
      <c r="AZ104" s="708"/>
      <c r="BA104" s="708"/>
      <c r="BB104" s="708"/>
      <c r="BC104" s="108"/>
      <c r="BD104" s="32">
        <f t="shared" si="46"/>
        <v>222.8978590544157</v>
      </c>
      <c r="BE104" s="31">
        <f t="shared" si="54"/>
        <v>2674.7743086529886</v>
      </c>
      <c r="BF104" s="708"/>
      <c r="BG104" s="708"/>
      <c r="BH104" s="708"/>
      <c r="BI104" s="108"/>
      <c r="BJ104" s="32">
        <f t="shared" si="47"/>
        <v>222.8978590544157</v>
      </c>
      <c r="BK104" s="31">
        <f t="shared" si="55"/>
        <v>2674.7743086529886</v>
      </c>
      <c r="BL104" s="708"/>
      <c r="BM104" s="708"/>
      <c r="BN104" s="708"/>
    </row>
    <row r="105" spans="1:66" ht="16.5" customHeight="1" thickBot="1" x14ac:dyDescent="0.25">
      <c r="A105" s="174">
        <v>4</v>
      </c>
      <c r="B105" s="132" t="s">
        <v>348</v>
      </c>
      <c r="C105" s="175" t="s">
        <v>250</v>
      </c>
      <c r="D105" s="176" t="s">
        <v>554</v>
      </c>
      <c r="E105" s="176" t="str">
        <f t="shared" si="57"/>
        <v>044001VENT_CTA06</v>
      </c>
      <c r="F105" s="177" t="str">
        <f t="shared" si="25"/>
        <v>044001VENT_CTA06</v>
      </c>
      <c r="G105" s="178" t="str">
        <f t="shared" si="26"/>
        <v>044001VENT_CTA06_Sconseil</v>
      </c>
      <c r="H105" s="179" t="s">
        <v>12</v>
      </c>
      <c r="I105" s="179" t="s">
        <v>11</v>
      </c>
      <c r="J105" s="180">
        <v>2</v>
      </c>
      <c r="K105" s="132" t="s">
        <v>552</v>
      </c>
      <c r="L105" s="132" t="s">
        <v>363</v>
      </c>
      <c r="M105" s="181" t="s">
        <v>10</v>
      </c>
      <c r="N105" s="132">
        <v>1</v>
      </c>
      <c r="O105" s="197">
        <v>490</v>
      </c>
      <c r="P105" s="197">
        <v>540</v>
      </c>
      <c r="Q105" s="197">
        <v>48</v>
      </c>
      <c r="R105" s="197"/>
      <c r="S105" s="196" t="s">
        <v>134</v>
      </c>
      <c r="T105" s="197" t="s">
        <v>136</v>
      </c>
      <c r="U105" s="197" t="s">
        <v>138</v>
      </c>
      <c r="V105" s="183" t="s">
        <v>160</v>
      </c>
      <c r="W105" s="184" t="s">
        <v>148</v>
      </c>
      <c r="X105" s="145"/>
      <c r="Y105" s="146"/>
      <c r="Z105" s="146"/>
      <c r="AA105" s="147">
        <v>200</v>
      </c>
      <c r="AB105" s="148">
        <v>0.5</v>
      </c>
      <c r="AC105" s="149">
        <f t="shared" si="48"/>
        <v>100</v>
      </c>
      <c r="AD105" s="150">
        <f t="shared" si="49"/>
        <v>200</v>
      </c>
      <c r="AE105" s="151">
        <v>0.05</v>
      </c>
      <c r="AF105" s="150">
        <f t="shared" si="50"/>
        <v>210</v>
      </c>
      <c r="AG105" s="152">
        <f t="shared" si="56"/>
        <v>2520</v>
      </c>
      <c r="AH105" s="709"/>
      <c r="AI105" s="709"/>
      <c r="AJ105" s="709"/>
      <c r="AK105" s="153"/>
      <c r="AL105" s="154">
        <f t="shared" si="43"/>
        <v>222.8978590544157</v>
      </c>
      <c r="AM105" s="152">
        <f t="shared" si="51"/>
        <v>2674.7743086529886</v>
      </c>
      <c r="AN105" s="709"/>
      <c r="AO105" s="709"/>
      <c r="AP105" s="709"/>
      <c r="AQ105" s="153"/>
      <c r="AR105" s="154">
        <f t="shared" si="44"/>
        <v>222.8978590544157</v>
      </c>
      <c r="AS105" s="152">
        <f t="shared" si="52"/>
        <v>2674.7743086529886</v>
      </c>
      <c r="AT105" s="709"/>
      <c r="AU105" s="709"/>
      <c r="AV105" s="709"/>
      <c r="AW105" s="153"/>
      <c r="AX105" s="154">
        <f t="shared" si="45"/>
        <v>222.8978590544157</v>
      </c>
      <c r="AY105" s="152">
        <f t="shared" si="53"/>
        <v>2674.7743086529886</v>
      </c>
      <c r="AZ105" s="709"/>
      <c r="BA105" s="709"/>
      <c r="BB105" s="709"/>
      <c r="BC105" s="153"/>
      <c r="BD105" s="154">
        <f t="shared" si="46"/>
        <v>222.8978590544157</v>
      </c>
      <c r="BE105" s="152">
        <f t="shared" si="54"/>
        <v>2674.7743086529886</v>
      </c>
      <c r="BF105" s="709"/>
      <c r="BG105" s="709"/>
      <c r="BH105" s="709"/>
      <c r="BI105" s="153"/>
      <c r="BJ105" s="154">
        <f t="shared" si="47"/>
        <v>222.8978590544157</v>
      </c>
      <c r="BK105" s="152">
        <f t="shared" si="55"/>
        <v>2674.7743086529886</v>
      </c>
      <c r="BL105" s="709"/>
      <c r="BM105" s="709"/>
      <c r="BN105" s="709"/>
    </row>
    <row r="106" spans="1:66" ht="16.5" customHeight="1" x14ac:dyDescent="0.2">
      <c r="A106" s="155">
        <v>4</v>
      </c>
      <c r="B106" s="131" t="s">
        <v>349</v>
      </c>
      <c r="C106" s="130">
        <v>420002</v>
      </c>
      <c r="D106" s="156" t="s">
        <v>556</v>
      </c>
      <c r="E106" s="156" t="str">
        <f t="shared" si="57"/>
        <v>420002VENT_Bibliotheque</v>
      </c>
      <c r="F106" s="157" t="str">
        <f t="shared" ref="F106:F107" si="58">CONCATENATE(C106,I106,M106,K106)</f>
        <v>420002VENT_Bibliotheque</v>
      </c>
      <c r="G106" s="158" t="str">
        <f t="shared" ref="G106:G107" si="59">CONCATENATE(C106,I106,M106,K106,M106,L106)</f>
        <v>420002VENT_Bibliotheque_Cta01</v>
      </c>
      <c r="H106" s="159" t="s">
        <v>12</v>
      </c>
      <c r="I106" s="159" t="s">
        <v>11</v>
      </c>
      <c r="J106" s="160">
        <v>2</v>
      </c>
      <c r="K106" s="131" t="s">
        <v>365</v>
      </c>
      <c r="L106" s="161" t="s">
        <v>545</v>
      </c>
      <c r="M106" s="162" t="s">
        <v>10</v>
      </c>
      <c r="N106" s="131">
        <v>2</v>
      </c>
      <c r="O106" s="163">
        <v>375</v>
      </c>
      <c r="P106" s="163">
        <v>725</v>
      </c>
      <c r="Q106" s="163">
        <v>25</v>
      </c>
      <c r="R106" s="163" t="s">
        <v>371</v>
      </c>
      <c r="S106" s="163" t="s">
        <v>134</v>
      </c>
      <c r="T106" s="163" t="s">
        <v>137</v>
      </c>
      <c r="U106" s="163" t="s">
        <v>139</v>
      </c>
      <c r="V106" s="164" t="s">
        <v>160</v>
      </c>
      <c r="W106" s="162" t="s">
        <v>154</v>
      </c>
      <c r="X106" s="165"/>
      <c r="Y106" s="166"/>
      <c r="Z106" s="166"/>
      <c r="AA106" s="167">
        <v>200</v>
      </c>
      <c r="AB106" s="168">
        <v>0.5</v>
      </c>
      <c r="AC106" s="169">
        <f t="shared" ref="AC106:AC107" si="60">AA106-(AA106*AB106)</f>
        <v>100</v>
      </c>
      <c r="AD106" s="169">
        <f t="shared" ref="AD106:AD107" si="61">(AC106*N106)*J106</f>
        <v>400</v>
      </c>
      <c r="AE106" s="170">
        <v>0.05</v>
      </c>
      <c r="AF106" s="169">
        <f t="shared" ref="AF106:AF107" si="62">AD106*(AE106+1)</f>
        <v>420</v>
      </c>
      <c r="AG106" s="171">
        <f t="shared" si="56"/>
        <v>5040</v>
      </c>
      <c r="AH106" s="707">
        <f>SUM(AF106:AF107)</f>
        <v>630</v>
      </c>
      <c r="AI106" s="707">
        <f>SUM(AG106:AG107)</f>
        <v>7560</v>
      </c>
      <c r="AJ106" s="707"/>
      <c r="AK106" s="172"/>
      <c r="AL106" s="173">
        <f t="shared" si="43"/>
        <v>445.79571810883141</v>
      </c>
      <c r="AM106" s="171">
        <f t="shared" ref="AM106:AM107" si="63">AL106*12</f>
        <v>5349.5486173059771</v>
      </c>
      <c r="AN106" s="707">
        <f>SUM(AL106:AL107)</f>
        <v>668.69357716324714</v>
      </c>
      <c r="AO106" s="707">
        <f>SUM(AM106:AM107)</f>
        <v>8024.3229259589662</v>
      </c>
      <c r="AP106" s="707"/>
      <c r="AQ106" s="172"/>
      <c r="AR106" s="173">
        <f t="shared" si="44"/>
        <v>445.79571810883141</v>
      </c>
      <c r="AS106" s="171">
        <f t="shared" ref="AS106:AS107" si="64">AR106*12</f>
        <v>5349.5486173059771</v>
      </c>
      <c r="AT106" s="707">
        <f>SUM(AR106:AR107)</f>
        <v>668.69357716324714</v>
      </c>
      <c r="AU106" s="707">
        <f>SUM(AS106:AS107)</f>
        <v>8024.3229259589662</v>
      </c>
      <c r="AV106" s="707"/>
      <c r="AW106" s="172"/>
      <c r="AX106" s="173">
        <f t="shared" si="45"/>
        <v>445.79571810883141</v>
      </c>
      <c r="AY106" s="171">
        <f t="shared" ref="AY106:AY107" si="65">AX106*12</f>
        <v>5349.5486173059771</v>
      </c>
      <c r="AZ106" s="707">
        <f>SUM(AX106:AX107)</f>
        <v>668.69357716324714</v>
      </c>
      <c r="BA106" s="707">
        <f>SUM(AY106:AY107)</f>
        <v>8024.3229259589662</v>
      </c>
      <c r="BB106" s="707"/>
      <c r="BC106" s="172"/>
      <c r="BD106" s="173">
        <f t="shared" si="46"/>
        <v>445.79571810883141</v>
      </c>
      <c r="BE106" s="171">
        <f t="shared" ref="BE106:BE107" si="66">BD106*12</f>
        <v>5349.5486173059771</v>
      </c>
      <c r="BF106" s="707">
        <f>SUM(BD106:BD107)</f>
        <v>668.69357716324714</v>
      </c>
      <c r="BG106" s="707">
        <f>SUM(BE106:BE107)</f>
        <v>8024.3229259589662</v>
      </c>
      <c r="BH106" s="707"/>
      <c r="BI106" s="172"/>
      <c r="BJ106" s="173">
        <f t="shared" si="47"/>
        <v>445.79571810883141</v>
      </c>
      <c r="BK106" s="171">
        <f t="shared" ref="BK106:BK107" si="67">BJ106*12</f>
        <v>5349.5486173059771</v>
      </c>
      <c r="BL106" s="707">
        <f>SUM(BJ106:BJ107)</f>
        <v>668.69357716324714</v>
      </c>
      <c r="BM106" s="707">
        <f>SUM(BK106:BK107)</f>
        <v>8024.3229259589662</v>
      </c>
      <c r="BN106" s="707"/>
    </row>
    <row r="107" spans="1:66" ht="16.5" customHeight="1" thickBot="1" x14ac:dyDescent="0.25">
      <c r="A107" s="174">
        <v>4</v>
      </c>
      <c r="B107" s="132" t="s">
        <v>350</v>
      </c>
      <c r="C107" s="175" t="s">
        <v>282</v>
      </c>
      <c r="D107" s="176" t="s">
        <v>556</v>
      </c>
      <c r="E107" s="176" t="str">
        <f t="shared" si="57"/>
        <v>420001VENT_Amphi</v>
      </c>
      <c r="F107" s="177" t="str">
        <f t="shared" si="58"/>
        <v>420001VENT_Amphi</v>
      </c>
      <c r="G107" s="178" t="str">
        <f t="shared" si="59"/>
        <v>420001VENT_Amphi_Cta02</v>
      </c>
      <c r="H107" s="179" t="s">
        <v>12</v>
      </c>
      <c r="I107" s="179" t="s">
        <v>11</v>
      </c>
      <c r="J107" s="180">
        <v>2</v>
      </c>
      <c r="K107" s="132" t="s">
        <v>351</v>
      </c>
      <c r="L107" s="179" t="s">
        <v>546</v>
      </c>
      <c r="M107" s="181" t="s">
        <v>10</v>
      </c>
      <c r="N107" s="132">
        <v>1</v>
      </c>
      <c r="O107" s="197">
        <v>287</v>
      </c>
      <c r="P107" s="197">
        <v>592</v>
      </c>
      <c r="Q107" s="197">
        <v>25</v>
      </c>
      <c r="R107" s="197" t="s">
        <v>367</v>
      </c>
      <c r="S107" s="182" t="s">
        <v>134</v>
      </c>
      <c r="T107" s="197" t="s">
        <v>137</v>
      </c>
      <c r="U107" s="197" t="s">
        <v>138</v>
      </c>
      <c r="V107" s="183" t="s">
        <v>158</v>
      </c>
      <c r="W107" s="184" t="s">
        <v>154</v>
      </c>
      <c r="X107" s="185"/>
      <c r="Y107" s="186"/>
      <c r="Z107" s="186"/>
      <c r="AA107" s="187">
        <v>200</v>
      </c>
      <c r="AB107" s="188">
        <v>0.5</v>
      </c>
      <c r="AC107" s="189">
        <f t="shared" si="60"/>
        <v>100</v>
      </c>
      <c r="AD107" s="190">
        <f t="shared" si="61"/>
        <v>200</v>
      </c>
      <c r="AE107" s="191">
        <v>0.05</v>
      </c>
      <c r="AF107" s="190">
        <f t="shared" si="62"/>
        <v>210</v>
      </c>
      <c r="AG107" s="192">
        <f t="shared" si="56"/>
        <v>2520</v>
      </c>
      <c r="AH107" s="709"/>
      <c r="AI107" s="709"/>
      <c r="AJ107" s="709"/>
      <c r="AK107" s="193"/>
      <c r="AL107" s="194">
        <f t="shared" si="43"/>
        <v>222.8978590544157</v>
      </c>
      <c r="AM107" s="192">
        <f t="shared" si="63"/>
        <v>2674.7743086529886</v>
      </c>
      <c r="AN107" s="709"/>
      <c r="AO107" s="709"/>
      <c r="AP107" s="709"/>
      <c r="AQ107" s="193"/>
      <c r="AR107" s="194">
        <f t="shared" si="44"/>
        <v>222.8978590544157</v>
      </c>
      <c r="AS107" s="192">
        <f t="shared" si="64"/>
        <v>2674.7743086529886</v>
      </c>
      <c r="AT107" s="709"/>
      <c r="AU107" s="709"/>
      <c r="AV107" s="709"/>
      <c r="AW107" s="193"/>
      <c r="AX107" s="194">
        <f t="shared" si="45"/>
        <v>222.8978590544157</v>
      </c>
      <c r="AY107" s="192">
        <f t="shared" si="65"/>
        <v>2674.7743086529886</v>
      </c>
      <c r="AZ107" s="709"/>
      <c r="BA107" s="709"/>
      <c r="BB107" s="709"/>
      <c r="BC107" s="193"/>
      <c r="BD107" s="194">
        <f t="shared" si="46"/>
        <v>222.8978590544157</v>
      </c>
      <c r="BE107" s="192">
        <f t="shared" si="66"/>
        <v>2674.7743086529886</v>
      </c>
      <c r="BF107" s="709"/>
      <c r="BG107" s="709"/>
      <c r="BH107" s="709"/>
      <c r="BI107" s="193"/>
      <c r="BJ107" s="194">
        <f t="shared" si="47"/>
        <v>222.8978590544157</v>
      </c>
      <c r="BK107" s="192">
        <f t="shared" si="67"/>
        <v>2674.7743086529886</v>
      </c>
      <c r="BL107" s="709"/>
      <c r="BM107" s="709"/>
      <c r="BN107" s="709"/>
    </row>
    <row r="108" spans="1:66" x14ac:dyDescent="0.2">
      <c r="AF108" s="203">
        <f>SUM(AF19:AF107)</f>
        <v>21000</v>
      </c>
      <c r="AG108" s="203">
        <f t="shared" ref="AG108:BN108" si="68">SUM(AG19:AG107)</f>
        <v>252000</v>
      </c>
      <c r="AH108" s="203">
        <f t="shared" si="68"/>
        <v>21000</v>
      </c>
      <c r="AI108" s="203">
        <f t="shared" si="68"/>
        <v>252000</v>
      </c>
      <c r="AJ108" s="203">
        <f t="shared" si="68"/>
        <v>0</v>
      </c>
      <c r="AK108" s="203">
        <f t="shared" si="68"/>
        <v>0</v>
      </c>
      <c r="AL108" s="203">
        <f t="shared" si="68"/>
        <v>22289.785905441593</v>
      </c>
      <c r="AM108" s="203">
        <f t="shared" si="68"/>
        <v>267477.43086529901</v>
      </c>
      <c r="AN108" s="203">
        <f t="shared" si="68"/>
        <v>22289.785905441593</v>
      </c>
      <c r="AO108" s="203">
        <f t="shared" si="68"/>
        <v>267477.43086529901</v>
      </c>
      <c r="AP108" s="203">
        <f t="shared" si="68"/>
        <v>0</v>
      </c>
      <c r="AQ108" s="203">
        <f t="shared" si="68"/>
        <v>0</v>
      </c>
      <c r="AR108" s="203">
        <f t="shared" si="68"/>
        <v>22289.785905441593</v>
      </c>
      <c r="AS108" s="203">
        <f t="shared" si="68"/>
        <v>267477.43086529901</v>
      </c>
      <c r="AT108" s="203">
        <f t="shared" si="68"/>
        <v>22289.785905441593</v>
      </c>
      <c r="AU108" s="203">
        <f t="shared" si="68"/>
        <v>267477.43086529901</v>
      </c>
      <c r="AV108" s="203">
        <f t="shared" si="68"/>
        <v>0</v>
      </c>
      <c r="AW108" s="203">
        <f t="shared" si="68"/>
        <v>0</v>
      </c>
      <c r="AX108" s="203">
        <f t="shared" si="68"/>
        <v>22289.785905441593</v>
      </c>
      <c r="AY108" s="203">
        <f t="shared" si="68"/>
        <v>267477.43086529901</v>
      </c>
      <c r="AZ108" s="203">
        <f t="shared" si="68"/>
        <v>22289.785905441593</v>
      </c>
      <c r="BA108" s="203">
        <f t="shared" si="68"/>
        <v>267477.43086529901</v>
      </c>
      <c r="BB108" s="203">
        <f t="shared" si="68"/>
        <v>0</v>
      </c>
      <c r="BC108" s="203">
        <f t="shared" si="68"/>
        <v>0</v>
      </c>
      <c r="BD108" s="203">
        <f t="shared" si="68"/>
        <v>22289.785905441593</v>
      </c>
      <c r="BE108" s="203">
        <f t="shared" si="68"/>
        <v>267477.43086529901</v>
      </c>
      <c r="BF108" s="203">
        <f t="shared" si="68"/>
        <v>22289.785905441593</v>
      </c>
      <c r="BG108" s="203">
        <f t="shared" si="68"/>
        <v>267477.43086529901</v>
      </c>
      <c r="BH108" s="203">
        <f t="shared" si="68"/>
        <v>0</v>
      </c>
      <c r="BI108" s="203">
        <f t="shared" si="68"/>
        <v>0</v>
      </c>
      <c r="BJ108" s="203">
        <f t="shared" si="68"/>
        <v>22289.785905441593</v>
      </c>
      <c r="BK108" s="203">
        <f t="shared" si="68"/>
        <v>267477.43086529901</v>
      </c>
      <c r="BL108" s="203">
        <f t="shared" si="68"/>
        <v>22289.785905441593</v>
      </c>
      <c r="BM108" s="203">
        <f t="shared" si="68"/>
        <v>267477.43086529901</v>
      </c>
      <c r="BN108" s="203">
        <f t="shared" si="68"/>
        <v>0</v>
      </c>
    </row>
  </sheetData>
  <autoFilter ref="A18:BN107"/>
  <mergeCells count="51">
    <mergeCell ref="AA17:AB17"/>
    <mergeCell ref="A1:C1"/>
    <mergeCell ref="A3:C3"/>
    <mergeCell ref="A5:B5"/>
    <mergeCell ref="A6:C6"/>
    <mergeCell ref="N17:W17"/>
    <mergeCell ref="AH19:AH105"/>
    <mergeCell ref="AI19:AI105"/>
    <mergeCell ref="AJ19:AJ105"/>
    <mergeCell ref="AH106:AH107"/>
    <mergeCell ref="AI106:AI107"/>
    <mergeCell ref="AJ106:AJ107"/>
    <mergeCell ref="AN19:AN105"/>
    <mergeCell ref="AO19:AO105"/>
    <mergeCell ref="AP19:AP105"/>
    <mergeCell ref="AN106:AN107"/>
    <mergeCell ref="AO106:AO107"/>
    <mergeCell ref="AP106:AP107"/>
    <mergeCell ref="AT19:AT105"/>
    <mergeCell ref="AU19:AU105"/>
    <mergeCell ref="AV19:AV105"/>
    <mergeCell ref="AT106:AT107"/>
    <mergeCell ref="AU106:AU107"/>
    <mergeCell ref="AV106:AV107"/>
    <mergeCell ref="AZ19:AZ105"/>
    <mergeCell ref="BA19:BA105"/>
    <mergeCell ref="BB19:BB105"/>
    <mergeCell ref="AZ106:AZ107"/>
    <mergeCell ref="BA106:BA107"/>
    <mergeCell ref="BB106:BB107"/>
    <mergeCell ref="BF19:BF105"/>
    <mergeCell ref="BG19:BG105"/>
    <mergeCell ref="BH19:BH105"/>
    <mergeCell ref="BF106:BF107"/>
    <mergeCell ref="BG106:BG107"/>
    <mergeCell ref="BH106:BH107"/>
    <mergeCell ref="BL19:BL105"/>
    <mergeCell ref="BM19:BM105"/>
    <mergeCell ref="BN19:BN105"/>
    <mergeCell ref="BL106:BL107"/>
    <mergeCell ref="BM106:BM107"/>
    <mergeCell ref="BN106:BN107"/>
    <mergeCell ref="E82:E85"/>
    <mergeCell ref="E87:E89"/>
    <mergeCell ref="E90:E93"/>
    <mergeCell ref="E95:E98"/>
    <mergeCell ref="E19:E38"/>
    <mergeCell ref="E39:E63"/>
    <mergeCell ref="E68:E70"/>
    <mergeCell ref="E73:E76"/>
    <mergeCell ref="E77:E80"/>
  </mergeCells>
  <conditionalFormatting sqref="F19:F63 F65:F107">
    <cfRule type="expression" dxfId="53" priority="12">
      <formula>ISBLANK(#REF!)</formula>
    </cfRule>
  </conditionalFormatting>
  <conditionalFormatting sqref="F64">
    <cfRule type="expression" dxfId="52" priority="1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Liste_D!$B$2:$B$62</xm:f>
          </x14:formula1>
          <xm:sqref>I19:I107</xm:sqref>
        </x14:dataValidation>
        <x14:dataValidation type="list" allowBlank="1" showInputMessage="1" showErrorMessage="1">
          <x14:formula1>
            <xm:f>Liste_D!$E$2:$E$7</xm:f>
          </x14:formula1>
          <xm:sqref>S19:S107</xm:sqref>
        </x14:dataValidation>
        <x14:dataValidation type="list" allowBlank="1" showInputMessage="1" showErrorMessage="1">
          <x14:formula1>
            <xm:f>Liste_D!$F$2:$F$5</xm:f>
          </x14:formula1>
          <xm:sqref>T19:T107</xm:sqref>
        </x14:dataValidation>
        <x14:dataValidation type="list" allowBlank="1" showInputMessage="1" showErrorMessage="1">
          <x14:formula1>
            <xm:f>Liste_D!$H$2:$H$18</xm:f>
          </x14:formula1>
          <xm:sqref>U19:U107</xm:sqref>
        </x14:dataValidation>
        <x14:dataValidation type="list" allowBlank="1" showInputMessage="1" showErrorMessage="1">
          <x14:formula1>
            <xm:f>Liste_D!$I$2:$I$18</xm:f>
          </x14:formula1>
          <xm:sqref>V19:V107</xm:sqref>
        </x14:dataValidation>
        <x14:dataValidation type="list" allowBlank="1" showInputMessage="1" showErrorMessage="1">
          <x14:formula1>
            <xm:f>Liste_D!$G$2:$G$13</xm:f>
          </x14:formula1>
          <xm:sqref>W19:X107</xm:sqref>
        </x14:dataValidation>
        <x14:dataValidation type="list" allowBlank="1" showInputMessage="1" showErrorMessage="1">
          <x14:formula1>
            <xm:f>Liste_D!$A$2:$A$17</xm:f>
          </x14:formula1>
          <xm:sqref>H19:H107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9"/>
  <sheetViews>
    <sheetView tabSelected="1" topLeftCell="N19" zoomScaleNormal="100" workbookViewId="0">
      <selection activeCell="S47" sqref="S47"/>
    </sheetView>
  </sheetViews>
  <sheetFormatPr baseColWidth="10" defaultColWidth="10.85546875" defaultRowHeight="15.75" outlineLevelRow="1" outlineLevelCol="1" x14ac:dyDescent="0.3"/>
  <cols>
    <col min="1" max="1" width="6.85546875" style="206" customWidth="1"/>
    <col min="2" max="2" width="32.42578125" style="206" customWidth="1"/>
    <col min="3" max="3" width="10.85546875" style="206"/>
    <col min="4" max="4" width="31" style="206" customWidth="1"/>
    <col min="5" max="5" width="15.85546875" style="235" customWidth="1"/>
    <col min="6" max="6" width="38.42578125" style="206" customWidth="1" outlineLevel="1"/>
    <col min="7" max="11" width="10.85546875" style="206" customWidth="1" outlineLevel="1"/>
    <col min="12" max="12" width="12.85546875" style="207" customWidth="1" outlineLevel="1"/>
    <col min="13" max="13" width="11" style="208" bestFit="1" customWidth="1"/>
    <col min="14" max="14" width="11" style="209" bestFit="1" customWidth="1"/>
    <col min="15" max="15" width="11" style="208" customWidth="1" outlineLevel="1"/>
    <col min="16" max="16" width="11.140625" style="208" customWidth="1" outlineLevel="1"/>
    <col min="17" max="17" width="12.5703125" style="208" customWidth="1"/>
    <col min="18" max="18" width="12.7109375" style="208" customWidth="1"/>
    <col min="19" max="19" width="10.85546875" style="208"/>
    <col min="20" max="20" width="2.7109375" style="208" customWidth="1"/>
    <col min="21" max="21" width="11" style="208" customWidth="1" outlineLevel="1"/>
    <col min="22" max="25" width="13.140625" style="208" customWidth="1" outlineLevel="1"/>
    <col min="26" max="26" width="2.42578125" style="208" customWidth="1"/>
    <col min="27" max="27" width="11" style="208" customWidth="1" outlineLevel="1"/>
    <col min="28" max="28" width="12.140625" style="208" customWidth="1" outlineLevel="1"/>
    <col min="29" max="31" width="10.85546875" style="208" customWidth="1" outlineLevel="1"/>
    <col min="32" max="32" width="2.5703125" style="208" customWidth="1"/>
    <col min="33" max="33" width="11" style="208" customWidth="1" outlineLevel="1"/>
    <col min="34" max="34" width="12.140625" style="208" customWidth="1" outlineLevel="1"/>
    <col min="35" max="36" width="12.85546875" style="208" customWidth="1" outlineLevel="1"/>
    <col min="37" max="37" width="10.85546875" style="208" customWidth="1" outlineLevel="1"/>
    <col min="38" max="38" width="3.140625" style="208" customWidth="1"/>
    <col min="39" max="39" width="11" style="208" customWidth="1" outlineLevel="1"/>
    <col min="40" max="40" width="12.140625" style="208" customWidth="1" outlineLevel="1"/>
    <col min="41" max="43" width="10.85546875" style="208" customWidth="1" outlineLevel="1"/>
    <col min="44" max="44" width="3.42578125" style="208" customWidth="1"/>
    <col min="45" max="45" width="11" style="208" customWidth="1" outlineLevel="1" collapsed="1"/>
    <col min="46" max="46" width="12.140625" style="208" customWidth="1" outlineLevel="1"/>
    <col min="47" max="48" width="10.85546875" style="206" customWidth="1" outlineLevel="1"/>
    <col min="49" max="49" width="7.140625" style="206" customWidth="1" outlineLevel="1"/>
    <col min="50" max="16384" width="10.85546875" style="206"/>
  </cols>
  <sheetData>
    <row r="1" spans="1:5" outlineLevel="1" x14ac:dyDescent="0.3">
      <c r="A1" s="728" t="s">
        <v>21</v>
      </c>
      <c r="B1" s="728"/>
      <c r="C1" s="728"/>
      <c r="D1" s="204"/>
      <c r="E1" s="205"/>
    </row>
    <row r="2" spans="1:5" outlineLevel="1" x14ac:dyDescent="0.3">
      <c r="A2" s="204"/>
      <c r="B2" s="204"/>
      <c r="C2" s="204"/>
      <c r="D2" s="204"/>
      <c r="E2" s="205"/>
    </row>
    <row r="3" spans="1:5" outlineLevel="1" x14ac:dyDescent="0.3">
      <c r="A3" s="695" t="s">
        <v>22</v>
      </c>
      <c r="B3" s="696"/>
      <c r="C3" s="696"/>
      <c r="D3" s="204"/>
      <c r="E3" s="205"/>
    </row>
    <row r="4" spans="1:5" outlineLevel="1" x14ac:dyDescent="0.3">
      <c r="A4" s="210"/>
      <c r="B4" s="204"/>
      <c r="C4" s="204"/>
      <c r="D4" s="204"/>
      <c r="E4" s="205"/>
    </row>
    <row r="5" spans="1:5" outlineLevel="1" x14ac:dyDescent="0.3">
      <c r="A5" s="697" t="s">
        <v>23</v>
      </c>
      <c r="B5" s="698"/>
      <c r="C5" s="204"/>
      <c r="D5" s="204"/>
      <c r="E5" s="205"/>
    </row>
    <row r="6" spans="1:5" outlineLevel="1" x14ac:dyDescent="0.3">
      <c r="A6" s="699" t="s">
        <v>24</v>
      </c>
      <c r="B6" s="700"/>
      <c r="C6" s="700"/>
      <c r="D6" s="204"/>
      <c r="E6" s="205"/>
    </row>
    <row r="7" spans="1:5" ht="16.5" outlineLevel="1" thickBot="1" x14ac:dyDescent="0.35">
      <c r="A7" s="204"/>
      <c r="B7" s="204"/>
      <c r="C7" s="204"/>
      <c r="D7" s="204"/>
      <c r="E7" s="205"/>
    </row>
    <row r="8" spans="1:5" ht="16.5" outlineLevel="1" thickBot="1" x14ac:dyDescent="0.35">
      <c r="A8" s="204"/>
      <c r="B8" s="204"/>
      <c r="C8" s="204"/>
      <c r="D8" s="211" t="s">
        <v>25</v>
      </c>
      <c r="E8" s="212" t="s">
        <v>26</v>
      </c>
    </row>
    <row r="9" spans="1:5" outlineLevel="1" x14ac:dyDescent="0.3">
      <c r="A9" s="213" t="s">
        <v>27</v>
      </c>
      <c r="B9" s="214" t="s">
        <v>28</v>
      </c>
      <c r="C9" s="439" t="s">
        <v>29</v>
      </c>
      <c r="D9" s="216">
        <v>112.1</v>
      </c>
      <c r="E9" s="217"/>
    </row>
    <row r="10" spans="1:5" outlineLevel="1" x14ac:dyDescent="0.3">
      <c r="A10" s="218" t="s">
        <v>30</v>
      </c>
      <c r="B10" s="219" t="s">
        <v>31</v>
      </c>
      <c r="C10" s="441" t="s">
        <v>32</v>
      </c>
      <c r="D10" s="221">
        <v>120.2</v>
      </c>
      <c r="E10" s="222">
        <f>0.15+0.85*$D$10/$D$9</f>
        <v>1.0614183764495986</v>
      </c>
    </row>
    <row r="11" spans="1:5" outlineLevel="1" x14ac:dyDescent="0.3">
      <c r="A11" s="223"/>
      <c r="B11" s="219" t="s">
        <v>33</v>
      </c>
      <c r="C11" s="441" t="s">
        <v>32</v>
      </c>
      <c r="D11" s="224">
        <v>120.2</v>
      </c>
      <c r="E11" s="225">
        <f>0.15+0.85*$D$11/$D$9</f>
        <v>1.0614183764495986</v>
      </c>
    </row>
    <row r="12" spans="1:5" outlineLevel="1" x14ac:dyDescent="0.3">
      <c r="A12" s="223"/>
      <c r="B12" s="219" t="s">
        <v>34</v>
      </c>
      <c r="C12" s="441" t="s">
        <v>32</v>
      </c>
      <c r="D12" s="226">
        <v>120.2</v>
      </c>
      <c r="E12" s="227">
        <f>0.15+0.85*$D$12/$D$9</f>
        <v>1.0614183764495986</v>
      </c>
    </row>
    <row r="13" spans="1:5" outlineLevel="1" x14ac:dyDescent="0.3">
      <c r="A13" s="223"/>
      <c r="B13" s="219" t="s">
        <v>35</v>
      </c>
      <c r="C13" s="441" t="s">
        <v>32</v>
      </c>
      <c r="D13" s="228">
        <v>120.2</v>
      </c>
      <c r="E13" s="229">
        <f>0.15+0.85*$D$13/$D$9</f>
        <v>1.0614183764495986</v>
      </c>
    </row>
    <row r="14" spans="1:5" ht="16.5" outlineLevel="1" thickBot="1" x14ac:dyDescent="0.35">
      <c r="A14" s="230"/>
      <c r="B14" s="231" t="s">
        <v>36</v>
      </c>
      <c r="C14" s="442" t="s">
        <v>32</v>
      </c>
      <c r="D14" s="233">
        <v>120.2</v>
      </c>
      <c r="E14" s="234">
        <f>0.15+0.85*$D$14/$D$9</f>
        <v>1.0614183764495986</v>
      </c>
    </row>
    <row r="15" spans="1:5" outlineLevel="1" x14ac:dyDescent="0.3"/>
    <row r="16" spans="1:5" outlineLevel="1" x14ac:dyDescent="0.3"/>
    <row r="17" spans="1:49" ht="16.5" thickBot="1" x14ac:dyDescent="0.35">
      <c r="M17" s="729" t="s">
        <v>50</v>
      </c>
      <c r="N17" s="729"/>
    </row>
    <row r="18" spans="1:49" ht="48.75" thickBot="1" x14ac:dyDescent="0.35">
      <c r="A18" s="236" t="s">
        <v>0</v>
      </c>
      <c r="B18" s="237" t="s">
        <v>1</v>
      </c>
      <c r="C18" s="237" t="s">
        <v>2</v>
      </c>
      <c r="D18" s="237" t="s">
        <v>565</v>
      </c>
      <c r="E18" s="237" t="s">
        <v>213</v>
      </c>
      <c r="F18" s="238" t="s">
        <v>4</v>
      </c>
      <c r="G18" s="237" t="s">
        <v>5</v>
      </c>
      <c r="H18" s="237" t="s">
        <v>6</v>
      </c>
      <c r="I18" s="237" t="s">
        <v>8</v>
      </c>
      <c r="J18" s="237" t="s">
        <v>9</v>
      </c>
      <c r="K18" s="443" t="s">
        <v>10</v>
      </c>
      <c r="L18" s="444" t="s">
        <v>7</v>
      </c>
      <c r="M18" s="445" t="s">
        <v>218</v>
      </c>
      <c r="N18" s="446" t="s">
        <v>37</v>
      </c>
      <c r="O18" s="542" t="s">
        <v>39</v>
      </c>
      <c r="P18" s="447" t="s">
        <v>38</v>
      </c>
      <c r="Q18" s="447" t="s">
        <v>52</v>
      </c>
      <c r="R18" s="447" t="s">
        <v>51</v>
      </c>
      <c r="S18" s="448" t="s">
        <v>53</v>
      </c>
      <c r="T18" s="242"/>
      <c r="U18" s="243" t="s">
        <v>41</v>
      </c>
      <c r="V18" s="244" t="s">
        <v>40</v>
      </c>
      <c r="W18" s="244" t="s">
        <v>222</v>
      </c>
      <c r="X18" s="244" t="s">
        <v>55</v>
      </c>
      <c r="Y18" s="245" t="s">
        <v>54</v>
      </c>
      <c r="Z18" s="246"/>
      <c r="AA18" s="247" t="s">
        <v>43</v>
      </c>
      <c r="AB18" s="248" t="s">
        <v>42</v>
      </c>
      <c r="AC18" s="248" t="s">
        <v>224</v>
      </c>
      <c r="AD18" s="248" t="s">
        <v>223</v>
      </c>
      <c r="AE18" s="249" t="s">
        <v>56</v>
      </c>
      <c r="AF18" s="250"/>
      <c r="AG18" s="251" t="s">
        <v>45</v>
      </c>
      <c r="AH18" s="252" t="s">
        <v>44</v>
      </c>
      <c r="AI18" s="252" t="s">
        <v>61</v>
      </c>
      <c r="AJ18" s="252" t="s">
        <v>60</v>
      </c>
      <c r="AK18" s="253" t="s">
        <v>57</v>
      </c>
      <c r="AL18" s="254"/>
      <c r="AM18" s="255" t="s">
        <v>47</v>
      </c>
      <c r="AN18" s="256" t="s">
        <v>46</v>
      </c>
      <c r="AO18" s="256" t="s">
        <v>63</v>
      </c>
      <c r="AP18" s="256" t="s">
        <v>62</v>
      </c>
      <c r="AQ18" s="257" t="s">
        <v>58</v>
      </c>
      <c r="AR18" s="258"/>
      <c r="AS18" s="259" t="s">
        <v>49</v>
      </c>
      <c r="AT18" s="260" t="s">
        <v>48</v>
      </c>
      <c r="AU18" s="261" t="s">
        <v>65</v>
      </c>
      <c r="AV18" s="261" t="s">
        <v>64</v>
      </c>
      <c r="AW18" s="262" t="s">
        <v>59</v>
      </c>
    </row>
    <row r="19" spans="1:49" s="451" customFormat="1" ht="14.1" customHeight="1" x14ac:dyDescent="0.15">
      <c r="A19" s="594">
        <v>4</v>
      </c>
      <c r="B19" s="606" t="s">
        <v>249</v>
      </c>
      <c r="C19" s="606" t="s">
        <v>250</v>
      </c>
      <c r="D19" s="606" t="s">
        <v>554</v>
      </c>
      <c r="E19" s="265" t="str">
        <f t="shared" ref="E19:E38" si="0">CONCATENATE(C19,H19,K19,I19)</f>
        <v>044001ECLS_Batiment</v>
      </c>
      <c r="F19" s="595" t="s">
        <v>395</v>
      </c>
      <c r="G19" s="266" t="s">
        <v>69</v>
      </c>
      <c r="H19" s="265" t="s">
        <v>79</v>
      </c>
      <c r="I19" s="266" t="s">
        <v>393</v>
      </c>
      <c r="J19" s="266"/>
      <c r="K19" s="296" t="s">
        <v>10</v>
      </c>
      <c r="L19" s="264">
        <v>1</v>
      </c>
      <c r="M19" s="579">
        <v>1000</v>
      </c>
      <c r="N19" s="580">
        <v>0.05</v>
      </c>
      <c r="O19" s="268">
        <f t="shared" ref="O19:O38" si="1">M19*(N19+1)*L19</f>
        <v>1050</v>
      </c>
      <c r="P19" s="269">
        <f t="shared" ref="P19:P38" si="2">O19/12</f>
        <v>87.5</v>
      </c>
      <c r="Q19" s="724">
        <f>SUM(O19:O30)</f>
        <v>12946.5</v>
      </c>
      <c r="R19" s="726">
        <f>SUM(P19:P30)</f>
        <v>1078.875</v>
      </c>
      <c r="S19" s="721"/>
      <c r="T19" s="731"/>
      <c r="U19" s="268">
        <f t="shared" ref="U19:U38" si="3">O19*$E$10</f>
        <v>1114.4892952720786</v>
      </c>
      <c r="V19" s="269">
        <f t="shared" ref="V19:V38" si="4">U19/12</f>
        <v>92.874107939339879</v>
      </c>
      <c r="W19" s="724">
        <f>SUM(U19:U30)</f>
        <v>13741.653010704727</v>
      </c>
      <c r="X19" s="726">
        <f>SUM(V19:V30)</f>
        <v>1145.1377508920607</v>
      </c>
      <c r="Y19" s="721"/>
      <c r="Z19" s="731"/>
      <c r="AA19" s="268">
        <f t="shared" ref="AA19:AA38" si="5">O19*$E$11</f>
        <v>1114.4892952720786</v>
      </c>
      <c r="AB19" s="269">
        <f t="shared" ref="AB19:AB38" si="6">AA19/12</f>
        <v>92.874107939339879</v>
      </c>
      <c r="AC19" s="724">
        <f>SUM(AA19:AA30)</f>
        <v>13741.653010704727</v>
      </c>
      <c r="AD19" s="726">
        <f>SUM(AB19:AB30)</f>
        <v>1145.1377508920607</v>
      </c>
      <c r="AE19" s="721"/>
      <c r="AF19" s="731"/>
      <c r="AG19" s="268">
        <f t="shared" ref="AG19:AG38" si="7">O19*$E$12</f>
        <v>1114.4892952720786</v>
      </c>
      <c r="AH19" s="269">
        <f t="shared" ref="AH19:AH38" si="8">AG19/12</f>
        <v>92.874107939339879</v>
      </c>
      <c r="AI19" s="724">
        <f>SUM(AG19:AG30)</f>
        <v>13741.653010704727</v>
      </c>
      <c r="AJ19" s="726">
        <f>SUM(AH19:AH30)</f>
        <v>1145.1377508920607</v>
      </c>
      <c r="AK19" s="721"/>
      <c r="AL19" s="731"/>
      <c r="AM19" s="268">
        <f t="shared" ref="AM19:AM38" si="9">O19*$E$13</f>
        <v>1114.4892952720786</v>
      </c>
      <c r="AN19" s="269">
        <f t="shared" ref="AN19:AN38" si="10">AM19/12</f>
        <v>92.874107939339879</v>
      </c>
      <c r="AO19" s="724">
        <f>SUM(AM19:AM30)</f>
        <v>13741.653010704727</v>
      </c>
      <c r="AP19" s="726">
        <f>SUM(AN19:AN30)</f>
        <v>1145.1377508920607</v>
      </c>
      <c r="AQ19" s="721"/>
      <c r="AR19" s="731"/>
      <c r="AS19" s="268">
        <f t="shared" ref="AS19:AS38" si="11">O19*$E$14</f>
        <v>1114.4892952720786</v>
      </c>
      <c r="AT19" s="269">
        <f t="shared" ref="AT19:AT38" si="12">AS19/12</f>
        <v>92.874107939339879</v>
      </c>
      <c r="AU19" s="724">
        <f>SUM(AS19:AS30)</f>
        <v>13741.653010704727</v>
      </c>
      <c r="AV19" s="726">
        <f>SUM(AT19:AT30)</f>
        <v>1145.1377508920607</v>
      </c>
      <c r="AW19" s="721"/>
    </row>
    <row r="20" spans="1:49" s="451" customFormat="1" ht="14.1" customHeight="1" x14ac:dyDescent="0.15">
      <c r="A20" s="596">
        <v>4</v>
      </c>
      <c r="B20" s="607" t="s">
        <v>251</v>
      </c>
      <c r="C20" s="607" t="s">
        <v>252</v>
      </c>
      <c r="D20" s="607" t="s">
        <v>554</v>
      </c>
      <c r="E20" s="274" t="str">
        <f t="shared" si="0"/>
        <v>044007ECLS_Batiment</v>
      </c>
      <c r="F20" s="597" t="s">
        <v>395</v>
      </c>
      <c r="G20" s="275" t="s">
        <v>69</v>
      </c>
      <c r="H20" s="274" t="s">
        <v>79</v>
      </c>
      <c r="I20" s="275" t="s">
        <v>393</v>
      </c>
      <c r="J20" s="275"/>
      <c r="K20" s="297" t="s">
        <v>10</v>
      </c>
      <c r="L20" s="273">
        <v>1</v>
      </c>
      <c r="M20" s="581">
        <v>1000</v>
      </c>
      <c r="N20" s="582">
        <v>0.05</v>
      </c>
      <c r="O20" s="277">
        <f t="shared" si="1"/>
        <v>1050</v>
      </c>
      <c r="P20" s="278">
        <f t="shared" si="2"/>
        <v>87.5</v>
      </c>
      <c r="Q20" s="730"/>
      <c r="R20" s="731"/>
      <c r="S20" s="722"/>
      <c r="T20" s="731"/>
      <c r="U20" s="277">
        <f t="shared" si="3"/>
        <v>1114.4892952720786</v>
      </c>
      <c r="V20" s="278">
        <f t="shared" si="4"/>
        <v>92.874107939339879</v>
      </c>
      <c r="W20" s="730"/>
      <c r="X20" s="731"/>
      <c r="Y20" s="722"/>
      <c r="Z20" s="731"/>
      <c r="AA20" s="277">
        <f t="shared" si="5"/>
        <v>1114.4892952720786</v>
      </c>
      <c r="AB20" s="278">
        <f t="shared" si="6"/>
        <v>92.874107939339879</v>
      </c>
      <c r="AC20" s="730"/>
      <c r="AD20" s="731"/>
      <c r="AE20" s="722"/>
      <c r="AF20" s="731"/>
      <c r="AG20" s="277">
        <f t="shared" si="7"/>
        <v>1114.4892952720786</v>
      </c>
      <c r="AH20" s="278">
        <f t="shared" si="8"/>
        <v>92.874107939339879</v>
      </c>
      <c r="AI20" s="730"/>
      <c r="AJ20" s="731"/>
      <c r="AK20" s="722"/>
      <c r="AL20" s="731"/>
      <c r="AM20" s="277">
        <f t="shared" si="9"/>
        <v>1114.4892952720786</v>
      </c>
      <c r="AN20" s="278">
        <f t="shared" si="10"/>
        <v>92.874107939339879</v>
      </c>
      <c r="AO20" s="730"/>
      <c r="AP20" s="731"/>
      <c r="AQ20" s="722"/>
      <c r="AR20" s="731"/>
      <c r="AS20" s="277">
        <f t="shared" si="11"/>
        <v>1114.4892952720786</v>
      </c>
      <c r="AT20" s="278">
        <f t="shared" si="12"/>
        <v>92.874107939339879</v>
      </c>
      <c r="AU20" s="730"/>
      <c r="AV20" s="731"/>
      <c r="AW20" s="722"/>
    </row>
    <row r="21" spans="1:49" s="451" customFormat="1" ht="14.1" customHeight="1" x14ac:dyDescent="0.15">
      <c r="A21" s="596">
        <v>4</v>
      </c>
      <c r="B21" s="607" t="s">
        <v>255</v>
      </c>
      <c r="C21" s="607" t="s">
        <v>256</v>
      </c>
      <c r="D21" s="607" t="s">
        <v>554</v>
      </c>
      <c r="E21" s="274" t="str">
        <f t="shared" si="0"/>
        <v>044009ECLS_Batiment</v>
      </c>
      <c r="F21" s="597" t="s">
        <v>395</v>
      </c>
      <c r="G21" s="275" t="s">
        <v>69</v>
      </c>
      <c r="H21" s="274" t="s">
        <v>79</v>
      </c>
      <c r="I21" s="275" t="s">
        <v>393</v>
      </c>
      <c r="J21" s="275"/>
      <c r="K21" s="297" t="s">
        <v>10</v>
      </c>
      <c r="L21" s="273">
        <v>1</v>
      </c>
      <c r="M21" s="581">
        <v>1000</v>
      </c>
      <c r="N21" s="582">
        <v>0.05</v>
      </c>
      <c r="O21" s="277">
        <f t="shared" si="1"/>
        <v>1050</v>
      </c>
      <c r="P21" s="278">
        <f t="shared" si="2"/>
        <v>87.5</v>
      </c>
      <c r="Q21" s="730"/>
      <c r="R21" s="731"/>
      <c r="S21" s="722"/>
      <c r="T21" s="731"/>
      <c r="U21" s="277">
        <f t="shared" si="3"/>
        <v>1114.4892952720786</v>
      </c>
      <c r="V21" s="278">
        <f t="shared" si="4"/>
        <v>92.874107939339879</v>
      </c>
      <c r="W21" s="730"/>
      <c r="X21" s="731"/>
      <c r="Y21" s="722"/>
      <c r="Z21" s="731"/>
      <c r="AA21" s="277">
        <f t="shared" si="5"/>
        <v>1114.4892952720786</v>
      </c>
      <c r="AB21" s="278">
        <f t="shared" si="6"/>
        <v>92.874107939339879</v>
      </c>
      <c r="AC21" s="730"/>
      <c r="AD21" s="731"/>
      <c r="AE21" s="722"/>
      <c r="AF21" s="731"/>
      <c r="AG21" s="277">
        <f t="shared" si="7"/>
        <v>1114.4892952720786</v>
      </c>
      <c r="AH21" s="278">
        <f t="shared" si="8"/>
        <v>92.874107939339879</v>
      </c>
      <c r="AI21" s="730"/>
      <c r="AJ21" s="731"/>
      <c r="AK21" s="722"/>
      <c r="AL21" s="731"/>
      <c r="AM21" s="277">
        <f t="shared" si="9"/>
        <v>1114.4892952720786</v>
      </c>
      <c r="AN21" s="278">
        <f t="shared" si="10"/>
        <v>92.874107939339879</v>
      </c>
      <c r="AO21" s="730"/>
      <c r="AP21" s="731"/>
      <c r="AQ21" s="722"/>
      <c r="AR21" s="731"/>
      <c r="AS21" s="277">
        <f t="shared" si="11"/>
        <v>1114.4892952720786</v>
      </c>
      <c r="AT21" s="278">
        <f t="shared" si="12"/>
        <v>92.874107939339879</v>
      </c>
      <c r="AU21" s="730"/>
      <c r="AV21" s="731"/>
      <c r="AW21" s="722"/>
    </row>
    <row r="22" spans="1:49" s="451" customFormat="1" ht="14.1" customHeight="1" x14ac:dyDescent="0.15">
      <c r="A22" s="596">
        <v>4</v>
      </c>
      <c r="B22" s="607" t="s">
        <v>255</v>
      </c>
      <c r="C22" s="607" t="s">
        <v>256</v>
      </c>
      <c r="D22" s="607" t="s">
        <v>554</v>
      </c>
      <c r="E22" s="274" t="str">
        <f t="shared" si="0"/>
        <v>044009ECLS_Batiment</v>
      </c>
      <c r="F22" s="597" t="s">
        <v>395</v>
      </c>
      <c r="G22" s="275" t="s">
        <v>69</v>
      </c>
      <c r="H22" s="274" t="s">
        <v>79</v>
      </c>
      <c r="I22" s="275" t="s">
        <v>393</v>
      </c>
      <c r="J22" s="275"/>
      <c r="K22" s="297" t="s">
        <v>10</v>
      </c>
      <c r="L22" s="273">
        <v>1</v>
      </c>
      <c r="M22" s="581">
        <v>1000</v>
      </c>
      <c r="N22" s="582">
        <v>0.05</v>
      </c>
      <c r="O22" s="277">
        <f t="shared" si="1"/>
        <v>1050</v>
      </c>
      <c r="P22" s="278">
        <f t="shared" si="2"/>
        <v>87.5</v>
      </c>
      <c r="Q22" s="730"/>
      <c r="R22" s="731"/>
      <c r="S22" s="722"/>
      <c r="T22" s="731"/>
      <c r="U22" s="277">
        <f t="shared" si="3"/>
        <v>1114.4892952720786</v>
      </c>
      <c r="V22" s="278">
        <f t="shared" si="4"/>
        <v>92.874107939339879</v>
      </c>
      <c r="W22" s="730"/>
      <c r="X22" s="731"/>
      <c r="Y22" s="722"/>
      <c r="Z22" s="731"/>
      <c r="AA22" s="277">
        <f t="shared" si="5"/>
        <v>1114.4892952720786</v>
      </c>
      <c r="AB22" s="278">
        <f t="shared" si="6"/>
        <v>92.874107939339879</v>
      </c>
      <c r="AC22" s="730"/>
      <c r="AD22" s="731"/>
      <c r="AE22" s="722"/>
      <c r="AF22" s="731"/>
      <c r="AG22" s="277">
        <f t="shared" si="7"/>
        <v>1114.4892952720786</v>
      </c>
      <c r="AH22" s="278">
        <f t="shared" si="8"/>
        <v>92.874107939339879</v>
      </c>
      <c r="AI22" s="730"/>
      <c r="AJ22" s="731"/>
      <c r="AK22" s="722"/>
      <c r="AL22" s="731"/>
      <c r="AM22" s="277">
        <f t="shared" si="9"/>
        <v>1114.4892952720786</v>
      </c>
      <c r="AN22" s="278">
        <f t="shared" si="10"/>
        <v>92.874107939339879</v>
      </c>
      <c r="AO22" s="730"/>
      <c r="AP22" s="731"/>
      <c r="AQ22" s="722"/>
      <c r="AR22" s="731"/>
      <c r="AS22" s="277">
        <f t="shared" si="11"/>
        <v>1114.4892952720786</v>
      </c>
      <c r="AT22" s="278">
        <f t="shared" si="12"/>
        <v>92.874107939339879</v>
      </c>
      <c r="AU22" s="730"/>
      <c r="AV22" s="731"/>
      <c r="AW22" s="722"/>
    </row>
    <row r="23" spans="1:49" s="451" customFormat="1" ht="14.1" customHeight="1" x14ac:dyDescent="0.15">
      <c r="A23" s="596">
        <v>4</v>
      </c>
      <c r="B23" s="607" t="s">
        <v>257</v>
      </c>
      <c r="C23" s="607" t="s">
        <v>258</v>
      </c>
      <c r="D23" s="607" t="s">
        <v>554</v>
      </c>
      <c r="E23" s="274" t="str">
        <f t="shared" si="0"/>
        <v>044101ECLS_Batiment</v>
      </c>
      <c r="F23" s="597" t="s">
        <v>395</v>
      </c>
      <c r="G23" s="275" t="s">
        <v>69</v>
      </c>
      <c r="H23" s="274" t="s">
        <v>79</v>
      </c>
      <c r="I23" s="275" t="s">
        <v>393</v>
      </c>
      <c r="J23" s="275"/>
      <c r="K23" s="297" t="s">
        <v>10</v>
      </c>
      <c r="L23" s="273">
        <v>1</v>
      </c>
      <c r="M23" s="581">
        <v>1000</v>
      </c>
      <c r="N23" s="582">
        <v>0.05</v>
      </c>
      <c r="O23" s="277">
        <f t="shared" si="1"/>
        <v>1050</v>
      </c>
      <c r="P23" s="278">
        <f t="shared" si="2"/>
        <v>87.5</v>
      </c>
      <c r="Q23" s="730"/>
      <c r="R23" s="731"/>
      <c r="S23" s="722"/>
      <c r="T23" s="731"/>
      <c r="U23" s="277">
        <f t="shared" si="3"/>
        <v>1114.4892952720786</v>
      </c>
      <c r="V23" s="278">
        <f t="shared" si="4"/>
        <v>92.874107939339879</v>
      </c>
      <c r="W23" s="730"/>
      <c r="X23" s="731"/>
      <c r="Y23" s="722"/>
      <c r="Z23" s="731"/>
      <c r="AA23" s="277">
        <f t="shared" si="5"/>
        <v>1114.4892952720786</v>
      </c>
      <c r="AB23" s="278">
        <f t="shared" si="6"/>
        <v>92.874107939339879</v>
      </c>
      <c r="AC23" s="730"/>
      <c r="AD23" s="731"/>
      <c r="AE23" s="722"/>
      <c r="AF23" s="731"/>
      <c r="AG23" s="277">
        <f t="shared" si="7"/>
        <v>1114.4892952720786</v>
      </c>
      <c r="AH23" s="278">
        <f t="shared" si="8"/>
        <v>92.874107939339879</v>
      </c>
      <c r="AI23" s="730"/>
      <c r="AJ23" s="731"/>
      <c r="AK23" s="722"/>
      <c r="AL23" s="731"/>
      <c r="AM23" s="277">
        <f t="shared" si="9"/>
        <v>1114.4892952720786</v>
      </c>
      <c r="AN23" s="278">
        <f t="shared" si="10"/>
        <v>92.874107939339879</v>
      </c>
      <c r="AO23" s="730"/>
      <c r="AP23" s="731"/>
      <c r="AQ23" s="722"/>
      <c r="AR23" s="731"/>
      <c r="AS23" s="277">
        <f t="shared" si="11"/>
        <v>1114.4892952720786</v>
      </c>
      <c r="AT23" s="278">
        <f t="shared" si="12"/>
        <v>92.874107939339879</v>
      </c>
      <c r="AU23" s="730"/>
      <c r="AV23" s="731"/>
      <c r="AW23" s="722"/>
    </row>
    <row r="24" spans="1:49" s="451" customFormat="1" ht="14.1" customHeight="1" x14ac:dyDescent="0.15">
      <c r="A24" s="596">
        <v>4</v>
      </c>
      <c r="B24" s="607" t="s">
        <v>259</v>
      </c>
      <c r="C24" s="607" t="s">
        <v>260</v>
      </c>
      <c r="D24" s="607" t="s">
        <v>554</v>
      </c>
      <c r="E24" s="274" t="str">
        <f t="shared" si="0"/>
        <v>044102ECLS_Batiment</v>
      </c>
      <c r="F24" s="597" t="s">
        <v>395</v>
      </c>
      <c r="G24" s="275" t="s">
        <v>69</v>
      </c>
      <c r="H24" s="274" t="s">
        <v>79</v>
      </c>
      <c r="I24" s="275" t="s">
        <v>393</v>
      </c>
      <c r="J24" s="275"/>
      <c r="K24" s="297" t="s">
        <v>10</v>
      </c>
      <c r="L24" s="273">
        <v>1</v>
      </c>
      <c r="M24" s="581">
        <v>1000</v>
      </c>
      <c r="N24" s="582">
        <v>0.05</v>
      </c>
      <c r="O24" s="277">
        <f t="shared" si="1"/>
        <v>1050</v>
      </c>
      <c r="P24" s="278">
        <f t="shared" si="2"/>
        <v>87.5</v>
      </c>
      <c r="Q24" s="730"/>
      <c r="R24" s="731"/>
      <c r="S24" s="722"/>
      <c r="T24" s="731"/>
      <c r="U24" s="277">
        <f t="shared" si="3"/>
        <v>1114.4892952720786</v>
      </c>
      <c r="V24" s="278">
        <f t="shared" si="4"/>
        <v>92.874107939339879</v>
      </c>
      <c r="W24" s="730"/>
      <c r="X24" s="731"/>
      <c r="Y24" s="722"/>
      <c r="Z24" s="731"/>
      <c r="AA24" s="277">
        <f t="shared" si="5"/>
        <v>1114.4892952720786</v>
      </c>
      <c r="AB24" s="278">
        <f t="shared" si="6"/>
        <v>92.874107939339879</v>
      </c>
      <c r="AC24" s="730"/>
      <c r="AD24" s="731"/>
      <c r="AE24" s="722"/>
      <c r="AF24" s="731"/>
      <c r="AG24" s="277">
        <f t="shared" si="7"/>
        <v>1114.4892952720786</v>
      </c>
      <c r="AH24" s="278">
        <f t="shared" si="8"/>
        <v>92.874107939339879</v>
      </c>
      <c r="AI24" s="730"/>
      <c r="AJ24" s="731"/>
      <c r="AK24" s="722"/>
      <c r="AL24" s="731"/>
      <c r="AM24" s="277">
        <f t="shared" si="9"/>
        <v>1114.4892952720786</v>
      </c>
      <c r="AN24" s="278">
        <f t="shared" si="10"/>
        <v>92.874107939339879</v>
      </c>
      <c r="AO24" s="730"/>
      <c r="AP24" s="731"/>
      <c r="AQ24" s="722"/>
      <c r="AR24" s="731"/>
      <c r="AS24" s="277">
        <f t="shared" si="11"/>
        <v>1114.4892952720786</v>
      </c>
      <c r="AT24" s="278">
        <f t="shared" si="12"/>
        <v>92.874107939339879</v>
      </c>
      <c r="AU24" s="730"/>
      <c r="AV24" s="731"/>
      <c r="AW24" s="722"/>
    </row>
    <row r="25" spans="1:49" s="451" customFormat="1" ht="12.75" x14ac:dyDescent="0.15">
      <c r="A25" s="596">
        <v>4</v>
      </c>
      <c r="B25" s="607" t="s">
        <v>261</v>
      </c>
      <c r="C25" s="607" t="s">
        <v>262</v>
      </c>
      <c r="D25" s="607" t="s">
        <v>554</v>
      </c>
      <c r="E25" s="274" t="str">
        <f t="shared" si="0"/>
        <v>044103ECLS_Batiment</v>
      </c>
      <c r="F25" s="597" t="s">
        <v>395</v>
      </c>
      <c r="G25" s="275" t="s">
        <v>69</v>
      </c>
      <c r="H25" s="274" t="s">
        <v>79</v>
      </c>
      <c r="I25" s="275" t="s">
        <v>393</v>
      </c>
      <c r="J25" s="275"/>
      <c r="K25" s="297" t="s">
        <v>10</v>
      </c>
      <c r="L25" s="273">
        <v>1</v>
      </c>
      <c r="M25" s="581">
        <v>1000</v>
      </c>
      <c r="N25" s="582">
        <v>0.05</v>
      </c>
      <c r="O25" s="277">
        <f t="shared" si="1"/>
        <v>1050</v>
      </c>
      <c r="P25" s="278">
        <f t="shared" si="2"/>
        <v>87.5</v>
      </c>
      <c r="Q25" s="730"/>
      <c r="R25" s="731"/>
      <c r="S25" s="722"/>
      <c r="T25" s="731"/>
      <c r="U25" s="277">
        <f t="shared" si="3"/>
        <v>1114.4892952720786</v>
      </c>
      <c r="V25" s="278">
        <f t="shared" si="4"/>
        <v>92.874107939339879</v>
      </c>
      <c r="W25" s="730"/>
      <c r="X25" s="731"/>
      <c r="Y25" s="722"/>
      <c r="Z25" s="731"/>
      <c r="AA25" s="277">
        <f t="shared" si="5"/>
        <v>1114.4892952720786</v>
      </c>
      <c r="AB25" s="278">
        <f t="shared" si="6"/>
        <v>92.874107939339879</v>
      </c>
      <c r="AC25" s="730"/>
      <c r="AD25" s="731"/>
      <c r="AE25" s="722"/>
      <c r="AF25" s="731"/>
      <c r="AG25" s="277">
        <f t="shared" si="7"/>
        <v>1114.4892952720786</v>
      </c>
      <c r="AH25" s="278">
        <f t="shared" si="8"/>
        <v>92.874107939339879</v>
      </c>
      <c r="AI25" s="730"/>
      <c r="AJ25" s="731"/>
      <c r="AK25" s="722"/>
      <c r="AL25" s="731"/>
      <c r="AM25" s="277">
        <f t="shared" si="9"/>
        <v>1114.4892952720786</v>
      </c>
      <c r="AN25" s="278">
        <f t="shared" si="10"/>
        <v>92.874107939339879</v>
      </c>
      <c r="AO25" s="730"/>
      <c r="AP25" s="731"/>
      <c r="AQ25" s="722"/>
      <c r="AR25" s="731"/>
      <c r="AS25" s="277">
        <f t="shared" si="11"/>
        <v>1114.4892952720786</v>
      </c>
      <c r="AT25" s="278">
        <f t="shared" si="12"/>
        <v>92.874107939339879</v>
      </c>
      <c r="AU25" s="730"/>
      <c r="AV25" s="731"/>
      <c r="AW25" s="722"/>
    </row>
    <row r="26" spans="1:49" s="451" customFormat="1" ht="25.5" x14ac:dyDescent="0.15">
      <c r="A26" s="596">
        <v>4</v>
      </c>
      <c r="B26" s="607" t="s">
        <v>263</v>
      </c>
      <c r="C26" s="607" t="s">
        <v>264</v>
      </c>
      <c r="D26" s="607" t="s">
        <v>554</v>
      </c>
      <c r="E26" s="274" t="str">
        <f t="shared" si="0"/>
        <v>044104POST_HT_TGBT_vert</v>
      </c>
      <c r="F26" s="597" t="s">
        <v>396</v>
      </c>
      <c r="G26" s="275" t="s">
        <v>69</v>
      </c>
      <c r="H26" s="274" t="s">
        <v>90</v>
      </c>
      <c r="I26" s="275" t="s">
        <v>401</v>
      </c>
      <c r="J26" s="275"/>
      <c r="K26" s="297" t="s">
        <v>10</v>
      </c>
      <c r="L26" s="273">
        <v>0.33</v>
      </c>
      <c r="M26" s="581">
        <v>1000</v>
      </c>
      <c r="N26" s="582">
        <v>0.05</v>
      </c>
      <c r="O26" s="277">
        <f t="shared" si="1"/>
        <v>346.5</v>
      </c>
      <c r="P26" s="278">
        <f t="shared" si="2"/>
        <v>28.875</v>
      </c>
      <c r="Q26" s="730"/>
      <c r="R26" s="731"/>
      <c r="S26" s="722"/>
      <c r="T26" s="731"/>
      <c r="U26" s="277">
        <f t="shared" si="3"/>
        <v>367.7814674397859</v>
      </c>
      <c r="V26" s="278">
        <f t="shared" si="4"/>
        <v>30.648455619982158</v>
      </c>
      <c r="W26" s="730"/>
      <c r="X26" s="731"/>
      <c r="Y26" s="722"/>
      <c r="Z26" s="731"/>
      <c r="AA26" s="277">
        <f t="shared" si="5"/>
        <v>367.7814674397859</v>
      </c>
      <c r="AB26" s="278">
        <f t="shared" si="6"/>
        <v>30.648455619982158</v>
      </c>
      <c r="AC26" s="730"/>
      <c r="AD26" s="731"/>
      <c r="AE26" s="722"/>
      <c r="AF26" s="731"/>
      <c r="AG26" s="277">
        <f t="shared" si="7"/>
        <v>367.7814674397859</v>
      </c>
      <c r="AH26" s="278">
        <f t="shared" si="8"/>
        <v>30.648455619982158</v>
      </c>
      <c r="AI26" s="730"/>
      <c r="AJ26" s="731"/>
      <c r="AK26" s="722"/>
      <c r="AL26" s="731"/>
      <c r="AM26" s="277">
        <f t="shared" si="9"/>
        <v>367.7814674397859</v>
      </c>
      <c r="AN26" s="278">
        <f t="shared" si="10"/>
        <v>30.648455619982158</v>
      </c>
      <c r="AO26" s="730"/>
      <c r="AP26" s="731"/>
      <c r="AQ26" s="722"/>
      <c r="AR26" s="731"/>
      <c r="AS26" s="277">
        <f t="shared" si="11"/>
        <v>367.7814674397859</v>
      </c>
      <c r="AT26" s="278">
        <f t="shared" si="12"/>
        <v>30.648455619982158</v>
      </c>
      <c r="AU26" s="730"/>
      <c r="AV26" s="731"/>
      <c r="AW26" s="722"/>
    </row>
    <row r="27" spans="1:49" s="451" customFormat="1" ht="14.1" customHeight="1" x14ac:dyDescent="0.15">
      <c r="A27" s="596">
        <v>4</v>
      </c>
      <c r="B27" s="607" t="s">
        <v>263</v>
      </c>
      <c r="C27" s="607" t="s">
        <v>264</v>
      </c>
      <c r="D27" s="607" t="s">
        <v>554</v>
      </c>
      <c r="E27" s="274" t="str">
        <f t="shared" si="0"/>
        <v>044104PROE_GE</v>
      </c>
      <c r="F27" s="597" t="s">
        <v>397</v>
      </c>
      <c r="G27" s="275" t="s">
        <v>69</v>
      </c>
      <c r="H27" s="274" t="s">
        <v>92</v>
      </c>
      <c r="I27" s="275" t="s">
        <v>402</v>
      </c>
      <c r="J27" s="275"/>
      <c r="K27" s="297" t="s">
        <v>10</v>
      </c>
      <c r="L27" s="273">
        <v>2</v>
      </c>
      <c r="M27" s="581">
        <v>1000</v>
      </c>
      <c r="N27" s="582">
        <v>0.05</v>
      </c>
      <c r="O27" s="277">
        <f t="shared" si="1"/>
        <v>2100</v>
      </c>
      <c r="P27" s="278">
        <f t="shared" si="2"/>
        <v>175</v>
      </c>
      <c r="Q27" s="730"/>
      <c r="R27" s="731"/>
      <c r="S27" s="722"/>
      <c r="T27" s="731"/>
      <c r="U27" s="277">
        <f t="shared" si="3"/>
        <v>2228.9785905441572</v>
      </c>
      <c r="V27" s="278">
        <f t="shared" si="4"/>
        <v>185.74821587867976</v>
      </c>
      <c r="W27" s="730"/>
      <c r="X27" s="731"/>
      <c r="Y27" s="722"/>
      <c r="Z27" s="731"/>
      <c r="AA27" s="277">
        <f t="shared" si="5"/>
        <v>2228.9785905441572</v>
      </c>
      <c r="AB27" s="278">
        <f t="shared" si="6"/>
        <v>185.74821587867976</v>
      </c>
      <c r="AC27" s="730"/>
      <c r="AD27" s="731"/>
      <c r="AE27" s="722"/>
      <c r="AF27" s="731"/>
      <c r="AG27" s="277">
        <f t="shared" si="7"/>
        <v>2228.9785905441572</v>
      </c>
      <c r="AH27" s="278">
        <f t="shared" si="8"/>
        <v>185.74821587867976</v>
      </c>
      <c r="AI27" s="730"/>
      <c r="AJ27" s="731"/>
      <c r="AK27" s="722"/>
      <c r="AL27" s="731"/>
      <c r="AM27" s="277">
        <f t="shared" si="9"/>
        <v>2228.9785905441572</v>
      </c>
      <c r="AN27" s="278">
        <f t="shared" si="10"/>
        <v>185.74821587867976</v>
      </c>
      <c r="AO27" s="730"/>
      <c r="AP27" s="731"/>
      <c r="AQ27" s="722"/>
      <c r="AR27" s="731"/>
      <c r="AS27" s="277">
        <f t="shared" si="11"/>
        <v>2228.9785905441572</v>
      </c>
      <c r="AT27" s="278">
        <f t="shared" si="12"/>
        <v>185.74821587867976</v>
      </c>
      <c r="AU27" s="730"/>
      <c r="AV27" s="731"/>
      <c r="AW27" s="722"/>
    </row>
    <row r="28" spans="1:49" s="451" customFormat="1" ht="14.1" customHeight="1" x14ac:dyDescent="0.15">
      <c r="A28" s="596">
        <v>4</v>
      </c>
      <c r="B28" s="607" t="s">
        <v>263</v>
      </c>
      <c r="C28" s="607" t="s">
        <v>264</v>
      </c>
      <c r="D28" s="607" t="s">
        <v>554</v>
      </c>
      <c r="E28" s="274" t="str">
        <f t="shared" si="0"/>
        <v>044104ECLS_Batiment</v>
      </c>
      <c r="F28" s="597" t="s">
        <v>395</v>
      </c>
      <c r="G28" s="275" t="s">
        <v>69</v>
      </c>
      <c r="H28" s="274" t="s">
        <v>79</v>
      </c>
      <c r="I28" s="275" t="s">
        <v>393</v>
      </c>
      <c r="J28" s="275"/>
      <c r="K28" s="297" t="s">
        <v>10</v>
      </c>
      <c r="L28" s="273">
        <v>1</v>
      </c>
      <c r="M28" s="581">
        <v>1000</v>
      </c>
      <c r="N28" s="582">
        <v>0.05</v>
      </c>
      <c r="O28" s="277">
        <f t="shared" si="1"/>
        <v>1050</v>
      </c>
      <c r="P28" s="278">
        <f t="shared" si="2"/>
        <v>87.5</v>
      </c>
      <c r="Q28" s="730"/>
      <c r="R28" s="731"/>
      <c r="S28" s="722"/>
      <c r="T28" s="731"/>
      <c r="U28" s="277">
        <f t="shared" si="3"/>
        <v>1114.4892952720786</v>
      </c>
      <c r="V28" s="278">
        <f t="shared" si="4"/>
        <v>92.874107939339879</v>
      </c>
      <c r="W28" s="730"/>
      <c r="X28" s="731"/>
      <c r="Y28" s="722"/>
      <c r="Z28" s="731"/>
      <c r="AA28" s="277">
        <f t="shared" si="5"/>
        <v>1114.4892952720786</v>
      </c>
      <c r="AB28" s="278">
        <f t="shared" si="6"/>
        <v>92.874107939339879</v>
      </c>
      <c r="AC28" s="730"/>
      <c r="AD28" s="731"/>
      <c r="AE28" s="722"/>
      <c r="AF28" s="731"/>
      <c r="AG28" s="277">
        <f t="shared" si="7"/>
        <v>1114.4892952720786</v>
      </c>
      <c r="AH28" s="278">
        <f t="shared" si="8"/>
        <v>92.874107939339879</v>
      </c>
      <c r="AI28" s="730"/>
      <c r="AJ28" s="731"/>
      <c r="AK28" s="722"/>
      <c r="AL28" s="731"/>
      <c r="AM28" s="277">
        <f t="shared" si="9"/>
        <v>1114.4892952720786</v>
      </c>
      <c r="AN28" s="278">
        <f t="shared" si="10"/>
        <v>92.874107939339879</v>
      </c>
      <c r="AO28" s="730"/>
      <c r="AP28" s="731"/>
      <c r="AQ28" s="722"/>
      <c r="AR28" s="731"/>
      <c r="AS28" s="277">
        <f t="shared" si="11"/>
        <v>1114.4892952720786</v>
      </c>
      <c r="AT28" s="278">
        <f t="shared" si="12"/>
        <v>92.874107939339879</v>
      </c>
      <c r="AU28" s="730"/>
      <c r="AV28" s="731"/>
      <c r="AW28" s="722"/>
    </row>
    <row r="29" spans="1:49" s="451" customFormat="1" ht="14.1" customHeight="1" x14ac:dyDescent="0.15">
      <c r="A29" s="596">
        <v>4</v>
      </c>
      <c r="B29" s="607" t="s">
        <v>265</v>
      </c>
      <c r="C29" s="607" t="s">
        <v>266</v>
      </c>
      <c r="D29" s="607" t="s">
        <v>554</v>
      </c>
      <c r="E29" s="274" t="str">
        <f t="shared" si="0"/>
        <v>044105ECLS_Batiment</v>
      </c>
      <c r="F29" s="597" t="s">
        <v>395</v>
      </c>
      <c r="G29" s="275" t="s">
        <v>69</v>
      </c>
      <c r="H29" s="274" t="s">
        <v>79</v>
      </c>
      <c r="I29" s="275" t="s">
        <v>393</v>
      </c>
      <c r="J29" s="275"/>
      <c r="K29" s="297" t="s">
        <v>10</v>
      </c>
      <c r="L29" s="273">
        <v>1</v>
      </c>
      <c r="M29" s="581">
        <v>1000</v>
      </c>
      <c r="N29" s="582">
        <v>0.05</v>
      </c>
      <c r="O29" s="277">
        <f t="shared" si="1"/>
        <v>1050</v>
      </c>
      <c r="P29" s="278">
        <f t="shared" si="2"/>
        <v>87.5</v>
      </c>
      <c r="Q29" s="730"/>
      <c r="R29" s="731"/>
      <c r="S29" s="722"/>
      <c r="T29" s="731"/>
      <c r="U29" s="277">
        <f t="shared" si="3"/>
        <v>1114.4892952720786</v>
      </c>
      <c r="V29" s="278">
        <f t="shared" si="4"/>
        <v>92.874107939339879</v>
      </c>
      <c r="W29" s="730"/>
      <c r="X29" s="731"/>
      <c r="Y29" s="722"/>
      <c r="Z29" s="731"/>
      <c r="AA29" s="277">
        <f t="shared" si="5"/>
        <v>1114.4892952720786</v>
      </c>
      <c r="AB29" s="278">
        <f t="shared" si="6"/>
        <v>92.874107939339879</v>
      </c>
      <c r="AC29" s="730"/>
      <c r="AD29" s="731"/>
      <c r="AE29" s="722"/>
      <c r="AF29" s="731"/>
      <c r="AG29" s="277">
        <f t="shared" si="7"/>
        <v>1114.4892952720786</v>
      </c>
      <c r="AH29" s="278">
        <f t="shared" si="8"/>
        <v>92.874107939339879</v>
      </c>
      <c r="AI29" s="730"/>
      <c r="AJ29" s="731"/>
      <c r="AK29" s="722"/>
      <c r="AL29" s="731"/>
      <c r="AM29" s="277">
        <f t="shared" si="9"/>
        <v>1114.4892952720786</v>
      </c>
      <c r="AN29" s="278">
        <f t="shared" si="10"/>
        <v>92.874107939339879</v>
      </c>
      <c r="AO29" s="730"/>
      <c r="AP29" s="731"/>
      <c r="AQ29" s="722"/>
      <c r="AR29" s="731"/>
      <c r="AS29" s="277">
        <f t="shared" si="11"/>
        <v>1114.4892952720786</v>
      </c>
      <c r="AT29" s="278">
        <f t="shared" si="12"/>
        <v>92.874107939339879</v>
      </c>
      <c r="AU29" s="730"/>
      <c r="AV29" s="731"/>
      <c r="AW29" s="722"/>
    </row>
    <row r="30" spans="1:49" s="451" customFormat="1" ht="14.1" customHeight="1" thickBot="1" x14ac:dyDescent="0.2">
      <c r="A30" s="598">
        <v>4</v>
      </c>
      <c r="B30" s="608" t="s">
        <v>271</v>
      </c>
      <c r="C30" s="608" t="s">
        <v>272</v>
      </c>
      <c r="D30" s="608" t="s">
        <v>554</v>
      </c>
      <c r="E30" s="316" t="str">
        <f t="shared" si="0"/>
        <v>044471ECLS_Batiment</v>
      </c>
      <c r="F30" s="599" t="s">
        <v>395</v>
      </c>
      <c r="G30" s="317" t="s">
        <v>69</v>
      </c>
      <c r="H30" s="316" t="s">
        <v>79</v>
      </c>
      <c r="I30" s="317" t="s">
        <v>393</v>
      </c>
      <c r="J30" s="317"/>
      <c r="K30" s="319" t="s">
        <v>10</v>
      </c>
      <c r="L30" s="583">
        <v>1</v>
      </c>
      <c r="M30" s="584">
        <v>1000</v>
      </c>
      <c r="N30" s="585">
        <v>0.05</v>
      </c>
      <c r="O30" s="286">
        <f t="shared" si="1"/>
        <v>1050</v>
      </c>
      <c r="P30" s="287">
        <f t="shared" si="2"/>
        <v>87.5</v>
      </c>
      <c r="Q30" s="725"/>
      <c r="R30" s="727"/>
      <c r="S30" s="723"/>
      <c r="T30" s="731"/>
      <c r="U30" s="286">
        <f t="shared" si="3"/>
        <v>1114.4892952720786</v>
      </c>
      <c r="V30" s="287">
        <f t="shared" si="4"/>
        <v>92.874107939339879</v>
      </c>
      <c r="W30" s="725"/>
      <c r="X30" s="727"/>
      <c r="Y30" s="723"/>
      <c r="Z30" s="731"/>
      <c r="AA30" s="286">
        <f t="shared" si="5"/>
        <v>1114.4892952720786</v>
      </c>
      <c r="AB30" s="287">
        <f t="shared" si="6"/>
        <v>92.874107939339879</v>
      </c>
      <c r="AC30" s="725"/>
      <c r="AD30" s="727"/>
      <c r="AE30" s="723"/>
      <c r="AF30" s="731"/>
      <c r="AG30" s="286">
        <f t="shared" si="7"/>
        <v>1114.4892952720786</v>
      </c>
      <c r="AH30" s="287">
        <f t="shared" si="8"/>
        <v>92.874107939339879</v>
      </c>
      <c r="AI30" s="725"/>
      <c r="AJ30" s="727"/>
      <c r="AK30" s="723"/>
      <c r="AL30" s="731"/>
      <c r="AM30" s="286">
        <f t="shared" si="9"/>
        <v>1114.4892952720786</v>
      </c>
      <c r="AN30" s="287">
        <f t="shared" si="10"/>
        <v>92.874107939339879</v>
      </c>
      <c r="AO30" s="725"/>
      <c r="AP30" s="727"/>
      <c r="AQ30" s="723"/>
      <c r="AR30" s="731"/>
      <c r="AS30" s="286">
        <f t="shared" si="11"/>
        <v>1114.4892952720786</v>
      </c>
      <c r="AT30" s="287">
        <f t="shared" si="12"/>
        <v>92.874107939339879</v>
      </c>
      <c r="AU30" s="725"/>
      <c r="AV30" s="727"/>
      <c r="AW30" s="723"/>
    </row>
    <row r="31" spans="1:49" s="451" customFormat="1" ht="14.1" customHeight="1" thickBot="1" x14ac:dyDescent="0.2">
      <c r="A31" s="600">
        <v>4</v>
      </c>
      <c r="B31" s="609" t="s">
        <v>279</v>
      </c>
      <c r="C31" s="609" t="s">
        <v>280</v>
      </c>
      <c r="D31" s="609" t="s">
        <v>555</v>
      </c>
      <c r="E31" s="304" t="str">
        <f t="shared" si="0"/>
        <v>410001ECLS_Batiment</v>
      </c>
      <c r="F31" s="601" t="s">
        <v>395</v>
      </c>
      <c r="G31" s="305" t="s">
        <v>69</v>
      </c>
      <c r="H31" s="304" t="s">
        <v>79</v>
      </c>
      <c r="I31" s="305" t="s">
        <v>393</v>
      </c>
      <c r="J31" s="305"/>
      <c r="K31" s="307" t="s">
        <v>10</v>
      </c>
      <c r="L31" s="586">
        <v>1</v>
      </c>
      <c r="M31" s="587">
        <v>1000</v>
      </c>
      <c r="N31" s="588">
        <v>0.05</v>
      </c>
      <c r="O31" s="310">
        <f t="shared" si="1"/>
        <v>1050</v>
      </c>
      <c r="P31" s="311">
        <f t="shared" si="2"/>
        <v>87.5</v>
      </c>
      <c r="Q31" s="589">
        <f>SUM(O31)</f>
        <v>1050</v>
      </c>
      <c r="R31" s="308">
        <f>SUM(P31)</f>
        <v>87.5</v>
      </c>
      <c r="S31" s="309"/>
      <c r="T31" s="731"/>
      <c r="U31" s="310">
        <f t="shared" si="3"/>
        <v>1114.4892952720786</v>
      </c>
      <c r="V31" s="311">
        <f t="shared" si="4"/>
        <v>92.874107939339879</v>
      </c>
      <c r="W31" s="589">
        <f>SUM(U31)</f>
        <v>1114.4892952720786</v>
      </c>
      <c r="X31" s="308">
        <f>SUM(V31)</f>
        <v>92.874107939339879</v>
      </c>
      <c r="Y31" s="309"/>
      <c r="Z31" s="731"/>
      <c r="AA31" s="310">
        <f t="shared" si="5"/>
        <v>1114.4892952720786</v>
      </c>
      <c r="AB31" s="311">
        <f t="shared" si="6"/>
        <v>92.874107939339879</v>
      </c>
      <c r="AC31" s="589">
        <f>SUM(AA31)</f>
        <v>1114.4892952720786</v>
      </c>
      <c r="AD31" s="308">
        <f>SUM(AB31)</f>
        <v>92.874107939339879</v>
      </c>
      <c r="AE31" s="309"/>
      <c r="AF31" s="731"/>
      <c r="AG31" s="310">
        <f t="shared" si="7"/>
        <v>1114.4892952720786</v>
      </c>
      <c r="AH31" s="311">
        <f t="shared" si="8"/>
        <v>92.874107939339879</v>
      </c>
      <c r="AI31" s="589">
        <f>SUM(AG31)</f>
        <v>1114.4892952720786</v>
      </c>
      <c r="AJ31" s="308">
        <f>SUM(AH31)</f>
        <v>92.874107939339879</v>
      </c>
      <c r="AK31" s="309"/>
      <c r="AL31" s="731"/>
      <c r="AM31" s="310">
        <f t="shared" si="9"/>
        <v>1114.4892952720786</v>
      </c>
      <c r="AN31" s="311">
        <f t="shared" si="10"/>
        <v>92.874107939339879</v>
      </c>
      <c r="AO31" s="589">
        <f>SUM(AM31)</f>
        <v>1114.4892952720786</v>
      </c>
      <c r="AP31" s="308">
        <f>SUM(AN31)</f>
        <v>92.874107939339879</v>
      </c>
      <c r="AQ31" s="309"/>
      <c r="AR31" s="731"/>
      <c r="AS31" s="310">
        <f t="shared" si="11"/>
        <v>1114.4892952720786</v>
      </c>
      <c r="AT31" s="311">
        <f t="shared" si="12"/>
        <v>92.874107939339879</v>
      </c>
      <c r="AU31" s="589">
        <f>SUM(AS31)</f>
        <v>1114.4892952720786</v>
      </c>
      <c r="AV31" s="308">
        <f>SUM(AT31)</f>
        <v>92.874107939339879</v>
      </c>
      <c r="AW31" s="309"/>
    </row>
    <row r="32" spans="1:49" s="451" customFormat="1" ht="14.1" customHeight="1" x14ac:dyDescent="0.15">
      <c r="A32" s="594">
        <v>4</v>
      </c>
      <c r="B32" s="606" t="s">
        <v>281</v>
      </c>
      <c r="C32" s="606" t="s">
        <v>282</v>
      </c>
      <c r="D32" s="606" t="s">
        <v>556</v>
      </c>
      <c r="E32" s="265" t="str">
        <f t="shared" si="0"/>
        <v>420001ECLS_Batiment</v>
      </c>
      <c r="F32" s="595" t="s">
        <v>395</v>
      </c>
      <c r="G32" s="266" t="s">
        <v>69</v>
      </c>
      <c r="H32" s="265" t="s">
        <v>79</v>
      </c>
      <c r="I32" s="266" t="s">
        <v>393</v>
      </c>
      <c r="J32" s="266"/>
      <c r="K32" s="296" t="s">
        <v>10</v>
      </c>
      <c r="L32" s="264">
        <v>1</v>
      </c>
      <c r="M32" s="579">
        <v>1000</v>
      </c>
      <c r="N32" s="580">
        <v>0.05</v>
      </c>
      <c r="O32" s="268">
        <f t="shared" si="1"/>
        <v>1050</v>
      </c>
      <c r="P32" s="269">
        <f t="shared" si="2"/>
        <v>87.5</v>
      </c>
      <c r="Q32" s="724">
        <f>SUM(O32:O33)</f>
        <v>2100</v>
      </c>
      <c r="R32" s="726">
        <f>SUM(P32:P33)</f>
        <v>175</v>
      </c>
      <c r="S32" s="721"/>
      <c r="T32" s="731"/>
      <c r="U32" s="268">
        <f t="shared" si="3"/>
        <v>1114.4892952720786</v>
      </c>
      <c r="V32" s="269">
        <f t="shared" si="4"/>
        <v>92.874107939339879</v>
      </c>
      <c r="W32" s="724">
        <f>SUM(U32:U33)</f>
        <v>2228.9785905441572</v>
      </c>
      <c r="X32" s="726">
        <f>SUM(V32:V33)</f>
        <v>185.74821587867976</v>
      </c>
      <c r="Y32" s="721"/>
      <c r="Z32" s="731"/>
      <c r="AA32" s="268">
        <f t="shared" si="5"/>
        <v>1114.4892952720786</v>
      </c>
      <c r="AB32" s="269">
        <f t="shared" si="6"/>
        <v>92.874107939339879</v>
      </c>
      <c r="AC32" s="724">
        <f>SUM(AA32:AA33)</f>
        <v>2228.9785905441572</v>
      </c>
      <c r="AD32" s="726">
        <f>SUM(AB32:AB33)</f>
        <v>185.74821587867976</v>
      </c>
      <c r="AE32" s="721"/>
      <c r="AF32" s="731"/>
      <c r="AG32" s="268">
        <f t="shared" si="7"/>
        <v>1114.4892952720786</v>
      </c>
      <c r="AH32" s="269">
        <f t="shared" si="8"/>
        <v>92.874107939339879</v>
      </c>
      <c r="AI32" s="724">
        <f>SUM(AG32:AG33)</f>
        <v>2228.9785905441572</v>
      </c>
      <c r="AJ32" s="726">
        <f>SUM(AH32:AH33)</f>
        <v>185.74821587867976</v>
      </c>
      <c r="AK32" s="721"/>
      <c r="AL32" s="731"/>
      <c r="AM32" s="268">
        <f t="shared" si="9"/>
        <v>1114.4892952720786</v>
      </c>
      <c r="AN32" s="269">
        <f t="shared" si="10"/>
        <v>92.874107939339879</v>
      </c>
      <c r="AO32" s="724">
        <f>SUM(AM32:AM33)</f>
        <v>2228.9785905441572</v>
      </c>
      <c r="AP32" s="726">
        <f>SUM(AN32:AN33)</f>
        <v>185.74821587867976</v>
      </c>
      <c r="AQ32" s="721"/>
      <c r="AR32" s="731"/>
      <c r="AS32" s="268">
        <f t="shared" si="11"/>
        <v>1114.4892952720786</v>
      </c>
      <c r="AT32" s="269">
        <f t="shared" si="12"/>
        <v>92.874107939339879</v>
      </c>
      <c r="AU32" s="724">
        <f>SUM(AS32:AS33)</f>
        <v>2228.9785905441572</v>
      </c>
      <c r="AV32" s="726">
        <f>SUM(AT32:AT33)</f>
        <v>185.74821587867976</v>
      </c>
      <c r="AW32" s="721"/>
    </row>
    <row r="33" spans="1:49" s="451" customFormat="1" ht="14.1" customHeight="1" thickBot="1" x14ac:dyDescent="0.2">
      <c r="A33" s="598">
        <v>4</v>
      </c>
      <c r="B33" s="608" t="s">
        <v>394</v>
      </c>
      <c r="C33" s="608" t="s">
        <v>380</v>
      </c>
      <c r="D33" s="608" t="s">
        <v>556</v>
      </c>
      <c r="E33" s="316" t="str">
        <f t="shared" si="0"/>
        <v>420101ECLS_Batiment</v>
      </c>
      <c r="F33" s="599" t="s">
        <v>395</v>
      </c>
      <c r="G33" s="317" t="s">
        <v>69</v>
      </c>
      <c r="H33" s="316" t="s">
        <v>79</v>
      </c>
      <c r="I33" s="317" t="s">
        <v>393</v>
      </c>
      <c r="J33" s="317"/>
      <c r="K33" s="319" t="s">
        <v>10</v>
      </c>
      <c r="L33" s="583">
        <v>1</v>
      </c>
      <c r="M33" s="584">
        <v>1000</v>
      </c>
      <c r="N33" s="585">
        <v>0.05</v>
      </c>
      <c r="O33" s="286">
        <f t="shared" si="1"/>
        <v>1050</v>
      </c>
      <c r="P33" s="287">
        <f t="shared" si="2"/>
        <v>87.5</v>
      </c>
      <c r="Q33" s="725"/>
      <c r="R33" s="727"/>
      <c r="S33" s="723"/>
      <c r="T33" s="731"/>
      <c r="U33" s="286">
        <f t="shared" si="3"/>
        <v>1114.4892952720786</v>
      </c>
      <c r="V33" s="287">
        <f t="shared" si="4"/>
        <v>92.874107939339879</v>
      </c>
      <c r="W33" s="725"/>
      <c r="X33" s="727"/>
      <c r="Y33" s="723"/>
      <c r="Z33" s="731"/>
      <c r="AA33" s="286">
        <f t="shared" si="5"/>
        <v>1114.4892952720786</v>
      </c>
      <c r="AB33" s="287">
        <f t="shared" si="6"/>
        <v>92.874107939339879</v>
      </c>
      <c r="AC33" s="725"/>
      <c r="AD33" s="727"/>
      <c r="AE33" s="723"/>
      <c r="AF33" s="731"/>
      <c r="AG33" s="286">
        <f t="shared" si="7"/>
        <v>1114.4892952720786</v>
      </c>
      <c r="AH33" s="287">
        <f t="shared" si="8"/>
        <v>92.874107939339879</v>
      </c>
      <c r="AI33" s="725"/>
      <c r="AJ33" s="727"/>
      <c r="AK33" s="723"/>
      <c r="AL33" s="731"/>
      <c r="AM33" s="286">
        <f t="shared" si="9"/>
        <v>1114.4892952720786</v>
      </c>
      <c r="AN33" s="287">
        <f t="shared" si="10"/>
        <v>92.874107939339879</v>
      </c>
      <c r="AO33" s="725"/>
      <c r="AP33" s="727"/>
      <c r="AQ33" s="723"/>
      <c r="AR33" s="731"/>
      <c r="AS33" s="286">
        <f t="shared" si="11"/>
        <v>1114.4892952720786</v>
      </c>
      <c r="AT33" s="287">
        <f t="shared" si="12"/>
        <v>92.874107939339879</v>
      </c>
      <c r="AU33" s="725"/>
      <c r="AV33" s="727"/>
      <c r="AW33" s="723"/>
    </row>
    <row r="34" spans="1:49" s="451" customFormat="1" ht="14.1" customHeight="1" thickBot="1" x14ac:dyDescent="0.2">
      <c r="A34" s="600">
        <v>4</v>
      </c>
      <c r="B34" s="609" t="s">
        <v>275</v>
      </c>
      <c r="C34" s="609" t="s">
        <v>276</v>
      </c>
      <c r="D34" s="609" t="s">
        <v>403</v>
      </c>
      <c r="E34" s="304" t="str">
        <f t="shared" si="0"/>
        <v>022001ECLS_Batiment</v>
      </c>
      <c r="F34" s="601" t="s">
        <v>395</v>
      </c>
      <c r="G34" s="305" t="s">
        <v>69</v>
      </c>
      <c r="H34" s="304" t="s">
        <v>79</v>
      </c>
      <c r="I34" s="305" t="s">
        <v>393</v>
      </c>
      <c r="J34" s="305"/>
      <c r="K34" s="307" t="s">
        <v>10</v>
      </c>
      <c r="L34" s="586">
        <v>1</v>
      </c>
      <c r="M34" s="587">
        <v>1000</v>
      </c>
      <c r="N34" s="588">
        <v>0.05</v>
      </c>
      <c r="O34" s="310">
        <f t="shared" si="1"/>
        <v>1050</v>
      </c>
      <c r="P34" s="311">
        <f t="shared" si="2"/>
        <v>87.5</v>
      </c>
      <c r="Q34" s="589">
        <f>SUM(O34)</f>
        <v>1050</v>
      </c>
      <c r="R34" s="308">
        <f>SUM(P34)</f>
        <v>87.5</v>
      </c>
      <c r="S34" s="309"/>
      <c r="T34" s="731"/>
      <c r="U34" s="310">
        <f t="shared" si="3"/>
        <v>1114.4892952720786</v>
      </c>
      <c r="V34" s="311">
        <f t="shared" si="4"/>
        <v>92.874107939339879</v>
      </c>
      <c r="W34" s="589">
        <f>SUM(U34)</f>
        <v>1114.4892952720786</v>
      </c>
      <c r="X34" s="308">
        <f>SUM(V34)</f>
        <v>92.874107939339879</v>
      </c>
      <c r="Y34" s="309"/>
      <c r="Z34" s="731"/>
      <c r="AA34" s="310">
        <f t="shared" si="5"/>
        <v>1114.4892952720786</v>
      </c>
      <c r="AB34" s="311">
        <f t="shared" si="6"/>
        <v>92.874107939339879</v>
      </c>
      <c r="AC34" s="589">
        <f>SUM(AA34)</f>
        <v>1114.4892952720786</v>
      </c>
      <c r="AD34" s="308">
        <f>SUM(AB34)</f>
        <v>92.874107939339879</v>
      </c>
      <c r="AE34" s="309"/>
      <c r="AF34" s="731"/>
      <c r="AG34" s="310">
        <f t="shared" si="7"/>
        <v>1114.4892952720786</v>
      </c>
      <c r="AH34" s="311">
        <f t="shared" si="8"/>
        <v>92.874107939339879</v>
      </c>
      <c r="AI34" s="589">
        <f>SUM(AG34)</f>
        <v>1114.4892952720786</v>
      </c>
      <c r="AJ34" s="308">
        <f>SUM(AH34)</f>
        <v>92.874107939339879</v>
      </c>
      <c r="AK34" s="309"/>
      <c r="AL34" s="731"/>
      <c r="AM34" s="310">
        <f t="shared" si="9"/>
        <v>1114.4892952720786</v>
      </c>
      <c r="AN34" s="311">
        <f t="shared" si="10"/>
        <v>92.874107939339879</v>
      </c>
      <c r="AO34" s="589">
        <f>SUM(AM34)</f>
        <v>1114.4892952720786</v>
      </c>
      <c r="AP34" s="308">
        <f>SUM(AN34)</f>
        <v>92.874107939339879</v>
      </c>
      <c r="AQ34" s="309"/>
      <c r="AR34" s="731"/>
      <c r="AS34" s="310">
        <f t="shared" si="11"/>
        <v>1114.4892952720786</v>
      </c>
      <c r="AT34" s="311">
        <f t="shared" si="12"/>
        <v>92.874107939339879</v>
      </c>
      <c r="AU34" s="589">
        <f>SUM(AS34)</f>
        <v>1114.4892952720786</v>
      </c>
      <c r="AV34" s="308">
        <f>SUM(AT34)</f>
        <v>92.874107939339879</v>
      </c>
      <c r="AW34" s="309"/>
    </row>
    <row r="35" spans="1:49" s="451" customFormat="1" ht="25.5" x14ac:dyDescent="0.15">
      <c r="A35" s="602">
        <v>4</v>
      </c>
      <c r="B35" s="610" t="s">
        <v>288</v>
      </c>
      <c r="C35" s="610" t="s">
        <v>289</v>
      </c>
      <c r="D35" s="610" t="s">
        <v>339</v>
      </c>
      <c r="E35" s="293" t="str">
        <f t="shared" si="0"/>
        <v>043001POST_HT_TGBT_vert</v>
      </c>
      <c r="F35" s="603" t="s">
        <v>398</v>
      </c>
      <c r="G35" s="294" t="s">
        <v>69</v>
      </c>
      <c r="H35" s="293" t="s">
        <v>90</v>
      </c>
      <c r="I35" s="294" t="s">
        <v>401</v>
      </c>
      <c r="J35" s="294"/>
      <c r="K35" s="547" t="s">
        <v>10</v>
      </c>
      <c r="L35" s="680">
        <v>0.33</v>
      </c>
      <c r="M35" s="590">
        <v>1000</v>
      </c>
      <c r="N35" s="591">
        <v>0.05</v>
      </c>
      <c r="O35" s="270">
        <f t="shared" si="1"/>
        <v>346.5</v>
      </c>
      <c r="P35" s="271">
        <f t="shared" si="2"/>
        <v>28.875</v>
      </c>
      <c r="Q35" s="732">
        <f>SUM(O35:O38)</f>
        <v>3496.5</v>
      </c>
      <c r="R35" s="732">
        <f>SUM(P35:P38)</f>
        <v>291.375</v>
      </c>
      <c r="S35" s="726"/>
      <c r="T35" s="731"/>
      <c r="U35" s="270">
        <f t="shared" si="3"/>
        <v>367.7814674397859</v>
      </c>
      <c r="V35" s="271">
        <f t="shared" si="4"/>
        <v>30.648455619982158</v>
      </c>
      <c r="W35" s="732">
        <f>SUM(U35:U38)</f>
        <v>3711.249353256022</v>
      </c>
      <c r="X35" s="732">
        <f>SUM(V35:V38)</f>
        <v>309.2707794380018</v>
      </c>
      <c r="Y35" s="726"/>
      <c r="Z35" s="731"/>
      <c r="AA35" s="270">
        <f t="shared" si="5"/>
        <v>367.7814674397859</v>
      </c>
      <c r="AB35" s="271">
        <f t="shared" si="6"/>
        <v>30.648455619982158</v>
      </c>
      <c r="AC35" s="732">
        <f>SUM(AA35:AA38)</f>
        <v>3711.249353256022</v>
      </c>
      <c r="AD35" s="732">
        <f>SUM(AB35:AB38)</f>
        <v>309.2707794380018</v>
      </c>
      <c r="AE35" s="726"/>
      <c r="AF35" s="731"/>
      <c r="AG35" s="270">
        <f t="shared" si="7"/>
        <v>367.7814674397859</v>
      </c>
      <c r="AH35" s="271">
        <f t="shared" si="8"/>
        <v>30.648455619982158</v>
      </c>
      <c r="AI35" s="732">
        <f>SUM(AG35:AG38)</f>
        <v>3711.249353256022</v>
      </c>
      <c r="AJ35" s="732">
        <f>SUM(AH35:AH38)</f>
        <v>309.2707794380018</v>
      </c>
      <c r="AK35" s="726"/>
      <c r="AL35" s="731"/>
      <c r="AM35" s="270">
        <f t="shared" si="9"/>
        <v>367.7814674397859</v>
      </c>
      <c r="AN35" s="271">
        <f t="shared" si="10"/>
        <v>30.648455619982158</v>
      </c>
      <c r="AO35" s="732">
        <f>SUM(AM35:AM38)</f>
        <v>3711.249353256022</v>
      </c>
      <c r="AP35" s="732">
        <f>SUM(AN35:AN38)</f>
        <v>309.2707794380018</v>
      </c>
      <c r="AQ35" s="726"/>
      <c r="AR35" s="731"/>
      <c r="AS35" s="270">
        <f t="shared" si="11"/>
        <v>367.7814674397859</v>
      </c>
      <c r="AT35" s="271">
        <f t="shared" si="12"/>
        <v>30.648455619982158</v>
      </c>
      <c r="AU35" s="732">
        <f>SUM(AS35:AS38)</f>
        <v>3711.249353256022</v>
      </c>
      <c r="AV35" s="732">
        <f>SUM(AT35:AT38)</f>
        <v>309.2707794380018</v>
      </c>
      <c r="AW35" s="726"/>
    </row>
    <row r="36" spans="1:49" s="451" customFormat="1" ht="12.75" x14ac:dyDescent="0.15">
      <c r="A36" s="612">
        <v>4</v>
      </c>
      <c r="B36" s="613" t="s">
        <v>288</v>
      </c>
      <c r="C36" s="613" t="s">
        <v>289</v>
      </c>
      <c r="D36" s="613" t="s">
        <v>339</v>
      </c>
      <c r="E36" s="274" t="str">
        <f t="shared" ref="E36" si="13">CONCATENATE(C36,H36,K36,I36)</f>
        <v>043001PROE_batiment</v>
      </c>
      <c r="F36" s="614" t="s">
        <v>569</v>
      </c>
      <c r="G36" s="275" t="s">
        <v>69</v>
      </c>
      <c r="H36" s="274" t="s">
        <v>92</v>
      </c>
      <c r="I36" s="275" t="s">
        <v>567</v>
      </c>
      <c r="J36" s="275"/>
      <c r="K36" s="297" t="s">
        <v>10</v>
      </c>
      <c r="L36" s="274">
        <v>1</v>
      </c>
      <c r="M36" s="581">
        <v>1000</v>
      </c>
      <c r="N36" s="582">
        <v>0.05</v>
      </c>
      <c r="O36" s="277">
        <f t="shared" ref="O36" si="14">M36*(N36+1)*L36</f>
        <v>1050</v>
      </c>
      <c r="P36" s="278">
        <f t="shared" ref="P36" si="15">O36/12</f>
        <v>87.5</v>
      </c>
      <c r="Q36" s="733"/>
      <c r="R36" s="733"/>
      <c r="S36" s="731"/>
      <c r="T36" s="731"/>
      <c r="U36" s="277">
        <f t="shared" ref="U36" si="16">O36*$E$10</f>
        <v>1114.4892952720786</v>
      </c>
      <c r="V36" s="278">
        <f t="shared" ref="V36" si="17">U36/12</f>
        <v>92.874107939339879</v>
      </c>
      <c r="W36" s="733"/>
      <c r="X36" s="733"/>
      <c r="Y36" s="731"/>
      <c r="Z36" s="731"/>
      <c r="AA36" s="277">
        <f t="shared" ref="AA36" si="18">O36*$E$11</f>
        <v>1114.4892952720786</v>
      </c>
      <c r="AB36" s="278">
        <f t="shared" ref="AB36" si="19">AA36/12</f>
        <v>92.874107939339879</v>
      </c>
      <c r="AC36" s="733"/>
      <c r="AD36" s="733"/>
      <c r="AE36" s="731"/>
      <c r="AF36" s="731"/>
      <c r="AG36" s="277">
        <f t="shared" ref="AG36" si="20">O36*$E$12</f>
        <v>1114.4892952720786</v>
      </c>
      <c r="AH36" s="278">
        <f t="shared" ref="AH36" si="21">AG36/12</f>
        <v>92.874107939339879</v>
      </c>
      <c r="AI36" s="733"/>
      <c r="AJ36" s="733"/>
      <c r="AK36" s="731"/>
      <c r="AL36" s="731"/>
      <c r="AM36" s="277">
        <f t="shared" ref="AM36" si="22">O36*$E$13</f>
        <v>1114.4892952720786</v>
      </c>
      <c r="AN36" s="278">
        <f t="shared" ref="AN36" si="23">AM36/12</f>
        <v>92.874107939339879</v>
      </c>
      <c r="AO36" s="733"/>
      <c r="AP36" s="733"/>
      <c r="AQ36" s="731"/>
      <c r="AR36" s="731"/>
      <c r="AS36" s="277">
        <f t="shared" ref="AS36" si="24">O36*$E$14</f>
        <v>1114.4892952720786</v>
      </c>
      <c r="AT36" s="278">
        <f t="shared" ref="AT36" si="25">AS36/12</f>
        <v>92.874107939339879</v>
      </c>
      <c r="AU36" s="733"/>
      <c r="AV36" s="733"/>
      <c r="AW36" s="731"/>
    </row>
    <row r="37" spans="1:49" s="451" customFormat="1" ht="25.5" x14ac:dyDescent="0.15">
      <c r="A37" s="612">
        <v>4</v>
      </c>
      <c r="B37" s="613" t="s">
        <v>288</v>
      </c>
      <c r="C37" s="613" t="s">
        <v>289</v>
      </c>
      <c r="D37" s="613" t="s">
        <v>339</v>
      </c>
      <c r="E37" s="274" t="str">
        <f t="shared" si="0"/>
        <v>043001POST_batiment</v>
      </c>
      <c r="F37" s="614" t="s">
        <v>399</v>
      </c>
      <c r="G37" s="275" t="s">
        <v>69</v>
      </c>
      <c r="H37" s="274" t="s">
        <v>90</v>
      </c>
      <c r="I37" s="275" t="s">
        <v>567</v>
      </c>
      <c r="J37" s="275"/>
      <c r="K37" s="297" t="s">
        <v>10</v>
      </c>
      <c r="L37" s="274">
        <v>1</v>
      </c>
      <c r="M37" s="581">
        <v>1000</v>
      </c>
      <c r="N37" s="582">
        <v>0.05</v>
      </c>
      <c r="O37" s="277">
        <f t="shared" si="1"/>
        <v>1050</v>
      </c>
      <c r="P37" s="278">
        <f t="shared" si="2"/>
        <v>87.5</v>
      </c>
      <c r="Q37" s="733"/>
      <c r="R37" s="733"/>
      <c r="S37" s="731"/>
      <c r="T37" s="731"/>
      <c r="U37" s="277">
        <f t="shared" si="3"/>
        <v>1114.4892952720786</v>
      </c>
      <c r="V37" s="278">
        <f t="shared" si="4"/>
        <v>92.874107939339879</v>
      </c>
      <c r="W37" s="733"/>
      <c r="X37" s="733"/>
      <c r="Y37" s="731"/>
      <c r="Z37" s="731"/>
      <c r="AA37" s="277">
        <f t="shared" si="5"/>
        <v>1114.4892952720786</v>
      </c>
      <c r="AB37" s="278">
        <f t="shared" si="6"/>
        <v>92.874107939339879</v>
      </c>
      <c r="AC37" s="733"/>
      <c r="AD37" s="733"/>
      <c r="AE37" s="731"/>
      <c r="AF37" s="731"/>
      <c r="AG37" s="277">
        <f t="shared" si="7"/>
        <v>1114.4892952720786</v>
      </c>
      <c r="AH37" s="278">
        <f t="shared" si="8"/>
        <v>92.874107939339879</v>
      </c>
      <c r="AI37" s="733"/>
      <c r="AJ37" s="733"/>
      <c r="AK37" s="731"/>
      <c r="AL37" s="731"/>
      <c r="AM37" s="277">
        <f t="shared" si="9"/>
        <v>1114.4892952720786</v>
      </c>
      <c r="AN37" s="278">
        <f t="shared" si="10"/>
        <v>92.874107939339879</v>
      </c>
      <c r="AO37" s="733"/>
      <c r="AP37" s="733"/>
      <c r="AQ37" s="731"/>
      <c r="AR37" s="731"/>
      <c r="AS37" s="277">
        <f t="shared" si="11"/>
        <v>1114.4892952720786</v>
      </c>
      <c r="AT37" s="278">
        <f t="shared" si="12"/>
        <v>92.874107939339879</v>
      </c>
      <c r="AU37" s="733"/>
      <c r="AV37" s="733"/>
      <c r="AW37" s="731"/>
    </row>
    <row r="38" spans="1:49" s="451" customFormat="1" ht="14.1" customHeight="1" thickBot="1" x14ac:dyDescent="0.2">
      <c r="A38" s="604">
        <v>4</v>
      </c>
      <c r="B38" s="611" t="s">
        <v>288</v>
      </c>
      <c r="C38" s="611" t="s">
        <v>289</v>
      </c>
      <c r="D38" s="611" t="s">
        <v>339</v>
      </c>
      <c r="E38" s="281" t="str">
        <f t="shared" si="0"/>
        <v>043001ECLS_Batiment</v>
      </c>
      <c r="F38" s="605" t="s">
        <v>395</v>
      </c>
      <c r="G38" s="282" t="s">
        <v>69</v>
      </c>
      <c r="H38" s="281" t="s">
        <v>79</v>
      </c>
      <c r="I38" s="282" t="s">
        <v>393</v>
      </c>
      <c r="J38" s="282"/>
      <c r="K38" s="298" t="s">
        <v>10</v>
      </c>
      <c r="L38" s="280">
        <v>1</v>
      </c>
      <c r="M38" s="592">
        <v>1000</v>
      </c>
      <c r="N38" s="593">
        <v>0.05</v>
      </c>
      <c r="O38" s="284">
        <f t="shared" si="1"/>
        <v>1050</v>
      </c>
      <c r="P38" s="285">
        <f t="shared" si="2"/>
        <v>87.5</v>
      </c>
      <c r="Q38" s="734"/>
      <c r="R38" s="734"/>
      <c r="S38" s="727"/>
      <c r="T38" s="731"/>
      <c r="U38" s="284">
        <f t="shared" si="3"/>
        <v>1114.4892952720786</v>
      </c>
      <c r="V38" s="285">
        <f t="shared" si="4"/>
        <v>92.874107939339879</v>
      </c>
      <c r="W38" s="734"/>
      <c r="X38" s="734"/>
      <c r="Y38" s="727"/>
      <c r="Z38" s="731"/>
      <c r="AA38" s="284">
        <f t="shared" si="5"/>
        <v>1114.4892952720786</v>
      </c>
      <c r="AB38" s="285">
        <f t="shared" si="6"/>
        <v>92.874107939339879</v>
      </c>
      <c r="AC38" s="734"/>
      <c r="AD38" s="734"/>
      <c r="AE38" s="727"/>
      <c r="AF38" s="731"/>
      <c r="AG38" s="284">
        <f t="shared" si="7"/>
        <v>1114.4892952720786</v>
      </c>
      <c r="AH38" s="285">
        <f t="shared" si="8"/>
        <v>92.874107939339879</v>
      </c>
      <c r="AI38" s="734"/>
      <c r="AJ38" s="734"/>
      <c r="AK38" s="727"/>
      <c r="AL38" s="731"/>
      <c r="AM38" s="284">
        <f t="shared" si="9"/>
        <v>1114.4892952720786</v>
      </c>
      <c r="AN38" s="285">
        <f t="shared" si="10"/>
        <v>92.874107939339879</v>
      </c>
      <c r="AO38" s="734"/>
      <c r="AP38" s="734"/>
      <c r="AQ38" s="727"/>
      <c r="AR38" s="731"/>
      <c r="AS38" s="284">
        <f t="shared" si="11"/>
        <v>1114.4892952720786</v>
      </c>
      <c r="AT38" s="285">
        <f t="shared" si="12"/>
        <v>92.874107939339879</v>
      </c>
      <c r="AU38" s="734"/>
      <c r="AV38" s="734"/>
      <c r="AW38" s="727"/>
    </row>
    <row r="39" spans="1:49" x14ac:dyDescent="0.3">
      <c r="O39" s="208">
        <f>SUM(O19:O38)</f>
        <v>20643</v>
      </c>
      <c r="P39" s="208">
        <f t="shared" ref="P39:AW39" si="26">SUM(P19:P38)</f>
        <v>1720.25</v>
      </c>
      <c r="Q39" s="208">
        <f t="shared" si="26"/>
        <v>20643</v>
      </c>
      <c r="R39" s="208">
        <f t="shared" si="26"/>
        <v>1720.25</v>
      </c>
      <c r="S39" s="208">
        <f t="shared" si="26"/>
        <v>0</v>
      </c>
      <c r="T39" s="208">
        <f t="shared" si="26"/>
        <v>0</v>
      </c>
      <c r="U39" s="208">
        <f t="shared" si="26"/>
        <v>21910.859545049068</v>
      </c>
      <c r="V39" s="208">
        <f t="shared" si="26"/>
        <v>1825.9049620874218</v>
      </c>
      <c r="W39" s="208">
        <f t="shared" si="26"/>
        <v>21910.859545049065</v>
      </c>
      <c r="X39" s="208">
        <f t="shared" si="26"/>
        <v>1825.9049620874221</v>
      </c>
      <c r="Y39" s="208">
        <f t="shared" si="26"/>
        <v>0</v>
      </c>
      <c r="Z39" s="208">
        <f t="shared" si="26"/>
        <v>0</v>
      </c>
      <c r="AA39" s="208">
        <f t="shared" si="26"/>
        <v>21910.859545049068</v>
      </c>
      <c r="AB39" s="208">
        <f t="shared" si="26"/>
        <v>1825.9049620874218</v>
      </c>
      <c r="AC39" s="208">
        <f t="shared" si="26"/>
        <v>21910.859545049065</v>
      </c>
      <c r="AD39" s="208">
        <f t="shared" si="26"/>
        <v>1825.9049620874221</v>
      </c>
      <c r="AE39" s="208">
        <f t="shared" si="26"/>
        <v>0</v>
      </c>
      <c r="AF39" s="208">
        <f t="shared" si="26"/>
        <v>0</v>
      </c>
      <c r="AG39" s="208">
        <f t="shared" si="26"/>
        <v>21910.859545049068</v>
      </c>
      <c r="AH39" s="208">
        <f t="shared" si="26"/>
        <v>1825.9049620874218</v>
      </c>
      <c r="AI39" s="208">
        <f t="shared" si="26"/>
        <v>21910.859545049065</v>
      </c>
      <c r="AJ39" s="208">
        <f t="shared" si="26"/>
        <v>1825.9049620874221</v>
      </c>
      <c r="AK39" s="208">
        <f t="shared" si="26"/>
        <v>0</v>
      </c>
      <c r="AL39" s="208">
        <f t="shared" si="26"/>
        <v>0</v>
      </c>
      <c r="AM39" s="208">
        <f t="shared" si="26"/>
        <v>21910.859545049068</v>
      </c>
      <c r="AN39" s="208">
        <f t="shared" si="26"/>
        <v>1825.9049620874218</v>
      </c>
      <c r="AO39" s="208">
        <f t="shared" si="26"/>
        <v>21910.859545049065</v>
      </c>
      <c r="AP39" s="208">
        <f t="shared" si="26"/>
        <v>1825.9049620874221</v>
      </c>
      <c r="AQ39" s="208">
        <f t="shared" si="26"/>
        <v>0</v>
      </c>
      <c r="AR39" s="208">
        <f t="shared" si="26"/>
        <v>0</v>
      </c>
      <c r="AS39" s="208">
        <f t="shared" si="26"/>
        <v>21910.859545049068</v>
      </c>
      <c r="AT39" s="208">
        <f t="shared" si="26"/>
        <v>1825.9049620874218</v>
      </c>
      <c r="AU39" s="208">
        <f t="shared" si="26"/>
        <v>21910.859545049065</v>
      </c>
      <c r="AV39" s="208">
        <f t="shared" si="26"/>
        <v>1825.9049620874221</v>
      </c>
      <c r="AW39" s="208">
        <f t="shared" si="26"/>
        <v>0</v>
      </c>
    </row>
  </sheetData>
  <autoFilter ref="A18:AW38"/>
  <dataConsolidate/>
  <mergeCells count="64">
    <mergeCell ref="AU35:AU38"/>
    <mergeCell ref="AV35:AV38"/>
    <mergeCell ref="AW35:AW38"/>
    <mergeCell ref="AJ35:AJ38"/>
    <mergeCell ref="AK35:AK38"/>
    <mergeCell ref="AO35:AO38"/>
    <mergeCell ref="AP35:AP38"/>
    <mergeCell ref="AQ35:AQ38"/>
    <mergeCell ref="AL19:AL38"/>
    <mergeCell ref="AR19:AR38"/>
    <mergeCell ref="AJ19:AJ30"/>
    <mergeCell ref="AK19:AK30"/>
    <mergeCell ref="AJ32:AJ33"/>
    <mergeCell ref="AK32:AK33"/>
    <mergeCell ref="AO19:AO30"/>
    <mergeCell ref="AP19:AP30"/>
    <mergeCell ref="Y35:Y38"/>
    <mergeCell ref="AC35:AC38"/>
    <mergeCell ref="AD35:AD38"/>
    <mergeCell ref="AE35:AE38"/>
    <mergeCell ref="AI35:AI38"/>
    <mergeCell ref="AF19:AF38"/>
    <mergeCell ref="Z19:Z38"/>
    <mergeCell ref="Y19:Y30"/>
    <mergeCell ref="Y32:Y33"/>
    <mergeCell ref="AI19:AI30"/>
    <mergeCell ref="AI32:AI33"/>
    <mergeCell ref="Q35:Q38"/>
    <mergeCell ref="R35:R38"/>
    <mergeCell ref="S35:S38"/>
    <mergeCell ref="W35:W38"/>
    <mergeCell ref="X35:X38"/>
    <mergeCell ref="T19:T38"/>
    <mergeCell ref="R32:R33"/>
    <mergeCell ref="S32:S33"/>
    <mergeCell ref="Q32:Q33"/>
    <mergeCell ref="Q19:Q30"/>
    <mergeCell ref="R19:R30"/>
    <mergeCell ref="S19:S30"/>
    <mergeCell ref="X19:X30"/>
    <mergeCell ref="W32:W33"/>
    <mergeCell ref="X32:X33"/>
    <mergeCell ref="W19:W30"/>
    <mergeCell ref="AU19:AU30"/>
    <mergeCell ref="AV19:AV30"/>
    <mergeCell ref="AW19:AW30"/>
    <mergeCell ref="AU32:AU33"/>
    <mergeCell ref="AV32:AV33"/>
    <mergeCell ref="AW32:AW33"/>
    <mergeCell ref="AQ19:AQ30"/>
    <mergeCell ref="AO32:AO33"/>
    <mergeCell ref="AP32:AP33"/>
    <mergeCell ref="AQ32:AQ33"/>
    <mergeCell ref="A1:C1"/>
    <mergeCell ref="A3:C3"/>
    <mergeCell ref="A5:B5"/>
    <mergeCell ref="A6:C6"/>
    <mergeCell ref="M17:N17"/>
    <mergeCell ref="AC19:AC30"/>
    <mergeCell ref="AD19:AD30"/>
    <mergeCell ref="AE19:AE30"/>
    <mergeCell ref="AC32:AC33"/>
    <mergeCell ref="AD32:AD33"/>
    <mergeCell ref="AE32:AE33"/>
  </mergeCells>
  <conditionalFormatting sqref="E19:E35 E37:E38">
    <cfRule type="expression" dxfId="51" priority="23">
      <formula>ISBLANK(#REF!)</formula>
    </cfRule>
  </conditionalFormatting>
  <conditionalFormatting sqref="E36">
    <cfRule type="expression" dxfId="0" priority="1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Liste_D!$A$2:$A$17</xm:f>
          </x14:formula1>
          <xm:sqref>G19:G38</xm:sqref>
        </x14:dataValidation>
        <x14:dataValidation type="list" allowBlank="1" showInputMessage="1" showErrorMessage="1">
          <x14:formula1>
            <xm:f>Liste_D!$B$2:$B$62</xm:f>
          </x14:formula1>
          <xm:sqref>H19:H38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33"/>
  <sheetViews>
    <sheetView topLeftCell="A16" zoomScale="115" zoomScaleNormal="115" workbookViewId="0">
      <selection activeCell="C21" sqref="C21"/>
    </sheetView>
  </sheetViews>
  <sheetFormatPr baseColWidth="10" defaultColWidth="10.85546875" defaultRowHeight="12" outlineLevelRow="1" outlineLevelCol="1" x14ac:dyDescent="0.25"/>
  <cols>
    <col min="1" max="1" width="6.85546875" style="322" customWidth="1"/>
    <col min="2" max="2" width="21.42578125" style="322" customWidth="1"/>
    <col min="3" max="4" width="10.85546875" style="322"/>
    <col min="5" max="5" width="17.140625" style="323" customWidth="1"/>
    <col min="6" max="6" width="17.42578125" style="323" customWidth="1" outlineLevel="1"/>
    <col min="7" max="7" width="22.7109375" style="322" customWidth="1" outlineLevel="1"/>
    <col min="8" max="12" width="10.85546875" style="322" customWidth="1" outlineLevel="1"/>
    <col min="13" max="13" width="12.85546875" style="324" customWidth="1" outlineLevel="1"/>
    <col min="14" max="14" width="11" style="325" bestFit="1" customWidth="1"/>
    <col min="15" max="15" width="11" style="326" bestFit="1" customWidth="1"/>
    <col min="16" max="16" width="11" style="325" customWidth="1" outlineLevel="1"/>
    <col min="17" max="17" width="11.140625" style="325" customWidth="1" outlineLevel="1"/>
    <col min="18" max="18" width="12.5703125" style="325" customWidth="1"/>
    <col min="19" max="19" width="12.7109375" style="325" customWidth="1"/>
    <col min="20" max="20" width="10.85546875" style="325"/>
    <col min="21" max="21" width="2.7109375" style="325" customWidth="1"/>
    <col min="22" max="22" width="11" style="325" customWidth="1" outlineLevel="1"/>
    <col min="23" max="26" width="13.140625" style="325" customWidth="1" outlineLevel="1"/>
    <col min="27" max="27" width="2.42578125" style="325" customWidth="1"/>
    <col min="28" max="28" width="11" style="325" customWidth="1" outlineLevel="1"/>
    <col min="29" max="29" width="12.140625" style="325" customWidth="1" outlineLevel="1"/>
    <col min="30" max="32" width="10.85546875" style="325" customWidth="1" outlineLevel="1"/>
    <col min="33" max="33" width="2.5703125" style="325" customWidth="1"/>
    <col min="34" max="34" width="11" style="325" customWidth="1" outlineLevel="1"/>
    <col min="35" max="35" width="12.140625" style="325" customWidth="1" outlineLevel="1"/>
    <col min="36" max="37" width="12.85546875" style="325" customWidth="1" outlineLevel="1"/>
    <col min="38" max="38" width="10.85546875" style="325" customWidth="1" outlineLevel="1"/>
    <col min="39" max="39" width="3.140625" style="325" customWidth="1"/>
    <col min="40" max="40" width="11" style="325" customWidth="1" outlineLevel="1"/>
    <col min="41" max="41" width="12.140625" style="325" customWidth="1" outlineLevel="1"/>
    <col min="42" max="44" width="10.85546875" style="325" customWidth="1" outlineLevel="1"/>
    <col min="45" max="45" width="3.42578125" style="325" customWidth="1"/>
    <col min="46" max="46" width="11" style="325" customWidth="1" outlineLevel="1" collapsed="1"/>
    <col min="47" max="47" width="12.140625" style="325" customWidth="1" outlineLevel="1"/>
    <col min="48" max="49" width="10.85546875" style="322" customWidth="1" outlineLevel="1"/>
    <col min="50" max="50" width="7.140625" style="322" customWidth="1" outlineLevel="1"/>
    <col min="51" max="16384" width="10.85546875" style="322"/>
  </cols>
  <sheetData>
    <row r="1" spans="1:6" outlineLevel="1" x14ac:dyDescent="0.25">
      <c r="A1" s="744" t="s">
        <v>21</v>
      </c>
      <c r="B1" s="744"/>
      <c r="C1" s="744"/>
      <c r="D1" s="327"/>
      <c r="E1" s="328"/>
      <c r="F1" s="452"/>
    </row>
    <row r="2" spans="1:6" outlineLevel="1" x14ac:dyDescent="0.25">
      <c r="A2" s="327"/>
      <c r="B2" s="327"/>
      <c r="C2" s="327"/>
      <c r="D2" s="327"/>
      <c r="E2" s="328"/>
      <c r="F2" s="452"/>
    </row>
    <row r="3" spans="1:6" outlineLevel="1" x14ac:dyDescent="0.25">
      <c r="A3" s="745" t="s">
        <v>22</v>
      </c>
      <c r="B3" s="746"/>
      <c r="C3" s="746"/>
      <c r="D3" s="327"/>
      <c r="E3" s="328"/>
      <c r="F3" s="452"/>
    </row>
    <row r="4" spans="1:6" outlineLevel="1" x14ac:dyDescent="0.25">
      <c r="A4" s="210"/>
      <c r="B4" s="327"/>
      <c r="C4" s="327"/>
      <c r="D4" s="327"/>
      <c r="E4" s="328"/>
      <c r="F4" s="452"/>
    </row>
    <row r="5" spans="1:6" outlineLevel="1" x14ac:dyDescent="0.25">
      <c r="A5" s="747" t="s">
        <v>23</v>
      </c>
      <c r="B5" s="748"/>
      <c r="C5" s="327"/>
      <c r="D5" s="327"/>
      <c r="E5" s="328"/>
      <c r="F5" s="452"/>
    </row>
    <row r="6" spans="1:6" outlineLevel="1" x14ac:dyDescent="0.25">
      <c r="A6" s="749" t="s">
        <v>24</v>
      </c>
      <c r="B6" s="750"/>
      <c r="C6" s="750"/>
      <c r="D6" s="327"/>
      <c r="E6" s="328"/>
    </row>
    <row r="7" spans="1:6" ht="12.75" outlineLevel="1" thickBot="1" x14ac:dyDescent="0.3">
      <c r="A7" s="327"/>
      <c r="B7" s="327"/>
      <c r="C7" s="327"/>
      <c r="D7" s="327"/>
      <c r="E7" s="328"/>
      <c r="F7" s="452"/>
    </row>
    <row r="8" spans="1:6" ht="12.75" outlineLevel="1" thickBot="1" x14ac:dyDescent="0.3">
      <c r="A8" s="327"/>
      <c r="B8" s="327"/>
      <c r="C8" s="327"/>
      <c r="D8" s="211" t="s">
        <v>25</v>
      </c>
      <c r="E8" s="212" t="s">
        <v>26</v>
      </c>
      <c r="F8" s="453"/>
    </row>
    <row r="9" spans="1:6" outlineLevel="1" x14ac:dyDescent="0.25">
      <c r="A9" s="465" t="s">
        <v>27</v>
      </c>
      <c r="B9" s="214" t="s">
        <v>28</v>
      </c>
      <c r="C9" s="439" t="s">
        <v>29</v>
      </c>
      <c r="D9" s="216">
        <v>112.1</v>
      </c>
      <c r="E9" s="217"/>
      <c r="F9" s="467"/>
    </row>
    <row r="10" spans="1:6" outlineLevel="1" x14ac:dyDescent="0.25">
      <c r="A10" s="468" t="s">
        <v>30</v>
      </c>
      <c r="B10" s="219" t="s">
        <v>31</v>
      </c>
      <c r="C10" s="441" t="s">
        <v>32</v>
      </c>
      <c r="D10" s="221">
        <v>120.2</v>
      </c>
      <c r="E10" s="469">
        <f>0.15+0.85*$D$10/$D$9</f>
        <v>1.0614183764495986</v>
      </c>
    </row>
    <row r="11" spans="1:6" outlineLevel="1" x14ac:dyDescent="0.25">
      <c r="A11" s="470"/>
      <c r="B11" s="219" t="s">
        <v>33</v>
      </c>
      <c r="C11" s="441" t="s">
        <v>32</v>
      </c>
      <c r="D11" s="224">
        <v>120.2</v>
      </c>
      <c r="E11" s="471">
        <f>0.15+0.85*$D$11/$D$9</f>
        <v>1.0614183764495986</v>
      </c>
    </row>
    <row r="12" spans="1:6" outlineLevel="1" x14ac:dyDescent="0.25">
      <c r="A12" s="470"/>
      <c r="B12" s="219" t="s">
        <v>34</v>
      </c>
      <c r="C12" s="441" t="s">
        <v>32</v>
      </c>
      <c r="D12" s="226">
        <v>120.2</v>
      </c>
      <c r="E12" s="472">
        <f>0.15+0.85*$D$12/$D$9</f>
        <v>1.0614183764495986</v>
      </c>
    </row>
    <row r="13" spans="1:6" outlineLevel="1" x14ac:dyDescent="0.25">
      <c r="A13" s="470"/>
      <c r="B13" s="219" t="s">
        <v>35</v>
      </c>
      <c r="C13" s="441" t="s">
        <v>32</v>
      </c>
      <c r="D13" s="228">
        <v>120.2</v>
      </c>
      <c r="E13" s="473">
        <f>0.15+0.85*$D$13/$D$9</f>
        <v>1.0614183764495986</v>
      </c>
    </row>
    <row r="14" spans="1:6" ht="12.75" outlineLevel="1" thickBot="1" x14ac:dyDescent="0.3">
      <c r="A14" s="474"/>
      <c r="B14" s="231" t="s">
        <v>36</v>
      </c>
      <c r="C14" s="442" t="s">
        <v>32</v>
      </c>
      <c r="D14" s="233">
        <v>120.2</v>
      </c>
      <c r="E14" s="475">
        <f>0.15+0.85*$D$14/$D$9</f>
        <v>1.0614183764495986</v>
      </c>
    </row>
    <row r="15" spans="1:6" outlineLevel="1" x14ac:dyDescent="0.25"/>
    <row r="16" spans="1:6" outlineLevel="1" x14ac:dyDescent="0.25"/>
    <row r="17" spans="1:50" ht="12.75" thickBot="1" x14ac:dyDescent="0.3">
      <c r="N17" s="751" t="s">
        <v>50</v>
      </c>
      <c r="O17" s="751"/>
    </row>
    <row r="18" spans="1:50" ht="60.75" thickBot="1" x14ac:dyDescent="0.3">
      <c r="A18" s="476" t="s">
        <v>0</v>
      </c>
      <c r="B18" s="477" t="s">
        <v>1</v>
      </c>
      <c r="C18" s="477" t="s">
        <v>2</v>
      </c>
      <c r="D18" s="477" t="s">
        <v>565</v>
      </c>
      <c r="E18" s="477" t="s">
        <v>213</v>
      </c>
      <c r="F18" s="477" t="s">
        <v>3</v>
      </c>
      <c r="G18" s="478" t="s">
        <v>4</v>
      </c>
      <c r="H18" s="477" t="s">
        <v>5</v>
      </c>
      <c r="I18" s="477" t="s">
        <v>6</v>
      </c>
      <c r="J18" s="477" t="s">
        <v>8</v>
      </c>
      <c r="K18" s="477" t="s">
        <v>9</v>
      </c>
      <c r="L18" s="480" t="s">
        <v>10</v>
      </c>
      <c r="M18" s="481" t="s">
        <v>7</v>
      </c>
      <c r="N18" s="514" t="s">
        <v>218</v>
      </c>
      <c r="O18" s="482" t="s">
        <v>37</v>
      </c>
      <c r="P18" s="515" t="s">
        <v>39</v>
      </c>
      <c r="Q18" s="516" t="s">
        <v>38</v>
      </c>
      <c r="R18" s="516" t="s">
        <v>52</v>
      </c>
      <c r="S18" s="516" t="s">
        <v>51</v>
      </c>
      <c r="T18" s="517" t="s">
        <v>53</v>
      </c>
      <c r="U18" s="518"/>
      <c r="V18" s="519" t="s">
        <v>41</v>
      </c>
      <c r="W18" s="520" t="s">
        <v>40</v>
      </c>
      <c r="X18" s="520" t="s">
        <v>222</v>
      </c>
      <c r="Y18" s="520" t="s">
        <v>55</v>
      </c>
      <c r="Z18" s="521" t="s">
        <v>54</v>
      </c>
      <c r="AA18" s="522"/>
      <c r="AB18" s="523" t="s">
        <v>43</v>
      </c>
      <c r="AC18" s="524" t="s">
        <v>42</v>
      </c>
      <c r="AD18" s="524" t="s">
        <v>224</v>
      </c>
      <c r="AE18" s="524" t="s">
        <v>223</v>
      </c>
      <c r="AF18" s="525" t="s">
        <v>56</v>
      </c>
      <c r="AG18" s="526"/>
      <c r="AH18" s="527" t="s">
        <v>45</v>
      </c>
      <c r="AI18" s="528" t="s">
        <v>44</v>
      </c>
      <c r="AJ18" s="528" t="s">
        <v>61</v>
      </c>
      <c r="AK18" s="528" t="s">
        <v>60</v>
      </c>
      <c r="AL18" s="529" t="s">
        <v>57</v>
      </c>
      <c r="AM18" s="530"/>
      <c r="AN18" s="531" t="s">
        <v>47</v>
      </c>
      <c r="AO18" s="532" t="s">
        <v>46</v>
      </c>
      <c r="AP18" s="532" t="s">
        <v>63</v>
      </c>
      <c r="AQ18" s="532" t="s">
        <v>62</v>
      </c>
      <c r="AR18" s="533" t="s">
        <v>58</v>
      </c>
      <c r="AS18" s="534"/>
      <c r="AT18" s="535" t="s">
        <v>49</v>
      </c>
      <c r="AU18" s="536" t="s">
        <v>48</v>
      </c>
      <c r="AV18" s="537" t="s">
        <v>65</v>
      </c>
      <c r="AW18" s="537" t="s">
        <v>64</v>
      </c>
      <c r="AX18" s="538" t="s">
        <v>59</v>
      </c>
    </row>
    <row r="19" spans="1:50" s="366" customFormat="1" ht="24" x14ac:dyDescent="0.25">
      <c r="A19" s="354">
        <v>4</v>
      </c>
      <c r="B19" s="355" t="s">
        <v>249</v>
      </c>
      <c r="C19" s="355" t="s">
        <v>250</v>
      </c>
      <c r="D19" s="267" t="s">
        <v>554</v>
      </c>
      <c r="E19" s="355" t="str">
        <f>CONCATENATE(C19,I19,L19,J19)</f>
        <v>044001ESSA_Batiment</v>
      </c>
      <c r="F19" s="355" t="str">
        <f t="shared" ref="F19:F27" si="0">CONCATENATE(C19,I19,L19,J19,L19,K19)</f>
        <v>044001ESSA_Batiment_DISC</v>
      </c>
      <c r="G19" s="267" t="s">
        <v>487</v>
      </c>
      <c r="H19" s="356" t="s">
        <v>20</v>
      </c>
      <c r="I19" s="355" t="s">
        <v>81</v>
      </c>
      <c r="J19" s="356" t="s">
        <v>393</v>
      </c>
      <c r="K19" s="356" t="s">
        <v>489</v>
      </c>
      <c r="L19" s="396" t="s">
        <v>10</v>
      </c>
      <c r="M19" s="560">
        <v>1</v>
      </c>
      <c r="N19" s="359">
        <v>1000</v>
      </c>
      <c r="O19" s="360">
        <v>0.05</v>
      </c>
      <c r="P19" s="361">
        <f t="shared" ref="P19:P27" si="1">N19*(O19+1)*M19</f>
        <v>1050</v>
      </c>
      <c r="Q19" s="363">
        <f t="shared" ref="Q19:Q27" si="2">P19/12</f>
        <v>87.5</v>
      </c>
      <c r="R19" s="689">
        <f>SUM(P19:P28)</f>
        <v>11550</v>
      </c>
      <c r="S19" s="737">
        <f>SUM(Q19:Q28)</f>
        <v>962.5</v>
      </c>
      <c r="T19" s="741"/>
      <c r="U19" s="739"/>
      <c r="V19" s="361">
        <f t="shared" ref="V19:V27" si="3">P19*$E$10</f>
        <v>1114.4892952720786</v>
      </c>
      <c r="W19" s="363">
        <f t="shared" ref="W19:W27" si="4">V19/12</f>
        <v>92.874107939339879</v>
      </c>
      <c r="X19" s="735">
        <f>SUM(V19:V28)</f>
        <v>12259.382247992864</v>
      </c>
      <c r="Y19" s="737">
        <f>SUM(W19:W28)</f>
        <v>1021.6151873327386</v>
      </c>
      <c r="Z19" s="741"/>
      <c r="AA19" s="753"/>
      <c r="AB19" s="374">
        <f t="shared" ref="AB19:AB27" si="5">P19*$E$11</f>
        <v>1114.4892952720786</v>
      </c>
      <c r="AC19" s="404">
        <f t="shared" ref="AC19:AC27" si="6">AB19/12</f>
        <v>92.874107939339879</v>
      </c>
      <c r="AD19" s="689">
        <f>SUM(AB19:AB28)</f>
        <v>12259.382247992864</v>
      </c>
      <c r="AE19" s="737">
        <f>SUM(AC19:AC28)</f>
        <v>1021.6151873327386</v>
      </c>
      <c r="AF19" s="741"/>
      <c r="AG19" s="753"/>
      <c r="AH19" s="374">
        <f t="shared" ref="AH19:AH27" si="7">P19*$E$12</f>
        <v>1114.4892952720786</v>
      </c>
      <c r="AI19" s="404">
        <f t="shared" ref="AI19:AI27" si="8">AH19/12</f>
        <v>92.874107939339879</v>
      </c>
      <c r="AJ19" s="689">
        <f>SUM(AH19:AH28)</f>
        <v>12259.382247992864</v>
      </c>
      <c r="AK19" s="737">
        <f>SUM(AI19:AI28)</f>
        <v>1021.6151873327386</v>
      </c>
      <c r="AL19" s="741"/>
      <c r="AM19" s="753"/>
      <c r="AN19" s="374">
        <f t="shared" ref="AN19:AN27" si="9">P19*$E$13</f>
        <v>1114.4892952720786</v>
      </c>
      <c r="AO19" s="404">
        <f t="shared" ref="AO19:AO27" si="10">AN19/12</f>
        <v>92.874107939339879</v>
      </c>
      <c r="AP19" s="689">
        <f>SUM(AN19:AN28)</f>
        <v>12259.382247992864</v>
      </c>
      <c r="AQ19" s="737">
        <f>SUM(AO19:AO28)</f>
        <v>1021.6151873327386</v>
      </c>
      <c r="AR19" s="741"/>
      <c r="AS19" s="753"/>
      <c r="AT19" s="374">
        <f t="shared" ref="AT19:AT27" si="11">P19*$E$14</f>
        <v>1114.4892952720786</v>
      </c>
      <c r="AU19" s="565">
        <f t="shared" ref="AU19:AU27" si="12">AT19/12</f>
        <v>92.874107939339879</v>
      </c>
      <c r="AV19" s="689">
        <f>SUM(AT19:AT28)</f>
        <v>12259.382247992864</v>
      </c>
      <c r="AW19" s="737">
        <f>SUM(AU19:AU28)</f>
        <v>1021.6151873327386</v>
      </c>
      <c r="AX19" s="741"/>
    </row>
    <row r="20" spans="1:50" s="366" customFormat="1" ht="24" x14ac:dyDescent="0.25">
      <c r="A20" s="367">
        <v>4</v>
      </c>
      <c r="B20" s="368" t="s">
        <v>251</v>
      </c>
      <c r="C20" s="368" t="s">
        <v>252</v>
      </c>
      <c r="D20" s="368" t="s">
        <v>554</v>
      </c>
      <c r="E20" s="368" t="str">
        <f t="shared" ref="E20:E32" si="13">CONCATENATE(C20,I20,L20,J20)</f>
        <v>044007ESSA_Batiment</v>
      </c>
      <c r="F20" s="368" t="str">
        <f t="shared" si="0"/>
        <v>044007ESSA_Batiment_DISC</v>
      </c>
      <c r="G20" s="368" t="s">
        <v>488</v>
      </c>
      <c r="H20" s="369" t="s">
        <v>20</v>
      </c>
      <c r="I20" s="368" t="s">
        <v>81</v>
      </c>
      <c r="J20" s="369" t="s">
        <v>393</v>
      </c>
      <c r="K20" s="369" t="s">
        <v>489</v>
      </c>
      <c r="L20" s="401" t="s">
        <v>10</v>
      </c>
      <c r="M20" s="566">
        <v>1</v>
      </c>
      <c r="N20" s="372">
        <v>1000</v>
      </c>
      <c r="O20" s="373">
        <v>0.05</v>
      </c>
      <c r="P20" s="374">
        <f t="shared" si="1"/>
        <v>1050</v>
      </c>
      <c r="Q20" s="376">
        <f t="shared" si="2"/>
        <v>87.5</v>
      </c>
      <c r="R20" s="690"/>
      <c r="S20" s="686"/>
      <c r="T20" s="742"/>
      <c r="U20" s="739"/>
      <c r="V20" s="374">
        <f t="shared" si="3"/>
        <v>1114.4892952720786</v>
      </c>
      <c r="W20" s="365">
        <f t="shared" si="4"/>
        <v>92.874107939339879</v>
      </c>
      <c r="X20" s="752"/>
      <c r="Y20" s="686"/>
      <c r="Z20" s="742"/>
      <c r="AA20" s="753"/>
      <c r="AB20" s="374">
        <f t="shared" si="5"/>
        <v>1114.4892952720786</v>
      </c>
      <c r="AC20" s="404">
        <f t="shared" si="6"/>
        <v>92.874107939339879</v>
      </c>
      <c r="AD20" s="690"/>
      <c r="AE20" s="686"/>
      <c r="AF20" s="742"/>
      <c r="AG20" s="753"/>
      <c r="AH20" s="374">
        <f t="shared" si="7"/>
        <v>1114.4892952720786</v>
      </c>
      <c r="AI20" s="404">
        <f t="shared" si="8"/>
        <v>92.874107939339879</v>
      </c>
      <c r="AJ20" s="690"/>
      <c r="AK20" s="686"/>
      <c r="AL20" s="742"/>
      <c r="AM20" s="753"/>
      <c r="AN20" s="374">
        <f t="shared" si="9"/>
        <v>1114.4892952720786</v>
      </c>
      <c r="AO20" s="404">
        <f t="shared" si="10"/>
        <v>92.874107939339879</v>
      </c>
      <c r="AP20" s="690"/>
      <c r="AQ20" s="686"/>
      <c r="AR20" s="742"/>
      <c r="AS20" s="753"/>
      <c r="AT20" s="374">
        <f t="shared" si="11"/>
        <v>1114.4892952720786</v>
      </c>
      <c r="AU20" s="565">
        <f t="shared" si="12"/>
        <v>92.874107939339879</v>
      </c>
      <c r="AV20" s="690"/>
      <c r="AW20" s="686"/>
      <c r="AX20" s="742"/>
    </row>
    <row r="21" spans="1:50" s="366" customFormat="1" ht="24" x14ac:dyDescent="0.25">
      <c r="A21" s="367">
        <v>4</v>
      </c>
      <c r="B21" s="368" t="s">
        <v>255</v>
      </c>
      <c r="C21" s="563" t="s">
        <v>256</v>
      </c>
      <c r="D21" s="276" t="s">
        <v>554</v>
      </c>
      <c r="E21" s="368" t="str">
        <f t="shared" si="13"/>
        <v>044009ESSA_Batiment</v>
      </c>
      <c r="F21" s="368" t="str">
        <f t="shared" si="0"/>
        <v>044009ESSA_Batiment_DISC</v>
      </c>
      <c r="G21" s="276" t="s">
        <v>486</v>
      </c>
      <c r="H21" s="369" t="s">
        <v>20</v>
      </c>
      <c r="I21" s="368" t="s">
        <v>81</v>
      </c>
      <c r="J21" s="369" t="s">
        <v>393</v>
      </c>
      <c r="K21" s="369" t="s">
        <v>489</v>
      </c>
      <c r="L21" s="401" t="s">
        <v>10</v>
      </c>
      <c r="M21" s="566">
        <v>1</v>
      </c>
      <c r="N21" s="372">
        <v>1000</v>
      </c>
      <c r="O21" s="373">
        <v>0.05</v>
      </c>
      <c r="P21" s="374">
        <f t="shared" si="1"/>
        <v>1050</v>
      </c>
      <c r="Q21" s="376">
        <f t="shared" si="2"/>
        <v>87.5</v>
      </c>
      <c r="R21" s="690"/>
      <c r="S21" s="686"/>
      <c r="T21" s="742"/>
      <c r="U21" s="739"/>
      <c r="V21" s="374">
        <f t="shared" si="3"/>
        <v>1114.4892952720786</v>
      </c>
      <c r="W21" s="365">
        <f t="shared" si="4"/>
        <v>92.874107939339879</v>
      </c>
      <c r="X21" s="752"/>
      <c r="Y21" s="686"/>
      <c r="Z21" s="742"/>
      <c r="AA21" s="753"/>
      <c r="AB21" s="374">
        <f t="shared" si="5"/>
        <v>1114.4892952720786</v>
      </c>
      <c r="AC21" s="404">
        <f t="shared" si="6"/>
        <v>92.874107939339879</v>
      </c>
      <c r="AD21" s="690"/>
      <c r="AE21" s="686"/>
      <c r="AF21" s="742"/>
      <c r="AG21" s="753"/>
      <c r="AH21" s="374">
        <f t="shared" si="7"/>
        <v>1114.4892952720786</v>
      </c>
      <c r="AI21" s="404">
        <f t="shared" si="8"/>
        <v>92.874107939339879</v>
      </c>
      <c r="AJ21" s="690"/>
      <c r="AK21" s="686"/>
      <c r="AL21" s="742"/>
      <c r="AM21" s="753"/>
      <c r="AN21" s="374">
        <f t="shared" si="9"/>
        <v>1114.4892952720786</v>
      </c>
      <c r="AO21" s="404">
        <f t="shared" si="10"/>
        <v>92.874107939339879</v>
      </c>
      <c r="AP21" s="690"/>
      <c r="AQ21" s="686"/>
      <c r="AR21" s="742"/>
      <c r="AS21" s="753"/>
      <c r="AT21" s="374">
        <f t="shared" si="11"/>
        <v>1114.4892952720786</v>
      </c>
      <c r="AU21" s="565">
        <f t="shared" si="12"/>
        <v>92.874107939339879</v>
      </c>
      <c r="AV21" s="690"/>
      <c r="AW21" s="686"/>
      <c r="AX21" s="742"/>
    </row>
    <row r="22" spans="1:50" s="366" customFormat="1" ht="24" x14ac:dyDescent="0.25">
      <c r="A22" s="367">
        <v>4</v>
      </c>
      <c r="B22" s="368" t="s">
        <v>257</v>
      </c>
      <c r="C22" s="368" t="s">
        <v>258</v>
      </c>
      <c r="D22" s="276" t="s">
        <v>554</v>
      </c>
      <c r="E22" s="368" t="str">
        <f t="shared" si="13"/>
        <v>044101ESSA_Batiment</v>
      </c>
      <c r="F22" s="368" t="str">
        <f t="shared" si="0"/>
        <v>044101ESSA_Batiment_DISC</v>
      </c>
      <c r="G22" s="276" t="s">
        <v>486</v>
      </c>
      <c r="H22" s="369" t="s">
        <v>20</v>
      </c>
      <c r="I22" s="368" t="s">
        <v>81</v>
      </c>
      <c r="J22" s="369" t="s">
        <v>393</v>
      </c>
      <c r="K22" s="369" t="s">
        <v>489</v>
      </c>
      <c r="L22" s="401" t="s">
        <v>10</v>
      </c>
      <c r="M22" s="566">
        <v>1</v>
      </c>
      <c r="N22" s="372">
        <v>1000</v>
      </c>
      <c r="O22" s="373">
        <v>0.05</v>
      </c>
      <c r="P22" s="374">
        <f t="shared" si="1"/>
        <v>1050</v>
      </c>
      <c r="Q22" s="376">
        <f t="shared" si="2"/>
        <v>87.5</v>
      </c>
      <c r="R22" s="690"/>
      <c r="S22" s="686"/>
      <c r="T22" s="742"/>
      <c r="U22" s="739"/>
      <c r="V22" s="374">
        <f t="shared" si="3"/>
        <v>1114.4892952720786</v>
      </c>
      <c r="W22" s="365">
        <f t="shared" si="4"/>
        <v>92.874107939339879</v>
      </c>
      <c r="X22" s="752"/>
      <c r="Y22" s="686"/>
      <c r="Z22" s="742"/>
      <c r="AA22" s="753"/>
      <c r="AB22" s="374">
        <f t="shared" si="5"/>
        <v>1114.4892952720786</v>
      </c>
      <c r="AC22" s="404">
        <f t="shared" si="6"/>
        <v>92.874107939339879</v>
      </c>
      <c r="AD22" s="690"/>
      <c r="AE22" s="686"/>
      <c r="AF22" s="742"/>
      <c r="AG22" s="753"/>
      <c r="AH22" s="374">
        <f t="shared" si="7"/>
        <v>1114.4892952720786</v>
      </c>
      <c r="AI22" s="404">
        <f t="shared" si="8"/>
        <v>92.874107939339879</v>
      </c>
      <c r="AJ22" s="690"/>
      <c r="AK22" s="686"/>
      <c r="AL22" s="742"/>
      <c r="AM22" s="753"/>
      <c r="AN22" s="374">
        <f t="shared" si="9"/>
        <v>1114.4892952720786</v>
      </c>
      <c r="AO22" s="404">
        <f t="shared" si="10"/>
        <v>92.874107939339879</v>
      </c>
      <c r="AP22" s="690"/>
      <c r="AQ22" s="686"/>
      <c r="AR22" s="742"/>
      <c r="AS22" s="753"/>
      <c r="AT22" s="374">
        <f t="shared" si="11"/>
        <v>1114.4892952720786</v>
      </c>
      <c r="AU22" s="565">
        <f t="shared" si="12"/>
        <v>92.874107939339879</v>
      </c>
      <c r="AV22" s="690"/>
      <c r="AW22" s="686"/>
      <c r="AX22" s="742"/>
    </row>
    <row r="23" spans="1:50" s="366" customFormat="1" ht="24" x14ac:dyDescent="0.25">
      <c r="A23" s="367">
        <v>4</v>
      </c>
      <c r="B23" s="368" t="s">
        <v>259</v>
      </c>
      <c r="C23" s="368" t="s">
        <v>260</v>
      </c>
      <c r="D23" s="276" t="s">
        <v>554</v>
      </c>
      <c r="E23" s="368" t="str">
        <f t="shared" si="13"/>
        <v>044102ESSA_Batiment</v>
      </c>
      <c r="F23" s="368" t="str">
        <f t="shared" si="0"/>
        <v>044102ESSA_Batiment_DISC</v>
      </c>
      <c r="G23" s="276" t="s">
        <v>486</v>
      </c>
      <c r="H23" s="369" t="s">
        <v>20</v>
      </c>
      <c r="I23" s="368" t="s">
        <v>81</v>
      </c>
      <c r="J23" s="369" t="s">
        <v>393</v>
      </c>
      <c r="K23" s="369" t="s">
        <v>489</v>
      </c>
      <c r="L23" s="401" t="s">
        <v>10</v>
      </c>
      <c r="M23" s="566">
        <v>1</v>
      </c>
      <c r="N23" s="372">
        <v>1000</v>
      </c>
      <c r="O23" s="373">
        <v>0.05</v>
      </c>
      <c r="P23" s="374">
        <f t="shared" si="1"/>
        <v>1050</v>
      </c>
      <c r="Q23" s="376">
        <f t="shared" si="2"/>
        <v>87.5</v>
      </c>
      <c r="R23" s="690"/>
      <c r="S23" s="686"/>
      <c r="T23" s="742"/>
      <c r="U23" s="739"/>
      <c r="V23" s="374">
        <f t="shared" si="3"/>
        <v>1114.4892952720786</v>
      </c>
      <c r="W23" s="365">
        <f t="shared" si="4"/>
        <v>92.874107939339879</v>
      </c>
      <c r="X23" s="752"/>
      <c r="Y23" s="686"/>
      <c r="Z23" s="742"/>
      <c r="AA23" s="753"/>
      <c r="AB23" s="374">
        <f t="shared" si="5"/>
        <v>1114.4892952720786</v>
      </c>
      <c r="AC23" s="404">
        <f t="shared" si="6"/>
        <v>92.874107939339879</v>
      </c>
      <c r="AD23" s="690"/>
      <c r="AE23" s="686"/>
      <c r="AF23" s="742"/>
      <c r="AG23" s="753"/>
      <c r="AH23" s="374">
        <f t="shared" si="7"/>
        <v>1114.4892952720786</v>
      </c>
      <c r="AI23" s="404">
        <f t="shared" si="8"/>
        <v>92.874107939339879</v>
      </c>
      <c r="AJ23" s="690"/>
      <c r="AK23" s="686"/>
      <c r="AL23" s="742"/>
      <c r="AM23" s="753"/>
      <c r="AN23" s="374">
        <f t="shared" si="9"/>
        <v>1114.4892952720786</v>
      </c>
      <c r="AO23" s="404">
        <f t="shared" si="10"/>
        <v>92.874107939339879</v>
      </c>
      <c r="AP23" s="690"/>
      <c r="AQ23" s="686"/>
      <c r="AR23" s="742"/>
      <c r="AS23" s="753"/>
      <c r="AT23" s="374">
        <f t="shared" si="11"/>
        <v>1114.4892952720786</v>
      </c>
      <c r="AU23" s="565">
        <f t="shared" si="12"/>
        <v>92.874107939339879</v>
      </c>
      <c r="AV23" s="690"/>
      <c r="AW23" s="686"/>
      <c r="AX23" s="742"/>
    </row>
    <row r="24" spans="1:50" s="366" customFormat="1" ht="24" x14ac:dyDescent="0.25">
      <c r="A24" s="367">
        <v>4</v>
      </c>
      <c r="B24" s="368" t="s">
        <v>261</v>
      </c>
      <c r="C24" s="368" t="s">
        <v>262</v>
      </c>
      <c r="D24" s="276" t="s">
        <v>554</v>
      </c>
      <c r="E24" s="368" t="str">
        <f t="shared" si="13"/>
        <v>044103ESSA_Batiment</v>
      </c>
      <c r="F24" s="368" t="str">
        <f t="shared" si="0"/>
        <v>044103ESSA_Batiment_DISC</v>
      </c>
      <c r="G24" s="276" t="s">
        <v>486</v>
      </c>
      <c r="H24" s="369" t="s">
        <v>20</v>
      </c>
      <c r="I24" s="368" t="s">
        <v>81</v>
      </c>
      <c r="J24" s="369" t="s">
        <v>393</v>
      </c>
      <c r="K24" s="369" t="s">
        <v>489</v>
      </c>
      <c r="L24" s="401" t="s">
        <v>10</v>
      </c>
      <c r="M24" s="566">
        <v>1</v>
      </c>
      <c r="N24" s="372">
        <v>1000</v>
      </c>
      <c r="O24" s="373">
        <v>0.05</v>
      </c>
      <c r="P24" s="374">
        <f t="shared" si="1"/>
        <v>1050</v>
      </c>
      <c r="Q24" s="376">
        <f t="shared" si="2"/>
        <v>87.5</v>
      </c>
      <c r="R24" s="690"/>
      <c r="S24" s="686"/>
      <c r="T24" s="742"/>
      <c r="U24" s="739"/>
      <c r="V24" s="374">
        <f t="shared" si="3"/>
        <v>1114.4892952720786</v>
      </c>
      <c r="W24" s="365">
        <f t="shared" si="4"/>
        <v>92.874107939339879</v>
      </c>
      <c r="X24" s="752"/>
      <c r="Y24" s="686"/>
      <c r="Z24" s="742"/>
      <c r="AA24" s="753"/>
      <c r="AB24" s="374">
        <f t="shared" si="5"/>
        <v>1114.4892952720786</v>
      </c>
      <c r="AC24" s="404">
        <f t="shared" si="6"/>
        <v>92.874107939339879</v>
      </c>
      <c r="AD24" s="690"/>
      <c r="AE24" s="686"/>
      <c r="AF24" s="742"/>
      <c r="AG24" s="753"/>
      <c r="AH24" s="374">
        <f t="shared" si="7"/>
        <v>1114.4892952720786</v>
      </c>
      <c r="AI24" s="404">
        <f t="shared" si="8"/>
        <v>92.874107939339879</v>
      </c>
      <c r="AJ24" s="690"/>
      <c r="AK24" s="686"/>
      <c r="AL24" s="742"/>
      <c r="AM24" s="753"/>
      <c r="AN24" s="374">
        <f t="shared" si="9"/>
        <v>1114.4892952720786</v>
      </c>
      <c r="AO24" s="404">
        <f t="shared" si="10"/>
        <v>92.874107939339879</v>
      </c>
      <c r="AP24" s="690"/>
      <c r="AQ24" s="686"/>
      <c r="AR24" s="742"/>
      <c r="AS24" s="753"/>
      <c r="AT24" s="374">
        <f t="shared" si="11"/>
        <v>1114.4892952720786</v>
      </c>
      <c r="AU24" s="565">
        <f t="shared" si="12"/>
        <v>92.874107939339879</v>
      </c>
      <c r="AV24" s="690"/>
      <c r="AW24" s="686"/>
      <c r="AX24" s="742"/>
    </row>
    <row r="25" spans="1:50" s="366" customFormat="1" ht="24" x14ac:dyDescent="0.25">
      <c r="A25" s="367">
        <v>4</v>
      </c>
      <c r="B25" s="368" t="s">
        <v>263</v>
      </c>
      <c r="C25" s="368" t="s">
        <v>264</v>
      </c>
      <c r="D25" s="276" t="s">
        <v>554</v>
      </c>
      <c r="E25" s="368" t="str">
        <f t="shared" si="13"/>
        <v>044104ESSA_Batiment</v>
      </c>
      <c r="F25" s="368" t="str">
        <f t="shared" si="0"/>
        <v>044104ESSA_Batiment_DISC</v>
      </c>
      <c r="G25" s="276" t="s">
        <v>486</v>
      </c>
      <c r="H25" s="369" t="s">
        <v>20</v>
      </c>
      <c r="I25" s="368" t="s">
        <v>81</v>
      </c>
      <c r="J25" s="369" t="s">
        <v>393</v>
      </c>
      <c r="K25" s="369" t="s">
        <v>489</v>
      </c>
      <c r="L25" s="401" t="s">
        <v>10</v>
      </c>
      <c r="M25" s="566">
        <v>1</v>
      </c>
      <c r="N25" s="372">
        <v>1000</v>
      </c>
      <c r="O25" s="373">
        <v>0.05</v>
      </c>
      <c r="P25" s="374">
        <f t="shared" si="1"/>
        <v>1050</v>
      </c>
      <c r="Q25" s="376">
        <f t="shared" si="2"/>
        <v>87.5</v>
      </c>
      <c r="R25" s="690"/>
      <c r="S25" s="686"/>
      <c r="T25" s="742"/>
      <c r="U25" s="739"/>
      <c r="V25" s="374">
        <f t="shared" si="3"/>
        <v>1114.4892952720786</v>
      </c>
      <c r="W25" s="365">
        <f t="shared" si="4"/>
        <v>92.874107939339879</v>
      </c>
      <c r="X25" s="752"/>
      <c r="Y25" s="686"/>
      <c r="Z25" s="742"/>
      <c r="AA25" s="753"/>
      <c r="AB25" s="374">
        <f t="shared" si="5"/>
        <v>1114.4892952720786</v>
      </c>
      <c r="AC25" s="404">
        <f t="shared" si="6"/>
        <v>92.874107939339879</v>
      </c>
      <c r="AD25" s="690"/>
      <c r="AE25" s="686"/>
      <c r="AF25" s="742"/>
      <c r="AG25" s="753"/>
      <c r="AH25" s="374">
        <f t="shared" si="7"/>
        <v>1114.4892952720786</v>
      </c>
      <c r="AI25" s="404">
        <f t="shared" si="8"/>
        <v>92.874107939339879</v>
      </c>
      <c r="AJ25" s="690"/>
      <c r="AK25" s="686"/>
      <c r="AL25" s="742"/>
      <c r="AM25" s="753"/>
      <c r="AN25" s="374">
        <f t="shared" si="9"/>
        <v>1114.4892952720786</v>
      </c>
      <c r="AO25" s="404">
        <f t="shared" si="10"/>
        <v>92.874107939339879</v>
      </c>
      <c r="AP25" s="690"/>
      <c r="AQ25" s="686"/>
      <c r="AR25" s="742"/>
      <c r="AS25" s="753"/>
      <c r="AT25" s="374">
        <f t="shared" si="11"/>
        <v>1114.4892952720786</v>
      </c>
      <c r="AU25" s="565">
        <f t="shared" si="12"/>
        <v>92.874107939339879</v>
      </c>
      <c r="AV25" s="690"/>
      <c r="AW25" s="686"/>
      <c r="AX25" s="742"/>
    </row>
    <row r="26" spans="1:50" s="366" customFormat="1" ht="24" x14ac:dyDescent="0.25">
      <c r="A26" s="367">
        <v>4</v>
      </c>
      <c r="B26" s="368" t="s">
        <v>265</v>
      </c>
      <c r="C26" s="368" t="s">
        <v>266</v>
      </c>
      <c r="D26" s="276" t="s">
        <v>554</v>
      </c>
      <c r="E26" s="368" t="str">
        <f t="shared" si="13"/>
        <v>044105ESSA_Batiment</v>
      </c>
      <c r="F26" s="368" t="str">
        <f t="shared" si="0"/>
        <v>044105ESSA_Batiment_DISC</v>
      </c>
      <c r="G26" s="276" t="s">
        <v>486</v>
      </c>
      <c r="H26" s="369" t="s">
        <v>20</v>
      </c>
      <c r="I26" s="368" t="s">
        <v>81</v>
      </c>
      <c r="J26" s="369" t="s">
        <v>393</v>
      </c>
      <c r="K26" s="369" t="s">
        <v>489</v>
      </c>
      <c r="L26" s="401" t="s">
        <v>10</v>
      </c>
      <c r="M26" s="566">
        <v>1</v>
      </c>
      <c r="N26" s="372">
        <v>1000</v>
      </c>
      <c r="O26" s="373">
        <v>0.05</v>
      </c>
      <c r="P26" s="374">
        <f t="shared" si="1"/>
        <v>1050</v>
      </c>
      <c r="Q26" s="376">
        <f t="shared" si="2"/>
        <v>87.5</v>
      </c>
      <c r="R26" s="690"/>
      <c r="S26" s="686"/>
      <c r="T26" s="742"/>
      <c r="U26" s="739"/>
      <c r="V26" s="374">
        <f t="shared" si="3"/>
        <v>1114.4892952720786</v>
      </c>
      <c r="W26" s="365">
        <f t="shared" si="4"/>
        <v>92.874107939339879</v>
      </c>
      <c r="X26" s="752"/>
      <c r="Y26" s="686"/>
      <c r="Z26" s="742"/>
      <c r="AA26" s="753"/>
      <c r="AB26" s="374">
        <f t="shared" si="5"/>
        <v>1114.4892952720786</v>
      </c>
      <c r="AC26" s="404">
        <f t="shared" si="6"/>
        <v>92.874107939339879</v>
      </c>
      <c r="AD26" s="690"/>
      <c r="AE26" s="686"/>
      <c r="AF26" s="742"/>
      <c r="AG26" s="753"/>
      <c r="AH26" s="374">
        <f t="shared" si="7"/>
        <v>1114.4892952720786</v>
      </c>
      <c r="AI26" s="404">
        <f t="shared" si="8"/>
        <v>92.874107939339879</v>
      </c>
      <c r="AJ26" s="690"/>
      <c r="AK26" s="686"/>
      <c r="AL26" s="742"/>
      <c r="AM26" s="753"/>
      <c r="AN26" s="374">
        <f t="shared" si="9"/>
        <v>1114.4892952720786</v>
      </c>
      <c r="AO26" s="404">
        <f t="shared" si="10"/>
        <v>92.874107939339879</v>
      </c>
      <c r="AP26" s="690"/>
      <c r="AQ26" s="686"/>
      <c r="AR26" s="742"/>
      <c r="AS26" s="753"/>
      <c r="AT26" s="374">
        <f t="shared" si="11"/>
        <v>1114.4892952720786</v>
      </c>
      <c r="AU26" s="565">
        <f t="shared" si="12"/>
        <v>92.874107939339879</v>
      </c>
      <c r="AV26" s="690"/>
      <c r="AW26" s="686"/>
      <c r="AX26" s="742"/>
    </row>
    <row r="27" spans="1:50" s="366" customFormat="1" ht="24" x14ac:dyDescent="0.25">
      <c r="A27" s="367">
        <v>4</v>
      </c>
      <c r="B27" s="368" t="s">
        <v>269</v>
      </c>
      <c r="C27" s="368" t="s">
        <v>270</v>
      </c>
      <c r="D27" s="276" t="s">
        <v>554</v>
      </c>
      <c r="E27" s="368" t="str">
        <f t="shared" si="13"/>
        <v>044311ESSA_Batiment</v>
      </c>
      <c r="F27" s="368" t="str">
        <f t="shared" si="0"/>
        <v>044311ESSA_Batiment_DISC</v>
      </c>
      <c r="G27" s="276" t="s">
        <v>486</v>
      </c>
      <c r="H27" s="369" t="s">
        <v>20</v>
      </c>
      <c r="I27" s="368" t="s">
        <v>81</v>
      </c>
      <c r="J27" s="369" t="s">
        <v>393</v>
      </c>
      <c r="K27" s="369" t="s">
        <v>489</v>
      </c>
      <c r="L27" s="401" t="s">
        <v>10</v>
      </c>
      <c r="M27" s="566">
        <v>1</v>
      </c>
      <c r="N27" s="372">
        <v>1000</v>
      </c>
      <c r="O27" s="373">
        <v>0.05</v>
      </c>
      <c r="P27" s="374">
        <f t="shared" si="1"/>
        <v>1050</v>
      </c>
      <c r="Q27" s="376">
        <f t="shared" si="2"/>
        <v>87.5</v>
      </c>
      <c r="R27" s="690"/>
      <c r="S27" s="686"/>
      <c r="T27" s="742"/>
      <c r="U27" s="739"/>
      <c r="V27" s="374">
        <f t="shared" si="3"/>
        <v>1114.4892952720786</v>
      </c>
      <c r="W27" s="365">
        <f t="shared" si="4"/>
        <v>92.874107939339879</v>
      </c>
      <c r="X27" s="752"/>
      <c r="Y27" s="686"/>
      <c r="Z27" s="742"/>
      <c r="AA27" s="753"/>
      <c r="AB27" s="374">
        <f t="shared" si="5"/>
        <v>1114.4892952720786</v>
      </c>
      <c r="AC27" s="404">
        <f t="shared" si="6"/>
        <v>92.874107939339879</v>
      </c>
      <c r="AD27" s="690"/>
      <c r="AE27" s="686"/>
      <c r="AF27" s="742"/>
      <c r="AG27" s="753"/>
      <c r="AH27" s="374">
        <f t="shared" si="7"/>
        <v>1114.4892952720786</v>
      </c>
      <c r="AI27" s="404">
        <f t="shared" si="8"/>
        <v>92.874107939339879</v>
      </c>
      <c r="AJ27" s="690"/>
      <c r="AK27" s="686"/>
      <c r="AL27" s="742"/>
      <c r="AM27" s="753"/>
      <c r="AN27" s="374">
        <f t="shared" si="9"/>
        <v>1114.4892952720786</v>
      </c>
      <c r="AO27" s="404">
        <f t="shared" si="10"/>
        <v>92.874107939339879</v>
      </c>
      <c r="AP27" s="690"/>
      <c r="AQ27" s="686"/>
      <c r="AR27" s="742"/>
      <c r="AS27" s="753"/>
      <c r="AT27" s="374">
        <f t="shared" si="11"/>
        <v>1114.4892952720786</v>
      </c>
      <c r="AU27" s="565">
        <f t="shared" si="12"/>
        <v>92.874107939339879</v>
      </c>
      <c r="AV27" s="690"/>
      <c r="AW27" s="686"/>
      <c r="AX27" s="742"/>
    </row>
    <row r="28" spans="1:50" s="366" customFormat="1" ht="24.75" thickBot="1" x14ac:dyDescent="0.3">
      <c r="A28" s="378">
        <v>4</v>
      </c>
      <c r="B28" s="283" t="s">
        <v>263</v>
      </c>
      <c r="C28" s="283" t="s">
        <v>264</v>
      </c>
      <c r="D28" s="283" t="s">
        <v>554</v>
      </c>
      <c r="E28" s="379" t="str">
        <f t="shared" si="13"/>
        <v>044104ESSA_Batiment</v>
      </c>
      <c r="F28" s="379" t="str">
        <f t="shared" ref="F28:F29" si="14">CONCATENATE(C28,I28,L28,J28,L28,K28)</f>
        <v>044104ESSA_Batiment_DOSE</v>
      </c>
      <c r="G28" s="283" t="s">
        <v>568</v>
      </c>
      <c r="H28" s="380" t="s">
        <v>20</v>
      </c>
      <c r="I28" s="379" t="s">
        <v>81</v>
      </c>
      <c r="J28" s="380" t="s">
        <v>393</v>
      </c>
      <c r="K28" s="380" t="s">
        <v>77</v>
      </c>
      <c r="L28" s="407" t="s">
        <v>10</v>
      </c>
      <c r="M28" s="561">
        <v>2</v>
      </c>
      <c r="N28" s="383">
        <v>1000</v>
      </c>
      <c r="O28" s="384">
        <v>0.05</v>
      </c>
      <c r="P28" s="385">
        <f t="shared" ref="P28:P32" si="15">N28*(O28+1)*M28</f>
        <v>2100</v>
      </c>
      <c r="Q28" s="387">
        <f t="shared" ref="Q28:Q32" si="16">P28/12</f>
        <v>175</v>
      </c>
      <c r="R28" s="740"/>
      <c r="S28" s="738"/>
      <c r="T28" s="743"/>
      <c r="U28" s="739"/>
      <c r="V28" s="388">
        <f t="shared" ref="V28:V32" si="17">P28*$E$10</f>
        <v>2228.9785905441572</v>
      </c>
      <c r="W28" s="391">
        <f t="shared" ref="W28:W32" si="18">V28/12</f>
        <v>185.74821587867976</v>
      </c>
      <c r="X28" s="736"/>
      <c r="Y28" s="738"/>
      <c r="Z28" s="743"/>
      <c r="AA28" s="753"/>
      <c r="AB28" s="388">
        <f t="shared" ref="AB28:AB32" si="19">P28*$E$11</f>
        <v>2228.9785905441572</v>
      </c>
      <c r="AC28" s="409">
        <f t="shared" ref="AC28:AC32" si="20">AB28/12</f>
        <v>185.74821587867976</v>
      </c>
      <c r="AD28" s="740"/>
      <c r="AE28" s="738"/>
      <c r="AF28" s="743"/>
      <c r="AG28" s="753"/>
      <c r="AH28" s="388">
        <f t="shared" ref="AH28:AH32" si="21">P28*$E$12</f>
        <v>2228.9785905441572</v>
      </c>
      <c r="AI28" s="409">
        <f t="shared" ref="AI28:AI32" si="22">AH28/12</f>
        <v>185.74821587867976</v>
      </c>
      <c r="AJ28" s="740"/>
      <c r="AK28" s="738"/>
      <c r="AL28" s="743"/>
      <c r="AM28" s="753"/>
      <c r="AN28" s="388">
        <f t="shared" ref="AN28:AN32" si="23">P28*$E$13</f>
        <v>2228.9785905441572</v>
      </c>
      <c r="AO28" s="409">
        <f t="shared" ref="AO28:AO32" si="24">AN28/12</f>
        <v>185.74821587867976</v>
      </c>
      <c r="AP28" s="740"/>
      <c r="AQ28" s="738"/>
      <c r="AR28" s="743"/>
      <c r="AS28" s="753"/>
      <c r="AT28" s="388">
        <f t="shared" ref="AT28:AT32" si="25">P28*$E$14</f>
        <v>2228.9785905441572</v>
      </c>
      <c r="AU28" s="567">
        <f t="shared" ref="AU28:AU32" si="26">AT28/12</f>
        <v>185.74821587867976</v>
      </c>
      <c r="AV28" s="740"/>
      <c r="AW28" s="738"/>
      <c r="AX28" s="743"/>
    </row>
    <row r="29" spans="1:50" s="366" customFormat="1" ht="24.75" thickBot="1" x14ac:dyDescent="0.3">
      <c r="A29" s="416">
        <v>4</v>
      </c>
      <c r="B29" s="417" t="s">
        <v>288</v>
      </c>
      <c r="C29" s="577" t="s">
        <v>289</v>
      </c>
      <c r="D29" s="417" t="s">
        <v>554</v>
      </c>
      <c r="E29" s="417" t="str">
        <f t="shared" si="13"/>
        <v>043001ESSA_Batiment</v>
      </c>
      <c r="F29" s="417" t="str">
        <f t="shared" si="14"/>
        <v>043001ESSA_Batiment_DISC</v>
      </c>
      <c r="G29" s="417" t="s">
        <v>486</v>
      </c>
      <c r="H29" s="418" t="s">
        <v>20</v>
      </c>
      <c r="I29" s="417" t="s">
        <v>81</v>
      </c>
      <c r="J29" s="418" t="s">
        <v>393</v>
      </c>
      <c r="K29" s="418" t="s">
        <v>489</v>
      </c>
      <c r="L29" s="420" t="s">
        <v>10</v>
      </c>
      <c r="M29" s="578">
        <v>1</v>
      </c>
      <c r="N29" s="421">
        <v>1000</v>
      </c>
      <c r="O29" s="422">
        <v>0.05</v>
      </c>
      <c r="P29" s="429">
        <f t="shared" si="15"/>
        <v>1050</v>
      </c>
      <c r="Q29" s="430">
        <f t="shared" si="16"/>
        <v>87.5</v>
      </c>
      <c r="R29" s="460">
        <f>P29</f>
        <v>1050</v>
      </c>
      <c r="S29" s="461">
        <f>Q29</f>
        <v>87.5</v>
      </c>
      <c r="T29" s="462"/>
      <c r="U29" s="739"/>
      <c r="V29" s="429">
        <f t="shared" si="17"/>
        <v>1114.4892952720786</v>
      </c>
      <c r="W29" s="430">
        <f t="shared" si="18"/>
        <v>92.874107939339879</v>
      </c>
      <c r="X29" s="460">
        <f>V29</f>
        <v>1114.4892952720786</v>
      </c>
      <c r="Y29" s="461">
        <f>W29</f>
        <v>92.874107939339879</v>
      </c>
      <c r="Z29" s="462"/>
      <c r="AA29" s="753"/>
      <c r="AB29" s="429">
        <f t="shared" si="19"/>
        <v>1114.4892952720786</v>
      </c>
      <c r="AC29" s="430">
        <f t="shared" si="20"/>
        <v>92.874107939339879</v>
      </c>
      <c r="AD29" s="460">
        <f>AB29</f>
        <v>1114.4892952720786</v>
      </c>
      <c r="AE29" s="461">
        <f>AC29</f>
        <v>92.874107939339879</v>
      </c>
      <c r="AF29" s="462"/>
      <c r="AG29" s="753"/>
      <c r="AH29" s="429">
        <f t="shared" si="21"/>
        <v>1114.4892952720786</v>
      </c>
      <c r="AI29" s="430">
        <f t="shared" si="22"/>
        <v>92.874107939339879</v>
      </c>
      <c r="AJ29" s="460">
        <f>AH29</f>
        <v>1114.4892952720786</v>
      </c>
      <c r="AK29" s="461">
        <f>AI29</f>
        <v>92.874107939339879</v>
      </c>
      <c r="AL29" s="462"/>
      <c r="AM29" s="753"/>
      <c r="AN29" s="429">
        <f t="shared" si="23"/>
        <v>1114.4892952720786</v>
      </c>
      <c r="AO29" s="430">
        <f t="shared" si="24"/>
        <v>92.874107939339879</v>
      </c>
      <c r="AP29" s="460">
        <f>AN29</f>
        <v>1114.4892952720786</v>
      </c>
      <c r="AQ29" s="461">
        <f>AO29</f>
        <v>92.874107939339879</v>
      </c>
      <c r="AR29" s="462"/>
      <c r="AS29" s="753"/>
      <c r="AT29" s="429">
        <f t="shared" si="25"/>
        <v>1114.4892952720786</v>
      </c>
      <c r="AU29" s="430">
        <f t="shared" si="26"/>
        <v>92.874107939339879</v>
      </c>
      <c r="AV29" s="460">
        <f>AT29</f>
        <v>1114.4892952720786</v>
      </c>
      <c r="AW29" s="461">
        <f>AU29</f>
        <v>92.874107939339879</v>
      </c>
      <c r="AX29" s="462"/>
    </row>
    <row r="30" spans="1:50" s="366" customFormat="1" ht="24.75" thickBot="1" x14ac:dyDescent="0.3">
      <c r="A30" s="392">
        <v>4</v>
      </c>
      <c r="B30" s="489" t="s">
        <v>279</v>
      </c>
      <c r="C30" s="489" t="s">
        <v>280</v>
      </c>
      <c r="D30" s="489" t="s">
        <v>555</v>
      </c>
      <c r="E30" s="491" t="str">
        <f t="shared" si="13"/>
        <v>410001ESSA_Batiment</v>
      </c>
      <c r="F30" s="491" t="str">
        <f t="shared" ref="F30:F32" si="27">CONCATENATE(C30,I30,L30,J30,L30,K30)</f>
        <v>410001ESSA_Batiment_DISC</v>
      </c>
      <c r="G30" s="489" t="s">
        <v>486</v>
      </c>
      <c r="H30" s="564" t="s">
        <v>20</v>
      </c>
      <c r="I30" s="491" t="s">
        <v>81</v>
      </c>
      <c r="J30" s="564" t="s">
        <v>393</v>
      </c>
      <c r="K30" s="564" t="s">
        <v>489</v>
      </c>
      <c r="L30" s="568" t="s">
        <v>10</v>
      </c>
      <c r="M30" s="569">
        <v>1</v>
      </c>
      <c r="N30" s="570">
        <v>1000</v>
      </c>
      <c r="O30" s="571">
        <v>0.05</v>
      </c>
      <c r="P30" s="428">
        <f t="shared" si="15"/>
        <v>1050</v>
      </c>
      <c r="Q30" s="391">
        <f t="shared" si="16"/>
        <v>87.5</v>
      </c>
      <c r="R30" s="572">
        <f>P30</f>
        <v>1050</v>
      </c>
      <c r="S30" s="573">
        <f>Q30</f>
        <v>87.5</v>
      </c>
      <c r="T30" s="574"/>
      <c r="U30" s="739"/>
      <c r="V30" s="415">
        <f t="shared" si="17"/>
        <v>1114.4892952720786</v>
      </c>
      <c r="W30" s="390">
        <f t="shared" si="18"/>
        <v>92.874107939339879</v>
      </c>
      <c r="X30" s="572">
        <f>V30</f>
        <v>1114.4892952720786</v>
      </c>
      <c r="Y30" s="573">
        <f>W30</f>
        <v>92.874107939339879</v>
      </c>
      <c r="Z30" s="574"/>
      <c r="AA30" s="753"/>
      <c r="AB30" s="429">
        <f t="shared" si="19"/>
        <v>1114.4892952720786</v>
      </c>
      <c r="AC30" s="430">
        <f t="shared" si="20"/>
        <v>92.874107939339879</v>
      </c>
      <c r="AD30" s="572">
        <f>AB30</f>
        <v>1114.4892952720786</v>
      </c>
      <c r="AE30" s="573">
        <f>AC30</f>
        <v>92.874107939339879</v>
      </c>
      <c r="AF30" s="574"/>
      <c r="AG30" s="753"/>
      <c r="AH30" s="429">
        <f t="shared" si="21"/>
        <v>1114.4892952720786</v>
      </c>
      <c r="AI30" s="430">
        <f t="shared" si="22"/>
        <v>92.874107939339879</v>
      </c>
      <c r="AJ30" s="572">
        <f>AH30</f>
        <v>1114.4892952720786</v>
      </c>
      <c r="AK30" s="573">
        <f>AI30</f>
        <v>92.874107939339879</v>
      </c>
      <c r="AL30" s="574"/>
      <c r="AM30" s="753"/>
      <c r="AN30" s="429">
        <f t="shared" si="23"/>
        <v>1114.4892952720786</v>
      </c>
      <c r="AO30" s="430">
        <f t="shared" si="24"/>
        <v>92.874107939339879</v>
      </c>
      <c r="AP30" s="572">
        <f>AN30</f>
        <v>1114.4892952720786</v>
      </c>
      <c r="AQ30" s="573">
        <f>AO30</f>
        <v>92.874107939339879</v>
      </c>
      <c r="AR30" s="574"/>
      <c r="AS30" s="753"/>
      <c r="AT30" s="429">
        <f t="shared" si="25"/>
        <v>1114.4892952720786</v>
      </c>
      <c r="AU30" s="430">
        <f t="shared" si="26"/>
        <v>92.874107939339879</v>
      </c>
      <c r="AV30" s="572">
        <f>AT30</f>
        <v>1114.4892952720786</v>
      </c>
      <c r="AW30" s="573">
        <f>AU30</f>
        <v>92.874107939339879</v>
      </c>
      <c r="AX30" s="574"/>
    </row>
    <row r="31" spans="1:50" s="366" customFormat="1" ht="24.75" thickBot="1" x14ac:dyDescent="0.3">
      <c r="A31" s="354">
        <v>4</v>
      </c>
      <c r="B31" s="263" t="s">
        <v>281</v>
      </c>
      <c r="C31" s="263" t="s">
        <v>282</v>
      </c>
      <c r="D31" s="263" t="s">
        <v>556</v>
      </c>
      <c r="E31" s="355" t="str">
        <f t="shared" si="13"/>
        <v>420001ESSA_Batiment</v>
      </c>
      <c r="F31" s="355" t="str">
        <f t="shared" si="27"/>
        <v>420001ESSA_Batiment_DISC</v>
      </c>
      <c r="G31" s="263" t="s">
        <v>486</v>
      </c>
      <c r="H31" s="356" t="s">
        <v>20</v>
      </c>
      <c r="I31" s="355" t="s">
        <v>81</v>
      </c>
      <c r="J31" s="356" t="s">
        <v>393</v>
      </c>
      <c r="K31" s="356" t="s">
        <v>489</v>
      </c>
      <c r="L31" s="396" t="s">
        <v>10</v>
      </c>
      <c r="M31" s="560">
        <v>1</v>
      </c>
      <c r="N31" s="359">
        <v>1000</v>
      </c>
      <c r="O31" s="360">
        <v>0.05</v>
      </c>
      <c r="P31" s="361">
        <f t="shared" si="15"/>
        <v>1050</v>
      </c>
      <c r="Q31" s="363">
        <f t="shared" si="16"/>
        <v>87.5</v>
      </c>
      <c r="R31" s="689">
        <f>SUM(P31:P32)</f>
        <v>2100</v>
      </c>
      <c r="S31" s="737">
        <f>SUM(Q31:Q32)</f>
        <v>175</v>
      </c>
      <c r="T31" s="741"/>
      <c r="U31" s="739"/>
      <c r="V31" s="429">
        <f t="shared" si="17"/>
        <v>1114.4892952720786</v>
      </c>
      <c r="W31" s="430">
        <f t="shared" si="18"/>
        <v>92.874107939339879</v>
      </c>
      <c r="X31" s="735">
        <f>SUM(V31:V32)</f>
        <v>2228.9785905441572</v>
      </c>
      <c r="Y31" s="737">
        <f>SUM(W31:W32)</f>
        <v>185.74821587867976</v>
      </c>
      <c r="Z31" s="741"/>
      <c r="AA31" s="753"/>
      <c r="AB31" s="429">
        <f t="shared" si="19"/>
        <v>1114.4892952720786</v>
      </c>
      <c r="AC31" s="432">
        <f t="shared" si="20"/>
        <v>92.874107939339879</v>
      </c>
      <c r="AD31" s="689">
        <f>SUM(AB31:AB32)</f>
        <v>2228.9785905441572</v>
      </c>
      <c r="AE31" s="737">
        <f>SUM(AC31:AC32)</f>
        <v>185.74821587867976</v>
      </c>
      <c r="AF31" s="741"/>
      <c r="AG31" s="753"/>
      <c r="AH31" s="429">
        <f t="shared" si="21"/>
        <v>1114.4892952720786</v>
      </c>
      <c r="AI31" s="432">
        <f t="shared" si="22"/>
        <v>92.874107939339879</v>
      </c>
      <c r="AJ31" s="689">
        <f>SUM(AH31:AH32)</f>
        <v>2228.9785905441572</v>
      </c>
      <c r="AK31" s="737">
        <f>SUM(AI31:AI32)</f>
        <v>185.74821587867976</v>
      </c>
      <c r="AL31" s="741"/>
      <c r="AM31" s="753"/>
      <c r="AN31" s="429">
        <f t="shared" si="23"/>
        <v>1114.4892952720786</v>
      </c>
      <c r="AO31" s="432">
        <f t="shared" si="24"/>
        <v>92.874107939339879</v>
      </c>
      <c r="AP31" s="689">
        <f>SUM(AN31:AN32)</f>
        <v>2228.9785905441572</v>
      </c>
      <c r="AQ31" s="737">
        <f>SUM(AO31:AO32)</f>
        <v>185.74821587867976</v>
      </c>
      <c r="AR31" s="741"/>
      <c r="AS31" s="753"/>
      <c r="AT31" s="429">
        <f t="shared" si="25"/>
        <v>1114.4892952720786</v>
      </c>
      <c r="AU31" s="432">
        <f t="shared" si="26"/>
        <v>92.874107939339879</v>
      </c>
      <c r="AV31" s="689">
        <f>SUM(AT31:AT32)</f>
        <v>2228.9785905441572</v>
      </c>
      <c r="AW31" s="737">
        <f>SUM(AU31:AU32)</f>
        <v>185.74821587867976</v>
      </c>
      <c r="AX31" s="741"/>
    </row>
    <row r="32" spans="1:50" s="366" customFormat="1" ht="24.75" thickBot="1" x14ac:dyDescent="0.3">
      <c r="A32" s="378">
        <v>4</v>
      </c>
      <c r="B32" s="279" t="s">
        <v>338</v>
      </c>
      <c r="C32" s="279">
        <v>420101</v>
      </c>
      <c r="D32" s="279" t="s">
        <v>556</v>
      </c>
      <c r="E32" s="379" t="str">
        <f t="shared" si="13"/>
        <v>420101ESSA_Batiment</v>
      </c>
      <c r="F32" s="379" t="str">
        <f t="shared" si="27"/>
        <v>420101ESSA_Batiment_DISC</v>
      </c>
      <c r="G32" s="279" t="s">
        <v>486</v>
      </c>
      <c r="H32" s="380" t="s">
        <v>20</v>
      </c>
      <c r="I32" s="379" t="s">
        <v>81</v>
      </c>
      <c r="J32" s="380" t="s">
        <v>393</v>
      </c>
      <c r="K32" s="380" t="s">
        <v>489</v>
      </c>
      <c r="L32" s="407" t="s">
        <v>10</v>
      </c>
      <c r="M32" s="561">
        <v>1</v>
      </c>
      <c r="N32" s="372">
        <v>1000</v>
      </c>
      <c r="O32" s="384">
        <v>0.05</v>
      </c>
      <c r="P32" s="385">
        <f t="shared" si="15"/>
        <v>1050</v>
      </c>
      <c r="Q32" s="387">
        <f t="shared" si="16"/>
        <v>87.5</v>
      </c>
      <c r="R32" s="740"/>
      <c r="S32" s="738"/>
      <c r="T32" s="743"/>
      <c r="U32" s="739"/>
      <c r="V32" s="429">
        <f t="shared" si="17"/>
        <v>1114.4892952720786</v>
      </c>
      <c r="W32" s="430">
        <f t="shared" si="18"/>
        <v>92.874107939339879</v>
      </c>
      <c r="X32" s="736"/>
      <c r="Y32" s="738"/>
      <c r="Z32" s="743"/>
      <c r="AA32" s="753"/>
      <c r="AB32" s="429">
        <f t="shared" si="19"/>
        <v>1114.4892952720786</v>
      </c>
      <c r="AC32" s="432">
        <f t="shared" si="20"/>
        <v>92.874107939339879</v>
      </c>
      <c r="AD32" s="740"/>
      <c r="AE32" s="738"/>
      <c r="AF32" s="743"/>
      <c r="AG32" s="753"/>
      <c r="AH32" s="429">
        <f t="shared" si="21"/>
        <v>1114.4892952720786</v>
      </c>
      <c r="AI32" s="432">
        <f t="shared" si="22"/>
        <v>92.874107939339879</v>
      </c>
      <c r="AJ32" s="740"/>
      <c r="AK32" s="738"/>
      <c r="AL32" s="743"/>
      <c r="AM32" s="753"/>
      <c r="AN32" s="429">
        <f t="shared" si="23"/>
        <v>1114.4892952720786</v>
      </c>
      <c r="AO32" s="432">
        <f t="shared" si="24"/>
        <v>92.874107939339879</v>
      </c>
      <c r="AP32" s="740"/>
      <c r="AQ32" s="738"/>
      <c r="AR32" s="743"/>
      <c r="AS32" s="753"/>
      <c r="AT32" s="429">
        <f t="shared" si="25"/>
        <v>1114.4892952720786</v>
      </c>
      <c r="AU32" s="432">
        <f t="shared" si="26"/>
        <v>92.874107939339879</v>
      </c>
      <c r="AV32" s="740"/>
      <c r="AW32" s="738"/>
      <c r="AX32" s="743"/>
    </row>
    <row r="33" spans="16:50" x14ac:dyDescent="0.25">
      <c r="P33" s="325">
        <f>SUM(P19:P32)</f>
        <v>15750</v>
      </c>
      <c r="Q33" s="325">
        <f t="shared" ref="Q33:AW33" si="28">SUM(Q19:Q32)</f>
        <v>1312.5</v>
      </c>
      <c r="R33" s="325">
        <f t="shared" si="28"/>
        <v>15750</v>
      </c>
      <c r="S33" s="325">
        <f t="shared" si="28"/>
        <v>1312.5</v>
      </c>
      <c r="V33" s="325">
        <f t="shared" si="28"/>
        <v>16717.339429081178</v>
      </c>
      <c r="W33" s="325">
        <f t="shared" si="28"/>
        <v>1393.1116190900982</v>
      </c>
      <c r="X33" s="325">
        <f t="shared" si="28"/>
        <v>16717.339429081178</v>
      </c>
      <c r="Y33" s="325">
        <f t="shared" si="28"/>
        <v>1393.1116190900982</v>
      </c>
      <c r="AB33" s="325">
        <f t="shared" si="28"/>
        <v>16717.339429081178</v>
      </c>
      <c r="AC33" s="325">
        <f t="shared" si="28"/>
        <v>1393.1116190900982</v>
      </c>
      <c r="AD33" s="325">
        <f t="shared" si="28"/>
        <v>16717.339429081178</v>
      </c>
      <c r="AE33" s="325">
        <f t="shared" si="28"/>
        <v>1393.1116190900982</v>
      </c>
      <c r="AH33" s="325">
        <f t="shared" si="28"/>
        <v>16717.339429081178</v>
      </c>
      <c r="AI33" s="325">
        <f t="shared" si="28"/>
        <v>1393.1116190900982</v>
      </c>
      <c r="AJ33" s="325">
        <f t="shared" si="28"/>
        <v>16717.339429081178</v>
      </c>
      <c r="AK33" s="325">
        <f t="shared" si="28"/>
        <v>1393.1116190900982</v>
      </c>
      <c r="AN33" s="325">
        <f t="shared" si="28"/>
        <v>16717.339429081178</v>
      </c>
      <c r="AO33" s="325">
        <f t="shared" si="28"/>
        <v>1393.1116190900982</v>
      </c>
      <c r="AP33" s="325">
        <f t="shared" si="28"/>
        <v>16717.339429081178</v>
      </c>
      <c r="AQ33" s="325">
        <f t="shared" si="28"/>
        <v>1393.1116190900982</v>
      </c>
      <c r="AT33" s="325">
        <f t="shared" si="28"/>
        <v>16717.339429081178</v>
      </c>
      <c r="AU33" s="325">
        <f t="shared" si="28"/>
        <v>1393.1116190900982</v>
      </c>
      <c r="AV33" s="325">
        <f t="shared" si="28"/>
        <v>16717.339429081178</v>
      </c>
      <c r="AW33" s="325">
        <f t="shared" si="28"/>
        <v>1393.1116190900982</v>
      </c>
      <c r="AX33" s="325"/>
    </row>
  </sheetData>
  <autoFilter ref="A18:AX32"/>
  <dataConsolidate/>
  <mergeCells count="46">
    <mergeCell ref="AK19:AK28"/>
    <mergeCell ref="AL19:AL28"/>
    <mergeCell ref="AX31:AX32"/>
    <mergeCell ref="AP31:AP32"/>
    <mergeCell ref="AQ31:AQ32"/>
    <mergeCell ref="AR31:AR32"/>
    <mergeCell ref="AV19:AV28"/>
    <mergeCell ref="AW19:AW28"/>
    <mergeCell ref="AV31:AV32"/>
    <mergeCell ref="AW31:AW32"/>
    <mergeCell ref="AX19:AX28"/>
    <mergeCell ref="AP19:AP28"/>
    <mergeCell ref="AQ19:AQ28"/>
    <mergeCell ref="AR19:AR28"/>
    <mergeCell ref="AM19:AM32"/>
    <mergeCell ref="AS19:AS32"/>
    <mergeCell ref="AJ31:AJ32"/>
    <mergeCell ref="AK31:AK32"/>
    <mergeCell ref="AL31:AL32"/>
    <mergeCell ref="X19:X28"/>
    <mergeCell ref="Y19:Y28"/>
    <mergeCell ref="Z19:Z28"/>
    <mergeCell ref="AA19:AA32"/>
    <mergeCell ref="AF31:AF32"/>
    <mergeCell ref="AF19:AF28"/>
    <mergeCell ref="Z31:Z32"/>
    <mergeCell ref="AD19:AD28"/>
    <mergeCell ref="AE19:AE28"/>
    <mergeCell ref="AD31:AD32"/>
    <mergeCell ref="AE31:AE32"/>
    <mergeCell ref="AG19:AG32"/>
    <mergeCell ref="AJ19:AJ28"/>
    <mergeCell ref="A1:C1"/>
    <mergeCell ref="A3:C3"/>
    <mergeCell ref="A5:B5"/>
    <mergeCell ref="A6:C6"/>
    <mergeCell ref="N17:O17"/>
    <mergeCell ref="X31:X32"/>
    <mergeCell ref="Y31:Y32"/>
    <mergeCell ref="U19:U32"/>
    <mergeCell ref="R19:R28"/>
    <mergeCell ref="S19:S28"/>
    <mergeCell ref="T19:T28"/>
    <mergeCell ref="R31:R32"/>
    <mergeCell ref="S31:S32"/>
    <mergeCell ref="T31:T32"/>
  </mergeCells>
  <conditionalFormatting sqref="E28:E29">
    <cfRule type="expression" dxfId="50" priority="43">
      <formula>ISBLANK(#REF!)</formula>
    </cfRule>
  </conditionalFormatting>
  <conditionalFormatting sqref="E19:E27">
    <cfRule type="expression" dxfId="49" priority="21">
      <formula>ISBLANK(#REF!)</formula>
    </cfRule>
  </conditionalFormatting>
  <conditionalFormatting sqref="E31">
    <cfRule type="expression" dxfId="48" priority="3">
      <formula>ISBLANK(#REF!)</formula>
    </cfRule>
  </conditionalFormatting>
  <conditionalFormatting sqref="E30">
    <cfRule type="expression" dxfId="47" priority="2">
      <formula>ISBLANK(#REF!)</formula>
    </cfRule>
  </conditionalFormatting>
  <conditionalFormatting sqref="E32">
    <cfRule type="expression" dxfId="46" priority="1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Liste_D!$B$2:$B$62</xm:f>
          </x14:formula1>
          <xm:sqref>I19:I32</xm:sqref>
        </x14:dataValidation>
        <x14:dataValidation type="list" allowBlank="1" showInputMessage="1" showErrorMessage="1">
          <x14:formula1>
            <xm:f>Liste_D!$A$2:$A$17</xm:f>
          </x14:formula1>
          <xm:sqref>H19:H32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48"/>
  <sheetViews>
    <sheetView topLeftCell="A17" zoomScale="115" zoomScaleNormal="115" workbookViewId="0">
      <selection activeCell="E32" sqref="E32"/>
    </sheetView>
  </sheetViews>
  <sheetFormatPr baseColWidth="10" defaultColWidth="10.85546875" defaultRowHeight="12" outlineLevelRow="1" outlineLevelCol="1" x14ac:dyDescent="0.25"/>
  <cols>
    <col min="1" max="1" width="6.85546875" style="322" customWidth="1"/>
    <col min="2" max="2" width="21.42578125" style="322" customWidth="1"/>
    <col min="3" max="3" width="10.85546875" style="322"/>
    <col min="4" max="4" width="21.28515625" style="322" bestFit="1" customWidth="1"/>
    <col min="5" max="5" width="16.5703125" style="323" customWidth="1"/>
    <col min="6" max="6" width="24.5703125" style="322" customWidth="1" outlineLevel="1"/>
    <col min="7" max="11" width="10.85546875" style="322" customWidth="1" outlineLevel="1"/>
    <col min="12" max="12" width="12.85546875" style="324" customWidth="1" outlineLevel="1"/>
    <col min="13" max="13" width="11" style="325" bestFit="1" customWidth="1"/>
    <col min="14" max="14" width="11" style="326" bestFit="1" customWidth="1"/>
    <col min="15" max="15" width="11" style="325" customWidth="1" outlineLevel="1"/>
    <col min="16" max="16" width="11.140625" style="325" customWidth="1" outlineLevel="1"/>
    <col min="17" max="17" width="12.5703125" style="325" customWidth="1"/>
    <col min="18" max="18" width="12.7109375" style="325" customWidth="1"/>
    <col min="19" max="19" width="10.85546875" style="325"/>
    <col min="20" max="20" width="2.7109375" style="325" customWidth="1"/>
    <col min="21" max="21" width="11" style="325" customWidth="1" outlineLevel="1"/>
    <col min="22" max="25" width="13.140625" style="325" customWidth="1" outlineLevel="1"/>
    <col min="26" max="26" width="2.42578125" style="325" customWidth="1"/>
    <col min="27" max="27" width="11" style="325" customWidth="1" outlineLevel="1"/>
    <col min="28" max="28" width="12.140625" style="325" customWidth="1" outlineLevel="1"/>
    <col min="29" max="31" width="10.85546875" style="325" customWidth="1" outlineLevel="1"/>
    <col min="32" max="32" width="2.5703125" style="325" customWidth="1"/>
    <col min="33" max="33" width="11" style="325" customWidth="1" outlineLevel="1"/>
    <col min="34" max="34" width="12.140625" style="325" customWidth="1" outlineLevel="1"/>
    <col min="35" max="36" width="12.85546875" style="325" customWidth="1" outlineLevel="1"/>
    <col min="37" max="37" width="10.85546875" style="325" customWidth="1" outlineLevel="1"/>
    <col min="38" max="38" width="3.140625" style="325" customWidth="1"/>
    <col min="39" max="39" width="11" style="325" customWidth="1" outlineLevel="1"/>
    <col min="40" max="40" width="12.140625" style="325" customWidth="1" outlineLevel="1"/>
    <col min="41" max="43" width="10.85546875" style="325" customWidth="1" outlineLevel="1"/>
    <col min="44" max="44" width="3.42578125" style="325" customWidth="1"/>
    <col min="45" max="45" width="11" style="325" customWidth="1" outlineLevel="1" collapsed="1"/>
    <col min="46" max="46" width="12.140625" style="325" customWidth="1" outlineLevel="1"/>
    <col min="47" max="48" width="10.85546875" style="322" customWidth="1" outlineLevel="1"/>
    <col min="49" max="49" width="7.140625" style="322" customWidth="1" outlineLevel="1"/>
    <col min="50" max="16384" width="10.85546875" style="322"/>
  </cols>
  <sheetData>
    <row r="1" spans="1:5" outlineLevel="1" x14ac:dyDescent="0.25">
      <c r="A1" s="694" t="s">
        <v>21</v>
      </c>
      <c r="B1" s="694"/>
      <c r="C1" s="694"/>
      <c r="D1" s="327"/>
      <c r="E1" s="328"/>
    </row>
    <row r="2" spans="1:5" outlineLevel="1" x14ac:dyDescent="0.25">
      <c r="A2" s="327"/>
      <c r="B2" s="327"/>
      <c r="C2" s="327"/>
      <c r="D2" s="327"/>
      <c r="E2" s="328"/>
    </row>
    <row r="3" spans="1:5" outlineLevel="1" x14ac:dyDescent="0.25">
      <c r="A3" s="695" t="s">
        <v>22</v>
      </c>
      <c r="B3" s="696"/>
      <c r="C3" s="696"/>
      <c r="D3" s="327"/>
      <c r="E3" s="328"/>
    </row>
    <row r="4" spans="1:5" outlineLevel="1" x14ac:dyDescent="0.25">
      <c r="A4" s="210"/>
      <c r="B4" s="327"/>
      <c r="C4" s="327"/>
      <c r="D4" s="327"/>
      <c r="E4" s="328"/>
    </row>
    <row r="5" spans="1:5" outlineLevel="1" x14ac:dyDescent="0.25">
      <c r="A5" s="697" t="s">
        <v>23</v>
      </c>
      <c r="B5" s="698"/>
      <c r="C5" s="327"/>
      <c r="D5" s="327"/>
      <c r="E5" s="328"/>
    </row>
    <row r="6" spans="1:5" outlineLevel="1" x14ac:dyDescent="0.25">
      <c r="A6" s="699" t="s">
        <v>24</v>
      </c>
      <c r="B6" s="700"/>
      <c r="C6" s="700"/>
      <c r="D6" s="327"/>
      <c r="E6" s="328"/>
    </row>
    <row r="7" spans="1:5" ht="12.75" outlineLevel="1" thickBot="1" x14ac:dyDescent="0.3">
      <c r="A7" s="327"/>
      <c r="B7" s="327"/>
      <c r="C7" s="327"/>
      <c r="D7" s="327"/>
      <c r="E7" s="328"/>
    </row>
    <row r="8" spans="1:5" ht="12.75" outlineLevel="1" thickBot="1" x14ac:dyDescent="0.3">
      <c r="A8" s="327"/>
      <c r="B8" s="327"/>
      <c r="C8" s="327"/>
      <c r="D8" s="211" t="s">
        <v>25</v>
      </c>
      <c r="E8" s="212" t="s">
        <v>26</v>
      </c>
    </row>
    <row r="9" spans="1:5" outlineLevel="1" x14ac:dyDescent="0.25">
      <c r="A9" s="213" t="s">
        <v>27</v>
      </c>
      <c r="B9" s="214" t="s">
        <v>28</v>
      </c>
      <c r="C9" s="439" t="s">
        <v>29</v>
      </c>
      <c r="D9" s="216">
        <v>112.1</v>
      </c>
      <c r="E9" s="217"/>
    </row>
    <row r="10" spans="1:5" outlineLevel="1" x14ac:dyDescent="0.25">
      <c r="A10" s="218" t="s">
        <v>30</v>
      </c>
      <c r="B10" s="219" t="s">
        <v>31</v>
      </c>
      <c r="C10" s="441" t="s">
        <v>32</v>
      </c>
      <c r="D10" s="221">
        <v>120.2</v>
      </c>
      <c r="E10" s="222">
        <f>0.15+0.85*$D$10/$D$9</f>
        <v>1.0614183764495986</v>
      </c>
    </row>
    <row r="11" spans="1:5" outlineLevel="1" x14ac:dyDescent="0.25">
      <c r="A11" s="223"/>
      <c r="B11" s="219" t="s">
        <v>33</v>
      </c>
      <c r="C11" s="441" t="s">
        <v>32</v>
      </c>
      <c r="D11" s="224">
        <v>120.2</v>
      </c>
      <c r="E11" s="225">
        <f>0.15+0.85*$D$11/$D$9</f>
        <v>1.0614183764495986</v>
      </c>
    </row>
    <row r="12" spans="1:5" outlineLevel="1" x14ac:dyDescent="0.25">
      <c r="A12" s="223"/>
      <c r="B12" s="219" t="s">
        <v>34</v>
      </c>
      <c r="C12" s="441" t="s">
        <v>32</v>
      </c>
      <c r="D12" s="226">
        <v>120.2</v>
      </c>
      <c r="E12" s="227">
        <f>0.15+0.85*$D$12/$D$9</f>
        <v>1.0614183764495986</v>
      </c>
    </row>
    <row r="13" spans="1:5" outlineLevel="1" x14ac:dyDescent="0.25">
      <c r="A13" s="223"/>
      <c r="B13" s="219" t="s">
        <v>35</v>
      </c>
      <c r="C13" s="441" t="s">
        <v>32</v>
      </c>
      <c r="D13" s="228">
        <v>120.2</v>
      </c>
      <c r="E13" s="229">
        <f>0.15+0.85*$D$13/$D$9</f>
        <v>1.0614183764495986</v>
      </c>
    </row>
    <row r="14" spans="1:5" ht="12.75" outlineLevel="1" thickBot="1" x14ac:dyDescent="0.3">
      <c r="A14" s="230"/>
      <c r="B14" s="231" t="s">
        <v>36</v>
      </c>
      <c r="C14" s="442" t="s">
        <v>32</v>
      </c>
      <c r="D14" s="233">
        <v>120.2</v>
      </c>
      <c r="E14" s="234">
        <f>0.15+0.85*$D$14/$D$9</f>
        <v>1.0614183764495986</v>
      </c>
    </row>
    <row r="15" spans="1:5" outlineLevel="1" x14ac:dyDescent="0.25"/>
    <row r="16" spans="1:5" outlineLevel="1" x14ac:dyDescent="0.25"/>
    <row r="17" spans="1:49" ht="12.75" thickBot="1" x14ac:dyDescent="0.3">
      <c r="M17" s="701" t="s">
        <v>50</v>
      </c>
      <c r="N17" s="701"/>
    </row>
    <row r="18" spans="1:49" ht="60.75" thickBot="1" x14ac:dyDescent="0.3">
      <c r="A18" s="236" t="s">
        <v>0</v>
      </c>
      <c r="B18" s="237" t="s">
        <v>1</v>
      </c>
      <c r="C18" s="237" t="s">
        <v>2</v>
      </c>
      <c r="D18" s="237" t="s">
        <v>565</v>
      </c>
      <c r="E18" s="237" t="s">
        <v>213</v>
      </c>
      <c r="F18" s="238" t="s">
        <v>4</v>
      </c>
      <c r="G18" s="237" t="s">
        <v>5</v>
      </c>
      <c r="H18" s="237" t="s">
        <v>6</v>
      </c>
      <c r="I18" s="237" t="s">
        <v>8</v>
      </c>
      <c r="J18" s="237" t="s">
        <v>9</v>
      </c>
      <c r="K18" s="443" t="s">
        <v>10</v>
      </c>
      <c r="L18" s="444" t="s">
        <v>7</v>
      </c>
      <c r="M18" s="454" t="s">
        <v>218</v>
      </c>
      <c r="N18" s="446" t="s">
        <v>37</v>
      </c>
      <c r="O18" s="550" t="s">
        <v>39</v>
      </c>
      <c r="P18" s="457" t="s">
        <v>38</v>
      </c>
      <c r="Q18" s="457" t="s">
        <v>52</v>
      </c>
      <c r="R18" s="457" t="s">
        <v>51</v>
      </c>
      <c r="S18" s="458" t="s">
        <v>53</v>
      </c>
      <c r="T18" s="333"/>
      <c r="U18" s="334" t="s">
        <v>41</v>
      </c>
      <c r="V18" s="335" t="s">
        <v>40</v>
      </c>
      <c r="W18" s="335" t="s">
        <v>222</v>
      </c>
      <c r="X18" s="335" t="s">
        <v>55</v>
      </c>
      <c r="Y18" s="336" t="s">
        <v>54</v>
      </c>
      <c r="Z18" s="337"/>
      <c r="AA18" s="338" t="s">
        <v>43</v>
      </c>
      <c r="AB18" s="339" t="s">
        <v>42</v>
      </c>
      <c r="AC18" s="339" t="s">
        <v>224</v>
      </c>
      <c r="AD18" s="339" t="s">
        <v>223</v>
      </c>
      <c r="AE18" s="340" t="s">
        <v>56</v>
      </c>
      <c r="AF18" s="341"/>
      <c r="AG18" s="342" t="s">
        <v>45</v>
      </c>
      <c r="AH18" s="343" t="s">
        <v>44</v>
      </c>
      <c r="AI18" s="343" t="s">
        <v>61</v>
      </c>
      <c r="AJ18" s="343" t="s">
        <v>60</v>
      </c>
      <c r="AK18" s="344" t="s">
        <v>57</v>
      </c>
      <c r="AL18" s="345"/>
      <c r="AM18" s="346" t="s">
        <v>47</v>
      </c>
      <c r="AN18" s="347" t="s">
        <v>46</v>
      </c>
      <c r="AO18" s="347" t="s">
        <v>63</v>
      </c>
      <c r="AP18" s="347" t="s">
        <v>62</v>
      </c>
      <c r="AQ18" s="348" t="s">
        <v>58</v>
      </c>
      <c r="AR18" s="349"/>
      <c r="AS18" s="350" t="s">
        <v>49</v>
      </c>
      <c r="AT18" s="351" t="s">
        <v>48</v>
      </c>
      <c r="AU18" s="352" t="s">
        <v>65</v>
      </c>
      <c r="AV18" s="352" t="s">
        <v>64</v>
      </c>
      <c r="AW18" s="353" t="s">
        <v>59</v>
      </c>
    </row>
    <row r="19" spans="1:49" s="366" customFormat="1" ht="14.1" customHeight="1" x14ac:dyDescent="0.25">
      <c r="A19" s="410">
        <v>4</v>
      </c>
      <c r="B19" s="263" t="s">
        <v>249</v>
      </c>
      <c r="C19" s="263" t="s">
        <v>250</v>
      </c>
      <c r="D19" s="263" t="s">
        <v>554</v>
      </c>
      <c r="E19" s="355" t="str">
        <f t="shared" ref="E19:E47" si="0">CONCATENATE(C19,H19,K19,I19)</f>
        <v>044001SSID_Gene</v>
      </c>
      <c r="F19" s="543" t="s">
        <v>385</v>
      </c>
      <c r="G19" s="356" t="s">
        <v>72</v>
      </c>
      <c r="H19" s="355" t="s">
        <v>110</v>
      </c>
      <c r="I19" s="356" t="s">
        <v>387</v>
      </c>
      <c r="J19" s="355"/>
      <c r="K19" s="551" t="s">
        <v>10</v>
      </c>
      <c r="L19" s="501">
        <v>1</v>
      </c>
      <c r="M19" s="359">
        <v>1000</v>
      </c>
      <c r="N19" s="360">
        <v>0.05</v>
      </c>
      <c r="O19" s="412">
        <f t="shared" ref="O19:O47" si="1">M19*(N19+1)*L19</f>
        <v>1050</v>
      </c>
      <c r="P19" s="362">
        <f t="shared" ref="P19:P47" si="2">O19/12</f>
        <v>87.5</v>
      </c>
      <c r="Q19" s="754">
        <f>SUM(O19:O39)</f>
        <v>28350</v>
      </c>
      <c r="R19" s="737">
        <f>SUM(P19:P39)</f>
        <v>2362.5</v>
      </c>
      <c r="S19" s="757"/>
      <c r="T19" s="739"/>
      <c r="U19" s="412">
        <f t="shared" ref="U19:U47" si="3">O19*$E$10</f>
        <v>1114.4892952720786</v>
      </c>
      <c r="V19" s="362">
        <f t="shared" ref="V19:V47" si="4">U19/12</f>
        <v>92.874107939339879</v>
      </c>
      <c r="W19" s="754">
        <f>SUM(U19:U39)</f>
        <v>30091.210972346125</v>
      </c>
      <c r="X19" s="737">
        <f>SUM(V19:V39)</f>
        <v>2507.6009143621768</v>
      </c>
      <c r="Y19" s="757"/>
      <c r="Z19" s="753"/>
      <c r="AA19" s="412">
        <f t="shared" ref="AA19:AA47" si="5">O19*$E$11</f>
        <v>1114.4892952720786</v>
      </c>
      <c r="AB19" s="362">
        <f t="shared" ref="AB19:AB47" si="6">AA19/12</f>
        <v>92.874107939339879</v>
      </c>
      <c r="AC19" s="754">
        <f>SUM(AA19:AA39)</f>
        <v>30091.210972346125</v>
      </c>
      <c r="AD19" s="737">
        <f>SUM(AB19:AB39)</f>
        <v>2507.6009143621768</v>
      </c>
      <c r="AE19" s="757"/>
      <c r="AF19" s="753"/>
      <c r="AG19" s="412">
        <f t="shared" ref="AG19:AG47" si="7">O19*$E$12</f>
        <v>1114.4892952720786</v>
      </c>
      <c r="AH19" s="362">
        <f t="shared" ref="AH19:AH47" si="8">AG19/12</f>
        <v>92.874107939339879</v>
      </c>
      <c r="AI19" s="754">
        <f>SUM(AG19:AG39)</f>
        <v>30091.210972346125</v>
      </c>
      <c r="AJ19" s="737">
        <f>SUM(AH19:AH39)</f>
        <v>2507.6009143621768</v>
      </c>
      <c r="AK19" s="757"/>
      <c r="AL19" s="753"/>
      <c r="AM19" s="412">
        <f t="shared" ref="AM19:AM47" si="9">O19*$E$13</f>
        <v>1114.4892952720786</v>
      </c>
      <c r="AN19" s="362">
        <f t="shared" ref="AN19:AN47" si="10">AM19/12</f>
        <v>92.874107939339879</v>
      </c>
      <c r="AO19" s="754">
        <f>SUM(AM19:AM39)</f>
        <v>30091.210972346125</v>
      </c>
      <c r="AP19" s="737">
        <f>SUM(AN19:AN39)</f>
        <v>2507.6009143621768</v>
      </c>
      <c r="AQ19" s="757"/>
      <c r="AR19" s="753"/>
      <c r="AS19" s="412">
        <f t="shared" ref="AS19:AS47" si="11">O19*$E$14</f>
        <v>1114.4892952720786</v>
      </c>
      <c r="AT19" s="362">
        <f t="shared" ref="AT19:AT47" si="12">AS19/12</f>
        <v>92.874107939339879</v>
      </c>
      <c r="AU19" s="754">
        <f>SUM(AS19:AS39)</f>
        <v>30091.210972346125</v>
      </c>
      <c r="AV19" s="737">
        <f>SUM(AT19:AT39)</f>
        <v>2507.6009143621768</v>
      </c>
      <c r="AW19" s="757"/>
    </row>
    <row r="20" spans="1:49" s="366" customFormat="1" ht="24" x14ac:dyDescent="0.25">
      <c r="A20" s="403">
        <v>4</v>
      </c>
      <c r="B20" s="272" t="s">
        <v>381</v>
      </c>
      <c r="C20" s="272" t="s">
        <v>250</v>
      </c>
      <c r="D20" s="272" t="s">
        <v>554</v>
      </c>
      <c r="E20" s="368" t="str">
        <f t="shared" si="0"/>
        <v>044001SSIC_Cat_A</v>
      </c>
      <c r="F20" s="544" t="s">
        <v>386</v>
      </c>
      <c r="G20" s="369" t="s">
        <v>72</v>
      </c>
      <c r="H20" s="368" t="s">
        <v>109</v>
      </c>
      <c r="I20" s="369" t="s">
        <v>388</v>
      </c>
      <c r="J20" s="368"/>
      <c r="K20" s="552" t="s">
        <v>10</v>
      </c>
      <c r="L20" s="505">
        <v>2</v>
      </c>
      <c r="M20" s="372">
        <v>1000</v>
      </c>
      <c r="N20" s="373">
        <v>0.05</v>
      </c>
      <c r="O20" s="402">
        <f t="shared" si="1"/>
        <v>2100</v>
      </c>
      <c r="P20" s="375">
        <f t="shared" si="2"/>
        <v>175</v>
      </c>
      <c r="Q20" s="755"/>
      <c r="R20" s="686"/>
      <c r="S20" s="739"/>
      <c r="T20" s="739"/>
      <c r="U20" s="402">
        <f t="shared" si="3"/>
        <v>2228.9785905441572</v>
      </c>
      <c r="V20" s="375">
        <f t="shared" si="4"/>
        <v>185.74821587867976</v>
      </c>
      <c r="W20" s="755"/>
      <c r="X20" s="686"/>
      <c r="Y20" s="739"/>
      <c r="Z20" s="753"/>
      <c r="AA20" s="402">
        <f t="shared" si="5"/>
        <v>2228.9785905441572</v>
      </c>
      <c r="AB20" s="375">
        <f t="shared" si="6"/>
        <v>185.74821587867976</v>
      </c>
      <c r="AC20" s="755"/>
      <c r="AD20" s="686"/>
      <c r="AE20" s="739"/>
      <c r="AF20" s="753"/>
      <c r="AG20" s="402">
        <f t="shared" si="7"/>
        <v>2228.9785905441572</v>
      </c>
      <c r="AH20" s="375">
        <f t="shared" si="8"/>
        <v>185.74821587867976</v>
      </c>
      <c r="AI20" s="755"/>
      <c r="AJ20" s="686"/>
      <c r="AK20" s="739"/>
      <c r="AL20" s="753"/>
      <c r="AM20" s="402">
        <f t="shared" si="9"/>
        <v>2228.9785905441572</v>
      </c>
      <c r="AN20" s="375">
        <f t="shared" si="10"/>
        <v>185.74821587867976</v>
      </c>
      <c r="AO20" s="755"/>
      <c r="AP20" s="686"/>
      <c r="AQ20" s="739"/>
      <c r="AR20" s="753"/>
      <c r="AS20" s="402">
        <f t="shared" si="11"/>
        <v>2228.9785905441572</v>
      </c>
      <c r="AT20" s="375">
        <f t="shared" si="12"/>
        <v>185.74821587867976</v>
      </c>
      <c r="AU20" s="755"/>
      <c r="AV20" s="686"/>
      <c r="AW20" s="739"/>
    </row>
    <row r="21" spans="1:49" s="366" customFormat="1" ht="14.1" customHeight="1" x14ac:dyDescent="0.25">
      <c r="A21" s="403">
        <v>4</v>
      </c>
      <c r="B21" s="272" t="s">
        <v>251</v>
      </c>
      <c r="C21" s="272" t="s">
        <v>252</v>
      </c>
      <c r="D21" s="272" t="s">
        <v>554</v>
      </c>
      <c r="E21" s="368" t="str">
        <f t="shared" si="0"/>
        <v>044007SSID_Gene</v>
      </c>
      <c r="F21" s="544" t="s">
        <v>385</v>
      </c>
      <c r="G21" s="369" t="s">
        <v>72</v>
      </c>
      <c r="H21" s="368" t="s">
        <v>110</v>
      </c>
      <c r="I21" s="369" t="s">
        <v>387</v>
      </c>
      <c r="J21" s="368"/>
      <c r="K21" s="552" t="s">
        <v>10</v>
      </c>
      <c r="L21" s="505">
        <v>1</v>
      </c>
      <c r="M21" s="372">
        <v>1000</v>
      </c>
      <c r="N21" s="373">
        <v>0.05</v>
      </c>
      <c r="O21" s="402">
        <f t="shared" si="1"/>
        <v>1050</v>
      </c>
      <c r="P21" s="375">
        <f t="shared" si="2"/>
        <v>87.5</v>
      </c>
      <c r="Q21" s="755"/>
      <c r="R21" s="686"/>
      <c r="S21" s="739"/>
      <c r="T21" s="739"/>
      <c r="U21" s="402">
        <f t="shared" si="3"/>
        <v>1114.4892952720786</v>
      </c>
      <c r="V21" s="375">
        <f t="shared" si="4"/>
        <v>92.874107939339879</v>
      </c>
      <c r="W21" s="755"/>
      <c r="X21" s="686"/>
      <c r="Y21" s="739"/>
      <c r="Z21" s="753"/>
      <c r="AA21" s="402">
        <f t="shared" si="5"/>
        <v>1114.4892952720786</v>
      </c>
      <c r="AB21" s="375">
        <f t="shared" si="6"/>
        <v>92.874107939339879</v>
      </c>
      <c r="AC21" s="755"/>
      <c r="AD21" s="686"/>
      <c r="AE21" s="739"/>
      <c r="AF21" s="753"/>
      <c r="AG21" s="402">
        <f t="shared" si="7"/>
        <v>1114.4892952720786</v>
      </c>
      <c r="AH21" s="375">
        <f t="shared" si="8"/>
        <v>92.874107939339879</v>
      </c>
      <c r="AI21" s="755"/>
      <c r="AJ21" s="686"/>
      <c r="AK21" s="739"/>
      <c r="AL21" s="753"/>
      <c r="AM21" s="402">
        <f t="shared" si="9"/>
        <v>1114.4892952720786</v>
      </c>
      <c r="AN21" s="375">
        <f t="shared" si="10"/>
        <v>92.874107939339879</v>
      </c>
      <c r="AO21" s="755"/>
      <c r="AP21" s="686"/>
      <c r="AQ21" s="739"/>
      <c r="AR21" s="753"/>
      <c r="AS21" s="402">
        <f t="shared" si="11"/>
        <v>1114.4892952720786</v>
      </c>
      <c r="AT21" s="375">
        <f t="shared" si="12"/>
        <v>92.874107939339879</v>
      </c>
      <c r="AU21" s="755"/>
      <c r="AV21" s="686"/>
      <c r="AW21" s="739"/>
    </row>
    <row r="22" spans="1:49" s="366" customFormat="1" ht="14.1" customHeight="1" x14ac:dyDescent="0.25">
      <c r="A22" s="403">
        <v>4</v>
      </c>
      <c r="B22" s="272" t="s">
        <v>251</v>
      </c>
      <c r="C22" s="272" t="s">
        <v>252</v>
      </c>
      <c r="D22" s="272" t="s">
        <v>554</v>
      </c>
      <c r="E22" s="368" t="str">
        <f t="shared" si="0"/>
        <v>044007SSIC_Cat_A</v>
      </c>
      <c r="F22" s="544" t="s">
        <v>386</v>
      </c>
      <c r="G22" s="369" t="s">
        <v>72</v>
      </c>
      <c r="H22" s="368" t="s">
        <v>109</v>
      </c>
      <c r="I22" s="369" t="s">
        <v>388</v>
      </c>
      <c r="J22" s="368"/>
      <c r="K22" s="552" t="s">
        <v>10</v>
      </c>
      <c r="L22" s="505">
        <v>2</v>
      </c>
      <c r="M22" s="372">
        <v>1000</v>
      </c>
      <c r="N22" s="373">
        <v>0.05</v>
      </c>
      <c r="O22" s="402">
        <f t="shared" si="1"/>
        <v>2100</v>
      </c>
      <c r="P22" s="375">
        <f t="shared" si="2"/>
        <v>175</v>
      </c>
      <c r="Q22" s="755"/>
      <c r="R22" s="686"/>
      <c r="S22" s="739"/>
      <c r="T22" s="739"/>
      <c r="U22" s="402">
        <f t="shared" si="3"/>
        <v>2228.9785905441572</v>
      </c>
      <c r="V22" s="375">
        <f t="shared" si="4"/>
        <v>185.74821587867976</v>
      </c>
      <c r="W22" s="755"/>
      <c r="X22" s="686"/>
      <c r="Y22" s="739"/>
      <c r="Z22" s="753"/>
      <c r="AA22" s="402">
        <f t="shared" si="5"/>
        <v>2228.9785905441572</v>
      </c>
      <c r="AB22" s="375">
        <f t="shared" si="6"/>
        <v>185.74821587867976</v>
      </c>
      <c r="AC22" s="755"/>
      <c r="AD22" s="686"/>
      <c r="AE22" s="739"/>
      <c r="AF22" s="753"/>
      <c r="AG22" s="402">
        <f t="shared" si="7"/>
        <v>2228.9785905441572</v>
      </c>
      <c r="AH22" s="375">
        <f t="shared" si="8"/>
        <v>185.74821587867976</v>
      </c>
      <c r="AI22" s="755"/>
      <c r="AJ22" s="686"/>
      <c r="AK22" s="739"/>
      <c r="AL22" s="753"/>
      <c r="AM22" s="402">
        <f t="shared" si="9"/>
        <v>2228.9785905441572</v>
      </c>
      <c r="AN22" s="375">
        <f t="shared" si="10"/>
        <v>185.74821587867976</v>
      </c>
      <c r="AO22" s="755"/>
      <c r="AP22" s="686"/>
      <c r="AQ22" s="739"/>
      <c r="AR22" s="753"/>
      <c r="AS22" s="402">
        <f t="shared" si="11"/>
        <v>2228.9785905441572</v>
      </c>
      <c r="AT22" s="375">
        <f t="shared" si="12"/>
        <v>185.74821587867976</v>
      </c>
      <c r="AU22" s="755"/>
      <c r="AV22" s="686"/>
      <c r="AW22" s="739"/>
    </row>
    <row r="23" spans="1:49" s="366" customFormat="1" ht="14.1" customHeight="1" x14ac:dyDescent="0.25">
      <c r="A23" s="403">
        <v>4</v>
      </c>
      <c r="B23" s="272" t="s">
        <v>253</v>
      </c>
      <c r="C23" s="272" t="s">
        <v>254</v>
      </c>
      <c r="D23" s="272" t="s">
        <v>554</v>
      </c>
      <c r="E23" s="368" t="str">
        <f t="shared" si="0"/>
        <v>044008SSID_Gene</v>
      </c>
      <c r="F23" s="544" t="s">
        <v>385</v>
      </c>
      <c r="G23" s="369" t="s">
        <v>72</v>
      </c>
      <c r="H23" s="368" t="s">
        <v>110</v>
      </c>
      <c r="I23" s="369" t="s">
        <v>387</v>
      </c>
      <c r="J23" s="368"/>
      <c r="K23" s="552" t="s">
        <v>10</v>
      </c>
      <c r="L23" s="505">
        <v>1</v>
      </c>
      <c r="M23" s="372">
        <v>1000</v>
      </c>
      <c r="N23" s="373">
        <v>0.05</v>
      </c>
      <c r="O23" s="402">
        <f t="shared" si="1"/>
        <v>1050</v>
      </c>
      <c r="P23" s="375">
        <f t="shared" si="2"/>
        <v>87.5</v>
      </c>
      <c r="Q23" s="755"/>
      <c r="R23" s="686"/>
      <c r="S23" s="739"/>
      <c r="T23" s="739"/>
      <c r="U23" s="402">
        <f t="shared" si="3"/>
        <v>1114.4892952720786</v>
      </c>
      <c r="V23" s="375">
        <f t="shared" si="4"/>
        <v>92.874107939339879</v>
      </c>
      <c r="W23" s="755"/>
      <c r="X23" s="686"/>
      <c r="Y23" s="739"/>
      <c r="Z23" s="753"/>
      <c r="AA23" s="402">
        <f t="shared" si="5"/>
        <v>1114.4892952720786</v>
      </c>
      <c r="AB23" s="375">
        <f t="shared" si="6"/>
        <v>92.874107939339879</v>
      </c>
      <c r="AC23" s="755"/>
      <c r="AD23" s="686"/>
      <c r="AE23" s="739"/>
      <c r="AF23" s="753"/>
      <c r="AG23" s="402">
        <f t="shared" si="7"/>
        <v>1114.4892952720786</v>
      </c>
      <c r="AH23" s="375">
        <f t="shared" si="8"/>
        <v>92.874107939339879</v>
      </c>
      <c r="AI23" s="755"/>
      <c r="AJ23" s="686"/>
      <c r="AK23" s="739"/>
      <c r="AL23" s="753"/>
      <c r="AM23" s="402">
        <f t="shared" si="9"/>
        <v>1114.4892952720786</v>
      </c>
      <c r="AN23" s="375">
        <f t="shared" si="10"/>
        <v>92.874107939339879</v>
      </c>
      <c r="AO23" s="755"/>
      <c r="AP23" s="686"/>
      <c r="AQ23" s="739"/>
      <c r="AR23" s="753"/>
      <c r="AS23" s="402">
        <f t="shared" si="11"/>
        <v>1114.4892952720786</v>
      </c>
      <c r="AT23" s="375">
        <f t="shared" si="12"/>
        <v>92.874107939339879</v>
      </c>
      <c r="AU23" s="755"/>
      <c r="AV23" s="686"/>
      <c r="AW23" s="739"/>
    </row>
    <row r="24" spans="1:49" s="366" customFormat="1" ht="14.1" customHeight="1" x14ac:dyDescent="0.25">
      <c r="A24" s="403">
        <v>4</v>
      </c>
      <c r="B24" s="272" t="s">
        <v>255</v>
      </c>
      <c r="C24" s="272" t="s">
        <v>256</v>
      </c>
      <c r="D24" s="272" t="s">
        <v>554</v>
      </c>
      <c r="E24" s="368" t="str">
        <f t="shared" si="0"/>
        <v>044009SSID_Gene</v>
      </c>
      <c r="F24" s="544" t="s">
        <v>385</v>
      </c>
      <c r="G24" s="369" t="s">
        <v>72</v>
      </c>
      <c r="H24" s="368" t="s">
        <v>110</v>
      </c>
      <c r="I24" s="369" t="s">
        <v>387</v>
      </c>
      <c r="J24" s="368"/>
      <c r="K24" s="552" t="s">
        <v>10</v>
      </c>
      <c r="L24" s="505">
        <v>1</v>
      </c>
      <c r="M24" s="372">
        <v>1000</v>
      </c>
      <c r="N24" s="373">
        <v>0.05</v>
      </c>
      <c r="O24" s="402">
        <f t="shared" si="1"/>
        <v>1050</v>
      </c>
      <c r="P24" s="375">
        <f t="shared" si="2"/>
        <v>87.5</v>
      </c>
      <c r="Q24" s="755"/>
      <c r="R24" s="686"/>
      <c r="S24" s="739"/>
      <c r="T24" s="739"/>
      <c r="U24" s="402">
        <f t="shared" si="3"/>
        <v>1114.4892952720786</v>
      </c>
      <c r="V24" s="375">
        <f t="shared" si="4"/>
        <v>92.874107939339879</v>
      </c>
      <c r="W24" s="755"/>
      <c r="X24" s="686"/>
      <c r="Y24" s="739"/>
      <c r="Z24" s="753"/>
      <c r="AA24" s="402">
        <f t="shared" si="5"/>
        <v>1114.4892952720786</v>
      </c>
      <c r="AB24" s="375">
        <f t="shared" si="6"/>
        <v>92.874107939339879</v>
      </c>
      <c r="AC24" s="755"/>
      <c r="AD24" s="686"/>
      <c r="AE24" s="739"/>
      <c r="AF24" s="753"/>
      <c r="AG24" s="402">
        <f t="shared" si="7"/>
        <v>1114.4892952720786</v>
      </c>
      <c r="AH24" s="375">
        <f t="shared" si="8"/>
        <v>92.874107939339879</v>
      </c>
      <c r="AI24" s="755"/>
      <c r="AJ24" s="686"/>
      <c r="AK24" s="739"/>
      <c r="AL24" s="753"/>
      <c r="AM24" s="402">
        <f t="shared" si="9"/>
        <v>1114.4892952720786</v>
      </c>
      <c r="AN24" s="375">
        <f t="shared" si="10"/>
        <v>92.874107939339879</v>
      </c>
      <c r="AO24" s="755"/>
      <c r="AP24" s="686"/>
      <c r="AQ24" s="739"/>
      <c r="AR24" s="753"/>
      <c r="AS24" s="402">
        <f t="shared" si="11"/>
        <v>1114.4892952720786</v>
      </c>
      <c r="AT24" s="375">
        <f t="shared" si="12"/>
        <v>92.874107939339879</v>
      </c>
      <c r="AU24" s="755"/>
      <c r="AV24" s="686"/>
      <c r="AW24" s="739"/>
    </row>
    <row r="25" spans="1:49" s="366" customFormat="1" ht="14.1" customHeight="1" x14ac:dyDescent="0.25">
      <c r="A25" s="403">
        <v>4</v>
      </c>
      <c r="B25" s="272" t="s">
        <v>257</v>
      </c>
      <c r="C25" s="272" t="s">
        <v>258</v>
      </c>
      <c r="D25" s="272" t="s">
        <v>554</v>
      </c>
      <c r="E25" s="368" t="str">
        <f t="shared" si="0"/>
        <v>044101SSID_Gene</v>
      </c>
      <c r="F25" s="544" t="s">
        <v>385</v>
      </c>
      <c r="G25" s="369" t="s">
        <v>72</v>
      </c>
      <c r="H25" s="368" t="s">
        <v>110</v>
      </c>
      <c r="I25" s="369" t="s">
        <v>387</v>
      </c>
      <c r="J25" s="368"/>
      <c r="K25" s="552" t="s">
        <v>10</v>
      </c>
      <c r="L25" s="505">
        <v>1</v>
      </c>
      <c r="M25" s="372">
        <v>1000</v>
      </c>
      <c r="N25" s="373">
        <v>0.05</v>
      </c>
      <c r="O25" s="402">
        <f t="shared" si="1"/>
        <v>1050</v>
      </c>
      <c r="P25" s="375">
        <f t="shared" si="2"/>
        <v>87.5</v>
      </c>
      <c r="Q25" s="755"/>
      <c r="R25" s="686"/>
      <c r="S25" s="739"/>
      <c r="T25" s="739"/>
      <c r="U25" s="402">
        <f t="shared" si="3"/>
        <v>1114.4892952720786</v>
      </c>
      <c r="V25" s="375">
        <f t="shared" si="4"/>
        <v>92.874107939339879</v>
      </c>
      <c r="W25" s="755"/>
      <c r="X25" s="686"/>
      <c r="Y25" s="739"/>
      <c r="Z25" s="753"/>
      <c r="AA25" s="402">
        <f t="shared" si="5"/>
        <v>1114.4892952720786</v>
      </c>
      <c r="AB25" s="375">
        <f t="shared" si="6"/>
        <v>92.874107939339879</v>
      </c>
      <c r="AC25" s="755"/>
      <c r="AD25" s="686"/>
      <c r="AE25" s="739"/>
      <c r="AF25" s="753"/>
      <c r="AG25" s="402">
        <f t="shared" si="7"/>
        <v>1114.4892952720786</v>
      </c>
      <c r="AH25" s="375">
        <f t="shared" si="8"/>
        <v>92.874107939339879</v>
      </c>
      <c r="AI25" s="755"/>
      <c r="AJ25" s="686"/>
      <c r="AK25" s="739"/>
      <c r="AL25" s="753"/>
      <c r="AM25" s="402">
        <f t="shared" si="9"/>
        <v>1114.4892952720786</v>
      </c>
      <c r="AN25" s="375">
        <f t="shared" si="10"/>
        <v>92.874107939339879</v>
      </c>
      <c r="AO25" s="755"/>
      <c r="AP25" s="686"/>
      <c r="AQ25" s="739"/>
      <c r="AR25" s="753"/>
      <c r="AS25" s="402">
        <f t="shared" si="11"/>
        <v>1114.4892952720786</v>
      </c>
      <c r="AT25" s="375">
        <f t="shared" si="12"/>
        <v>92.874107939339879</v>
      </c>
      <c r="AU25" s="755"/>
      <c r="AV25" s="686"/>
      <c r="AW25" s="739"/>
    </row>
    <row r="26" spans="1:49" s="366" customFormat="1" ht="14.1" customHeight="1" x14ac:dyDescent="0.25">
      <c r="A26" s="403">
        <v>4</v>
      </c>
      <c r="B26" s="272" t="s">
        <v>257</v>
      </c>
      <c r="C26" s="272" t="s">
        <v>258</v>
      </c>
      <c r="D26" s="272" t="s">
        <v>554</v>
      </c>
      <c r="E26" s="368" t="str">
        <f t="shared" si="0"/>
        <v>044101SSIC_Cat_A</v>
      </c>
      <c r="F26" s="544" t="s">
        <v>386</v>
      </c>
      <c r="G26" s="369" t="s">
        <v>72</v>
      </c>
      <c r="H26" s="368" t="s">
        <v>109</v>
      </c>
      <c r="I26" s="369" t="s">
        <v>388</v>
      </c>
      <c r="J26" s="368"/>
      <c r="K26" s="552" t="s">
        <v>10</v>
      </c>
      <c r="L26" s="505">
        <v>1</v>
      </c>
      <c r="M26" s="372">
        <v>1000</v>
      </c>
      <c r="N26" s="373">
        <v>0.05</v>
      </c>
      <c r="O26" s="402">
        <f t="shared" si="1"/>
        <v>1050</v>
      </c>
      <c r="P26" s="375">
        <f t="shared" si="2"/>
        <v>87.5</v>
      </c>
      <c r="Q26" s="755"/>
      <c r="R26" s="686"/>
      <c r="S26" s="739"/>
      <c r="T26" s="739"/>
      <c r="U26" s="402">
        <f t="shared" si="3"/>
        <v>1114.4892952720786</v>
      </c>
      <c r="V26" s="375">
        <f t="shared" si="4"/>
        <v>92.874107939339879</v>
      </c>
      <c r="W26" s="755"/>
      <c r="X26" s="686"/>
      <c r="Y26" s="739"/>
      <c r="Z26" s="753"/>
      <c r="AA26" s="402">
        <f t="shared" si="5"/>
        <v>1114.4892952720786</v>
      </c>
      <c r="AB26" s="375">
        <f t="shared" si="6"/>
        <v>92.874107939339879</v>
      </c>
      <c r="AC26" s="755"/>
      <c r="AD26" s="686"/>
      <c r="AE26" s="739"/>
      <c r="AF26" s="753"/>
      <c r="AG26" s="402">
        <f t="shared" si="7"/>
        <v>1114.4892952720786</v>
      </c>
      <c r="AH26" s="375">
        <f t="shared" si="8"/>
        <v>92.874107939339879</v>
      </c>
      <c r="AI26" s="755"/>
      <c r="AJ26" s="686"/>
      <c r="AK26" s="739"/>
      <c r="AL26" s="753"/>
      <c r="AM26" s="402">
        <f t="shared" si="9"/>
        <v>1114.4892952720786</v>
      </c>
      <c r="AN26" s="375">
        <f t="shared" si="10"/>
        <v>92.874107939339879</v>
      </c>
      <c r="AO26" s="755"/>
      <c r="AP26" s="686"/>
      <c r="AQ26" s="739"/>
      <c r="AR26" s="753"/>
      <c r="AS26" s="402">
        <f t="shared" si="11"/>
        <v>1114.4892952720786</v>
      </c>
      <c r="AT26" s="375">
        <f t="shared" si="12"/>
        <v>92.874107939339879</v>
      </c>
      <c r="AU26" s="755"/>
      <c r="AV26" s="686"/>
      <c r="AW26" s="739"/>
    </row>
    <row r="27" spans="1:49" s="366" customFormat="1" ht="14.1" customHeight="1" x14ac:dyDescent="0.25">
      <c r="A27" s="403">
        <v>4</v>
      </c>
      <c r="B27" s="272" t="s">
        <v>259</v>
      </c>
      <c r="C27" s="272" t="s">
        <v>260</v>
      </c>
      <c r="D27" s="272" t="s">
        <v>554</v>
      </c>
      <c r="E27" s="368" t="str">
        <f t="shared" si="0"/>
        <v>044102SSID_Gene</v>
      </c>
      <c r="F27" s="544" t="s">
        <v>385</v>
      </c>
      <c r="G27" s="369" t="s">
        <v>72</v>
      </c>
      <c r="H27" s="368" t="s">
        <v>110</v>
      </c>
      <c r="I27" s="369" t="s">
        <v>387</v>
      </c>
      <c r="J27" s="368"/>
      <c r="K27" s="552" t="s">
        <v>10</v>
      </c>
      <c r="L27" s="505">
        <v>1</v>
      </c>
      <c r="M27" s="372">
        <v>1000</v>
      </c>
      <c r="N27" s="373">
        <v>0.05</v>
      </c>
      <c r="O27" s="402">
        <f t="shared" si="1"/>
        <v>1050</v>
      </c>
      <c r="P27" s="375">
        <f t="shared" si="2"/>
        <v>87.5</v>
      </c>
      <c r="Q27" s="755"/>
      <c r="R27" s="686"/>
      <c r="S27" s="739"/>
      <c r="T27" s="739"/>
      <c r="U27" s="402">
        <f t="shared" si="3"/>
        <v>1114.4892952720786</v>
      </c>
      <c r="V27" s="375">
        <f t="shared" si="4"/>
        <v>92.874107939339879</v>
      </c>
      <c r="W27" s="755"/>
      <c r="X27" s="686"/>
      <c r="Y27" s="739"/>
      <c r="Z27" s="753"/>
      <c r="AA27" s="402">
        <f t="shared" si="5"/>
        <v>1114.4892952720786</v>
      </c>
      <c r="AB27" s="375">
        <f t="shared" si="6"/>
        <v>92.874107939339879</v>
      </c>
      <c r="AC27" s="755"/>
      <c r="AD27" s="686"/>
      <c r="AE27" s="739"/>
      <c r="AF27" s="753"/>
      <c r="AG27" s="402">
        <f t="shared" si="7"/>
        <v>1114.4892952720786</v>
      </c>
      <c r="AH27" s="375">
        <f t="shared" si="8"/>
        <v>92.874107939339879</v>
      </c>
      <c r="AI27" s="755"/>
      <c r="AJ27" s="686"/>
      <c r="AK27" s="739"/>
      <c r="AL27" s="753"/>
      <c r="AM27" s="402">
        <f t="shared" si="9"/>
        <v>1114.4892952720786</v>
      </c>
      <c r="AN27" s="375">
        <f t="shared" si="10"/>
        <v>92.874107939339879</v>
      </c>
      <c r="AO27" s="755"/>
      <c r="AP27" s="686"/>
      <c r="AQ27" s="739"/>
      <c r="AR27" s="753"/>
      <c r="AS27" s="402">
        <f t="shared" si="11"/>
        <v>1114.4892952720786</v>
      </c>
      <c r="AT27" s="375">
        <f t="shared" si="12"/>
        <v>92.874107939339879</v>
      </c>
      <c r="AU27" s="755"/>
      <c r="AV27" s="686"/>
      <c r="AW27" s="739"/>
    </row>
    <row r="28" spans="1:49" s="366" customFormat="1" ht="14.1" customHeight="1" x14ac:dyDescent="0.25">
      <c r="A28" s="403">
        <v>4</v>
      </c>
      <c r="B28" s="272" t="s">
        <v>259</v>
      </c>
      <c r="C28" s="272" t="s">
        <v>260</v>
      </c>
      <c r="D28" s="272" t="s">
        <v>554</v>
      </c>
      <c r="E28" s="368" t="str">
        <f t="shared" si="0"/>
        <v>044102SSIC_Cat_A</v>
      </c>
      <c r="F28" s="544" t="s">
        <v>386</v>
      </c>
      <c r="G28" s="369" t="s">
        <v>72</v>
      </c>
      <c r="H28" s="368" t="s">
        <v>109</v>
      </c>
      <c r="I28" s="369" t="s">
        <v>388</v>
      </c>
      <c r="J28" s="368"/>
      <c r="K28" s="552" t="s">
        <v>10</v>
      </c>
      <c r="L28" s="505">
        <v>1</v>
      </c>
      <c r="M28" s="372">
        <v>1000</v>
      </c>
      <c r="N28" s="373">
        <v>0.05</v>
      </c>
      <c r="O28" s="402">
        <f t="shared" si="1"/>
        <v>1050</v>
      </c>
      <c r="P28" s="375">
        <f t="shared" si="2"/>
        <v>87.5</v>
      </c>
      <c r="Q28" s="755"/>
      <c r="R28" s="686"/>
      <c r="S28" s="739"/>
      <c r="T28" s="739"/>
      <c r="U28" s="402">
        <f t="shared" si="3"/>
        <v>1114.4892952720786</v>
      </c>
      <c r="V28" s="375">
        <f t="shared" si="4"/>
        <v>92.874107939339879</v>
      </c>
      <c r="W28" s="755"/>
      <c r="X28" s="686"/>
      <c r="Y28" s="739"/>
      <c r="Z28" s="753"/>
      <c r="AA28" s="402">
        <f t="shared" si="5"/>
        <v>1114.4892952720786</v>
      </c>
      <c r="AB28" s="375">
        <f t="shared" si="6"/>
        <v>92.874107939339879</v>
      </c>
      <c r="AC28" s="755"/>
      <c r="AD28" s="686"/>
      <c r="AE28" s="739"/>
      <c r="AF28" s="753"/>
      <c r="AG28" s="402">
        <f t="shared" si="7"/>
        <v>1114.4892952720786</v>
      </c>
      <c r="AH28" s="375">
        <f t="shared" si="8"/>
        <v>92.874107939339879</v>
      </c>
      <c r="AI28" s="755"/>
      <c r="AJ28" s="686"/>
      <c r="AK28" s="739"/>
      <c r="AL28" s="753"/>
      <c r="AM28" s="402">
        <f t="shared" si="9"/>
        <v>1114.4892952720786</v>
      </c>
      <c r="AN28" s="375">
        <f t="shared" si="10"/>
        <v>92.874107939339879</v>
      </c>
      <c r="AO28" s="755"/>
      <c r="AP28" s="686"/>
      <c r="AQ28" s="739"/>
      <c r="AR28" s="753"/>
      <c r="AS28" s="402">
        <f t="shared" si="11"/>
        <v>1114.4892952720786</v>
      </c>
      <c r="AT28" s="375">
        <f t="shared" si="12"/>
        <v>92.874107939339879</v>
      </c>
      <c r="AU28" s="755"/>
      <c r="AV28" s="686"/>
      <c r="AW28" s="739"/>
    </row>
    <row r="29" spans="1:49" s="366" customFormat="1" ht="14.1" customHeight="1" x14ac:dyDescent="0.25">
      <c r="A29" s="403">
        <v>4</v>
      </c>
      <c r="B29" s="272" t="s">
        <v>261</v>
      </c>
      <c r="C29" s="272" t="s">
        <v>262</v>
      </c>
      <c r="D29" s="272" t="s">
        <v>554</v>
      </c>
      <c r="E29" s="368" t="str">
        <f t="shared" si="0"/>
        <v>044103SSID_Gene</v>
      </c>
      <c r="F29" s="544" t="s">
        <v>385</v>
      </c>
      <c r="G29" s="369" t="s">
        <v>72</v>
      </c>
      <c r="H29" s="368" t="s">
        <v>110</v>
      </c>
      <c r="I29" s="369" t="s">
        <v>387</v>
      </c>
      <c r="J29" s="368"/>
      <c r="K29" s="552" t="s">
        <v>10</v>
      </c>
      <c r="L29" s="505">
        <v>1</v>
      </c>
      <c r="M29" s="372">
        <v>1000</v>
      </c>
      <c r="N29" s="373">
        <v>0.05</v>
      </c>
      <c r="O29" s="402">
        <f t="shared" si="1"/>
        <v>1050</v>
      </c>
      <c r="P29" s="375">
        <f t="shared" si="2"/>
        <v>87.5</v>
      </c>
      <c r="Q29" s="755"/>
      <c r="R29" s="686"/>
      <c r="S29" s="739"/>
      <c r="T29" s="739"/>
      <c r="U29" s="402">
        <f t="shared" si="3"/>
        <v>1114.4892952720786</v>
      </c>
      <c r="V29" s="375">
        <f t="shared" si="4"/>
        <v>92.874107939339879</v>
      </c>
      <c r="W29" s="755"/>
      <c r="X29" s="686"/>
      <c r="Y29" s="739"/>
      <c r="Z29" s="753"/>
      <c r="AA29" s="402">
        <f t="shared" si="5"/>
        <v>1114.4892952720786</v>
      </c>
      <c r="AB29" s="375">
        <f t="shared" si="6"/>
        <v>92.874107939339879</v>
      </c>
      <c r="AC29" s="755"/>
      <c r="AD29" s="686"/>
      <c r="AE29" s="739"/>
      <c r="AF29" s="753"/>
      <c r="AG29" s="402">
        <f t="shared" si="7"/>
        <v>1114.4892952720786</v>
      </c>
      <c r="AH29" s="375">
        <f t="shared" si="8"/>
        <v>92.874107939339879</v>
      </c>
      <c r="AI29" s="755"/>
      <c r="AJ29" s="686"/>
      <c r="AK29" s="739"/>
      <c r="AL29" s="753"/>
      <c r="AM29" s="402">
        <f t="shared" si="9"/>
        <v>1114.4892952720786</v>
      </c>
      <c r="AN29" s="375">
        <f t="shared" si="10"/>
        <v>92.874107939339879</v>
      </c>
      <c r="AO29" s="755"/>
      <c r="AP29" s="686"/>
      <c r="AQ29" s="739"/>
      <c r="AR29" s="753"/>
      <c r="AS29" s="402">
        <f t="shared" si="11"/>
        <v>1114.4892952720786</v>
      </c>
      <c r="AT29" s="375">
        <f t="shared" si="12"/>
        <v>92.874107939339879</v>
      </c>
      <c r="AU29" s="755"/>
      <c r="AV29" s="686"/>
      <c r="AW29" s="739"/>
    </row>
    <row r="30" spans="1:49" s="366" customFormat="1" ht="14.1" customHeight="1" x14ac:dyDescent="0.25">
      <c r="A30" s="403">
        <v>4</v>
      </c>
      <c r="B30" s="272" t="s">
        <v>261</v>
      </c>
      <c r="C30" s="272" t="s">
        <v>262</v>
      </c>
      <c r="D30" s="272" t="s">
        <v>554</v>
      </c>
      <c r="E30" s="368" t="str">
        <f t="shared" si="0"/>
        <v>044103SSIC_Cat_A</v>
      </c>
      <c r="F30" s="544" t="s">
        <v>386</v>
      </c>
      <c r="G30" s="369" t="s">
        <v>72</v>
      </c>
      <c r="H30" s="368" t="s">
        <v>109</v>
      </c>
      <c r="I30" s="369" t="s">
        <v>388</v>
      </c>
      <c r="J30" s="368"/>
      <c r="K30" s="552" t="s">
        <v>10</v>
      </c>
      <c r="L30" s="505">
        <v>1</v>
      </c>
      <c r="M30" s="372">
        <v>1000</v>
      </c>
      <c r="N30" s="373">
        <v>0.05</v>
      </c>
      <c r="O30" s="402">
        <f t="shared" si="1"/>
        <v>1050</v>
      </c>
      <c r="P30" s="375">
        <f t="shared" si="2"/>
        <v>87.5</v>
      </c>
      <c r="Q30" s="755"/>
      <c r="R30" s="686"/>
      <c r="S30" s="739"/>
      <c r="T30" s="739"/>
      <c r="U30" s="402">
        <f t="shared" si="3"/>
        <v>1114.4892952720786</v>
      </c>
      <c r="V30" s="375">
        <f t="shared" si="4"/>
        <v>92.874107939339879</v>
      </c>
      <c r="W30" s="755"/>
      <c r="X30" s="686"/>
      <c r="Y30" s="739"/>
      <c r="Z30" s="753"/>
      <c r="AA30" s="402">
        <f t="shared" si="5"/>
        <v>1114.4892952720786</v>
      </c>
      <c r="AB30" s="375">
        <f t="shared" si="6"/>
        <v>92.874107939339879</v>
      </c>
      <c r="AC30" s="755"/>
      <c r="AD30" s="686"/>
      <c r="AE30" s="739"/>
      <c r="AF30" s="753"/>
      <c r="AG30" s="402">
        <f t="shared" si="7"/>
        <v>1114.4892952720786</v>
      </c>
      <c r="AH30" s="375">
        <f t="shared" si="8"/>
        <v>92.874107939339879</v>
      </c>
      <c r="AI30" s="755"/>
      <c r="AJ30" s="686"/>
      <c r="AK30" s="739"/>
      <c r="AL30" s="753"/>
      <c r="AM30" s="402">
        <f t="shared" si="9"/>
        <v>1114.4892952720786</v>
      </c>
      <c r="AN30" s="375">
        <f t="shared" si="10"/>
        <v>92.874107939339879</v>
      </c>
      <c r="AO30" s="755"/>
      <c r="AP30" s="686"/>
      <c r="AQ30" s="739"/>
      <c r="AR30" s="753"/>
      <c r="AS30" s="402">
        <f t="shared" si="11"/>
        <v>1114.4892952720786</v>
      </c>
      <c r="AT30" s="375">
        <f t="shared" si="12"/>
        <v>92.874107939339879</v>
      </c>
      <c r="AU30" s="755"/>
      <c r="AV30" s="686"/>
      <c r="AW30" s="739"/>
    </row>
    <row r="31" spans="1:49" s="366" customFormat="1" ht="14.1" customHeight="1" x14ac:dyDescent="0.25">
      <c r="A31" s="403">
        <v>4</v>
      </c>
      <c r="B31" s="272" t="s">
        <v>263</v>
      </c>
      <c r="C31" s="272" t="s">
        <v>264</v>
      </c>
      <c r="D31" s="272" t="s">
        <v>554</v>
      </c>
      <c r="E31" s="368" t="str">
        <f t="shared" si="0"/>
        <v>044104SSID_Gene</v>
      </c>
      <c r="F31" s="544" t="s">
        <v>385</v>
      </c>
      <c r="G31" s="369" t="s">
        <v>72</v>
      </c>
      <c r="H31" s="368" t="s">
        <v>110</v>
      </c>
      <c r="I31" s="369" t="s">
        <v>387</v>
      </c>
      <c r="J31" s="368"/>
      <c r="K31" s="552" t="s">
        <v>10</v>
      </c>
      <c r="L31" s="505">
        <v>1</v>
      </c>
      <c r="M31" s="372">
        <v>1000</v>
      </c>
      <c r="N31" s="373">
        <v>0.05</v>
      </c>
      <c r="O31" s="402">
        <f t="shared" si="1"/>
        <v>1050</v>
      </c>
      <c r="P31" s="375">
        <f t="shared" si="2"/>
        <v>87.5</v>
      </c>
      <c r="Q31" s="755"/>
      <c r="R31" s="686"/>
      <c r="S31" s="739"/>
      <c r="T31" s="739"/>
      <c r="U31" s="402">
        <f t="shared" si="3"/>
        <v>1114.4892952720786</v>
      </c>
      <c r="V31" s="375">
        <f t="shared" si="4"/>
        <v>92.874107939339879</v>
      </c>
      <c r="W31" s="755"/>
      <c r="X31" s="686"/>
      <c r="Y31" s="739"/>
      <c r="Z31" s="753"/>
      <c r="AA31" s="402">
        <f t="shared" si="5"/>
        <v>1114.4892952720786</v>
      </c>
      <c r="AB31" s="375">
        <f t="shared" si="6"/>
        <v>92.874107939339879</v>
      </c>
      <c r="AC31" s="755"/>
      <c r="AD31" s="686"/>
      <c r="AE31" s="739"/>
      <c r="AF31" s="753"/>
      <c r="AG31" s="402">
        <f t="shared" si="7"/>
        <v>1114.4892952720786</v>
      </c>
      <c r="AH31" s="375">
        <f t="shared" si="8"/>
        <v>92.874107939339879</v>
      </c>
      <c r="AI31" s="755"/>
      <c r="AJ31" s="686"/>
      <c r="AK31" s="739"/>
      <c r="AL31" s="753"/>
      <c r="AM31" s="402">
        <f t="shared" si="9"/>
        <v>1114.4892952720786</v>
      </c>
      <c r="AN31" s="375">
        <f t="shared" si="10"/>
        <v>92.874107939339879</v>
      </c>
      <c r="AO31" s="755"/>
      <c r="AP31" s="686"/>
      <c r="AQ31" s="739"/>
      <c r="AR31" s="753"/>
      <c r="AS31" s="402">
        <f t="shared" si="11"/>
        <v>1114.4892952720786</v>
      </c>
      <c r="AT31" s="375">
        <f t="shared" si="12"/>
        <v>92.874107939339879</v>
      </c>
      <c r="AU31" s="755"/>
      <c r="AV31" s="686"/>
      <c r="AW31" s="739"/>
    </row>
    <row r="32" spans="1:49" s="366" customFormat="1" ht="14.1" customHeight="1" x14ac:dyDescent="0.25">
      <c r="A32" s="403">
        <v>4</v>
      </c>
      <c r="B32" s="272" t="s">
        <v>263</v>
      </c>
      <c r="C32" s="272" t="s">
        <v>264</v>
      </c>
      <c r="D32" s="272" t="s">
        <v>554</v>
      </c>
      <c r="E32" s="368" t="str">
        <f t="shared" si="0"/>
        <v>044104SSIC_Cat_A</v>
      </c>
      <c r="F32" s="544" t="s">
        <v>386</v>
      </c>
      <c r="G32" s="369" t="s">
        <v>72</v>
      </c>
      <c r="H32" s="368" t="s">
        <v>109</v>
      </c>
      <c r="I32" s="369" t="s">
        <v>388</v>
      </c>
      <c r="J32" s="368"/>
      <c r="K32" s="552" t="s">
        <v>10</v>
      </c>
      <c r="L32" s="505">
        <v>1</v>
      </c>
      <c r="M32" s="372">
        <v>1000</v>
      </c>
      <c r="N32" s="373">
        <v>0.05</v>
      </c>
      <c r="O32" s="402">
        <f t="shared" si="1"/>
        <v>1050</v>
      </c>
      <c r="P32" s="375">
        <f t="shared" si="2"/>
        <v>87.5</v>
      </c>
      <c r="Q32" s="755"/>
      <c r="R32" s="686"/>
      <c r="S32" s="739"/>
      <c r="T32" s="739"/>
      <c r="U32" s="402">
        <f t="shared" si="3"/>
        <v>1114.4892952720786</v>
      </c>
      <c r="V32" s="375">
        <f t="shared" si="4"/>
        <v>92.874107939339879</v>
      </c>
      <c r="W32" s="755"/>
      <c r="X32" s="686"/>
      <c r="Y32" s="739"/>
      <c r="Z32" s="753"/>
      <c r="AA32" s="402">
        <f t="shared" si="5"/>
        <v>1114.4892952720786</v>
      </c>
      <c r="AB32" s="375">
        <f t="shared" si="6"/>
        <v>92.874107939339879</v>
      </c>
      <c r="AC32" s="755"/>
      <c r="AD32" s="686"/>
      <c r="AE32" s="739"/>
      <c r="AF32" s="753"/>
      <c r="AG32" s="402">
        <f t="shared" si="7"/>
        <v>1114.4892952720786</v>
      </c>
      <c r="AH32" s="375">
        <f t="shared" si="8"/>
        <v>92.874107939339879</v>
      </c>
      <c r="AI32" s="755"/>
      <c r="AJ32" s="686"/>
      <c r="AK32" s="739"/>
      <c r="AL32" s="753"/>
      <c r="AM32" s="402">
        <f t="shared" si="9"/>
        <v>1114.4892952720786</v>
      </c>
      <c r="AN32" s="375">
        <f t="shared" si="10"/>
        <v>92.874107939339879</v>
      </c>
      <c r="AO32" s="755"/>
      <c r="AP32" s="686"/>
      <c r="AQ32" s="739"/>
      <c r="AR32" s="753"/>
      <c r="AS32" s="402">
        <f t="shared" si="11"/>
        <v>1114.4892952720786</v>
      </c>
      <c r="AT32" s="375">
        <f t="shared" si="12"/>
        <v>92.874107939339879</v>
      </c>
      <c r="AU32" s="755"/>
      <c r="AV32" s="686"/>
      <c r="AW32" s="739"/>
    </row>
    <row r="33" spans="1:49" s="366" customFormat="1" ht="14.1" customHeight="1" x14ac:dyDescent="0.25">
      <c r="A33" s="403">
        <v>4</v>
      </c>
      <c r="B33" s="272" t="s">
        <v>265</v>
      </c>
      <c r="C33" s="272" t="s">
        <v>266</v>
      </c>
      <c r="D33" s="272" t="s">
        <v>554</v>
      </c>
      <c r="E33" s="368" t="str">
        <f t="shared" si="0"/>
        <v>044105SSID_Gene</v>
      </c>
      <c r="F33" s="544" t="s">
        <v>385</v>
      </c>
      <c r="G33" s="369" t="s">
        <v>72</v>
      </c>
      <c r="H33" s="368" t="s">
        <v>110</v>
      </c>
      <c r="I33" s="369" t="s">
        <v>387</v>
      </c>
      <c r="J33" s="368"/>
      <c r="K33" s="552" t="s">
        <v>10</v>
      </c>
      <c r="L33" s="505">
        <v>1</v>
      </c>
      <c r="M33" s="372">
        <v>1000</v>
      </c>
      <c r="N33" s="373">
        <v>0.05</v>
      </c>
      <c r="O33" s="402">
        <f t="shared" si="1"/>
        <v>1050</v>
      </c>
      <c r="P33" s="375">
        <f t="shared" si="2"/>
        <v>87.5</v>
      </c>
      <c r="Q33" s="755"/>
      <c r="R33" s="686"/>
      <c r="S33" s="739"/>
      <c r="T33" s="739"/>
      <c r="U33" s="402">
        <f t="shared" si="3"/>
        <v>1114.4892952720786</v>
      </c>
      <c r="V33" s="375">
        <f t="shared" si="4"/>
        <v>92.874107939339879</v>
      </c>
      <c r="W33" s="755"/>
      <c r="X33" s="686"/>
      <c r="Y33" s="739"/>
      <c r="Z33" s="753"/>
      <c r="AA33" s="402">
        <f t="shared" si="5"/>
        <v>1114.4892952720786</v>
      </c>
      <c r="AB33" s="375">
        <f t="shared" si="6"/>
        <v>92.874107939339879</v>
      </c>
      <c r="AC33" s="755"/>
      <c r="AD33" s="686"/>
      <c r="AE33" s="739"/>
      <c r="AF33" s="753"/>
      <c r="AG33" s="402">
        <f t="shared" si="7"/>
        <v>1114.4892952720786</v>
      </c>
      <c r="AH33" s="375">
        <f t="shared" si="8"/>
        <v>92.874107939339879</v>
      </c>
      <c r="AI33" s="755"/>
      <c r="AJ33" s="686"/>
      <c r="AK33" s="739"/>
      <c r="AL33" s="753"/>
      <c r="AM33" s="402">
        <f t="shared" si="9"/>
        <v>1114.4892952720786</v>
      </c>
      <c r="AN33" s="375">
        <f t="shared" si="10"/>
        <v>92.874107939339879</v>
      </c>
      <c r="AO33" s="755"/>
      <c r="AP33" s="686"/>
      <c r="AQ33" s="739"/>
      <c r="AR33" s="753"/>
      <c r="AS33" s="402">
        <f t="shared" si="11"/>
        <v>1114.4892952720786</v>
      </c>
      <c r="AT33" s="375">
        <f t="shared" si="12"/>
        <v>92.874107939339879</v>
      </c>
      <c r="AU33" s="755"/>
      <c r="AV33" s="686"/>
      <c r="AW33" s="739"/>
    </row>
    <row r="34" spans="1:49" s="366" customFormat="1" ht="14.1" customHeight="1" x14ac:dyDescent="0.25">
      <c r="A34" s="403">
        <v>4</v>
      </c>
      <c r="B34" s="272" t="s">
        <v>265</v>
      </c>
      <c r="C34" s="272" t="s">
        <v>266</v>
      </c>
      <c r="D34" s="272" t="s">
        <v>554</v>
      </c>
      <c r="E34" s="368" t="str">
        <f t="shared" si="0"/>
        <v>044105SSIC_Cat_A</v>
      </c>
      <c r="F34" s="544" t="s">
        <v>386</v>
      </c>
      <c r="G34" s="369" t="s">
        <v>72</v>
      </c>
      <c r="H34" s="368" t="s">
        <v>109</v>
      </c>
      <c r="I34" s="369" t="s">
        <v>388</v>
      </c>
      <c r="J34" s="368"/>
      <c r="K34" s="552" t="s">
        <v>10</v>
      </c>
      <c r="L34" s="505">
        <v>1</v>
      </c>
      <c r="M34" s="372">
        <v>1000</v>
      </c>
      <c r="N34" s="373">
        <v>0.05</v>
      </c>
      <c r="O34" s="402">
        <f t="shared" si="1"/>
        <v>1050</v>
      </c>
      <c r="P34" s="375">
        <f t="shared" si="2"/>
        <v>87.5</v>
      </c>
      <c r="Q34" s="755"/>
      <c r="R34" s="686"/>
      <c r="S34" s="739"/>
      <c r="T34" s="739"/>
      <c r="U34" s="402">
        <f t="shared" si="3"/>
        <v>1114.4892952720786</v>
      </c>
      <c r="V34" s="375">
        <f t="shared" si="4"/>
        <v>92.874107939339879</v>
      </c>
      <c r="W34" s="755"/>
      <c r="X34" s="686"/>
      <c r="Y34" s="739"/>
      <c r="Z34" s="753"/>
      <c r="AA34" s="402">
        <f t="shared" si="5"/>
        <v>1114.4892952720786</v>
      </c>
      <c r="AB34" s="375">
        <f t="shared" si="6"/>
        <v>92.874107939339879</v>
      </c>
      <c r="AC34" s="755"/>
      <c r="AD34" s="686"/>
      <c r="AE34" s="739"/>
      <c r="AF34" s="753"/>
      <c r="AG34" s="402">
        <f t="shared" si="7"/>
        <v>1114.4892952720786</v>
      </c>
      <c r="AH34" s="375">
        <f t="shared" si="8"/>
        <v>92.874107939339879</v>
      </c>
      <c r="AI34" s="755"/>
      <c r="AJ34" s="686"/>
      <c r="AK34" s="739"/>
      <c r="AL34" s="753"/>
      <c r="AM34" s="402">
        <f t="shared" si="9"/>
        <v>1114.4892952720786</v>
      </c>
      <c r="AN34" s="375">
        <f t="shared" si="10"/>
        <v>92.874107939339879</v>
      </c>
      <c r="AO34" s="755"/>
      <c r="AP34" s="686"/>
      <c r="AQ34" s="739"/>
      <c r="AR34" s="753"/>
      <c r="AS34" s="402">
        <f t="shared" si="11"/>
        <v>1114.4892952720786</v>
      </c>
      <c r="AT34" s="375">
        <f t="shared" si="12"/>
        <v>92.874107939339879</v>
      </c>
      <c r="AU34" s="755"/>
      <c r="AV34" s="686"/>
      <c r="AW34" s="739"/>
    </row>
    <row r="35" spans="1:49" s="366" customFormat="1" ht="14.1" customHeight="1" x14ac:dyDescent="0.25">
      <c r="A35" s="403">
        <v>4</v>
      </c>
      <c r="B35" s="272" t="s">
        <v>382</v>
      </c>
      <c r="C35" s="272" t="s">
        <v>268</v>
      </c>
      <c r="D35" s="272" t="s">
        <v>554</v>
      </c>
      <c r="E35" s="368" t="str">
        <f t="shared" si="0"/>
        <v>044206SSIC_Solvants_Cat_A</v>
      </c>
      <c r="F35" s="544" t="s">
        <v>386</v>
      </c>
      <c r="G35" s="369" t="s">
        <v>72</v>
      </c>
      <c r="H35" s="368" t="s">
        <v>109</v>
      </c>
      <c r="I35" s="369" t="s">
        <v>390</v>
      </c>
      <c r="J35" s="368"/>
      <c r="K35" s="552" t="s">
        <v>10</v>
      </c>
      <c r="L35" s="505">
        <v>2</v>
      </c>
      <c r="M35" s="372">
        <v>1000</v>
      </c>
      <c r="N35" s="373">
        <v>0.05</v>
      </c>
      <c r="O35" s="402">
        <f t="shared" si="1"/>
        <v>2100</v>
      </c>
      <c r="P35" s="375">
        <f t="shared" si="2"/>
        <v>175</v>
      </c>
      <c r="Q35" s="755"/>
      <c r="R35" s="686"/>
      <c r="S35" s="739"/>
      <c r="T35" s="739"/>
      <c r="U35" s="402">
        <f t="shared" si="3"/>
        <v>2228.9785905441572</v>
      </c>
      <c r="V35" s="375">
        <f t="shared" si="4"/>
        <v>185.74821587867976</v>
      </c>
      <c r="W35" s="755"/>
      <c r="X35" s="686"/>
      <c r="Y35" s="739"/>
      <c r="Z35" s="753"/>
      <c r="AA35" s="402">
        <f t="shared" si="5"/>
        <v>2228.9785905441572</v>
      </c>
      <c r="AB35" s="375">
        <f t="shared" si="6"/>
        <v>185.74821587867976</v>
      </c>
      <c r="AC35" s="755"/>
      <c r="AD35" s="686"/>
      <c r="AE35" s="739"/>
      <c r="AF35" s="753"/>
      <c r="AG35" s="402">
        <f t="shared" si="7"/>
        <v>2228.9785905441572</v>
      </c>
      <c r="AH35" s="375">
        <f t="shared" si="8"/>
        <v>185.74821587867976</v>
      </c>
      <c r="AI35" s="755"/>
      <c r="AJ35" s="686"/>
      <c r="AK35" s="739"/>
      <c r="AL35" s="753"/>
      <c r="AM35" s="402">
        <f t="shared" si="9"/>
        <v>2228.9785905441572</v>
      </c>
      <c r="AN35" s="375">
        <f t="shared" si="10"/>
        <v>185.74821587867976</v>
      </c>
      <c r="AO35" s="755"/>
      <c r="AP35" s="686"/>
      <c r="AQ35" s="739"/>
      <c r="AR35" s="753"/>
      <c r="AS35" s="402">
        <f t="shared" si="11"/>
        <v>2228.9785905441572</v>
      </c>
      <c r="AT35" s="375">
        <f t="shared" si="12"/>
        <v>185.74821587867976</v>
      </c>
      <c r="AU35" s="755"/>
      <c r="AV35" s="686"/>
      <c r="AW35" s="739"/>
    </row>
    <row r="36" spans="1:49" s="366" customFormat="1" ht="14.1" customHeight="1" x14ac:dyDescent="0.25">
      <c r="A36" s="403">
        <v>4</v>
      </c>
      <c r="B36" s="272" t="s">
        <v>383</v>
      </c>
      <c r="C36" s="272" t="s">
        <v>268</v>
      </c>
      <c r="D36" s="272" t="s">
        <v>554</v>
      </c>
      <c r="E36" s="368" t="str">
        <f t="shared" si="0"/>
        <v>044206SSIC_Dechets_Cat_A</v>
      </c>
      <c r="F36" s="544" t="s">
        <v>386</v>
      </c>
      <c r="G36" s="369" t="s">
        <v>72</v>
      </c>
      <c r="H36" s="368" t="s">
        <v>109</v>
      </c>
      <c r="I36" s="369" t="s">
        <v>391</v>
      </c>
      <c r="J36" s="368"/>
      <c r="K36" s="552" t="s">
        <v>10</v>
      </c>
      <c r="L36" s="505">
        <v>2</v>
      </c>
      <c r="M36" s="372">
        <v>1000</v>
      </c>
      <c r="N36" s="373">
        <v>0.05</v>
      </c>
      <c r="O36" s="402">
        <f t="shared" si="1"/>
        <v>2100</v>
      </c>
      <c r="P36" s="375">
        <f t="shared" si="2"/>
        <v>175</v>
      </c>
      <c r="Q36" s="755"/>
      <c r="R36" s="686"/>
      <c r="S36" s="739"/>
      <c r="T36" s="739"/>
      <c r="U36" s="402">
        <f t="shared" si="3"/>
        <v>2228.9785905441572</v>
      </c>
      <c r="V36" s="375">
        <f t="shared" si="4"/>
        <v>185.74821587867976</v>
      </c>
      <c r="W36" s="755"/>
      <c r="X36" s="686"/>
      <c r="Y36" s="739"/>
      <c r="Z36" s="753"/>
      <c r="AA36" s="402">
        <f t="shared" si="5"/>
        <v>2228.9785905441572</v>
      </c>
      <c r="AB36" s="375">
        <f t="shared" si="6"/>
        <v>185.74821587867976</v>
      </c>
      <c r="AC36" s="755"/>
      <c r="AD36" s="686"/>
      <c r="AE36" s="739"/>
      <c r="AF36" s="753"/>
      <c r="AG36" s="402">
        <f t="shared" si="7"/>
        <v>2228.9785905441572</v>
      </c>
      <c r="AH36" s="375">
        <f t="shared" si="8"/>
        <v>185.74821587867976</v>
      </c>
      <c r="AI36" s="755"/>
      <c r="AJ36" s="686"/>
      <c r="AK36" s="739"/>
      <c r="AL36" s="753"/>
      <c r="AM36" s="402">
        <f t="shared" si="9"/>
        <v>2228.9785905441572</v>
      </c>
      <c r="AN36" s="375">
        <f t="shared" si="10"/>
        <v>185.74821587867976</v>
      </c>
      <c r="AO36" s="755"/>
      <c r="AP36" s="686"/>
      <c r="AQ36" s="739"/>
      <c r="AR36" s="753"/>
      <c r="AS36" s="402">
        <f t="shared" si="11"/>
        <v>2228.9785905441572</v>
      </c>
      <c r="AT36" s="375">
        <f t="shared" si="12"/>
        <v>185.74821587867976</v>
      </c>
      <c r="AU36" s="755"/>
      <c r="AV36" s="686"/>
      <c r="AW36" s="739"/>
    </row>
    <row r="37" spans="1:49" s="366" customFormat="1" ht="14.1" customHeight="1" x14ac:dyDescent="0.25">
      <c r="A37" s="403">
        <v>4</v>
      </c>
      <c r="B37" s="272" t="s">
        <v>269</v>
      </c>
      <c r="C37" s="272" t="s">
        <v>270</v>
      </c>
      <c r="D37" s="272" t="s">
        <v>554</v>
      </c>
      <c r="E37" s="368" t="str">
        <f t="shared" si="0"/>
        <v>044311SSIC_Cat_A</v>
      </c>
      <c r="F37" s="544" t="s">
        <v>386</v>
      </c>
      <c r="G37" s="369" t="s">
        <v>72</v>
      </c>
      <c r="H37" s="368" t="s">
        <v>109</v>
      </c>
      <c r="I37" s="369" t="s">
        <v>388</v>
      </c>
      <c r="J37" s="368"/>
      <c r="K37" s="552" t="s">
        <v>10</v>
      </c>
      <c r="L37" s="505">
        <v>2</v>
      </c>
      <c r="M37" s="372">
        <v>1000</v>
      </c>
      <c r="N37" s="373">
        <v>0.05</v>
      </c>
      <c r="O37" s="402">
        <f t="shared" si="1"/>
        <v>2100</v>
      </c>
      <c r="P37" s="375">
        <f t="shared" si="2"/>
        <v>175</v>
      </c>
      <c r="Q37" s="755"/>
      <c r="R37" s="686"/>
      <c r="S37" s="739"/>
      <c r="T37" s="739"/>
      <c r="U37" s="402">
        <f t="shared" si="3"/>
        <v>2228.9785905441572</v>
      </c>
      <c r="V37" s="375">
        <f t="shared" si="4"/>
        <v>185.74821587867976</v>
      </c>
      <c r="W37" s="755"/>
      <c r="X37" s="686"/>
      <c r="Y37" s="739"/>
      <c r="Z37" s="753"/>
      <c r="AA37" s="402">
        <f t="shared" si="5"/>
        <v>2228.9785905441572</v>
      </c>
      <c r="AB37" s="375">
        <f t="shared" si="6"/>
        <v>185.74821587867976</v>
      </c>
      <c r="AC37" s="755"/>
      <c r="AD37" s="686"/>
      <c r="AE37" s="739"/>
      <c r="AF37" s="753"/>
      <c r="AG37" s="402">
        <f t="shared" si="7"/>
        <v>2228.9785905441572</v>
      </c>
      <c r="AH37" s="375">
        <f t="shared" si="8"/>
        <v>185.74821587867976</v>
      </c>
      <c r="AI37" s="755"/>
      <c r="AJ37" s="686"/>
      <c r="AK37" s="739"/>
      <c r="AL37" s="753"/>
      <c r="AM37" s="402">
        <f t="shared" si="9"/>
        <v>2228.9785905441572</v>
      </c>
      <c r="AN37" s="375">
        <f t="shared" si="10"/>
        <v>185.74821587867976</v>
      </c>
      <c r="AO37" s="755"/>
      <c r="AP37" s="686"/>
      <c r="AQ37" s="739"/>
      <c r="AR37" s="753"/>
      <c r="AS37" s="402">
        <f t="shared" si="11"/>
        <v>2228.9785905441572</v>
      </c>
      <c r="AT37" s="375">
        <f t="shared" si="12"/>
        <v>185.74821587867976</v>
      </c>
      <c r="AU37" s="755"/>
      <c r="AV37" s="686"/>
      <c r="AW37" s="739"/>
    </row>
    <row r="38" spans="1:49" s="366" customFormat="1" ht="14.1" customHeight="1" x14ac:dyDescent="0.25">
      <c r="A38" s="403">
        <v>4</v>
      </c>
      <c r="B38" s="272" t="s">
        <v>271</v>
      </c>
      <c r="C38" s="272" t="s">
        <v>272</v>
      </c>
      <c r="D38" s="272" t="s">
        <v>554</v>
      </c>
      <c r="E38" s="368" t="str">
        <f t="shared" si="0"/>
        <v>044471SSID_Gene</v>
      </c>
      <c r="F38" s="544" t="s">
        <v>385</v>
      </c>
      <c r="G38" s="369" t="s">
        <v>72</v>
      </c>
      <c r="H38" s="368" t="s">
        <v>110</v>
      </c>
      <c r="I38" s="369" t="s">
        <v>387</v>
      </c>
      <c r="J38" s="368"/>
      <c r="K38" s="552" t="s">
        <v>10</v>
      </c>
      <c r="L38" s="505">
        <v>1</v>
      </c>
      <c r="M38" s="372">
        <v>1000</v>
      </c>
      <c r="N38" s="373">
        <v>0.05</v>
      </c>
      <c r="O38" s="402">
        <f t="shared" si="1"/>
        <v>1050</v>
      </c>
      <c r="P38" s="375">
        <f t="shared" si="2"/>
        <v>87.5</v>
      </c>
      <c r="Q38" s="755"/>
      <c r="R38" s="686"/>
      <c r="S38" s="739"/>
      <c r="T38" s="739"/>
      <c r="U38" s="402">
        <f t="shared" si="3"/>
        <v>1114.4892952720786</v>
      </c>
      <c r="V38" s="375">
        <f t="shared" si="4"/>
        <v>92.874107939339879</v>
      </c>
      <c r="W38" s="755"/>
      <c r="X38" s="686"/>
      <c r="Y38" s="739"/>
      <c r="Z38" s="753"/>
      <c r="AA38" s="402">
        <f t="shared" si="5"/>
        <v>1114.4892952720786</v>
      </c>
      <c r="AB38" s="375">
        <f t="shared" si="6"/>
        <v>92.874107939339879</v>
      </c>
      <c r="AC38" s="755"/>
      <c r="AD38" s="686"/>
      <c r="AE38" s="739"/>
      <c r="AF38" s="753"/>
      <c r="AG38" s="402">
        <f t="shared" si="7"/>
        <v>1114.4892952720786</v>
      </c>
      <c r="AH38" s="375">
        <f t="shared" si="8"/>
        <v>92.874107939339879</v>
      </c>
      <c r="AI38" s="755"/>
      <c r="AJ38" s="686"/>
      <c r="AK38" s="739"/>
      <c r="AL38" s="753"/>
      <c r="AM38" s="402">
        <f t="shared" si="9"/>
        <v>1114.4892952720786</v>
      </c>
      <c r="AN38" s="375">
        <f t="shared" si="10"/>
        <v>92.874107939339879</v>
      </c>
      <c r="AO38" s="755"/>
      <c r="AP38" s="686"/>
      <c r="AQ38" s="739"/>
      <c r="AR38" s="753"/>
      <c r="AS38" s="402">
        <f t="shared" si="11"/>
        <v>1114.4892952720786</v>
      </c>
      <c r="AT38" s="375">
        <f t="shared" si="12"/>
        <v>92.874107939339879</v>
      </c>
      <c r="AU38" s="755"/>
      <c r="AV38" s="686"/>
      <c r="AW38" s="739"/>
    </row>
    <row r="39" spans="1:49" s="366" customFormat="1" ht="14.1" customHeight="1" thickBot="1" x14ac:dyDescent="0.3">
      <c r="A39" s="405">
        <v>4</v>
      </c>
      <c r="B39" s="279" t="s">
        <v>271</v>
      </c>
      <c r="C39" s="279" t="s">
        <v>272</v>
      </c>
      <c r="D39" s="279" t="s">
        <v>554</v>
      </c>
      <c r="E39" s="379" t="str">
        <f t="shared" si="0"/>
        <v>044471SSIC_Cat_A</v>
      </c>
      <c r="F39" s="545" t="s">
        <v>386</v>
      </c>
      <c r="G39" s="380" t="s">
        <v>72</v>
      </c>
      <c r="H39" s="379" t="s">
        <v>109</v>
      </c>
      <c r="I39" s="380" t="s">
        <v>388</v>
      </c>
      <c r="J39" s="379"/>
      <c r="K39" s="553" t="s">
        <v>10</v>
      </c>
      <c r="L39" s="511">
        <v>2</v>
      </c>
      <c r="M39" s="383">
        <v>1000</v>
      </c>
      <c r="N39" s="384">
        <v>0.05</v>
      </c>
      <c r="O39" s="408">
        <f t="shared" si="1"/>
        <v>2100</v>
      </c>
      <c r="P39" s="386">
        <f t="shared" si="2"/>
        <v>175</v>
      </c>
      <c r="Q39" s="756"/>
      <c r="R39" s="738"/>
      <c r="S39" s="758"/>
      <c r="T39" s="739"/>
      <c r="U39" s="408">
        <f t="shared" si="3"/>
        <v>2228.9785905441572</v>
      </c>
      <c r="V39" s="386">
        <f t="shared" si="4"/>
        <v>185.74821587867976</v>
      </c>
      <c r="W39" s="756"/>
      <c r="X39" s="738"/>
      <c r="Y39" s="758"/>
      <c r="Z39" s="753"/>
      <c r="AA39" s="408">
        <f t="shared" si="5"/>
        <v>2228.9785905441572</v>
      </c>
      <c r="AB39" s="386">
        <f t="shared" si="6"/>
        <v>185.74821587867976</v>
      </c>
      <c r="AC39" s="756"/>
      <c r="AD39" s="738"/>
      <c r="AE39" s="758"/>
      <c r="AF39" s="753"/>
      <c r="AG39" s="408">
        <f t="shared" si="7"/>
        <v>2228.9785905441572</v>
      </c>
      <c r="AH39" s="386">
        <f t="shared" si="8"/>
        <v>185.74821587867976</v>
      </c>
      <c r="AI39" s="756"/>
      <c r="AJ39" s="738"/>
      <c r="AK39" s="758"/>
      <c r="AL39" s="753"/>
      <c r="AM39" s="408">
        <f t="shared" si="9"/>
        <v>2228.9785905441572</v>
      </c>
      <c r="AN39" s="386">
        <f t="shared" si="10"/>
        <v>185.74821587867976</v>
      </c>
      <c r="AO39" s="756"/>
      <c r="AP39" s="738"/>
      <c r="AQ39" s="758"/>
      <c r="AR39" s="753"/>
      <c r="AS39" s="408">
        <f t="shared" si="11"/>
        <v>2228.9785905441572</v>
      </c>
      <c r="AT39" s="386">
        <f t="shared" si="12"/>
        <v>185.74821587867976</v>
      </c>
      <c r="AU39" s="756"/>
      <c r="AV39" s="738"/>
      <c r="AW39" s="758"/>
    </row>
    <row r="40" spans="1:49" s="366" customFormat="1" ht="14.1" customHeight="1" x14ac:dyDescent="0.25">
      <c r="A40" s="410">
        <v>4</v>
      </c>
      <c r="B40" s="263" t="s">
        <v>279</v>
      </c>
      <c r="C40" s="263" t="s">
        <v>280</v>
      </c>
      <c r="D40" s="263" t="s">
        <v>555</v>
      </c>
      <c r="E40" s="355" t="str">
        <f t="shared" si="0"/>
        <v>410001SSIC_Cat_B</v>
      </c>
      <c r="F40" s="543" t="s">
        <v>386</v>
      </c>
      <c r="G40" s="356" t="s">
        <v>72</v>
      </c>
      <c r="H40" s="355" t="s">
        <v>109</v>
      </c>
      <c r="I40" s="356" t="s">
        <v>392</v>
      </c>
      <c r="J40" s="355"/>
      <c r="K40" s="396" t="s">
        <v>10</v>
      </c>
      <c r="L40" s="396">
        <v>2</v>
      </c>
      <c r="M40" s="359">
        <v>1000</v>
      </c>
      <c r="N40" s="360">
        <v>0.05</v>
      </c>
      <c r="O40" s="361">
        <f t="shared" si="1"/>
        <v>2100</v>
      </c>
      <c r="P40" s="362">
        <f t="shared" si="2"/>
        <v>175</v>
      </c>
      <c r="Q40" s="754">
        <f>SUM(O40:O41)</f>
        <v>3150</v>
      </c>
      <c r="R40" s="737">
        <f>SUM(P40:P41)</f>
        <v>262.5</v>
      </c>
      <c r="S40" s="757"/>
      <c r="T40" s="739"/>
      <c r="U40" s="361">
        <f t="shared" si="3"/>
        <v>2228.9785905441572</v>
      </c>
      <c r="V40" s="362">
        <f t="shared" si="4"/>
        <v>185.74821587867976</v>
      </c>
      <c r="W40" s="754">
        <f>SUM(U40:U41)</f>
        <v>3343.467885816236</v>
      </c>
      <c r="X40" s="737">
        <f>SUM(V40:V41)</f>
        <v>278.62232381801965</v>
      </c>
      <c r="Y40" s="757"/>
      <c r="Z40" s="753"/>
      <c r="AA40" s="361">
        <f t="shared" si="5"/>
        <v>2228.9785905441572</v>
      </c>
      <c r="AB40" s="362">
        <f t="shared" si="6"/>
        <v>185.74821587867976</v>
      </c>
      <c r="AC40" s="754">
        <f>SUM(AA40:AA41)</f>
        <v>3343.467885816236</v>
      </c>
      <c r="AD40" s="737">
        <f>SUM(AB40:AB41)</f>
        <v>278.62232381801965</v>
      </c>
      <c r="AE40" s="757"/>
      <c r="AF40" s="753"/>
      <c r="AG40" s="361">
        <f t="shared" si="7"/>
        <v>2228.9785905441572</v>
      </c>
      <c r="AH40" s="362">
        <f t="shared" si="8"/>
        <v>185.74821587867976</v>
      </c>
      <c r="AI40" s="754">
        <f>SUM(AG40:AG41)</f>
        <v>3343.467885816236</v>
      </c>
      <c r="AJ40" s="737">
        <f>SUM(AH40:AH41)</f>
        <v>278.62232381801965</v>
      </c>
      <c r="AK40" s="757"/>
      <c r="AL40" s="753"/>
      <c r="AM40" s="361">
        <f t="shared" si="9"/>
        <v>2228.9785905441572</v>
      </c>
      <c r="AN40" s="362">
        <f t="shared" si="10"/>
        <v>185.74821587867976</v>
      </c>
      <c r="AO40" s="754">
        <f>SUM(AM40:AM41)</f>
        <v>3343.467885816236</v>
      </c>
      <c r="AP40" s="737">
        <f>SUM(AN40:AN41)</f>
        <v>278.62232381801965</v>
      </c>
      <c r="AQ40" s="757"/>
      <c r="AR40" s="753"/>
      <c r="AS40" s="361">
        <f t="shared" si="11"/>
        <v>2228.9785905441572</v>
      </c>
      <c r="AT40" s="362">
        <f t="shared" si="12"/>
        <v>185.74821587867976</v>
      </c>
      <c r="AU40" s="754">
        <f>SUM(AS40:AS41)</f>
        <v>3343.467885816236</v>
      </c>
      <c r="AV40" s="737">
        <f>SUM(AT40:AT41)</f>
        <v>278.62232381801965</v>
      </c>
      <c r="AW40" s="757"/>
    </row>
    <row r="41" spans="1:49" s="366" customFormat="1" ht="14.1" customHeight="1" thickBot="1" x14ac:dyDescent="0.3">
      <c r="A41" s="405">
        <v>4</v>
      </c>
      <c r="B41" s="279" t="s">
        <v>279</v>
      </c>
      <c r="C41" s="279" t="s">
        <v>280</v>
      </c>
      <c r="D41" s="279" t="s">
        <v>555</v>
      </c>
      <c r="E41" s="379" t="str">
        <f t="shared" si="0"/>
        <v>410001SSID_Gene</v>
      </c>
      <c r="F41" s="545" t="s">
        <v>385</v>
      </c>
      <c r="G41" s="380" t="s">
        <v>72</v>
      </c>
      <c r="H41" s="379" t="s">
        <v>110</v>
      </c>
      <c r="I41" s="380" t="s">
        <v>387</v>
      </c>
      <c r="J41" s="379"/>
      <c r="K41" s="407" t="s">
        <v>10</v>
      </c>
      <c r="L41" s="407">
        <v>1</v>
      </c>
      <c r="M41" s="554">
        <v>1000</v>
      </c>
      <c r="N41" s="555">
        <v>0.05</v>
      </c>
      <c r="O41" s="385">
        <f t="shared" si="1"/>
        <v>1050</v>
      </c>
      <c r="P41" s="386">
        <f t="shared" si="2"/>
        <v>87.5</v>
      </c>
      <c r="Q41" s="756"/>
      <c r="R41" s="738"/>
      <c r="S41" s="758"/>
      <c r="T41" s="739"/>
      <c r="U41" s="385">
        <f t="shared" si="3"/>
        <v>1114.4892952720786</v>
      </c>
      <c r="V41" s="386">
        <f t="shared" si="4"/>
        <v>92.874107939339879</v>
      </c>
      <c r="W41" s="756"/>
      <c r="X41" s="738"/>
      <c r="Y41" s="758"/>
      <c r="Z41" s="753"/>
      <c r="AA41" s="385">
        <f t="shared" si="5"/>
        <v>1114.4892952720786</v>
      </c>
      <c r="AB41" s="386">
        <f t="shared" si="6"/>
        <v>92.874107939339879</v>
      </c>
      <c r="AC41" s="756"/>
      <c r="AD41" s="738"/>
      <c r="AE41" s="758"/>
      <c r="AF41" s="753"/>
      <c r="AG41" s="385">
        <f t="shared" si="7"/>
        <v>1114.4892952720786</v>
      </c>
      <c r="AH41" s="386">
        <f t="shared" si="8"/>
        <v>92.874107939339879</v>
      </c>
      <c r="AI41" s="756"/>
      <c r="AJ41" s="738"/>
      <c r="AK41" s="758"/>
      <c r="AL41" s="753"/>
      <c r="AM41" s="385">
        <f t="shared" si="9"/>
        <v>1114.4892952720786</v>
      </c>
      <c r="AN41" s="386">
        <f t="shared" si="10"/>
        <v>92.874107939339879</v>
      </c>
      <c r="AO41" s="756"/>
      <c r="AP41" s="738"/>
      <c r="AQ41" s="758"/>
      <c r="AR41" s="753"/>
      <c r="AS41" s="385">
        <f t="shared" si="11"/>
        <v>1114.4892952720786</v>
      </c>
      <c r="AT41" s="386">
        <f t="shared" si="12"/>
        <v>92.874107939339879</v>
      </c>
      <c r="AU41" s="756"/>
      <c r="AV41" s="738"/>
      <c r="AW41" s="758"/>
    </row>
    <row r="42" spans="1:49" s="366" customFormat="1" ht="14.1" customHeight="1" x14ac:dyDescent="0.25">
      <c r="A42" s="556">
        <v>4</v>
      </c>
      <c r="B42" s="291" t="s">
        <v>281</v>
      </c>
      <c r="C42" s="291" t="s">
        <v>282</v>
      </c>
      <c r="D42" s="291" t="s">
        <v>556</v>
      </c>
      <c r="E42" s="393" t="str">
        <f t="shared" si="0"/>
        <v>420001SSIC_Cat_A</v>
      </c>
      <c r="F42" s="546" t="s">
        <v>386</v>
      </c>
      <c r="G42" s="394" t="s">
        <v>72</v>
      </c>
      <c r="H42" s="393" t="s">
        <v>109</v>
      </c>
      <c r="I42" s="394" t="s">
        <v>388</v>
      </c>
      <c r="J42" s="393"/>
      <c r="K42" s="557" t="s">
        <v>10</v>
      </c>
      <c r="L42" s="557">
        <v>2</v>
      </c>
      <c r="M42" s="558">
        <v>1000</v>
      </c>
      <c r="N42" s="559">
        <v>0.05</v>
      </c>
      <c r="O42" s="364">
        <f t="shared" si="1"/>
        <v>2100</v>
      </c>
      <c r="P42" s="398">
        <f t="shared" si="2"/>
        <v>175</v>
      </c>
      <c r="Q42" s="754">
        <f>SUM(O42:O45)</f>
        <v>6300</v>
      </c>
      <c r="R42" s="737">
        <f>SUM(P42:P45)</f>
        <v>525</v>
      </c>
      <c r="S42" s="757"/>
      <c r="T42" s="739"/>
      <c r="U42" s="364">
        <f t="shared" si="3"/>
        <v>2228.9785905441572</v>
      </c>
      <c r="V42" s="398">
        <f t="shared" si="4"/>
        <v>185.74821587867976</v>
      </c>
      <c r="W42" s="754">
        <f>SUM(U42:U45)</f>
        <v>6686.9357716324721</v>
      </c>
      <c r="X42" s="737">
        <f>SUM(V42:V45)</f>
        <v>557.2446476360393</v>
      </c>
      <c r="Y42" s="757"/>
      <c r="Z42" s="753"/>
      <c r="AA42" s="364">
        <f t="shared" si="5"/>
        <v>2228.9785905441572</v>
      </c>
      <c r="AB42" s="398">
        <f t="shared" si="6"/>
        <v>185.74821587867976</v>
      </c>
      <c r="AC42" s="754">
        <f>SUM(AA42:AA45)</f>
        <v>6686.9357716324721</v>
      </c>
      <c r="AD42" s="737">
        <f>SUM(AB42:AB45)</f>
        <v>557.2446476360393</v>
      </c>
      <c r="AE42" s="757"/>
      <c r="AF42" s="753"/>
      <c r="AG42" s="364">
        <f t="shared" si="7"/>
        <v>2228.9785905441572</v>
      </c>
      <c r="AH42" s="398">
        <f t="shared" si="8"/>
        <v>185.74821587867976</v>
      </c>
      <c r="AI42" s="754">
        <f>SUM(AG42:AG45)</f>
        <v>6686.9357716324721</v>
      </c>
      <c r="AJ42" s="737">
        <f>SUM(AH42:AH45)</f>
        <v>557.2446476360393</v>
      </c>
      <c r="AK42" s="757"/>
      <c r="AL42" s="753"/>
      <c r="AM42" s="364">
        <f t="shared" si="9"/>
        <v>2228.9785905441572</v>
      </c>
      <c r="AN42" s="398">
        <f t="shared" si="10"/>
        <v>185.74821587867976</v>
      </c>
      <c r="AO42" s="754">
        <f>SUM(AM42:AM45)</f>
        <v>6686.9357716324721</v>
      </c>
      <c r="AP42" s="737">
        <f>SUM(AN42:AN45)</f>
        <v>557.2446476360393</v>
      </c>
      <c r="AQ42" s="757"/>
      <c r="AR42" s="753"/>
      <c r="AS42" s="364">
        <f t="shared" si="11"/>
        <v>2228.9785905441572</v>
      </c>
      <c r="AT42" s="398">
        <f t="shared" si="12"/>
        <v>185.74821587867976</v>
      </c>
      <c r="AU42" s="754">
        <f>SUM(AS42:AS45)</f>
        <v>6686.9357716324721</v>
      </c>
      <c r="AV42" s="737">
        <f>SUM(AT42:AT45)</f>
        <v>557.2446476360393</v>
      </c>
      <c r="AW42" s="757"/>
    </row>
    <row r="43" spans="1:49" s="366" customFormat="1" ht="14.1" customHeight="1" x14ac:dyDescent="0.25">
      <c r="A43" s="403">
        <v>4</v>
      </c>
      <c r="B43" s="272" t="s">
        <v>281</v>
      </c>
      <c r="C43" s="272" t="s">
        <v>282</v>
      </c>
      <c r="D43" s="272" t="s">
        <v>556</v>
      </c>
      <c r="E43" s="368" t="str">
        <f t="shared" si="0"/>
        <v>420001SSID_Gene</v>
      </c>
      <c r="F43" s="544" t="s">
        <v>385</v>
      </c>
      <c r="G43" s="369" t="s">
        <v>72</v>
      </c>
      <c r="H43" s="368" t="s">
        <v>110</v>
      </c>
      <c r="I43" s="369" t="s">
        <v>387</v>
      </c>
      <c r="J43" s="368"/>
      <c r="K43" s="401" t="s">
        <v>10</v>
      </c>
      <c r="L43" s="401">
        <v>1</v>
      </c>
      <c r="M43" s="372">
        <v>1000</v>
      </c>
      <c r="N43" s="373">
        <v>0.05</v>
      </c>
      <c r="O43" s="374">
        <f t="shared" si="1"/>
        <v>1050</v>
      </c>
      <c r="P43" s="376">
        <f t="shared" si="2"/>
        <v>87.5</v>
      </c>
      <c r="Q43" s="755"/>
      <c r="R43" s="686"/>
      <c r="S43" s="739"/>
      <c r="T43" s="739"/>
      <c r="U43" s="374">
        <f t="shared" si="3"/>
        <v>1114.4892952720786</v>
      </c>
      <c r="V43" s="376">
        <f t="shared" si="4"/>
        <v>92.874107939339879</v>
      </c>
      <c r="W43" s="755"/>
      <c r="X43" s="686"/>
      <c r="Y43" s="739"/>
      <c r="Z43" s="753"/>
      <c r="AA43" s="374">
        <f t="shared" si="5"/>
        <v>1114.4892952720786</v>
      </c>
      <c r="AB43" s="376">
        <f t="shared" si="6"/>
        <v>92.874107939339879</v>
      </c>
      <c r="AC43" s="755"/>
      <c r="AD43" s="686"/>
      <c r="AE43" s="739"/>
      <c r="AF43" s="753"/>
      <c r="AG43" s="374">
        <f t="shared" si="7"/>
        <v>1114.4892952720786</v>
      </c>
      <c r="AH43" s="376">
        <f t="shared" si="8"/>
        <v>92.874107939339879</v>
      </c>
      <c r="AI43" s="755"/>
      <c r="AJ43" s="686"/>
      <c r="AK43" s="739"/>
      <c r="AL43" s="753"/>
      <c r="AM43" s="374">
        <f t="shared" si="9"/>
        <v>1114.4892952720786</v>
      </c>
      <c r="AN43" s="376">
        <f t="shared" si="10"/>
        <v>92.874107939339879</v>
      </c>
      <c r="AO43" s="755"/>
      <c r="AP43" s="686"/>
      <c r="AQ43" s="739"/>
      <c r="AR43" s="753"/>
      <c r="AS43" s="374">
        <f t="shared" si="11"/>
        <v>1114.4892952720786</v>
      </c>
      <c r="AT43" s="376">
        <f t="shared" si="12"/>
        <v>92.874107939339879</v>
      </c>
      <c r="AU43" s="755"/>
      <c r="AV43" s="686"/>
      <c r="AW43" s="739"/>
    </row>
    <row r="44" spans="1:49" s="366" customFormat="1" ht="14.1" customHeight="1" x14ac:dyDescent="0.25">
      <c r="A44" s="403">
        <v>4</v>
      </c>
      <c r="B44" s="272" t="s">
        <v>384</v>
      </c>
      <c r="C44" s="272" t="s">
        <v>380</v>
      </c>
      <c r="D44" s="272" t="s">
        <v>556</v>
      </c>
      <c r="E44" s="368" t="str">
        <f t="shared" si="0"/>
        <v>420101SSIC_Cat_4</v>
      </c>
      <c r="F44" s="544" t="s">
        <v>386</v>
      </c>
      <c r="G44" s="369" t="s">
        <v>72</v>
      </c>
      <c r="H44" s="368" t="s">
        <v>109</v>
      </c>
      <c r="I44" s="369" t="s">
        <v>389</v>
      </c>
      <c r="J44" s="368"/>
      <c r="K44" s="401" t="s">
        <v>10</v>
      </c>
      <c r="L44" s="401">
        <v>2</v>
      </c>
      <c r="M44" s="558">
        <v>1000</v>
      </c>
      <c r="N44" s="559">
        <v>0.05</v>
      </c>
      <c r="O44" s="364">
        <f t="shared" si="1"/>
        <v>2100</v>
      </c>
      <c r="P44" s="398">
        <f t="shared" si="2"/>
        <v>175</v>
      </c>
      <c r="Q44" s="755"/>
      <c r="R44" s="686"/>
      <c r="S44" s="739"/>
      <c r="T44" s="739"/>
      <c r="U44" s="364">
        <f t="shared" si="3"/>
        <v>2228.9785905441572</v>
      </c>
      <c r="V44" s="398">
        <f t="shared" si="4"/>
        <v>185.74821587867976</v>
      </c>
      <c r="W44" s="755"/>
      <c r="X44" s="686"/>
      <c r="Y44" s="739"/>
      <c r="Z44" s="753"/>
      <c r="AA44" s="364">
        <f t="shared" si="5"/>
        <v>2228.9785905441572</v>
      </c>
      <c r="AB44" s="398">
        <f t="shared" si="6"/>
        <v>185.74821587867976</v>
      </c>
      <c r="AC44" s="755"/>
      <c r="AD44" s="686"/>
      <c r="AE44" s="739"/>
      <c r="AF44" s="753"/>
      <c r="AG44" s="364">
        <f t="shared" si="7"/>
        <v>2228.9785905441572</v>
      </c>
      <c r="AH44" s="398">
        <f t="shared" si="8"/>
        <v>185.74821587867976</v>
      </c>
      <c r="AI44" s="755"/>
      <c r="AJ44" s="686"/>
      <c r="AK44" s="739"/>
      <c r="AL44" s="753"/>
      <c r="AM44" s="364">
        <f t="shared" si="9"/>
        <v>2228.9785905441572</v>
      </c>
      <c r="AN44" s="398">
        <f t="shared" si="10"/>
        <v>185.74821587867976</v>
      </c>
      <c r="AO44" s="755"/>
      <c r="AP44" s="686"/>
      <c r="AQ44" s="739"/>
      <c r="AR44" s="753"/>
      <c r="AS44" s="364">
        <f t="shared" si="11"/>
        <v>2228.9785905441572</v>
      </c>
      <c r="AT44" s="398">
        <f t="shared" si="12"/>
        <v>185.74821587867976</v>
      </c>
      <c r="AU44" s="755"/>
      <c r="AV44" s="686"/>
      <c r="AW44" s="739"/>
    </row>
    <row r="45" spans="1:49" s="366" customFormat="1" ht="14.1" customHeight="1" thickBot="1" x14ac:dyDescent="0.3">
      <c r="A45" s="405">
        <v>4</v>
      </c>
      <c r="B45" s="279" t="s">
        <v>384</v>
      </c>
      <c r="C45" s="279" t="s">
        <v>380</v>
      </c>
      <c r="D45" s="279" t="s">
        <v>556</v>
      </c>
      <c r="E45" s="379" t="str">
        <f t="shared" si="0"/>
        <v>420101SSID_Gene</v>
      </c>
      <c r="F45" s="545" t="s">
        <v>385</v>
      </c>
      <c r="G45" s="380" t="s">
        <v>72</v>
      </c>
      <c r="H45" s="379" t="s">
        <v>110</v>
      </c>
      <c r="I45" s="380" t="s">
        <v>387</v>
      </c>
      <c r="J45" s="379"/>
      <c r="K45" s="407" t="s">
        <v>10</v>
      </c>
      <c r="L45" s="511">
        <v>1</v>
      </c>
      <c r="M45" s="554">
        <v>1000</v>
      </c>
      <c r="N45" s="555">
        <v>0.05</v>
      </c>
      <c r="O45" s="385">
        <f t="shared" si="1"/>
        <v>1050</v>
      </c>
      <c r="P45" s="386">
        <f t="shared" si="2"/>
        <v>87.5</v>
      </c>
      <c r="Q45" s="756"/>
      <c r="R45" s="738"/>
      <c r="S45" s="758"/>
      <c r="T45" s="739"/>
      <c r="U45" s="385">
        <f t="shared" si="3"/>
        <v>1114.4892952720786</v>
      </c>
      <c r="V45" s="386">
        <f t="shared" si="4"/>
        <v>92.874107939339879</v>
      </c>
      <c r="W45" s="756"/>
      <c r="X45" s="738"/>
      <c r="Y45" s="758"/>
      <c r="Z45" s="753"/>
      <c r="AA45" s="385">
        <f t="shared" si="5"/>
        <v>1114.4892952720786</v>
      </c>
      <c r="AB45" s="386">
        <f t="shared" si="6"/>
        <v>92.874107939339879</v>
      </c>
      <c r="AC45" s="756"/>
      <c r="AD45" s="738"/>
      <c r="AE45" s="758"/>
      <c r="AF45" s="753"/>
      <c r="AG45" s="385">
        <f t="shared" si="7"/>
        <v>1114.4892952720786</v>
      </c>
      <c r="AH45" s="386">
        <f t="shared" si="8"/>
        <v>92.874107939339879</v>
      </c>
      <c r="AI45" s="756"/>
      <c r="AJ45" s="738"/>
      <c r="AK45" s="758"/>
      <c r="AL45" s="753"/>
      <c r="AM45" s="385">
        <f t="shared" si="9"/>
        <v>1114.4892952720786</v>
      </c>
      <c r="AN45" s="386">
        <f t="shared" si="10"/>
        <v>92.874107939339879</v>
      </c>
      <c r="AO45" s="756"/>
      <c r="AP45" s="738"/>
      <c r="AQ45" s="758"/>
      <c r="AR45" s="753"/>
      <c r="AS45" s="385">
        <f t="shared" si="11"/>
        <v>1114.4892952720786</v>
      </c>
      <c r="AT45" s="386">
        <f t="shared" si="12"/>
        <v>92.874107939339879</v>
      </c>
      <c r="AU45" s="756"/>
      <c r="AV45" s="738"/>
      <c r="AW45" s="758"/>
    </row>
    <row r="46" spans="1:49" s="366" customFormat="1" ht="48" x14ac:dyDescent="0.25">
      <c r="A46" s="410">
        <v>4</v>
      </c>
      <c r="B46" s="267" t="s">
        <v>288</v>
      </c>
      <c r="C46" s="299" t="s">
        <v>289</v>
      </c>
      <c r="D46" s="267" t="s">
        <v>554</v>
      </c>
      <c r="E46" s="355" t="str">
        <f t="shared" si="0"/>
        <v>043001SSIC_Cat_A</v>
      </c>
      <c r="F46" s="548" t="s">
        <v>559</v>
      </c>
      <c r="G46" s="356" t="s">
        <v>72</v>
      </c>
      <c r="H46" s="355" t="s">
        <v>109</v>
      </c>
      <c r="I46" s="356" t="s">
        <v>388</v>
      </c>
      <c r="J46" s="355"/>
      <c r="K46" s="396" t="s">
        <v>10</v>
      </c>
      <c r="L46" s="560">
        <v>2</v>
      </c>
      <c r="M46" s="359">
        <v>1000</v>
      </c>
      <c r="N46" s="360">
        <v>0.05</v>
      </c>
      <c r="O46" s="361">
        <f t="shared" si="1"/>
        <v>2100</v>
      </c>
      <c r="P46" s="362">
        <f t="shared" si="2"/>
        <v>175</v>
      </c>
      <c r="Q46" s="689">
        <f>SUM(O46:O47)</f>
        <v>3150</v>
      </c>
      <c r="R46" s="737">
        <f>SUM(P46:P47)</f>
        <v>262.5</v>
      </c>
      <c r="S46" s="741"/>
      <c r="T46" s="739"/>
      <c r="U46" s="361">
        <f t="shared" si="3"/>
        <v>2228.9785905441572</v>
      </c>
      <c r="V46" s="362">
        <f t="shared" si="4"/>
        <v>185.74821587867976</v>
      </c>
      <c r="W46" s="689">
        <f>SUM(U46:U47)</f>
        <v>3343.467885816236</v>
      </c>
      <c r="X46" s="737">
        <f>SUM(V46:V47)</f>
        <v>278.62232381801965</v>
      </c>
      <c r="Y46" s="741"/>
      <c r="Z46" s="753"/>
      <c r="AA46" s="361">
        <f t="shared" si="5"/>
        <v>2228.9785905441572</v>
      </c>
      <c r="AB46" s="362">
        <f t="shared" si="6"/>
        <v>185.74821587867976</v>
      </c>
      <c r="AC46" s="689">
        <f>SUM(AA46:AA47)</f>
        <v>3343.467885816236</v>
      </c>
      <c r="AD46" s="737">
        <f>SUM(AB46:AB47)</f>
        <v>278.62232381801965</v>
      </c>
      <c r="AE46" s="741"/>
      <c r="AF46" s="753"/>
      <c r="AG46" s="361">
        <f t="shared" si="7"/>
        <v>2228.9785905441572</v>
      </c>
      <c r="AH46" s="362">
        <f t="shared" si="8"/>
        <v>185.74821587867976</v>
      </c>
      <c r="AI46" s="689">
        <f>SUM(AG46:AG47)</f>
        <v>3343.467885816236</v>
      </c>
      <c r="AJ46" s="737">
        <f>SUM(AH46:AH47)</f>
        <v>278.62232381801965</v>
      </c>
      <c r="AK46" s="741"/>
      <c r="AL46" s="753"/>
      <c r="AM46" s="361">
        <f t="shared" si="9"/>
        <v>2228.9785905441572</v>
      </c>
      <c r="AN46" s="362">
        <f t="shared" si="10"/>
        <v>185.74821587867976</v>
      </c>
      <c r="AO46" s="689">
        <f>SUM(AM46:AM47)</f>
        <v>3343.467885816236</v>
      </c>
      <c r="AP46" s="737">
        <f>SUM(AN46:AN47)</f>
        <v>278.62232381801965</v>
      </c>
      <c r="AQ46" s="741"/>
      <c r="AR46" s="753"/>
      <c r="AS46" s="361">
        <f t="shared" si="11"/>
        <v>2228.9785905441572</v>
      </c>
      <c r="AT46" s="362">
        <f t="shared" si="12"/>
        <v>185.74821587867976</v>
      </c>
      <c r="AU46" s="689">
        <f>SUM(AS46:AS47)</f>
        <v>3343.467885816236</v>
      </c>
      <c r="AV46" s="737">
        <f>SUM(AT46:AT47)</f>
        <v>278.62232381801965</v>
      </c>
      <c r="AW46" s="741"/>
    </row>
    <row r="47" spans="1:49" s="366" customFormat="1" ht="36.75" thickBot="1" x14ac:dyDescent="0.3">
      <c r="A47" s="405">
        <v>4</v>
      </c>
      <c r="B47" s="283" t="s">
        <v>288</v>
      </c>
      <c r="C47" s="300" t="s">
        <v>289</v>
      </c>
      <c r="D47" s="283" t="s">
        <v>554</v>
      </c>
      <c r="E47" s="379" t="str">
        <f t="shared" si="0"/>
        <v>043001SSID_Gene</v>
      </c>
      <c r="F47" s="549" t="s">
        <v>560</v>
      </c>
      <c r="G47" s="380" t="s">
        <v>72</v>
      </c>
      <c r="H47" s="379" t="s">
        <v>110</v>
      </c>
      <c r="I47" s="380" t="s">
        <v>387</v>
      </c>
      <c r="J47" s="379"/>
      <c r="K47" s="407" t="s">
        <v>10</v>
      </c>
      <c r="L47" s="561">
        <v>1</v>
      </c>
      <c r="M47" s="383">
        <v>1000</v>
      </c>
      <c r="N47" s="384">
        <v>0.05</v>
      </c>
      <c r="O47" s="385">
        <f t="shared" si="1"/>
        <v>1050</v>
      </c>
      <c r="P47" s="386">
        <f t="shared" si="2"/>
        <v>87.5</v>
      </c>
      <c r="Q47" s="740"/>
      <c r="R47" s="738"/>
      <c r="S47" s="743"/>
      <c r="T47" s="739"/>
      <c r="U47" s="385">
        <f t="shared" si="3"/>
        <v>1114.4892952720786</v>
      </c>
      <c r="V47" s="386">
        <f t="shared" si="4"/>
        <v>92.874107939339879</v>
      </c>
      <c r="W47" s="740"/>
      <c r="X47" s="738"/>
      <c r="Y47" s="743"/>
      <c r="Z47" s="753"/>
      <c r="AA47" s="385">
        <f t="shared" si="5"/>
        <v>1114.4892952720786</v>
      </c>
      <c r="AB47" s="386">
        <f t="shared" si="6"/>
        <v>92.874107939339879</v>
      </c>
      <c r="AC47" s="740"/>
      <c r="AD47" s="738"/>
      <c r="AE47" s="743"/>
      <c r="AF47" s="753"/>
      <c r="AG47" s="385">
        <f t="shared" si="7"/>
        <v>1114.4892952720786</v>
      </c>
      <c r="AH47" s="386">
        <f t="shared" si="8"/>
        <v>92.874107939339879</v>
      </c>
      <c r="AI47" s="740"/>
      <c r="AJ47" s="738"/>
      <c r="AK47" s="743"/>
      <c r="AL47" s="753"/>
      <c r="AM47" s="385">
        <f t="shared" si="9"/>
        <v>1114.4892952720786</v>
      </c>
      <c r="AN47" s="386">
        <f t="shared" si="10"/>
        <v>92.874107939339879</v>
      </c>
      <c r="AO47" s="740"/>
      <c r="AP47" s="738"/>
      <c r="AQ47" s="743"/>
      <c r="AR47" s="753"/>
      <c r="AS47" s="385">
        <f t="shared" si="11"/>
        <v>1114.4892952720786</v>
      </c>
      <c r="AT47" s="386">
        <f t="shared" si="12"/>
        <v>92.874107939339879</v>
      </c>
      <c r="AU47" s="740"/>
      <c r="AV47" s="738"/>
      <c r="AW47" s="743"/>
    </row>
    <row r="48" spans="1:49" x14ac:dyDescent="0.25">
      <c r="O48" s="325">
        <f>SUM(O19:O47)</f>
        <v>40950</v>
      </c>
      <c r="P48" s="325">
        <f t="shared" ref="P48:AV48" si="13">SUM(P19:P47)</f>
        <v>3412.5</v>
      </c>
      <c r="Q48" s="325">
        <f t="shared" si="13"/>
        <v>40950</v>
      </c>
      <c r="R48" s="325">
        <f t="shared" si="13"/>
        <v>3412.5</v>
      </c>
      <c r="U48" s="325">
        <f t="shared" si="13"/>
        <v>43465.082515611073</v>
      </c>
      <c r="V48" s="325">
        <f t="shared" si="13"/>
        <v>3622.0902096342552</v>
      </c>
      <c r="W48" s="325">
        <f t="shared" si="13"/>
        <v>43465.082515611073</v>
      </c>
      <c r="X48" s="325">
        <f t="shared" si="13"/>
        <v>3622.0902096342552</v>
      </c>
      <c r="AA48" s="325">
        <f t="shared" si="13"/>
        <v>43465.082515611073</v>
      </c>
      <c r="AB48" s="325">
        <f t="shared" si="13"/>
        <v>3622.0902096342552</v>
      </c>
      <c r="AC48" s="325">
        <f t="shared" si="13"/>
        <v>43465.082515611073</v>
      </c>
      <c r="AD48" s="325">
        <f t="shared" si="13"/>
        <v>3622.0902096342552</v>
      </c>
      <c r="AG48" s="325">
        <f t="shared" si="13"/>
        <v>43465.082515611073</v>
      </c>
      <c r="AH48" s="325">
        <f t="shared" si="13"/>
        <v>3622.0902096342552</v>
      </c>
      <c r="AI48" s="325">
        <f t="shared" si="13"/>
        <v>43465.082515611073</v>
      </c>
      <c r="AJ48" s="325">
        <f t="shared" si="13"/>
        <v>3622.0902096342552</v>
      </c>
      <c r="AM48" s="325">
        <f t="shared" si="13"/>
        <v>43465.082515611073</v>
      </c>
      <c r="AN48" s="325">
        <f t="shared" si="13"/>
        <v>3622.0902096342552</v>
      </c>
      <c r="AO48" s="325">
        <f t="shared" si="13"/>
        <v>43465.082515611073</v>
      </c>
      <c r="AP48" s="325">
        <f t="shared" si="13"/>
        <v>3622.0902096342552</v>
      </c>
      <c r="AS48" s="325">
        <f t="shared" si="13"/>
        <v>43465.082515611073</v>
      </c>
      <c r="AT48" s="325">
        <f t="shared" si="13"/>
        <v>3622.0902096342552</v>
      </c>
      <c r="AU48" s="325">
        <f t="shared" si="13"/>
        <v>43465.082515611073</v>
      </c>
      <c r="AV48" s="325">
        <f t="shared" si="13"/>
        <v>3622.0902096342552</v>
      </c>
    </row>
  </sheetData>
  <autoFilter ref="A18:AW47"/>
  <dataConsolidate/>
  <mergeCells count="82">
    <mergeCell ref="AW19:AW39"/>
    <mergeCell ref="AU40:AU41"/>
    <mergeCell ref="AV40:AV41"/>
    <mergeCell ref="AW40:AW41"/>
    <mergeCell ref="AU42:AU45"/>
    <mergeCell ref="AV42:AV45"/>
    <mergeCell ref="AW42:AW45"/>
    <mergeCell ref="AU19:AU39"/>
    <mergeCell ref="AV19:AV39"/>
    <mergeCell ref="AI42:AI45"/>
    <mergeCell ref="AJ42:AJ45"/>
    <mergeCell ref="AK42:AK45"/>
    <mergeCell ref="AI46:AI47"/>
    <mergeCell ref="AJ46:AJ47"/>
    <mergeCell ref="AK46:AK47"/>
    <mergeCell ref="W46:W47"/>
    <mergeCell ref="X46:X47"/>
    <mergeCell ref="AW46:AW47"/>
    <mergeCell ref="AC46:AC47"/>
    <mergeCell ref="AD46:AD47"/>
    <mergeCell ref="AE46:AE47"/>
    <mergeCell ref="AO46:AO47"/>
    <mergeCell ref="AP46:AP47"/>
    <mergeCell ref="AQ46:AQ47"/>
    <mergeCell ref="AU46:AU47"/>
    <mergeCell ref="AV46:AV47"/>
    <mergeCell ref="AR19:AR47"/>
    <mergeCell ref="Y19:Y39"/>
    <mergeCell ref="W40:W41"/>
    <mergeCell ref="X40:X41"/>
    <mergeCell ref="Y40:Y41"/>
    <mergeCell ref="W42:W45"/>
    <mergeCell ref="X42:X45"/>
    <mergeCell ref="Y42:Y45"/>
    <mergeCell ref="W19:W39"/>
    <mergeCell ref="X19:X39"/>
    <mergeCell ref="S40:S41"/>
    <mergeCell ref="Q42:Q45"/>
    <mergeCell ref="R42:R45"/>
    <mergeCell ref="S42:S45"/>
    <mergeCell ref="T19:T47"/>
    <mergeCell ref="Q46:Q47"/>
    <mergeCell ref="R46:R47"/>
    <mergeCell ref="S46:S47"/>
    <mergeCell ref="AO42:AO45"/>
    <mergeCell ref="AP42:AP45"/>
    <mergeCell ref="AQ42:AQ45"/>
    <mergeCell ref="AE42:AE45"/>
    <mergeCell ref="AC19:AC39"/>
    <mergeCell ref="AD19:AD39"/>
    <mergeCell ref="AE19:AE39"/>
    <mergeCell ref="AC40:AC41"/>
    <mergeCell ref="AD40:AD41"/>
    <mergeCell ref="AE40:AE41"/>
    <mergeCell ref="AI19:AI39"/>
    <mergeCell ref="AJ19:AJ39"/>
    <mergeCell ref="AK19:AK39"/>
    <mergeCell ref="AI40:AI41"/>
    <mergeCell ref="AJ40:AJ41"/>
    <mergeCell ref="AK40:AK41"/>
    <mergeCell ref="AO19:AO39"/>
    <mergeCell ref="AP19:AP39"/>
    <mergeCell ref="AQ19:AQ39"/>
    <mergeCell ref="AO40:AO41"/>
    <mergeCell ref="AP40:AP41"/>
    <mergeCell ref="AQ40:AQ41"/>
    <mergeCell ref="Z19:Z47"/>
    <mergeCell ref="AF19:AF47"/>
    <mergeCell ref="AL19:AL47"/>
    <mergeCell ref="A1:C1"/>
    <mergeCell ref="A3:C3"/>
    <mergeCell ref="A5:B5"/>
    <mergeCell ref="A6:C6"/>
    <mergeCell ref="M17:N17"/>
    <mergeCell ref="AC42:AC45"/>
    <mergeCell ref="AD42:AD45"/>
    <mergeCell ref="Y46:Y47"/>
    <mergeCell ref="Q19:Q39"/>
    <mergeCell ref="R19:R39"/>
    <mergeCell ref="S19:S39"/>
    <mergeCell ref="Q40:Q41"/>
    <mergeCell ref="R40:R41"/>
  </mergeCells>
  <conditionalFormatting sqref="F46:F47 J35:J47">
    <cfRule type="expression" dxfId="45" priority="22">
      <formula>ISBLANK(#REF!)</formula>
    </cfRule>
  </conditionalFormatting>
  <conditionalFormatting sqref="E19:E47">
    <cfRule type="expression" dxfId="44" priority="38">
      <formula>ISBLANK(#REF!)</formula>
    </cfRule>
  </conditionalFormatting>
  <conditionalFormatting sqref="J26:J28 J32:J34">
    <cfRule type="expression" dxfId="43" priority="37">
      <formula>ISBLANK(#REF!)</formula>
    </cfRule>
  </conditionalFormatting>
  <conditionalFormatting sqref="J29:J30">
    <cfRule type="expression" dxfId="42" priority="34">
      <formula>ISBLANK(#REF!)</formula>
    </cfRule>
  </conditionalFormatting>
  <conditionalFormatting sqref="J24:J25">
    <cfRule type="expression" dxfId="41" priority="35">
      <formula>ISBLANK(#REF!)</formula>
    </cfRule>
  </conditionalFormatting>
  <conditionalFormatting sqref="J31">
    <cfRule type="expression" dxfId="40" priority="33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Liste_D!$A$2:$A$17</xm:f>
          </x14:formula1>
          <xm:sqref>G19:G47</xm:sqref>
        </x14:dataValidation>
        <x14:dataValidation type="list" allowBlank="1" showInputMessage="1" showErrorMessage="1">
          <x14:formula1>
            <xm:f>Liste_D!$B$2:$B$62</xm:f>
          </x14:formula1>
          <xm:sqref>H19:H47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3"/>
  <sheetViews>
    <sheetView topLeftCell="A4" zoomScale="115" zoomScaleNormal="115" workbookViewId="0">
      <selection activeCell="H18" sqref="H18"/>
    </sheetView>
  </sheetViews>
  <sheetFormatPr baseColWidth="10" defaultColWidth="10.85546875" defaultRowHeight="12" outlineLevelRow="1" outlineLevelCol="1" x14ac:dyDescent="0.25"/>
  <cols>
    <col min="1" max="1" width="11.140625" style="322" customWidth="1"/>
    <col min="2" max="2" width="21.42578125" style="322" customWidth="1"/>
    <col min="3" max="3" width="10.85546875" style="322"/>
    <col min="4" max="4" width="12.7109375" style="322" bestFit="1" customWidth="1"/>
    <col min="5" max="5" width="15.85546875" style="324" customWidth="1"/>
    <col min="6" max="6" width="18" style="323" hidden="1" customWidth="1" outlineLevel="1"/>
    <col min="7" max="7" width="17.42578125" style="323" customWidth="1" outlineLevel="1"/>
    <col min="8" max="8" width="25.28515625" style="322" customWidth="1" outlineLevel="1"/>
    <col min="9" max="9" width="13.7109375" style="322" customWidth="1" outlineLevel="1"/>
    <col min="10" max="12" width="10.85546875" style="322" customWidth="1" outlineLevel="1"/>
    <col min="13" max="13" width="10.85546875" style="323" customWidth="1" outlineLevel="1"/>
    <col min="14" max="14" width="10.85546875" style="322" hidden="1" customWidth="1" outlineLevel="1"/>
    <col min="15" max="15" width="12.85546875" style="324" customWidth="1" outlineLevel="1"/>
    <col min="16" max="16" width="11" style="325" bestFit="1" customWidth="1"/>
    <col min="17" max="17" width="11" style="326" bestFit="1" customWidth="1"/>
    <col min="18" max="18" width="11" style="325" customWidth="1" outlineLevel="1"/>
    <col min="19" max="19" width="11.140625" style="325" customWidth="1" outlineLevel="1"/>
    <col min="20" max="20" width="12.5703125" style="325" customWidth="1"/>
    <col min="21" max="21" width="12.7109375" style="325" customWidth="1"/>
    <col min="22" max="22" width="10.85546875" style="325"/>
    <col min="23" max="23" width="2.7109375" style="325" customWidth="1"/>
    <col min="24" max="24" width="11" style="325" customWidth="1" outlineLevel="1"/>
    <col min="25" max="28" width="13.140625" style="325" customWidth="1" outlineLevel="1"/>
    <col min="29" max="29" width="2.42578125" style="325" customWidth="1"/>
    <col min="30" max="30" width="11" style="325" customWidth="1" outlineLevel="1"/>
    <col min="31" max="31" width="12.140625" style="325" customWidth="1" outlineLevel="1"/>
    <col min="32" max="34" width="10.85546875" style="325" customWidth="1" outlineLevel="1"/>
    <col min="35" max="35" width="2.5703125" style="325" customWidth="1"/>
    <col min="36" max="36" width="11" style="325" customWidth="1" outlineLevel="1"/>
    <col min="37" max="37" width="12.140625" style="325" customWidth="1" outlineLevel="1"/>
    <col min="38" max="39" width="12.85546875" style="325" customWidth="1" outlineLevel="1"/>
    <col min="40" max="40" width="10.85546875" style="325" customWidth="1" outlineLevel="1"/>
    <col min="41" max="41" width="3.140625" style="325" customWidth="1"/>
    <col min="42" max="42" width="11" style="325" customWidth="1" outlineLevel="1"/>
    <col min="43" max="43" width="12.140625" style="325" customWidth="1" outlineLevel="1"/>
    <col min="44" max="46" width="10.85546875" style="325" customWidth="1" outlineLevel="1"/>
    <col min="47" max="47" width="3.42578125" style="325" customWidth="1"/>
    <col min="48" max="48" width="11" style="325" customWidth="1" outlineLevel="1" collapsed="1"/>
    <col min="49" max="49" width="12.140625" style="325" customWidth="1" outlineLevel="1"/>
    <col min="50" max="51" width="10.85546875" style="322" customWidth="1" outlineLevel="1"/>
    <col min="52" max="52" width="7.140625" style="322" customWidth="1" outlineLevel="1"/>
    <col min="53" max="16384" width="10.85546875" style="322"/>
  </cols>
  <sheetData>
    <row r="1" spans="1:7" outlineLevel="1" x14ac:dyDescent="0.25">
      <c r="A1" s="744" t="s">
        <v>21</v>
      </c>
      <c r="B1" s="744"/>
      <c r="C1" s="744"/>
      <c r="D1" s="327"/>
      <c r="E1" s="452"/>
      <c r="F1" s="328"/>
      <c r="G1" s="452"/>
    </row>
    <row r="2" spans="1:7" outlineLevel="1" x14ac:dyDescent="0.25">
      <c r="A2" s="327"/>
      <c r="B2" s="327"/>
      <c r="C2" s="327"/>
      <c r="D2" s="327"/>
      <c r="E2" s="452"/>
      <c r="F2" s="328"/>
      <c r="G2" s="452"/>
    </row>
    <row r="3" spans="1:7" outlineLevel="1" x14ac:dyDescent="0.25">
      <c r="A3" s="745" t="s">
        <v>22</v>
      </c>
      <c r="B3" s="746"/>
      <c r="C3" s="746"/>
      <c r="D3" s="327"/>
      <c r="E3" s="452"/>
      <c r="F3" s="328"/>
      <c r="G3" s="452"/>
    </row>
    <row r="4" spans="1:7" outlineLevel="1" x14ac:dyDescent="0.25">
      <c r="A4" s="210"/>
      <c r="B4" s="327"/>
      <c r="C4" s="327"/>
      <c r="D4" s="327"/>
      <c r="E4" s="452"/>
      <c r="F4" s="328"/>
      <c r="G4" s="452"/>
    </row>
    <row r="5" spans="1:7" outlineLevel="1" x14ac:dyDescent="0.25">
      <c r="A5" s="747" t="s">
        <v>23</v>
      </c>
      <c r="B5" s="748"/>
      <c r="C5" s="327"/>
      <c r="D5" s="327"/>
      <c r="E5" s="452"/>
      <c r="F5" s="328"/>
      <c r="G5" s="452"/>
    </row>
    <row r="6" spans="1:7" outlineLevel="1" x14ac:dyDescent="0.25">
      <c r="A6" s="749" t="s">
        <v>24</v>
      </c>
      <c r="B6" s="750"/>
      <c r="C6" s="750"/>
      <c r="D6" s="327"/>
      <c r="E6" s="452"/>
    </row>
    <row r="7" spans="1:7" ht="12.75" outlineLevel="1" thickBot="1" x14ac:dyDescent="0.3">
      <c r="A7" s="327"/>
      <c r="B7" s="327"/>
      <c r="C7" s="327"/>
      <c r="D7" s="327"/>
      <c r="E7" s="452"/>
      <c r="F7" s="328"/>
      <c r="G7" s="452"/>
    </row>
    <row r="8" spans="1:7" ht="12.75" outlineLevel="1" thickBot="1" x14ac:dyDescent="0.3">
      <c r="A8" s="327"/>
      <c r="B8" s="327"/>
      <c r="C8" s="327"/>
      <c r="D8" s="211" t="s">
        <v>25</v>
      </c>
      <c r="E8" s="212" t="s">
        <v>26</v>
      </c>
      <c r="F8" s="328"/>
      <c r="G8" s="453"/>
    </row>
    <row r="9" spans="1:7" outlineLevel="1" x14ac:dyDescent="0.25">
      <c r="A9" s="465" t="s">
        <v>27</v>
      </c>
      <c r="B9" s="214" t="s">
        <v>28</v>
      </c>
      <c r="C9" s="439" t="s">
        <v>29</v>
      </c>
      <c r="D9" s="216">
        <v>112.1</v>
      </c>
      <c r="E9" s="466"/>
      <c r="F9" s="328"/>
      <c r="G9" s="467"/>
    </row>
    <row r="10" spans="1:7" outlineLevel="1" x14ac:dyDescent="0.25">
      <c r="A10" s="468" t="s">
        <v>30</v>
      </c>
      <c r="B10" s="219" t="s">
        <v>31</v>
      </c>
      <c r="C10" s="441" t="s">
        <v>32</v>
      </c>
      <c r="D10" s="221">
        <v>120.2</v>
      </c>
      <c r="E10" s="469">
        <f>0.15+0.85*$D$10/$D$9</f>
        <v>1.0614183764495986</v>
      </c>
      <c r="F10" s="328"/>
    </row>
    <row r="11" spans="1:7" outlineLevel="1" x14ac:dyDescent="0.25">
      <c r="A11" s="470"/>
      <c r="B11" s="219" t="s">
        <v>33</v>
      </c>
      <c r="C11" s="441" t="s">
        <v>32</v>
      </c>
      <c r="D11" s="224">
        <v>120.2</v>
      </c>
      <c r="E11" s="471">
        <f>0.15+0.85*$D$11/$D$9</f>
        <v>1.0614183764495986</v>
      </c>
    </row>
    <row r="12" spans="1:7" outlineLevel="1" x14ac:dyDescent="0.25">
      <c r="A12" s="470"/>
      <c r="B12" s="219" t="s">
        <v>34</v>
      </c>
      <c r="C12" s="441" t="s">
        <v>32</v>
      </c>
      <c r="D12" s="226">
        <v>120.2</v>
      </c>
      <c r="E12" s="472">
        <f>0.15+0.85*$D$12/$D$9</f>
        <v>1.0614183764495986</v>
      </c>
    </row>
    <row r="13" spans="1:7" outlineLevel="1" x14ac:dyDescent="0.25">
      <c r="A13" s="470"/>
      <c r="B13" s="219" t="s">
        <v>35</v>
      </c>
      <c r="C13" s="441" t="s">
        <v>32</v>
      </c>
      <c r="D13" s="228">
        <v>120.2</v>
      </c>
      <c r="E13" s="473">
        <f>0.15+0.85*$D$13/$D$9</f>
        <v>1.0614183764495986</v>
      </c>
    </row>
    <row r="14" spans="1:7" ht="12.75" outlineLevel="1" thickBot="1" x14ac:dyDescent="0.3">
      <c r="A14" s="474"/>
      <c r="B14" s="231" t="s">
        <v>36</v>
      </c>
      <c r="C14" s="442" t="s">
        <v>32</v>
      </c>
      <c r="D14" s="233">
        <v>120.2</v>
      </c>
      <c r="E14" s="475">
        <f>0.15+0.85*$D$14/$D$9</f>
        <v>1.0614183764495986</v>
      </c>
    </row>
    <row r="15" spans="1:7" outlineLevel="1" x14ac:dyDescent="0.25"/>
    <row r="16" spans="1:7" outlineLevel="1" x14ac:dyDescent="0.25"/>
    <row r="17" spans="1:52" ht="12.75" thickBot="1" x14ac:dyDescent="0.3">
      <c r="P17" s="751" t="s">
        <v>50</v>
      </c>
      <c r="Q17" s="751"/>
    </row>
    <row r="18" spans="1:52" ht="60.75" thickBot="1" x14ac:dyDescent="0.3">
      <c r="A18" s="476" t="s">
        <v>0</v>
      </c>
      <c r="B18" s="477" t="s">
        <v>1</v>
      </c>
      <c r="C18" s="477" t="s">
        <v>2</v>
      </c>
      <c r="D18" s="477" t="s">
        <v>565</v>
      </c>
      <c r="E18" s="477" t="s">
        <v>213</v>
      </c>
      <c r="F18" s="477" t="s">
        <v>119</v>
      </c>
      <c r="G18" s="477" t="s">
        <v>248</v>
      </c>
      <c r="H18" s="478" t="s">
        <v>4</v>
      </c>
      <c r="I18" s="479" t="s">
        <v>225</v>
      </c>
      <c r="J18" s="477" t="s">
        <v>5</v>
      </c>
      <c r="K18" s="477" t="s">
        <v>6</v>
      </c>
      <c r="L18" s="477" t="s">
        <v>8</v>
      </c>
      <c r="M18" s="477" t="s">
        <v>9</v>
      </c>
      <c r="N18" s="480" t="s">
        <v>10</v>
      </c>
      <c r="O18" s="481" t="s">
        <v>7</v>
      </c>
      <c r="P18" s="514" t="s">
        <v>218</v>
      </c>
      <c r="Q18" s="482" t="s">
        <v>37</v>
      </c>
      <c r="R18" s="515" t="s">
        <v>39</v>
      </c>
      <c r="S18" s="516" t="s">
        <v>38</v>
      </c>
      <c r="T18" s="516" t="s">
        <v>52</v>
      </c>
      <c r="U18" s="516" t="s">
        <v>51</v>
      </c>
      <c r="V18" s="517" t="s">
        <v>53</v>
      </c>
      <c r="W18" s="518"/>
      <c r="X18" s="519" t="s">
        <v>41</v>
      </c>
      <c r="Y18" s="520" t="s">
        <v>40</v>
      </c>
      <c r="Z18" s="520" t="s">
        <v>222</v>
      </c>
      <c r="AA18" s="520" t="s">
        <v>55</v>
      </c>
      <c r="AB18" s="521" t="s">
        <v>54</v>
      </c>
      <c r="AC18" s="522"/>
      <c r="AD18" s="523" t="s">
        <v>43</v>
      </c>
      <c r="AE18" s="524" t="s">
        <v>42</v>
      </c>
      <c r="AF18" s="524" t="s">
        <v>224</v>
      </c>
      <c r="AG18" s="524" t="s">
        <v>223</v>
      </c>
      <c r="AH18" s="525" t="s">
        <v>56</v>
      </c>
      <c r="AI18" s="526"/>
      <c r="AJ18" s="527" t="s">
        <v>45</v>
      </c>
      <c r="AK18" s="528" t="s">
        <v>44</v>
      </c>
      <c r="AL18" s="528" t="s">
        <v>61</v>
      </c>
      <c r="AM18" s="528" t="s">
        <v>60</v>
      </c>
      <c r="AN18" s="529" t="s">
        <v>57</v>
      </c>
      <c r="AO18" s="530"/>
      <c r="AP18" s="531" t="s">
        <v>47</v>
      </c>
      <c r="AQ18" s="532" t="s">
        <v>46</v>
      </c>
      <c r="AR18" s="532" t="s">
        <v>63</v>
      </c>
      <c r="AS18" s="532" t="s">
        <v>62</v>
      </c>
      <c r="AT18" s="533" t="s">
        <v>58</v>
      </c>
      <c r="AU18" s="534"/>
      <c r="AV18" s="535" t="s">
        <v>49</v>
      </c>
      <c r="AW18" s="536" t="s">
        <v>48</v>
      </c>
      <c r="AX18" s="537" t="s">
        <v>65</v>
      </c>
      <c r="AY18" s="537" t="s">
        <v>64</v>
      </c>
      <c r="AZ18" s="538" t="s">
        <v>59</v>
      </c>
    </row>
    <row r="19" spans="1:52" s="366" customFormat="1" ht="17.45" customHeight="1" thickBot="1" x14ac:dyDescent="0.3">
      <c r="A19" s="416">
        <v>4</v>
      </c>
      <c r="B19" s="302" t="s">
        <v>249</v>
      </c>
      <c r="C19" s="483" t="s">
        <v>250</v>
      </c>
      <c r="D19" s="483" t="s">
        <v>554</v>
      </c>
      <c r="E19" s="417" t="str">
        <f t="shared" ref="E19:E32" si="0">CONCATENATE(C19,K19,L19)</f>
        <v>044001LEASPrinc</v>
      </c>
      <c r="F19" s="484"/>
      <c r="G19" s="417" t="str">
        <f t="shared" ref="G19:G32" si="1">CONCATENATE(C19,K19,N19,L19,N19,M19)</f>
        <v>044001LEAS_Princ_</v>
      </c>
      <c r="H19" s="485" t="s">
        <v>373</v>
      </c>
      <c r="I19" s="485">
        <v>1998</v>
      </c>
      <c r="J19" s="417" t="s">
        <v>74</v>
      </c>
      <c r="K19" s="417" t="s">
        <v>85</v>
      </c>
      <c r="L19" s="417" t="s">
        <v>337</v>
      </c>
      <c r="M19" s="486"/>
      <c r="N19" s="539" t="s">
        <v>10</v>
      </c>
      <c r="O19" s="487">
        <v>10</v>
      </c>
      <c r="P19" s="421">
        <v>100</v>
      </c>
      <c r="Q19" s="422">
        <v>0.05</v>
      </c>
      <c r="R19" s="429">
        <f t="shared" ref="R19:R32" si="2">P19*(Q19+1)*O19</f>
        <v>1050</v>
      </c>
      <c r="S19" s="430">
        <f t="shared" ref="S19:S32" si="3">R19/12</f>
        <v>87.5</v>
      </c>
      <c r="T19" s="689">
        <f>SUM(R19:R26)</f>
        <v>8400</v>
      </c>
      <c r="U19" s="689">
        <f>SUM(S19:S26)</f>
        <v>700</v>
      </c>
      <c r="V19" s="689"/>
      <c r="W19" s="753"/>
      <c r="X19" s="429">
        <f t="shared" ref="X19:X33" si="4">R19*$E$10</f>
        <v>1114.4892952720786</v>
      </c>
      <c r="Y19" s="430">
        <f t="shared" ref="Y19:Y33" si="5">X19/12</f>
        <v>92.874107939339879</v>
      </c>
      <c r="Z19" s="689">
        <f>SUM(X19:X26)</f>
        <v>8915.9143621766289</v>
      </c>
      <c r="AA19" s="689">
        <f>SUM(Y19:Y26)</f>
        <v>742.99286351471903</v>
      </c>
      <c r="AB19" s="689"/>
      <c r="AC19" s="753"/>
      <c r="AD19" s="429">
        <f t="shared" ref="AD19:AD33" si="6">R19*$E$11</f>
        <v>1114.4892952720786</v>
      </c>
      <c r="AE19" s="430">
        <f t="shared" ref="AE19:AE33" si="7">AD19/12</f>
        <v>92.874107939339879</v>
      </c>
      <c r="AF19" s="689">
        <f>SUM(AD19:AD26)</f>
        <v>8915.9143621766289</v>
      </c>
      <c r="AG19" s="689">
        <f>SUM(AE19:AE26)</f>
        <v>742.99286351471903</v>
      </c>
      <c r="AH19" s="689"/>
      <c r="AI19" s="753"/>
      <c r="AJ19" s="429">
        <f t="shared" ref="AJ19:AJ33" si="8">R19*$E$12</f>
        <v>1114.4892952720786</v>
      </c>
      <c r="AK19" s="430">
        <f t="shared" ref="AK19:AK33" si="9">AJ19/12</f>
        <v>92.874107939339879</v>
      </c>
      <c r="AL19" s="689">
        <f>SUM(AJ19:AJ26)</f>
        <v>8915.9143621766289</v>
      </c>
      <c r="AM19" s="689">
        <f>SUM(AK19:AK26)</f>
        <v>742.99286351471903</v>
      </c>
      <c r="AN19" s="689"/>
      <c r="AO19" s="753"/>
      <c r="AP19" s="429">
        <f t="shared" ref="AP19:AP33" si="10">R19*$E$13</f>
        <v>1114.4892952720786</v>
      </c>
      <c r="AQ19" s="430">
        <f t="shared" ref="AQ19:AQ33" si="11">AP19/12</f>
        <v>92.874107939339879</v>
      </c>
      <c r="AR19" s="689">
        <f>SUM(AP19:AP26)</f>
        <v>8915.9143621766289</v>
      </c>
      <c r="AS19" s="689">
        <f>SUM(AQ19:AQ26)</f>
        <v>742.99286351471903</v>
      </c>
      <c r="AT19" s="689"/>
      <c r="AU19" s="753"/>
      <c r="AV19" s="429">
        <f t="shared" ref="AV19:AV33" si="12">R19*$E$14</f>
        <v>1114.4892952720786</v>
      </c>
      <c r="AW19" s="430">
        <f t="shared" ref="AW19:AW33" si="13">AV19/12</f>
        <v>92.874107939339879</v>
      </c>
      <c r="AX19" s="689">
        <f>SUM(AV19:AV26)</f>
        <v>8915.9143621766289</v>
      </c>
      <c r="AY19" s="689">
        <f>SUM(AW19:AW26)</f>
        <v>742.99286351471903</v>
      </c>
      <c r="AZ19" s="689"/>
    </row>
    <row r="20" spans="1:52" s="366" customFormat="1" ht="17.45" customHeight="1" thickBot="1" x14ac:dyDescent="0.3">
      <c r="A20" s="488">
        <v>4</v>
      </c>
      <c r="B20" s="489" t="s">
        <v>251</v>
      </c>
      <c r="C20" s="490" t="s">
        <v>252</v>
      </c>
      <c r="D20" s="490" t="s">
        <v>554</v>
      </c>
      <c r="E20" s="491" t="str">
        <f t="shared" si="0"/>
        <v>044007LEASPrinc</v>
      </c>
      <c r="F20" s="492"/>
      <c r="G20" s="491" t="str">
        <f t="shared" si="1"/>
        <v>044007LEAS_Princ_</v>
      </c>
      <c r="H20" s="493" t="s">
        <v>373</v>
      </c>
      <c r="I20" s="493">
        <v>1998</v>
      </c>
      <c r="J20" s="491" t="s">
        <v>74</v>
      </c>
      <c r="K20" s="491" t="s">
        <v>85</v>
      </c>
      <c r="L20" s="491" t="s">
        <v>337</v>
      </c>
      <c r="M20" s="494"/>
      <c r="N20" s="539" t="s">
        <v>10</v>
      </c>
      <c r="O20" s="487">
        <v>10</v>
      </c>
      <c r="P20" s="421">
        <v>100</v>
      </c>
      <c r="Q20" s="422">
        <v>0.05</v>
      </c>
      <c r="R20" s="429">
        <f t="shared" si="2"/>
        <v>1050</v>
      </c>
      <c r="S20" s="430">
        <f t="shared" si="3"/>
        <v>87.5</v>
      </c>
      <c r="T20" s="690"/>
      <c r="U20" s="690"/>
      <c r="V20" s="690"/>
      <c r="W20" s="753"/>
      <c r="X20" s="429">
        <f t="shared" si="4"/>
        <v>1114.4892952720786</v>
      </c>
      <c r="Y20" s="430">
        <f t="shared" si="5"/>
        <v>92.874107939339879</v>
      </c>
      <c r="Z20" s="690"/>
      <c r="AA20" s="690"/>
      <c r="AB20" s="690"/>
      <c r="AC20" s="753"/>
      <c r="AD20" s="429">
        <f t="shared" si="6"/>
        <v>1114.4892952720786</v>
      </c>
      <c r="AE20" s="430">
        <f t="shared" si="7"/>
        <v>92.874107939339879</v>
      </c>
      <c r="AF20" s="690"/>
      <c r="AG20" s="690"/>
      <c r="AH20" s="690"/>
      <c r="AI20" s="753"/>
      <c r="AJ20" s="429">
        <f t="shared" si="8"/>
        <v>1114.4892952720786</v>
      </c>
      <c r="AK20" s="430">
        <f t="shared" si="9"/>
        <v>92.874107939339879</v>
      </c>
      <c r="AL20" s="690"/>
      <c r="AM20" s="690"/>
      <c r="AN20" s="690"/>
      <c r="AO20" s="753"/>
      <c r="AP20" s="429">
        <f t="shared" si="10"/>
        <v>1114.4892952720786</v>
      </c>
      <c r="AQ20" s="430">
        <f t="shared" si="11"/>
        <v>92.874107939339879</v>
      </c>
      <c r="AR20" s="690"/>
      <c r="AS20" s="690"/>
      <c r="AT20" s="690"/>
      <c r="AU20" s="753"/>
      <c r="AV20" s="429">
        <f t="shared" si="12"/>
        <v>1114.4892952720786</v>
      </c>
      <c r="AW20" s="430">
        <f t="shared" si="13"/>
        <v>92.874107939339879</v>
      </c>
      <c r="AX20" s="690"/>
      <c r="AY20" s="690"/>
      <c r="AZ20" s="690"/>
    </row>
    <row r="21" spans="1:52" s="366" customFormat="1" ht="17.45" customHeight="1" thickBot="1" x14ac:dyDescent="0.3">
      <c r="A21" s="416">
        <v>4</v>
      </c>
      <c r="B21" s="302" t="s">
        <v>255</v>
      </c>
      <c r="C21" s="483" t="s">
        <v>256</v>
      </c>
      <c r="D21" s="483" t="s">
        <v>554</v>
      </c>
      <c r="E21" s="417" t="str">
        <f t="shared" si="0"/>
        <v>044009LEASPrinc</v>
      </c>
      <c r="F21" s="484"/>
      <c r="G21" s="417" t="str">
        <f t="shared" si="1"/>
        <v>044009LEAS_Princ_</v>
      </c>
      <c r="H21" s="495" t="s">
        <v>373</v>
      </c>
      <c r="I21" s="485">
        <v>1998</v>
      </c>
      <c r="J21" s="417" t="s">
        <v>74</v>
      </c>
      <c r="K21" s="417" t="s">
        <v>85</v>
      </c>
      <c r="L21" s="417" t="s">
        <v>337</v>
      </c>
      <c r="M21" s="486"/>
      <c r="N21" s="539" t="s">
        <v>10</v>
      </c>
      <c r="O21" s="487">
        <v>10</v>
      </c>
      <c r="P21" s="421">
        <v>100</v>
      </c>
      <c r="Q21" s="422">
        <v>0.05</v>
      </c>
      <c r="R21" s="429">
        <f t="shared" si="2"/>
        <v>1050</v>
      </c>
      <c r="S21" s="430">
        <f t="shared" si="3"/>
        <v>87.5</v>
      </c>
      <c r="T21" s="690"/>
      <c r="U21" s="690"/>
      <c r="V21" s="690"/>
      <c r="W21" s="753"/>
      <c r="X21" s="429">
        <f t="shared" si="4"/>
        <v>1114.4892952720786</v>
      </c>
      <c r="Y21" s="430">
        <f t="shared" si="5"/>
        <v>92.874107939339879</v>
      </c>
      <c r="Z21" s="690"/>
      <c r="AA21" s="690"/>
      <c r="AB21" s="690"/>
      <c r="AC21" s="753"/>
      <c r="AD21" s="429">
        <f t="shared" si="6"/>
        <v>1114.4892952720786</v>
      </c>
      <c r="AE21" s="430">
        <f t="shared" si="7"/>
        <v>92.874107939339879</v>
      </c>
      <c r="AF21" s="690"/>
      <c r="AG21" s="690"/>
      <c r="AH21" s="690"/>
      <c r="AI21" s="753"/>
      <c r="AJ21" s="429">
        <f t="shared" si="8"/>
        <v>1114.4892952720786</v>
      </c>
      <c r="AK21" s="430">
        <f t="shared" si="9"/>
        <v>92.874107939339879</v>
      </c>
      <c r="AL21" s="690"/>
      <c r="AM21" s="690"/>
      <c r="AN21" s="690"/>
      <c r="AO21" s="753"/>
      <c r="AP21" s="429">
        <f t="shared" si="10"/>
        <v>1114.4892952720786</v>
      </c>
      <c r="AQ21" s="430">
        <f t="shared" si="11"/>
        <v>92.874107939339879</v>
      </c>
      <c r="AR21" s="690"/>
      <c r="AS21" s="690"/>
      <c r="AT21" s="690"/>
      <c r="AU21" s="753"/>
      <c r="AV21" s="429">
        <f t="shared" si="12"/>
        <v>1114.4892952720786</v>
      </c>
      <c r="AW21" s="430">
        <f t="shared" si="13"/>
        <v>92.874107939339879</v>
      </c>
      <c r="AX21" s="690"/>
      <c r="AY21" s="690"/>
      <c r="AZ21" s="690"/>
    </row>
    <row r="22" spans="1:52" s="366" customFormat="1" ht="17.45" customHeight="1" thickBot="1" x14ac:dyDescent="0.3">
      <c r="A22" s="488">
        <v>4</v>
      </c>
      <c r="B22" s="489" t="s">
        <v>257</v>
      </c>
      <c r="C22" s="490" t="s">
        <v>258</v>
      </c>
      <c r="D22" s="490" t="s">
        <v>554</v>
      </c>
      <c r="E22" s="491" t="str">
        <f t="shared" si="0"/>
        <v>044101LEASPrinc</v>
      </c>
      <c r="F22" s="492"/>
      <c r="G22" s="491" t="str">
        <f t="shared" si="1"/>
        <v>044101LEAS_Princ_</v>
      </c>
      <c r="H22" s="496" t="s">
        <v>373</v>
      </c>
      <c r="I22" s="493">
        <v>1998</v>
      </c>
      <c r="J22" s="491" t="s">
        <v>74</v>
      </c>
      <c r="K22" s="491" t="s">
        <v>85</v>
      </c>
      <c r="L22" s="491" t="s">
        <v>337</v>
      </c>
      <c r="M22" s="494"/>
      <c r="N22" s="539" t="s">
        <v>10</v>
      </c>
      <c r="O22" s="487">
        <v>10</v>
      </c>
      <c r="P22" s="421">
        <v>100</v>
      </c>
      <c r="Q22" s="422">
        <v>0.05</v>
      </c>
      <c r="R22" s="429">
        <f t="shared" si="2"/>
        <v>1050</v>
      </c>
      <c r="S22" s="430">
        <f t="shared" si="3"/>
        <v>87.5</v>
      </c>
      <c r="T22" s="690"/>
      <c r="U22" s="690"/>
      <c r="V22" s="690"/>
      <c r="W22" s="753"/>
      <c r="X22" s="429">
        <f t="shared" si="4"/>
        <v>1114.4892952720786</v>
      </c>
      <c r="Y22" s="430">
        <f t="shared" si="5"/>
        <v>92.874107939339879</v>
      </c>
      <c r="Z22" s="690"/>
      <c r="AA22" s="690"/>
      <c r="AB22" s="690"/>
      <c r="AC22" s="753"/>
      <c r="AD22" s="429">
        <f t="shared" si="6"/>
        <v>1114.4892952720786</v>
      </c>
      <c r="AE22" s="430">
        <f t="shared" si="7"/>
        <v>92.874107939339879</v>
      </c>
      <c r="AF22" s="690"/>
      <c r="AG22" s="690"/>
      <c r="AH22" s="690"/>
      <c r="AI22" s="753"/>
      <c r="AJ22" s="429">
        <f t="shared" si="8"/>
        <v>1114.4892952720786</v>
      </c>
      <c r="AK22" s="430">
        <f t="shared" si="9"/>
        <v>92.874107939339879</v>
      </c>
      <c r="AL22" s="690"/>
      <c r="AM22" s="690"/>
      <c r="AN22" s="690"/>
      <c r="AO22" s="753"/>
      <c r="AP22" s="429">
        <f t="shared" si="10"/>
        <v>1114.4892952720786</v>
      </c>
      <c r="AQ22" s="430">
        <f t="shared" si="11"/>
        <v>92.874107939339879</v>
      </c>
      <c r="AR22" s="690"/>
      <c r="AS22" s="690"/>
      <c r="AT22" s="690"/>
      <c r="AU22" s="753"/>
      <c r="AV22" s="429">
        <f t="shared" si="12"/>
        <v>1114.4892952720786</v>
      </c>
      <c r="AW22" s="430">
        <f t="shared" si="13"/>
        <v>92.874107939339879</v>
      </c>
      <c r="AX22" s="690"/>
      <c r="AY22" s="690"/>
      <c r="AZ22" s="690"/>
    </row>
    <row r="23" spans="1:52" s="366" customFormat="1" ht="17.45" customHeight="1" thickBot="1" x14ac:dyDescent="0.3">
      <c r="A23" s="416">
        <v>4</v>
      </c>
      <c r="B23" s="302" t="s">
        <v>259</v>
      </c>
      <c r="C23" s="483" t="s">
        <v>260</v>
      </c>
      <c r="D23" s="483" t="s">
        <v>554</v>
      </c>
      <c r="E23" s="417" t="str">
        <f t="shared" si="0"/>
        <v>044102LEASPrinc</v>
      </c>
      <c r="F23" s="484"/>
      <c r="G23" s="417" t="str">
        <f t="shared" si="1"/>
        <v>044102LEAS_Princ_</v>
      </c>
      <c r="H23" s="495" t="s">
        <v>373</v>
      </c>
      <c r="I23" s="485">
        <v>1998</v>
      </c>
      <c r="J23" s="417" t="s">
        <v>74</v>
      </c>
      <c r="K23" s="417" t="s">
        <v>85</v>
      </c>
      <c r="L23" s="417" t="s">
        <v>337</v>
      </c>
      <c r="M23" s="486"/>
      <c r="N23" s="539" t="s">
        <v>10</v>
      </c>
      <c r="O23" s="487">
        <v>10</v>
      </c>
      <c r="P23" s="421">
        <v>100</v>
      </c>
      <c r="Q23" s="422">
        <v>0.05</v>
      </c>
      <c r="R23" s="429">
        <f t="shared" si="2"/>
        <v>1050</v>
      </c>
      <c r="S23" s="430">
        <f t="shared" si="3"/>
        <v>87.5</v>
      </c>
      <c r="T23" s="690"/>
      <c r="U23" s="690"/>
      <c r="V23" s="690"/>
      <c r="W23" s="753"/>
      <c r="X23" s="429">
        <f t="shared" si="4"/>
        <v>1114.4892952720786</v>
      </c>
      <c r="Y23" s="430">
        <f t="shared" si="5"/>
        <v>92.874107939339879</v>
      </c>
      <c r="Z23" s="690"/>
      <c r="AA23" s="690"/>
      <c r="AB23" s="690"/>
      <c r="AC23" s="753"/>
      <c r="AD23" s="429">
        <f t="shared" si="6"/>
        <v>1114.4892952720786</v>
      </c>
      <c r="AE23" s="430">
        <f t="shared" si="7"/>
        <v>92.874107939339879</v>
      </c>
      <c r="AF23" s="690"/>
      <c r="AG23" s="690"/>
      <c r="AH23" s="690"/>
      <c r="AI23" s="753"/>
      <c r="AJ23" s="429">
        <f t="shared" si="8"/>
        <v>1114.4892952720786</v>
      </c>
      <c r="AK23" s="430">
        <f t="shared" si="9"/>
        <v>92.874107939339879</v>
      </c>
      <c r="AL23" s="690"/>
      <c r="AM23" s="690"/>
      <c r="AN23" s="690"/>
      <c r="AO23" s="753"/>
      <c r="AP23" s="429">
        <f t="shared" si="10"/>
        <v>1114.4892952720786</v>
      </c>
      <c r="AQ23" s="430">
        <f t="shared" si="11"/>
        <v>92.874107939339879</v>
      </c>
      <c r="AR23" s="690"/>
      <c r="AS23" s="690"/>
      <c r="AT23" s="690"/>
      <c r="AU23" s="753"/>
      <c r="AV23" s="429">
        <f t="shared" si="12"/>
        <v>1114.4892952720786</v>
      </c>
      <c r="AW23" s="430">
        <f t="shared" si="13"/>
        <v>92.874107939339879</v>
      </c>
      <c r="AX23" s="690"/>
      <c r="AY23" s="690"/>
      <c r="AZ23" s="690"/>
    </row>
    <row r="24" spans="1:52" s="366" customFormat="1" ht="17.45" customHeight="1" thickBot="1" x14ac:dyDescent="0.3">
      <c r="A24" s="488">
        <v>4</v>
      </c>
      <c r="B24" s="489" t="s">
        <v>261</v>
      </c>
      <c r="C24" s="490" t="s">
        <v>262</v>
      </c>
      <c r="D24" s="490" t="s">
        <v>554</v>
      </c>
      <c r="E24" s="491" t="str">
        <f t="shared" si="0"/>
        <v>044103LEASPrinc</v>
      </c>
      <c r="F24" s="492"/>
      <c r="G24" s="491" t="str">
        <f t="shared" si="1"/>
        <v>044103LEAS_Princ_</v>
      </c>
      <c r="H24" s="496" t="s">
        <v>373</v>
      </c>
      <c r="I24" s="493">
        <v>1998</v>
      </c>
      <c r="J24" s="491" t="s">
        <v>74</v>
      </c>
      <c r="K24" s="491" t="s">
        <v>85</v>
      </c>
      <c r="L24" s="491" t="s">
        <v>337</v>
      </c>
      <c r="M24" s="494"/>
      <c r="N24" s="539" t="s">
        <v>10</v>
      </c>
      <c r="O24" s="487">
        <v>10</v>
      </c>
      <c r="P24" s="421">
        <v>100</v>
      </c>
      <c r="Q24" s="422">
        <v>0.05</v>
      </c>
      <c r="R24" s="429">
        <f t="shared" si="2"/>
        <v>1050</v>
      </c>
      <c r="S24" s="430">
        <f t="shared" si="3"/>
        <v>87.5</v>
      </c>
      <c r="T24" s="690"/>
      <c r="U24" s="690"/>
      <c r="V24" s="690"/>
      <c r="W24" s="753"/>
      <c r="X24" s="429">
        <f t="shared" si="4"/>
        <v>1114.4892952720786</v>
      </c>
      <c r="Y24" s="430">
        <f t="shared" si="5"/>
        <v>92.874107939339879</v>
      </c>
      <c r="Z24" s="690"/>
      <c r="AA24" s="690"/>
      <c r="AB24" s="690"/>
      <c r="AC24" s="753"/>
      <c r="AD24" s="429">
        <f t="shared" si="6"/>
        <v>1114.4892952720786</v>
      </c>
      <c r="AE24" s="430">
        <f t="shared" si="7"/>
        <v>92.874107939339879</v>
      </c>
      <c r="AF24" s="690"/>
      <c r="AG24" s="690"/>
      <c r="AH24" s="690"/>
      <c r="AI24" s="753"/>
      <c r="AJ24" s="429">
        <f t="shared" si="8"/>
        <v>1114.4892952720786</v>
      </c>
      <c r="AK24" s="430">
        <f t="shared" si="9"/>
        <v>92.874107939339879</v>
      </c>
      <c r="AL24" s="690"/>
      <c r="AM24" s="690"/>
      <c r="AN24" s="690"/>
      <c r="AO24" s="753"/>
      <c r="AP24" s="429">
        <f t="shared" si="10"/>
        <v>1114.4892952720786</v>
      </c>
      <c r="AQ24" s="430">
        <f t="shared" si="11"/>
        <v>92.874107939339879</v>
      </c>
      <c r="AR24" s="690"/>
      <c r="AS24" s="690"/>
      <c r="AT24" s="690"/>
      <c r="AU24" s="753"/>
      <c r="AV24" s="429">
        <f t="shared" si="12"/>
        <v>1114.4892952720786</v>
      </c>
      <c r="AW24" s="430">
        <f t="shared" si="13"/>
        <v>92.874107939339879</v>
      </c>
      <c r="AX24" s="690"/>
      <c r="AY24" s="690"/>
      <c r="AZ24" s="690"/>
    </row>
    <row r="25" spans="1:52" s="366" customFormat="1" ht="17.45" customHeight="1" thickBot="1" x14ac:dyDescent="0.3">
      <c r="A25" s="416">
        <v>4</v>
      </c>
      <c r="B25" s="302" t="s">
        <v>263</v>
      </c>
      <c r="C25" s="483" t="s">
        <v>264</v>
      </c>
      <c r="D25" s="483" t="s">
        <v>554</v>
      </c>
      <c r="E25" s="417" t="str">
        <f t="shared" si="0"/>
        <v>044104LEASPrinc</v>
      </c>
      <c r="F25" s="484"/>
      <c r="G25" s="417" t="str">
        <f t="shared" si="1"/>
        <v>044104LEAS_Princ_</v>
      </c>
      <c r="H25" s="681" t="s">
        <v>373</v>
      </c>
      <c r="I25" s="682">
        <v>1998</v>
      </c>
      <c r="J25" s="417" t="s">
        <v>74</v>
      </c>
      <c r="K25" s="417" t="s">
        <v>85</v>
      </c>
      <c r="L25" s="417" t="s">
        <v>337</v>
      </c>
      <c r="M25" s="486"/>
      <c r="N25" s="539" t="s">
        <v>10</v>
      </c>
      <c r="O25" s="487">
        <v>10</v>
      </c>
      <c r="P25" s="421">
        <v>100</v>
      </c>
      <c r="Q25" s="422">
        <v>0.05</v>
      </c>
      <c r="R25" s="429">
        <f t="shared" si="2"/>
        <v>1050</v>
      </c>
      <c r="S25" s="430">
        <f t="shared" si="3"/>
        <v>87.5</v>
      </c>
      <c r="T25" s="690"/>
      <c r="U25" s="690"/>
      <c r="V25" s="690"/>
      <c r="W25" s="753"/>
      <c r="X25" s="429">
        <f t="shared" si="4"/>
        <v>1114.4892952720786</v>
      </c>
      <c r="Y25" s="430">
        <f t="shared" si="5"/>
        <v>92.874107939339879</v>
      </c>
      <c r="Z25" s="690"/>
      <c r="AA25" s="690"/>
      <c r="AB25" s="690"/>
      <c r="AC25" s="753"/>
      <c r="AD25" s="429">
        <f t="shared" si="6"/>
        <v>1114.4892952720786</v>
      </c>
      <c r="AE25" s="430">
        <f t="shared" si="7"/>
        <v>92.874107939339879</v>
      </c>
      <c r="AF25" s="690"/>
      <c r="AG25" s="690"/>
      <c r="AH25" s="690"/>
      <c r="AI25" s="753"/>
      <c r="AJ25" s="429">
        <f t="shared" si="8"/>
        <v>1114.4892952720786</v>
      </c>
      <c r="AK25" s="430">
        <f t="shared" si="9"/>
        <v>92.874107939339879</v>
      </c>
      <c r="AL25" s="690"/>
      <c r="AM25" s="690"/>
      <c r="AN25" s="690"/>
      <c r="AO25" s="753"/>
      <c r="AP25" s="429">
        <f t="shared" si="10"/>
        <v>1114.4892952720786</v>
      </c>
      <c r="AQ25" s="430">
        <f t="shared" si="11"/>
        <v>92.874107939339879</v>
      </c>
      <c r="AR25" s="690"/>
      <c r="AS25" s="690"/>
      <c r="AT25" s="690"/>
      <c r="AU25" s="753"/>
      <c r="AV25" s="429">
        <f t="shared" si="12"/>
        <v>1114.4892952720786</v>
      </c>
      <c r="AW25" s="430">
        <f t="shared" si="13"/>
        <v>92.874107939339879</v>
      </c>
      <c r="AX25" s="690"/>
      <c r="AY25" s="690"/>
      <c r="AZ25" s="690"/>
    </row>
    <row r="26" spans="1:52" s="366" customFormat="1" ht="17.45" customHeight="1" thickBot="1" x14ac:dyDescent="0.3">
      <c r="A26" s="488">
        <v>4</v>
      </c>
      <c r="B26" s="489" t="s">
        <v>265</v>
      </c>
      <c r="C26" s="490" t="s">
        <v>266</v>
      </c>
      <c r="D26" s="490" t="s">
        <v>554</v>
      </c>
      <c r="E26" s="491" t="str">
        <f t="shared" si="0"/>
        <v>044105LEASPrinc</v>
      </c>
      <c r="F26" s="492"/>
      <c r="G26" s="676" t="str">
        <f t="shared" si="1"/>
        <v>044105LEAS_Princ_</v>
      </c>
      <c r="H26" s="683" t="s">
        <v>373</v>
      </c>
      <c r="I26" s="684">
        <v>1998</v>
      </c>
      <c r="J26" s="676" t="s">
        <v>74</v>
      </c>
      <c r="K26" s="491" t="s">
        <v>85</v>
      </c>
      <c r="L26" s="491" t="s">
        <v>337</v>
      </c>
      <c r="M26" s="494"/>
      <c r="N26" s="539" t="s">
        <v>10</v>
      </c>
      <c r="O26" s="487">
        <v>10</v>
      </c>
      <c r="P26" s="421">
        <v>100</v>
      </c>
      <c r="Q26" s="422">
        <v>0.05</v>
      </c>
      <c r="R26" s="429">
        <f t="shared" si="2"/>
        <v>1050</v>
      </c>
      <c r="S26" s="430">
        <f t="shared" si="3"/>
        <v>87.5</v>
      </c>
      <c r="T26" s="740"/>
      <c r="U26" s="740"/>
      <c r="V26" s="740"/>
      <c r="W26" s="753"/>
      <c r="X26" s="429">
        <f t="shared" si="4"/>
        <v>1114.4892952720786</v>
      </c>
      <c r="Y26" s="430">
        <f t="shared" si="5"/>
        <v>92.874107939339879</v>
      </c>
      <c r="Z26" s="740"/>
      <c r="AA26" s="740"/>
      <c r="AB26" s="740"/>
      <c r="AC26" s="753"/>
      <c r="AD26" s="429">
        <f t="shared" si="6"/>
        <v>1114.4892952720786</v>
      </c>
      <c r="AE26" s="430">
        <f t="shared" si="7"/>
        <v>92.874107939339879</v>
      </c>
      <c r="AF26" s="740"/>
      <c r="AG26" s="740"/>
      <c r="AH26" s="740"/>
      <c r="AI26" s="753"/>
      <c r="AJ26" s="429">
        <f t="shared" si="8"/>
        <v>1114.4892952720786</v>
      </c>
      <c r="AK26" s="430">
        <f t="shared" si="9"/>
        <v>92.874107939339879</v>
      </c>
      <c r="AL26" s="740"/>
      <c r="AM26" s="740"/>
      <c r="AN26" s="740"/>
      <c r="AO26" s="753"/>
      <c r="AP26" s="429">
        <f t="shared" si="10"/>
        <v>1114.4892952720786</v>
      </c>
      <c r="AQ26" s="430">
        <f t="shared" si="11"/>
        <v>92.874107939339879</v>
      </c>
      <c r="AR26" s="740"/>
      <c r="AS26" s="740"/>
      <c r="AT26" s="740"/>
      <c r="AU26" s="753"/>
      <c r="AV26" s="429">
        <f t="shared" si="12"/>
        <v>1114.4892952720786</v>
      </c>
      <c r="AW26" s="430">
        <f t="shared" si="13"/>
        <v>92.874107939339879</v>
      </c>
      <c r="AX26" s="740"/>
      <c r="AY26" s="740"/>
      <c r="AZ26" s="740"/>
    </row>
    <row r="27" spans="1:52" s="366" customFormat="1" ht="17.45" customHeight="1" thickBot="1" x14ac:dyDescent="0.3">
      <c r="A27" s="416">
        <v>4</v>
      </c>
      <c r="B27" s="302" t="s">
        <v>288</v>
      </c>
      <c r="C27" s="497" t="s">
        <v>289</v>
      </c>
      <c r="D27" s="483" t="s">
        <v>554</v>
      </c>
      <c r="E27" s="417" t="str">
        <f t="shared" si="0"/>
        <v>043001LEASPrinc</v>
      </c>
      <c r="F27" s="484"/>
      <c r="G27" s="417" t="str">
        <f t="shared" si="1"/>
        <v>043001LEAS_Princ_</v>
      </c>
      <c r="H27" s="681"/>
      <c r="I27" s="682"/>
      <c r="J27" s="417" t="s">
        <v>74</v>
      </c>
      <c r="K27" s="417" t="s">
        <v>85</v>
      </c>
      <c r="L27" s="417" t="s">
        <v>337</v>
      </c>
      <c r="M27" s="486"/>
      <c r="N27" s="539" t="s">
        <v>10</v>
      </c>
      <c r="O27" s="487">
        <v>10</v>
      </c>
      <c r="P27" s="421">
        <v>100</v>
      </c>
      <c r="Q27" s="422">
        <v>0.05</v>
      </c>
      <c r="R27" s="429">
        <f t="shared" si="2"/>
        <v>1050</v>
      </c>
      <c r="S27" s="430">
        <f t="shared" si="3"/>
        <v>87.5</v>
      </c>
      <c r="T27" s="425">
        <f t="shared" ref="T27" si="14">R27</f>
        <v>1050</v>
      </c>
      <c r="U27" s="426">
        <f t="shared" ref="U27" si="15">S27</f>
        <v>87.5</v>
      </c>
      <c r="V27" s="427"/>
      <c r="W27" s="753"/>
      <c r="X27" s="429">
        <f t="shared" si="4"/>
        <v>1114.4892952720786</v>
      </c>
      <c r="Y27" s="430">
        <f t="shared" si="5"/>
        <v>92.874107939339879</v>
      </c>
      <c r="Z27" s="425">
        <f t="shared" ref="Z27" si="16">X27</f>
        <v>1114.4892952720786</v>
      </c>
      <c r="AA27" s="426">
        <f t="shared" ref="AA27" si="17">Y27</f>
        <v>92.874107939339879</v>
      </c>
      <c r="AB27" s="427"/>
      <c r="AC27" s="753"/>
      <c r="AD27" s="429">
        <f t="shared" si="6"/>
        <v>1114.4892952720786</v>
      </c>
      <c r="AE27" s="430">
        <f t="shared" si="7"/>
        <v>92.874107939339879</v>
      </c>
      <c r="AF27" s="425">
        <f t="shared" ref="AF27" si="18">AD27</f>
        <v>1114.4892952720786</v>
      </c>
      <c r="AG27" s="426">
        <f t="shared" ref="AG27" si="19">AE27</f>
        <v>92.874107939339879</v>
      </c>
      <c r="AH27" s="427"/>
      <c r="AI27" s="753"/>
      <c r="AJ27" s="429">
        <f t="shared" si="8"/>
        <v>1114.4892952720786</v>
      </c>
      <c r="AK27" s="430">
        <f t="shared" si="9"/>
        <v>92.874107939339879</v>
      </c>
      <c r="AL27" s="425">
        <f t="shared" ref="AL27" si="20">AJ27</f>
        <v>1114.4892952720786</v>
      </c>
      <c r="AM27" s="426">
        <f t="shared" ref="AM27" si="21">AK27</f>
        <v>92.874107939339879</v>
      </c>
      <c r="AN27" s="427"/>
      <c r="AO27" s="753"/>
      <c r="AP27" s="429">
        <f t="shared" si="10"/>
        <v>1114.4892952720786</v>
      </c>
      <c r="AQ27" s="430">
        <f t="shared" si="11"/>
        <v>92.874107939339879</v>
      </c>
      <c r="AR27" s="425">
        <f t="shared" ref="AR27" si="22">AP27</f>
        <v>1114.4892952720786</v>
      </c>
      <c r="AS27" s="426">
        <f t="shared" ref="AS27" si="23">AQ27</f>
        <v>92.874107939339879</v>
      </c>
      <c r="AT27" s="427"/>
      <c r="AU27" s="753"/>
      <c r="AV27" s="429">
        <f t="shared" si="12"/>
        <v>1114.4892952720786</v>
      </c>
      <c r="AW27" s="430">
        <f t="shared" si="13"/>
        <v>92.874107939339879</v>
      </c>
      <c r="AX27" s="425">
        <f t="shared" ref="AX27" si="24">AV27</f>
        <v>1114.4892952720786</v>
      </c>
      <c r="AY27" s="426">
        <f t="shared" ref="AY27" si="25">AW27</f>
        <v>92.874107939339879</v>
      </c>
      <c r="AZ27" s="427"/>
    </row>
    <row r="28" spans="1:52" s="366" customFormat="1" ht="17.45" customHeight="1" x14ac:dyDescent="0.25">
      <c r="A28" s="410">
        <v>4</v>
      </c>
      <c r="B28" s="263" t="s">
        <v>279</v>
      </c>
      <c r="C28" s="498" t="s">
        <v>280</v>
      </c>
      <c r="D28" s="498" t="s">
        <v>555</v>
      </c>
      <c r="E28" s="355" t="str">
        <f t="shared" si="0"/>
        <v>410001LEASPrinc</v>
      </c>
      <c r="F28" s="499"/>
      <c r="G28" s="355" t="str">
        <f t="shared" si="1"/>
        <v>410001LEAS_Princ_</v>
      </c>
      <c r="H28" s="357" t="s">
        <v>374</v>
      </c>
      <c r="I28" s="357">
        <v>2011</v>
      </c>
      <c r="J28" s="355" t="s">
        <v>74</v>
      </c>
      <c r="K28" s="355" t="s">
        <v>85</v>
      </c>
      <c r="L28" s="355" t="s">
        <v>337</v>
      </c>
      <c r="M28" s="500"/>
      <c r="N28" s="358" t="s">
        <v>10</v>
      </c>
      <c r="O28" s="501">
        <v>10</v>
      </c>
      <c r="P28" s="359">
        <v>100</v>
      </c>
      <c r="Q28" s="360">
        <v>0.05</v>
      </c>
      <c r="R28" s="361">
        <f t="shared" si="2"/>
        <v>1050</v>
      </c>
      <c r="S28" s="363">
        <f t="shared" si="3"/>
        <v>87.5</v>
      </c>
      <c r="T28" s="754">
        <f>SUM(R28:R30)</f>
        <v>2730</v>
      </c>
      <c r="U28" s="759">
        <f>SUM(S28:S30)</f>
        <v>227.5</v>
      </c>
      <c r="V28" s="757"/>
      <c r="W28" s="753"/>
      <c r="X28" s="361">
        <f t="shared" si="4"/>
        <v>1114.4892952720786</v>
      </c>
      <c r="Y28" s="363">
        <f t="shared" si="5"/>
        <v>92.874107939339879</v>
      </c>
      <c r="Z28" s="754">
        <f>SUM(X28:X30)</f>
        <v>2897.6721677074047</v>
      </c>
      <c r="AA28" s="759">
        <f>SUM(Y28:Y30)</f>
        <v>241.47268064228371</v>
      </c>
      <c r="AB28" s="757"/>
      <c r="AC28" s="753"/>
      <c r="AD28" s="361">
        <f t="shared" si="6"/>
        <v>1114.4892952720786</v>
      </c>
      <c r="AE28" s="363">
        <f t="shared" si="7"/>
        <v>92.874107939339879</v>
      </c>
      <c r="AF28" s="754">
        <f>SUM(AD28:AD30)</f>
        <v>2897.6721677074047</v>
      </c>
      <c r="AG28" s="759">
        <f>SUM(AE28:AE30)</f>
        <v>241.47268064228371</v>
      </c>
      <c r="AH28" s="757"/>
      <c r="AI28" s="753"/>
      <c r="AJ28" s="361">
        <f t="shared" si="8"/>
        <v>1114.4892952720786</v>
      </c>
      <c r="AK28" s="363">
        <f t="shared" si="9"/>
        <v>92.874107939339879</v>
      </c>
      <c r="AL28" s="754">
        <f>SUM(AJ28:AJ30)</f>
        <v>2897.6721677074047</v>
      </c>
      <c r="AM28" s="759">
        <f>SUM(AK28:AK30)</f>
        <v>241.47268064228371</v>
      </c>
      <c r="AN28" s="757"/>
      <c r="AO28" s="753"/>
      <c r="AP28" s="361">
        <f t="shared" si="10"/>
        <v>1114.4892952720786</v>
      </c>
      <c r="AQ28" s="363">
        <f t="shared" si="11"/>
        <v>92.874107939339879</v>
      </c>
      <c r="AR28" s="754">
        <f>SUM(AP28:AP30)</f>
        <v>2897.6721677074047</v>
      </c>
      <c r="AS28" s="759">
        <f>SUM(AQ28:AQ30)</f>
        <v>241.47268064228371</v>
      </c>
      <c r="AT28" s="757"/>
      <c r="AU28" s="753"/>
      <c r="AV28" s="361">
        <f t="shared" si="12"/>
        <v>1114.4892952720786</v>
      </c>
      <c r="AW28" s="363">
        <f t="shared" si="13"/>
        <v>92.874107939339879</v>
      </c>
      <c r="AX28" s="754">
        <f>SUM(AV28:AV30)</f>
        <v>2897.6721677074047</v>
      </c>
      <c r="AY28" s="759">
        <f>SUM(AW28:AW30)</f>
        <v>241.47268064228371</v>
      </c>
      <c r="AZ28" s="757"/>
    </row>
    <row r="29" spans="1:52" s="366" customFormat="1" ht="17.45" customHeight="1" thickBot="1" x14ac:dyDescent="0.3">
      <c r="A29" s="403">
        <v>4</v>
      </c>
      <c r="B29" s="272" t="s">
        <v>279</v>
      </c>
      <c r="C29" s="502" t="s">
        <v>280</v>
      </c>
      <c r="D29" s="502" t="s">
        <v>555</v>
      </c>
      <c r="E29" s="368" t="str">
        <f t="shared" si="0"/>
        <v>410001LEMRPrinc</v>
      </c>
      <c r="F29" s="503"/>
      <c r="G29" s="393" t="str">
        <f t="shared" si="1"/>
        <v>410001LEMR_Princ_</v>
      </c>
      <c r="H29" s="370" t="s">
        <v>375</v>
      </c>
      <c r="I29" s="370">
        <v>2011</v>
      </c>
      <c r="J29" s="368" t="s">
        <v>74</v>
      </c>
      <c r="K29" s="368" t="s">
        <v>88</v>
      </c>
      <c r="L29" s="368" t="s">
        <v>337</v>
      </c>
      <c r="M29" s="504"/>
      <c r="N29" s="540" t="s">
        <v>10</v>
      </c>
      <c r="O29" s="505">
        <v>6</v>
      </c>
      <c r="P29" s="372">
        <v>100</v>
      </c>
      <c r="Q29" s="373">
        <v>0.05</v>
      </c>
      <c r="R29" s="374">
        <f t="shared" si="2"/>
        <v>630</v>
      </c>
      <c r="S29" s="376">
        <f t="shared" si="3"/>
        <v>52.5</v>
      </c>
      <c r="T29" s="755"/>
      <c r="U29" s="753"/>
      <c r="V29" s="739"/>
      <c r="W29" s="753"/>
      <c r="X29" s="374">
        <f t="shared" si="4"/>
        <v>668.69357716324714</v>
      </c>
      <c r="Y29" s="376">
        <f t="shared" si="5"/>
        <v>55.724464763603926</v>
      </c>
      <c r="Z29" s="755"/>
      <c r="AA29" s="753"/>
      <c r="AB29" s="739"/>
      <c r="AC29" s="753"/>
      <c r="AD29" s="374">
        <f t="shared" si="6"/>
        <v>668.69357716324714</v>
      </c>
      <c r="AE29" s="376">
        <f t="shared" si="7"/>
        <v>55.724464763603926</v>
      </c>
      <c r="AF29" s="755"/>
      <c r="AG29" s="753"/>
      <c r="AH29" s="739"/>
      <c r="AI29" s="753"/>
      <c r="AJ29" s="374">
        <f t="shared" si="8"/>
        <v>668.69357716324714</v>
      </c>
      <c r="AK29" s="376">
        <f t="shared" si="9"/>
        <v>55.724464763603926</v>
      </c>
      <c r="AL29" s="755"/>
      <c r="AM29" s="753"/>
      <c r="AN29" s="739"/>
      <c r="AO29" s="753"/>
      <c r="AP29" s="374">
        <f t="shared" si="10"/>
        <v>668.69357716324714</v>
      </c>
      <c r="AQ29" s="376">
        <f t="shared" si="11"/>
        <v>55.724464763603926</v>
      </c>
      <c r="AR29" s="755"/>
      <c r="AS29" s="753"/>
      <c r="AT29" s="739"/>
      <c r="AU29" s="753"/>
      <c r="AV29" s="374">
        <f t="shared" si="12"/>
        <v>668.69357716324714</v>
      </c>
      <c r="AW29" s="376">
        <f t="shared" si="13"/>
        <v>55.724464763603926</v>
      </c>
      <c r="AX29" s="755"/>
      <c r="AY29" s="753"/>
      <c r="AZ29" s="739"/>
    </row>
    <row r="30" spans="1:52" s="366" customFormat="1" ht="17.45" customHeight="1" thickBot="1" x14ac:dyDescent="0.3">
      <c r="A30" s="405">
        <v>4</v>
      </c>
      <c r="B30" s="279" t="s">
        <v>279</v>
      </c>
      <c r="C30" s="506" t="s">
        <v>280</v>
      </c>
      <c r="D30" s="506" t="s">
        <v>555</v>
      </c>
      <c r="E30" s="379" t="str">
        <f t="shared" si="0"/>
        <v>410001LEMCPrinc</v>
      </c>
      <c r="F30" s="507"/>
      <c r="G30" s="541" t="str">
        <f t="shared" si="1"/>
        <v>410001LEMC_Princ_</v>
      </c>
      <c r="H30" s="508" t="s">
        <v>372</v>
      </c>
      <c r="I30" s="509">
        <v>1971</v>
      </c>
      <c r="J30" s="379" t="s">
        <v>74</v>
      </c>
      <c r="K30" s="379" t="s">
        <v>86</v>
      </c>
      <c r="L30" s="379" t="s">
        <v>337</v>
      </c>
      <c r="M30" s="510"/>
      <c r="N30" s="539" t="s">
        <v>10</v>
      </c>
      <c r="O30" s="511">
        <v>10</v>
      </c>
      <c r="P30" s="383">
        <v>100</v>
      </c>
      <c r="Q30" s="384">
        <v>0.05</v>
      </c>
      <c r="R30" s="385">
        <f t="shared" si="2"/>
        <v>1050</v>
      </c>
      <c r="S30" s="387">
        <f t="shared" si="3"/>
        <v>87.5</v>
      </c>
      <c r="T30" s="756"/>
      <c r="U30" s="760"/>
      <c r="V30" s="758"/>
      <c r="W30" s="753"/>
      <c r="X30" s="385">
        <f t="shared" si="4"/>
        <v>1114.4892952720786</v>
      </c>
      <c r="Y30" s="387">
        <f t="shared" si="5"/>
        <v>92.874107939339879</v>
      </c>
      <c r="Z30" s="756"/>
      <c r="AA30" s="760"/>
      <c r="AB30" s="758"/>
      <c r="AC30" s="753"/>
      <c r="AD30" s="385">
        <f t="shared" si="6"/>
        <v>1114.4892952720786</v>
      </c>
      <c r="AE30" s="387">
        <f t="shared" si="7"/>
        <v>92.874107939339879</v>
      </c>
      <c r="AF30" s="756"/>
      <c r="AG30" s="760"/>
      <c r="AH30" s="758"/>
      <c r="AI30" s="753"/>
      <c r="AJ30" s="385">
        <f t="shared" si="8"/>
        <v>1114.4892952720786</v>
      </c>
      <c r="AK30" s="387">
        <f t="shared" si="9"/>
        <v>92.874107939339879</v>
      </c>
      <c r="AL30" s="756"/>
      <c r="AM30" s="760"/>
      <c r="AN30" s="758"/>
      <c r="AO30" s="753"/>
      <c r="AP30" s="385">
        <f t="shared" si="10"/>
        <v>1114.4892952720786</v>
      </c>
      <c r="AQ30" s="387">
        <f t="shared" si="11"/>
        <v>92.874107939339879</v>
      </c>
      <c r="AR30" s="756"/>
      <c r="AS30" s="760"/>
      <c r="AT30" s="758"/>
      <c r="AU30" s="753"/>
      <c r="AV30" s="385">
        <f t="shared" si="12"/>
        <v>1114.4892952720786</v>
      </c>
      <c r="AW30" s="387">
        <f t="shared" si="13"/>
        <v>92.874107939339879</v>
      </c>
      <c r="AX30" s="756"/>
      <c r="AY30" s="760"/>
      <c r="AZ30" s="758"/>
    </row>
    <row r="31" spans="1:52" s="366" customFormat="1" ht="17.45" customHeight="1" thickBot="1" x14ac:dyDescent="0.3">
      <c r="A31" s="416">
        <v>4</v>
      </c>
      <c r="B31" s="302" t="s">
        <v>281</v>
      </c>
      <c r="C31" s="418" t="s">
        <v>282</v>
      </c>
      <c r="D31" s="512" t="s">
        <v>556</v>
      </c>
      <c r="E31" s="417" t="str">
        <f t="shared" si="0"/>
        <v>420001LEASPrinc</v>
      </c>
      <c r="F31" s="484"/>
      <c r="G31" s="417" t="str">
        <f t="shared" si="1"/>
        <v>420001LEAS_Princ_</v>
      </c>
      <c r="H31" s="485" t="s">
        <v>376</v>
      </c>
      <c r="I31" s="495">
        <v>2005</v>
      </c>
      <c r="J31" s="417" t="s">
        <v>74</v>
      </c>
      <c r="K31" s="417" t="s">
        <v>85</v>
      </c>
      <c r="L31" s="417" t="s">
        <v>337</v>
      </c>
      <c r="M31" s="486"/>
      <c r="N31" s="539" t="s">
        <v>10</v>
      </c>
      <c r="O31" s="487">
        <v>10</v>
      </c>
      <c r="P31" s="421">
        <v>100</v>
      </c>
      <c r="Q31" s="422">
        <v>0.05</v>
      </c>
      <c r="R31" s="429">
        <f t="shared" si="2"/>
        <v>1050</v>
      </c>
      <c r="S31" s="430">
        <f t="shared" si="3"/>
        <v>87.5</v>
      </c>
      <c r="T31" s="425">
        <f>R31</f>
        <v>1050</v>
      </c>
      <c r="U31" s="426">
        <f>S31</f>
        <v>87.5</v>
      </c>
      <c r="V31" s="427"/>
      <c r="W31" s="753"/>
      <c r="X31" s="429">
        <f t="shared" si="4"/>
        <v>1114.4892952720786</v>
      </c>
      <c r="Y31" s="430">
        <f t="shared" si="5"/>
        <v>92.874107939339879</v>
      </c>
      <c r="Z31" s="425">
        <f t="shared" ref="Z31:AA33" si="26">X31</f>
        <v>1114.4892952720786</v>
      </c>
      <c r="AA31" s="426">
        <f t="shared" si="26"/>
        <v>92.874107939339879</v>
      </c>
      <c r="AB31" s="427"/>
      <c r="AC31" s="753"/>
      <c r="AD31" s="429">
        <f t="shared" si="6"/>
        <v>1114.4892952720786</v>
      </c>
      <c r="AE31" s="430">
        <f t="shared" si="7"/>
        <v>92.874107939339879</v>
      </c>
      <c r="AF31" s="425">
        <f t="shared" ref="AF31:AG33" si="27">AD31</f>
        <v>1114.4892952720786</v>
      </c>
      <c r="AG31" s="426">
        <f t="shared" si="27"/>
        <v>92.874107939339879</v>
      </c>
      <c r="AH31" s="427"/>
      <c r="AI31" s="753"/>
      <c r="AJ31" s="429">
        <f t="shared" si="8"/>
        <v>1114.4892952720786</v>
      </c>
      <c r="AK31" s="430">
        <f t="shared" si="9"/>
        <v>92.874107939339879</v>
      </c>
      <c r="AL31" s="425">
        <f t="shared" ref="AL31:AM33" si="28">AJ31</f>
        <v>1114.4892952720786</v>
      </c>
      <c r="AM31" s="426">
        <f t="shared" si="28"/>
        <v>92.874107939339879</v>
      </c>
      <c r="AN31" s="427"/>
      <c r="AO31" s="753"/>
      <c r="AP31" s="429">
        <f t="shared" si="10"/>
        <v>1114.4892952720786</v>
      </c>
      <c r="AQ31" s="430">
        <f t="shared" si="11"/>
        <v>92.874107939339879</v>
      </c>
      <c r="AR31" s="425">
        <f t="shared" ref="AR31:AS33" si="29">AP31</f>
        <v>1114.4892952720786</v>
      </c>
      <c r="AS31" s="426">
        <f t="shared" si="29"/>
        <v>92.874107939339879</v>
      </c>
      <c r="AT31" s="427"/>
      <c r="AU31" s="753"/>
      <c r="AV31" s="429">
        <f t="shared" si="12"/>
        <v>1114.4892952720786</v>
      </c>
      <c r="AW31" s="430">
        <f t="shared" si="13"/>
        <v>92.874107939339879</v>
      </c>
      <c r="AX31" s="425">
        <f t="shared" ref="AX31:AY33" si="30">AV31</f>
        <v>1114.4892952720786</v>
      </c>
      <c r="AY31" s="426">
        <f t="shared" si="30"/>
        <v>92.874107939339879</v>
      </c>
      <c r="AZ31" s="427"/>
    </row>
    <row r="32" spans="1:52" s="366" customFormat="1" ht="17.45" customHeight="1" thickBot="1" x14ac:dyDescent="0.3">
      <c r="A32" s="416">
        <v>4</v>
      </c>
      <c r="B32" s="302" t="s">
        <v>338</v>
      </c>
      <c r="C32" s="418" t="s">
        <v>282</v>
      </c>
      <c r="D32" s="512" t="s">
        <v>556</v>
      </c>
      <c r="E32" s="417" t="str">
        <f t="shared" si="0"/>
        <v>420001LEASPrinc</v>
      </c>
      <c r="F32" s="484"/>
      <c r="G32" s="417" t="str">
        <f t="shared" si="1"/>
        <v>420001LEAS_Princ_</v>
      </c>
      <c r="H32" s="485" t="s">
        <v>377</v>
      </c>
      <c r="I32" s="495">
        <v>2020</v>
      </c>
      <c r="J32" s="417" t="s">
        <v>74</v>
      </c>
      <c r="K32" s="417" t="s">
        <v>85</v>
      </c>
      <c r="L32" s="417" t="s">
        <v>337</v>
      </c>
      <c r="M32" s="486"/>
      <c r="N32" s="539" t="s">
        <v>10</v>
      </c>
      <c r="O32" s="487">
        <v>10</v>
      </c>
      <c r="P32" s="421">
        <v>100</v>
      </c>
      <c r="Q32" s="422">
        <v>0.05</v>
      </c>
      <c r="R32" s="429">
        <f t="shared" si="2"/>
        <v>1050</v>
      </c>
      <c r="S32" s="430">
        <f t="shared" si="3"/>
        <v>87.5</v>
      </c>
      <c r="T32" s="425">
        <f>R32</f>
        <v>1050</v>
      </c>
      <c r="U32" s="426">
        <f>S32</f>
        <v>87.5</v>
      </c>
      <c r="V32" s="427"/>
      <c r="W32" s="753"/>
      <c r="X32" s="429">
        <f t="shared" si="4"/>
        <v>1114.4892952720786</v>
      </c>
      <c r="Y32" s="430">
        <f t="shared" si="5"/>
        <v>92.874107939339879</v>
      </c>
      <c r="Z32" s="425">
        <f t="shared" si="26"/>
        <v>1114.4892952720786</v>
      </c>
      <c r="AA32" s="426">
        <f t="shared" si="26"/>
        <v>92.874107939339879</v>
      </c>
      <c r="AB32" s="427"/>
      <c r="AC32" s="753"/>
      <c r="AD32" s="429">
        <f t="shared" si="6"/>
        <v>1114.4892952720786</v>
      </c>
      <c r="AE32" s="430">
        <f t="shared" si="7"/>
        <v>92.874107939339879</v>
      </c>
      <c r="AF32" s="425">
        <f t="shared" si="27"/>
        <v>1114.4892952720786</v>
      </c>
      <c r="AG32" s="426">
        <f t="shared" si="27"/>
        <v>92.874107939339879</v>
      </c>
      <c r="AH32" s="427"/>
      <c r="AI32" s="753"/>
      <c r="AJ32" s="429">
        <f t="shared" si="8"/>
        <v>1114.4892952720786</v>
      </c>
      <c r="AK32" s="430">
        <f t="shared" si="9"/>
        <v>92.874107939339879</v>
      </c>
      <c r="AL32" s="425">
        <f t="shared" si="28"/>
        <v>1114.4892952720786</v>
      </c>
      <c r="AM32" s="426">
        <f t="shared" si="28"/>
        <v>92.874107939339879</v>
      </c>
      <c r="AN32" s="427"/>
      <c r="AO32" s="753"/>
      <c r="AP32" s="429">
        <f t="shared" si="10"/>
        <v>1114.4892952720786</v>
      </c>
      <c r="AQ32" s="430">
        <f t="shared" si="11"/>
        <v>92.874107939339879</v>
      </c>
      <c r="AR32" s="425">
        <f t="shared" si="29"/>
        <v>1114.4892952720786</v>
      </c>
      <c r="AS32" s="426">
        <f t="shared" si="29"/>
        <v>92.874107939339879</v>
      </c>
      <c r="AT32" s="427"/>
      <c r="AU32" s="753"/>
      <c r="AV32" s="429">
        <f t="shared" si="12"/>
        <v>1114.4892952720786</v>
      </c>
      <c r="AW32" s="430">
        <f t="shared" si="13"/>
        <v>92.874107939339879</v>
      </c>
      <c r="AX32" s="425">
        <f t="shared" si="30"/>
        <v>1114.4892952720786</v>
      </c>
      <c r="AY32" s="426">
        <f t="shared" si="30"/>
        <v>92.874107939339879</v>
      </c>
      <c r="AZ32" s="427"/>
    </row>
    <row r="33" spans="18:51" x14ac:dyDescent="0.25">
      <c r="R33" s="325">
        <f>SUM(R19:R32)</f>
        <v>14280</v>
      </c>
      <c r="S33" s="325">
        <f t="shared" ref="S33:V33" si="31">SUM(S19:S32)</f>
        <v>1190</v>
      </c>
      <c r="T33" s="325">
        <f t="shared" si="31"/>
        <v>14280</v>
      </c>
      <c r="U33" s="325">
        <f t="shared" si="31"/>
        <v>1190</v>
      </c>
      <c r="V33" s="325">
        <f t="shared" si="31"/>
        <v>0</v>
      </c>
      <c r="X33" s="325">
        <f t="shared" si="4"/>
        <v>15157.054415700268</v>
      </c>
      <c r="Y33" s="325">
        <f t="shared" si="5"/>
        <v>1263.0878679750224</v>
      </c>
      <c r="Z33" s="325">
        <f t="shared" si="26"/>
        <v>15157.054415700268</v>
      </c>
      <c r="AA33" s="325">
        <f t="shared" si="26"/>
        <v>1263.0878679750224</v>
      </c>
      <c r="AD33" s="325">
        <f t="shared" si="6"/>
        <v>15157.054415700268</v>
      </c>
      <c r="AE33" s="325">
        <f t="shared" si="7"/>
        <v>1263.0878679750224</v>
      </c>
      <c r="AF33" s="325">
        <f t="shared" si="27"/>
        <v>15157.054415700268</v>
      </c>
      <c r="AG33" s="325">
        <f t="shared" si="27"/>
        <v>1263.0878679750224</v>
      </c>
      <c r="AJ33" s="325">
        <f t="shared" si="8"/>
        <v>15157.054415700268</v>
      </c>
      <c r="AK33" s="325">
        <f t="shared" si="9"/>
        <v>1263.0878679750224</v>
      </c>
      <c r="AL33" s="325">
        <f t="shared" si="28"/>
        <v>15157.054415700268</v>
      </c>
      <c r="AM33" s="325">
        <f t="shared" si="28"/>
        <v>1263.0878679750224</v>
      </c>
      <c r="AP33" s="325">
        <f t="shared" si="10"/>
        <v>15157.054415700268</v>
      </c>
      <c r="AQ33" s="325">
        <f t="shared" si="11"/>
        <v>1263.0878679750224</v>
      </c>
      <c r="AR33" s="325">
        <f t="shared" si="29"/>
        <v>15157.054415700268</v>
      </c>
      <c r="AS33" s="325">
        <f t="shared" si="29"/>
        <v>1263.0878679750224</v>
      </c>
      <c r="AV33" s="325">
        <f t="shared" si="12"/>
        <v>15157.054415700268</v>
      </c>
      <c r="AW33" s="325">
        <f t="shared" si="13"/>
        <v>1263.0878679750224</v>
      </c>
      <c r="AX33" s="513">
        <f t="shared" si="30"/>
        <v>15157.054415700268</v>
      </c>
      <c r="AY33" s="513">
        <f t="shared" si="30"/>
        <v>1263.0878679750224</v>
      </c>
    </row>
  </sheetData>
  <autoFilter ref="A18:AZ32"/>
  <dataConsolidate/>
  <mergeCells count="46">
    <mergeCell ref="AR19:AR26"/>
    <mergeCell ref="AO19:AO32"/>
    <mergeCell ref="AR28:AR30"/>
    <mergeCell ref="AS19:AS26"/>
    <mergeCell ref="AT19:AT26"/>
    <mergeCell ref="AX28:AX30"/>
    <mergeCell ref="AY28:AY30"/>
    <mergeCell ref="AZ28:AZ30"/>
    <mergeCell ref="AX19:AX26"/>
    <mergeCell ref="AY19:AY26"/>
    <mergeCell ref="AZ19:AZ26"/>
    <mergeCell ref="AU19:AU32"/>
    <mergeCell ref="AS28:AS30"/>
    <mergeCell ref="AT28:AT30"/>
    <mergeCell ref="T28:T30"/>
    <mergeCell ref="T19:T26"/>
    <mergeCell ref="U19:U26"/>
    <mergeCell ref="V19:V26"/>
    <mergeCell ref="U28:U30"/>
    <mergeCell ref="V28:V30"/>
    <mergeCell ref="W19:W32"/>
    <mergeCell ref="Z28:Z30"/>
    <mergeCell ref="AA28:AA30"/>
    <mergeCell ref="AB28:AB30"/>
    <mergeCell ref="AF28:AF30"/>
    <mergeCell ref="AC19:AC32"/>
    <mergeCell ref="Z19:Z26"/>
    <mergeCell ref="A1:C1"/>
    <mergeCell ref="A3:C3"/>
    <mergeCell ref="A5:B5"/>
    <mergeCell ref="A6:C6"/>
    <mergeCell ref="P17:Q17"/>
    <mergeCell ref="AA19:AA26"/>
    <mergeCell ref="AB19:AB26"/>
    <mergeCell ref="AF19:AF26"/>
    <mergeCell ref="AG28:AG30"/>
    <mergeCell ref="AH28:AH30"/>
    <mergeCell ref="AL28:AL30"/>
    <mergeCell ref="AM28:AM30"/>
    <mergeCell ref="AN28:AN30"/>
    <mergeCell ref="AI19:AI32"/>
    <mergeCell ref="AG19:AG26"/>
    <mergeCell ref="AH19:AH26"/>
    <mergeCell ref="AL19:AL26"/>
    <mergeCell ref="AM19:AM26"/>
    <mergeCell ref="AN19:AN2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9"/>
  <sheetViews>
    <sheetView topLeftCell="A4" zoomScale="130" zoomScaleNormal="130" workbookViewId="0">
      <selection activeCell="F26" sqref="F26"/>
    </sheetView>
  </sheetViews>
  <sheetFormatPr baseColWidth="10" defaultColWidth="10.85546875" defaultRowHeight="12" outlineLevelRow="1" outlineLevelCol="1" x14ac:dyDescent="0.25"/>
  <cols>
    <col min="1" max="1" width="6.85546875" style="322" customWidth="1"/>
    <col min="2" max="2" width="21.42578125" style="322" customWidth="1"/>
    <col min="3" max="4" width="10.85546875" style="322"/>
    <col min="5" max="5" width="20.7109375" style="323" customWidth="1"/>
    <col min="6" max="6" width="20.7109375" style="323" customWidth="1" outlineLevel="1"/>
    <col min="7" max="7" width="22.5703125" style="322" bestFit="1" customWidth="1" outlineLevel="1"/>
    <col min="8" max="11" width="10.85546875" style="322" customWidth="1" outlineLevel="1"/>
    <col min="12" max="12" width="1.85546875" style="322" customWidth="1" outlineLevel="1"/>
    <col min="13" max="13" width="12.85546875" style="324" customWidth="1" outlineLevel="1"/>
    <col min="14" max="14" width="11" style="325" bestFit="1" customWidth="1"/>
    <col min="15" max="15" width="11" style="326" bestFit="1" customWidth="1"/>
    <col min="16" max="16" width="11" style="325" customWidth="1" outlineLevel="1"/>
    <col min="17" max="17" width="11.140625" style="325" customWidth="1" outlineLevel="1"/>
    <col min="18" max="18" width="12.5703125" style="325" customWidth="1"/>
    <col min="19" max="19" width="12.7109375" style="325" customWidth="1"/>
    <col min="20" max="20" width="10.85546875" style="325"/>
    <col min="21" max="21" width="2.7109375" style="325" customWidth="1"/>
    <col min="22" max="22" width="11" style="325" customWidth="1" outlineLevel="1"/>
    <col min="23" max="26" width="13.140625" style="325" customWidth="1" outlineLevel="1"/>
    <col min="27" max="27" width="2.42578125" style="325" customWidth="1"/>
    <col min="28" max="28" width="11" style="325" customWidth="1" outlineLevel="1"/>
    <col min="29" max="29" width="12.140625" style="325" customWidth="1" outlineLevel="1"/>
    <col min="30" max="32" width="10.85546875" style="325" customWidth="1" outlineLevel="1"/>
    <col min="33" max="33" width="2.5703125" style="325" customWidth="1"/>
    <col min="34" max="34" width="11" style="325" customWidth="1" outlineLevel="1"/>
    <col min="35" max="35" width="12.140625" style="325" customWidth="1" outlineLevel="1"/>
    <col min="36" max="37" width="12.85546875" style="325" customWidth="1" outlineLevel="1"/>
    <col min="38" max="38" width="10.85546875" style="325" customWidth="1" outlineLevel="1"/>
    <col min="39" max="39" width="3.140625" style="325" customWidth="1"/>
    <col min="40" max="40" width="11" style="325" customWidth="1" outlineLevel="1"/>
    <col min="41" max="41" width="12.140625" style="325" customWidth="1" outlineLevel="1"/>
    <col min="42" max="44" width="10.85546875" style="325" customWidth="1" outlineLevel="1"/>
    <col min="45" max="45" width="3.42578125" style="325" customWidth="1"/>
    <col min="46" max="46" width="11" style="325" customWidth="1" outlineLevel="1" collapsed="1"/>
    <col min="47" max="47" width="12.140625" style="325" customWidth="1" outlineLevel="1"/>
    <col min="48" max="49" width="10.85546875" style="322" customWidth="1" outlineLevel="1"/>
    <col min="50" max="50" width="7.140625" style="322" customWidth="1" outlineLevel="1"/>
    <col min="51" max="16384" width="10.85546875" style="322"/>
  </cols>
  <sheetData>
    <row r="1" spans="1:6" outlineLevel="1" x14ac:dyDescent="0.25">
      <c r="A1" s="694" t="s">
        <v>21</v>
      </c>
      <c r="B1" s="694"/>
      <c r="C1" s="694"/>
      <c r="D1" s="327"/>
      <c r="E1" s="328"/>
      <c r="F1" s="452"/>
    </row>
    <row r="2" spans="1:6" outlineLevel="1" x14ac:dyDescent="0.25">
      <c r="A2" s="327"/>
      <c r="B2" s="327"/>
      <c r="C2" s="327"/>
      <c r="D2" s="327"/>
      <c r="E2" s="328"/>
      <c r="F2" s="452"/>
    </row>
    <row r="3" spans="1:6" outlineLevel="1" x14ac:dyDescent="0.25">
      <c r="A3" s="695" t="s">
        <v>22</v>
      </c>
      <c r="B3" s="696"/>
      <c r="C3" s="696"/>
      <c r="D3" s="327"/>
      <c r="E3" s="328"/>
      <c r="F3" s="452"/>
    </row>
    <row r="4" spans="1:6" outlineLevel="1" x14ac:dyDescent="0.25">
      <c r="A4" s="210"/>
      <c r="B4" s="327"/>
      <c r="C4" s="327"/>
      <c r="D4" s="327"/>
      <c r="E4" s="328"/>
      <c r="F4" s="452"/>
    </row>
    <row r="5" spans="1:6" outlineLevel="1" x14ac:dyDescent="0.25">
      <c r="A5" s="697" t="s">
        <v>23</v>
      </c>
      <c r="B5" s="698"/>
      <c r="C5" s="327"/>
      <c r="D5" s="327"/>
      <c r="E5" s="328"/>
      <c r="F5" s="452"/>
    </row>
    <row r="6" spans="1:6" outlineLevel="1" x14ac:dyDescent="0.25">
      <c r="A6" s="699" t="s">
        <v>24</v>
      </c>
      <c r="B6" s="700"/>
      <c r="C6" s="700"/>
      <c r="D6" s="327"/>
      <c r="E6" s="328"/>
    </row>
    <row r="7" spans="1:6" ht="12.75" outlineLevel="1" thickBot="1" x14ac:dyDescent="0.3">
      <c r="A7" s="327"/>
      <c r="B7" s="327"/>
      <c r="C7" s="327"/>
      <c r="D7" s="327"/>
      <c r="E7" s="328"/>
      <c r="F7" s="452"/>
    </row>
    <row r="8" spans="1:6" ht="12.75" outlineLevel="1" thickBot="1" x14ac:dyDescent="0.3">
      <c r="A8" s="327"/>
      <c r="B8" s="327"/>
      <c r="C8" s="327"/>
      <c r="D8" s="211" t="s">
        <v>25</v>
      </c>
      <c r="E8" s="212" t="s">
        <v>26</v>
      </c>
      <c r="F8" s="453"/>
    </row>
    <row r="9" spans="1:6" outlineLevel="1" x14ac:dyDescent="0.25">
      <c r="A9" s="213" t="s">
        <v>27</v>
      </c>
      <c r="B9" s="214" t="s">
        <v>28</v>
      </c>
      <c r="C9" s="439" t="s">
        <v>29</v>
      </c>
      <c r="D9" s="216">
        <v>112.1</v>
      </c>
      <c r="E9" s="217"/>
      <c r="F9" s="440"/>
    </row>
    <row r="10" spans="1:6" outlineLevel="1" x14ac:dyDescent="0.25">
      <c r="A10" s="218" t="s">
        <v>30</v>
      </c>
      <c r="B10" s="219" t="s">
        <v>31</v>
      </c>
      <c r="C10" s="441" t="s">
        <v>32</v>
      </c>
      <c r="D10" s="221">
        <v>120.2</v>
      </c>
      <c r="E10" s="222">
        <f>0.15+0.85*$D$10/$D$9</f>
        <v>1.0614183764495986</v>
      </c>
    </row>
    <row r="11" spans="1:6" outlineLevel="1" x14ac:dyDescent="0.25">
      <c r="A11" s="223"/>
      <c r="B11" s="219" t="s">
        <v>33</v>
      </c>
      <c r="C11" s="441" t="s">
        <v>32</v>
      </c>
      <c r="D11" s="224">
        <v>120.2</v>
      </c>
      <c r="E11" s="225">
        <f>0.15+0.85*$D$11/$D$9</f>
        <v>1.0614183764495986</v>
      </c>
    </row>
    <row r="12" spans="1:6" outlineLevel="1" x14ac:dyDescent="0.25">
      <c r="A12" s="223"/>
      <c r="B12" s="219" t="s">
        <v>34</v>
      </c>
      <c r="C12" s="441" t="s">
        <v>32</v>
      </c>
      <c r="D12" s="226">
        <v>120.2</v>
      </c>
      <c r="E12" s="227">
        <f>0.15+0.85*$D$12/$D$9</f>
        <v>1.0614183764495986</v>
      </c>
    </row>
    <row r="13" spans="1:6" outlineLevel="1" x14ac:dyDescent="0.25">
      <c r="A13" s="223"/>
      <c r="B13" s="219" t="s">
        <v>35</v>
      </c>
      <c r="C13" s="441" t="s">
        <v>32</v>
      </c>
      <c r="D13" s="228">
        <v>120.2</v>
      </c>
      <c r="E13" s="229">
        <f>0.15+0.85*$D$13/$D$9</f>
        <v>1.0614183764495986</v>
      </c>
    </row>
    <row r="14" spans="1:6" ht="12.75" outlineLevel="1" thickBot="1" x14ac:dyDescent="0.3">
      <c r="A14" s="230"/>
      <c r="B14" s="231" t="s">
        <v>36</v>
      </c>
      <c r="C14" s="442" t="s">
        <v>32</v>
      </c>
      <c r="D14" s="233">
        <v>120.2</v>
      </c>
      <c r="E14" s="234">
        <f>0.15+0.85*$D$14/$D$9</f>
        <v>1.0614183764495986</v>
      </c>
    </row>
    <row r="15" spans="1:6" outlineLevel="1" x14ac:dyDescent="0.25"/>
    <row r="16" spans="1:6" outlineLevel="1" x14ac:dyDescent="0.25"/>
    <row r="17" spans="1:50" ht="12.75" thickBot="1" x14ac:dyDescent="0.3">
      <c r="N17" s="701" t="s">
        <v>50</v>
      </c>
      <c r="O17" s="701"/>
    </row>
    <row r="18" spans="1:50" ht="60.75" thickBot="1" x14ac:dyDescent="0.3">
      <c r="A18" s="236" t="s">
        <v>0</v>
      </c>
      <c r="B18" s="237" t="s">
        <v>1</v>
      </c>
      <c r="C18" s="237" t="s">
        <v>2</v>
      </c>
      <c r="D18" s="237" t="s">
        <v>566</v>
      </c>
      <c r="E18" s="237" t="s">
        <v>213</v>
      </c>
      <c r="F18" s="237" t="s">
        <v>248</v>
      </c>
      <c r="G18" s="238" t="s">
        <v>4</v>
      </c>
      <c r="H18" s="237" t="s">
        <v>5</v>
      </c>
      <c r="I18" s="237" t="s">
        <v>6</v>
      </c>
      <c r="J18" s="237" t="s">
        <v>8</v>
      </c>
      <c r="K18" s="237" t="s">
        <v>9</v>
      </c>
      <c r="L18" s="443" t="s">
        <v>10</v>
      </c>
      <c r="M18" s="444" t="s">
        <v>7</v>
      </c>
      <c r="N18" s="454" t="s">
        <v>218</v>
      </c>
      <c r="O18" s="446" t="s">
        <v>37</v>
      </c>
      <c r="P18" s="330" t="s">
        <v>39</v>
      </c>
      <c r="Q18" s="455" t="s">
        <v>38</v>
      </c>
      <c r="R18" s="456" t="s">
        <v>52</v>
      </c>
      <c r="S18" s="457" t="s">
        <v>51</v>
      </c>
      <c r="T18" s="458" t="s">
        <v>53</v>
      </c>
      <c r="U18" s="333"/>
      <c r="V18" s="334" t="s">
        <v>41</v>
      </c>
      <c r="W18" s="335" t="s">
        <v>40</v>
      </c>
      <c r="X18" s="335" t="s">
        <v>222</v>
      </c>
      <c r="Y18" s="335" t="s">
        <v>55</v>
      </c>
      <c r="Z18" s="336" t="s">
        <v>54</v>
      </c>
      <c r="AA18" s="337"/>
      <c r="AB18" s="338" t="s">
        <v>43</v>
      </c>
      <c r="AC18" s="339" t="s">
        <v>42</v>
      </c>
      <c r="AD18" s="339" t="s">
        <v>224</v>
      </c>
      <c r="AE18" s="339" t="s">
        <v>223</v>
      </c>
      <c r="AF18" s="340" t="s">
        <v>56</v>
      </c>
      <c r="AG18" s="341"/>
      <c r="AH18" s="342" t="s">
        <v>45</v>
      </c>
      <c r="AI18" s="343" t="s">
        <v>44</v>
      </c>
      <c r="AJ18" s="343" t="s">
        <v>61</v>
      </c>
      <c r="AK18" s="343" t="s">
        <v>60</v>
      </c>
      <c r="AL18" s="344" t="s">
        <v>57</v>
      </c>
      <c r="AM18" s="345"/>
      <c r="AN18" s="346" t="s">
        <v>47</v>
      </c>
      <c r="AO18" s="347" t="s">
        <v>46</v>
      </c>
      <c r="AP18" s="347" t="s">
        <v>63</v>
      </c>
      <c r="AQ18" s="347" t="s">
        <v>62</v>
      </c>
      <c r="AR18" s="348" t="s">
        <v>58</v>
      </c>
      <c r="AS18" s="349"/>
      <c r="AT18" s="350" t="s">
        <v>49</v>
      </c>
      <c r="AU18" s="351" t="s">
        <v>48</v>
      </c>
      <c r="AV18" s="352" t="s">
        <v>65</v>
      </c>
      <c r="AW18" s="352" t="s">
        <v>64</v>
      </c>
      <c r="AX18" s="353" t="s">
        <v>59</v>
      </c>
    </row>
    <row r="19" spans="1:50" s="366" customFormat="1" ht="24.75" thickBot="1" x14ac:dyDescent="0.3">
      <c r="A19" s="449">
        <v>4</v>
      </c>
      <c r="B19" s="306" t="s">
        <v>288</v>
      </c>
      <c r="C19" s="303" t="s">
        <v>289</v>
      </c>
      <c r="D19" s="306" t="s">
        <v>554</v>
      </c>
      <c r="E19" s="306" t="str">
        <f>CONCATENATE(C19,I19,L19,K19)</f>
        <v>043001PEPA_Garage</v>
      </c>
      <c r="F19" s="417" t="str">
        <f t="shared" ref="F19" si="0">CONCATENATE(C19,I19,L19,J19,L19,K19)</f>
        <v>043001PEPA_PorteSect_Garage</v>
      </c>
      <c r="G19" s="306" t="s">
        <v>379</v>
      </c>
      <c r="H19" s="418" t="s">
        <v>76</v>
      </c>
      <c r="I19" s="417" t="s">
        <v>89</v>
      </c>
      <c r="J19" s="418" t="s">
        <v>378</v>
      </c>
      <c r="K19" s="418" t="s">
        <v>558</v>
      </c>
      <c r="L19" s="459" t="s">
        <v>10</v>
      </c>
      <c r="M19" s="459">
        <v>2</v>
      </c>
      <c r="N19" s="421">
        <v>1000</v>
      </c>
      <c r="O19" s="422">
        <v>0.05</v>
      </c>
      <c r="P19" s="429">
        <f t="shared" ref="P19" si="1">N19*(O19+1)*M19</f>
        <v>2100</v>
      </c>
      <c r="Q19" s="430">
        <f t="shared" ref="Q19" si="2">P19/12</f>
        <v>175</v>
      </c>
      <c r="R19" s="460">
        <f>P19</f>
        <v>2100</v>
      </c>
      <c r="S19" s="461">
        <f>Q19</f>
        <v>175</v>
      </c>
      <c r="T19" s="462"/>
      <c r="U19" s="463"/>
      <c r="V19" s="429">
        <f t="shared" ref="V19" si="3">P19*$E$10</f>
        <v>2228.9785905441572</v>
      </c>
      <c r="W19" s="430">
        <f t="shared" ref="W19" si="4">V19/12</f>
        <v>185.74821587867976</v>
      </c>
      <c r="X19" s="423">
        <f>V19</f>
        <v>2228.9785905441572</v>
      </c>
      <c r="Y19" s="432">
        <f>W19</f>
        <v>185.74821587867976</v>
      </c>
      <c r="Z19" s="430"/>
      <c r="AA19" s="464"/>
      <c r="AB19" s="429">
        <f t="shared" ref="AB19" si="5">P19*$E$11</f>
        <v>2228.9785905441572</v>
      </c>
      <c r="AC19" s="430">
        <f t="shared" ref="AC19" si="6">AB19/12</f>
        <v>185.74821587867976</v>
      </c>
      <c r="AD19" s="423">
        <f>AB19</f>
        <v>2228.9785905441572</v>
      </c>
      <c r="AE19" s="432">
        <f>AC19</f>
        <v>185.74821587867976</v>
      </c>
      <c r="AF19" s="430"/>
      <c r="AG19" s="464"/>
      <c r="AH19" s="429">
        <f t="shared" ref="AH19" si="7">P19*$E$12</f>
        <v>2228.9785905441572</v>
      </c>
      <c r="AI19" s="430">
        <f t="shared" ref="AI19" si="8">AH19/12</f>
        <v>185.74821587867976</v>
      </c>
      <c r="AJ19" s="423">
        <f>AH19</f>
        <v>2228.9785905441572</v>
      </c>
      <c r="AK19" s="432">
        <f>AI19</f>
        <v>185.74821587867976</v>
      </c>
      <c r="AL19" s="430"/>
      <c r="AM19" s="464"/>
      <c r="AN19" s="429">
        <f t="shared" ref="AN19" si="9">P19*$E$13</f>
        <v>2228.9785905441572</v>
      </c>
      <c r="AO19" s="430">
        <f t="shared" ref="AO19" si="10">AN19/12</f>
        <v>185.74821587867976</v>
      </c>
      <c r="AP19" s="423">
        <f>AN19</f>
        <v>2228.9785905441572</v>
      </c>
      <c r="AQ19" s="432">
        <f>AO19</f>
        <v>185.74821587867976</v>
      </c>
      <c r="AR19" s="430"/>
      <c r="AS19" s="464"/>
      <c r="AT19" s="429">
        <f t="shared" ref="AT19" si="11">P19*$E$14</f>
        <v>2228.9785905441572</v>
      </c>
      <c r="AU19" s="430">
        <f t="shared" ref="AU19" si="12">AT19/12</f>
        <v>185.74821587867976</v>
      </c>
      <c r="AV19" s="423">
        <f>AT19</f>
        <v>2228.9785905441572</v>
      </c>
      <c r="AW19" s="432">
        <f>AU19</f>
        <v>185.74821587867976</v>
      </c>
      <c r="AX19" s="430"/>
    </row>
  </sheetData>
  <autoFilter ref="A18:AX19"/>
  <dataConsolidate/>
  <mergeCells count="5">
    <mergeCell ref="A1:C1"/>
    <mergeCell ref="A3:C3"/>
    <mergeCell ref="A5:B5"/>
    <mergeCell ref="A6:C6"/>
    <mergeCell ref="N17:O17"/>
  </mergeCells>
  <conditionalFormatting sqref="E19">
    <cfRule type="expression" dxfId="39" priority="24">
      <formula>ISBLANK(#REF!)</formula>
    </cfRule>
  </conditionalFormatting>
  <conditionalFormatting sqref="G19">
    <cfRule type="expression" dxfId="38" priority="32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Liste_D!$A$2:$A$17</xm:f>
          </x14:formula1>
          <xm:sqref>H19</xm:sqref>
        </x14:dataValidation>
        <x14:dataValidation type="list" allowBlank="1" showInputMessage="1" showErrorMessage="1">
          <x14:formula1>
            <xm:f>Liste_D!$B$2:$B$62</xm:f>
          </x14:formula1>
          <xm:sqref>I19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25"/>
  <sheetViews>
    <sheetView topLeftCell="A118" zoomScale="130" zoomScaleNormal="130" workbookViewId="0">
      <selection activeCell="J14" sqref="J14"/>
    </sheetView>
  </sheetViews>
  <sheetFormatPr baseColWidth="10" defaultColWidth="10.85546875" defaultRowHeight="12" outlineLevelRow="1" outlineLevelCol="1" x14ac:dyDescent="0.25"/>
  <cols>
    <col min="1" max="1" width="6.85546875" style="322" customWidth="1"/>
    <col min="2" max="2" width="17.5703125" style="322" customWidth="1"/>
    <col min="3" max="3" width="10.85546875" style="323"/>
    <col min="4" max="4" width="10.85546875" style="322"/>
    <col min="5" max="5" width="10.85546875" style="323"/>
    <col min="6" max="6" width="13.7109375" style="322" customWidth="1" outlineLevel="1"/>
    <col min="7" max="7" width="9.85546875" style="322" customWidth="1" outlineLevel="1"/>
    <col min="8" max="11" width="10.85546875" style="322" customWidth="1" outlineLevel="1"/>
    <col min="12" max="12" width="5.42578125" style="322" customWidth="1" outlineLevel="1"/>
    <col min="13" max="13" width="12.85546875" style="324" customWidth="1" outlineLevel="1"/>
    <col min="14" max="14" width="11" style="325" bestFit="1" customWidth="1"/>
    <col min="15" max="15" width="11" style="326" bestFit="1" customWidth="1"/>
    <col min="16" max="16" width="11" style="325" customWidth="1" outlineLevel="1"/>
    <col min="17" max="17" width="11.140625" style="325" customWidth="1" outlineLevel="1"/>
    <col min="18" max="18" width="12.5703125" style="325" customWidth="1"/>
    <col min="19" max="19" width="12.7109375" style="325" customWidth="1"/>
    <col min="20" max="20" width="10.85546875" style="325"/>
    <col min="21" max="21" width="2.7109375" style="325" customWidth="1"/>
    <col min="22" max="22" width="11" style="325" customWidth="1" outlineLevel="1"/>
    <col min="23" max="26" width="13.140625" style="325" customWidth="1" outlineLevel="1"/>
    <col min="27" max="27" width="2.42578125" style="325" customWidth="1"/>
    <col min="28" max="28" width="11" style="325" customWidth="1" outlineLevel="1"/>
    <col min="29" max="29" width="12.140625" style="325" customWidth="1" outlineLevel="1"/>
    <col min="30" max="32" width="10.85546875" style="325" customWidth="1" outlineLevel="1"/>
    <col min="33" max="33" width="2.5703125" style="325" customWidth="1"/>
    <col min="34" max="34" width="11" style="325" customWidth="1" outlineLevel="1"/>
    <col min="35" max="35" width="12.140625" style="325" customWidth="1" outlineLevel="1"/>
    <col min="36" max="37" width="12.85546875" style="325" customWidth="1" outlineLevel="1"/>
    <col min="38" max="38" width="10.85546875" style="325" customWidth="1" outlineLevel="1"/>
    <col min="39" max="39" width="3.140625" style="325" customWidth="1"/>
    <col min="40" max="40" width="11" style="325" customWidth="1" outlineLevel="1"/>
    <col min="41" max="41" width="12.140625" style="325" customWidth="1" outlineLevel="1"/>
    <col min="42" max="44" width="10.85546875" style="325" customWidth="1" outlineLevel="1"/>
    <col min="45" max="45" width="3.42578125" style="325" customWidth="1"/>
    <col min="46" max="46" width="11" style="325" customWidth="1" outlineLevel="1" collapsed="1"/>
    <col min="47" max="47" width="12.140625" style="325" customWidth="1" outlineLevel="1"/>
    <col min="48" max="49" width="10.85546875" style="322" customWidth="1" outlineLevel="1"/>
    <col min="50" max="50" width="7.140625" style="322" customWidth="1" outlineLevel="1"/>
    <col min="51" max="16384" width="10.85546875" style="322"/>
  </cols>
  <sheetData>
    <row r="1" spans="1:5" outlineLevel="1" x14ac:dyDescent="0.25">
      <c r="A1" s="694" t="s">
        <v>21</v>
      </c>
      <c r="B1" s="694"/>
      <c r="C1" s="694"/>
      <c r="D1" s="327"/>
      <c r="E1" s="328"/>
    </row>
    <row r="2" spans="1:5" outlineLevel="1" x14ac:dyDescent="0.25">
      <c r="A2" s="327"/>
      <c r="B2" s="327"/>
      <c r="C2" s="328"/>
      <c r="D2" s="327"/>
      <c r="E2" s="328"/>
    </row>
    <row r="3" spans="1:5" outlineLevel="1" x14ac:dyDescent="0.25">
      <c r="A3" s="695" t="s">
        <v>22</v>
      </c>
      <c r="B3" s="696"/>
      <c r="C3" s="696"/>
      <c r="D3" s="327"/>
      <c r="E3" s="328"/>
    </row>
    <row r="4" spans="1:5" outlineLevel="1" x14ac:dyDescent="0.25">
      <c r="A4" s="210"/>
      <c r="B4" s="327"/>
      <c r="C4" s="328"/>
      <c r="D4" s="327"/>
      <c r="E4" s="328"/>
    </row>
    <row r="5" spans="1:5" outlineLevel="1" x14ac:dyDescent="0.25">
      <c r="A5" s="697" t="s">
        <v>23</v>
      </c>
      <c r="B5" s="698"/>
      <c r="C5" s="328"/>
      <c r="D5" s="327"/>
      <c r="E5" s="328"/>
    </row>
    <row r="6" spans="1:5" outlineLevel="1" x14ac:dyDescent="0.25">
      <c r="A6" s="699" t="s">
        <v>24</v>
      </c>
      <c r="B6" s="700"/>
      <c r="C6" s="700"/>
      <c r="D6" s="327"/>
      <c r="E6" s="328"/>
    </row>
    <row r="7" spans="1:5" ht="12.75" outlineLevel="1" thickBot="1" x14ac:dyDescent="0.3">
      <c r="A7" s="327"/>
      <c r="B7" s="327"/>
      <c r="C7" s="328"/>
      <c r="D7" s="327"/>
      <c r="E7" s="328"/>
    </row>
    <row r="8" spans="1:5" ht="24.75" outlineLevel="1" thickBot="1" x14ac:dyDescent="0.3">
      <c r="A8" s="327"/>
      <c r="B8" s="327"/>
      <c r="C8" s="328"/>
      <c r="D8" s="211" t="s">
        <v>25</v>
      </c>
      <c r="E8" s="212" t="s">
        <v>26</v>
      </c>
    </row>
    <row r="9" spans="1:5" outlineLevel="1" x14ac:dyDescent="0.25">
      <c r="A9" s="213" t="s">
        <v>27</v>
      </c>
      <c r="B9" s="214" t="s">
        <v>28</v>
      </c>
      <c r="C9" s="215" t="s">
        <v>29</v>
      </c>
      <c r="D9" s="216">
        <v>112.1</v>
      </c>
      <c r="E9" s="217"/>
    </row>
    <row r="10" spans="1:5" outlineLevel="1" x14ac:dyDescent="0.25">
      <c r="A10" s="218" t="s">
        <v>30</v>
      </c>
      <c r="B10" s="219" t="s">
        <v>31</v>
      </c>
      <c r="C10" s="220" t="s">
        <v>32</v>
      </c>
      <c r="D10" s="221">
        <v>120.2</v>
      </c>
      <c r="E10" s="222">
        <f>0.15+0.85*$D$10/$D$9</f>
        <v>1.0614183764495986</v>
      </c>
    </row>
    <row r="11" spans="1:5" outlineLevel="1" x14ac:dyDescent="0.25">
      <c r="A11" s="223"/>
      <c r="B11" s="219" t="s">
        <v>33</v>
      </c>
      <c r="C11" s="220" t="s">
        <v>32</v>
      </c>
      <c r="D11" s="224">
        <v>120.2</v>
      </c>
      <c r="E11" s="225">
        <f>0.15+0.85*$D$11/$D$9</f>
        <v>1.0614183764495986</v>
      </c>
    </row>
    <row r="12" spans="1:5" outlineLevel="1" x14ac:dyDescent="0.25">
      <c r="A12" s="223"/>
      <c r="B12" s="219" t="s">
        <v>34</v>
      </c>
      <c r="C12" s="220" t="s">
        <v>32</v>
      </c>
      <c r="D12" s="226">
        <v>120.2</v>
      </c>
      <c r="E12" s="227">
        <f>0.15+0.85*$D$12/$D$9</f>
        <v>1.0614183764495986</v>
      </c>
    </row>
    <row r="13" spans="1:5" outlineLevel="1" x14ac:dyDescent="0.25">
      <c r="A13" s="223"/>
      <c r="B13" s="219" t="s">
        <v>35</v>
      </c>
      <c r="C13" s="220" t="s">
        <v>32</v>
      </c>
      <c r="D13" s="228">
        <v>120.2</v>
      </c>
      <c r="E13" s="229">
        <f>0.15+0.85*$D$13/$D$9</f>
        <v>1.0614183764495986</v>
      </c>
    </row>
    <row r="14" spans="1:5" ht="12.75" outlineLevel="1" thickBot="1" x14ac:dyDescent="0.3">
      <c r="A14" s="230"/>
      <c r="B14" s="231" t="s">
        <v>36</v>
      </c>
      <c r="C14" s="232" t="s">
        <v>32</v>
      </c>
      <c r="D14" s="233">
        <v>120.2</v>
      </c>
      <c r="E14" s="234">
        <f>0.15+0.85*$D$14/$D$9</f>
        <v>1.0614183764495986</v>
      </c>
    </row>
    <row r="15" spans="1:5" outlineLevel="1" x14ac:dyDescent="0.25"/>
    <row r="16" spans="1:5" outlineLevel="1" x14ac:dyDescent="0.25"/>
    <row r="17" spans="1:50" ht="12.75" thickBot="1" x14ac:dyDescent="0.3">
      <c r="N17" s="701" t="s">
        <v>50</v>
      </c>
      <c r="O17" s="701"/>
    </row>
    <row r="18" spans="1:50" ht="60.75" thickBot="1" x14ac:dyDescent="0.3">
      <c r="A18" s="236" t="s">
        <v>0</v>
      </c>
      <c r="B18" s="237" t="s">
        <v>1</v>
      </c>
      <c r="C18" s="237" t="s">
        <v>2</v>
      </c>
      <c r="D18" s="237" t="s">
        <v>565</v>
      </c>
      <c r="E18" s="237" t="s">
        <v>213</v>
      </c>
      <c r="F18" s="238" t="s">
        <v>170</v>
      </c>
      <c r="G18" s="238" t="s">
        <v>182</v>
      </c>
      <c r="H18" s="237" t="s">
        <v>5</v>
      </c>
      <c r="I18" s="237" t="s">
        <v>6</v>
      </c>
      <c r="J18" s="237" t="s">
        <v>247</v>
      </c>
      <c r="K18" s="237" t="s">
        <v>9</v>
      </c>
      <c r="L18" s="239" t="s">
        <v>10</v>
      </c>
      <c r="M18" s="240" t="s">
        <v>7</v>
      </c>
      <c r="N18" s="329" t="s">
        <v>218</v>
      </c>
      <c r="O18" s="241" t="s">
        <v>37</v>
      </c>
      <c r="P18" s="330" t="s">
        <v>39</v>
      </c>
      <c r="Q18" s="331" t="s">
        <v>38</v>
      </c>
      <c r="R18" s="331" t="s">
        <v>52</v>
      </c>
      <c r="S18" s="331" t="s">
        <v>51</v>
      </c>
      <c r="T18" s="332" t="s">
        <v>53</v>
      </c>
      <c r="U18" s="333"/>
      <c r="V18" s="334" t="s">
        <v>41</v>
      </c>
      <c r="W18" s="335" t="s">
        <v>40</v>
      </c>
      <c r="X18" s="335" t="s">
        <v>222</v>
      </c>
      <c r="Y18" s="335" t="s">
        <v>55</v>
      </c>
      <c r="Z18" s="336" t="s">
        <v>54</v>
      </c>
      <c r="AA18" s="337"/>
      <c r="AB18" s="338" t="s">
        <v>43</v>
      </c>
      <c r="AC18" s="339" t="s">
        <v>42</v>
      </c>
      <c r="AD18" s="339" t="s">
        <v>224</v>
      </c>
      <c r="AE18" s="339" t="s">
        <v>223</v>
      </c>
      <c r="AF18" s="340" t="s">
        <v>56</v>
      </c>
      <c r="AG18" s="341"/>
      <c r="AH18" s="342" t="s">
        <v>45</v>
      </c>
      <c r="AI18" s="343" t="s">
        <v>44</v>
      </c>
      <c r="AJ18" s="343" t="s">
        <v>61</v>
      </c>
      <c r="AK18" s="343" t="s">
        <v>60</v>
      </c>
      <c r="AL18" s="344" t="s">
        <v>57</v>
      </c>
      <c r="AM18" s="345"/>
      <c r="AN18" s="346" t="s">
        <v>47</v>
      </c>
      <c r="AO18" s="347" t="s">
        <v>46</v>
      </c>
      <c r="AP18" s="347" t="s">
        <v>63</v>
      </c>
      <c r="AQ18" s="347" t="s">
        <v>62</v>
      </c>
      <c r="AR18" s="348" t="s">
        <v>58</v>
      </c>
      <c r="AS18" s="349"/>
      <c r="AT18" s="350" t="s">
        <v>49</v>
      </c>
      <c r="AU18" s="351" t="s">
        <v>48</v>
      </c>
      <c r="AV18" s="352" t="s">
        <v>65</v>
      </c>
      <c r="AW18" s="352" t="s">
        <v>64</v>
      </c>
      <c r="AX18" s="353" t="s">
        <v>59</v>
      </c>
    </row>
    <row r="19" spans="1:50" s="366" customFormat="1" ht="24" x14ac:dyDescent="0.25">
      <c r="A19" s="354">
        <v>4</v>
      </c>
      <c r="B19" s="263" t="s">
        <v>249</v>
      </c>
      <c r="C19" s="263" t="s">
        <v>250</v>
      </c>
      <c r="D19" s="267" t="s">
        <v>554</v>
      </c>
      <c r="E19" s="763" t="str">
        <f t="shared" ref="E19" si="0">CONCATENATE(C19,I19)</f>
        <v>044001TTPL</v>
      </c>
      <c r="F19" s="355" t="s">
        <v>173</v>
      </c>
      <c r="G19" s="355">
        <v>90.88</v>
      </c>
      <c r="H19" s="356" t="s">
        <v>78</v>
      </c>
      <c r="I19" s="355" t="s">
        <v>114</v>
      </c>
      <c r="J19" s="267" t="s">
        <v>290</v>
      </c>
      <c r="K19" s="267" t="s">
        <v>291</v>
      </c>
      <c r="L19" s="357" t="s">
        <v>10</v>
      </c>
      <c r="M19" s="358">
        <v>1</v>
      </c>
      <c r="N19" s="359">
        <v>1000</v>
      </c>
      <c r="O19" s="360">
        <v>0.05</v>
      </c>
      <c r="P19" s="361">
        <f t="shared" ref="P19:P37" si="1">N19*(O19+1)*M19</f>
        <v>1050</v>
      </c>
      <c r="Q19" s="362">
        <f t="shared" ref="Q19:Q29" si="2">P19/12</f>
        <v>87.5</v>
      </c>
      <c r="R19" s="754">
        <f>SUM(P19:P29)</f>
        <v>11550</v>
      </c>
      <c r="S19" s="759">
        <f>SUM(Q19:Q29)</f>
        <v>962.5</v>
      </c>
      <c r="T19" s="757"/>
      <c r="U19" s="753"/>
      <c r="V19" s="361">
        <f t="shared" ref="V19:V29" si="3">P19*$E$10</f>
        <v>1114.4892952720786</v>
      </c>
      <c r="W19" s="363">
        <f t="shared" ref="W19:W29" si="4">V19/12</f>
        <v>92.874107939339879</v>
      </c>
      <c r="X19" s="754">
        <f>SUM(V19:V29)</f>
        <v>12259.382247992864</v>
      </c>
      <c r="Y19" s="759">
        <f>SUM(W19:W29)</f>
        <v>1021.6151873327386</v>
      </c>
      <c r="Z19" s="757"/>
      <c r="AA19" s="753"/>
      <c r="AB19" s="364">
        <f t="shared" ref="AB19:AB29" si="5">P19*$E$11</f>
        <v>1114.4892952720786</v>
      </c>
      <c r="AC19" s="365">
        <f t="shared" ref="AC19:AC29" si="6">AB19/12</f>
        <v>92.874107939339879</v>
      </c>
      <c r="AD19" s="754">
        <f>SUM(AB19:AB29)</f>
        <v>12259.382247992864</v>
      </c>
      <c r="AE19" s="759">
        <f>SUM(AC19:AC29)</f>
        <v>1021.6151873327386</v>
      </c>
      <c r="AF19" s="757"/>
      <c r="AG19" s="753"/>
      <c r="AH19" s="364">
        <f t="shared" ref="AH19:AH29" si="7">P19*$E$12</f>
        <v>1114.4892952720786</v>
      </c>
      <c r="AI19" s="365">
        <f t="shared" ref="AI19:AI29" si="8">AH19/12</f>
        <v>92.874107939339879</v>
      </c>
      <c r="AJ19" s="754">
        <f>SUM(AH19:AH29)</f>
        <v>12259.382247992864</v>
      </c>
      <c r="AK19" s="759">
        <f>SUM(AI19:AI29)</f>
        <v>1021.6151873327386</v>
      </c>
      <c r="AL19" s="757"/>
      <c r="AM19" s="753"/>
      <c r="AN19" s="364">
        <f t="shared" ref="AN19:AN29" si="9">P19*$E$13</f>
        <v>1114.4892952720786</v>
      </c>
      <c r="AO19" s="365">
        <f t="shared" ref="AO19:AO29" si="10">AN19/12</f>
        <v>92.874107939339879</v>
      </c>
      <c r="AP19" s="754">
        <f>SUM(AN19:AN29)</f>
        <v>12259.382247992864</v>
      </c>
      <c r="AQ19" s="759">
        <f>SUM(AO19:AO29)</f>
        <v>1021.6151873327386</v>
      </c>
      <c r="AR19" s="757"/>
      <c r="AS19" s="753"/>
      <c r="AT19" s="361">
        <f t="shared" ref="AT19:AT29" si="11">P19*$E$14</f>
        <v>1114.4892952720786</v>
      </c>
      <c r="AU19" s="363">
        <f t="shared" ref="AU19:AU29" si="12">AT19/12</f>
        <v>92.874107939339879</v>
      </c>
      <c r="AV19" s="754">
        <f>SUM(AT19:AT29)</f>
        <v>12259.382247992864</v>
      </c>
      <c r="AW19" s="759">
        <f>SUM(AU19:AU29)</f>
        <v>1021.6151873327386</v>
      </c>
      <c r="AX19" s="757"/>
    </row>
    <row r="20" spans="1:50" s="366" customFormat="1" ht="24" x14ac:dyDescent="0.25">
      <c r="A20" s="367">
        <v>4</v>
      </c>
      <c r="B20" s="272" t="s">
        <v>249</v>
      </c>
      <c r="C20" s="272" t="s">
        <v>250</v>
      </c>
      <c r="D20" s="276" t="s">
        <v>554</v>
      </c>
      <c r="E20" s="764"/>
      <c r="F20" s="368" t="s">
        <v>172</v>
      </c>
      <c r="G20" s="368">
        <v>6.07</v>
      </c>
      <c r="H20" s="369" t="s">
        <v>78</v>
      </c>
      <c r="I20" s="368" t="s">
        <v>114</v>
      </c>
      <c r="J20" s="276" t="s">
        <v>290</v>
      </c>
      <c r="K20" s="276" t="s">
        <v>292</v>
      </c>
      <c r="L20" s="370" t="s">
        <v>10</v>
      </c>
      <c r="M20" s="371">
        <v>1</v>
      </c>
      <c r="N20" s="372">
        <v>1000</v>
      </c>
      <c r="O20" s="373">
        <v>0.05</v>
      </c>
      <c r="P20" s="374">
        <f t="shared" si="1"/>
        <v>1050</v>
      </c>
      <c r="Q20" s="375">
        <f t="shared" si="2"/>
        <v>87.5</v>
      </c>
      <c r="R20" s="755"/>
      <c r="S20" s="753"/>
      <c r="T20" s="739"/>
      <c r="U20" s="753"/>
      <c r="V20" s="374">
        <f t="shared" si="3"/>
        <v>1114.4892952720786</v>
      </c>
      <c r="W20" s="376">
        <f t="shared" si="4"/>
        <v>92.874107939339879</v>
      </c>
      <c r="X20" s="755"/>
      <c r="Y20" s="753"/>
      <c r="Z20" s="739"/>
      <c r="AA20" s="753"/>
      <c r="AB20" s="374">
        <f t="shared" si="5"/>
        <v>1114.4892952720786</v>
      </c>
      <c r="AC20" s="376">
        <f t="shared" si="6"/>
        <v>92.874107939339879</v>
      </c>
      <c r="AD20" s="755"/>
      <c r="AE20" s="753"/>
      <c r="AF20" s="739"/>
      <c r="AG20" s="753"/>
      <c r="AH20" s="374">
        <f t="shared" si="7"/>
        <v>1114.4892952720786</v>
      </c>
      <c r="AI20" s="376">
        <f t="shared" si="8"/>
        <v>92.874107939339879</v>
      </c>
      <c r="AJ20" s="755"/>
      <c r="AK20" s="753"/>
      <c r="AL20" s="739"/>
      <c r="AM20" s="753"/>
      <c r="AN20" s="374">
        <f t="shared" si="9"/>
        <v>1114.4892952720786</v>
      </c>
      <c r="AO20" s="376">
        <f t="shared" si="10"/>
        <v>92.874107939339879</v>
      </c>
      <c r="AP20" s="755"/>
      <c r="AQ20" s="753"/>
      <c r="AR20" s="739"/>
      <c r="AS20" s="753"/>
      <c r="AT20" s="374">
        <f t="shared" si="11"/>
        <v>1114.4892952720786</v>
      </c>
      <c r="AU20" s="376">
        <f t="shared" si="12"/>
        <v>92.874107939339879</v>
      </c>
      <c r="AV20" s="755"/>
      <c r="AW20" s="753"/>
      <c r="AX20" s="739"/>
    </row>
    <row r="21" spans="1:50" s="366" customFormat="1" ht="24" x14ac:dyDescent="0.25">
      <c r="A21" s="367">
        <v>4</v>
      </c>
      <c r="B21" s="272" t="s">
        <v>249</v>
      </c>
      <c r="C21" s="272" t="s">
        <v>250</v>
      </c>
      <c r="D21" s="276" t="s">
        <v>554</v>
      </c>
      <c r="E21" s="764"/>
      <c r="F21" s="368" t="s">
        <v>172</v>
      </c>
      <c r="G21" s="368">
        <v>12</v>
      </c>
      <c r="H21" s="369" t="s">
        <v>78</v>
      </c>
      <c r="I21" s="368" t="s">
        <v>114</v>
      </c>
      <c r="J21" s="276" t="s">
        <v>290</v>
      </c>
      <c r="K21" s="276" t="s">
        <v>293</v>
      </c>
      <c r="L21" s="370" t="s">
        <v>10</v>
      </c>
      <c r="M21" s="371">
        <v>1</v>
      </c>
      <c r="N21" s="372">
        <v>1000</v>
      </c>
      <c r="O21" s="373">
        <v>0.05</v>
      </c>
      <c r="P21" s="374">
        <f t="shared" si="1"/>
        <v>1050</v>
      </c>
      <c r="Q21" s="375">
        <f t="shared" si="2"/>
        <v>87.5</v>
      </c>
      <c r="R21" s="755"/>
      <c r="S21" s="753"/>
      <c r="T21" s="739"/>
      <c r="U21" s="753"/>
      <c r="V21" s="374">
        <f t="shared" si="3"/>
        <v>1114.4892952720786</v>
      </c>
      <c r="W21" s="376">
        <f t="shared" si="4"/>
        <v>92.874107939339879</v>
      </c>
      <c r="X21" s="755"/>
      <c r="Y21" s="753"/>
      <c r="Z21" s="739"/>
      <c r="AA21" s="753"/>
      <c r="AB21" s="374">
        <f t="shared" si="5"/>
        <v>1114.4892952720786</v>
      </c>
      <c r="AC21" s="376">
        <f t="shared" si="6"/>
        <v>92.874107939339879</v>
      </c>
      <c r="AD21" s="755"/>
      <c r="AE21" s="753"/>
      <c r="AF21" s="739"/>
      <c r="AG21" s="753"/>
      <c r="AH21" s="374">
        <f t="shared" si="7"/>
        <v>1114.4892952720786</v>
      </c>
      <c r="AI21" s="376">
        <f t="shared" si="8"/>
        <v>92.874107939339879</v>
      </c>
      <c r="AJ21" s="755"/>
      <c r="AK21" s="753"/>
      <c r="AL21" s="739"/>
      <c r="AM21" s="753"/>
      <c r="AN21" s="374">
        <f t="shared" si="9"/>
        <v>1114.4892952720786</v>
      </c>
      <c r="AO21" s="376">
        <f t="shared" si="10"/>
        <v>92.874107939339879</v>
      </c>
      <c r="AP21" s="755"/>
      <c r="AQ21" s="753"/>
      <c r="AR21" s="739"/>
      <c r="AS21" s="753"/>
      <c r="AT21" s="374">
        <f t="shared" si="11"/>
        <v>1114.4892952720786</v>
      </c>
      <c r="AU21" s="376">
        <f t="shared" si="12"/>
        <v>92.874107939339879</v>
      </c>
      <c r="AV21" s="755"/>
      <c r="AW21" s="753"/>
      <c r="AX21" s="739"/>
    </row>
    <row r="22" spans="1:50" s="366" customFormat="1" ht="24" x14ac:dyDescent="0.25">
      <c r="A22" s="377">
        <v>4</v>
      </c>
      <c r="B22" s="272" t="s">
        <v>249</v>
      </c>
      <c r="C22" s="272" t="s">
        <v>250</v>
      </c>
      <c r="D22" s="276" t="s">
        <v>554</v>
      </c>
      <c r="E22" s="764"/>
      <c r="F22" s="368" t="s">
        <v>173</v>
      </c>
      <c r="G22" s="368">
        <v>123.66</v>
      </c>
      <c r="H22" s="369" t="s">
        <v>78</v>
      </c>
      <c r="I22" s="368" t="s">
        <v>114</v>
      </c>
      <c r="J22" s="276" t="s">
        <v>290</v>
      </c>
      <c r="K22" s="276" t="s">
        <v>294</v>
      </c>
      <c r="L22" s="370" t="s">
        <v>10</v>
      </c>
      <c r="M22" s="371">
        <v>1</v>
      </c>
      <c r="N22" s="372">
        <v>1000</v>
      </c>
      <c r="O22" s="373">
        <v>0.05</v>
      </c>
      <c r="P22" s="374">
        <f t="shared" si="1"/>
        <v>1050</v>
      </c>
      <c r="Q22" s="375">
        <f t="shared" si="2"/>
        <v>87.5</v>
      </c>
      <c r="R22" s="755"/>
      <c r="S22" s="753"/>
      <c r="T22" s="739"/>
      <c r="U22" s="753"/>
      <c r="V22" s="374">
        <f t="shared" si="3"/>
        <v>1114.4892952720786</v>
      </c>
      <c r="W22" s="376">
        <f t="shared" si="4"/>
        <v>92.874107939339879</v>
      </c>
      <c r="X22" s="755"/>
      <c r="Y22" s="753"/>
      <c r="Z22" s="739"/>
      <c r="AA22" s="753"/>
      <c r="AB22" s="374">
        <f t="shared" si="5"/>
        <v>1114.4892952720786</v>
      </c>
      <c r="AC22" s="376">
        <f t="shared" si="6"/>
        <v>92.874107939339879</v>
      </c>
      <c r="AD22" s="755"/>
      <c r="AE22" s="753"/>
      <c r="AF22" s="739"/>
      <c r="AG22" s="753"/>
      <c r="AH22" s="374">
        <f t="shared" si="7"/>
        <v>1114.4892952720786</v>
      </c>
      <c r="AI22" s="376">
        <f t="shared" si="8"/>
        <v>92.874107939339879</v>
      </c>
      <c r="AJ22" s="755"/>
      <c r="AK22" s="753"/>
      <c r="AL22" s="739"/>
      <c r="AM22" s="753"/>
      <c r="AN22" s="374">
        <f t="shared" si="9"/>
        <v>1114.4892952720786</v>
      </c>
      <c r="AO22" s="376">
        <f t="shared" si="10"/>
        <v>92.874107939339879</v>
      </c>
      <c r="AP22" s="755"/>
      <c r="AQ22" s="753"/>
      <c r="AR22" s="739"/>
      <c r="AS22" s="753"/>
      <c r="AT22" s="374">
        <f t="shared" si="11"/>
        <v>1114.4892952720786</v>
      </c>
      <c r="AU22" s="376">
        <f t="shared" si="12"/>
        <v>92.874107939339879</v>
      </c>
      <c r="AV22" s="755"/>
      <c r="AW22" s="753"/>
      <c r="AX22" s="739"/>
    </row>
    <row r="23" spans="1:50" s="366" customFormat="1" ht="24" x14ac:dyDescent="0.25">
      <c r="A23" s="377">
        <v>4</v>
      </c>
      <c r="B23" s="272" t="s">
        <v>249</v>
      </c>
      <c r="C23" s="272" t="s">
        <v>250</v>
      </c>
      <c r="D23" s="276" t="s">
        <v>554</v>
      </c>
      <c r="E23" s="764"/>
      <c r="F23" s="368" t="s">
        <v>173</v>
      </c>
      <c r="G23" s="368">
        <v>148.13</v>
      </c>
      <c r="H23" s="369" t="s">
        <v>78</v>
      </c>
      <c r="I23" s="368" t="s">
        <v>114</v>
      </c>
      <c r="J23" s="276" t="s">
        <v>300</v>
      </c>
      <c r="K23" s="276" t="s">
        <v>291</v>
      </c>
      <c r="L23" s="370" t="s">
        <v>10</v>
      </c>
      <c r="M23" s="371">
        <v>1</v>
      </c>
      <c r="N23" s="372">
        <v>1000</v>
      </c>
      <c r="O23" s="373">
        <v>0.05</v>
      </c>
      <c r="P23" s="374">
        <f t="shared" si="1"/>
        <v>1050</v>
      </c>
      <c r="Q23" s="375">
        <f t="shared" si="2"/>
        <v>87.5</v>
      </c>
      <c r="R23" s="755"/>
      <c r="S23" s="753"/>
      <c r="T23" s="739"/>
      <c r="U23" s="753"/>
      <c r="V23" s="374">
        <f t="shared" si="3"/>
        <v>1114.4892952720786</v>
      </c>
      <c r="W23" s="376">
        <f t="shared" si="4"/>
        <v>92.874107939339879</v>
      </c>
      <c r="X23" s="755"/>
      <c r="Y23" s="753"/>
      <c r="Z23" s="739"/>
      <c r="AA23" s="753"/>
      <c r="AB23" s="374">
        <f t="shared" si="5"/>
        <v>1114.4892952720786</v>
      </c>
      <c r="AC23" s="376">
        <f t="shared" si="6"/>
        <v>92.874107939339879</v>
      </c>
      <c r="AD23" s="755"/>
      <c r="AE23" s="753"/>
      <c r="AF23" s="739"/>
      <c r="AG23" s="753"/>
      <c r="AH23" s="374">
        <f t="shared" si="7"/>
        <v>1114.4892952720786</v>
      </c>
      <c r="AI23" s="376">
        <f t="shared" si="8"/>
        <v>92.874107939339879</v>
      </c>
      <c r="AJ23" s="755"/>
      <c r="AK23" s="753"/>
      <c r="AL23" s="739"/>
      <c r="AM23" s="753"/>
      <c r="AN23" s="374">
        <f t="shared" si="9"/>
        <v>1114.4892952720786</v>
      </c>
      <c r="AO23" s="376">
        <f t="shared" si="10"/>
        <v>92.874107939339879</v>
      </c>
      <c r="AP23" s="755"/>
      <c r="AQ23" s="753"/>
      <c r="AR23" s="739"/>
      <c r="AS23" s="753"/>
      <c r="AT23" s="374">
        <f t="shared" si="11"/>
        <v>1114.4892952720786</v>
      </c>
      <c r="AU23" s="376">
        <f t="shared" si="12"/>
        <v>92.874107939339879</v>
      </c>
      <c r="AV23" s="755"/>
      <c r="AW23" s="753"/>
      <c r="AX23" s="739"/>
    </row>
    <row r="24" spans="1:50" s="366" customFormat="1" ht="24" x14ac:dyDescent="0.25">
      <c r="A24" s="367">
        <v>4</v>
      </c>
      <c r="B24" s="272" t="s">
        <v>249</v>
      </c>
      <c r="C24" s="272" t="s">
        <v>250</v>
      </c>
      <c r="D24" s="276" t="s">
        <v>554</v>
      </c>
      <c r="E24" s="764"/>
      <c r="F24" s="368" t="s">
        <v>172</v>
      </c>
      <c r="G24" s="368">
        <v>445.69</v>
      </c>
      <c r="H24" s="369" t="s">
        <v>78</v>
      </c>
      <c r="I24" s="368" t="s">
        <v>114</v>
      </c>
      <c r="J24" s="276" t="s">
        <v>300</v>
      </c>
      <c r="K24" s="276" t="s">
        <v>292</v>
      </c>
      <c r="L24" s="370" t="s">
        <v>10</v>
      </c>
      <c r="M24" s="371">
        <v>1</v>
      </c>
      <c r="N24" s="372">
        <v>1000</v>
      </c>
      <c r="O24" s="373">
        <v>0.05</v>
      </c>
      <c r="P24" s="374">
        <f t="shared" si="1"/>
        <v>1050</v>
      </c>
      <c r="Q24" s="375">
        <f t="shared" si="2"/>
        <v>87.5</v>
      </c>
      <c r="R24" s="755"/>
      <c r="S24" s="753"/>
      <c r="T24" s="739"/>
      <c r="U24" s="753"/>
      <c r="V24" s="374">
        <f t="shared" si="3"/>
        <v>1114.4892952720786</v>
      </c>
      <c r="W24" s="376">
        <f t="shared" si="4"/>
        <v>92.874107939339879</v>
      </c>
      <c r="X24" s="755"/>
      <c r="Y24" s="753"/>
      <c r="Z24" s="739"/>
      <c r="AA24" s="753"/>
      <c r="AB24" s="374">
        <f t="shared" si="5"/>
        <v>1114.4892952720786</v>
      </c>
      <c r="AC24" s="376">
        <f t="shared" si="6"/>
        <v>92.874107939339879</v>
      </c>
      <c r="AD24" s="755"/>
      <c r="AE24" s="753"/>
      <c r="AF24" s="739"/>
      <c r="AG24" s="753"/>
      <c r="AH24" s="374">
        <f t="shared" si="7"/>
        <v>1114.4892952720786</v>
      </c>
      <c r="AI24" s="376">
        <f t="shared" si="8"/>
        <v>92.874107939339879</v>
      </c>
      <c r="AJ24" s="755"/>
      <c r="AK24" s="753"/>
      <c r="AL24" s="739"/>
      <c r="AM24" s="753"/>
      <c r="AN24" s="374">
        <f t="shared" si="9"/>
        <v>1114.4892952720786</v>
      </c>
      <c r="AO24" s="376">
        <f t="shared" si="10"/>
        <v>92.874107939339879</v>
      </c>
      <c r="AP24" s="755"/>
      <c r="AQ24" s="753"/>
      <c r="AR24" s="739"/>
      <c r="AS24" s="753"/>
      <c r="AT24" s="374">
        <f t="shared" si="11"/>
        <v>1114.4892952720786</v>
      </c>
      <c r="AU24" s="376">
        <f t="shared" si="12"/>
        <v>92.874107939339879</v>
      </c>
      <c r="AV24" s="755"/>
      <c r="AW24" s="753"/>
      <c r="AX24" s="739"/>
    </row>
    <row r="25" spans="1:50" s="366" customFormat="1" ht="24" x14ac:dyDescent="0.25">
      <c r="A25" s="367">
        <v>4</v>
      </c>
      <c r="B25" s="272" t="s">
        <v>249</v>
      </c>
      <c r="C25" s="272" t="s">
        <v>250</v>
      </c>
      <c r="D25" s="276" t="s">
        <v>554</v>
      </c>
      <c r="E25" s="764"/>
      <c r="F25" s="368" t="s">
        <v>172</v>
      </c>
      <c r="G25" s="368">
        <v>49.16</v>
      </c>
      <c r="H25" s="369" t="s">
        <v>78</v>
      </c>
      <c r="I25" s="368" t="s">
        <v>114</v>
      </c>
      <c r="J25" s="276" t="s">
        <v>300</v>
      </c>
      <c r="K25" s="276" t="s">
        <v>291</v>
      </c>
      <c r="L25" s="370" t="s">
        <v>10</v>
      </c>
      <c r="M25" s="371">
        <v>1</v>
      </c>
      <c r="N25" s="372">
        <v>1000</v>
      </c>
      <c r="O25" s="373">
        <v>0.05</v>
      </c>
      <c r="P25" s="374">
        <f t="shared" si="1"/>
        <v>1050</v>
      </c>
      <c r="Q25" s="375">
        <f t="shared" si="2"/>
        <v>87.5</v>
      </c>
      <c r="R25" s="755"/>
      <c r="S25" s="753"/>
      <c r="T25" s="739"/>
      <c r="U25" s="753"/>
      <c r="V25" s="374">
        <f t="shared" si="3"/>
        <v>1114.4892952720786</v>
      </c>
      <c r="W25" s="376">
        <f t="shared" si="4"/>
        <v>92.874107939339879</v>
      </c>
      <c r="X25" s="755"/>
      <c r="Y25" s="753"/>
      <c r="Z25" s="739"/>
      <c r="AA25" s="753"/>
      <c r="AB25" s="374">
        <f t="shared" si="5"/>
        <v>1114.4892952720786</v>
      </c>
      <c r="AC25" s="376">
        <f t="shared" si="6"/>
        <v>92.874107939339879</v>
      </c>
      <c r="AD25" s="755"/>
      <c r="AE25" s="753"/>
      <c r="AF25" s="739"/>
      <c r="AG25" s="753"/>
      <c r="AH25" s="374">
        <f t="shared" si="7"/>
        <v>1114.4892952720786</v>
      </c>
      <c r="AI25" s="376">
        <f t="shared" si="8"/>
        <v>92.874107939339879</v>
      </c>
      <c r="AJ25" s="755"/>
      <c r="AK25" s="753"/>
      <c r="AL25" s="739"/>
      <c r="AM25" s="753"/>
      <c r="AN25" s="374">
        <f t="shared" si="9"/>
        <v>1114.4892952720786</v>
      </c>
      <c r="AO25" s="376">
        <f t="shared" si="10"/>
        <v>92.874107939339879</v>
      </c>
      <c r="AP25" s="755"/>
      <c r="AQ25" s="753"/>
      <c r="AR25" s="739"/>
      <c r="AS25" s="753"/>
      <c r="AT25" s="374">
        <f t="shared" si="11"/>
        <v>1114.4892952720786</v>
      </c>
      <c r="AU25" s="376">
        <f t="shared" si="12"/>
        <v>92.874107939339879</v>
      </c>
      <c r="AV25" s="755"/>
      <c r="AW25" s="753"/>
      <c r="AX25" s="739"/>
    </row>
    <row r="26" spans="1:50" s="366" customFormat="1" ht="24" x14ac:dyDescent="0.25">
      <c r="A26" s="367">
        <v>4</v>
      </c>
      <c r="B26" s="272" t="s">
        <v>249</v>
      </c>
      <c r="C26" s="272" t="s">
        <v>250</v>
      </c>
      <c r="D26" s="276" t="s">
        <v>554</v>
      </c>
      <c r="E26" s="764"/>
      <c r="F26" s="368" t="s">
        <v>172</v>
      </c>
      <c r="G26" s="368">
        <v>95.89</v>
      </c>
      <c r="H26" s="369" t="s">
        <v>78</v>
      </c>
      <c r="I26" s="368" t="s">
        <v>114</v>
      </c>
      <c r="J26" s="276" t="s">
        <v>300</v>
      </c>
      <c r="K26" s="276" t="s">
        <v>292</v>
      </c>
      <c r="L26" s="370" t="s">
        <v>10</v>
      </c>
      <c r="M26" s="371">
        <v>1</v>
      </c>
      <c r="N26" s="372">
        <v>1000</v>
      </c>
      <c r="O26" s="373">
        <v>0.05</v>
      </c>
      <c r="P26" s="374">
        <f t="shared" si="1"/>
        <v>1050</v>
      </c>
      <c r="Q26" s="375">
        <f t="shared" si="2"/>
        <v>87.5</v>
      </c>
      <c r="R26" s="755"/>
      <c r="S26" s="753"/>
      <c r="T26" s="739"/>
      <c r="U26" s="753"/>
      <c r="V26" s="374">
        <f t="shared" si="3"/>
        <v>1114.4892952720786</v>
      </c>
      <c r="W26" s="376">
        <f t="shared" si="4"/>
        <v>92.874107939339879</v>
      </c>
      <c r="X26" s="755"/>
      <c r="Y26" s="753"/>
      <c r="Z26" s="739"/>
      <c r="AA26" s="753"/>
      <c r="AB26" s="374">
        <f t="shared" si="5"/>
        <v>1114.4892952720786</v>
      </c>
      <c r="AC26" s="376">
        <f t="shared" si="6"/>
        <v>92.874107939339879</v>
      </c>
      <c r="AD26" s="755"/>
      <c r="AE26" s="753"/>
      <c r="AF26" s="739"/>
      <c r="AG26" s="753"/>
      <c r="AH26" s="374">
        <f t="shared" si="7"/>
        <v>1114.4892952720786</v>
      </c>
      <c r="AI26" s="376">
        <f t="shared" si="8"/>
        <v>92.874107939339879</v>
      </c>
      <c r="AJ26" s="755"/>
      <c r="AK26" s="753"/>
      <c r="AL26" s="739"/>
      <c r="AM26" s="753"/>
      <c r="AN26" s="374">
        <f t="shared" si="9"/>
        <v>1114.4892952720786</v>
      </c>
      <c r="AO26" s="376">
        <f t="shared" si="10"/>
        <v>92.874107939339879</v>
      </c>
      <c r="AP26" s="755"/>
      <c r="AQ26" s="753"/>
      <c r="AR26" s="739"/>
      <c r="AS26" s="753"/>
      <c r="AT26" s="374">
        <f t="shared" si="11"/>
        <v>1114.4892952720786</v>
      </c>
      <c r="AU26" s="376">
        <f t="shared" si="12"/>
        <v>92.874107939339879</v>
      </c>
      <c r="AV26" s="755"/>
      <c r="AW26" s="753"/>
      <c r="AX26" s="739"/>
    </row>
    <row r="27" spans="1:50" s="366" customFormat="1" ht="24" x14ac:dyDescent="0.25">
      <c r="A27" s="367">
        <v>4</v>
      </c>
      <c r="B27" s="272" t="s">
        <v>249</v>
      </c>
      <c r="C27" s="272" t="s">
        <v>250</v>
      </c>
      <c r="D27" s="276" t="s">
        <v>554</v>
      </c>
      <c r="E27" s="764"/>
      <c r="F27" s="368" t="s">
        <v>174</v>
      </c>
      <c r="G27" s="368">
        <v>347.7</v>
      </c>
      <c r="H27" s="369" t="s">
        <v>78</v>
      </c>
      <c r="I27" s="368" t="s">
        <v>114</v>
      </c>
      <c r="J27" s="276" t="s">
        <v>300</v>
      </c>
      <c r="K27" s="276" t="s">
        <v>293</v>
      </c>
      <c r="L27" s="370" t="s">
        <v>10</v>
      </c>
      <c r="M27" s="371">
        <v>1</v>
      </c>
      <c r="N27" s="372">
        <v>1000</v>
      </c>
      <c r="O27" s="373">
        <v>0.05</v>
      </c>
      <c r="P27" s="374">
        <f t="shared" si="1"/>
        <v>1050</v>
      </c>
      <c r="Q27" s="375">
        <f t="shared" si="2"/>
        <v>87.5</v>
      </c>
      <c r="R27" s="755"/>
      <c r="S27" s="753"/>
      <c r="T27" s="739"/>
      <c r="U27" s="753"/>
      <c r="V27" s="374">
        <f t="shared" si="3"/>
        <v>1114.4892952720786</v>
      </c>
      <c r="W27" s="376">
        <f t="shared" si="4"/>
        <v>92.874107939339879</v>
      </c>
      <c r="X27" s="755"/>
      <c r="Y27" s="753"/>
      <c r="Z27" s="739"/>
      <c r="AA27" s="753"/>
      <c r="AB27" s="374">
        <f t="shared" si="5"/>
        <v>1114.4892952720786</v>
      </c>
      <c r="AC27" s="376">
        <f t="shared" si="6"/>
        <v>92.874107939339879</v>
      </c>
      <c r="AD27" s="755"/>
      <c r="AE27" s="753"/>
      <c r="AF27" s="739"/>
      <c r="AG27" s="753"/>
      <c r="AH27" s="374">
        <f t="shared" si="7"/>
        <v>1114.4892952720786</v>
      </c>
      <c r="AI27" s="376">
        <f t="shared" si="8"/>
        <v>92.874107939339879</v>
      </c>
      <c r="AJ27" s="755"/>
      <c r="AK27" s="753"/>
      <c r="AL27" s="739"/>
      <c r="AM27" s="753"/>
      <c r="AN27" s="374">
        <f t="shared" si="9"/>
        <v>1114.4892952720786</v>
      </c>
      <c r="AO27" s="376">
        <f t="shared" si="10"/>
        <v>92.874107939339879</v>
      </c>
      <c r="AP27" s="755"/>
      <c r="AQ27" s="753"/>
      <c r="AR27" s="739"/>
      <c r="AS27" s="753"/>
      <c r="AT27" s="374">
        <f t="shared" si="11"/>
        <v>1114.4892952720786</v>
      </c>
      <c r="AU27" s="376">
        <f t="shared" si="12"/>
        <v>92.874107939339879</v>
      </c>
      <c r="AV27" s="755"/>
      <c r="AW27" s="753"/>
      <c r="AX27" s="739"/>
    </row>
    <row r="28" spans="1:50" s="366" customFormat="1" ht="24" x14ac:dyDescent="0.25">
      <c r="A28" s="367">
        <v>4</v>
      </c>
      <c r="B28" s="272" t="s">
        <v>249</v>
      </c>
      <c r="C28" s="272" t="s">
        <v>250</v>
      </c>
      <c r="D28" s="276" t="s">
        <v>554</v>
      </c>
      <c r="E28" s="764"/>
      <c r="F28" s="368" t="s">
        <v>172</v>
      </c>
      <c r="G28" s="368">
        <v>290.77</v>
      </c>
      <c r="H28" s="369" t="s">
        <v>78</v>
      </c>
      <c r="I28" s="368" t="s">
        <v>114</v>
      </c>
      <c r="J28" s="276" t="s">
        <v>300</v>
      </c>
      <c r="K28" s="276" t="s">
        <v>294</v>
      </c>
      <c r="L28" s="370" t="s">
        <v>10</v>
      </c>
      <c r="M28" s="371">
        <v>1</v>
      </c>
      <c r="N28" s="372">
        <v>1000</v>
      </c>
      <c r="O28" s="373">
        <v>0.05</v>
      </c>
      <c r="P28" s="374">
        <f t="shared" si="1"/>
        <v>1050</v>
      </c>
      <c r="Q28" s="375">
        <f t="shared" si="2"/>
        <v>87.5</v>
      </c>
      <c r="R28" s="755"/>
      <c r="S28" s="753"/>
      <c r="T28" s="739"/>
      <c r="U28" s="753"/>
      <c r="V28" s="374">
        <f t="shared" si="3"/>
        <v>1114.4892952720786</v>
      </c>
      <c r="W28" s="376">
        <f t="shared" si="4"/>
        <v>92.874107939339879</v>
      </c>
      <c r="X28" s="755"/>
      <c r="Y28" s="753"/>
      <c r="Z28" s="739"/>
      <c r="AA28" s="753"/>
      <c r="AB28" s="374">
        <f t="shared" si="5"/>
        <v>1114.4892952720786</v>
      </c>
      <c r="AC28" s="376">
        <f t="shared" si="6"/>
        <v>92.874107939339879</v>
      </c>
      <c r="AD28" s="755"/>
      <c r="AE28" s="753"/>
      <c r="AF28" s="739"/>
      <c r="AG28" s="753"/>
      <c r="AH28" s="374">
        <f t="shared" si="7"/>
        <v>1114.4892952720786</v>
      </c>
      <c r="AI28" s="376">
        <f t="shared" si="8"/>
        <v>92.874107939339879</v>
      </c>
      <c r="AJ28" s="755"/>
      <c r="AK28" s="753"/>
      <c r="AL28" s="739"/>
      <c r="AM28" s="753"/>
      <c r="AN28" s="374">
        <f t="shared" si="9"/>
        <v>1114.4892952720786</v>
      </c>
      <c r="AO28" s="376">
        <f t="shared" si="10"/>
        <v>92.874107939339879</v>
      </c>
      <c r="AP28" s="755"/>
      <c r="AQ28" s="753"/>
      <c r="AR28" s="739"/>
      <c r="AS28" s="753"/>
      <c r="AT28" s="374">
        <f t="shared" si="11"/>
        <v>1114.4892952720786</v>
      </c>
      <c r="AU28" s="376">
        <f t="shared" si="12"/>
        <v>92.874107939339879</v>
      </c>
      <c r="AV28" s="755"/>
      <c r="AW28" s="753"/>
      <c r="AX28" s="739"/>
    </row>
    <row r="29" spans="1:50" s="366" customFormat="1" ht="24.75" thickBot="1" x14ac:dyDescent="0.3">
      <c r="A29" s="378">
        <v>4</v>
      </c>
      <c r="B29" s="279" t="s">
        <v>249</v>
      </c>
      <c r="C29" s="279" t="s">
        <v>250</v>
      </c>
      <c r="D29" s="283" t="s">
        <v>554</v>
      </c>
      <c r="E29" s="762"/>
      <c r="F29" s="379" t="s">
        <v>172</v>
      </c>
      <c r="G29" s="379">
        <v>3.05</v>
      </c>
      <c r="H29" s="380" t="s">
        <v>78</v>
      </c>
      <c r="I29" s="379" t="s">
        <v>114</v>
      </c>
      <c r="J29" s="283" t="s">
        <v>300</v>
      </c>
      <c r="K29" s="283" t="s">
        <v>297</v>
      </c>
      <c r="L29" s="381" t="s">
        <v>10</v>
      </c>
      <c r="M29" s="382">
        <v>1</v>
      </c>
      <c r="N29" s="383">
        <v>1000</v>
      </c>
      <c r="O29" s="384">
        <v>0.05</v>
      </c>
      <c r="P29" s="385">
        <f t="shared" si="1"/>
        <v>1050</v>
      </c>
      <c r="Q29" s="386">
        <f t="shared" si="2"/>
        <v>87.5</v>
      </c>
      <c r="R29" s="756"/>
      <c r="S29" s="760"/>
      <c r="T29" s="758"/>
      <c r="U29" s="753"/>
      <c r="V29" s="385">
        <f t="shared" si="3"/>
        <v>1114.4892952720786</v>
      </c>
      <c r="W29" s="387">
        <f t="shared" si="4"/>
        <v>92.874107939339879</v>
      </c>
      <c r="X29" s="756"/>
      <c r="Y29" s="760"/>
      <c r="Z29" s="758"/>
      <c r="AA29" s="753"/>
      <c r="AB29" s="388">
        <f t="shared" si="5"/>
        <v>1114.4892952720786</v>
      </c>
      <c r="AC29" s="389">
        <f t="shared" si="6"/>
        <v>92.874107939339879</v>
      </c>
      <c r="AD29" s="756"/>
      <c r="AE29" s="760"/>
      <c r="AF29" s="758"/>
      <c r="AG29" s="753"/>
      <c r="AH29" s="388">
        <f t="shared" si="7"/>
        <v>1114.4892952720786</v>
      </c>
      <c r="AI29" s="389">
        <f t="shared" si="8"/>
        <v>92.874107939339879</v>
      </c>
      <c r="AJ29" s="756"/>
      <c r="AK29" s="760"/>
      <c r="AL29" s="758"/>
      <c r="AM29" s="753"/>
      <c r="AN29" s="388">
        <f t="shared" si="9"/>
        <v>1114.4892952720786</v>
      </c>
      <c r="AO29" s="389">
        <f t="shared" si="10"/>
        <v>92.874107939339879</v>
      </c>
      <c r="AP29" s="756"/>
      <c r="AQ29" s="760"/>
      <c r="AR29" s="758"/>
      <c r="AS29" s="753"/>
      <c r="AT29" s="385">
        <f t="shared" si="11"/>
        <v>1114.4892952720786</v>
      </c>
      <c r="AU29" s="387">
        <f t="shared" si="12"/>
        <v>92.874107939339879</v>
      </c>
      <c r="AV29" s="756"/>
      <c r="AW29" s="760"/>
      <c r="AX29" s="758"/>
    </row>
    <row r="30" spans="1:50" s="366" customFormat="1" ht="24" x14ac:dyDescent="0.25">
      <c r="A30" s="354">
        <v>4</v>
      </c>
      <c r="B30" s="263" t="s">
        <v>251</v>
      </c>
      <c r="C30" s="288" t="s">
        <v>252</v>
      </c>
      <c r="D30" s="267" t="s">
        <v>554</v>
      </c>
      <c r="E30" s="763" t="str">
        <f t="shared" ref="E30:E39" si="13">CONCATENATE(C30,I30)</f>
        <v>044007TTPL</v>
      </c>
      <c r="F30" s="355" t="s">
        <v>172</v>
      </c>
      <c r="G30" s="355">
        <v>299.7</v>
      </c>
      <c r="H30" s="356" t="s">
        <v>78</v>
      </c>
      <c r="I30" s="355" t="s">
        <v>114</v>
      </c>
      <c r="J30" s="267" t="s">
        <v>304</v>
      </c>
      <c r="K30" s="267" t="s">
        <v>291</v>
      </c>
      <c r="L30" s="357" t="s">
        <v>10</v>
      </c>
      <c r="M30" s="358">
        <v>1</v>
      </c>
      <c r="N30" s="359">
        <v>1000</v>
      </c>
      <c r="O30" s="360">
        <v>0.05</v>
      </c>
      <c r="P30" s="361">
        <f t="shared" ref="P30" si="14">N30*(O30+1)*M30</f>
        <v>1050</v>
      </c>
      <c r="Q30" s="362">
        <f t="shared" ref="Q30" si="15">P30/12</f>
        <v>87.5</v>
      </c>
      <c r="R30" s="754">
        <f>SUM(P30:P34)</f>
        <v>5250</v>
      </c>
      <c r="S30" s="759">
        <f>SUM(Q30:Q34)</f>
        <v>437.5</v>
      </c>
      <c r="T30" s="757"/>
      <c r="U30" s="753"/>
      <c r="V30" s="364">
        <f t="shared" ref="V30" si="16">P30*$E$10</f>
        <v>1114.4892952720786</v>
      </c>
      <c r="W30" s="365">
        <f t="shared" ref="W30" si="17">V30/12</f>
        <v>92.874107939339879</v>
      </c>
      <c r="X30" s="754">
        <f>SUM(V30:V34)</f>
        <v>5572.4464763603928</v>
      </c>
      <c r="Y30" s="759">
        <f>SUM(W30:W34)</f>
        <v>464.37053969669938</v>
      </c>
      <c r="Z30" s="757"/>
      <c r="AA30" s="753"/>
      <c r="AB30" s="361">
        <f t="shared" ref="AB30" si="18">P30*$E$11</f>
        <v>1114.4892952720786</v>
      </c>
      <c r="AC30" s="363">
        <f t="shared" ref="AC30" si="19">AB30/12</f>
        <v>92.874107939339879</v>
      </c>
      <c r="AD30" s="754">
        <f>SUM(AB30:AB34)</f>
        <v>5572.4464763603928</v>
      </c>
      <c r="AE30" s="759">
        <f>SUM(AC30:AC34)</f>
        <v>464.37053969669938</v>
      </c>
      <c r="AF30" s="757"/>
      <c r="AG30" s="753"/>
      <c r="AH30" s="361">
        <f t="shared" ref="AH30" si="20">P30*$E$12</f>
        <v>1114.4892952720786</v>
      </c>
      <c r="AI30" s="363">
        <f t="shared" ref="AI30" si="21">AH30/12</f>
        <v>92.874107939339879</v>
      </c>
      <c r="AJ30" s="754">
        <f>SUM(AH30:AH34)</f>
        <v>5572.4464763603928</v>
      </c>
      <c r="AK30" s="759">
        <f>SUM(AI30:AI34)</f>
        <v>464.37053969669938</v>
      </c>
      <c r="AL30" s="757"/>
      <c r="AM30" s="753"/>
      <c r="AN30" s="361">
        <f t="shared" ref="AN30" si="22">P30*$E$13</f>
        <v>1114.4892952720786</v>
      </c>
      <c r="AO30" s="363">
        <f t="shared" ref="AO30" si="23">AN30/12</f>
        <v>92.874107939339879</v>
      </c>
      <c r="AP30" s="754">
        <f>SUM(AN30:AN34)</f>
        <v>5572.4464763603928</v>
      </c>
      <c r="AQ30" s="759">
        <f>SUM(AO30:AO34)</f>
        <v>464.37053969669938</v>
      </c>
      <c r="AR30" s="757"/>
      <c r="AS30" s="753"/>
      <c r="AT30" s="364">
        <f t="shared" ref="AT30" si="24">P30*$E$14</f>
        <v>1114.4892952720786</v>
      </c>
      <c r="AU30" s="365">
        <f t="shared" ref="AU30" si="25">AT30/12</f>
        <v>92.874107939339879</v>
      </c>
      <c r="AV30" s="754">
        <f>SUM(AT30:AT34)</f>
        <v>5572.4464763603928</v>
      </c>
      <c r="AW30" s="759">
        <f>SUM(AU30:AU34)</f>
        <v>464.37053969669938</v>
      </c>
      <c r="AX30" s="757"/>
    </row>
    <row r="31" spans="1:50" s="366" customFormat="1" ht="24" x14ac:dyDescent="0.25">
      <c r="A31" s="367">
        <v>4</v>
      </c>
      <c r="B31" s="272" t="s">
        <v>251</v>
      </c>
      <c r="C31" s="289" t="s">
        <v>252</v>
      </c>
      <c r="D31" s="276" t="s">
        <v>554</v>
      </c>
      <c r="E31" s="764"/>
      <c r="F31" s="368" t="s">
        <v>172</v>
      </c>
      <c r="G31" s="368">
        <v>214.54</v>
      </c>
      <c r="H31" s="369" t="s">
        <v>78</v>
      </c>
      <c r="I31" s="368" t="s">
        <v>114</v>
      </c>
      <c r="J31" s="276" t="s">
        <v>304</v>
      </c>
      <c r="K31" s="276" t="s">
        <v>292</v>
      </c>
      <c r="L31" s="370" t="s">
        <v>10</v>
      </c>
      <c r="M31" s="371">
        <v>1</v>
      </c>
      <c r="N31" s="372">
        <v>1000</v>
      </c>
      <c r="O31" s="373">
        <v>0.05</v>
      </c>
      <c r="P31" s="374">
        <f t="shared" si="1"/>
        <v>1050</v>
      </c>
      <c r="Q31" s="375">
        <f t="shared" ref="Q31:Q64" si="26">P31/12</f>
        <v>87.5</v>
      </c>
      <c r="R31" s="755"/>
      <c r="S31" s="753"/>
      <c r="T31" s="739"/>
      <c r="U31" s="753"/>
      <c r="V31" s="374">
        <f t="shared" ref="V31:V64" si="27">P31*$E$10</f>
        <v>1114.4892952720786</v>
      </c>
      <c r="W31" s="376">
        <f t="shared" ref="W31:W64" si="28">V31/12</f>
        <v>92.874107939339879</v>
      </c>
      <c r="X31" s="755"/>
      <c r="Y31" s="753"/>
      <c r="Z31" s="739"/>
      <c r="AA31" s="753"/>
      <c r="AB31" s="374">
        <f t="shared" ref="AB31:AB64" si="29">P31*$E$11</f>
        <v>1114.4892952720786</v>
      </c>
      <c r="AC31" s="376">
        <f t="shared" ref="AC31:AC64" si="30">AB31/12</f>
        <v>92.874107939339879</v>
      </c>
      <c r="AD31" s="755"/>
      <c r="AE31" s="753"/>
      <c r="AF31" s="739"/>
      <c r="AG31" s="753"/>
      <c r="AH31" s="374">
        <f t="shared" ref="AH31:AH64" si="31">P31*$E$12</f>
        <v>1114.4892952720786</v>
      </c>
      <c r="AI31" s="376">
        <f t="shared" ref="AI31:AI64" si="32">AH31/12</f>
        <v>92.874107939339879</v>
      </c>
      <c r="AJ31" s="755"/>
      <c r="AK31" s="753"/>
      <c r="AL31" s="739"/>
      <c r="AM31" s="753"/>
      <c r="AN31" s="374">
        <f t="shared" ref="AN31:AN64" si="33">P31*$E$13</f>
        <v>1114.4892952720786</v>
      </c>
      <c r="AO31" s="376">
        <f t="shared" ref="AO31:AO64" si="34">AN31/12</f>
        <v>92.874107939339879</v>
      </c>
      <c r="AP31" s="755"/>
      <c r="AQ31" s="753"/>
      <c r="AR31" s="739"/>
      <c r="AS31" s="753"/>
      <c r="AT31" s="374">
        <f t="shared" ref="AT31:AT64" si="35">P31*$E$14</f>
        <v>1114.4892952720786</v>
      </c>
      <c r="AU31" s="376">
        <f t="shared" ref="AU31:AU64" si="36">AT31/12</f>
        <v>92.874107939339879</v>
      </c>
      <c r="AV31" s="755"/>
      <c r="AW31" s="753"/>
      <c r="AX31" s="739"/>
    </row>
    <row r="32" spans="1:50" s="366" customFormat="1" ht="24" x14ac:dyDescent="0.25">
      <c r="A32" s="367">
        <v>4</v>
      </c>
      <c r="B32" s="272" t="s">
        <v>251</v>
      </c>
      <c r="C32" s="289" t="s">
        <v>252</v>
      </c>
      <c r="D32" s="276" t="s">
        <v>554</v>
      </c>
      <c r="E32" s="764"/>
      <c r="F32" s="368" t="s">
        <v>172</v>
      </c>
      <c r="G32" s="368">
        <v>88.23</v>
      </c>
      <c r="H32" s="369" t="s">
        <v>78</v>
      </c>
      <c r="I32" s="368" t="s">
        <v>114</v>
      </c>
      <c r="J32" s="276" t="s">
        <v>304</v>
      </c>
      <c r="K32" s="276" t="s">
        <v>293</v>
      </c>
      <c r="L32" s="370" t="s">
        <v>10</v>
      </c>
      <c r="M32" s="371">
        <v>1</v>
      </c>
      <c r="N32" s="372">
        <v>1000</v>
      </c>
      <c r="O32" s="373">
        <v>0.05</v>
      </c>
      <c r="P32" s="374">
        <f t="shared" si="1"/>
        <v>1050</v>
      </c>
      <c r="Q32" s="375">
        <f t="shared" si="26"/>
        <v>87.5</v>
      </c>
      <c r="R32" s="755"/>
      <c r="S32" s="753"/>
      <c r="T32" s="739"/>
      <c r="U32" s="753"/>
      <c r="V32" s="374">
        <f t="shared" si="27"/>
        <v>1114.4892952720786</v>
      </c>
      <c r="W32" s="376">
        <f t="shared" si="28"/>
        <v>92.874107939339879</v>
      </c>
      <c r="X32" s="755"/>
      <c r="Y32" s="753"/>
      <c r="Z32" s="739"/>
      <c r="AA32" s="753"/>
      <c r="AB32" s="374">
        <f t="shared" si="29"/>
        <v>1114.4892952720786</v>
      </c>
      <c r="AC32" s="376">
        <f t="shared" si="30"/>
        <v>92.874107939339879</v>
      </c>
      <c r="AD32" s="755"/>
      <c r="AE32" s="753"/>
      <c r="AF32" s="739"/>
      <c r="AG32" s="753"/>
      <c r="AH32" s="374">
        <f t="shared" si="31"/>
        <v>1114.4892952720786</v>
      </c>
      <c r="AI32" s="376">
        <f t="shared" si="32"/>
        <v>92.874107939339879</v>
      </c>
      <c r="AJ32" s="755"/>
      <c r="AK32" s="753"/>
      <c r="AL32" s="739"/>
      <c r="AM32" s="753"/>
      <c r="AN32" s="374">
        <f t="shared" si="33"/>
        <v>1114.4892952720786</v>
      </c>
      <c r="AO32" s="376">
        <f t="shared" si="34"/>
        <v>92.874107939339879</v>
      </c>
      <c r="AP32" s="755"/>
      <c r="AQ32" s="753"/>
      <c r="AR32" s="739"/>
      <c r="AS32" s="753"/>
      <c r="AT32" s="374">
        <f t="shared" si="35"/>
        <v>1114.4892952720786</v>
      </c>
      <c r="AU32" s="376">
        <f t="shared" si="36"/>
        <v>92.874107939339879</v>
      </c>
      <c r="AV32" s="755"/>
      <c r="AW32" s="753"/>
      <c r="AX32" s="739"/>
    </row>
    <row r="33" spans="1:50" s="366" customFormat="1" ht="24" x14ac:dyDescent="0.25">
      <c r="A33" s="367">
        <v>4</v>
      </c>
      <c r="B33" s="272" t="s">
        <v>251</v>
      </c>
      <c r="C33" s="289" t="s">
        <v>252</v>
      </c>
      <c r="D33" s="276" t="s">
        <v>554</v>
      </c>
      <c r="E33" s="764"/>
      <c r="F33" s="368" t="s">
        <v>172</v>
      </c>
      <c r="G33" s="368">
        <v>382.31</v>
      </c>
      <c r="H33" s="369" t="s">
        <v>78</v>
      </c>
      <c r="I33" s="368" t="s">
        <v>114</v>
      </c>
      <c r="J33" s="276" t="s">
        <v>304</v>
      </c>
      <c r="K33" s="276" t="s">
        <v>294</v>
      </c>
      <c r="L33" s="370" t="s">
        <v>10</v>
      </c>
      <c r="M33" s="371">
        <v>1</v>
      </c>
      <c r="N33" s="372">
        <v>1000</v>
      </c>
      <c r="O33" s="373">
        <v>0.05</v>
      </c>
      <c r="P33" s="374">
        <f t="shared" si="1"/>
        <v>1050</v>
      </c>
      <c r="Q33" s="375">
        <f t="shared" si="26"/>
        <v>87.5</v>
      </c>
      <c r="R33" s="755"/>
      <c r="S33" s="753"/>
      <c r="T33" s="739"/>
      <c r="U33" s="753"/>
      <c r="V33" s="374">
        <f t="shared" si="27"/>
        <v>1114.4892952720786</v>
      </c>
      <c r="W33" s="376">
        <f t="shared" si="28"/>
        <v>92.874107939339879</v>
      </c>
      <c r="X33" s="755"/>
      <c r="Y33" s="753"/>
      <c r="Z33" s="739"/>
      <c r="AA33" s="753"/>
      <c r="AB33" s="374">
        <f t="shared" si="29"/>
        <v>1114.4892952720786</v>
      </c>
      <c r="AC33" s="376">
        <f t="shared" si="30"/>
        <v>92.874107939339879</v>
      </c>
      <c r="AD33" s="755"/>
      <c r="AE33" s="753"/>
      <c r="AF33" s="739"/>
      <c r="AG33" s="753"/>
      <c r="AH33" s="374">
        <f t="shared" si="31"/>
        <v>1114.4892952720786</v>
      </c>
      <c r="AI33" s="376">
        <f t="shared" si="32"/>
        <v>92.874107939339879</v>
      </c>
      <c r="AJ33" s="755"/>
      <c r="AK33" s="753"/>
      <c r="AL33" s="739"/>
      <c r="AM33" s="753"/>
      <c r="AN33" s="374">
        <f t="shared" si="33"/>
        <v>1114.4892952720786</v>
      </c>
      <c r="AO33" s="376">
        <f t="shared" si="34"/>
        <v>92.874107939339879</v>
      </c>
      <c r="AP33" s="755"/>
      <c r="AQ33" s="753"/>
      <c r="AR33" s="739"/>
      <c r="AS33" s="753"/>
      <c r="AT33" s="374">
        <f t="shared" si="35"/>
        <v>1114.4892952720786</v>
      </c>
      <c r="AU33" s="376">
        <f t="shared" si="36"/>
        <v>92.874107939339879</v>
      </c>
      <c r="AV33" s="755"/>
      <c r="AW33" s="753"/>
      <c r="AX33" s="739"/>
    </row>
    <row r="34" spans="1:50" s="366" customFormat="1" ht="24.75" thickBot="1" x14ac:dyDescent="0.3">
      <c r="A34" s="378">
        <v>4</v>
      </c>
      <c r="B34" s="279" t="s">
        <v>251</v>
      </c>
      <c r="C34" s="290" t="s">
        <v>252</v>
      </c>
      <c r="D34" s="283" t="s">
        <v>554</v>
      </c>
      <c r="E34" s="762"/>
      <c r="F34" s="379" t="s">
        <v>172</v>
      </c>
      <c r="G34" s="379">
        <v>3.37</v>
      </c>
      <c r="H34" s="380" t="s">
        <v>78</v>
      </c>
      <c r="I34" s="379" t="s">
        <v>114</v>
      </c>
      <c r="J34" s="283" t="s">
        <v>304</v>
      </c>
      <c r="K34" s="283" t="s">
        <v>297</v>
      </c>
      <c r="L34" s="381" t="s">
        <v>10</v>
      </c>
      <c r="M34" s="382">
        <v>1</v>
      </c>
      <c r="N34" s="383">
        <v>1000</v>
      </c>
      <c r="O34" s="384">
        <v>0.05</v>
      </c>
      <c r="P34" s="385">
        <f t="shared" si="1"/>
        <v>1050</v>
      </c>
      <c r="Q34" s="386">
        <f t="shared" si="26"/>
        <v>87.5</v>
      </c>
      <c r="R34" s="756"/>
      <c r="S34" s="760"/>
      <c r="T34" s="758"/>
      <c r="U34" s="753"/>
      <c r="V34" s="388">
        <f t="shared" si="27"/>
        <v>1114.4892952720786</v>
      </c>
      <c r="W34" s="389">
        <f t="shared" si="28"/>
        <v>92.874107939339879</v>
      </c>
      <c r="X34" s="756"/>
      <c r="Y34" s="760"/>
      <c r="Z34" s="758"/>
      <c r="AA34" s="753"/>
      <c r="AB34" s="385">
        <f t="shared" si="29"/>
        <v>1114.4892952720786</v>
      </c>
      <c r="AC34" s="387">
        <f t="shared" si="30"/>
        <v>92.874107939339879</v>
      </c>
      <c r="AD34" s="756"/>
      <c r="AE34" s="760"/>
      <c r="AF34" s="758"/>
      <c r="AG34" s="753"/>
      <c r="AH34" s="385">
        <f t="shared" si="31"/>
        <v>1114.4892952720786</v>
      </c>
      <c r="AI34" s="387">
        <f t="shared" si="32"/>
        <v>92.874107939339879</v>
      </c>
      <c r="AJ34" s="756"/>
      <c r="AK34" s="760"/>
      <c r="AL34" s="758"/>
      <c r="AM34" s="753"/>
      <c r="AN34" s="385">
        <f t="shared" si="33"/>
        <v>1114.4892952720786</v>
      </c>
      <c r="AO34" s="390">
        <f t="shared" si="34"/>
        <v>92.874107939339879</v>
      </c>
      <c r="AP34" s="756"/>
      <c r="AQ34" s="760"/>
      <c r="AR34" s="758"/>
      <c r="AS34" s="753"/>
      <c r="AT34" s="388">
        <f t="shared" si="35"/>
        <v>1114.4892952720786</v>
      </c>
      <c r="AU34" s="389">
        <f t="shared" si="36"/>
        <v>92.874107939339879</v>
      </c>
      <c r="AV34" s="756"/>
      <c r="AW34" s="760"/>
      <c r="AX34" s="758"/>
    </row>
    <row r="35" spans="1:50" s="366" customFormat="1" ht="24" x14ac:dyDescent="0.25">
      <c r="A35" s="354">
        <v>4</v>
      </c>
      <c r="B35" s="263" t="s">
        <v>253</v>
      </c>
      <c r="C35" s="288" t="s">
        <v>254</v>
      </c>
      <c r="D35" s="267" t="s">
        <v>554</v>
      </c>
      <c r="E35" s="763" t="str">
        <f t="shared" si="13"/>
        <v>044008TTPL</v>
      </c>
      <c r="F35" s="355" t="s">
        <v>173</v>
      </c>
      <c r="G35" s="355">
        <v>62.1</v>
      </c>
      <c r="H35" s="356" t="s">
        <v>78</v>
      </c>
      <c r="I35" s="355" t="s">
        <v>114</v>
      </c>
      <c r="J35" s="267" t="s">
        <v>290</v>
      </c>
      <c r="K35" s="267" t="s">
        <v>291</v>
      </c>
      <c r="L35" s="357" t="s">
        <v>10</v>
      </c>
      <c r="M35" s="358">
        <v>1</v>
      </c>
      <c r="N35" s="359">
        <v>1000</v>
      </c>
      <c r="O35" s="360">
        <v>0.05</v>
      </c>
      <c r="P35" s="361">
        <f t="shared" si="1"/>
        <v>1050</v>
      </c>
      <c r="Q35" s="362">
        <f t="shared" si="26"/>
        <v>87.5</v>
      </c>
      <c r="R35" s="754">
        <f>SUM(P35:P38)</f>
        <v>4200</v>
      </c>
      <c r="S35" s="759">
        <f>SUM(Q35:Q38)</f>
        <v>350</v>
      </c>
      <c r="T35" s="757"/>
      <c r="U35" s="753"/>
      <c r="V35" s="361">
        <f t="shared" si="27"/>
        <v>1114.4892952720786</v>
      </c>
      <c r="W35" s="363">
        <f t="shared" si="28"/>
        <v>92.874107939339879</v>
      </c>
      <c r="X35" s="754">
        <f>SUM(V35:V38)</f>
        <v>4457.9571810883144</v>
      </c>
      <c r="Y35" s="759">
        <f>SUM(W35:W38)</f>
        <v>371.49643175735952</v>
      </c>
      <c r="Z35" s="757"/>
      <c r="AA35" s="753"/>
      <c r="AB35" s="361">
        <f t="shared" si="29"/>
        <v>1114.4892952720786</v>
      </c>
      <c r="AC35" s="363">
        <f t="shared" si="30"/>
        <v>92.874107939339879</v>
      </c>
      <c r="AD35" s="754">
        <f>SUM(AB35:AB38)</f>
        <v>4457.9571810883144</v>
      </c>
      <c r="AE35" s="759">
        <f>SUM(AC35:AC38)</f>
        <v>371.49643175735952</v>
      </c>
      <c r="AF35" s="757"/>
      <c r="AG35" s="753"/>
      <c r="AH35" s="364">
        <f t="shared" si="31"/>
        <v>1114.4892952720786</v>
      </c>
      <c r="AI35" s="365">
        <f t="shared" si="32"/>
        <v>92.874107939339879</v>
      </c>
      <c r="AJ35" s="754">
        <f>SUM(AH35:AH38)</f>
        <v>4457.9571810883144</v>
      </c>
      <c r="AK35" s="759">
        <f>SUM(AI35:AI38)</f>
        <v>371.49643175735952</v>
      </c>
      <c r="AL35" s="757"/>
      <c r="AM35" s="753"/>
      <c r="AN35" s="364">
        <f t="shared" si="33"/>
        <v>1114.4892952720786</v>
      </c>
      <c r="AO35" s="365">
        <f t="shared" si="34"/>
        <v>92.874107939339879</v>
      </c>
      <c r="AP35" s="754">
        <f>SUM(AN35:AN38)</f>
        <v>4457.9571810883144</v>
      </c>
      <c r="AQ35" s="759">
        <f>SUM(AO35:AO38)</f>
        <v>371.49643175735952</v>
      </c>
      <c r="AR35" s="757"/>
      <c r="AS35" s="753"/>
      <c r="AT35" s="361">
        <f t="shared" si="35"/>
        <v>1114.4892952720786</v>
      </c>
      <c r="AU35" s="363">
        <f t="shared" si="36"/>
        <v>92.874107939339879</v>
      </c>
      <c r="AV35" s="754">
        <f>SUM(AT35:AT38)</f>
        <v>4457.9571810883144</v>
      </c>
      <c r="AW35" s="759">
        <f>SUM(AU35:AU38)</f>
        <v>371.49643175735952</v>
      </c>
      <c r="AX35" s="757"/>
    </row>
    <row r="36" spans="1:50" s="366" customFormat="1" ht="24" x14ac:dyDescent="0.25">
      <c r="A36" s="367">
        <v>4</v>
      </c>
      <c r="B36" s="272" t="s">
        <v>253</v>
      </c>
      <c r="C36" s="289" t="s">
        <v>254</v>
      </c>
      <c r="D36" s="276" t="s">
        <v>554</v>
      </c>
      <c r="E36" s="764"/>
      <c r="F36" s="368" t="s">
        <v>173</v>
      </c>
      <c r="G36" s="368">
        <v>36.799999999999997</v>
      </c>
      <c r="H36" s="369" t="s">
        <v>78</v>
      </c>
      <c r="I36" s="368" t="s">
        <v>114</v>
      </c>
      <c r="J36" s="276" t="s">
        <v>290</v>
      </c>
      <c r="K36" s="276" t="s">
        <v>292</v>
      </c>
      <c r="L36" s="370" t="s">
        <v>10</v>
      </c>
      <c r="M36" s="371">
        <v>1</v>
      </c>
      <c r="N36" s="372">
        <v>1000</v>
      </c>
      <c r="O36" s="373">
        <v>0.05</v>
      </c>
      <c r="P36" s="374">
        <f t="shared" si="1"/>
        <v>1050</v>
      </c>
      <c r="Q36" s="375">
        <f t="shared" si="26"/>
        <v>87.5</v>
      </c>
      <c r="R36" s="755"/>
      <c r="S36" s="753"/>
      <c r="T36" s="739"/>
      <c r="U36" s="753"/>
      <c r="V36" s="374">
        <f t="shared" si="27"/>
        <v>1114.4892952720786</v>
      </c>
      <c r="W36" s="376">
        <f t="shared" si="28"/>
        <v>92.874107939339879</v>
      </c>
      <c r="X36" s="755"/>
      <c r="Y36" s="753"/>
      <c r="Z36" s="739"/>
      <c r="AA36" s="753"/>
      <c r="AB36" s="374">
        <f t="shared" si="29"/>
        <v>1114.4892952720786</v>
      </c>
      <c r="AC36" s="376">
        <f t="shared" si="30"/>
        <v>92.874107939339879</v>
      </c>
      <c r="AD36" s="755"/>
      <c r="AE36" s="753"/>
      <c r="AF36" s="739"/>
      <c r="AG36" s="753"/>
      <c r="AH36" s="374">
        <f t="shared" si="31"/>
        <v>1114.4892952720786</v>
      </c>
      <c r="AI36" s="376">
        <f t="shared" si="32"/>
        <v>92.874107939339879</v>
      </c>
      <c r="AJ36" s="755"/>
      <c r="AK36" s="753"/>
      <c r="AL36" s="739"/>
      <c r="AM36" s="753"/>
      <c r="AN36" s="374">
        <f t="shared" si="33"/>
        <v>1114.4892952720786</v>
      </c>
      <c r="AO36" s="365">
        <f t="shared" si="34"/>
        <v>92.874107939339879</v>
      </c>
      <c r="AP36" s="755"/>
      <c r="AQ36" s="753"/>
      <c r="AR36" s="739"/>
      <c r="AS36" s="753"/>
      <c r="AT36" s="374">
        <f t="shared" si="35"/>
        <v>1114.4892952720786</v>
      </c>
      <c r="AU36" s="376">
        <f t="shared" si="36"/>
        <v>92.874107939339879</v>
      </c>
      <c r="AV36" s="755"/>
      <c r="AW36" s="753"/>
      <c r="AX36" s="739"/>
    </row>
    <row r="37" spans="1:50" s="366" customFormat="1" ht="24" x14ac:dyDescent="0.25">
      <c r="A37" s="367">
        <v>4</v>
      </c>
      <c r="B37" s="272" t="s">
        <v>253</v>
      </c>
      <c r="C37" s="289" t="s">
        <v>254</v>
      </c>
      <c r="D37" s="276" t="s">
        <v>554</v>
      </c>
      <c r="E37" s="764"/>
      <c r="F37" s="368" t="s">
        <v>172</v>
      </c>
      <c r="G37" s="368">
        <v>54.54</v>
      </c>
      <c r="H37" s="369" t="s">
        <v>78</v>
      </c>
      <c r="I37" s="368" t="s">
        <v>114</v>
      </c>
      <c r="J37" s="276" t="s">
        <v>290</v>
      </c>
      <c r="K37" s="276" t="s">
        <v>293</v>
      </c>
      <c r="L37" s="370" t="s">
        <v>10</v>
      </c>
      <c r="M37" s="371">
        <v>1</v>
      </c>
      <c r="N37" s="372">
        <v>1000</v>
      </c>
      <c r="O37" s="373">
        <v>0.05</v>
      </c>
      <c r="P37" s="374">
        <f t="shared" si="1"/>
        <v>1050</v>
      </c>
      <c r="Q37" s="375">
        <f t="shared" si="26"/>
        <v>87.5</v>
      </c>
      <c r="R37" s="755"/>
      <c r="S37" s="753"/>
      <c r="T37" s="739"/>
      <c r="U37" s="753"/>
      <c r="V37" s="374">
        <f t="shared" si="27"/>
        <v>1114.4892952720786</v>
      </c>
      <c r="W37" s="376">
        <f t="shared" si="28"/>
        <v>92.874107939339879</v>
      </c>
      <c r="X37" s="755"/>
      <c r="Y37" s="753"/>
      <c r="Z37" s="739"/>
      <c r="AA37" s="753"/>
      <c r="AB37" s="374">
        <f t="shared" si="29"/>
        <v>1114.4892952720786</v>
      </c>
      <c r="AC37" s="376">
        <f t="shared" si="30"/>
        <v>92.874107939339879</v>
      </c>
      <c r="AD37" s="755"/>
      <c r="AE37" s="753"/>
      <c r="AF37" s="739"/>
      <c r="AG37" s="753"/>
      <c r="AH37" s="374">
        <f t="shared" si="31"/>
        <v>1114.4892952720786</v>
      </c>
      <c r="AI37" s="376">
        <f t="shared" si="32"/>
        <v>92.874107939339879</v>
      </c>
      <c r="AJ37" s="755"/>
      <c r="AK37" s="753"/>
      <c r="AL37" s="739"/>
      <c r="AM37" s="753"/>
      <c r="AN37" s="374">
        <f t="shared" si="33"/>
        <v>1114.4892952720786</v>
      </c>
      <c r="AO37" s="365">
        <f t="shared" si="34"/>
        <v>92.874107939339879</v>
      </c>
      <c r="AP37" s="755"/>
      <c r="AQ37" s="753"/>
      <c r="AR37" s="739"/>
      <c r="AS37" s="753"/>
      <c r="AT37" s="374">
        <f t="shared" si="35"/>
        <v>1114.4892952720786</v>
      </c>
      <c r="AU37" s="376">
        <f t="shared" si="36"/>
        <v>92.874107939339879</v>
      </c>
      <c r="AV37" s="755"/>
      <c r="AW37" s="753"/>
      <c r="AX37" s="739"/>
    </row>
    <row r="38" spans="1:50" s="366" customFormat="1" ht="24.75" thickBot="1" x14ac:dyDescent="0.3">
      <c r="A38" s="378">
        <v>4</v>
      </c>
      <c r="B38" s="279" t="s">
        <v>253</v>
      </c>
      <c r="C38" s="290" t="s">
        <v>254</v>
      </c>
      <c r="D38" s="283" t="s">
        <v>554</v>
      </c>
      <c r="E38" s="762"/>
      <c r="F38" s="379" t="s">
        <v>177</v>
      </c>
      <c r="G38" s="379">
        <v>309.29000000000002</v>
      </c>
      <c r="H38" s="380" t="s">
        <v>78</v>
      </c>
      <c r="I38" s="379" t="s">
        <v>114</v>
      </c>
      <c r="J38" s="283" t="s">
        <v>295</v>
      </c>
      <c r="K38" s="283" t="s">
        <v>300</v>
      </c>
      <c r="L38" s="381" t="s">
        <v>10</v>
      </c>
      <c r="M38" s="382">
        <v>1</v>
      </c>
      <c r="N38" s="383">
        <v>1000</v>
      </c>
      <c r="O38" s="384">
        <v>0.05</v>
      </c>
      <c r="P38" s="385">
        <f t="shared" ref="P38:P64" si="37">N38*(O38+1)*M38</f>
        <v>1050</v>
      </c>
      <c r="Q38" s="386">
        <f t="shared" si="26"/>
        <v>87.5</v>
      </c>
      <c r="R38" s="756"/>
      <c r="S38" s="760"/>
      <c r="T38" s="758"/>
      <c r="U38" s="753"/>
      <c r="V38" s="385">
        <f t="shared" si="27"/>
        <v>1114.4892952720786</v>
      </c>
      <c r="W38" s="387">
        <f t="shared" si="28"/>
        <v>92.874107939339879</v>
      </c>
      <c r="X38" s="756"/>
      <c r="Y38" s="760"/>
      <c r="Z38" s="758"/>
      <c r="AA38" s="753"/>
      <c r="AB38" s="385">
        <f t="shared" si="29"/>
        <v>1114.4892952720786</v>
      </c>
      <c r="AC38" s="387">
        <f t="shared" si="30"/>
        <v>92.874107939339879</v>
      </c>
      <c r="AD38" s="756"/>
      <c r="AE38" s="760"/>
      <c r="AF38" s="758"/>
      <c r="AG38" s="753"/>
      <c r="AH38" s="388">
        <f t="shared" si="31"/>
        <v>1114.4892952720786</v>
      </c>
      <c r="AI38" s="389">
        <f t="shared" si="32"/>
        <v>92.874107939339879</v>
      </c>
      <c r="AJ38" s="756"/>
      <c r="AK38" s="760"/>
      <c r="AL38" s="758"/>
      <c r="AM38" s="753"/>
      <c r="AN38" s="388">
        <f t="shared" si="33"/>
        <v>1114.4892952720786</v>
      </c>
      <c r="AO38" s="391">
        <f t="shared" si="34"/>
        <v>92.874107939339879</v>
      </c>
      <c r="AP38" s="756"/>
      <c r="AQ38" s="760"/>
      <c r="AR38" s="758"/>
      <c r="AS38" s="753"/>
      <c r="AT38" s="385">
        <f t="shared" si="35"/>
        <v>1114.4892952720786</v>
      </c>
      <c r="AU38" s="390">
        <f t="shared" si="36"/>
        <v>92.874107939339879</v>
      </c>
      <c r="AV38" s="756"/>
      <c r="AW38" s="760"/>
      <c r="AX38" s="758"/>
    </row>
    <row r="39" spans="1:50" s="366" customFormat="1" ht="24" x14ac:dyDescent="0.25">
      <c r="A39" s="354">
        <v>4</v>
      </c>
      <c r="B39" s="263" t="s">
        <v>255</v>
      </c>
      <c r="C39" s="288" t="s">
        <v>256</v>
      </c>
      <c r="D39" s="267" t="s">
        <v>554</v>
      </c>
      <c r="E39" s="763" t="str">
        <f t="shared" si="13"/>
        <v>044009TTVE</v>
      </c>
      <c r="F39" s="355" t="s">
        <v>194</v>
      </c>
      <c r="G39" s="355">
        <v>2.29</v>
      </c>
      <c r="H39" s="356" t="s">
        <v>78</v>
      </c>
      <c r="I39" s="355" t="s">
        <v>116</v>
      </c>
      <c r="J39" s="267" t="s">
        <v>290</v>
      </c>
      <c r="K39" s="267" t="s">
        <v>305</v>
      </c>
      <c r="L39" s="357" t="s">
        <v>10</v>
      </c>
      <c r="M39" s="358">
        <v>1</v>
      </c>
      <c r="N39" s="359">
        <v>1000</v>
      </c>
      <c r="O39" s="360">
        <v>0.05</v>
      </c>
      <c r="P39" s="361">
        <f t="shared" si="37"/>
        <v>1050</v>
      </c>
      <c r="Q39" s="362">
        <f t="shared" si="26"/>
        <v>87.5</v>
      </c>
      <c r="R39" s="754">
        <f>SUM(P39:P46)</f>
        <v>8400</v>
      </c>
      <c r="S39" s="759">
        <f>SUM(Q39:Q46)</f>
        <v>700</v>
      </c>
      <c r="T39" s="757"/>
      <c r="U39" s="753"/>
      <c r="V39" s="361">
        <f t="shared" si="27"/>
        <v>1114.4892952720786</v>
      </c>
      <c r="W39" s="363">
        <f t="shared" si="28"/>
        <v>92.874107939339879</v>
      </c>
      <c r="X39" s="754">
        <f>SUM(V39:V46)</f>
        <v>8915.9143621766289</v>
      </c>
      <c r="Y39" s="759">
        <f>SUM(W39:W46)</f>
        <v>742.99286351471903</v>
      </c>
      <c r="Z39" s="757"/>
      <c r="AA39" s="753"/>
      <c r="AB39" s="361">
        <f t="shared" si="29"/>
        <v>1114.4892952720786</v>
      </c>
      <c r="AC39" s="363">
        <f t="shared" si="30"/>
        <v>92.874107939339879</v>
      </c>
      <c r="AD39" s="754">
        <f>SUM(AB39:AB46)</f>
        <v>8915.9143621766289</v>
      </c>
      <c r="AE39" s="759">
        <f>SUM(AC39:AC46)</f>
        <v>742.99286351471903</v>
      </c>
      <c r="AF39" s="757"/>
      <c r="AG39" s="753"/>
      <c r="AH39" s="361">
        <f t="shared" si="31"/>
        <v>1114.4892952720786</v>
      </c>
      <c r="AI39" s="363">
        <f t="shared" si="32"/>
        <v>92.874107939339879</v>
      </c>
      <c r="AJ39" s="754">
        <f>SUM(AH39:AH46)</f>
        <v>8915.9143621766289</v>
      </c>
      <c r="AK39" s="759">
        <f>SUM(AI39:AI46)</f>
        <v>742.99286351471903</v>
      </c>
      <c r="AL39" s="757"/>
      <c r="AM39" s="753"/>
      <c r="AN39" s="361">
        <f t="shared" si="33"/>
        <v>1114.4892952720786</v>
      </c>
      <c r="AO39" s="363">
        <f t="shared" si="34"/>
        <v>92.874107939339879</v>
      </c>
      <c r="AP39" s="754">
        <f>SUM(AN39:AN46)</f>
        <v>8915.9143621766289</v>
      </c>
      <c r="AQ39" s="759">
        <f>SUM(AO39:AO46)</f>
        <v>742.99286351471903</v>
      </c>
      <c r="AR39" s="757"/>
      <c r="AS39" s="753"/>
      <c r="AT39" s="361">
        <f t="shared" si="35"/>
        <v>1114.4892952720786</v>
      </c>
      <c r="AU39" s="363">
        <f t="shared" si="36"/>
        <v>92.874107939339879</v>
      </c>
      <c r="AV39" s="754">
        <f>SUM(AT39:AT46)</f>
        <v>8915.9143621766289</v>
      </c>
      <c r="AW39" s="759">
        <f>SUM(AU39:AU46)</f>
        <v>742.99286351471903</v>
      </c>
      <c r="AX39" s="757"/>
    </row>
    <row r="40" spans="1:50" s="366" customFormat="1" ht="24" x14ac:dyDescent="0.25">
      <c r="A40" s="367">
        <v>4</v>
      </c>
      <c r="B40" s="272" t="s">
        <v>255</v>
      </c>
      <c r="C40" s="289" t="s">
        <v>256</v>
      </c>
      <c r="D40" s="276" t="s">
        <v>554</v>
      </c>
      <c r="E40" s="764"/>
      <c r="F40" s="368" t="s">
        <v>194</v>
      </c>
      <c r="G40" s="368">
        <v>2.2999999999999998</v>
      </c>
      <c r="H40" s="369" t="s">
        <v>78</v>
      </c>
      <c r="I40" s="368" t="s">
        <v>116</v>
      </c>
      <c r="J40" s="276" t="s">
        <v>290</v>
      </c>
      <c r="K40" s="276" t="s">
        <v>306</v>
      </c>
      <c r="L40" s="370" t="s">
        <v>10</v>
      </c>
      <c r="M40" s="371">
        <v>1</v>
      </c>
      <c r="N40" s="372">
        <v>1000</v>
      </c>
      <c r="O40" s="373">
        <v>0.05</v>
      </c>
      <c r="P40" s="374">
        <f t="shared" si="37"/>
        <v>1050</v>
      </c>
      <c r="Q40" s="375">
        <f t="shared" si="26"/>
        <v>87.5</v>
      </c>
      <c r="R40" s="755"/>
      <c r="S40" s="753"/>
      <c r="T40" s="739"/>
      <c r="U40" s="753"/>
      <c r="V40" s="374">
        <f t="shared" si="27"/>
        <v>1114.4892952720786</v>
      </c>
      <c r="W40" s="376">
        <f t="shared" si="28"/>
        <v>92.874107939339879</v>
      </c>
      <c r="X40" s="755"/>
      <c r="Y40" s="753"/>
      <c r="Z40" s="739"/>
      <c r="AA40" s="753"/>
      <c r="AB40" s="374">
        <f t="shared" si="29"/>
        <v>1114.4892952720786</v>
      </c>
      <c r="AC40" s="376">
        <f t="shared" si="30"/>
        <v>92.874107939339879</v>
      </c>
      <c r="AD40" s="755"/>
      <c r="AE40" s="753"/>
      <c r="AF40" s="739"/>
      <c r="AG40" s="753"/>
      <c r="AH40" s="374">
        <f t="shared" si="31"/>
        <v>1114.4892952720786</v>
      </c>
      <c r="AI40" s="365">
        <f t="shared" si="32"/>
        <v>92.874107939339879</v>
      </c>
      <c r="AJ40" s="755"/>
      <c r="AK40" s="753"/>
      <c r="AL40" s="739"/>
      <c r="AM40" s="753"/>
      <c r="AN40" s="374">
        <f t="shared" si="33"/>
        <v>1114.4892952720786</v>
      </c>
      <c r="AO40" s="365">
        <f t="shared" si="34"/>
        <v>92.874107939339879</v>
      </c>
      <c r="AP40" s="755"/>
      <c r="AQ40" s="753"/>
      <c r="AR40" s="739"/>
      <c r="AS40" s="753"/>
      <c r="AT40" s="374">
        <f t="shared" si="35"/>
        <v>1114.4892952720786</v>
      </c>
      <c r="AU40" s="365">
        <f t="shared" si="36"/>
        <v>92.874107939339879</v>
      </c>
      <c r="AV40" s="755"/>
      <c r="AW40" s="753"/>
      <c r="AX40" s="739"/>
    </row>
    <row r="41" spans="1:50" s="366" customFormat="1" ht="24" x14ac:dyDescent="0.25">
      <c r="A41" s="367">
        <v>4</v>
      </c>
      <c r="B41" s="272" t="s">
        <v>255</v>
      </c>
      <c r="C41" s="289" t="s">
        <v>256</v>
      </c>
      <c r="D41" s="276" t="s">
        <v>554</v>
      </c>
      <c r="E41" s="764"/>
      <c r="F41" s="368" t="s">
        <v>194</v>
      </c>
      <c r="G41" s="368">
        <v>4.83</v>
      </c>
      <c r="H41" s="369" t="s">
        <v>78</v>
      </c>
      <c r="I41" s="368" t="s">
        <v>116</v>
      </c>
      <c r="J41" s="276" t="s">
        <v>290</v>
      </c>
      <c r="K41" s="276" t="s">
        <v>307</v>
      </c>
      <c r="L41" s="370" t="s">
        <v>10</v>
      </c>
      <c r="M41" s="371">
        <v>1</v>
      </c>
      <c r="N41" s="372">
        <v>1000</v>
      </c>
      <c r="O41" s="373">
        <v>0.05</v>
      </c>
      <c r="P41" s="374">
        <f t="shared" si="37"/>
        <v>1050</v>
      </c>
      <c r="Q41" s="375">
        <f t="shared" si="26"/>
        <v>87.5</v>
      </c>
      <c r="R41" s="755"/>
      <c r="S41" s="753"/>
      <c r="T41" s="739"/>
      <c r="U41" s="753"/>
      <c r="V41" s="374">
        <f t="shared" si="27"/>
        <v>1114.4892952720786</v>
      </c>
      <c r="W41" s="376">
        <f t="shared" si="28"/>
        <v>92.874107939339879</v>
      </c>
      <c r="X41" s="755"/>
      <c r="Y41" s="753"/>
      <c r="Z41" s="739"/>
      <c r="AA41" s="753"/>
      <c r="AB41" s="374">
        <f t="shared" si="29"/>
        <v>1114.4892952720786</v>
      </c>
      <c r="AC41" s="376">
        <f t="shared" si="30"/>
        <v>92.874107939339879</v>
      </c>
      <c r="AD41" s="755"/>
      <c r="AE41" s="753"/>
      <c r="AF41" s="739"/>
      <c r="AG41" s="753"/>
      <c r="AH41" s="374">
        <f t="shared" si="31"/>
        <v>1114.4892952720786</v>
      </c>
      <c r="AI41" s="365">
        <f t="shared" si="32"/>
        <v>92.874107939339879</v>
      </c>
      <c r="AJ41" s="755"/>
      <c r="AK41" s="753"/>
      <c r="AL41" s="739"/>
      <c r="AM41" s="753"/>
      <c r="AN41" s="374">
        <f t="shared" si="33"/>
        <v>1114.4892952720786</v>
      </c>
      <c r="AO41" s="365">
        <f t="shared" si="34"/>
        <v>92.874107939339879</v>
      </c>
      <c r="AP41" s="755"/>
      <c r="AQ41" s="753"/>
      <c r="AR41" s="739"/>
      <c r="AS41" s="753"/>
      <c r="AT41" s="374">
        <f t="shared" si="35"/>
        <v>1114.4892952720786</v>
      </c>
      <c r="AU41" s="365">
        <f t="shared" si="36"/>
        <v>92.874107939339879</v>
      </c>
      <c r="AV41" s="755"/>
      <c r="AW41" s="753"/>
      <c r="AX41" s="739"/>
    </row>
    <row r="42" spans="1:50" s="366" customFormat="1" ht="24" x14ac:dyDescent="0.25">
      <c r="A42" s="367">
        <v>4</v>
      </c>
      <c r="B42" s="272" t="s">
        <v>255</v>
      </c>
      <c r="C42" s="289" t="s">
        <v>256</v>
      </c>
      <c r="D42" s="276" t="s">
        <v>554</v>
      </c>
      <c r="E42" s="764"/>
      <c r="F42" s="368" t="s">
        <v>194</v>
      </c>
      <c r="G42" s="368">
        <v>4.83</v>
      </c>
      <c r="H42" s="369" t="s">
        <v>78</v>
      </c>
      <c r="I42" s="368" t="s">
        <v>116</v>
      </c>
      <c r="J42" s="276" t="s">
        <v>290</v>
      </c>
      <c r="K42" s="276" t="s">
        <v>308</v>
      </c>
      <c r="L42" s="370" t="s">
        <v>10</v>
      </c>
      <c r="M42" s="371">
        <v>1</v>
      </c>
      <c r="N42" s="372">
        <v>1000</v>
      </c>
      <c r="O42" s="373">
        <v>0.05</v>
      </c>
      <c r="P42" s="374">
        <f t="shared" si="37"/>
        <v>1050</v>
      </c>
      <c r="Q42" s="375">
        <f t="shared" si="26"/>
        <v>87.5</v>
      </c>
      <c r="R42" s="755"/>
      <c r="S42" s="753"/>
      <c r="T42" s="739"/>
      <c r="U42" s="753"/>
      <c r="V42" s="374">
        <f t="shared" si="27"/>
        <v>1114.4892952720786</v>
      </c>
      <c r="W42" s="376">
        <f t="shared" si="28"/>
        <v>92.874107939339879</v>
      </c>
      <c r="X42" s="755"/>
      <c r="Y42" s="753"/>
      <c r="Z42" s="739"/>
      <c r="AA42" s="753"/>
      <c r="AB42" s="374">
        <f t="shared" si="29"/>
        <v>1114.4892952720786</v>
      </c>
      <c r="AC42" s="376">
        <f t="shared" si="30"/>
        <v>92.874107939339879</v>
      </c>
      <c r="AD42" s="755"/>
      <c r="AE42" s="753"/>
      <c r="AF42" s="739"/>
      <c r="AG42" s="753"/>
      <c r="AH42" s="374">
        <f t="shared" si="31"/>
        <v>1114.4892952720786</v>
      </c>
      <c r="AI42" s="365">
        <f t="shared" si="32"/>
        <v>92.874107939339879</v>
      </c>
      <c r="AJ42" s="755"/>
      <c r="AK42" s="753"/>
      <c r="AL42" s="739"/>
      <c r="AM42" s="753"/>
      <c r="AN42" s="374">
        <f t="shared" si="33"/>
        <v>1114.4892952720786</v>
      </c>
      <c r="AO42" s="365">
        <f t="shared" si="34"/>
        <v>92.874107939339879</v>
      </c>
      <c r="AP42" s="755"/>
      <c r="AQ42" s="753"/>
      <c r="AR42" s="739"/>
      <c r="AS42" s="753"/>
      <c r="AT42" s="374">
        <f t="shared" si="35"/>
        <v>1114.4892952720786</v>
      </c>
      <c r="AU42" s="365">
        <f t="shared" si="36"/>
        <v>92.874107939339879</v>
      </c>
      <c r="AV42" s="755"/>
      <c r="AW42" s="753"/>
      <c r="AX42" s="739"/>
    </row>
    <row r="43" spans="1:50" s="366" customFormat="1" ht="24" x14ac:dyDescent="0.25">
      <c r="A43" s="367">
        <v>4</v>
      </c>
      <c r="B43" s="272" t="s">
        <v>255</v>
      </c>
      <c r="C43" s="289" t="s">
        <v>256</v>
      </c>
      <c r="D43" s="276" t="s">
        <v>554</v>
      </c>
      <c r="E43" s="764"/>
      <c r="F43" s="368" t="s">
        <v>194</v>
      </c>
      <c r="G43" s="368">
        <v>4.83</v>
      </c>
      <c r="H43" s="369" t="s">
        <v>78</v>
      </c>
      <c r="I43" s="368" t="s">
        <v>116</v>
      </c>
      <c r="J43" s="276" t="s">
        <v>290</v>
      </c>
      <c r="K43" s="276" t="s">
        <v>309</v>
      </c>
      <c r="L43" s="370" t="s">
        <v>10</v>
      </c>
      <c r="M43" s="371">
        <v>1</v>
      </c>
      <c r="N43" s="372">
        <v>1000</v>
      </c>
      <c r="O43" s="373">
        <v>0.05</v>
      </c>
      <c r="P43" s="374">
        <f t="shared" si="37"/>
        <v>1050</v>
      </c>
      <c r="Q43" s="375">
        <f t="shared" si="26"/>
        <v>87.5</v>
      </c>
      <c r="R43" s="755"/>
      <c r="S43" s="753"/>
      <c r="T43" s="739"/>
      <c r="U43" s="753"/>
      <c r="V43" s="374">
        <f t="shared" si="27"/>
        <v>1114.4892952720786</v>
      </c>
      <c r="W43" s="376">
        <f t="shared" si="28"/>
        <v>92.874107939339879</v>
      </c>
      <c r="X43" s="755"/>
      <c r="Y43" s="753"/>
      <c r="Z43" s="739"/>
      <c r="AA43" s="753"/>
      <c r="AB43" s="374">
        <f t="shared" si="29"/>
        <v>1114.4892952720786</v>
      </c>
      <c r="AC43" s="376">
        <f t="shared" si="30"/>
        <v>92.874107939339879</v>
      </c>
      <c r="AD43" s="755"/>
      <c r="AE43" s="753"/>
      <c r="AF43" s="739"/>
      <c r="AG43" s="753"/>
      <c r="AH43" s="374">
        <f t="shared" si="31"/>
        <v>1114.4892952720786</v>
      </c>
      <c r="AI43" s="365">
        <f t="shared" si="32"/>
        <v>92.874107939339879</v>
      </c>
      <c r="AJ43" s="755"/>
      <c r="AK43" s="753"/>
      <c r="AL43" s="739"/>
      <c r="AM43" s="753"/>
      <c r="AN43" s="374">
        <f t="shared" si="33"/>
        <v>1114.4892952720786</v>
      </c>
      <c r="AO43" s="365">
        <f t="shared" si="34"/>
        <v>92.874107939339879</v>
      </c>
      <c r="AP43" s="755"/>
      <c r="AQ43" s="753"/>
      <c r="AR43" s="739"/>
      <c r="AS43" s="753"/>
      <c r="AT43" s="374">
        <f t="shared" si="35"/>
        <v>1114.4892952720786</v>
      </c>
      <c r="AU43" s="365">
        <f t="shared" si="36"/>
        <v>92.874107939339879</v>
      </c>
      <c r="AV43" s="755"/>
      <c r="AW43" s="753"/>
      <c r="AX43" s="739"/>
    </row>
    <row r="44" spans="1:50" s="366" customFormat="1" ht="24" x14ac:dyDescent="0.25">
      <c r="A44" s="367">
        <v>4</v>
      </c>
      <c r="B44" s="272" t="s">
        <v>255</v>
      </c>
      <c r="C44" s="289" t="s">
        <v>256</v>
      </c>
      <c r="D44" s="276" t="s">
        <v>554</v>
      </c>
      <c r="E44" s="764"/>
      <c r="F44" s="368" t="s">
        <v>194</v>
      </c>
      <c r="G44" s="368">
        <v>2.2999999999999998</v>
      </c>
      <c r="H44" s="369" t="s">
        <v>78</v>
      </c>
      <c r="I44" s="368" t="s">
        <v>116</v>
      </c>
      <c r="J44" s="276" t="s">
        <v>290</v>
      </c>
      <c r="K44" s="276" t="s">
        <v>310</v>
      </c>
      <c r="L44" s="370" t="s">
        <v>10</v>
      </c>
      <c r="M44" s="371">
        <v>1</v>
      </c>
      <c r="N44" s="372">
        <v>1000</v>
      </c>
      <c r="O44" s="373">
        <v>0.05</v>
      </c>
      <c r="P44" s="374">
        <f t="shared" si="37"/>
        <v>1050</v>
      </c>
      <c r="Q44" s="375">
        <f t="shared" si="26"/>
        <v>87.5</v>
      </c>
      <c r="R44" s="755"/>
      <c r="S44" s="753"/>
      <c r="T44" s="739"/>
      <c r="U44" s="753"/>
      <c r="V44" s="374">
        <f t="shared" si="27"/>
        <v>1114.4892952720786</v>
      </c>
      <c r="W44" s="376">
        <f t="shared" si="28"/>
        <v>92.874107939339879</v>
      </c>
      <c r="X44" s="755"/>
      <c r="Y44" s="753"/>
      <c r="Z44" s="739"/>
      <c r="AA44" s="753"/>
      <c r="AB44" s="374">
        <f t="shared" si="29"/>
        <v>1114.4892952720786</v>
      </c>
      <c r="AC44" s="376">
        <f t="shared" si="30"/>
        <v>92.874107939339879</v>
      </c>
      <c r="AD44" s="755"/>
      <c r="AE44" s="753"/>
      <c r="AF44" s="739"/>
      <c r="AG44" s="753"/>
      <c r="AH44" s="374">
        <f t="shared" si="31"/>
        <v>1114.4892952720786</v>
      </c>
      <c r="AI44" s="365">
        <f t="shared" si="32"/>
        <v>92.874107939339879</v>
      </c>
      <c r="AJ44" s="755"/>
      <c r="AK44" s="753"/>
      <c r="AL44" s="739"/>
      <c r="AM44" s="753"/>
      <c r="AN44" s="374">
        <f t="shared" si="33"/>
        <v>1114.4892952720786</v>
      </c>
      <c r="AO44" s="365">
        <f t="shared" si="34"/>
        <v>92.874107939339879</v>
      </c>
      <c r="AP44" s="755"/>
      <c r="AQ44" s="753"/>
      <c r="AR44" s="739"/>
      <c r="AS44" s="753"/>
      <c r="AT44" s="374">
        <f t="shared" si="35"/>
        <v>1114.4892952720786</v>
      </c>
      <c r="AU44" s="365">
        <f t="shared" si="36"/>
        <v>92.874107939339879</v>
      </c>
      <c r="AV44" s="755"/>
      <c r="AW44" s="753"/>
      <c r="AX44" s="739"/>
    </row>
    <row r="45" spans="1:50" s="366" customFormat="1" ht="24" x14ac:dyDescent="0.25">
      <c r="A45" s="367">
        <v>4</v>
      </c>
      <c r="B45" s="272" t="s">
        <v>255</v>
      </c>
      <c r="C45" s="289" t="s">
        <v>256</v>
      </c>
      <c r="D45" s="276" t="s">
        <v>554</v>
      </c>
      <c r="E45" s="764"/>
      <c r="F45" s="368" t="s">
        <v>194</v>
      </c>
      <c r="G45" s="368">
        <v>2.2999999999999998</v>
      </c>
      <c r="H45" s="369" t="s">
        <v>78</v>
      </c>
      <c r="I45" s="368" t="s">
        <v>116</v>
      </c>
      <c r="J45" s="276" t="s">
        <v>290</v>
      </c>
      <c r="K45" s="276" t="s">
        <v>311</v>
      </c>
      <c r="L45" s="370" t="s">
        <v>10</v>
      </c>
      <c r="M45" s="371">
        <v>1</v>
      </c>
      <c r="N45" s="372">
        <v>1000</v>
      </c>
      <c r="O45" s="373">
        <v>0.05</v>
      </c>
      <c r="P45" s="374">
        <f t="shared" si="37"/>
        <v>1050</v>
      </c>
      <c r="Q45" s="375">
        <f t="shared" si="26"/>
        <v>87.5</v>
      </c>
      <c r="R45" s="755"/>
      <c r="S45" s="753"/>
      <c r="T45" s="739"/>
      <c r="U45" s="753"/>
      <c r="V45" s="374">
        <f t="shared" si="27"/>
        <v>1114.4892952720786</v>
      </c>
      <c r="W45" s="376">
        <f t="shared" si="28"/>
        <v>92.874107939339879</v>
      </c>
      <c r="X45" s="755"/>
      <c r="Y45" s="753"/>
      <c r="Z45" s="739"/>
      <c r="AA45" s="753"/>
      <c r="AB45" s="374">
        <f t="shared" si="29"/>
        <v>1114.4892952720786</v>
      </c>
      <c r="AC45" s="376">
        <f t="shared" si="30"/>
        <v>92.874107939339879</v>
      </c>
      <c r="AD45" s="755"/>
      <c r="AE45" s="753"/>
      <c r="AF45" s="739"/>
      <c r="AG45" s="753"/>
      <c r="AH45" s="374">
        <f t="shared" si="31"/>
        <v>1114.4892952720786</v>
      </c>
      <c r="AI45" s="365">
        <f t="shared" si="32"/>
        <v>92.874107939339879</v>
      </c>
      <c r="AJ45" s="755"/>
      <c r="AK45" s="753"/>
      <c r="AL45" s="739"/>
      <c r="AM45" s="753"/>
      <c r="AN45" s="374">
        <f t="shared" si="33"/>
        <v>1114.4892952720786</v>
      </c>
      <c r="AO45" s="365">
        <f t="shared" si="34"/>
        <v>92.874107939339879</v>
      </c>
      <c r="AP45" s="755"/>
      <c r="AQ45" s="753"/>
      <c r="AR45" s="739"/>
      <c r="AS45" s="753"/>
      <c r="AT45" s="374">
        <f t="shared" si="35"/>
        <v>1114.4892952720786</v>
      </c>
      <c r="AU45" s="365">
        <f t="shared" si="36"/>
        <v>92.874107939339879</v>
      </c>
      <c r="AV45" s="755"/>
      <c r="AW45" s="753"/>
      <c r="AX45" s="739"/>
    </row>
    <row r="46" spans="1:50" s="366" customFormat="1" ht="24.75" thickBot="1" x14ac:dyDescent="0.3">
      <c r="A46" s="378">
        <v>4</v>
      </c>
      <c r="B46" s="279" t="s">
        <v>255</v>
      </c>
      <c r="C46" s="290" t="s">
        <v>256</v>
      </c>
      <c r="D46" s="276" t="s">
        <v>554</v>
      </c>
      <c r="E46" s="762"/>
      <c r="F46" s="379" t="s">
        <v>194</v>
      </c>
      <c r="G46" s="379">
        <v>2.36</v>
      </c>
      <c r="H46" s="380" t="s">
        <v>78</v>
      </c>
      <c r="I46" s="379" t="s">
        <v>116</v>
      </c>
      <c r="J46" s="283" t="s">
        <v>290</v>
      </c>
      <c r="K46" s="283" t="s">
        <v>312</v>
      </c>
      <c r="L46" s="381" t="s">
        <v>10</v>
      </c>
      <c r="M46" s="382">
        <v>1</v>
      </c>
      <c r="N46" s="383">
        <v>1000</v>
      </c>
      <c r="O46" s="384">
        <v>0.05</v>
      </c>
      <c r="P46" s="385">
        <f t="shared" si="37"/>
        <v>1050</v>
      </c>
      <c r="Q46" s="386">
        <f t="shared" si="26"/>
        <v>87.5</v>
      </c>
      <c r="R46" s="756"/>
      <c r="S46" s="760"/>
      <c r="T46" s="758"/>
      <c r="U46" s="753"/>
      <c r="V46" s="385">
        <f t="shared" si="27"/>
        <v>1114.4892952720786</v>
      </c>
      <c r="W46" s="387">
        <f t="shared" si="28"/>
        <v>92.874107939339879</v>
      </c>
      <c r="X46" s="756"/>
      <c r="Y46" s="760"/>
      <c r="Z46" s="758"/>
      <c r="AA46" s="753"/>
      <c r="AB46" s="385">
        <f t="shared" si="29"/>
        <v>1114.4892952720786</v>
      </c>
      <c r="AC46" s="387">
        <f t="shared" si="30"/>
        <v>92.874107939339879</v>
      </c>
      <c r="AD46" s="756"/>
      <c r="AE46" s="760"/>
      <c r="AF46" s="758"/>
      <c r="AG46" s="753"/>
      <c r="AH46" s="385">
        <f t="shared" si="31"/>
        <v>1114.4892952720786</v>
      </c>
      <c r="AI46" s="390">
        <f t="shared" si="32"/>
        <v>92.874107939339879</v>
      </c>
      <c r="AJ46" s="756"/>
      <c r="AK46" s="760"/>
      <c r="AL46" s="758"/>
      <c r="AM46" s="753"/>
      <c r="AN46" s="385">
        <f t="shared" si="33"/>
        <v>1114.4892952720786</v>
      </c>
      <c r="AO46" s="390">
        <f t="shared" si="34"/>
        <v>92.874107939339879</v>
      </c>
      <c r="AP46" s="756"/>
      <c r="AQ46" s="760"/>
      <c r="AR46" s="758"/>
      <c r="AS46" s="753"/>
      <c r="AT46" s="385">
        <f t="shared" si="35"/>
        <v>1114.4892952720786</v>
      </c>
      <c r="AU46" s="390">
        <f t="shared" si="36"/>
        <v>92.874107939339879</v>
      </c>
      <c r="AV46" s="756"/>
      <c r="AW46" s="760"/>
      <c r="AX46" s="758"/>
    </row>
    <row r="47" spans="1:50" s="366" customFormat="1" ht="24" x14ac:dyDescent="0.25">
      <c r="A47" s="392">
        <v>4</v>
      </c>
      <c r="B47" s="291" t="s">
        <v>255</v>
      </c>
      <c r="C47" s="292" t="s">
        <v>256</v>
      </c>
      <c r="D47" s="267" t="s">
        <v>554</v>
      </c>
      <c r="E47" s="763" t="str">
        <f t="shared" ref="E47" si="38">CONCATENATE(C47,I47)</f>
        <v>044009TTPL</v>
      </c>
      <c r="F47" s="393" t="s">
        <v>173</v>
      </c>
      <c r="G47" s="393">
        <v>277.02</v>
      </c>
      <c r="H47" s="394" t="s">
        <v>78</v>
      </c>
      <c r="I47" s="393" t="s">
        <v>114</v>
      </c>
      <c r="J47" s="295" t="s">
        <v>290</v>
      </c>
      <c r="K47" s="295" t="s">
        <v>291</v>
      </c>
      <c r="L47" s="395" t="s">
        <v>10</v>
      </c>
      <c r="M47" s="396">
        <v>1</v>
      </c>
      <c r="N47" s="359">
        <v>1000</v>
      </c>
      <c r="O47" s="360">
        <v>0.05</v>
      </c>
      <c r="P47" s="397">
        <f t="shared" ref="P47:P49" si="39">N47*(O47+1)*M47</f>
        <v>1050</v>
      </c>
      <c r="Q47" s="398">
        <f t="shared" ref="Q47:Q49" si="40">P47/12</f>
        <v>87.5</v>
      </c>
      <c r="R47" s="754">
        <f>SUM(P47:P71)</f>
        <v>26250</v>
      </c>
      <c r="S47" s="759">
        <f>SUM(Q47:Q71)</f>
        <v>2187.5</v>
      </c>
      <c r="T47" s="757"/>
      <c r="U47" s="753"/>
      <c r="V47" s="364">
        <f t="shared" ref="V47:V49" si="41">P47*$E$10</f>
        <v>1114.4892952720786</v>
      </c>
      <c r="W47" s="365">
        <f t="shared" ref="W47:W49" si="42">V47/12</f>
        <v>92.874107939339879</v>
      </c>
      <c r="X47" s="754">
        <f>SUM(V47:V71)</f>
        <v>27862.232381801979</v>
      </c>
      <c r="Y47" s="759">
        <f>SUM(W47:W71)</f>
        <v>2321.8526984834971</v>
      </c>
      <c r="Z47" s="757"/>
      <c r="AA47" s="753"/>
      <c r="AB47" s="364">
        <f t="shared" ref="AB47:AB49" si="43">P47*$E$11</f>
        <v>1114.4892952720786</v>
      </c>
      <c r="AC47" s="365">
        <f t="shared" ref="AC47:AC49" si="44">AB47/12</f>
        <v>92.874107939339879</v>
      </c>
      <c r="AD47" s="754">
        <f>SUM(AB47:AB71)</f>
        <v>27862.232381801979</v>
      </c>
      <c r="AE47" s="759">
        <f>SUM(AC47:AC71)</f>
        <v>2321.8526984834971</v>
      </c>
      <c r="AF47" s="757"/>
      <c r="AG47" s="753"/>
      <c r="AH47" s="364">
        <f t="shared" ref="AH47:AH49" si="45">P47*$E$12</f>
        <v>1114.4892952720786</v>
      </c>
      <c r="AI47" s="365">
        <f t="shared" ref="AI47:AI49" si="46">AH47/12</f>
        <v>92.874107939339879</v>
      </c>
      <c r="AJ47" s="754">
        <f>SUM(AH47:AH71)</f>
        <v>27862.232381801979</v>
      </c>
      <c r="AK47" s="759">
        <f>SUM(AI47:AI71)</f>
        <v>2321.8526984834971</v>
      </c>
      <c r="AL47" s="757"/>
      <c r="AM47" s="753"/>
      <c r="AN47" s="364">
        <f t="shared" ref="AN47:AN49" si="47">P47*$E$13</f>
        <v>1114.4892952720786</v>
      </c>
      <c r="AO47" s="365">
        <f t="shared" ref="AO47:AO49" si="48">AN47/12</f>
        <v>92.874107939339879</v>
      </c>
      <c r="AP47" s="754">
        <f>SUM(AN47:AN71)</f>
        <v>27862.232381801979</v>
      </c>
      <c r="AQ47" s="759">
        <f>SUM(AO47:AO71)</f>
        <v>2321.8526984834971</v>
      </c>
      <c r="AR47" s="757"/>
      <c r="AS47" s="753"/>
      <c r="AT47" s="364">
        <f t="shared" ref="AT47:AT49" si="49">P47*$E$14</f>
        <v>1114.4892952720786</v>
      </c>
      <c r="AU47" s="365">
        <f t="shared" ref="AU47:AU49" si="50">AT47/12</f>
        <v>92.874107939339879</v>
      </c>
      <c r="AV47" s="754">
        <f>SUM(AT47:AT71)</f>
        <v>27862.232381801979</v>
      </c>
      <c r="AW47" s="759">
        <f>SUM(AU47:AU71)</f>
        <v>2321.8526984834971</v>
      </c>
      <c r="AX47" s="757"/>
    </row>
    <row r="48" spans="1:50" s="366" customFormat="1" ht="24" x14ac:dyDescent="0.25">
      <c r="A48" s="399">
        <v>4</v>
      </c>
      <c r="B48" s="272" t="s">
        <v>255</v>
      </c>
      <c r="C48" s="289" t="s">
        <v>256</v>
      </c>
      <c r="D48" s="276" t="s">
        <v>554</v>
      </c>
      <c r="E48" s="764"/>
      <c r="F48" s="368" t="s">
        <v>179</v>
      </c>
      <c r="G48" s="368">
        <v>25.88</v>
      </c>
      <c r="H48" s="369" t="s">
        <v>78</v>
      </c>
      <c r="I48" s="368" t="s">
        <v>114</v>
      </c>
      <c r="J48" s="276" t="s">
        <v>290</v>
      </c>
      <c r="K48" s="276" t="s">
        <v>292</v>
      </c>
      <c r="L48" s="400" t="s">
        <v>10</v>
      </c>
      <c r="M48" s="401">
        <v>1</v>
      </c>
      <c r="N48" s="372">
        <v>1000</v>
      </c>
      <c r="O48" s="373">
        <v>0.05</v>
      </c>
      <c r="P48" s="402">
        <f t="shared" si="39"/>
        <v>1050</v>
      </c>
      <c r="Q48" s="375">
        <f t="shared" si="40"/>
        <v>87.5</v>
      </c>
      <c r="R48" s="755"/>
      <c r="S48" s="753"/>
      <c r="T48" s="739"/>
      <c r="U48" s="753"/>
      <c r="V48" s="374">
        <f t="shared" si="41"/>
        <v>1114.4892952720786</v>
      </c>
      <c r="W48" s="376">
        <f t="shared" si="42"/>
        <v>92.874107939339879</v>
      </c>
      <c r="X48" s="755"/>
      <c r="Y48" s="753"/>
      <c r="Z48" s="739"/>
      <c r="AA48" s="753"/>
      <c r="AB48" s="374">
        <f t="shared" si="43"/>
        <v>1114.4892952720786</v>
      </c>
      <c r="AC48" s="365">
        <f t="shared" si="44"/>
        <v>92.874107939339879</v>
      </c>
      <c r="AD48" s="755"/>
      <c r="AE48" s="753"/>
      <c r="AF48" s="739"/>
      <c r="AG48" s="753"/>
      <c r="AH48" s="374">
        <f t="shared" si="45"/>
        <v>1114.4892952720786</v>
      </c>
      <c r="AI48" s="365">
        <f t="shared" si="46"/>
        <v>92.874107939339879</v>
      </c>
      <c r="AJ48" s="755"/>
      <c r="AK48" s="753"/>
      <c r="AL48" s="739"/>
      <c r="AM48" s="753"/>
      <c r="AN48" s="374">
        <f t="shared" si="47"/>
        <v>1114.4892952720786</v>
      </c>
      <c r="AO48" s="365">
        <f t="shared" si="48"/>
        <v>92.874107939339879</v>
      </c>
      <c r="AP48" s="755"/>
      <c r="AQ48" s="753"/>
      <c r="AR48" s="739"/>
      <c r="AS48" s="753"/>
      <c r="AT48" s="374">
        <f t="shared" si="49"/>
        <v>1114.4892952720786</v>
      </c>
      <c r="AU48" s="376">
        <f t="shared" si="50"/>
        <v>92.874107939339879</v>
      </c>
      <c r="AV48" s="755"/>
      <c r="AW48" s="753"/>
      <c r="AX48" s="739"/>
    </row>
    <row r="49" spans="1:50" s="366" customFormat="1" ht="24" x14ac:dyDescent="0.25">
      <c r="A49" s="399">
        <v>4</v>
      </c>
      <c r="B49" s="272" t="s">
        <v>255</v>
      </c>
      <c r="C49" s="289" t="s">
        <v>256</v>
      </c>
      <c r="D49" s="276" t="s">
        <v>554</v>
      </c>
      <c r="E49" s="764"/>
      <c r="F49" s="368" t="s">
        <v>173</v>
      </c>
      <c r="G49" s="368">
        <v>58.83</v>
      </c>
      <c r="H49" s="369" t="s">
        <v>78</v>
      </c>
      <c r="I49" s="368" t="s">
        <v>114</v>
      </c>
      <c r="J49" s="276" t="s">
        <v>290</v>
      </c>
      <c r="K49" s="276" t="s">
        <v>293</v>
      </c>
      <c r="L49" s="400" t="s">
        <v>10</v>
      </c>
      <c r="M49" s="401">
        <v>1</v>
      </c>
      <c r="N49" s="372">
        <v>1000</v>
      </c>
      <c r="O49" s="373">
        <v>0.05</v>
      </c>
      <c r="P49" s="402">
        <f t="shared" si="39"/>
        <v>1050</v>
      </c>
      <c r="Q49" s="375">
        <f t="shared" si="40"/>
        <v>87.5</v>
      </c>
      <c r="R49" s="755"/>
      <c r="S49" s="753"/>
      <c r="T49" s="739"/>
      <c r="U49" s="753"/>
      <c r="V49" s="374">
        <f t="shared" si="41"/>
        <v>1114.4892952720786</v>
      </c>
      <c r="W49" s="376">
        <f t="shared" si="42"/>
        <v>92.874107939339879</v>
      </c>
      <c r="X49" s="755"/>
      <c r="Y49" s="753"/>
      <c r="Z49" s="739"/>
      <c r="AA49" s="753"/>
      <c r="AB49" s="374">
        <f t="shared" si="43"/>
        <v>1114.4892952720786</v>
      </c>
      <c r="AC49" s="365">
        <f t="shared" si="44"/>
        <v>92.874107939339879</v>
      </c>
      <c r="AD49" s="755"/>
      <c r="AE49" s="753"/>
      <c r="AF49" s="739"/>
      <c r="AG49" s="753"/>
      <c r="AH49" s="374">
        <f t="shared" si="45"/>
        <v>1114.4892952720786</v>
      </c>
      <c r="AI49" s="365">
        <f t="shared" si="46"/>
        <v>92.874107939339879</v>
      </c>
      <c r="AJ49" s="755"/>
      <c r="AK49" s="753"/>
      <c r="AL49" s="739"/>
      <c r="AM49" s="753"/>
      <c r="AN49" s="374">
        <f t="shared" si="47"/>
        <v>1114.4892952720786</v>
      </c>
      <c r="AO49" s="365">
        <f t="shared" si="48"/>
        <v>92.874107939339879</v>
      </c>
      <c r="AP49" s="755"/>
      <c r="AQ49" s="753"/>
      <c r="AR49" s="739"/>
      <c r="AS49" s="753"/>
      <c r="AT49" s="374">
        <f t="shared" si="49"/>
        <v>1114.4892952720786</v>
      </c>
      <c r="AU49" s="376">
        <f t="shared" si="50"/>
        <v>92.874107939339879</v>
      </c>
      <c r="AV49" s="755"/>
      <c r="AW49" s="753"/>
      <c r="AX49" s="739"/>
    </row>
    <row r="50" spans="1:50" s="366" customFormat="1" ht="24" x14ac:dyDescent="0.25">
      <c r="A50" s="399">
        <v>4</v>
      </c>
      <c r="B50" s="272" t="s">
        <v>255</v>
      </c>
      <c r="C50" s="289" t="s">
        <v>256</v>
      </c>
      <c r="D50" s="276" t="s">
        <v>554</v>
      </c>
      <c r="E50" s="764"/>
      <c r="F50" s="368" t="s">
        <v>179</v>
      </c>
      <c r="G50" s="368">
        <v>13.35</v>
      </c>
      <c r="H50" s="369" t="s">
        <v>78</v>
      </c>
      <c r="I50" s="368" t="s">
        <v>114</v>
      </c>
      <c r="J50" s="276" t="s">
        <v>296</v>
      </c>
      <c r="K50" s="276" t="s">
        <v>291</v>
      </c>
      <c r="L50" s="400" t="s">
        <v>10</v>
      </c>
      <c r="M50" s="401">
        <v>1</v>
      </c>
      <c r="N50" s="372">
        <v>1000</v>
      </c>
      <c r="O50" s="373">
        <v>0.05</v>
      </c>
      <c r="P50" s="402">
        <f t="shared" si="37"/>
        <v>1050</v>
      </c>
      <c r="Q50" s="375">
        <f t="shared" si="26"/>
        <v>87.5</v>
      </c>
      <c r="R50" s="755"/>
      <c r="S50" s="753"/>
      <c r="T50" s="739"/>
      <c r="U50" s="753"/>
      <c r="V50" s="374">
        <f>P50*$E$10</f>
        <v>1114.4892952720786</v>
      </c>
      <c r="W50" s="376">
        <f t="shared" si="28"/>
        <v>92.874107939339879</v>
      </c>
      <c r="X50" s="755"/>
      <c r="Y50" s="753"/>
      <c r="Z50" s="739"/>
      <c r="AA50" s="753"/>
      <c r="AB50" s="374">
        <f>P50*$E$11</f>
        <v>1114.4892952720786</v>
      </c>
      <c r="AC50" s="365">
        <f t="shared" si="30"/>
        <v>92.874107939339879</v>
      </c>
      <c r="AD50" s="755"/>
      <c r="AE50" s="753"/>
      <c r="AF50" s="739"/>
      <c r="AG50" s="753"/>
      <c r="AH50" s="374">
        <f>P50*$E$12</f>
        <v>1114.4892952720786</v>
      </c>
      <c r="AI50" s="365">
        <f t="shared" si="32"/>
        <v>92.874107939339879</v>
      </c>
      <c r="AJ50" s="755"/>
      <c r="AK50" s="753"/>
      <c r="AL50" s="739"/>
      <c r="AM50" s="753"/>
      <c r="AN50" s="374">
        <f>P50*$E$13</f>
        <v>1114.4892952720786</v>
      </c>
      <c r="AO50" s="365">
        <f t="shared" si="34"/>
        <v>92.874107939339879</v>
      </c>
      <c r="AP50" s="755"/>
      <c r="AQ50" s="753"/>
      <c r="AR50" s="739"/>
      <c r="AS50" s="753"/>
      <c r="AT50" s="374">
        <f>P50*$E$14</f>
        <v>1114.4892952720786</v>
      </c>
      <c r="AU50" s="376">
        <f t="shared" si="36"/>
        <v>92.874107939339879</v>
      </c>
      <c r="AV50" s="755"/>
      <c r="AW50" s="753"/>
      <c r="AX50" s="739"/>
    </row>
    <row r="51" spans="1:50" s="366" customFormat="1" ht="24" x14ac:dyDescent="0.25">
      <c r="A51" s="367">
        <v>4</v>
      </c>
      <c r="B51" s="272" t="s">
        <v>255</v>
      </c>
      <c r="C51" s="289" t="s">
        <v>256</v>
      </c>
      <c r="D51" s="276" t="s">
        <v>554</v>
      </c>
      <c r="E51" s="764"/>
      <c r="F51" s="368" t="s">
        <v>179</v>
      </c>
      <c r="G51" s="368">
        <v>13.35</v>
      </c>
      <c r="H51" s="369" t="s">
        <v>78</v>
      </c>
      <c r="I51" s="368" t="s">
        <v>114</v>
      </c>
      <c r="J51" s="276" t="s">
        <v>296</v>
      </c>
      <c r="K51" s="276" t="s">
        <v>292</v>
      </c>
      <c r="L51" s="400" t="s">
        <v>10</v>
      </c>
      <c r="M51" s="401">
        <v>1</v>
      </c>
      <c r="N51" s="372">
        <v>1000</v>
      </c>
      <c r="O51" s="373">
        <v>0.05</v>
      </c>
      <c r="P51" s="402">
        <f t="shared" si="37"/>
        <v>1050</v>
      </c>
      <c r="Q51" s="375">
        <f t="shared" si="26"/>
        <v>87.5</v>
      </c>
      <c r="R51" s="755"/>
      <c r="S51" s="753"/>
      <c r="T51" s="739"/>
      <c r="U51" s="753"/>
      <c r="V51" s="374">
        <f t="shared" ref="V51:V56" si="51">P51*$E$10</f>
        <v>1114.4892952720786</v>
      </c>
      <c r="W51" s="376">
        <f t="shared" si="28"/>
        <v>92.874107939339879</v>
      </c>
      <c r="X51" s="755"/>
      <c r="Y51" s="753"/>
      <c r="Z51" s="739"/>
      <c r="AA51" s="753"/>
      <c r="AB51" s="374">
        <f t="shared" ref="AB51:AB56" si="52">P51*$E$11</f>
        <v>1114.4892952720786</v>
      </c>
      <c r="AC51" s="365">
        <f t="shared" si="30"/>
        <v>92.874107939339879</v>
      </c>
      <c r="AD51" s="755"/>
      <c r="AE51" s="753"/>
      <c r="AF51" s="739"/>
      <c r="AG51" s="753"/>
      <c r="AH51" s="374">
        <f t="shared" ref="AH51:AH56" si="53">P51*$E$12</f>
        <v>1114.4892952720786</v>
      </c>
      <c r="AI51" s="365">
        <f t="shared" si="32"/>
        <v>92.874107939339879</v>
      </c>
      <c r="AJ51" s="755"/>
      <c r="AK51" s="753"/>
      <c r="AL51" s="739"/>
      <c r="AM51" s="753"/>
      <c r="AN51" s="374">
        <f t="shared" ref="AN51:AN56" si="54">P51*$E$13</f>
        <v>1114.4892952720786</v>
      </c>
      <c r="AO51" s="365">
        <f t="shared" si="34"/>
        <v>92.874107939339879</v>
      </c>
      <c r="AP51" s="755"/>
      <c r="AQ51" s="753"/>
      <c r="AR51" s="739"/>
      <c r="AS51" s="753"/>
      <c r="AT51" s="374">
        <f t="shared" ref="AT51:AT56" si="55">P51*$E$14</f>
        <v>1114.4892952720786</v>
      </c>
      <c r="AU51" s="376">
        <f t="shared" si="36"/>
        <v>92.874107939339879</v>
      </c>
      <c r="AV51" s="755"/>
      <c r="AW51" s="753"/>
      <c r="AX51" s="739"/>
    </row>
    <row r="52" spans="1:50" s="366" customFormat="1" ht="24" x14ac:dyDescent="0.25">
      <c r="A52" s="399">
        <v>4</v>
      </c>
      <c r="B52" s="272" t="s">
        <v>255</v>
      </c>
      <c r="C52" s="289" t="s">
        <v>256</v>
      </c>
      <c r="D52" s="276" t="s">
        <v>554</v>
      </c>
      <c r="E52" s="764"/>
      <c r="F52" s="368" t="s">
        <v>179</v>
      </c>
      <c r="G52" s="368">
        <v>6.5</v>
      </c>
      <c r="H52" s="369" t="s">
        <v>78</v>
      </c>
      <c r="I52" s="368" t="s">
        <v>114</v>
      </c>
      <c r="J52" s="276" t="s">
        <v>296</v>
      </c>
      <c r="K52" s="276" t="s">
        <v>293</v>
      </c>
      <c r="L52" s="400" t="s">
        <v>10</v>
      </c>
      <c r="M52" s="401">
        <v>1</v>
      </c>
      <c r="N52" s="372">
        <v>1000</v>
      </c>
      <c r="O52" s="373">
        <v>0.05</v>
      </c>
      <c r="P52" s="402">
        <f t="shared" ref="P52" si="56">N52*(O52+1)*M52</f>
        <v>1050</v>
      </c>
      <c r="Q52" s="375">
        <f t="shared" ref="Q52" si="57">P52/12</f>
        <v>87.5</v>
      </c>
      <c r="R52" s="755"/>
      <c r="S52" s="753"/>
      <c r="T52" s="739"/>
      <c r="U52" s="753"/>
      <c r="V52" s="374">
        <f t="shared" ref="V52" si="58">P52*$E$10</f>
        <v>1114.4892952720786</v>
      </c>
      <c r="W52" s="376">
        <f t="shared" ref="W52" si="59">V52/12</f>
        <v>92.874107939339879</v>
      </c>
      <c r="X52" s="755"/>
      <c r="Y52" s="753"/>
      <c r="Z52" s="739"/>
      <c r="AA52" s="753"/>
      <c r="AB52" s="374">
        <f t="shared" ref="AB52" si="60">P52*$E$11</f>
        <v>1114.4892952720786</v>
      </c>
      <c r="AC52" s="365">
        <f t="shared" ref="AC52" si="61">AB52/12</f>
        <v>92.874107939339879</v>
      </c>
      <c r="AD52" s="755"/>
      <c r="AE52" s="753"/>
      <c r="AF52" s="739"/>
      <c r="AG52" s="753"/>
      <c r="AH52" s="374">
        <f t="shared" ref="AH52" si="62">P52*$E$12</f>
        <v>1114.4892952720786</v>
      </c>
      <c r="AI52" s="365">
        <f t="shared" ref="AI52" si="63">AH52/12</f>
        <v>92.874107939339879</v>
      </c>
      <c r="AJ52" s="755"/>
      <c r="AK52" s="753"/>
      <c r="AL52" s="739"/>
      <c r="AM52" s="753"/>
      <c r="AN52" s="374">
        <f t="shared" ref="AN52" si="64">P52*$E$13</f>
        <v>1114.4892952720786</v>
      </c>
      <c r="AO52" s="365">
        <f t="shared" ref="AO52" si="65">AN52/12</f>
        <v>92.874107939339879</v>
      </c>
      <c r="AP52" s="755"/>
      <c r="AQ52" s="753"/>
      <c r="AR52" s="739"/>
      <c r="AS52" s="753"/>
      <c r="AT52" s="374">
        <f t="shared" ref="AT52" si="66">P52*$E$14</f>
        <v>1114.4892952720786</v>
      </c>
      <c r="AU52" s="376">
        <f t="shared" ref="AU52" si="67">AT52/12</f>
        <v>92.874107939339879</v>
      </c>
      <c r="AV52" s="755"/>
      <c r="AW52" s="753"/>
      <c r="AX52" s="739"/>
    </row>
    <row r="53" spans="1:50" s="366" customFormat="1" ht="24" x14ac:dyDescent="0.25">
      <c r="A53" s="367">
        <v>4</v>
      </c>
      <c r="B53" s="272" t="s">
        <v>255</v>
      </c>
      <c r="C53" s="289" t="s">
        <v>256</v>
      </c>
      <c r="D53" s="276" t="s">
        <v>554</v>
      </c>
      <c r="E53" s="764"/>
      <c r="F53" s="368" t="s">
        <v>173</v>
      </c>
      <c r="G53" s="368">
        <v>7.2</v>
      </c>
      <c r="H53" s="369" t="s">
        <v>78</v>
      </c>
      <c r="I53" s="368" t="s">
        <v>114</v>
      </c>
      <c r="J53" s="276" t="s">
        <v>296</v>
      </c>
      <c r="K53" s="276" t="s">
        <v>294</v>
      </c>
      <c r="L53" s="400" t="s">
        <v>10</v>
      </c>
      <c r="M53" s="401">
        <v>1</v>
      </c>
      <c r="N53" s="372">
        <v>1000</v>
      </c>
      <c r="O53" s="373">
        <v>0.05</v>
      </c>
      <c r="P53" s="402">
        <f t="shared" si="37"/>
        <v>1050</v>
      </c>
      <c r="Q53" s="375">
        <f t="shared" si="26"/>
        <v>87.5</v>
      </c>
      <c r="R53" s="755"/>
      <c r="S53" s="753"/>
      <c r="T53" s="739"/>
      <c r="U53" s="753"/>
      <c r="V53" s="374">
        <f t="shared" si="51"/>
        <v>1114.4892952720786</v>
      </c>
      <c r="W53" s="376">
        <f t="shared" si="28"/>
        <v>92.874107939339879</v>
      </c>
      <c r="X53" s="755"/>
      <c r="Y53" s="753"/>
      <c r="Z53" s="739"/>
      <c r="AA53" s="753"/>
      <c r="AB53" s="374">
        <f t="shared" si="52"/>
        <v>1114.4892952720786</v>
      </c>
      <c r="AC53" s="365">
        <f t="shared" si="30"/>
        <v>92.874107939339879</v>
      </c>
      <c r="AD53" s="755"/>
      <c r="AE53" s="753"/>
      <c r="AF53" s="739"/>
      <c r="AG53" s="753"/>
      <c r="AH53" s="374">
        <f t="shared" si="53"/>
        <v>1114.4892952720786</v>
      </c>
      <c r="AI53" s="365">
        <f t="shared" si="32"/>
        <v>92.874107939339879</v>
      </c>
      <c r="AJ53" s="755"/>
      <c r="AK53" s="753"/>
      <c r="AL53" s="739"/>
      <c r="AM53" s="753"/>
      <c r="AN53" s="374">
        <f t="shared" si="54"/>
        <v>1114.4892952720786</v>
      </c>
      <c r="AO53" s="365">
        <f t="shared" si="34"/>
        <v>92.874107939339879</v>
      </c>
      <c r="AP53" s="755"/>
      <c r="AQ53" s="753"/>
      <c r="AR53" s="739"/>
      <c r="AS53" s="753"/>
      <c r="AT53" s="374">
        <f t="shared" si="55"/>
        <v>1114.4892952720786</v>
      </c>
      <c r="AU53" s="376">
        <f t="shared" si="36"/>
        <v>92.874107939339879</v>
      </c>
      <c r="AV53" s="755"/>
      <c r="AW53" s="753"/>
      <c r="AX53" s="739"/>
    </row>
    <row r="54" spans="1:50" s="366" customFormat="1" ht="24" x14ac:dyDescent="0.25">
      <c r="A54" s="367">
        <v>4</v>
      </c>
      <c r="B54" s="272" t="s">
        <v>255</v>
      </c>
      <c r="C54" s="289" t="s">
        <v>256</v>
      </c>
      <c r="D54" s="276" t="s">
        <v>554</v>
      </c>
      <c r="E54" s="764"/>
      <c r="F54" s="368" t="s">
        <v>179</v>
      </c>
      <c r="G54" s="368">
        <v>13.35</v>
      </c>
      <c r="H54" s="369" t="s">
        <v>78</v>
      </c>
      <c r="I54" s="368" t="s">
        <v>114</v>
      </c>
      <c r="J54" s="276" t="s">
        <v>298</v>
      </c>
      <c r="K54" s="276" t="s">
        <v>291</v>
      </c>
      <c r="L54" s="400" t="s">
        <v>10</v>
      </c>
      <c r="M54" s="401">
        <v>1</v>
      </c>
      <c r="N54" s="372">
        <v>1000</v>
      </c>
      <c r="O54" s="373">
        <v>0.05</v>
      </c>
      <c r="P54" s="402">
        <f t="shared" si="37"/>
        <v>1050</v>
      </c>
      <c r="Q54" s="375">
        <f t="shared" si="26"/>
        <v>87.5</v>
      </c>
      <c r="R54" s="755"/>
      <c r="S54" s="753"/>
      <c r="T54" s="739"/>
      <c r="U54" s="753"/>
      <c r="V54" s="374">
        <f t="shared" si="51"/>
        <v>1114.4892952720786</v>
      </c>
      <c r="W54" s="376">
        <f t="shared" si="28"/>
        <v>92.874107939339879</v>
      </c>
      <c r="X54" s="755"/>
      <c r="Y54" s="753"/>
      <c r="Z54" s="739"/>
      <c r="AA54" s="753"/>
      <c r="AB54" s="374">
        <f t="shared" si="52"/>
        <v>1114.4892952720786</v>
      </c>
      <c r="AC54" s="365">
        <f t="shared" si="30"/>
        <v>92.874107939339879</v>
      </c>
      <c r="AD54" s="755"/>
      <c r="AE54" s="753"/>
      <c r="AF54" s="739"/>
      <c r="AG54" s="753"/>
      <c r="AH54" s="374">
        <f t="shared" si="53"/>
        <v>1114.4892952720786</v>
      </c>
      <c r="AI54" s="365">
        <f t="shared" si="32"/>
        <v>92.874107939339879</v>
      </c>
      <c r="AJ54" s="755"/>
      <c r="AK54" s="753"/>
      <c r="AL54" s="739"/>
      <c r="AM54" s="753"/>
      <c r="AN54" s="374">
        <f t="shared" si="54"/>
        <v>1114.4892952720786</v>
      </c>
      <c r="AO54" s="365">
        <f t="shared" si="34"/>
        <v>92.874107939339879</v>
      </c>
      <c r="AP54" s="755"/>
      <c r="AQ54" s="753"/>
      <c r="AR54" s="739"/>
      <c r="AS54" s="753"/>
      <c r="AT54" s="374">
        <f t="shared" si="55"/>
        <v>1114.4892952720786</v>
      </c>
      <c r="AU54" s="376">
        <f t="shared" si="36"/>
        <v>92.874107939339879</v>
      </c>
      <c r="AV54" s="755"/>
      <c r="AW54" s="753"/>
      <c r="AX54" s="739"/>
    </row>
    <row r="55" spans="1:50" s="366" customFormat="1" ht="24" x14ac:dyDescent="0.25">
      <c r="A55" s="367">
        <v>4</v>
      </c>
      <c r="B55" s="272" t="s">
        <v>255</v>
      </c>
      <c r="C55" s="289" t="s">
        <v>256</v>
      </c>
      <c r="D55" s="276" t="s">
        <v>554</v>
      </c>
      <c r="E55" s="764"/>
      <c r="F55" s="368" t="s">
        <v>179</v>
      </c>
      <c r="G55" s="368">
        <v>13.35</v>
      </c>
      <c r="H55" s="369" t="s">
        <v>78</v>
      </c>
      <c r="I55" s="368" t="s">
        <v>114</v>
      </c>
      <c r="J55" s="276" t="s">
        <v>298</v>
      </c>
      <c r="K55" s="276" t="s">
        <v>292</v>
      </c>
      <c r="L55" s="400" t="s">
        <v>10</v>
      </c>
      <c r="M55" s="401">
        <v>1</v>
      </c>
      <c r="N55" s="372">
        <v>1000</v>
      </c>
      <c r="O55" s="373">
        <v>0.05</v>
      </c>
      <c r="P55" s="402">
        <f t="shared" si="37"/>
        <v>1050</v>
      </c>
      <c r="Q55" s="375">
        <f t="shared" si="26"/>
        <v>87.5</v>
      </c>
      <c r="R55" s="755"/>
      <c r="S55" s="753"/>
      <c r="T55" s="739"/>
      <c r="U55" s="753"/>
      <c r="V55" s="374">
        <f t="shared" si="51"/>
        <v>1114.4892952720786</v>
      </c>
      <c r="W55" s="376">
        <f t="shared" si="28"/>
        <v>92.874107939339879</v>
      </c>
      <c r="X55" s="755"/>
      <c r="Y55" s="753"/>
      <c r="Z55" s="739"/>
      <c r="AA55" s="753"/>
      <c r="AB55" s="374">
        <f t="shared" si="52"/>
        <v>1114.4892952720786</v>
      </c>
      <c r="AC55" s="365">
        <f t="shared" si="30"/>
        <v>92.874107939339879</v>
      </c>
      <c r="AD55" s="755"/>
      <c r="AE55" s="753"/>
      <c r="AF55" s="739"/>
      <c r="AG55" s="753"/>
      <c r="AH55" s="374">
        <f t="shared" si="53"/>
        <v>1114.4892952720786</v>
      </c>
      <c r="AI55" s="365">
        <f t="shared" si="32"/>
        <v>92.874107939339879</v>
      </c>
      <c r="AJ55" s="755"/>
      <c r="AK55" s="753"/>
      <c r="AL55" s="739"/>
      <c r="AM55" s="753"/>
      <c r="AN55" s="374">
        <f t="shared" si="54"/>
        <v>1114.4892952720786</v>
      </c>
      <c r="AO55" s="365">
        <f t="shared" si="34"/>
        <v>92.874107939339879</v>
      </c>
      <c r="AP55" s="755"/>
      <c r="AQ55" s="753"/>
      <c r="AR55" s="739"/>
      <c r="AS55" s="753"/>
      <c r="AT55" s="374">
        <f t="shared" si="55"/>
        <v>1114.4892952720786</v>
      </c>
      <c r="AU55" s="376">
        <f t="shared" si="36"/>
        <v>92.874107939339879</v>
      </c>
      <c r="AV55" s="755"/>
      <c r="AW55" s="753"/>
      <c r="AX55" s="739"/>
    </row>
    <row r="56" spans="1:50" s="366" customFormat="1" ht="24" x14ac:dyDescent="0.25">
      <c r="A56" s="367">
        <v>4</v>
      </c>
      <c r="B56" s="272" t="s">
        <v>255</v>
      </c>
      <c r="C56" s="289" t="s">
        <v>256</v>
      </c>
      <c r="D56" s="276" t="s">
        <v>554</v>
      </c>
      <c r="E56" s="764"/>
      <c r="F56" s="368" t="s">
        <v>179</v>
      </c>
      <c r="G56" s="368">
        <v>6.5</v>
      </c>
      <c r="H56" s="369" t="s">
        <v>78</v>
      </c>
      <c r="I56" s="368" t="s">
        <v>114</v>
      </c>
      <c r="J56" s="276" t="s">
        <v>298</v>
      </c>
      <c r="K56" s="276" t="s">
        <v>293</v>
      </c>
      <c r="L56" s="400" t="s">
        <v>10</v>
      </c>
      <c r="M56" s="401">
        <v>1</v>
      </c>
      <c r="N56" s="372">
        <v>1000</v>
      </c>
      <c r="O56" s="373">
        <v>0.05</v>
      </c>
      <c r="P56" s="402">
        <f t="shared" si="37"/>
        <v>1050</v>
      </c>
      <c r="Q56" s="375">
        <f t="shared" si="26"/>
        <v>87.5</v>
      </c>
      <c r="R56" s="755"/>
      <c r="S56" s="753"/>
      <c r="T56" s="739"/>
      <c r="U56" s="753"/>
      <c r="V56" s="374">
        <f t="shared" si="51"/>
        <v>1114.4892952720786</v>
      </c>
      <c r="W56" s="376">
        <f t="shared" si="28"/>
        <v>92.874107939339879</v>
      </c>
      <c r="X56" s="755"/>
      <c r="Y56" s="753"/>
      <c r="Z56" s="739"/>
      <c r="AA56" s="753"/>
      <c r="AB56" s="388">
        <f t="shared" si="52"/>
        <v>1114.4892952720786</v>
      </c>
      <c r="AC56" s="391">
        <f t="shared" si="30"/>
        <v>92.874107939339879</v>
      </c>
      <c r="AD56" s="755"/>
      <c r="AE56" s="753"/>
      <c r="AF56" s="739"/>
      <c r="AG56" s="753"/>
      <c r="AH56" s="388">
        <f t="shared" si="53"/>
        <v>1114.4892952720786</v>
      </c>
      <c r="AI56" s="391">
        <f t="shared" si="32"/>
        <v>92.874107939339879</v>
      </c>
      <c r="AJ56" s="755"/>
      <c r="AK56" s="753"/>
      <c r="AL56" s="739"/>
      <c r="AM56" s="753"/>
      <c r="AN56" s="388">
        <f t="shared" si="54"/>
        <v>1114.4892952720786</v>
      </c>
      <c r="AO56" s="391">
        <f t="shared" si="34"/>
        <v>92.874107939339879</v>
      </c>
      <c r="AP56" s="755"/>
      <c r="AQ56" s="753"/>
      <c r="AR56" s="739"/>
      <c r="AS56" s="753"/>
      <c r="AT56" s="374">
        <f t="shared" si="55"/>
        <v>1114.4892952720786</v>
      </c>
      <c r="AU56" s="376">
        <f t="shared" si="36"/>
        <v>92.874107939339879</v>
      </c>
      <c r="AV56" s="755"/>
      <c r="AW56" s="753"/>
      <c r="AX56" s="739"/>
    </row>
    <row r="57" spans="1:50" s="366" customFormat="1" ht="24" x14ac:dyDescent="0.25">
      <c r="A57" s="367">
        <v>4</v>
      </c>
      <c r="B57" s="272" t="s">
        <v>255</v>
      </c>
      <c r="C57" s="289" t="s">
        <v>256</v>
      </c>
      <c r="D57" s="276" t="s">
        <v>554</v>
      </c>
      <c r="E57" s="764"/>
      <c r="F57" s="368" t="s">
        <v>179</v>
      </c>
      <c r="G57" s="368">
        <v>13.35</v>
      </c>
      <c r="H57" s="369" t="s">
        <v>78</v>
      </c>
      <c r="I57" s="368" t="s">
        <v>114</v>
      </c>
      <c r="J57" s="276" t="s">
        <v>313</v>
      </c>
      <c r="K57" s="276" t="s">
        <v>291</v>
      </c>
      <c r="L57" s="400" t="s">
        <v>10</v>
      </c>
      <c r="M57" s="401">
        <v>1</v>
      </c>
      <c r="N57" s="372">
        <v>1000</v>
      </c>
      <c r="O57" s="373">
        <v>0.05</v>
      </c>
      <c r="P57" s="402">
        <f t="shared" si="37"/>
        <v>1050</v>
      </c>
      <c r="Q57" s="375">
        <f t="shared" si="26"/>
        <v>87.5</v>
      </c>
      <c r="R57" s="755"/>
      <c r="S57" s="753"/>
      <c r="T57" s="739"/>
      <c r="U57" s="753"/>
      <c r="V57" s="374">
        <f t="shared" si="27"/>
        <v>1114.4892952720786</v>
      </c>
      <c r="W57" s="376">
        <f t="shared" si="28"/>
        <v>92.874107939339879</v>
      </c>
      <c r="X57" s="755"/>
      <c r="Y57" s="753"/>
      <c r="Z57" s="739"/>
      <c r="AA57" s="753"/>
      <c r="AB57" s="374">
        <f t="shared" si="29"/>
        <v>1114.4892952720786</v>
      </c>
      <c r="AC57" s="376">
        <f t="shared" si="30"/>
        <v>92.874107939339879</v>
      </c>
      <c r="AD57" s="755"/>
      <c r="AE57" s="753"/>
      <c r="AF57" s="739"/>
      <c r="AG57" s="753"/>
      <c r="AH57" s="374">
        <f t="shared" si="31"/>
        <v>1114.4892952720786</v>
      </c>
      <c r="AI57" s="376">
        <f t="shared" si="32"/>
        <v>92.874107939339879</v>
      </c>
      <c r="AJ57" s="755"/>
      <c r="AK57" s="753"/>
      <c r="AL57" s="739"/>
      <c r="AM57" s="753"/>
      <c r="AN57" s="374">
        <f t="shared" si="33"/>
        <v>1114.4892952720786</v>
      </c>
      <c r="AO57" s="376">
        <f t="shared" si="34"/>
        <v>92.874107939339879</v>
      </c>
      <c r="AP57" s="755"/>
      <c r="AQ57" s="753"/>
      <c r="AR57" s="739"/>
      <c r="AS57" s="753"/>
      <c r="AT57" s="374">
        <f t="shared" si="35"/>
        <v>1114.4892952720786</v>
      </c>
      <c r="AU57" s="376">
        <f t="shared" si="36"/>
        <v>92.874107939339879</v>
      </c>
      <c r="AV57" s="755"/>
      <c r="AW57" s="753"/>
      <c r="AX57" s="739"/>
    </row>
    <row r="58" spans="1:50" s="366" customFormat="1" ht="24" x14ac:dyDescent="0.25">
      <c r="A58" s="367">
        <v>4</v>
      </c>
      <c r="B58" s="272" t="s">
        <v>255</v>
      </c>
      <c r="C58" s="289" t="s">
        <v>256</v>
      </c>
      <c r="D58" s="276" t="s">
        <v>554</v>
      </c>
      <c r="E58" s="764"/>
      <c r="F58" s="368" t="s">
        <v>179</v>
      </c>
      <c r="G58" s="368">
        <v>13.35</v>
      </c>
      <c r="H58" s="369" t="s">
        <v>78</v>
      </c>
      <c r="I58" s="368" t="s">
        <v>114</v>
      </c>
      <c r="J58" s="276" t="s">
        <v>313</v>
      </c>
      <c r="K58" s="276" t="s">
        <v>292</v>
      </c>
      <c r="L58" s="400" t="s">
        <v>10</v>
      </c>
      <c r="M58" s="401">
        <v>1</v>
      </c>
      <c r="N58" s="372">
        <v>1000</v>
      </c>
      <c r="O58" s="373">
        <v>0.05</v>
      </c>
      <c r="P58" s="402">
        <f t="shared" si="37"/>
        <v>1050</v>
      </c>
      <c r="Q58" s="375">
        <f t="shared" si="26"/>
        <v>87.5</v>
      </c>
      <c r="R58" s="755"/>
      <c r="S58" s="753"/>
      <c r="T58" s="739"/>
      <c r="U58" s="753"/>
      <c r="V58" s="374">
        <f t="shared" si="27"/>
        <v>1114.4892952720786</v>
      </c>
      <c r="W58" s="376">
        <f t="shared" si="28"/>
        <v>92.874107939339879</v>
      </c>
      <c r="X58" s="755"/>
      <c r="Y58" s="753"/>
      <c r="Z58" s="739"/>
      <c r="AA58" s="753"/>
      <c r="AB58" s="374">
        <f t="shared" si="29"/>
        <v>1114.4892952720786</v>
      </c>
      <c r="AC58" s="376">
        <f t="shared" si="30"/>
        <v>92.874107939339879</v>
      </c>
      <c r="AD58" s="755"/>
      <c r="AE58" s="753"/>
      <c r="AF58" s="739"/>
      <c r="AG58" s="753"/>
      <c r="AH58" s="374">
        <f t="shared" si="31"/>
        <v>1114.4892952720786</v>
      </c>
      <c r="AI58" s="376">
        <f t="shared" si="32"/>
        <v>92.874107939339879</v>
      </c>
      <c r="AJ58" s="755"/>
      <c r="AK58" s="753"/>
      <c r="AL58" s="739"/>
      <c r="AM58" s="753"/>
      <c r="AN58" s="374">
        <f t="shared" si="33"/>
        <v>1114.4892952720786</v>
      </c>
      <c r="AO58" s="376">
        <f t="shared" si="34"/>
        <v>92.874107939339879</v>
      </c>
      <c r="AP58" s="755"/>
      <c r="AQ58" s="753"/>
      <c r="AR58" s="739"/>
      <c r="AS58" s="753"/>
      <c r="AT58" s="374">
        <f t="shared" si="35"/>
        <v>1114.4892952720786</v>
      </c>
      <c r="AU58" s="376">
        <f t="shared" si="36"/>
        <v>92.874107939339879</v>
      </c>
      <c r="AV58" s="755"/>
      <c r="AW58" s="753"/>
      <c r="AX58" s="739"/>
    </row>
    <row r="59" spans="1:50" s="366" customFormat="1" ht="24" x14ac:dyDescent="0.25">
      <c r="A59" s="367">
        <v>4</v>
      </c>
      <c r="B59" s="272" t="s">
        <v>255</v>
      </c>
      <c r="C59" s="289" t="s">
        <v>256</v>
      </c>
      <c r="D59" s="276" t="s">
        <v>554</v>
      </c>
      <c r="E59" s="764"/>
      <c r="F59" s="368" t="s">
        <v>179</v>
      </c>
      <c r="G59" s="368">
        <v>6.5</v>
      </c>
      <c r="H59" s="369" t="s">
        <v>78</v>
      </c>
      <c r="I59" s="368" t="s">
        <v>114</v>
      </c>
      <c r="J59" s="276" t="s">
        <v>313</v>
      </c>
      <c r="K59" s="276" t="s">
        <v>293</v>
      </c>
      <c r="L59" s="400" t="s">
        <v>10</v>
      </c>
      <c r="M59" s="401">
        <v>1</v>
      </c>
      <c r="N59" s="372">
        <v>1000</v>
      </c>
      <c r="O59" s="373">
        <v>0.05</v>
      </c>
      <c r="P59" s="402">
        <f t="shared" si="37"/>
        <v>1050</v>
      </c>
      <c r="Q59" s="375">
        <f t="shared" si="26"/>
        <v>87.5</v>
      </c>
      <c r="R59" s="755"/>
      <c r="S59" s="753"/>
      <c r="T59" s="739"/>
      <c r="U59" s="753"/>
      <c r="V59" s="374">
        <f t="shared" si="27"/>
        <v>1114.4892952720786</v>
      </c>
      <c r="W59" s="376">
        <f t="shared" si="28"/>
        <v>92.874107939339879</v>
      </c>
      <c r="X59" s="755"/>
      <c r="Y59" s="753"/>
      <c r="Z59" s="739"/>
      <c r="AA59" s="753"/>
      <c r="AB59" s="374">
        <f t="shared" si="29"/>
        <v>1114.4892952720786</v>
      </c>
      <c r="AC59" s="376">
        <f t="shared" si="30"/>
        <v>92.874107939339879</v>
      </c>
      <c r="AD59" s="755"/>
      <c r="AE59" s="753"/>
      <c r="AF59" s="739"/>
      <c r="AG59" s="753"/>
      <c r="AH59" s="374">
        <f t="shared" si="31"/>
        <v>1114.4892952720786</v>
      </c>
      <c r="AI59" s="376">
        <f t="shared" si="32"/>
        <v>92.874107939339879</v>
      </c>
      <c r="AJ59" s="755"/>
      <c r="AK59" s="753"/>
      <c r="AL59" s="739"/>
      <c r="AM59" s="753"/>
      <c r="AN59" s="374">
        <f t="shared" si="33"/>
        <v>1114.4892952720786</v>
      </c>
      <c r="AO59" s="376">
        <f t="shared" si="34"/>
        <v>92.874107939339879</v>
      </c>
      <c r="AP59" s="755"/>
      <c r="AQ59" s="753"/>
      <c r="AR59" s="739"/>
      <c r="AS59" s="753"/>
      <c r="AT59" s="374">
        <f t="shared" si="35"/>
        <v>1114.4892952720786</v>
      </c>
      <c r="AU59" s="376">
        <f t="shared" si="36"/>
        <v>92.874107939339879</v>
      </c>
      <c r="AV59" s="755"/>
      <c r="AW59" s="753"/>
      <c r="AX59" s="739"/>
    </row>
    <row r="60" spans="1:50" s="366" customFormat="1" ht="24" x14ac:dyDescent="0.25">
      <c r="A60" s="367">
        <v>4</v>
      </c>
      <c r="B60" s="272" t="s">
        <v>255</v>
      </c>
      <c r="C60" s="289" t="s">
        <v>256</v>
      </c>
      <c r="D60" s="276" t="s">
        <v>554</v>
      </c>
      <c r="E60" s="764"/>
      <c r="F60" s="368" t="s">
        <v>179</v>
      </c>
      <c r="G60" s="368">
        <v>13.35</v>
      </c>
      <c r="H60" s="369" t="s">
        <v>78</v>
      </c>
      <c r="I60" s="368" t="s">
        <v>114</v>
      </c>
      <c r="J60" s="276" t="s">
        <v>314</v>
      </c>
      <c r="K60" s="276" t="s">
        <v>291</v>
      </c>
      <c r="L60" s="400" t="s">
        <v>10</v>
      </c>
      <c r="M60" s="401">
        <v>1</v>
      </c>
      <c r="N60" s="372">
        <v>1000</v>
      </c>
      <c r="O60" s="373">
        <v>0.05</v>
      </c>
      <c r="P60" s="402">
        <f t="shared" si="37"/>
        <v>1050</v>
      </c>
      <c r="Q60" s="375">
        <f t="shared" si="26"/>
        <v>87.5</v>
      </c>
      <c r="R60" s="755"/>
      <c r="S60" s="753"/>
      <c r="T60" s="739"/>
      <c r="U60" s="753"/>
      <c r="V60" s="374">
        <f t="shared" si="27"/>
        <v>1114.4892952720786</v>
      </c>
      <c r="W60" s="376">
        <f t="shared" si="28"/>
        <v>92.874107939339879</v>
      </c>
      <c r="X60" s="755"/>
      <c r="Y60" s="753"/>
      <c r="Z60" s="739"/>
      <c r="AA60" s="753"/>
      <c r="AB60" s="374">
        <f t="shared" si="29"/>
        <v>1114.4892952720786</v>
      </c>
      <c r="AC60" s="376">
        <f t="shared" si="30"/>
        <v>92.874107939339879</v>
      </c>
      <c r="AD60" s="755"/>
      <c r="AE60" s="753"/>
      <c r="AF60" s="739"/>
      <c r="AG60" s="753"/>
      <c r="AH60" s="374">
        <f t="shared" si="31"/>
        <v>1114.4892952720786</v>
      </c>
      <c r="AI60" s="376">
        <f t="shared" si="32"/>
        <v>92.874107939339879</v>
      </c>
      <c r="AJ60" s="755"/>
      <c r="AK60" s="753"/>
      <c r="AL60" s="739"/>
      <c r="AM60" s="753"/>
      <c r="AN60" s="374">
        <f t="shared" si="33"/>
        <v>1114.4892952720786</v>
      </c>
      <c r="AO60" s="376">
        <f t="shared" si="34"/>
        <v>92.874107939339879</v>
      </c>
      <c r="AP60" s="755"/>
      <c r="AQ60" s="753"/>
      <c r="AR60" s="739"/>
      <c r="AS60" s="753"/>
      <c r="AT60" s="374">
        <f t="shared" si="35"/>
        <v>1114.4892952720786</v>
      </c>
      <c r="AU60" s="376">
        <f t="shared" si="36"/>
        <v>92.874107939339879</v>
      </c>
      <c r="AV60" s="755"/>
      <c r="AW60" s="753"/>
      <c r="AX60" s="739"/>
    </row>
    <row r="61" spans="1:50" s="366" customFormat="1" ht="24" x14ac:dyDescent="0.25">
      <c r="A61" s="403">
        <v>4</v>
      </c>
      <c r="B61" s="272" t="s">
        <v>255</v>
      </c>
      <c r="C61" s="289" t="s">
        <v>256</v>
      </c>
      <c r="D61" s="276" t="s">
        <v>554</v>
      </c>
      <c r="E61" s="764"/>
      <c r="F61" s="368" t="s">
        <v>179</v>
      </c>
      <c r="G61" s="368">
        <v>13.35</v>
      </c>
      <c r="H61" s="369" t="s">
        <v>78</v>
      </c>
      <c r="I61" s="368" t="s">
        <v>114</v>
      </c>
      <c r="J61" s="276" t="s">
        <v>314</v>
      </c>
      <c r="K61" s="276" t="s">
        <v>292</v>
      </c>
      <c r="L61" s="400" t="s">
        <v>10</v>
      </c>
      <c r="M61" s="401">
        <v>1</v>
      </c>
      <c r="N61" s="372">
        <v>1000</v>
      </c>
      <c r="O61" s="373">
        <v>0.05</v>
      </c>
      <c r="P61" s="402">
        <f t="shared" si="37"/>
        <v>1050</v>
      </c>
      <c r="Q61" s="375">
        <f t="shared" si="26"/>
        <v>87.5</v>
      </c>
      <c r="R61" s="755"/>
      <c r="S61" s="753"/>
      <c r="T61" s="739"/>
      <c r="U61" s="753"/>
      <c r="V61" s="374">
        <f t="shared" si="27"/>
        <v>1114.4892952720786</v>
      </c>
      <c r="W61" s="376">
        <f t="shared" si="28"/>
        <v>92.874107939339879</v>
      </c>
      <c r="X61" s="755"/>
      <c r="Y61" s="753"/>
      <c r="Z61" s="739"/>
      <c r="AA61" s="753"/>
      <c r="AB61" s="364">
        <f t="shared" si="29"/>
        <v>1114.4892952720786</v>
      </c>
      <c r="AC61" s="404">
        <f t="shared" si="30"/>
        <v>92.874107939339879</v>
      </c>
      <c r="AD61" s="755"/>
      <c r="AE61" s="753"/>
      <c r="AF61" s="739"/>
      <c r="AG61" s="753"/>
      <c r="AH61" s="364">
        <f t="shared" si="31"/>
        <v>1114.4892952720786</v>
      </c>
      <c r="AI61" s="404">
        <f t="shared" si="32"/>
        <v>92.874107939339879</v>
      </c>
      <c r="AJ61" s="755"/>
      <c r="AK61" s="753"/>
      <c r="AL61" s="739"/>
      <c r="AM61" s="753"/>
      <c r="AN61" s="364">
        <f t="shared" si="33"/>
        <v>1114.4892952720786</v>
      </c>
      <c r="AO61" s="404">
        <f t="shared" si="34"/>
        <v>92.874107939339879</v>
      </c>
      <c r="AP61" s="755"/>
      <c r="AQ61" s="753"/>
      <c r="AR61" s="739"/>
      <c r="AS61" s="753"/>
      <c r="AT61" s="374">
        <f t="shared" si="35"/>
        <v>1114.4892952720786</v>
      </c>
      <c r="AU61" s="376">
        <f t="shared" si="36"/>
        <v>92.874107939339879</v>
      </c>
      <c r="AV61" s="755"/>
      <c r="AW61" s="753"/>
      <c r="AX61" s="739"/>
    </row>
    <row r="62" spans="1:50" s="366" customFormat="1" ht="24" x14ac:dyDescent="0.25">
      <c r="A62" s="403">
        <v>4</v>
      </c>
      <c r="B62" s="272" t="s">
        <v>255</v>
      </c>
      <c r="C62" s="289" t="s">
        <v>256</v>
      </c>
      <c r="D62" s="276" t="s">
        <v>554</v>
      </c>
      <c r="E62" s="764"/>
      <c r="F62" s="368" t="s">
        <v>179</v>
      </c>
      <c r="G62" s="368">
        <v>6.5</v>
      </c>
      <c r="H62" s="369" t="s">
        <v>78</v>
      </c>
      <c r="I62" s="368" t="s">
        <v>114</v>
      </c>
      <c r="J62" s="276" t="s">
        <v>314</v>
      </c>
      <c r="K62" s="276" t="s">
        <v>293</v>
      </c>
      <c r="L62" s="400" t="s">
        <v>10</v>
      </c>
      <c r="M62" s="401">
        <v>1</v>
      </c>
      <c r="N62" s="372">
        <v>1000</v>
      </c>
      <c r="O62" s="373">
        <v>0.05</v>
      </c>
      <c r="P62" s="402">
        <f t="shared" si="37"/>
        <v>1050</v>
      </c>
      <c r="Q62" s="375">
        <f t="shared" si="26"/>
        <v>87.5</v>
      </c>
      <c r="R62" s="755"/>
      <c r="S62" s="753"/>
      <c r="T62" s="739"/>
      <c r="U62" s="753"/>
      <c r="V62" s="374">
        <f t="shared" si="27"/>
        <v>1114.4892952720786</v>
      </c>
      <c r="W62" s="376">
        <f t="shared" si="28"/>
        <v>92.874107939339879</v>
      </c>
      <c r="X62" s="755"/>
      <c r="Y62" s="753"/>
      <c r="Z62" s="739"/>
      <c r="AA62" s="753"/>
      <c r="AB62" s="374">
        <f t="shared" si="29"/>
        <v>1114.4892952720786</v>
      </c>
      <c r="AC62" s="404">
        <f t="shared" si="30"/>
        <v>92.874107939339879</v>
      </c>
      <c r="AD62" s="755"/>
      <c r="AE62" s="753"/>
      <c r="AF62" s="739"/>
      <c r="AG62" s="753"/>
      <c r="AH62" s="374">
        <f t="shared" si="31"/>
        <v>1114.4892952720786</v>
      </c>
      <c r="AI62" s="404">
        <f t="shared" si="32"/>
        <v>92.874107939339879</v>
      </c>
      <c r="AJ62" s="755"/>
      <c r="AK62" s="753"/>
      <c r="AL62" s="739"/>
      <c r="AM62" s="753"/>
      <c r="AN62" s="374">
        <f t="shared" si="33"/>
        <v>1114.4892952720786</v>
      </c>
      <c r="AO62" s="404">
        <f t="shared" si="34"/>
        <v>92.874107939339879</v>
      </c>
      <c r="AP62" s="755"/>
      <c r="AQ62" s="753"/>
      <c r="AR62" s="739"/>
      <c r="AS62" s="753"/>
      <c r="AT62" s="374">
        <f t="shared" si="35"/>
        <v>1114.4892952720786</v>
      </c>
      <c r="AU62" s="376">
        <f t="shared" si="36"/>
        <v>92.874107939339879</v>
      </c>
      <c r="AV62" s="755"/>
      <c r="AW62" s="753"/>
      <c r="AX62" s="739"/>
    </row>
    <row r="63" spans="1:50" s="366" customFormat="1" ht="24" x14ac:dyDescent="0.25">
      <c r="A63" s="403">
        <v>4</v>
      </c>
      <c r="B63" s="272" t="s">
        <v>255</v>
      </c>
      <c r="C63" s="289" t="s">
        <v>256</v>
      </c>
      <c r="D63" s="276" t="s">
        <v>554</v>
      </c>
      <c r="E63" s="764"/>
      <c r="F63" s="368" t="s">
        <v>179</v>
      </c>
      <c r="G63" s="368">
        <v>13.35</v>
      </c>
      <c r="H63" s="369" t="s">
        <v>78</v>
      </c>
      <c r="I63" s="368" t="s">
        <v>114</v>
      </c>
      <c r="J63" s="276" t="s">
        <v>315</v>
      </c>
      <c r="K63" s="276" t="s">
        <v>291</v>
      </c>
      <c r="L63" s="400" t="s">
        <v>10</v>
      </c>
      <c r="M63" s="401">
        <v>1</v>
      </c>
      <c r="N63" s="372">
        <v>1000</v>
      </c>
      <c r="O63" s="373">
        <v>0.05</v>
      </c>
      <c r="P63" s="402">
        <f t="shared" si="37"/>
        <v>1050</v>
      </c>
      <c r="Q63" s="375">
        <f t="shared" si="26"/>
        <v>87.5</v>
      </c>
      <c r="R63" s="755"/>
      <c r="S63" s="753"/>
      <c r="T63" s="739"/>
      <c r="U63" s="753"/>
      <c r="V63" s="374">
        <f t="shared" si="27"/>
        <v>1114.4892952720786</v>
      </c>
      <c r="W63" s="376">
        <f t="shared" si="28"/>
        <v>92.874107939339879</v>
      </c>
      <c r="X63" s="755"/>
      <c r="Y63" s="753"/>
      <c r="Z63" s="739"/>
      <c r="AA63" s="753"/>
      <c r="AB63" s="374">
        <f t="shared" si="29"/>
        <v>1114.4892952720786</v>
      </c>
      <c r="AC63" s="404">
        <f t="shared" si="30"/>
        <v>92.874107939339879</v>
      </c>
      <c r="AD63" s="755"/>
      <c r="AE63" s="753"/>
      <c r="AF63" s="739"/>
      <c r="AG63" s="753"/>
      <c r="AH63" s="374">
        <f t="shared" si="31"/>
        <v>1114.4892952720786</v>
      </c>
      <c r="AI63" s="404">
        <f t="shared" si="32"/>
        <v>92.874107939339879</v>
      </c>
      <c r="AJ63" s="755"/>
      <c r="AK63" s="753"/>
      <c r="AL63" s="739"/>
      <c r="AM63" s="753"/>
      <c r="AN63" s="374">
        <f t="shared" si="33"/>
        <v>1114.4892952720786</v>
      </c>
      <c r="AO63" s="404">
        <f t="shared" si="34"/>
        <v>92.874107939339879</v>
      </c>
      <c r="AP63" s="755"/>
      <c r="AQ63" s="753"/>
      <c r="AR63" s="739"/>
      <c r="AS63" s="753"/>
      <c r="AT63" s="374">
        <f t="shared" si="35"/>
        <v>1114.4892952720786</v>
      </c>
      <c r="AU63" s="376">
        <f t="shared" si="36"/>
        <v>92.874107939339879</v>
      </c>
      <c r="AV63" s="755"/>
      <c r="AW63" s="753"/>
      <c r="AX63" s="739"/>
    </row>
    <row r="64" spans="1:50" s="366" customFormat="1" ht="24" x14ac:dyDescent="0.25">
      <c r="A64" s="403">
        <v>4</v>
      </c>
      <c r="B64" s="272" t="s">
        <v>255</v>
      </c>
      <c r="C64" s="289" t="s">
        <v>256</v>
      </c>
      <c r="D64" s="276" t="s">
        <v>554</v>
      </c>
      <c r="E64" s="764"/>
      <c r="F64" s="368" t="s">
        <v>179</v>
      </c>
      <c r="G64" s="368">
        <v>13.35</v>
      </c>
      <c r="H64" s="369" t="s">
        <v>78</v>
      </c>
      <c r="I64" s="368" t="s">
        <v>114</v>
      </c>
      <c r="J64" s="276" t="s">
        <v>315</v>
      </c>
      <c r="K64" s="276" t="s">
        <v>292</v>
      </c>
      <c r="L64" s="400" t="s">
        <v>10</v>
      </c>
      <c r="M64" s="401">
        <v>1</v>
      </c>
      <c r="N64" s="372">
        <v>1000</v>
      </c>
      <c r="O64" s="373">
        <v>0.05</v>
      </c>
      <c r="P64" s="402">
        <f t="shared" si="37"/>
        <v>1050</v>
      </c>
      <c r="Q64" s="375">
        <f t="shared" si="26"/>
        <v>87.5</v>
      </c>
      <c r="R64" s="755"/>
      <c r="S64" s="753"/>
      <c r="T64" s="739"/>
      <c r="U64" s="753"/>
      <c r="V64" s="374">
        <f t="shared" si="27"/>
        <v>1114.4892952720786</v>
      </c>
      <c r="W64" s="376">
        <f t="shared" si="28"/>
        <v>92.874107939339879</v>
      </c>
      <c r="X64" s="755"/>
      <c r="Y64" s="753"/>
      <c r="Z64" s="739"/>
      <c r="AA64" s="753"/>
      <c r="AB64" s="374">
        <f t="shared" si="29"/>
        <v>1114.4892952720786</v>
      </c>
      <c r="AC64" s="404">
        <f t="shared" si="30"/>
        <v>92.874107939339879</v>
      </c>
      <c r="AD64" s="755"/>
      <c r="AE64" s="753"/>
      <c r="AF64" s="739"/>
      <c r="AG64" s="753"/>
      <c r="AH64" s="374">
        <f t="shared" si="31"/>
        <v>1114.4892952720786</v>
      </c>
      <c r="AI64" s="404">
        <f t="shared" si="32"/>
        <v>92.874107939339879</v>
      </c>
      <c r="AJ64" s="755"/>
      <c r="AK64" s="753"/>
      <c r="AL64" s="739"/>
      <c r="AM64" s="753"/>
      <c r="AN64" s="374">
        <f t="shared" si="33"/>
        <v>1114.4892952720786</v>
      </c>
      <c r="AO64" s="404">
        <f t="shared" si="34"/>
        <v>92.874107939339879</v>
      </c>
      <c r="AP64" s="755"/>
      <c r="AQ64" s="753"/>
      <c r="AR64" s="739"/>
      <c r="AS64" s="753"/>
      <c r="AT64" s="374">
        <f t="shared" si="35"/>
        <v>1114.4892952720786</v>
      </c>
      <c r="AU64" s="376">
        <f t="shared" si="36"/>
        <v>92.874107939339879</v>
      </c>
      <c r="AV64" s="755"/>
      <c r="AW64" s="753"/>
      <c r="AX64" s="739"/>
    </row>
    <row r="65" spans="1:50" ht="24" x14ac:dyDescent="0.25">
      <c r="A65" s="403">
        <v>4</v>
      </c>
      <c r="B65" s="272" t="s">
        <v>255</v>
      </c>
      <c r="C65" s="289" t="s">
        <v>256</v>
      </c>
      <c r="D65" s="276" t="s">
        <v>554</v>
      </c>
      <c r="E65" s="764"/>
      <c r="F65" s="368" t="s">
        <v>179</v>
      </c>
      <c r="G65" s="368">
        <v>6.5</v>
      </c>
      <c r="H65" s="369" t="s">
        <v>78</v>
      </c>
      <c r="I65" s="368" t="s">
        <v>114</v>
      </c>
      <c r="J65" s="276" t="s">
        <v>315</v>
      </c>
      <c r="K65" s="276" t="s">
        <v>293</v>
      </c>
      <c r="L65" s="400" t="s">
        <v>10</v>
      </c>
      <c r="M65" s="401">
        <v>1</v>
      </c>
      <c r="N65" s="372">
        <v>1000</v>
      </c>
      <c r="O65" s="373">
        <v>0.05</v>
      </c>
      <c r="P65" s="402">
        <f t="shared" ref="P65:P115" si="68">N65*(O65+1)*M65</f>
        <v>1050</v>
      </c>
      <c r="Q65" s="375">
        <f t="shared" ref="Q65:Q115" si="69">P65/12</f>
        <v>87.5</v>
      </c>
      <c r="R65" s="755"/>
      <c r="S65" s="753"/>
      <c r="T65" s="739"/>
      <c r="U65" s="753"/>
      <c r="V65" s="374">
        <f t="shared" ref="V65:V115" si="70">P65*$E$10</f>
        <v>1114.4892952720786</v>
      </c>
      <c r="W65" s="376">
        <f t="shared" ref="W65:W115" si="71">V65/12</f>
        <v>92.874107939339879</v>
      </c>
      <c r="X65" s="755"/>
      <c r="Y65" s="753"/>
      <c r="Z65" s="739"/>
      <c r="AA65" s="753"/>
      <c r="AB65" s="364">
        <f t="shared" ref="AB65:AB115" si="72">P65*$E$11</f>
        <v>1114.4892952720786</v>
      </c>
      <c r="AC65" s="404">
        <f t="shared" ref="AC65:AC115" si="73">AB65/12</f>
        <v>92.874107939339879</v>
      </c>
      <c r="AD65" s="755"/>
      <c r="AE65" s="753"/>
      <c r="AF65" s="739"/>
      <c r="AG65" s="753"/>
      <c r="AH65" s="364">
        <f t="shared" ref="AH65:AH115" si="74">P65*$E$12</f>
        <v>1114.4892952720786</v>
      </c>
      <c r="AI65" s="404">
        <f t="shared" ref="AI65:AI115" si="75">AH65/12</f>
        <v>92.874107939339879</v>
      </c>
      <c r="AJ65" s="755"/>
      <c r="AK65" s="753"/>
      <c r="AL65" s="739"/>
      <c r="AM65" s="753"/>
      <c r="AN65" s="364">
        <f t="shared" ref="AN65:AN115" si="76">P65*$E$13</f>
        <v>1114.4892952720786</v>
      </c>
      <c r="AO65" s="404">
        <f t="shared" ref="AO65:AO115" si="77">AN65/12</f>
        <v>92.874107939339879</v>
      </c>
      <c r="AP65" s="755"/>
      <c r="AQ65" s="753"/>
      <c r="AR65" s="739"/>
      <c r="AS65" s="753"/>
      <c r="AT65" s="374">
        <f t="shared" ref="AT65:AT115" si="78">P65*$E$14</f>
        <v>1114.4892952720786</v>
      </c>
      <c r="AU65" s="376">
        <f t="shared" ref="AU65:AU115" si="79">AT65/12</f>
        <v>92.874107939339879</v>
      </c>
      <c r="AV65" s="755"/>
      <c r="AW65" s="753"/>
      <c r="AX65" s="739"/>
    </row>
    <row r="66" spans="1:50" ht="24" x14ac:dyDescent="0.25">
      <c r="A66" s="403">
        <v>4</v>
      </c>
      <c r="B66" s="272" t="s">
        <v>255</v>
      </c>
      <c r="C66" s="289" t="s">
        <v>256</v>
      </c>
      <c r="D66" s="276" t="s">
        <v>554</v>
      </c>
      <c r="E66" s="764"/>
      <c r="F66" s="368" t="s">
        <v>179</v>
      </c>
      <c r="G66" s="368">
        <v>13.35</v>
      </c>
      <c r="H66" s="369" t="s">
        <v>78</v>
      </c>
      <c r="I66" s="368" t="s">
        <v>114</v>
      </c>
      <c r="J66" s="276" t="s">
        <v>316</v>
      </c>
      <c r="K66" s="276" t="s">
        <v>291</v>
      </c>
      <c r="L66" s="400" t="s">
        <v>10</v>
      </c>
      <c r="M66" s="401">
        <v>1</v>
      </c>
      <c r="N66" s="372">
        <v>1000</v>
      </c>
      <c r="O66" s="373">
        <v>0.05</v>
      </c>
      <c r="P66" s="402">
        <f t="shared" si="68"/>
        <v>1050</v>
      </c>
      <c r="Q66" s="375">
        <f t="shared" si="69"/>
        <v>87.5</v>
      </c>
      <c r="R66" s="755"/>
      <c r="S66" s="753"/>
      <c r="T66" s="739"/>
      <c r="U66" s="753"/>
      <c r="V66" s="374">
        <f t="shared" si="70"/>
        <v>1114.4892952720786</v>
      </c>
      <c r="W66" s="376">
        <f t="shared" si="71"/>
        <v>92.874107939339879</v>
      </c>
      <c r="X66" s="755"/>
      <c r="Y66" s="753"/>
      <c r="Z66" s="739"/>
      <c r="AA66" s="753"/>
      <c r="AB66" s="374">
        <f t="shared" si="72"/>
        <v>1114.4892952720786</v>
      </c>
      <c r="AC66" s="404">
        <f t="shared" si="73"/>
        <v>92.874107939339879</v>
      </c>
      <c r="AD66" s="755"/>
      <c r="AE66" s="753"/>
      <c r="AF66" s="739"/>
      <c r="AG66" s="753"/>
      <c r="AH66" s="374">
        <f t="shared" si="74"/>
        <v>1114.4892952720786</v>
      </c>
      <c r="AI66" s="404">
        <f t="shared" si="75"/>
        <v>92.874107939339879</v>
      </c>
      <c r="AJ66" s="755"/>
      <c r="AK66" s="753"/>
      <c r="AL66" s="739"/>
      <c r="AM66" s="753"/>
      <c r="AN66" s="374">
        <f t="shared" si="76"/>
        <v>1114.4892952720786</v>
      </c>
      <c r="AO66" s="404">
        <f t="shared" si="77"/>
        <v>92.874107939339879</v>
      </c>
      <c r="AP66" s="755"/>
      <c r="AQ66" s="753"/>
      <c r="AR66" s="739"/>
      <c r="AS66" s="753"/>
      <c r="AT66" s="374">
        <f t="shared" si="78"/>
        <v>1114.4892952720786</v>
      </c>
      <c r="AU66" s="376">
        <f t="shared" si="79"/>
        <v>92.874107939339879</v>
      </c>
      <c r="AV66" s="755"/>
      <c r="AW66" s="753"/>
      <c r="AX66" s="739"/>
    </row>
    <row r="67" spans="1:50" ht="24" x14ac:dyDescent="0.25">
      <c r="A67" s="403">
        <v>4</v>
      </c>
      <c r="B67" s="272" t="s">
        <v>255</v>
      </c>
      <c r="C67" s="289" t="s">
        <v>256</v>
      </c>
      <c r="D67" s="276" t="s">
        <v>554</v>
      </c>
      <c r="E67" s="764"/>
      <c r="F67" s="368" t="s">
        <v>179</v>
      </c>
      <c r="G67" s="368">
        <v>13.35</v>
      </c>
      <c r="H67" s="369" t="s">
        <v>78</v>
      </c>
      <c r="I67" s="368" t="s">
        <v>114</v>
      </c>
      <c r="J67" s="276" t="s">
        <v>316</v>
      </c>
      <c r="K67" s="276" t="s">
        <v>292</v>
      </c>
      <c r="L67" s="400" t="s">
        <v>10</v>
      </c>
      <c r="M67" s="401">
        <v>1</v>
      </c>
      <c r="N67" s="372">
        <v>1000</v>
      </c>
      <c r="O67" s="373">
        <v>0.05</v>
      </c>
      <c r="P67" s="402">
        <f t="shared" si="68"/>
        <v>1050</v>
      </c>
      <c r="Q67" s="375">
        <f t="shared" si="69"/>
        <v>87.5</v>
      </c>
      <c r="R67" s="755"/>
      <c r="S67" s="753"/>
      <c r="T67" s="739"/>
      <c r="U67" s="753"/>
      <c r="V67" s="374">
        <f t="shared" si="70"/>
        <v>1114.4892952720786</v>
      </c>
      <c r="W67" s="376">
        <f t="shared" si="71"/>
        <v>92.874107939339879</v>
      </c>
      <c r="X67" s="755"/>
      <c r="Y67" s="753"/>
      <c r="Z67" s="739"/>
      <c r="AA67" s="753"/>
      <c r="AB67" s="374">
        <f t="shared" si="72"/>
        <v>1114.4892952720786</v>
      </c>
      <c r="AC67" s="404">
        <f t="shared" si="73"/>
        <v>92.874107939339879</v>
      </c>
      <c r="AD67" s="755"/>
      <c r="AE67" s="753"/>
      <c r="AF67" s="739"/>
      <c r="AG67" s="753"/>
      <c r="AH67" s="374">
        <f t="shared" si="74"/>
        <v>1114.4892952720786</v>
      </c>
      <c r="AI67" s="404">
        <f t="shared" si="75"/>
        <v>92.874107939339879</v>
      </c>
      <c r="AJ67" s="755"/>
      <c r="AK67" s="753"/>
      <c r="AL67" s="739"/>
      <c r="AM67" s="753"/>
      <c r="AN67" s="374">
        <f t="shared" si="76"/>
        <v>1114.4892952720786</v>
      </c>
      <c r="AO67" s="404">
        <f t="shared" si="77"/>
        <v>92.874107939339879</v>
      </c>
      <c r="AP67" s="755"/>
      <c r="AQ67" s="753"/>
      <c r="AR67" s="739"/>
      <c r="AS67" s="753"/>
      <c r="AT67" s="374">
        <f t="shared" si="78"/>
        <v>1114.4892952720786</v>
      </c>
      <c r="AU67" s="376">
        <f t="shared" si="79"/>
        <v>92.874107939339879</v>
      </c>
      <c r="AV67" s="755"/>
      <c r="AW67" s="753"/>
      <c r="AX67" s="739"/>
    </row>
    <row r="68" spans="1:50" ht="24" x14ac:dyDescent="0.25">
      <c r="A68" s="403">
        <v>4</v>
      </c>
      <c r="B68" s="272" t="s">
        <v>255</v>
      </c>
      <c r="C68" s="289" t="s">
        <v>256</v>
      </c>
      <c r="D68" s="276" t="s">
        <v>554</v>
      </c>
      <c r="E68" s="764"/>
      <c r="F68" s="368" t="s">
        <v>179</v>
      </c>
      <c r="G68" s="368">
        <v>6.5</v>
      </c>
      <c r="H68" s="369" t="s">
        <v>78</v>
      </c>
      <c r="I68" s="368" t="s">
        <v>114</v>
      </c>
      <c r="J68" s="276" t="s">
        <v>316</v>
      </c>
      <c r="K68" s="276" t="s">
        <v>293</v>
      </c>
      <c r="L68" s="400" t="s">
        <v>10</v>
      </c>
      <c r="M68" s="401">
        <v>1</v>
      </c>
      <c r="N68" s="372">
        <v>1000</v>
      </c>
      <c r="O68" s="373">
        <v>0.05</v>
      </c>
      <c r="P68" s="402">
        <f t="shared" si="68"/>
        <v>1050</v>
      </c>
      <c r="Q68" s="375">
        <f t="shared" si="69"/>
        <v>87.5</v>
      </c>
      <c r="R68" s="755"/>
      <c r="S68" s="753"/>
      <c r="T68" s="739"/>
      <c r="U68" s="753"/>
      <c r="V68" s="374">
        <f t="shared" si="70"/>
        <v>1114.4892952720786</v>
      </c>
      <c r="W68" s="376">
        <f t="shared" si="71"/>
        <v>92.874107939339879</v>
      </c>
      <c r="X68" s="755"/>
      <c r="Y68" s="753"/>
      <c r="Z68" s="739"/>
      <c r="AA68" s="753"/>
      <c r="AB68" s="374">
        <f t="shared" si="72"/>
        <v>1114.4892952720786</v>
      </c>
      <c r="AC68" s="404">
        <f t="shared" si="73"/>
        <v>92.874107939339879</v>
      </c>
      <c r="AD68" s="755"/>
      <c r="AE68" s="753"/>
      <c r="AF68" s="739"/>
      <c r="AG68" s="753"/>
      <c r="AH68" s="374">
        <f t="shared" si="74"/>
        <v>1114.4892952720786</v>
      </c>
      <c r="AI68" s="404">
        <f t="shared" si="75"/>
        <v>92.874107939339879</v>
      </c>
      <c r="AJ68" s="755"/>
      <c r="AK68" s="753"/>
      <c r="AL68" s="739"/>
      <c r="AM68" s="753"/>
      <c r="AN68" s="374">
        <f t="shared" si="76"/>
        <v>1114.4892952720786</v>
      </c>
      <c r="AO68" s="404">
        <f t="shared" si="77"/>
        <v>92.874107939339879</v>
      </c>
      <c r="AP68" s="755"/>
      <c r="AQ68" s="753"/>
      <c r="AR68" s="739"/>
      <c r="AS68" s="753"/>
      <c r="AT68" s="374">
        <f t="shared" si="78"/>
        <v>1114.4892952720786</v>
      </c>
      <c r="AU68" s="376">
        <f t="shared" si="79"/>
        <v>92.874107939339879</v>
      </c>
      <c r="AV68" s="755"/>
      <c r="AW68" s="753"/>
      <c r="AX68" s="739"/>
    </row>
    <row r="69" spans="1:50" ht="24" x14ac:dyDescent="0.25">
      <c r="A69" s="403">
        <v>4</v>
      </c>
      <c r="B69" s="272" t="s">
        <v>255</v>
      </c>
      <c r="C69" s="289" t="s">
        <v>256</v>
      </c>
      <c r="D69" s="276" t="s">
        <v>554</v>
      </c>
      <c r="E69" s="764"/>
      <c r="F69" s="368" t="s">
        <v>179</v>
      </c>
      <c r="G69" s="368">
        <v>55.18</v>
      </c>
      <c r="H69" s="369" t="s">
        <v>78</v>
      </c>
      <c r="I69" s="368" t="s">
        <v>114</v>
      </c>
      <c r="J69" s="276" t="s">
        <v>317</v>
      </c>
      <c r="K69" s="276" t="s">
        <v>291</v>
      </c>
      <c r="L69" s="400" t="s">
        <v>10</v>
      </c>
      <c r="M69" s="401">
        <v>1</v>
      </c>
      <c r="N69" s="372">
        <v>1000</v>
      </c>
      <c r="O69" s="373">
        <v>0.05</v>
      </c>
      <c r="P69" s="402">
        <f t="shared" si="68"/>
        <v>1050</v>
      </c>
      <c r="Q69" s="375">
        <f t="shared" si="69"/>
        <v>87.5</v>
      </c>
      <c r="R69" s="755"/>
      <c r="S69" s="753"/>
      <c r="T69" s="739"/>
      <c r="U69" s="753"/>
      <c r="V69" s="374">
        <f t="shared" si="70"/>
        <v>1114.4892952720786</v>
      </c>
      <c r="W69" s="376">
        <f t="shared" si="71"/>
        <v>92.874107939339879</v>
      </c>
      <c r="X69" s="755"/>
      <c r="Y69" s="753"/>
      <c r="Z69" s="739"/>
      <c r="AA69" s="753"/>
      <c r="AB69" s="364">
        <f t="shared" si="72"/>
        <v>1114.4892952720786</v>
      </c>
      <c r="AC69" s="404">
        <f t="shared" si="73"/>
        <v>92.874107939339879</v>
      </c>
      <c r="AD69" s="755"/>
      <c r="AE69" s="753"/>
      <c r="AF69" s="739"/>
      <c r="AG69" s="753"/>
      <c r="AH69" s="364">
        <f t="shared" si="74"/>
        <v>1114.4892952720786</v>
      </c>
      <c r="AI69" s="404">
        <f t="shared" si="75"/>
        <v>92.874107939339879</v>
      </c>
      <c r="AJ69" s="755"/>
      <c r="AK69" s="753"/>
      <c r="AL69" s="739"/>
      <c r="AM69" s="753"/>
      <c r="AN69" s="364">
        <f t="shared" si="76"/>
        <v>1114.4892952720786</v>
      </c>
      <c r="AO69" s="404">
        <f t="shared" si="77"/>
        <v>92.874107939339879</v>
      </c>
      <c r="AP69" s="755"/>
      <c r="AQ69" s="753"/>
      <c r="AR69" s="739"/>
      <c r="AS69" s="753"/>
      <c r="AT69" s="374">
        <f t="shared" si="78"/>
        <v>1114.4892952720786</v>
      </c>
      <c r="AU69" s="376">
        <f t="shared" si="79"/>
        <v>92.874107939339879</v>
      </c>
      <c r="AV69" s="755"/>
      <c r="AW69" s="753"/>
      <c r="AX69" s="739"/>
    </row>
    <row r="70" spans="1:50" ht="24" x14ac:dyDescent="0.25">
      <c r="A70" s="403">
        <v>4</v>
      </c>
      <c r="B70" s="272" t="s">
        <v>255</v>
      </c>
      <c r="C70" s="289" t="s">
        <v>256</v>
      </c>
      <c r="D70" s="276" t="s">
        <v>554</v>
      </c>
      <c r="E70" s="764"/>
      <c r="F70" s="368" t="s">
        <v>179</v>
      </c>
      <c r="G70" s="368">
        <v>64.05</v>
      </c>
      <c r="H70" s="369" t="s">
        <v>78</v>
      </c>
      <c r="I70" s="368" t="s">
        <v>114</v>
      </c>
      <c r="J70" s="276" t="s">
        <v>317</v>
      </c>
      <c r="K70" s="276" t="s">
        <v>292</v>
      </c>
      <c r="L70" s="400" t="s">
        <v>10</v>
      </c>
      <c r="M70" s="401">
        <v>1</v>
      </c>
      <c r="N70" s="372">
        <v>1000</v>
      </c>
      <c r="O70" s="373">
        <v>0.05</v>
      </c>
      <c r="P70" s="402">
        <f t="shared" si="68"/>
        <v>1050</v>
      </c>
      <c r="Q70" s="375">
        <f t="shared" si="69"/>
        <v>87.5</v>
      </c>
      <c r="R70" s="755"/>
      <c r="S70" s="753"/>
      <c r="T70" s="739"/>
      <c r="U70" s="753"/>
      <c r="V70" s="374">
        <f t="shared" si="70"/>
        <v>1114.4892952720786</v>
      </c>
      <c r="W70" s="376">
        <f t="shared" si="71"/>
        <v>92.874107939339879</v>
      </c>
      <c r="X70" s="755"/>
      <c r="Y70" s="753"/>
      <c r="Z70" s="739"/>
      <c r="AA70" s="753"/>
      <c r="AB70" s="374">
        <f t="shared" si="72"/>
        <v>1114.4892952720786</v>
      </c>
      <c r="AC70" s="404">
        <f t="shared" si="73"/>
        <v>92.874107939339879</v>
      </c>
      <c r="AD70" s="755"/>
      <c r="AE70" s="753"/>
      <c r="AF70" s="739"/>
      <c r="AG70" s="753"/>
      <c r="AH70" s="374">
        <f t="shared" si="74"/>
        <v>1114.4892952720786</v>
      </c>
      <c r="AI70" s="404">
        <f t="shared" si="75"/>
        <v>92.874107939339879</v>
      </c>
      <c r="AJ70" s="755"/>
      <c r="AK70" s="753"/>
      <c r="AL70" s="739"/>
      <c r="AM70" s="753"/>
      <c r="AN70" s="374">
        <f t="shared" si="76"/>
        <v>1114.4892952720786</v>
      </c>
      <c r="AO70" s="404">
        <f t="shared" si="77"/>
        <v>92.874107939339879</v>
      </c>
      <c r="AP70" s="755"/>
      <c r="AQ70" s="753"/>
      <c r="AR70" s="739"/>
      <c r="AS70" s="753"/>
      <c r="AT70" s="374">
        <f t="shared" si="78"/>
        <v>1114.4892952720786</v>
      </c>
      <c r="AU70" s="376">
        <f t="shared" si="79"/>
        <v>92.874107939339879</v>
      </c>
      <c r="AV70" s="755"/>
      <c r="AW70" s="753"/>
      <c r="AX70" s="739"/>
    </row>
    <row r="71" spans="1:50" ht="24.75" thickBot="1" x14ac:dyDescent="0.3">
      <c r="A71" s="405">
        <v>4</v>
      </c>
      <c r="B71" s="279" t="s">
        <v>255</v>
      </c>
      <c r="C71" s="290" t="s">
        <v>256</v>
      </c>
      <c r="D71" s="276" t="s">
        <v>554</v>
      </c>
      <c r="E71" s="762"/>
      <c r="F71" s="379" t="s">
        <v>172</v>
      </c>
      <c r="G71" s="379">
        <v>300.26</v>
      </c>
      <c r="H71" s="380" t="s">
        <v>78</v>
      </c>
      <c r="I71" s="379" t="s">
        <v>114</v>
      </c>
      <c r="J71" s="283" t="s">
        <v>301</v>
      </c>
      <c r="K71" s="283" t="s">
        <v>291</v>
      </c>
      <c r="L71" s="406" t="s">
        <v>10</v>
      </c>
      <c r="M71" s="407">
        <v>1</v>
      </c>
      <c r="N71" s="383">
        <v>1000</v>
      </c>
      <c r="O71" s="384">
        <v>0.05</v>
      </c>
      <c r="P71" s="408">
        <f t="shared" si="68"/>
        <v>1050</v>
      </c>
      <c r="Q71" s="386">
        <f t="shared" si="69"/>
        <v>87.5</v>
      </c>
      <c r="R71" s="756"/>
      <c r="S71" s="760"/>
      <c r="T71" s="758"/>
      <c r="U71" s="753"/>
      <c r="V71" s="388">
        <f t="shared" si="70"/>
        <v>1114.4892952720786</v>
      </c>
      <c r="W71" s="389">
        <f t="shared" si="71"/>
        <v>92.874107939339879</v>
      </c>
      <c r="X71" s="756"/>
      <c r="Y71" s="760"/>
      <c r="Z71" s="758"/>
      <c r="AA71" s="753"/>
      <c r="AB71" s="388">
        <f t="shared" si="72"/>
        <v>1114.4892952720786</v>
      </c>
      <c r="AC71" s="409">
        <f t="shared" si="73"/>
        <v>92.874107939339879</v>
      </c>
      <c r="AD71" s="756"/>
      <c r="AE71" s="760"/>
      <c r="AF71" s="758"/>
      <c r="AG71" s="753"/>
      <c r="AH71" s="388">
        <f t="shared" si="74"/>
        <v>1114.4892952720786</v>
      </c>
      <c r="AI71" s="409">
        <f t="shared" si="75"/>
        <v>92.874107939339879</v>
      </c>
      <c r="AJ71" s="756"/>
      <c r="AK71" s="760"/>
      <c r="AL71" s="758"/>
      <c r="AM71" s="753"/>
      <c r="AN71" s="388">
        <f t="shared" si="76"/>
        <v>1114.4892952720786</v>
      </c>
      <c r="AO71" s="409">
        <f t="shared" si="77"/>
        <v>92.874107939339879</v>
      </c>
      <c r="AP71" s="755"/>
      <c r="AQ71" s="760"/>
      <c r="AR71" s="758"/>
      <c r="AS71" s="753"/>
      <c r="AT71" s="388">
        <f t="shared" si="78"/>
        <v>1114.4892952720786</v>
      </c>
      <c r="AU71" s="389">
        <f t="shared" si="79"/>
        <v>92.874107939339879</v>
      </c>
      <c r="AV71" s="756"/>
      <c r="AW71" s="760"/>
      <c r="AX71" s="758"/>
    </row>
    <row r="72" spans="1:50" ht="24" x14ac:dyDescent="0.25">
      <c r="A72" s="410">
        <v>4</v>
      </c>
      <c r="B72" s="263" t="s">
        <v>257</v>
      </c>
      <c r="C72" s="288" t="s">
        <v>258</v>
      </c>
      <c r="D72" s="355" t="s">
        <v>554</v>
      </c>
      <c r="E72" s="763" t="str">
        <f t="shared" ref="E72:E113" si="80">CONCATENATE(C72,I72)</f>
        <v>044101TTPL</v>
      </c>
      <c r="F72" s="355" t="s">
        <v>189</v>
      </c>
      <c r="G72" s="355">
        <v>312.81</v>
      </c>
      <c r="H72" s="356" t="s">
        <v>78</v>
      </c>
      <c r="I72" s="355" t="s">
        <v>114</v>
      </c>
      <c r="J72" s="267" t="s">
        <v>301</v>
      </c>
      <c r="K72" s="267" t="s">
        <v>291</v>
      </c>
      <c r="L72" s="411" t="s">
        <v>10</v>
      </c>
      <c r="M72" s="396">
        <v>1</v>
      </c>
      <c r="N72" s="359">
        <v>1000</v>
      </c>
      <c r="O72" s="360">
        <v>0.05</v>
      </c>
      <c r="P72" s="412">
        <f t="shared" si="68"/>
        <v>1050</v>
      </c>
      <c r="Q72" s="362">
        <f t="shared" si="69"/>
        <v>87.5</v>
      </c>
      <c r="R72" s="754">
        <f>SUM(P72:P74)</f>
        <v>3150</v>
      </c>
      <c r="S72" s="759">
        <f>SUM(Q72:Q74)</f>
        <v>262.5</v>
      </c>
      <c r="T72" s="757"/>
      <c r="U72" s="753"/>
      <c r="V72" s="361">
        <f t="shared" si="70"/>
        <v>1114.4892952720786</v>
      </c>
      <c r="W72" s="363">
        <f t="shared" si="71"/>
        <v>92.874107939339879</v>
      </c>
      <c r="X72" s="754">
        <f>SUM(V72:V74)</f>
        <v>3343.467885816236</v>
      </c>
      <c r="Y72" s="759">
        <f>SUM(W72:W74)</f>
        <v>278.62232381801965</v>
      </c>
      <c r="Z72" s="757"/>
      <c r="AA72" s="753"/>
      <c r="AB72" s="361">
        <f t="shared" si="72"/>
        <v>1114.4892952720786</v>
      </c>
      <c r="AC72" s="363">
        <f t="shared" si="73"/>
        <v>92.874107939339879</v>
      </c>
      <c r="AD72" s="754">
        <f>SUM(AB72:AB74)</f>
        <v>3343.467885816236</v>
      </c>
      <c r="AE72" s="759">
        <f>SUM(AC72:AC74)</f>
        <v>278.62232381801965</v>
      </c>
      <c r="AF72" s="757"/>
      <c r="AG72" s="753"/>
      <c r="AH72" s="361">
        <f t="shared" si="74"/>
        <v>1114.4892952720786</v>
      </c>
      <c r="AI72" s="363">
        <f t="shared" si="75"/>
        <v>92.874107939339879</v>
      </c>
      <c r="AJ72" s="754">
        <f>SUM(AH72:AH74)</f>
        <v>3343.467885816236</v>
      </c>
      <c r="AK72" s="759">
        <f>SUM(AI72:AI74)</f>
        <v>278.62232381801965</v>
      </c>
      <c r="AL72" s="757"/>
      <c r="AM72" s="753"/>
      <c r="AN72" s="361">
        <f t="shared" si="76"/>
        <v>1114.4892952720786</v>
      </c>
      <c r="AO72" s="413">
        <f t="shared" si="77"/>
        <v>92.874107939339879</v>
      </c>
      <c r="AP72" s="759">
        <f>SUM(AN72:AN74)</f>
        <v>3343.467885816236</v>
      </c>
      <c r="AQ72" s="759">
        <f>SUM(AO72:AO74)</f>
        <v>278.62232381801965</v>
      </c>
      <c r="AR72" s="757"/>
      <c r="AS72" s="753"/>
      <c r="AT72" s="361">
        <f t="shared" si="78"/>
        <v>1114.4892952720786</v>
      </c>
      <c r="AU72" s="363">
        <f t="shared" si="79"/>
        <v>92.874107939339879</v>
      </c>
      <c r="AV72" s="754">
        <f>SUM(AT72:AT74)</f>
        <v>3343.467885816236</v>
      </c>
      <c r="AW72" s="759">
        <f>SUM(AU72:AU74)</f>
        <v>278.62232381801965</v>
      </c>
      <c r="AX72" s="757"/>
    </row>
    <row r="73" spans="1:50" ht="24" x14ac:dyDescent="0.25">
      <c r="A73" s="403">
        <v>4</v>
      </c>
      <c r="B73" s="272" t="s">
        <v>257</v>
      </c>
      <c r="C73" s="289" t="s">
        <v>258</v>
      </c>
      <c r="D73" s="368" t="s">
        <v>554</v>
      </c>
      <c r="E73" s="764"/>
      <c r="F73" s="368" t="s">
        <v>174</v>
      </c>
      <c r="G73" s="368">
        <v>249.54</v>
      </c>
      <c r="H73" s="369" t="s">
        <v>78</v>
      </c>
      <c r="I73" s="368" t="s">
        <v>114</v>
      </c>
      <c r="J73" s="276" t="s">
        <v>295</v>
      </c>
      <c r="K73" s="276" t="s">
        <v>300</v>
      </c>
      <c r="L73" s="400" t="s">
        <v>10</v>
      </c>
      <c r="M73" s="401">
        <v>1</v>
      </c>
      <c r="N73" s="372">
        <v>1000</v>
      </c>
      <c r="O73" s="373">
        <v>0.05</v>
      </c>
      <c r="P73" s="402">
        <f t="shared" si="68"/>
        <v>1050</v>
      </c>
      <c r="Q73" s="375">
        <f t="shared" si="69"/>
        <v>87.5</v>
      </c>
      <c r="R73" s="755"/>
      <c r="S73" s="753"/>
      <c r="T73" s="739"/>
      <c r="U73" s="753"/>
      <c r="V73" s="374">
        <f t="shared" si="70"/>
        <v>1114.4892952720786</v>
      </c>
      <c r="W73" s="376">
        <f t="shared" si="71"/>
        <v>92.874107939339879</v>
      </c>
      <c r="X73" s="755"/>
      <c r="Y73" s="753"/>
      <c r="Z73" s="739"/>
      <c r="AA73" s="753"/>
      <c r="AB73" s="374">
        <f t="shared" si="72"/>
        <v>1114.4892952720786</v>
      </c>
      <c r="AC73" s="365">
        <f t="shared" si="73"/>
        <v>92.874107939339879</v>
      </c>
      <c r="AD73" s="755"/>
      <c r="AE73" s="753"/>
      <c r="AF73" s="739"/>
      <c r="AG73" s="753"/>
      <c r="AH73" s="374">
        <f t="shared" si="74"/>
        <v>1114.4892952720786</v>
      </c>
      <c r="AI73" s="365">
        <f t="shared" si="75"/>
        <v>92.874107939339879</v>
      </c>
      <c r="AJ73" s="755"/>
      <c r="AK73" s="753"/>
      <c r="AL73" s="739"/>
      <c r="AM73" s="753"/>
      <c r="AN73" s="374">
        <f t="shared" si="76"/>
        <v>1114.4892952720786</v>
      </c>
      <c r="AO73" s="404">
        <f t="shared" si="77"/>
        <v>92.874107939339879</v>
      </c>
      <c r="AP73" s="753"/>
      <c r="AQ73" s="753"/>
      <c r="AR73" s="739"/>
      <c r="AS73" s="753"/>
      <c r="AT73" s="374">
        <f t="shared" si="78"/>
        <v>1114.4892952720786</v>
      </c>
      <c r="AU73" s="365">
        <f t="shared" si="79"/>
        <v>92.874107939339879</v>
      </c>
      <c r="AV73" s="755"/>
      <c r="AW73" s="753"/>
      <c r="AX73" s="739"/>
    </row>
    <row r="74" spans="1:50" ht="24.75" thickBot="1" x14ac:dyDescent="0.3">
      <c r="A74" s="405">
        <v>4</v>
      </c>
      <c r="B74" s="279" t="s">
        <v>257</v>
      </c>
      <c r="C74" s="290" t="s">
        <v>258</v>
      </c>
      <c r="D74" s="379" t="s">
        <v>554</v>
      </c>
      <c r="E74" s="762"/>
      <c r="F74" s="379" t="s">
        <v>172</v>
      </c>
      <c r="G74" s="379">
        <v>35.99</v>
      </c>
      <c r="H74" s="380" t="s">
        <v>78</v>
      </c>
      <c r="I74" s="379" t="s">
        <v>114</v>
      </c>
      <c r="J74" s="283" t="s">
        <v>295</v>
      </c>
      <c r="K74" s="283" t="s">
        <v>291</v>
      </c>
      <c r="L74" s="406" t="s">
        <v>10</v>
      </c>
      <c r="M74" s="407">
        <v>1</v>
      </c>
      <c r="N74" s="383">
        <v>1000</v>
      </c>
      <c r="O74" s="384">
        <v>0.05</v>
      </c>
      <c r="P74" s="408">
        <f t="shared" si="68"/>
        <v>1050</v>
      </c>
      <c r="Q74" s="386">
        <f t="shared" si="69"/>
        <v>87.5</v>
      </c>
      <c r="R74" s="756"/>
      <c r="S74" s="760"/>
      <c r="T74" s="758"/>
      <c r="U74" s="753"/>
      <c r="V74" s="385">
        <f t="shared" si="70"/>
        <v>1114.4892952720786</v>
      </c>
      <c r="W74" s="387">
        <f t="shared" si="71"/>
        <v>92.874107939339879</v>
      </c>
      <c r="X74" s="756"/>
      <c r="Y74" s="760"/>
      <c r="Z74" s="758"/>
      <c r="AA74" s="753"/>
      <c r="AB74" s="385">
        <f t="shared" si="72"/>
        <v>1114.4892952720786</v>
      </c>
      <c r="AC74" s="390">
        <f t="shared" si="73"/>
        <v>92.874107939339879</v>
      </c>
      <c r="AD74" s="756"/>
      <c r="AE74" s="760"/>
      <c r="AF74" s="758"/>
      <c r="AG74" s="753"/>
      <c r="AH74" s="385">
        <f t="shared" si="74"/>
        <v>1114.4892952720786</v>
      </c>
      <c r="AI74" s="390">
        <f t="shared" si="75"/>
        <v>92.874107939339879</v>
      </c>
      <c r="AJ74" s="756"/>
      <c r="AK74" s="760"/>
      <c r="AL74" s="758"/>
      <c r="AM74" s="753"/>
      <c r="AN74" s="385">
        <f t="shared" si="76"/>
        <v>1114.4892952720786</v>
      </c>
      <c r="AO74" s="414">
        <f t="shared" si="77"/>
        <v>92.874107939339879</v>
      </c>
      <c r="AP74" s="760"/>
      <c r="AQ74" s="760"/>
      <c r="AR74" s="758"/>
      <c r="AS74" s="753"/>
      <c r="AT74" s="385">
        <f t="shared" si="78"/>
        <v>1114.4892952720786</v>
      </c>
      <c r="AU74" s="390">
        <f t="shared" si="79"/>
        <v>92.874107939339879</v>
      </c>
      <c r="AV74" s="756"/>
      <c r="AW74" s="760"/>
      <c r="AX74" s="758"/>
    </row>
    <row r="75" spans="1:50" ht="24" x14ac:dyDescent="0.25">
      <c r="A75" s="410">
        <v>4</v>
      </c>
      <c r="B75" s="263" t="s">
        <v>259</v>
      </c>
      <c r="C75" s="288" t="s">
        <v>260</v>
      </c>
      <c r="D75" s="355" t="s">
        <v>554</v>
      </c>
      <c r="E75" s="763" t="str">
        <f t="shared" si="80"/>
        <v>044102TTPL</v>
      </c>
      <c r="F75" s="355" t="s">
        <v>189</v>
      </c>
      <c r="G75" s="355">
        <v>312.81</v>
      </c>
      <c r="H75" s="356" t="s">
        <v>78</v>
      </c>
      <c r="I75" s="355" t="s">
        <v>114</v>
      </c>
      <c r="J75" s="267" t="s">
        <v>301</v>
      </c>
      <c r="K75" s="267" t="s">
        <v>291</v>
      </c>
      <c r="L75" s="411" t="s">
        <v>10</v>
      </c>
      <c r="M75" s="396">
        <v>1</v>
      </c>
      <c r="N75" s="359">
        <v>1000</v>
      </c>
      <c r="O75" s="360">
        <v>0.05</v>
      </c>
      <c r="P75" s="412">
        <f t="shared" si="68"/>
        <v>1050</v>
      </c>
      <c r="Q75" s="362">
        <f t="shared" si="69"/>
        <v>87.5</v>
      </c>
      <c r="R75" s="754">
        <f>SUM(P75:P78)</f>
        <v>4200</v>
      </c>
      <c r="S75" s="759">
        <f>SUM(Q75:Q78)</f>
        <v>350</v>
      </c>
      <c r="T75" s="757"/>
      <c r="U75" s="753"/>
      <c r="V75" s="364">
        <f t="shared" si="70"/>
        <v>1114.4892952720786</v>
      </c>
      <c r="W75" s="365">
        <f t="shared" si="71"/>
        <v>92.874107939339879</v>
      </c>
      <c r="X75" s="754">
        <f>SUM(V75:V78)</f>
        <v>4457.9571810883144</v>
      </c>
      <c r="Y75" s="759">
        <f>SUM(W75:W78)</f>
        <v>371.49643175735952</v>
      </c>
      <c r="Z75" s="757"/>
      <c r="AA75" s="753"/>
      <c r="AB75" s="361">
        <f t="shared" si="72"/>
        <v>1114.4892952720786</v>
      </c>
      <c r="AC75" s="363">
        <f t="shared" si="73"/>
        <v>92.874107939339879</v>
      </c>
      <c r="AD75" s="754">
        <f>SUM(AB75:AB78)</f>
        <v>4457.9571810883144</v>
      </c>
      <c r="AE75" s="759">
        <f>SUM(AC75:AC78)</f>
        <v>371.49643175735952</v>
      </c>
      <c r="AF75" s="757"/>
      <c r="AG75" s="753"/>
      <c r="AH75" s="364">
        <f t="shared" si="74"/>
        <v>1114.4892952720786</v>
      </c>
      <c r="AI75" s="404">
        <f t="shared" si="75"/>
        <v>92.874107939339879</v>
      </c>
      <c r="AJ75" s="754">
        <f>SUM(AH75:AH78)</f>
        <v>4457.9571810883144</v>
      </c>
      <c r="AK75" s="759">
        <f>SUM(AI75:AI78)</f>
        <v>371.49643175735952</v>
      </c>
      <c r="AL75" s="757"/>
      <c r="AM75" s="753"/>
      <c r="AN75" s="364">
        <f t="shared" si="76"/>
        <v>1114.4892952720786</v>
      </c>
      <c r="AO75" s="404">
        <f t="shared" si="77"/>
        <v>92.874107939339879</v>
      </c>
      <c r="AP75" s="755">
        <f>SUM(AN75:AN78)</f>
        <v>4457.9571810883144</v>
      </c>
      <c r="AQ75" s="759">
        <f>SUM(AO75:AO78)</f>
        <v>371.49643175735952</v>
      </c>
      <c r="AR75" s="757"/>
      <c r="AS75" s="753"/>
      <c r="AT75" s="364">
        <f t="shared" si="78"/>
        <v>1114.4892952720786</v>
      </c>
      <c r="AU75" s="404">
        <f t="shared" si="79"/>
        <v>92.874107939339879</v>
      </c>
      <c r="AV75" s="754">
        <f>SUM(AT75:AT78)</f>
        <v>4457.9571810883144</v>
      </c>
      <c r="AW75" s="759">
        <f>SUM(AU75:AU78)</f>
        <v>371.49643175735952</v>
      </c>
      <c r="AX75" s="757"/>
    </row>
    <row r="76" spans="1:50" ht="24" x14ac:dyDescent="0.25">
      <c r="A76" s="403">
        <v>4</v>
      </c>
      <c r="B76" s="272" t="s">
        <v>259</v>
      </c>
      <c r="C76" s="289" t="s">
        <v>260</v>
      </c>
      <c r="D76" s="368" t="s">
        <v>554</v>
      </c>
      <c r="E76" s="764"/>
      <c r="F76" s="368" t="s">
        <v>174</v>
      </c>
      <c r="G76" s="368">
        <v>257.04000000000002</v>
      </c>
      <c r="H76" s="369" t="s">
        <v>78</v>
      </c>
      <c r="I76" s="368" t="s">
        <v>114</v>
      </c>
      <c r="J76" s="276" t="s">
        <v>295</v>
      </c>
      <c r="K76" s="276" t="s">
        <v>300</v>
      </c>
      <c r="L76" s="400" t="s">
        <v>10</v>
      </c>
      <c r="M76" s="401">
        <v>1</v>
      </c>
      <c r="N76" s="372">
        <v>1000</v>
      </c>
      <c r="O76" s="373">
        <v>0.05</v>
      </c>
      <c r="P76" s="402">
        <f t="shared" si="68"/>
        <v>1050</v>
      </c>
      <c r="Q76" s="375">
        <f t="shared" si="69"/>
        <v>87.5</v>
      </c>
      <c r="R76" s="755"/>
      <c r="S76" s="753"/>
      <c r="T76" s="739"/>
      <c r="U76" s="753"/>
      <c r="V76" s="374">
        <f t="shared" si="70"/>
        <v>1114.4892952720786</v>
      </c>
      <c r="W76" s="376">
        <f t="shared" si="71"/>
        <v>92.874107939339879</v>
      </c>
      <c r="X76" s="755"/>
      <c r="Y76" s="753"/>
      <c r="Z76" s="739"/>
      <c r="AA76" s="753"/>
      <c r="AB76" s="374">
        <f t="shared" si="72"/>
        <v>1114.4892952720786</v>
      </c>
      <c r="AC76" s="365">
        <f t="shared" si="73"/>
        <v>92.874107939339879</v>
      </c>
      <c r="AD76" s="755"/>
      <c r="AE76" s="753"/>
      <c r="AF76" s="739"/>
      <c r="AG76" s="753"/>
      <c r="AH76" s="374">
        <f t="shared" si="74"/>
        <v>1114.4892952720786</v>
      </c>
      <c r="AI76" s="404">
        <f t="shared" si="75"/>
        <v>92.874107939339879</v>
      </c>
      <c r="AJ76" s="755"/>
      <c r="AK76" s="753"/>
      <c r="AL76" s="739"/>
      <c r="AM76" s="753"/>
      <c r="AN76" s="374">
        <f t="shared" si="76"/>
        <v>1114.4892952720786</v>
      </c>
      <c r="AO76" s="404">
        <f t="shared" si="77"/>
        <v>92.874107939339879</v>
      </c>
      <c r="AP76" s="755"/>
      <c r="AQ76" s="753"/>
      <c r="AR76" s="739"/>
      <c r="AS76" s="753"/>
      <c r="AT76" s="374">
        <f t="shared" si="78"/>
        <v>1114.4892952720786</v>
      </c>
      <c r="AU76" s="404">
        <f t="shared" si="79"/>
        <v>92.874107939339879</v>
      </c>
      <c r="AV76" s="755"/>
      <c r="AW76" s="753"/>
      <c r="AX76" s="739"/>
    </row>
    <row r="77" spans="1:50" ht="24" x14ac:dyDescent="0.25">
      <c r="A77" s="403">
        <v>4</v>
      </c>
      <c r="B77" s="272" t="s">
        <v>259</v>
      </c>
      <c r="C77" s="289" t="s">
        <v>260</v>
      </c>
      <c r="D77" s="368" t="s">
        <v>554</v>
      </c>
      <c r="E77" s="764"/>
      <c r="F77" s="368" t="s">
        <v>172</v>
      </c>
      <c r="G77" s="368">
        <v>23.37</v>
      </c>
      <c r="H77" s="369" t="s">
        <v>78</v>
      </c>
      <c r="I77" s="368" t="s">
        <v>114</v>
      </c>
      <c r="J77" s="276" t="s">
        <v>295</v>
      </c>
      <c r="K77" s="276" t="s">
        <v>291</v>
      </c>
      <c r="L77" s="400" t="s">
        <v>10</v>
      </c>
      <c r="M77" s="401">
        <v>1</v>
      </c>
      <c r="N77" s="372">
        <v>1000</v>
      </c>
      <c r="O77" s="373">
        <v>0.05</v>
      </c>
      <c r="P77" s="402">
        <f t="shared" si="68"/>
        <v>1050</v>
      </c>
      <c r="Q77" s="375">
        <f t="shared" si="69"/>
        <v>87.5</v>
      </c>
      <c r="R77" s="755"/>
      <c r="S77" s="753"/>
      <c r="T77" s="739"/>
      <c r="U77" s="753"/>
      <c r="V77" s="374">
        <f t="shared" si="70"/>
        <v>1114.4892952720786</v>
      </c>
      <c r="W77" s="376">
        <f t="shared" si="71"/>
        <v>92.874107939339879</v>
      </c>
      <c r="X77" s="755"/>
      <c r="Y77" s="753"/>
      <c r="Z77" s="739"/>
      <c r="AA77" s="753"/>
      <c r="AB77" s="374">
        <f t="shared" si="72"/>
        <v>1114.4892952720786</v>
      </c>
      <c r="AC77" s="365">
        <f t="shared" si="73"/>
        <v>92.874107939339879</v>
      </c>
      <c r="AD77" s="755"/>
      <c r="AE77" s="753"/>
      <c r="AF77" s="739"/>
      <c r="AG77" s="753"/>
      <c r="AH77" s="374">
        <f t="shared" si="74"/>
        <v>1114.4892952720786</v>
      </c>
      <c r="AI77" s="404">
        <f t="shared" si="75"/>
        <v>92.874107939339879</v>
      </c>
      <c r="AJ77" s="755"/>
      <c r="AK77" s="753"/>
      <c r="AL77" s="739"/>
      <c r="AM77" s="753"/>
      <c r="AN77" s="374">
        <f t="shared" si="76"/>
        <v>1114.4892952720786</v>
      </c>
      <c r="AO77" s="404">
        <f t="shared" si="77"/>
        <v>92.874107939339879</v>
      </c>
      <c r="AP77" s="755"/>
      <c r="AQ77" s="753"/>
      <c r="AR77" s="739"/>
      <c r="AS77" s="753"/>
      <c r="AT77" s="374">
        <f t="shared" si="78"/>
        <v>1114.4892952720786</v>
      </c>
      <c r="AU77" s="404">
        <f t="shared" si="79"/>
        <v>92.874107939339879</v>
      </c>
      <c r="AV77" s="755"/>
      <c r="AW77" s="753"/>
      <c r="AX77" s="739"/>
    </row>
    <row r="78" spans="1:50" ht="24.75" thickBot="1" x14ac:dyDescent="0.3">
      <c r="A78" s="405">
        <v>4</v>
      </c>
      <c r="B78" s="279" t="s">
        <v>259</v>
      </c>
      <c r="C78" s="290" t="s">
        <v>260</v>
      </c>
      <c r="D78" s="379" t="s">
        <v>554</v>
      </c>
      <c r="E78" s="762"/>
      <c r="F78" s="379" t="s">
        <v>172</v>
      </c>
      <c r="G78" s="379">
        <v>12.33</v>
      </c>
      <c r="H78" s="380" t="s">
        <v>78</v>
      </c>
      <c r="I78" s="379" t="s">
        <v>114</v>
      </c>
      <c r="J78" s="283" t="s">
        <v>295</v>
      </c>
      <c r="K78" s="283" t="s">
        <v>292</v>
      </c>
      <c r="L78" s="406" t="s">
        <v>10</v>
      </c>
      <c r="M78" s="407">
        <v>1</v>
      </c>
      <c r="N78" s="383">
        <v>1000</v>
      </c>
      <c r="O78" s="384">
        <v>0.05</v>
      </c>
      <c r="P78" s="408">
        <f t="shared" si="68"/>
        <v>1050</v>
      </c>
      <c r="Q78" s="386">
        <f t="shared" si="69"/>
        <v>87.5</v>
      </c>
      <c r="R78" s="756"/>
      <c r="S78" s="760"/>
      <c r="T78" s="758"/>
      <c r="U78" s="753"/>
      <c r="V78" s="388">
        <f t="shared" si="70"/>
        <v>1114.4892952720786</v>
      </c>
      <c r="W78" s="389">
        <f t="shared" si="71"/>
        <v>92.874107939339879</v>
      </c>
      <c r="X78" s="756"/>
      <c r="Y78" s="760"/>
      <c r="Z78" s="758"/>
      <c r="AA78" s="753"/>
      <c r="AB78" s="385">
        <f t="shared" si="72"/>
        <v>1114.4892952720786</v>
      </c>
      <c r="AC78" s="390">
        <f t="shared" si="73"/>
        <v>92.874107939339879</v>
      </c>
      <c r="AD78" s="756"/>
      <c r="AE78" s="760"/>
      <c r="AF78" s="758"/>
      <c r="AG78" s="753"/>
      <c r="AH78" s="388">
        <f t="shared" si="74"/>
        <v>1114.4892952720786</v>
      </c>
      <c r="AI78" s="409">
        <f t="shared" si="75"/>
        <v>92.874107939339879</v>
      </c>
      <c r="AJ78" s="756"/>
      <c r="AK78" s="760"/>
      <c r="AL78" s="758"/>
      <c r="AM78" s="753"/>
      <c r="AN78" s="388">
        <f t="shared" si="76"/>
        <v>1114.4892952720786</v>
      </c>
      <c r="AO78" s="409">
        <f t="shared" si="77"/>
        <v>92.874107939339879</v>
      </c>
      <c r="AP78" s="755"/>
      <c r="AQ78" s="760"/>
      <c r="AR78" s="758"/>
      <c r="AS78" s="753"/>
      <c r="AT78" s="388">
        <f t="shared" si="78"/>
        <v>1114.4892952720786</v>
      </c>
      <c r="AU78" s="409">
        <f t="shared" si="79"/>
        <v>92.874107939339879</v>
      </c>
      <c r="AV78" s="756"/>
      <c r="AW78" s="760"/>
      <c r="AX78" s="758"/>
    </row>
    <row r="79" spans="1:50" ht="24" x14ac:dyDescent="0.25">
      <c r="A79" s="410">
        <v>4</v>
      </c>
      <c r="B79" s="263" t="s">
        <v>261</v>
      </c>
      <c r="C79" s="288" t="s">
        <v>262</v>
      </c>
      <c r="D79" s="355" t="s">
        <v>554</v>
      </c>
      <c r="E79" s="763" t="str">
        <f t="shared" si="80"/>
        <v>044103TTPL</v>
      </c>
      <c r="F79" s="355" t="s">
        <v>189</v>
      </c>
      <c r="G79" s="355">
        <v>312.81</v>
      </c>
      <c r="H79" s="356" t="s">
        <v>78</v>
      </c>
      <c r="I79" s="355" t="s">
        <v>114</v>
      </c>
      <c r="J79" s="267" t="s">
        <v>301</v>
      </c>
      <c r="K79" s="267" t="s">
        <v>291</v>
      </c>
      <c r="L79" s="411" t="s">
        <v>10</v>
      </c>
      <c r="M79" s="396">
        <v>1</v>
      </c>
      <c r="N79" s="359">
        <v>1000</v>
      </c>
      <c r="O79" s="360">
        <v>0.05</v>
      </c>
      <c r="P79" s="412">
        <f t="shared" si="68"/>
        <v>1050</v>
      </c>
      <c r="Q79" s="362">
        <f t="shared" si="69"/>
        <v>87.5</v>
      </c>
      <c r="R79" s="754">
        <f>SUM(P79:P82)</f>
        <v>4200</v>
      </c>
      <c r="S79" s="759">
        <f>SUM(Q79:Q82)</f>
        <v>350</v>
      </c>
      <c r="T79" s="757"/>
      <c r="U79" s="753"/>
      <c r="V79" s="361">
        <f t="shared" si="70"/>
        <v>1114.4892952720786</v>
      </c>
      <c r="W79" s="363">
        <f t="shared" si="71"/>
        <v>92.874107939339879</v>
      </c>
      <c r="X79" s="754">
        <f>SUM(V79:V82)</f>
        <v>4457.9571810883144</v>
      </c>
      <c r="Y79" s="759">
        <f>SUM(W79:W82)</f>
        <v>371.49643175735952</v>
      </c>
      <c r="Z79" s="757"/>
      <c r="AA79" s="753"/>
      <c r="AB79" s="361">
        <f t="shared" si="72"/>
        <v>1114.4892952720786</v>
      </c>
      <c r="AC79" s="363">
        <f t="shared" si="73"/>
        <v>92.874107939339879</v>
      </c>
      <c r="AD79" s="754">
        <f>SUM(AB79:AB82)</f>
        <v>4457.9571810883144</v>
      </c>
      <c r="AE79" s="759">
        <f>SUM(AC79:AC82)</f>
        <v>371.49643175735952</v>
      </c>
      <c r="AF79" s="757"/>
      <c r="AG79" s="753"/>
      <c r="AH79" s="361">
        <f t="shared" si="74"/>
        <v>1114.4892952720786</v>
      </c>
      <c r="AI79" s="363">
        <f t="shared" si="75"/>
        <v>92.874107939339879</v>
      </c>
      <c r="AJ79" s="754">
        <f>SUM(AH79:AH82)</f>
        <v>4457.9571810883144</v>
      </c>
      <c r="AK79" s="759">
        <f>SUM(AI79:AI82)</f>
        <v>371.49643175735952</v>
      </c>
      <c r="AL79" s="757"/>
      <c r="AM79" s="753"/>
      <c r="AN79" s="361">
        <f t="shared" si="76"/>
        <v>1114.4892952720786</v>
      </c>
      <c r="AO79" s="413">
        <f t="shared" si="77"/>
        <v>92.874107939339879</v>
      </c>
      <c r="AP79" s="759">
        <f>SUM(AN79:AN82)</f>
        <v>4457.9571810883144</v>
      </c>
      <c r="AQ79" s="759">
        <f>SUM(AO79:AO82)</f>
        <v>371.49643175735952</v>
      </c>
      <c r="AR79" s="757"/>
      <c r="AS79" s="753"/>
      <c r="AT79" s="361">
        <f t="shared" si="78"/>
        <v>1114.4892952720786</v>
      </c>
      <c r="AU79" s="363">
        <f t="shared" si="79"/>
        <v>92.874107939339879</v>
      </c>
      <c r="AV79" s="754">
        <f>SUM(AT79:AT82)</f>
        <v>4457.9571810883144</v>
      </c>
      <c r="AW79" s="759">
        <f>SUM(AU79:AU82)</f>
        <v>371.49643175735952</v>
      </c>
      <c r="AX79" s="757"/>
    </row>
    <row r="80" spans="1:50" ht="24" x14ac:dyDescent="0.25">
      <c r="A80" s="403">
        <v>4</v>
      </c>
      <c r="B80" s="272" t="s">
        <v>261</v>
      </c>
      <c r="C80" s="289" t="s">
        <v>262</v>
      </c>
      <c r="D80" s="368" t="s">
        <v>554</v>
      </c>
      <c r="E80" s="764"/>
      <c r="F80" s="368" t="s">
        <v>174</v>
      </c>
      <c r="G80" s="368">
        <v>257.04000000000002</v>
      </c>
      <c r="H80" s="369" t="s">
        <v>78</v>
      </c>
      <c r="I80" s="368" t="s">
        <v>114</v>
      </c>
      <c r="J80" s="276" t="s">
        <v>295</v>
      </c>
      <c r="K80" s="276" t="s">
        <v>300</v>
      </c>
      <c r="L80" s="400" t="s">
        <v>10</v>
      </c>
      <c r="M80" s="401">
        <v>1</v>
      </c>
      <c r="N80" s="372">
        <v>1000</v>
      </c>
      <c r="O80" s="373">
        <v>0.05</v>
      </c>
      <c r="P80" s="402">
        <f t="shared" si="68"/>
        <v>1050</v>
      </c>
      <c r="Q80" s="375">
        <f t="shared" si="69"/>
        <v>87.5</v>
      </c>
      <c r="R80" s="755"/>
      <c r="S80" s="753"/>
      <c r="T80" s="739"/>
      <c r="U80" s="753"/>
      <c r="V80" s="374">
        <f t="shared" si="70"/>
        <v>1114.4892952720786</v>
      </c>
      <c r="W80" s="376">
        <f t="shared" si="71"/>
        <v>92.874107939339879</v>
      </c>
      <c r="X80" s="755"/>
      <c r="Y80" s="753"/>
      <c r="Z80" s="739"/>
      <c r="AA80" s="753"/>
      <c r="AB80" s="374">
        <f t="shared" si="72"/>
        <v>1114.4892952720786</v>
      </c>
      <c r="AC80" s="365">
        <f t="shared" si="73"/>
        <v>92.874107939339879</v>
      </c>
      <c r="AD80" s="755"/>
      <c r="AE80" s="753"/>
      <c r="AF80" s="739"/>
      <c r="AG80" s="753"/>
      <c r="AH80" s="374">
        <f t="shared" si="74"/>
        <v>1114.4892952720786</v>
      </c>
      <c r="AI80" s="365">
        <f t="shared" si="75"/>
        <v>92.874107939339879</v>
      </c>
      <c r="AJ80" s="755"/>
      <c r="AK80" s="753"/>
      <c r="AL80" s="739"/>
      <c r="AM80" s="753"/>
      <c r="AN80" s="374">
        <f t="shared" si="76"/>
        <v>1114.4892952720786</v>
      </c>
      <c r="AO80" s="404">
        <f t="shared" si="77"/>
        <v>92.874107939339879</v>
      </c>
      <c r="AP80" s="753"/>
      <c r="AQ80" s="753"/>
      <c r="AR80" s="739"/>
      <c r="AS80" s="753"/>
      <c r="AT80" s="374">
        <f t="shared" si="78"/>
        <v>1114.4892952720786</v>
      </c>
      <c r="AU80" s="365">
        <f t="shared" si="79"/>
        <v>92.874107939339879</v>
      </c>
      <c r="AV80" s="755"/>
      <c r="AW80" s="753"/>
      <c r="AX80" s="739"/>
    </row>
    <row r="81" spans="1:50" ht="24" x14ac:dyDescent="0.25">
      <c r="A81" s="403">
        <v>4</v>
      </c>
      <c r="B81" s="272" t="s">
        <v>261</v>
      </c>
      <c r="C81" s="289" t="s">
        <v>262</v>
      </c>
      <c r="D81" s="368" t="s">
        <v>554</v>
      </c>
      <c r="E81" s="764"/>
      <c r="F81" s="368" t="s">
        <v>172</v>
      </c>
      <c r="G81" s="368">
        <v>22.47</v>
      </c>
      <c r="H81" s="369" t="s">
        <v>78</v>
      </c>
      <c r="I81" s="368" t="s">
        <v>114</v>
      </c>
      <c r="J81" s="276" t="s">
        <v>295</v>
      </c>
      <c r="K81" s="276" t="s">
        <v>291</v>
      </c>
      <c r="L81" s="400" t="s">
        <v>10</v>
      </c>
      <c r="M81" s="401">
        <v>1</v>
      </c>
      <c r="N81" s="372">
        <v>1000</v>
      </c>
      <c r="O81" s="373">
        <v>0.05</v>
      </c>
      <c r="P81" s="402">
        <f t="shared" si="68"/>
        <v>1050</v>
      </c>
      <c r="Q81" s="375">
        <f t="shared" si="69"/>
        <v>87.5</v>
      </c>
      <c r="R81" s="755"/>
      <c r="S81" s="753"/>
      <c r="T81" s="739"/>
      <c r="U81" s="753"/>
      <c r="V81" s="374">
        <f t="shared" si="70"/>
        <v>1114.4892952720786</v>
      </c>
      <c r="W81" s="376">
        <f t="shared" si="71"/>
        <v>92.874107939339879</v>
      </c>
      <c r="X81" s="755"/>
      <c r="Y81" s="753"/>
      <c r="Z81" s="739"/>
      <c r="AA81" s="753"/>
      <c r="AB81" s="374">
        <f t="shared" si="72"/>
        <v>1114.4892952720786</v>
      </c>
      <c r="AC81" s="365">
        <f t="shared" si="73"/>
        <v>92.874107939339879</v>
      </c>
      <c r="AD81" s="755"/>
      <c r="AE81" s="753"/>
      <c r="AF81" s="739"/>
      <c r="AG81" s="753"/>
      <c r="AH81" s="374">
        <f t="shared" si="74"/>
        <v>1114.4892952720786</v>
      </c>
      <c r="AI81" s="365">
        <f t="shared" si="75"/>
        <v>92.874107939339879</v>
      </c>
      <c r="AJ81" s="755"/>
      <c r="AK81" s="753"/>
      <c r="AL81" s="739"/>
      <c r="AM81" s="753"/>
      <c r="AN81" s="374">
        <f t="shared" si="76"/>
        <v>1114.4892952720786</v>
      </c>
      <c r="AO81" s="404">
        <f t="shared" si="77"/>
        <v>92.874107939339879</v>
      </c>
      <c r="AP81" s="753"/>
      <c r="AQ81" s="753"/>
      <c r="AR81" s="739"/>
      <c r="AS81" s="753"/>
      <c r="AT81" s="374">
        <f t="shared" si="78"/>
        <v>1114.4892952720786</v>
      </c>
      <c r="AU81" s="365">
        <f t="shared" si="79"/>
        <v>92.874107939339879</v>
      </c>
      <c r="AV81" s="755"/>
      <c r="AW81" s="753"/>
      <c r="AX81" s="739"/>
    </row>
    <row r="82" spans="1:50" ht="24.75" thickBot="1" x14ac:dyDescent="0.3">
      <c r="A82" s="405">
        <v>4</v>
      </c>
      <c r="B82" s="279" t="s">
        <v>261</v>
      </c>
      <c r="C82" s="290" t="s">
        <v>262</v>
      </c>
      <c r="D82" s="379" t="s">
        <v>554</v>
      </c>
      <c r="E82" s="762"/>
      <c r="F82" s="379" t="s">
        <v>172</v>
      </c>
      <c r="G82" s="379">
        <v>12.16</v>
      </c>
      <c r="H82" s="380" t="s">
        <v>78</v>
      </c>
      <c r="I82" s="379" t="s">
        <v>114</v>
      </c>
      <c r="J82" s="283" t="s">
        <v>295</v>
      </c>
      <c r="K82" s="283" t="s">
        <v>292</v>
      </c>
      <c r="L82" s="406" t="s">
        <v>10</v>
      </c>
      <c r="M82" s="407">
        <v>1</v>
      </c>
      <c r="N82" s="383">
        <v>1000</v>
      </c>
      <c r="O82" s="384">
        <v>0.05</v>
      </c>
      <c r="P82" s="408">
        <f t="shared" si="68"/>
        <v>1050</v>
      </c>
      <c r="Q82" s="386">
        <f t="shared" si="69"/>
        <v>87.5</v>
      </c>
      <c r="R82" s="756"/>
      <c r="S82" s="760"/>
      <c r="T82" s="758"/>
      <c r="U82" s="753"/>
      <c r="V82" s="385">
        <f t="shared" si="70"/>
        <v>1114.4892952720786</v>
      </c>
      <c r="W82" s="387">
        <f t="shared" si="71"/>
        <v>92.874107939339879</v>
      </c>
      <c r="X82" s="756"/>
      <c r="Y82" s="760"/>
      <c r="Z82" s="758"/>
      <c r="AA82" s="753"/>
      <c r="AB82" s="415">
        <f t="shared" si="72"/>
        <v>1114.4892952720786</v>
      </c>
      <c r="AC82" s="390">
        <f t="shared" si="73"/>
        <v>92.874107939339879</v>
      </c>
      <c r="AD82" s="756"/>
      <c r="AE82" s="760"/>
      <c r="AF82" s="758"/>
      <c r="AG82" s="753"/>
      <c r="AH82" s="415">
        <f t="shared" si="74"/>
        <v>1114.4892952720786</v>
      </c>
      <c r="AI82" s="390">
        <f t="shared" si="75"/>
        <v>92.874107939339879</v>
      </c>
      <c r="AJ82" s="756"/>
      <c r="AK82" s="760"/>
      <c r="AL82" s="758"/>
      <c r="AM82" s="753"/>
      <c r="AN82" s="415">
        <f t="shared" si="76"/>
        <v>1114.4892952720786</v>
      </c>
      <c r="AO82" s="414">
        <f t="shared" si="77"/>
        <v>92.874107939339879</v>
      </c>
      <c r="AP82" s="760"/>
      <c r="AQ82" s="760"/>
      <c r="AR82" s="758"/>
      <c r="AS82" s="753"/>
      <c r="AT82" s="415">
        <f t="shared" si="78"/>
        <v>1114.4892952720786</v>
      </c>
      <c r="AU82" s="390">
        <f t="shared" si="79"/>
        <v>92.874107939339879</v>
      </c>
      <c r="AV82" s="756"/>
      <c r="AW82" s="760"/>
      <c r="AX82" s="758"/>
    </row>
    <row r="83" spans="1:50" ht="24" x14ac:dyDescent="0.25">
      <c r="A83" s="410">
        <v>4</v>
      </c>
      <c r="B83" s="263" t="s">
        <v>263</v>
      </c>
      <c r="C83" s="288" t="s">
        <v>264</v>
      </c>
      <c r="D83" s="355" t="s">
        <v>554</v>
      </c>
      <c r="E83" s="763" t="str">
        <f t="shared" si="80"/>
        <v>044104TTPL</v>
      </c>
      <c r="F83" s="355" t="s">
        <v>189</v>
      </c>
      <c r="G83" s="355">
        <v>312.81</v>
      </c>
      <c r="H83" s="356" t="s">
        <v>78</v>
      </c>
      <c r="I83" s="355" t="s">
        <v>114</v>
      </c>
      <c r="J83" s="267" t="s">
        <v>301</v>
      </c>
      <c r="K83" s="267" t="s">
        <v>291</v>
      </c>
      <c r="L83" s="411" t="s">
        <v>10</v>
      </c>
      <c r="M83" s="396">
        <v>1</v>
      </c>
      <c r="N83" s="359">
        <v>1000</v>
      </c>
      <c r="O83" s="360">
        <v>0.05</v>
      </c>
      <c r="P83" s="412">
        <f t="shared" si="68"/>
        <v>1050</v>
      </c>
      <c r="Q83" s="362">
        <f t="shared" si="69"/>
        <v>87.5</v>
      </c>
      <c r="R83" s="754">
        <f>SUM(P83:P86)</f>
        <v>4200</v>
      </c>
      <c r="S83" s="759">
        <f>SUM(Q83:Q86)</f>
        <v>350</v>
      </c>
      <c r="T83" s="757"/>
      <c r="U83" s="753"/>
      <c r="V83" s="364">
        <f t="shared" si="70"/>
        <v>1114.4892952720786</v>
      </c>
      <c r="W83" s="365">
        <f t="shared" si="71"/>
        <v>92.874107939339879</v>
      </c>
      <c r="X83" s="754">
        <f>SUM(V83:V86)</f>
        <v>4457.9571810883144</v>
      </c>
      <c r="Y83" s="759">
        <f>SUM(W83:W86)</f>
        <v>371.49643175735952</v>
      </c>
      <c r="Z83" s="757"/>
      <c r="AA83" s="753"/>
      <c r="AB83" s="361">
        <f t="shared" si="72"/>
        <v>1114.4892952720786</v>
      </c>
      <c r="AC83" s="363">
        <f t="shared" si="73"/>
        <v>92.874107939339879</v>
      </c>
      <c r="AD83" s="754">
        <f>SUM(AB83:AB86)</f>
        <v>4457.9571810883144</v>
      </c>
      <c r="AE83" s="759">
        <f>SUM(AC83:AC86)</f>
        <v>371.49643175735952</v>
      </c>
      <c r="AF83" s="757"/>
      <c r="AG83" s="753"/>
      <c r="AH83" s="364">
        <f t="shared" si="74"/>
        <v>1114.4892952720786</v>
      </c>
      <c r="AI83" s="404">
        <f t="shared" si="75"/>
        <v>92.874107939339879</v>
      </c>
      <c r="AJ83" s="754">
        <f>SUM(AH83:AH86)</f>
        <v>4457.9571810883144</v>
      </c>
      <c r="AK83" s="759">
        <f>SUM(AI83:AI86)</f>
        <v>371.49643175735952</v>
      </c>
      <c r="AL83" s="757"/>
      <c r="AM83" s="753"/>
      <c r="AN83" s="364">
        <f t="shared" si="76"/>
        <v>1114.4892952720786</v>
      </c>
      <c r="AO83" s="404">
        <f t="shared" si="77"/>
        <v>92.874107939339879</v>
      </c>
      <c r="AP83" s="755">
        <f>SUM(AN83:AN86)</f>
        <v>4457.9571810883144</v>
      </c>
      <c r="AQ83" s="759">
        <f>SUM(AO83:AO86)</f>
        <v>371.49643175735952</v>
      </c>
      <c r="AR83" s="757"/>
      <c r="AS83" s="753"/>
      <c r="AT83" s="364">
        <f t="shared" si="78"/>
        <v>1114.4892952720786</v>
      </c>
      <c r="AU83" s="404">
        <f t="shared" si="79"/>
        <v>92.874107939339879</v>
      </c>
      <c r="AV83" s="754">
        <f>SUM(AT83:AT86)</f>
        <v>4457.9571810883144</v>
      </c>
      <c r="AW83" s="759">
        <f>SUM(AU83:AU86)</f>
        <v>371.49643175735952</v>
      </c>
      <c r="AX83" s="757"/>
    </row>
    <row r="84" spans="1:50" ht="24" x14ac:dyDescent="0.25">
      <c r="A84" s="403">
        <v>4</v>
      </c>
      <c r="B84" s="272" t="s">
        <v>263</v>
      </c>
      <c r="C84" s="289" t="s">
        <v>264</v>
      </c>
      <c r="D84" s="368" t="s">
        <v>554</v>
      </c>
      <c r="E84" s="764"/>
      <c r="F84" s="368" t="s">
        <v>174</v>
      </c>
      <c r="G84" s="368">
        <v>257.04000000000002</v>
      </c>
      <c r="H84" s="369" t="s">
        <v>78</v>
      </c>
      <c r="I84" s="368" t="s">
        <v>114</v>
      </c>
      <c r="J84" s="276" t="s">
        <v>295</v>
      </c>
      <c r="K84" s="276" t="s">
        <v>300</v>
      </c>
      <c r="L84" s="400" t="s">
        <v>10</v>
      </c>
      <c r="M84" s="401">
        <v>1</v>
      </c>
      <c r="N84" s="372">
        <v>1000</v>
      </c>
      <c r="O84" s="373">
        <v>0.05</v>
      </c>
      <c r="P84" s="402">
        <f t="shared" si="68"/>
        <v>1050</v>
      </c>
      <c r="Q84" s="375">
        <f t="shared" si="69"/>
        <v>87.5</v>
      </c>
      <c r="R84" s="755"/>
      <c r="S84" s="753"/>
      <c r="T84" s="739"/>
      <c r="U84" s="753"/>
      <c r="V84" s="374">
        <f t="shared" si="70"/>
        <v>1114.4892952720786</v>
      </c>
      <c r="W84" s="376">
        <f t="shared" si="71"/>
        <v>92.874107939339879</v>
      </c>
      <c r="X84" s="755"/>
      <c r="Y84" s="753"/>
      <c r="Z84" s="739"/>
      <c r="AA84" s="753"/>
      <c r="AB84" s="374">
        <f t="shared" si="72"/>
        <v>1114.4892952720786</v>
      </c>
      <c r="AC84" s="365">
        <f t="shared" si="73"/>
        <v>92.874107939339879</v>
      </c>
      <c r="AD84" s="755"/>
      <c r="AE84" s="753"/>
      <c r="AF84" s="739"/>
      <c r="AG84" s="753"/>
      <c r="AH84" s="374">
        <f t="shared" si="74"/>
        <v>1114.4892952720786</v>
      </c>
      <c r="AI84" s="404">
        <f t="shared" si="75"/>
        <v>92.874107939339879</v>
      </c>
      <c r="AJ84" s="755"/>
      <c r="AK84" s="753"/>
      <c r="AL84" s="739"/>
      <c r="AM84" s="753"/>
      <c r="AN84" s="374">
        <f t="shared" si="76"/>
        <v>1114.4892952720786</v>
      </c>
      <c r="AO84" s="404">
        <f t="shared" si="77"/>
        <v>92.874107939339879</v>
      </c>
      <c r="AP84" s="755"/>
      <c r="AQ84" s="753"/>
      <c r="AR84" s="739"/>
      <c r="AS84" s="753"/>
      <c r="AT84" s="374">
        <f t="shared" si="78"/>
        <v>1114.4892952720786</v>
      </c>
      <c r="AU84" s="404">
        <f t="shared" si="79"/>
        <v>92.874107939339879</v>
      </c>
      <c r="AV84" s="755"/>
      <c r="AW84" s="753"/>
      <c r="AX84" s="739"/>
    </row>
    <row r="85" spans="1:50" ht="24" x14ac:dyDescent="0.25">
      <c r="A85" s="403">
        <v>4</v>
      </c>
      <c r="B85" s="272" t="s">
        <v>263</v>
      </c>
      <c r="C85" s="289" t="s">
        <v>264</v>
      </c>
      <c r="D85" s="368" t="s">
        <v>554</v>
      </c>
      <c r="E85" s="764"/>
      <c r="F85" s="368" t="s">
        <v>172</v>
      </c>
      <c r="G85" s="368">
        <v>22.94</v>
      </c>
      <c r="H85" s="369" t="s">
        <v>78</v>
      </c>
      <c r="I85" s="368" t="s">
        <v>114</v>
      </c>
      <c r="J85" s="276" t="s">
        <v>295</v>
      </c>
      <c r="K85" s="276" t="s">
        <v>291</v>
      </c>
      <c r="L85" s="400" t="s">
        <v>10</v>
      </c>
      <c r="M85" s="401">
        <v>1</v>
      </c>
      <c r="N85" s="372">
        <v>1000</v>
      </c>
      <c r="O85" s="373">
        <v>0.05</v>
      </c>
      <c r="P85" s="402">
        <f t="shared" si="68"/>
        <v>1050</v>
      </c>
      <c r="Q85" s="375">
        <f t="shared" si="69"/>
        <v>87.5</v>
      </c>
      <c r="R85" s="755"/>
      <c r="S85" s="753"/>
      <c r="T85" s="739"/>
      <c r="U85" s="753"/>
      <c r="V85" s="374">
        <f t="shared" si="70"/>
        <v>1114.4892952720786</v>
      </c>
      <c r="W85" s="376">
        <f t="shared" si="71"/>
        <v>92.874107939339879</v>
      </c>
      <c r="X85" s="755"/>
      <c r="Y85" s="753"/>
      <c r="Z85" s="739"/>
      <c r="AA85" s="753"/>
      <c r="AB85" s="364">
        <f t="shared" si="72"/>
        <v>1114.4892952720786</v>
      </c>
      <c r="AC85" s="365">
        <f t="shared" si="73"/>
        <v>92.874107939339879</v>
      </c>
      <c r="AD85" s="755"/>
      <c r="AE85" s="753"/>
      <c r="AF85" s="739"/>
      <c r="AG85" s="753"/>
      <c r="AH85" s="364">
        <f t="shared" si="74"/>
        <v>1114.4892952720786</v>
      </c>
      <c r="AI85" s="404">
        <f t="shared" si="75"/>
        <v>92.874107939339879</v>
      </c>
      <c r="AJ85" s="755"/>
      <c r="AK85" s="753"/>
      <c r="AL85" s="739"/>
      <c r="AM85" s="753"/>
      <c r="AN85" s="364">
        <f t="shared" si="76"/>
        <v>1114.4892952720786</v>
      </c>
      <c r="AO85" s="404">
        <f t="shared" si="77"/>
        <v>92.874107939339879</v>
      </c>
      <c r="AP85" s="755"/>
      <c r="AQ85" s="753"/>
      <c r="AR85" s="739"/>
      <c r="AS85" s="753"/>
      <c r="AT85" s="364">
        <f t="shared" si="78"/>
        <v>1114.4892952720786</v>
      </c>
      <c r="AU85" s="404">
        <f t="shared" si="79"/>
        <v>92.874107939339879</v>
      </c>
      <c r="AV85" s="755"/>
      <c r="AW85" s="753"/>
      <c r="AX85" s="739"/>
    </row>
    <row r="86" spans="1:50" ht="24.75" thickBot="1" x14ac:dyDescent="0.3">
      <c r="A86" s="405">
        <v>4</v>
      </c>
      <c r="B86" s="279" t="s">
        <v>263</v>
      </c>
      <c r="C86" s="290" t="s">
        <v>264</v>
      </c>
      <c r="D86" s="379" t="s">
        <v>554</v>
      </c>
      <c r="E86" s="762"/>
      <c r="F86" s="379" t="s">
        <v>172</v>
      </c>
      <c r="G86" s="379">
        <v>12.12</v>
      </c>
      <c r="H86" s="380" t="s">
        <v>78</v>
      </c>
      <c r="I86" s="379" t="s">
        <v>114</v>
      </c>
      <c r="J86" s="283" t="s">
        <v>295</v>
      </c>
      <c r="K86" s="283" t="s">
        <v>292</v>
      </c>
      <c r="L86" s="406" t="s">
        <v>10</v>
      </c>
      <c r="M86" s="407">
        <v>1</v>
      </c>
      <c r="N86" s="383">
        <v>1000</v>
      </c>
      <c r="O86" s="384">
        <v>0.05</v>
      </c>
      <c r="P86" s="408">
        <f t="shared" si="68"/>
        <v>1050</v>
      </c>
      <c r="Q86" s="386">
        <f t="shared" si="69"/>
        <v>87.5</v>
      </c>
      <c r="R86" s="756"/>
      <c r="S86" s="760"/>
      <c r="T86" s="758"/>
      <c r="U86" s="753"/>
      <c r="V86" s="388">
        <f t="shared" si="70"/>
        <v>1114.4892952720786</v>
      </c>
      <c r="W86" s="389">
        <f t="shared" si="71"/>
        <v>92.874107939339879</v>
      </c>
      <c r="X86" s="756"/>
      <c r="Y86" s="760"/>
      <c r="Z86" s="758"/>
      <c r="AA86" s="753"/>
      <c r="AB86" s="385">
        <f t="shared" si="72"/>
        <v>1114.4892952720786</v>
      </c>
      <c r="AC86" s="390">
        <f t="shared" si="73"/>
        <v>92.874107939339879</v>
      </c>
      <c r="AD86" s="756"/>
      <c r="AE86" s="760"/>
      <c r="AF86" s="758"/>
      <c r="AG86" s="753"/>
      <c r="AH86" s="388">
        <f t="shared" si="74"/>
        <v>1114.4892952720786</v>
      </c>
      <c r="AI86" s="409">
        <f t="shared" si="75"/>
        <v>92.874107939339879</v>
      </c>
      <c r="AJ86" s="756"/>
      <c r="AK86" s="760"/>
      <c r="AL86" s="758"/>
      <c r="AM86" s="753"/>
      <c r="AN86" s="388">
        <f t="shared" si="76"/>
        <v>1114.4892952720786</v>
      </c>
      <c r="AO86" s="409">
        <f t="shared" si="77"/>
        <v>92.874107939339879</v>
      </c>
      <c r="AP86" s="755"/>
      <c r="AQ86" s="760"/>
      <c r="AR86" s="758"/>
      <c r="AS86" s="753"/>
      <c r="AT86" s="388">
        <f t="shared" si="78"/>
        <v>1114.4892952720786</v>
      </c>
      <c r="AU86" s="409">
        <f t="shared" si="79"/>
        <v>92.874107939339879</v>
      </c>
      <c r="AV86" s="756"/>
      <c r="AW86" s="760"/>
      <c r="AX86" s="758"/>
    </row>
    <row r="87" spans="1:50" ht="24" x14ac:dyDescent="0.25">
      <c r="A87" s="410">
        <v>4</v>
      </c>
      <c r="B87" s="263" t="s">
        <v>265</v>
      </c>
      <c r="C87" s="288" t="s">
        <v>266</v>
      </c>
      <c r="D87" s="355" t="s">
        <v>554</v>
      </c>
      <c r="E87" s="763" t="str">
        <f t="shared" si="80"/>
        <v>044105TTPL</v>
      </c>
      <c r="F87" s="355" t="s">
        <v>189</v>
      </c>
      <c r="G87" s="355">
        <v>314.3</v>
      </c>
      <c r="H87" s="356" t="s">
        <v>78</v>
      </c>
      <c r="I87" s="355" t="s">
        <v>114</v>
      </c>
      <c r="J87" s="267" t="s">
        <v>301</v>
      </c>
      <c r="K87" s="267" t="s">
        <v>291</v>
      </c>
      <c r="L87" s="411" t="s">
        <v>10</v>
      </c>
      <c r="M87" s="396">
        <v>1</v>
      </c>
      <c r="N87" s="359">
        <v>1000</v>
      </c>
      <c r="O87" s="360">
        <v>0.05</v>
      </c>
      <c r="P87" s="412">
        <f t="shared" si="68"/>
        <v>1050</v>
      </c>
      <c r="Q87" s="362">
        <f t="shared" si="69"/>
        <v>87.5</v>
      </c>
      <c r="R87" s="754">
        <f>SUM(P87:P90)</f>
        <v>4200</v>
      </c>
      <c r="S87" s="759">
        <f>SUM(Q87:Q90)</f>
        <v>350</v>
      </c>
      <c r="T87" s="757"/>
      <c r="U87" s="753"/>
      <c r="V87" s="361">
        <f t="shared" si="70"/>
        <v>1114.4892952720786</v>
      </c>
      <c r="W87" s="363">
        <f t="shared" si="71"/>
        <v>92.874107939339879</v>
      </c>
      <c r="X87" s="754">
        <f>SUM(V87:V90)</f>
        <v>4457.9571810883144</v>
      </c>
      <c r="Y87" s="759">
        <f>SUM(W87:W90)</f>
        <v>371.49643175735952</v>
      </c>
      <c r="Z87" s="757"/>
      <c r="AA87" s="753"/>
      <c r="AB87" s="361">
        <f t="shared" si="72"/>
        <v>1114.4892952720786</v>
      </c>
      <c r="AC87" s="363">
        <f t="shared" si="73"/>
        <v>92.874107939339879</v>
      </c>
      <c r="AD87" s="754">
        <f>SUM(AB87:AB90)</f>
        <v>4457.9571810883144</v>
      </c>
      <c r="AE87" s="759">
        <f>SUM(AC87:AC90)</f>
        <v>371.49643175735952</v>
      </c>
      <c r="AF87" s="757"/>
      <c r="AG87" s="753"/>
      <c r="AH87" s="361">
        <f t="shared" si="74"/>
        <v>1114.4892952720786</v>
      </c>
      <c r="AI87" s="363">
        <f t="shared" si="75"/>
        <v>92.874107939339879</v>
      </c>
      <c r="AJ87" s="754">
        <f>SUM(AH87:AH90)</f>
        <v>4457.9571810883144</v>
      </c>
      <c r="AK87" s="759">
        <f>SUM(AI87:AI90)</f>
        <v>371.49643175735952</v>
      </c>
      <c r="AL87" s="757"/>
      <c r="AM87" s="753"/>
      <c r="AN87" s="361">
        <f t="shared" si="76"/>
        <v>1114.4892952720786</v>
      </c>
      <c r="AO87" s="413">
        <f t="shared" si="77"/>
        <v>92.874107939339879</v>
      </c>
      <c r="AP87" s="759">
        <f>SUM(AN87:AN90)</f>
        <v>4457.9571810883144</v>
      </c>
      <c r="AQ87" s="759">
        <f>SUM(AO87:AO90)</f>
        <v>371.49643175735952</v>
      </c>
      <c r="AR87" s="757"/>
      <c r="AS87" s="753"/>
      <c r="AT87" s="361">
        <f t="shared" si="78"/>
        <v>1114.4892952720786</v>
      </c>
      <c r="AU87" s="363">
        <f t="shared" si="79"/>
        <v>92.874107939339879</v>
      </c>
      <c r="AV87" s="754">
        <f>SUM(AT87:AT90)</f>
        <v>4457.9571810883144</v>
      </c>
      <c r="AW87" s="759">
        <f>SUM(AU87:AU90)</f>
        <v>371.49643175735952</v>
      </c>
      <c r="AX87" s="757"/>
    </row>
    <row r="88" spans="1:50" ht="24" x14ac:dyDescent="0.25">
      <c r="A88" s="403">
        <v>4</v>
      </c>
      <c r="B88" s="272" t="s">
        <v>265</v>
      </c>
      <c r="C88" s="289" t="s">
        <v>266</v>
      </c>
      <c r="D88" s="368" t="s">
        <v>554</v>
      </c>
      <c r="E88" s="764"/>
      <c r="F88" s="368" t="s">
        <v>174</v>
      </c>
      <c r="G88" s="368">
        <v>257.04000000000002</v>
      </c>
      <c r="H88" s="369" t="s">
        <v>78</v>
      </c>
      <c r="I88" s="368" t="s">
        <v>114</v>
      </c>
      <c r="J88" s="276" t="s">
        <v>295</v>
      </c>
      <c r="K88" s="276" t="s">
        <v>300</v>
      </c>
      <c r="L88" s="400" t="s">
        <v>10</v>
      </c>
      <c r="M88" s="401">
        <v>1</v>
      </c>
      <c r="N88" s="372">
        <v>1000</v>
      </c>
      <c r="O88" s="373">
        <v>0.05</v>
      </c>
      <c r="P88" s="402">
        <f t="shared" si="68"/>
        <v>1050</v>
      </c>
      <c r="Q88" s="375">
        <f t="shared" si="69"/>
        <v>87.5</v>
      </c>
      <c r="R88" s="755"/>
      <c r="S88" s="753"/>
      <c r="T88" s="739"/>
      <c r="U88" s="753"/>
      <c r="V88" s="374">
        <f t="shared" si="70"/>
        <v>1114.4892952720786</v>
      </c>
      <c r="W88" s="376">
        <f t="shared" si="71"/>
        <v>92.874107939339879</v>
      </c>
      <c r="X88" s="755"/>
      <c r="Y88" s="753"/>
      <c r="Z88" s="739"/>
      <c r="AA88" s="753"/>
      <c r="AB88" s="364">
        <f t="shared" si="72"/>
        <v>1114.4892952720786</v>
      </c>
      <c r="AC88" s="365">
        <f t="shared" si="73"/>
        <v>92.874107939339879</v>
      </c>
      <c r="AD88" s="755"/>
      <c r="AE88" s="753"/>
      <c r="AF88" s="739"/>
      <c r="AG88" s="753"/>
      <c r="AH88" s="364">
        <f t="shared" si="74"/>
        <v>1114.4892952720786</v>
      </c>
      <c r="AI88" s="365">
        <f t="shared" si="75"/>
        <v>92.874107939339879</v>
      </c>
      <c r="AJ88" s="755"/>
      <c r="AK88" s="753"/>
      <c r="AL88" s="739"/>
      <c r="AM88" s="753"/>
      <c r="AN88" s="364">
        <f t="shared" si="76"/>
        <v>1114.4892952720786</v>
      </c>
      <c r="AO88" s="404">
        <f t="shared" si="77"/>
        <v>92.874107939339879</v>
      </c>
      <c r="AP88" s="753"/>
      <c r="AQ88" s="753"/>
      <c r="AR88" s="739"/>
      <c r="AS88" s="753"/>
      <c r="AT88" s="364">
        <f t="shared" si="78"/>
        <v>1114.4892952720786</v>
      </c>
      <c r="AU88" s="365">
        <f t="shared" si="79"/>
        <v>92.874107939339879</v>
      </c>
      <c r="AV88" s="755"/>
      <c r="AW88" s="753"/>
      <c r="AX88" s="739"/>
    </row>
    <row r="89" spans="1:50" ht="24" x14ac:dyDescent="0.25">
      <c r="A89" s="403">
        <v>4</v>
      </c>
      <c r="B89" s="272" t="s">
        <v>265</v>
      </c>
      <c r="C89" s="289" t="s">
        <v>266</v>
      </c>
      <c r="D89" s="368" t="s">
        <v>554</v>
      </c>
      <c r="E89" s="764"/>
      <c r="F89" s="368" t="s">
        <v>172</v>
      </c>
      <c r="G89" s="368">
        <v>23.37</v>
      </c>
      <c r="H89" s="369" t="s">
        <v>78</v>
      </c>
      <c r="I89" s="368" t="s">
        <v>114</v>
      </c>
      <c r="J89" s="276" t="s">
        <v>295</v>
      </c>
      <c r="K89" s="276" t="s">
        <v>291</v>
      </c>
      <c r="L89" s="400" t="s">
        <v>10</v>
      </c>
      <c r="M89" s="401">
        <v>1</v>
      </c>
      <c r="N89" s="372">
        <v>1000</v>
      </c>
      <c r="O89" s="373">
        <v>0.05</v>
      </c>
      <c r="P89" s="402">
        <f t="shared" si="68"/>
        <v>1050</v>
      </c>
      <c r="Q89" s="375">
        <f t="shared" si="69"/>
        <v>87.5</v>
      </c>
      <c r="R89" s="755"/>
      <c r="S89" s="753"/>
      <c r="T89" s="739"/>
      <c r="U89" s="753"/>
      <c r="V89" s="374">
        <f t="shared" si="70"/>
        <v>1114.4892952720786</v>
      </c>
      <c r="W89" s="376">
        <f t="shared" si="71"/>
        <v>92.874107939339879</v>
      </c>
      <c r="X89" s="755"/>
      <c r="Y89" s="753"/>
      <c r="Z89" s="739"/>
      <c r="AA89" s="753"/>
      <c r="AB89" s="374">
        <f t="shared" si="72"/>
        <v>1114.4892952720786</v>
      </c>
      <c r="AC89" s="365">
        <f t="shared" si="73"/>
        <v>92.874107939339879</v>
      </c>
      <c r="AD89" s="755"/>
      <c r="AE89" s="753"/>
      <c r="AF89" s="739"/>
      <c r="AG89" s="753"/>
      <c r="AH89" s="374">
        <f t="shared" si="74"/>
        <v>1114.4892952720786</v>
      </c>
      <c r="AI89" s="365">
        <f t="shared" si="75"/>
        <v>92.874107939339879</v>
      </c>
      <c r="AJ89" s="755"/>
      <c r="AK89" s="753"/>
      <c r="AL89" s="739"/>
      <c r="AM89" s="753"/>
      <c r="AN89" s="374">
        <f t="shared" si="76"/>
        <v>1114.4892952720786</v>
      </c>
      <c r="AO89" s="404">
        <f t="shared" si="77"/>
        <v>92.874107939339879</v>
      </c>
      <c r="AP89" s="753"/>
      <c r="AQ89" s="753"/>
      <c r="AR89" s="739"/>
      <c r="AS89" s="753"/>
      <c r="AT89" s="374">
        <f t="shared" si="78"/>
        <v>1114.4892952720786</v>
      </c>
      <c r="AU89" s="365">
        <f t="shared" si="79"/>
        <v>92.874107939339879</v>
      </c>
      <c r="AV89" s="755"/>
      <c r="AW89" s="753"/>
      <c r="AX89" s="739"/>
    </row>
    <row r="90" spans="1:50" ht="24.75" thickBot="1" x14ac:dyDescent="0.3">
      <c r="A90" s="405">
        <v>4</v>
      </c>
      <c r="B90" s="279" t="s">
        <v>265</v>
      </c>
      <c r="C90" s="290" t="s">
        <v>266</v>
      </c>
      <c r="D90" s="379" t="s">
        <v>554</v>
      </c>
      <c r="E90" s="762"/>
      <c r="F90" s="379" t="s">
        <v>172</v>
      </c>
      <c r="G90" s="379">
        <v>12.33</v>
      </c>
      <c r="H90" s="380" t="s">
        <v>78</v>
      </c>
      <c r="I90" s="379" t="s">
        <v>114</v>
      </c>
      <c r="J90" s="283" t="s">
        <v>295</v>
      </c>
      <c r="K90" s="283" t="s">
        <v>292</v>
      </c>
      <c r="L90" s="406" t="s">
        <v>10</v>
      </c>
      <c r="M90" s="407">
        <v>1</v>
      </c>
      <c r="N90" s="383">
        <v>1000</v>
      </c>
      <c r="O90" s="384">
        <v>0.05</v>
      </c>
      <c r="P90" s="408">
        <f t="shared" si="68"/>
        <v>1050</v>
      </c>
      <c r="Q90" s="386">
        <f t="shared" si="69"/>
        <v>87.5</v>
      </c>
      <c r="R90" s="756"/>
      <c r="S90" s="760"/>
      <c r="T90" s="758"/>
      <c r="U90" s="753"/>
      <c r="V90" s="385">
        <f t="shared" si="70"/>
        <v>1114.4892952720786</v>
      </c>
      <c r="W90" s="387">
        <f t="shared" si="71"/>
        <v>92.874107939339879</v>
      </c>
      <c r="X90" s="756"/>
      <c r="Y90" s="760"/>
      <c r="Z90" s="758"/>
      <c r="AA90" s="753"/>
      <c r="AB90" s="385">
        <f t="shared" si="72"/>
        <v>1114.4892952720786</v>
      </c>
      <c r="AC90" s="390">
        <f t="shared" si="73"/>
        <v>92.874107939339879</v>
      </c>
      <c r="AD90" s="756"/>
      <c r="AE90" s="760"/>
      <c r="AF90" s="758"/>
      <c r="AG90" s="753"/>
      <c r="AH90" s="385">
        <f t="shared" si="74"/>
        <v>1114.4892952720786</v>
      </c>
      <c r="AI90" s="390">
        <f t="shared" si="75"/>
        <v>92.874107939339879</v>
      </c>
      <c r="AJ90" s="756"/>
      <c r="AK90" s="760"/>
      <c r="AL90" s="758"/>
      <c r="AM90" s="753"/>
      <c r="AN90" s="385">
        <f t="shared" si="76"/>
        <v>1114.4892952720786</v>
      </c>
      <c r="AO90" s="414">
        <f t="shared" si="77"/>
        <v>92.874107939339879</v>
      </c>
      <c r="AP90" s="760"/>
      <c r="AQ90" s="760"/>
      <c r="AR90" s="758"/>
      <c r="AS90" s="753"/>
      <c r="AT90" s="385">
        <f t="shared" si="78"/>
        <v>1114.4892952720786</v>
      </c>
      <c r="AU90" s="390">
        <f t="shared" si="79"/>
        <v>92.874107939339879</v>
      </c>
      <c r="AV90" s="756"/>
      <c r="AW90" s="760"/>
      <c r="AX90" s="758"/>
    </row>
    <row r="91" spans="1:50" ht="24" x14ac:dyDescent="0.25">
      <c r="A91" s="410">
        <v>4</v>
      </c>
      <c r="B91" s="267" t="s">
        <v>267</v>
      </c>
      <c r="C91" s="299" t="s">
        <v>268</v>
      </c>
      <c r="D91" s="355" t="s">
        <v>554</v>
      </c>
      <c r="E91" s="763" t="str">
        <f t="shared" si="80"/>
        <v>044206TTPL</v>
      </c>
      <c r="F91" s="355" t="s">
        <v>174</v>
      </c>
      <c r="G91" s="355">
        <v>104.22</v>
      </c>
      <c r="H91" s="356" t="s">
        <v>78</v>
      </c>
      <c r="I91" s="355" t="s">
        <v>114</v>
      </c>
      <c r="J91" s="267" t="s">
        <v>300</v>
      </c>
      <c r="K91" s="267" t="s">
        <v>291</v>
      </c>
      <c r="L91" s="411" t="s">
        <v>10</v>
      </c>
      <c r="M91" s="396">
        <v>1</v>
      </c>
      <c r="N91" s="359">
        <v>1000</v>
      </c>
      <c r="O91" s="360">
        <v>0.05</v>
      </c>
      <c r="P91" s="412">
        <f t="shared" si="68"/>
        <v>1050</v>
      </c>
      <c r="Q91" s="362">
        <f t="shared" si="69"/>
        <v>87.5</v>
      </c>
      <c r="R91" s="754">
        <f>SUM(P91:P92)</f>
        <v>2100</v>
      </c>
      <c r="S91" s="759">
        <f>SUM(Q91:Q92)</f>
        <v>175</v>
      </c>
      <c r="T91" s="757"/>
      <c r="U91" s="753"/>
      <c r="V91" s="364">
        <f t="shared" si="70"/>
        <v>1114.4892952720786</v>
      </c>
      <c r="W91" s="365">
        <f t="shared" si="71"/>
        <v>92.874107939339879</v>
      </c>
      <c r="X91" s="754">
        <f>SUM(V91:V92)</f>
        <v>2228.9785905441572</v>
      </c>
      <c r="Y91" s="759">
        <f>SUM(W91:W92)</f>
        <v>185.74821587867976</v>
      </c>
      <c r="Z91" s="757"/>
      <c r="AA91" s="753"/>
      <c r="AB91" s="361">
        <f t="shared" si="72"/>
        <v>1114.4892952720786</v>
      </c>
      <c r="AC91" s="363">
        <f t="shared" si="73"/>
        <v>92.874107939339879</v>
      </c>
      <c r="AD91" s="754">
        <f>SUM(AB91:AB92)</f>
        <v>2228.9785905441572</v>
      </c>
      <c r="AE91" s="759">
        <f>SUM(AC91:AC92)</f>
        <v>185.74821587867976</v>
      </c>
      <c r="AF91" s="757"/>
      <c r="AG91" s="753"/>
      <c r="AH91" s="364">
        <f t="shared" si="74"/>
        <v>1114.4892952720786</v>
      </c>
      <c r="AI91" s="404">
        <f t="shared" si="75"/>
        <v>92.874107939339879</v>
      </c>
      <c r="AJ91" s="754">
        <f>SUM(AH91:AH92)</f>
        <v>2228.9785905441572</v>
      </c>
      <c r="AK91" s="759">
        <f>SUM(AI91:AI92)</f>
        <v>185.74821587867976</v>
      </c>
      <c r="AL91" s="757"/>
      <c r="AM91" s="753"/>
      <c r="AN91" s="364">
        <f t="shared" si="76"/>
        <v>1114.4892952720786</v>
      </c>
      <c r="AO91" s="404">
        <f t="shared" si="77"/>
        <v>92.874107939339879</v>
      </c>
      <c r="AP91" s="755">
        <f>SUM(AN91:AN92)</f>
        <v>2228.9785905441572</v>
      </c>
      <c r="AQ91" s="759">
        <f>SUM(AO91:AO92)</f>
        <v>185.74821587867976</v>
      </c>
      <c r="AR91" s="757"/>
      <c r="AS91" s="753"/>
      <c r="AT91" s="364">
        <f t="shared" si="78"/>
        <v>1114.4892952720786</v>
      </c>
      <c r="AU91" s="404">
        <f t="shared" si="79"/>
        <v>92.874107939339879</v>
      </c>
      <c r="AV91" s="754">
        <f>SUM(AT91:AT92)</f>
        <v>2228.9785905441572</v>
      </c>
      <c r="AW91" s="759">
        <f>SUM(AU91:AU92)</f>
        <v>185.74821587867976</v>
      </c>
      <c r="AX91" s="757"/>
    </row>
    <row r="92" spans="1:50" ht="24.75" thickBot="1" x14ac:dyDescent="0.3">
      <c r="A92" s="405">
        <v>4</v>
      </c>
      <c r="B92" s="283" t="s">
        <v>267</v>
      </c>
      <c r="C92" s="300" t="s">
        <v>268</v>
      </c>
      <c r="D92" s="379" t="s">
        <v>554</v>
      </c>
      <c r="E92" s="762"/>
      <c r="F92" s="379" t="s">
        <v>174</v>
      </c>
      <c r="G92" s="379">
        <v>67.28</v>
      </c>
      <c r="H92" s="380" t="s">
        <v>78</v>
      </c>
      <c r="I92" s="379" t="s">
        <v>114</v>
      </c>
      <c r="J92" s="283" t="s">
        <v>290</v>
      </c>
      <c r="K92" s="283" t="s">
        <v>291</v>
      </c>
      <c r="L92" s="406" t="s">
        <v>10</v>
      </c>
      <c r="M92" s="407">
        <v>1</v>
      </c>
      <c r="N92" s="383">
        <v>1000</v>
      </c>
      <c r="O92" s="384">
        <v>0.05</v>
      </c>
      <c r="P92" s="408">
        <f t="shared" si="68"/>
        <v>1050</v>
      </c>
      <c r="Q92" s="386">
        <f t="shared" si="69"/>
        <v>87.5</v>
      </c>
      <c r="R92" s="756"/>
      <c r="S92" s="760"/>
      <c r="T92" s="758"/>
      <c r="U92" s="753"/>
      <c r="V92" s="388">
        <f t="shared" si="70"/>
        <v>1114.4892952720786</v>
      </c>
      <c r="W92" s="389">
        <f t="shared" si="71"/>
        <v>92.874107939339879</v>
      </c>
      <c r="X92" s="756"/>
      <c r="Y92" s="760"/>
      <c r="Z92" s="758"/>
      <c r="AA92" s="753"/>
      <c r="AB92" s="385">
        <f t="shared" si="72"/>
        <v>1114.4892952720786</v>
      </c>
      <c r="AC92" s="390">
        <f t="shared" si="73"/>
        <v>92.874107939339879</v>
      </c>
      <c r="AD92" s="756"/>
      <c r="AE92" s="760"/>
      <c r="AF92" s="758"/>
      <c r="AG92" s="753"/>
      <c r="AH92" s="388">
        <f t="shared" si="74"/>
        <v>1114.4892952720786</v>
      </c>
      <c r="AI92" s="409">
        <f t="shared" si="75"/>
        <v>92.874107939339879</v>
      </c>
      <c r="AJ92" s="756"/>
      <c r="AK92" s="760"/>
      <c r="AL92" s="758"/>
      <c r="AM92" s="753"/>
      <c r="AN92" s="388">
        <f t="shared" si="76"/>
        <v>1114.4892952720786</v>
      </c>
      <c r="AO92" s="409">
        <f t="shared" si="77"/>
        <v>92.874107939339879</v>
      </c>
      <c r="AP92" s="755"/>
      <c r="AQ92" s="760"/>
      <c r="AR92" s="758"/>
      <c r="AS92" s="753"/>
      <c r="AT92" s="388">
        <f t="shared" si="78"/>
        <v>1114.4892952720786</v>
      </c>
      <c r="AU92" s="409">
        <f t="shared" si="79"/>
        <v>92.874107939339879</v>
      </c>
      <c r="AV92" s="756"/>
      <c r="AW92" s="760"/>
      <c r="AX92" s="758"/>
    </row>
    <row r="93" spans="1:50" ht="24" x14ac:dyDescent="0.25">
      <c r="A93" s="410">
        <v>4</v>
      </c>
      <c r="B93" s="263" t="s">
        <v>269</v>
      </c>
      <c r="C93" s="299" t="s">
        <v>270</v>
      </c>
      <c r="D93" s="355" t="s">
        <v>554</v>
      </c>
      <c r="E93" s="763" t="str">
        <f t="shared" si="80"/>
        <v>044311TTPL</v>
      </c>
      <c r="F93" s="355" t="s">
        <v>174</v>
      </c>
      <c r="G93" s="355">
        <v>37.479999999999997</v>
      </c>
      <c r="H93" s="356" t="s">
        <v>78</v>
      </c>
      <c r="I93" s="355" t="s">
        <v>114</v>
      </c>
      <c r="J93" s="267" t="s">
        <v>300</v>
      </c>
      <c r="K93" s="267" t="s">
        <v>300</v>
      </c>
      <c r="L93" s="411" t="s">
        <v>10</v>
      </c>
      <c r="M93" s="396">
        <v>1</v>
      </c>
      <c r="N93" s="359">
        <v>1000</v>
      </c>
      <c r="O93" s="360">
        <v>0.05</v>
      </c>
      <c r="P93" s="412">
        <f t="shared" si="68"/>
        <v>1050</v>
      </c>
      <c r="Q93" s="362">
        <f t="shared" si="69"/>
        <v>87.5</v>
      </c>
      <c r="R93" s="754">
        <f>SUM(P93:P96)</f>
        <v>4200</v>
      </c>
      <c r="S93" s="759">
        <f>SUM(Q93:Q96)</f>
        <v>350</v>
      </c>
      <c r="T93" s="757"/>
      <c r="U93" s="753"/>
      <c r="V93" s="361">
        <f t="shared" si="70"/>
        <v>1114.4892952720786</v>
      </c>
      <c r="W93" s="363">
        <f t="shared" si="71"/>
        <v>92.874107939339879</v>
      </c>
      <c r="X93" s="754">
        <f>SUM(V93:V96)</f>
        <v>4457.9571810883144</v>
      </c>
      <c r="Y93" s="759">
        <f>SUM(W93:W96)</f>
        <v>371.49643175735952</v>
      </c>
      <c r="Z93" s="757"/>
      <c r="AA93" s="753"/>
      <c r="AB93" s="364">
        <f t="shared" si="72"/>
        <v>1114.4892952720786</v>
      </c>
      <c r="AC93" s="404">
        <f t="shared" si="73"/>
        <v>92.874107939339879</v>
      </c>
      <c r="AD93" s="754">
        <f>SUM(AB93:AB96)</f>
        <v>4457.9571810883144</v>
      </c>
      <c r="AE93" s="759">
        <f>SUM(AC93:AC96)</f>
        <v>371.49643175735952</v>
      </c>
      <c r="AF93" s="757"/>
      <c r="AG93" s="753"/>
      <c r="AH93" s="361">
        <f t="shared" si="74"/>
        <v>1114.4892952720786</v>
      </c>
      <c r="AI93" s="363">
        <f t="shared" si="75"/>
        <v>92.874107939339879</v>
      </c>
      <c r="AJ93" s="754">
        <f>SUM(AH93:AH96)</f>
        <v>4457.9571810883144</v>
      </c>
      <c r="AK93" s="759">
        <f>SUM(AI93:AI96)</f>
        <v>371.49643175735952</v>
      </c>
      <c r="AL93" s="757"/>
      <c r="AM93" s="753"/>
      <c r="AN93" s="361">
        <f t="shared" si="76"/>
        <v>1114.4892952720786</v>
      </c>
      <c r="AO93" s="413">
        <f t="shared" si="77"/>
        <v>92.874107939339879</v>
      </c>
      <c r="AP93" s="759">
        <f>SUM(AN93:AN96)</f>
        <v>4457.9571810883144</v>
      </c>
      <c r="AQ93" s="759">
        <f>SUM(AO93:AO96)</f>
        <v>371.49643175735952</v>
      </c>
      <c r="AR93" s="757"/>
      <c r="AS93" s="753"/>
      <c r="AT93" s="361">
        <f t="shared" si="78"/>
        <v>1114.4892952720786</v>
      </c>
      <c r="AU93" s="363">
        <f t="shared" si="79"/>
        <v>92.874107939339879</v>
      </c>
      <c r="AV93" s="754">
        <f>SUM(AT93:AT96)</f>
        <v>4457.9571810883144</v>
      </c>
      <c r="AW93" s="759">
        <f>SUM(AU93:AU96)</f>
        <v>371.49643175735952</v>
      </c>
      <c r="AX93" s="757"/>
    </row>
    <row r="94" spans="1:50" ht="24" x14ac:dyDescent="0.25">
      <c r="A94" s="403">
        <v>4</v>
      </c>
      <c r="B94" s="272" t="s">
        <v>269</v>
      </c>
      <c r="C94" s="301" t="s">
        <v>270</v>
      </c>
      <c r="D94" s="368" t="s">
        <v>554</v>
      </c>
      <c r="E94" s="764"/>
      <c r="F94" s="368" t="s">
        <v>174</v>
      </c>
      <c r="G94" s="368">
        <v>35.4</v>
      </c>
      <c r="H94" s="369" t="s">
        <v>78</v>
      </c>
      <c r="I94" s="368" t="s">
        <v>114</v>
      </c>
      <c r="J94" s="276" t="s">
        <v>300</v>
      </c>
      <c r="K94" s="276" t="s">
        <v>299</v>
      </c>
      <c r="L94" s="400" t="s">
        <v>10</v>
      </c>
      <c r="M94" s="401">
        <v>1</v>
      </c>
      <c r="N94" s="372">
        <v>1000</v>
      </c>
      <c r="O94" s="373">
        <v>0.05</v>
      </c>
      <c r="P94" s="402">
        <f t="shared" si="68"/>
        <v>1050</v>
      </c>
      <c r="Q94" s="375">
        <f t="shared" si="69"/>
        <v>87.5</v>
      </c>
      <c r="R94" s="755"/>
      <c r="S94" s="753"/>
      <c r="T94" s="739"/>
      <c r="U94" s="753"/>
      <c r="V94" s="374">
        <f t="shared" si="70"/>
        <v>1114.4892952720786</v>
      </c>
      <c r="W94" s="376">
        <f t="shared" si="71"/>
        <v>92.874107939339879</v>
      </c>
      <c r="X94" s="755"/>
      <c r="Y94" s="753"/>
      <c r="Z94" s="739"/>
      <c r="AA94" s="753"/>
      <c r="AB94" s="364">
        <f t="shared" si="72"/>
        <v>1114.4892952720786</v>
      </c>
      <c r="AC94" s="404">
        <f t="shared" si="73"/>
        <v>92.874107939339879</v>
      </c>
      <c r="AD94" s="755"/>
      <c r="AE94" s="753"/>
      <c r="AF94" s="739"/>
      <c r="AG94" s="753"/>
      <c r="AH94" s="364">
        <f t="shared" si="74"/>
        <v>1114.4892952720786</v>
      </c>
      <c r="AI94" s="365">
        <f t="shared" si="75"/>
        <v>92.874107939339879</v>
      </c>
      <c r="AJ94" s="755"/>
      <c r="AK94" s="753"/>
      <c r="AL94" s="739"/>
      <c r="AM94" s="753"/>
      <c r="AN94" s="364">
        <f t="shared" si="76"/>
        <v>1114.4892952720786</v>
      </c>
      <c r="AO94" s="404">
        <f t="shared" si="77"/>
        <v>92.874107939339879</v>
      </c>
      <c r="AP94" s="753"/>
      <c r="AQ94" s="753"/>
      <c r="AR94" s="739"/>
      <c r="AS94" s="753"/>
      <c r="AT94" s="364">
        <f t="shared" si="78"/>
        <v>1114.4892952720786</v>
      </c>
      <c r="AU94" s="365">
        <f t="shared" si="79"/>
        <v>92.874107939339879</v>
      </c>
      <c r="AV94" s="755"/>
      <c r="AW94" s="753"/>
      <c r="AX94" s="739"/>
    </row>
    <row r="95" spans="1:50" ht="24" x14ac:dyDescent="0.25">
      <c r="A95" s="403">
        <v>4</v>
      </c>
      <c r="B95" s="272" t="s">
        <v>269</v>
      </c>
      <c r="C95" s="301" t="s">
        <v>270</v>
      </c>
      <c r="D95" s="368" t="s">
        <v>554</v>
      </c>
      <c r="E95" s="764"/>
      <c r="F95" s="368" t="s">
        <v>174</v>
      </c>
      <c r="G95" s="368">
        <v>37.479999999999997</v>
      </c>
      <c r="H95" s="369" t="s">
        <v>78</v>
      </c>
      <c r="I95" s="368" t="s">
        <v>114</v>
      </c>
      <c r="J95" s="276" t="s">
        <v>300</v>
      </c>
      <c r="K95" s="276" t="s">
        <v>302</v>
      </c>
      <c r="L95" s="400" t="s">
        <v>10</v>
      </c>
      <c r="M95" s="401">
        <v>1</v>
      </c>
      <c r="N95" s="372">
        <v>1000</v>
      </c>
      <c r="O95" s="373">
        <v>0.05</v>
      </c>
      <c r="P95" s="402">
        <f t="shared" si="68"/>
        <v>1050</v>
      </c>
      <c r="Q95" s="375">
        <f t="shared" si="69"/>
        <v>87.5</v>
      </c>
      <c r="R95" s="755"/>
      <c r="S95" s="753"/>
      <c r="T95" s="739"/>
      <c r="U95" s="753"/>
      <c r="V95" s="374">
        <f t="shared" si="70"/>
        <v>1114.4892952720786</v>
      </c>
      <c r="W95" s="376">
        <f t="shared" si="71"/>
        <v>92.874107939339879</v>
      </c>
      <c r="X95" s="755"/>
      <c r="Y95" s="753"/>
      <c r="Z95" s="739"/>
      <c r="AA95" s="753"/>
      <c r="AB95" s="374">
        <f t="shared" si="72"/>
        <v>1114.4892952720786</v>
      </c>
      <c r="AC95" s="404">
        <f t="shared" si="73"/>
        <v>92.874107939339879</v>
      </c>
      <c r="AD95" s="755"/>
      <c r="AE95" s="753"/>
      <c r="AF95" s="739"/>
      <c r="AG95" s="753"/>
      <c r="AH95" s="374">
        <f t="shared" si="74"/>
        <v>1114.4892952720786</v>
      </c>
      <c r="AI95" s="365">
        <f t="shared" si="75"/>
        <v>92.874107939339879</v>
      </c>
      <c r="AJ95" s="755"/>
      <c r="AK95" s="753"/>
      <c r="AL95" s="739"/>
      <c r="AM95" s="753"/>
      <c r="AN95" s="374">
        <f t="shared" si="76"/>
        <v>1114.4892952720786</v>
      </c>
      <c r="AO95" s="404">
        <f t="shared" si="77"/>
        <v>92.874107939339879</v>
      </c>
      <c r="AP95" s="753"/>
      <c r="AQ95" s="753"/>
      <c r="AR95" s="739"/>
      <c r="AS95" s="753"/>
      <c r="AT95" s="374">
        <f t="shared" si="78"/>
        <v>1114.4892952720786</v>
      </c>
      <c r="AU95" s="365">
        <f t="shared" si="79"/>
        <v>92.874107939339879</v>
      </c>
      <c r="AV95" s="755"/>
      <c r="AW95" s="753"/>
      <c r="AX95" s="739"/>
    </row>
    <row r="96" spans="1:50" ht="24.75" thickBot="1" x14ac:dyDescent="0.3">
      <c r="A96" s="405">
        <v>4</v>
      </c>
      <c r="B96" s="279" t="s">
        <v>269</v>
      </c>
      <c r="C96" s="300" t="s">
        <v>270</v>
      </c>
      <c r="D96" s="379" t="s">
        <v>554</v>
      </c>
      <c r="E96" s="762"/>
      <c r="F96" s="379" t="s">
        <v>174</v>
      </c>
      <c r="G96" s="379">
        <v>197.27</v>
      </c>
      <c r="H96" s="380" t="s">
        <v>78</v>
      </c>
      <c r="I96" s="379" t="s">
        <v>114</v>
      </c>
      <c r="J96" s="283" t="s">
        <v>300</v>
      </c>
      <c r="K96" s="283" t="s">
        <v>303</v>
      </c>
      <c r="L96" s="406" t="s">
        <v>10</v>
      </c>
      <c r="M96" s="407">
        <v>1</v>
      </c>
      <c r="N96" s="383">
        <v>1000</v>
      </c>
      <c r="O96" s="384">
        <v>0.05</v>
      </c>
      <c r="P96" s="408">
        <f t="shared" si="68"/>
        <v>1050</v>
      </c>
      <c r="Q96" s="386">
        <f t="shared" si="69"/>
        <v>87.5</v>
      </c>
      <c r="R96" s="756"/>
      <c r="S96" s="760"/>
      <c r="T96" s="758"/>
      <c r="U96" s="753"/>
      <c r="V96" s="385">
        <f t="shared" si="70"/>
        <v>1114.4892952720786</v>
      </c>
      <c r="W96" s="387">
        <f t="shared" si="71"/>
        <v>92.874107939339879</v>
      </c>
      <c r="X96" s="756"/>
      <c r="Y96" s="760"/>
      <c r="Z96" s="758"/>
      <c r="AA96" s="753"/>
      <c r="AB96" s="388">
        <f t="shared" si="72"/>
        <v>1114.4892952720786</v>
      </c>
      <c r="AC96" s="409">
        <f t="shared" si="73"/>
        <v>92.874107939339879</v>
      </c>
      <c r="AD96" s="756"/>
      <c r="AE96" s="760"/>
      <c r="AF96" s="758"/>
      <c r="AG96" s="753"/>
      <c r="AH96" s="385">
        <f t="shared" si="74"/>
        <v>1114.4892952720786</v>
      </c>
      <c r="AI96" s="390">
        <f t="shared" si="75"/>
        <v>92.874107939339879</v>
      </c>
      <c r="AJ96" s="756"/>
      <c r="AK96" s="760"/>
      <c r="AL96" s="758"/>
      <c r="AM96" s="753"/>
      <c r="AN96" s="385">
        <f t="shared" si="76"/>
        <v>1114.4892952720786</v>
      </c>
      <c r="AO96" s="414">
        <f t="shared" si="77"/>
        <v>92.874107939339879</v>
      </c>
      <c r="AP96" s="760"/>
      <c r="AQ96" s="760"/>
      <c r="AR96" s="758"/>
      <c r="AS96" s="753"/>
      <c r="AT96" s="385">
        <f t="shared" si="78"/>
        <v>1114.4892952720786</v>
      </c>
      <c r="AU96" s="390">
        <f t="shared" si="79"/>
        <v>92.874107939339879</v>
      </c>
      <c r="AV96" s="756"/>
      <c r="AW96" s="760"/>
      <c r="AX96" s="758"/>
    </row>
    <row r="97" spans="1:50" ht="24.75" thickBot="1" x14ac:dyDescent="0.3">
      <c r="A97" s="416">
        <v>4</v>
      </c>
      <c r="B97" s="302" t="s">
        <v>271</v>
      </c>
      <c r="C97" s="303" t="s">
        <v>272</v>
      </c>
      <c r="D97" s="417" t="s">
        <v>554</v>
      </c>
      <c r="E97" s="417" t="str">
        <f t="shared" si="80"/>
        <v>044471TTPL</v>
      </c>
      <c r="F97" s="417" t="s">
        <v>183</v>
      </c>
      <c r="G97" s="417">
        <v>1443.29</v>
      </c>
      <c r="H97" s="418" t="s">
        <v>78</v>
      </c>
      <c r="I97" s="417" t="s">
        <v>114</v>
      </c>
      <c r="J97" s="306" t="s">
        <v>300</v>
      </c>
      <c r="K97" s="306" t="s">
        <v>318</v>
      </c>
      <c r="L97" s="419" t="s">
        <v>10</v>
      </c>
      <c r="M97" s="420">
        <v>1</v>
      </c>
      <c r="N97" s="421">
        <v>1000</v>
      </c>
      <c r="O97" s="422">
        <v>0.05</v>
      </c>
      <c r="P97" s="423">
        <f t="shared" si="68"/>
        <v>1050</v>
      </c>
      <c r="Q97" s="424">
        <f t="shared" si="69"/>
        <v>87.5</v>
      </c>
      <c r="R97" s="425">
        <f>SUM(P97)</f>
        <v>1050</v>
      </c>
      <c r="S97" s="426">
        <f>SUM(Q97)</f>
        <v>87.5</v>
      </c>
      <c r="T97" s="427"/>
      <c r="U97" s="753"/>
      <c r="V97" s="428">
        <f t="shared" si="70"/>
        <v>1114.4892952720786</v>
      </c>
      <c r="W97" s="391">
        <f t="shared" si="71"/>
        <v>92.874107939339879</v>
      </c>
      <c r="X97" s="425">
        <f>SUM(V97)</f>
        <v>1114.4892952720786</v>
      </c>
      <c r="Y97" s="426">
        <f>SUM(W97)</f>
        <v>92.874107939339879</v>
      </c>
      <c r="Z97" s="427"/>
      <c r="AA97" s="753"/>
      <c r="AB97" s="429">
        <f t="shared" si="72"/>
        <v>1114.4892952720786</v>
      </c>
      <c r="AC97" s="430">
        <f t="shared" si="73"/>
        <v>92.874107939339879</v>
      </c>
      <c r="AD97" s="425">
        <f>SUM(AB97)</f>
        <v>1114.4892952720786</v>
      </c>
      <c r="AE97" s="426">
        <f>SUM(AC97)</f>
        <v>92.874107939339879</v>
      </c>
      <c r="AF97" s="427"/>
      <c r="AG97" s="753"/>
      <c r="AH97" s="428">
        <f t="shared" si="74"/>
        <v>1114.4892952720786</v>
      </c>
      <c r="AI97" s="409">
        <f t="shared" si="75"/>
        <v>92.874107939339879</v>
      </c>
      <c r="AJ97" s="425">
        <f>SUM(AH97)</f>
        <v>1114.4892952720786</v>
      </c>
      <c r="AK97" s="426">
        <f>SUM(AI97)</f>
        <v>92.874107939339879</v>
      </c>
      <c r="AL97" s="427"/>
      <c r="AM97" s="753"/>
      <c r="AN97" s="428">
        <f t="shared" si="76"/>
        <v>1114.4892952720786</v>
      </c>
      <c r="AO97" s="409">
        <f t="shared" si="77"/>
        <v>92.874107939339879</v>
      </c>
      <c r="AP97" s="431">
        <f>SUM(AN97)</f>
        <v>1114.4892952720786</v>
      </c>
      <c r="AQ97" s="426">
        <f>SUM(AO97)</f>
        <v>92.874107939339879</v>
      </c>
      <c r="AR97" s="427"/>
      <c r="AS97" s="753"/>
      <c r="AT97" s="428">
        <f t="shared" si="78"/>
        <v>1114.4892952720786</v>
      </c>
      <c r="AU97" s="409">
        <f t="shared" si="79"/>
        <v>92.874107939339879</v>
      </c>
      <c r="AV97" s="425">
        <f>SUM(AT97)</f>
        <v>1114.4892952720786</v>
      </c>
      <c r="AW97" s="426">
        <f>SUM(AU97)</f>
        <v>92.874107939339879</v>
      </c>
      <c r="AX97" s="427"/>
    </row>
    <row r="98" spans="1:50" ht="24.75" thickBot="1" x14ac:dyDescent="0.3">
      <c r="A98" s="416">
        <v>4</v>
      </c>
      <c r="B98" s="302" t="s">
        <v>273</v>
      </c>
      <c r="C98" s="302" t="s">
        <v>274</v>
      </c>
      <c r="D98" s="417" t="s">
        <v>557</v>
      </c>
      <c r="E98" s="417" t="str">
        <f t="shared" si="80"/>
        <v>022002TTTD</v>
      </c>
      <c r="F98" s="417"/>
      <c r="G98" s="417"/>
      <c r="H98" s="418" t="s">
        <v>78</v>
      </c>
      <c r="I98" s="417" t="s">
        <v>115</v>
      </c>
      <c r="J98" s="306"/>
      <c r="K98" s="306"/>
      <c r="L98" s="419" t="s">
        <v>10</v>
      </c>
      <c r="M98" s="420">
        <v>1</v>
      </c>
      <c r="N98" s="421">
        <v>1000</v>
      </c>
      <c r="O98" s="422">
        <v>0.05</v>
      </c>
      <c r="P98" s="423">
        <f t="shared" si="68"/>
        <v>1050</v>
      </c>
      <c r="Q98" s="424">
        <f t="shared" si="69"/>
        <v>87.5</v>
      </c>
      <c r="R98" s="425">
        <f>SUM(P98)</f>
        <v>1050</v>
      </c>
      <c r="S98" s="426">
        <f>SUM(Q98)</f>
        <v>87.5</v>
      </c>
      <c r="T98" s="427"/>
      <c r="U98" s="753"/>
      <c r="V98" s="429">
        <f t="shared" si="70"/>
        <v>1114.4892952720786</v>
      </c>
      <c r="W98" s="430">
        <f t="shared" si="71"/>
        <v>92.874107939339879</v>
      </c>
      <c r="X98" s="425">
        <f>SUM(V98)</f>
        <v>1114.4892952720786</v>
      </c>
      <c r="Y98" s="426">
        <f>SUM(W98)</f>
        <v>92.874107939339879</v>
      </c>
      <c r="Z98" s="427"/>
      <c r="AA98" s="753"/>
      <c r="AB98" s="429">
        <f t="shared" si="72"/>
        <v>1114.4892952720786</v>
      </c>
      <c r="AC98" s="430">
        <f t="shared" si="73"/>
        <v>92.874107939339879</v>
      </c>
      <c r="AD98" s="425">
        <f>SUM(AB98)</f>
        <v>1114.4892952720786</v>
      </c>
      <c r="AE98" s="426">
        <f>SUM(AC98)</f>
        <v>92.874107939339879</v>
      </c>
      <c r="AF98" s="427"/>
      <c r="AG98" s="753"/>
      <c r="AH98" s="429">
        <f t="shared" si="74"/>
        <v>1114.4892952720786</v>
      </c>
      <c r="AI98" s="430">
        <f t="shared" si="75"/>
        <v>92.874107939339879</v>
      </c>
      <c r="AJ98" s="425">
        <f>SUM(AH98)</f>
        <v>1114.4892952720786</v>
      </c>
      <c r="AK98" s="426">
        <f>SUM(AI98)</f>
        <v>92.874107939339879</v>
      </c>
      <c r="AL98" s="427"/>
      <c r="AM98" s="753"/>
      <c r="AN98" s="429">
        <f t="shared" si="76"/>
        <v>1114.4892952720786</v>
      </c>
      <c r="AO98" s="432">
        <f t="shared" si="77"/>
        <v>92.874107939339879</v>
      </c>
      <c r="AP98" s="426">
        <f>SUM(AN98)</f>
        <v>1114.4892952720786</v>
      </c>
      <c r="AQ98" s="426">
        <f>SUM(AO98)</f>
        <v>92.874107939339879</v>
      </c>
      <c r="AR98" s="427"/>
      <c r="AS98" s="753"/>
      <c r="AT98" s="429">
        <f t="shared" si="78"/>
        <v>1114.4892952720786</v>
      </c>
      <c r="AU98" s="430">
        <f t="shared" si="79"/>
        <v>92.874107939339879</v>
      </c>
      <c r="AV98" s="425">
        <f>SUM(AT98)</f>
        <v>1114.4892952720786</v>
      </c>
      <c r="AW98" s="426">
        <f>SUM(AU98)</f>
        <v>92.874107939339879</v>
      </c>
      <c r="AX98" s="427"/>
    </row>
    <row r="99" spans="1:50" x14ac:dyDescent="0.25">
      <c r="A99" s="410">
        <v>4</v>
      </c>
      <c r="B99" s="263" t="s">
        <v>275</v>
      </c>
      <c r="C99" s="263" t="s">
        <v>276</v>
      </c>
      <c r="D99" s="355" t="s">
        <v>557</v>
      </c>
      <c r="E99" s="763" t="str">
        <f t="shared" si="80"/>
        <v>022001TTTD</v>
      </c>
      <c r="F99" s="355" t="s">
        <v>178</v>
      </c>
      <c r="G99" s="355">
        <v>31.94</v>
      </c>
      <c r="H99" s="356" t="s">
        <v>78</v>
      </c>
      <c r="I99" s="355" t="s">
        <v>115</v>
      </c>
      <c r="J99" s="267" t="s">
        <v>290</v>
      </c>
      <c r="K99" s="267" t="s">
        <v>319</v>
      </c>
      <c r="L99" s="411" t="s">
        <v>10</v>
      </c>
      <c r="M99" s="396">
        <v>1</v>
      </c>
      <c r="N99" s="359">
        <v>1000</v>
      </c>
      <c r="O99" s="360">
        <v>0.05</v>
      </c>
      <c r="P99" s="412">
        <f t="shared" si="68"/>
        <v>1050</v>
      </c>
      <c r="Q99" s="362">
        <f t="shared" si="69"/>
        <v>87.5</v>
      </c>
      <c r="R99" s="754">
        <f>SUM(P99:P100)</f>
        <v>2100</v>
      </c>
      <c r="S99" s="759">
        <f>SUM(Q99:Q100)</f>
        <v>175</v>
      </c>
      <c r="T99" s="757"/>
      <c r="U99" s="753"/>
      <c r="V99" s="364">
        <f t="shared" si="70"/>
        <v>1114.4892952720786</v>
      </c>
      <c r="W99" s="365">
        <f t="shared" si="71"/>
        <v>92.874107939339879</v>
      </c>
      <c r="X99" s="754">
        <f>SUM(V99:V100)</f>
        <v>2228.9785905441572</v>
      </c>
      <c r="Y99" s="759">
        <f>SUM(W99:W100)</f>
        <v>185.74821587867976</v>
      </c>
      <c r="Z99" s="757"/>
      <c r="AA99" s="753"/>
      <c r="AB99" s="361">
        <f t="shared" si="72"/>
        <v>1114.4892952720786</v>
      </c>
      <c r="AC99" s="363">
        <f t="shared" si="73"/>
        <v>92.874107939339879</v>
      </c>
      <c r="AD99" s="754">
        <f>SUM(AB99:AB100)</f>
        <v>2228.9785905441572</v>
      </c>
      <c r="AE99" s="759">
        <f>SUM(AC99:AC100)</f>
        <v>185.74821587867976</v>
      </c>
      <c r="AF99" s="757"/>
      <c r="AG99" s="753"/>
      <c r="AH99" s="364">
        <f t="shared" si="74"/>
        <v>1114.4892952720786</v>
      </c>
      <c r="AI99" s="404">
        <f t="shared" si="75"/>
        <v>92.874107939339879</v>
      </c>
      <c r="AJ99" s="754">
        <f>SUM(AH99:AH100)</f>
        <v>2228.9785905441572</v>
      </c>
      <c r="AK99" s="759">
        <f>SUM(AI99:AI100)</f>
        <v>185.74821587867976</v>
      </c>
      <c r="AL99" s="757"/>
      <c r="AM99" s="753"/>
      <c r="AN99" s="361">
        <f t="shared" si="76"/>
        <v>1114.4892952720786</v>
      </c>
      <c r="AO99" s="413">
        <f t="shared" si="77"/>
        <v>92.874107939339879</v>
      </c>
      <c r="AP99" s="759">
        <f>SUM(AN99:AN100)</f>
        <v>2228.9785905441572</v>
      </c>
      <c r="AQ99" s="759">
        <f>SUM(AO99:AO100)</f>
        <v>185.74821587867976</v>
      </c>
      <c r="AR99" s="757"/>
      <c r="AS99" s="753"/>
      <c r="AT99" s="361">
        <f t="shared" si="78"/>
        <v>1114.4892952720786</v>
      </c>
      <c r="AU99" s="363">
        <f t="shared" si="79"/>
        <v>92.874107939339879</v>
      </c>
      <c r="AV99" s="754">
        <f>SUM(AT99:AT100)</f>
        <v>2228.9785905441572</v>
      </c>
      <c r="AW99" s="759">
        <f>SUM(AU99:AU100)</f>
        <v>185.74821587867976</v>
      </c>
      <c r="AX99" s="757"/>
    </row>
    <row r="100" spans="1:50" ht="12.75" thickBot="1" x14ac:dyDescent="0.3">
      <c r="A100" s="405">
        <v>4</v>
      </c>
      <c r="B100" s="279" t="s">
        <v>275</v>
      </c>
      <c r="C100" s="279" t="s">
        <v>276</v>
      </c>
      <c r="D100" s="379" t="s">
        <v>557</v>
      </c>
      <c r="E100" s="762"/>
      <c r="F100" s="379" t="s">
        <v>193</v>
      </c>
      <c r="G100" s="379">
        <v>106.99</v>
      </c>
      <c r="H100" s="380" t="s">
        <v>78</v>
      </c>
      <c r="I100" s="379" t="s">
        <v>114</v>
      </c>
      <c r="J100" s="283" t="s">
        <v>295</v>
      </c>
      <c r="K100" s="283" t="s">
        <v>300</v>
      </c>
      <c r="L100" s="406" t="s">
        <v>10</v>
      </c>
      <c r="M100" s="407">
        <v>1</v>
      </c>
      <c r="N100" s="383">
        <v>1000</v>
      </c>
      <c r="O100" s="384">
        <v>0.05</v>
      </c>
      <c r="P100" s="408">
        <f t="shared" si="68"/>
        <v>1050</v>
      </c>
      <c r="Q100" s="386">
        <f t="shared" si="69"/>
        <v>87.5</v>
      </c>
      <c r="R100" s="756"/>
      <c r="S100" s="760"/>
      <c r="T100" s="758"/>
      <c r="U100" s="753"/>
      <c r="V100" s="388">
        <f t="shared" si="70"/>
        <v>1114.4892952720786</v>
      </c>
      <c r="W100" s="389">
        <f t="shared" si="71"/>
        <v>92.874107939339879</v>
      </c>
      <c r="X100" s="756"/>
      <c r="Y100" s="760"/>
      <c r="Z100" s="758"/>
      <c r="AA100" s="753"/>
      <c r="AB100" s="415">
        <f t="shared" si="72"/>
        <v>1114.4892952720786</v>
      </c>
      <c r="AC100" s="390">
        <f t="shared" si="73"/>
        <v>92.874107939339879</v>
      </c>
      <c r="AD100" s="756"/>
      <c r="AE100" s="760"/>
      <c r="AF100" s="758"/>
      <c r="AG100" s="753"/>
      <c r="AH100" s="428">
        <f t="shared" si="74"/>
        <v>1114.4892952720786</v>
      </c>
      <c r="AI100" s="409">
        <f t="shared" si="75"/>
        <v>92.874107939339879</v>
      </c>
      <c r="AJ100" s="756"/>
      <c r="AK100" s="760"/>
      <c r="AL100" s="758"/>
      <c r="AM100" s="753"/>
      <c r="AN100" s="415">
        <f t="shared" si="76"/>
        <v>1114.4892952720786</v>
      </c>
      <c r="AO100" s="414">
        <f t="shared" si="77"/>
        <v>92.874107939339879</v>
      </c>
      <c r="AP100" s="760"/>
      <c r="AQ100" s="760"/>
      <c r="AR100" s="758"/>
      <c r="AS100" s="753"/>
      <c r="AT100" s="415">
        <f t="shared" si="78"/>
        <v>1114.4892952720786</v>
      </c>
      <c r="AU100" s="390">
        <f t="shared" si="79"/>
        <v>92.874107939339879</v>
      </c>
      <c r="AV100" s="756"/>
      <c r="AW100" s="760"/>
      <c r="AX100" s="758"/>
    </row>
    <row r="101" spans="1:50" ht="12.75" thickBot="1" x14ac:dyDescent="0.3">
      <c r="A101" s="416">
        <v>4</v>
      </c>
      <c r="B101" s="302" t="s">
        <v>277</v>
      </c>
      <c r="C101" s="302" t="s">
        <v>278</v>
      </c>
      <c r="D101" s="417" t="s">
        <v>557</v>
      </c>
      <c r="E101" s="417" t="str">
        <f t="shared" si="80"/>
        <v>015301TTTD</v>
      </c>
      <c r="F101" s="417"/>
      <c r="G101" s="417"/>
      <c r="H101" s="418" t="s">
        <v>78</v>
      </c>
      <c r="I101" s="417" t="s">
        <v>115</v>
      </c>
      <c r="J101" s="306"/>
      <c r="K101" s="306"/>
      <c r="L101" s="419" t="s">
        <v>10</v>
      </c>
      <c r="M101" s="420">
        <v>1</v>
      </c>
      <c r="N101" s="421">
        <v>1000</v>
      </c>
      <c r="O101" s="422">
        <v>0.05</v>
      </c>
      <c r="P101" s="423">
        <f t="shared" si="68"/>
        <v>1050</v>
      </c>
      <c r="Q101" s="424">
        <f t="shared" si="69"/>
        <v>87.5</v>
      </c>
      <c r="R101" s="425">
        <f>SUM(P101)</f>
        <v>1050</v>
      </c>
      <c r="S101" s="426">
        <f>SUM(Q101)</f>
        <v>87.5</v>
      </c>
      <c r="T101" s="427"/>
      <c r="U101" s="753"/>
      <c r="V101" s="429">
        <f t="shared" si="70"/>
        <v>1114.4892952720786</v>
      </c>
      <c r="W101" s="430">
        <f t="shared" si="71"/>
        <v>92.874107939339879</v>
      </c>
      <c r="X101" s="425">
        <f>SUM(V101)</f>
        <v>1114.4892952720786</v>
      </c>
      <c r="Y101" s="426">
        <f>SUM(W101)</f>
        <v>92.874107939339879</v>
      </c>
      <c r="Z101" s="427"/>
      <c r="AA101" s="753"/>
      <c r="AB101" s="429">
        <f t="shared" si="72"/>
        <v>1114.4892952720786</v>
      </c>
      <c r="AC101" s="430">
        <f t="shared" si="73"/>
        <v>92.874107939339879</v>
      </c>
      <c r="AD101" s="425">
        <f>SUM(AB101)</f>
        <v>1114.4892952720786</v>
      </c>
      <c r="AE101" s="426">
        <f>SUM(AC101)</f>
        <v>92.874107939339879</v>
      </c>
      <c r="AF101" s="427"/>
      <c r="AG101" s="753"/>
      <c r="AH101" s="429">
        <f t="shared" si="74"/>
        <v>1114.4892952720786</v>
      </c>
      <c r="AI101" s="430">
        <f t="shared" si="75"/>
        <v>92.874107939339879</v>
      </c>
      <c r="AJ101" s="425">
        <f>SUM(AH101)</f>
        <v>1114.4892952720786</v>
      </c>
      <c r="AK101" s="426">
        <f>SUM(AI101)</f>
        <v>92.874107939339879</v>
      </c>
      <c r="AL101" s="427"/>
      <c r="AM101" s="753"/>
      <c r="AN101" s="428">
        <f t="shared" si="76"/>
        <v>1114.4892952720786</v>
      </c>
      <c r="AO101" s="409">
        <f t="shared" si="77"/>
        <v>92.874107939339879</v>
      </c>
      <c r="AP101" s="431">
        <f>SUM(AN101)</f>
        <v>1114.4892952720786</v>
      </c>
      <c r="AQ101" s="426">
        <f>SUM(AO101)</f>
        <v>92.874107939339879</v>
      </c>
      <c r="AR101" s="427"/>
      <c r="AS101" s="753"/>
      <c r="AT101" s="428">
        <f t="shared" si="78"/>
        <v>1114.4892952720786</v>
      </c>
      <c r="AU101" s="409">
        <f t="shared" si="79"/>
        <v>92.874107939339879</v>
      </c>
      <c r="AV101" s="425">
        <f>SUM(AT101)</f>
        <v>1114.4892952720786</v>
      </c>
      <c r="AW101" s="426">
        <f>SUM(AU101)</f>
        <v>92.874107939339879</v>
      </c>
      <c r="AX101" s="427"/>
    </row>
    <row r="102" spans="1:50" ht="24" x14ac:dyDescent="0.25">
      <c r="A102" s="410">
        <v>4</v>
      </c>
      <c r="B102" s="263" t="s">
        <v>279</v>
      </c>
      <c r="C102" s="263" t="s">
        <v>280</v>
      </c>
      <c r="D102" s="355" t="s">
        <v>555</v>
      </c>
      <c r="E102" s="763" t="str">
        <f t="shared" si="80"/>
        <v>410001TTTD</v>
      </c>
      <c r="F102" s="355" t="s">
        <v>193</v>
      </c>
      <c r="G102" s="355">
        <v>11.9</v>
      </c>
      <c r="H102" s="356" t="s">
        <v>78</v>
      </c>
      <c r="I102" s="355" t="s">
        <v>115</v>
      </c>
      <c r="J102" s="267" t="s">
        <v>320</v>
      </c>
      <c r="K102" s="267" t="s">
        <v>321</v>
      </c>
      <c r="L102" s="411" t="s">
        <v>10</v>
      </c>
      <c r="M102" s="396">
        <v>1</v>
      </c>
      <c r="N102" s="359">
        <v>1000</v>
      </c>
      <c r="O102" s="360">
        <v>0.05</v>
      </c>
      <c r="P102" s="412">
        <f t="shared" si="68"/>
        <v>1050</v>
      </c>
      <c r="Q102" s="362">
        <f t="shared" si="69"/>
        <v>87.5</v>
      </c>
      <c r="R102" s="754">
        <f>SUM(P102:P106)</f>
        <v>5250</v>
      </c>
      <c r="S102" s="759">
        <f>SUM(Q102:Q106)</f>
        <v>437.5</v>
      </c>
      <c r="T102" s="757"/>
      <c r="U102" s="753"/>
      <c r="V102" s="364">
        <f t="shared" si="70"/>
        <v>1114.4892952720786</v>
      </c>
      <c r="W102" s="365">
        <f t="shared" si="71"/>
        <v>92.874107939339879</v>
      </c>
      <c r="X102" s="754">
        <f>SUM(V102:V106)</f>
        <v>5572.4464763603928</v>
      </c>
      <c r="Y102" s="759">
        <f>SUM(W102:W106)</f>
        <v>464.37053969669938</v>
      </c>
      <c r="Z102" s="757"/>
      <c r="AA102" s="753"/>
      <c r="AB102" s="364">
        <f t="shared" si="72"/>
        <v>1114.4892952720786</v>
      </c>
      <c r="AC102" s="404">
        <f t="shared" si="73"/>
        <v>92.874107939339879</v>
      </c>
      <c r="AD102" s="754">
        <f>SUM(AB102:AB106)</f>
        <v>5572.4464763603928</v>
      </c>
      <c r="AE102" s="759">
        <f>SUM(AC102:AC106)</f>
        <v>464.37053969669938</v>
      </c>
      <c r="AF102" s="757"/>
      <c r="AG102" s="753"/>
      <c r="AH102" s="361">
        <f t="shared" si="74"/>
        <v>1114.4892952720786</v>
      </c>
      <c r="AI102" s="363">
        <f t="shared" si="75"/>
        <v>92.874107939339879</v>
      </c>
      <c r="AJ102" s="754">
        <f>SUM(AH102:AH106)</f>
        <v>5572.4464763603928</v>
      </c>
      <c r="AK102" s="759">
        <f>SUM(AI102:AI106)</f>
        <v>464.37053969669938</v>
      </c>
      <c r="AL102" s="757"/>
      <c r="AM102" s="753"/>
      <c r="AN102" s="361">
        <f t="shared" si="76"/>
        <v>1114.4892952720786</v>
      </c>
      <c r="AO102" s="413">
        <f t="shared" si="77"/>
        <v>92.874107939339879</v>
      </c>
      <c r="AP102" s="759">
        <f>SUM(AN102:AN106)</f>
        <v>5572.4464763603928</v>
      </c>
      <c r="AQ102" s="759">
        <f>SUM(AO102:AO106)</f>
        <v>464.37053969669938</v>
      </c>
      <c r="AR102" s="757"/>
      <c r="AS102" s="753"/>
      <c r="AT102" s="361">
        <f t="shared" si="78"/>
        <v>1114.4892952720786</v>
      </c>
      <c r="AU102" s="363">
        <f t="shared" si="79"/>
        <v>92.874107939339879</v>
      </c>
      <c r="AV102" s="754">
        <f>SUM(AT102:AT106)</f>
        <v>5572.4464763603928</v>
      </c>
      <c r="AW102" s="759">
        <f>SUM(AU102:AU106)</f>
        <v>464.37053969669938</v>
      </c>
      <c r="AX102" s="757"/>
    </row>
    <row r="103" spans="1:50" ht="24" x14ac:dyDescent="0.25">
      <c r="A103" s="403">
        <v>4</v>
      </c>
      <c r="B103" s="272" t="s">
        <v>279</v>
      </c>
      <c r="C103" s="272" t="s">
        <v>280</v>
      </c>
      <c r="D103" s="368" t="s">
        <v>555</v>
      </c>
      <c r="E103" s="764"/>
      <c r="F103" s="368" t="s">
        <v>193</v>
      </c>
      <c r="G103" s="368">
        <v>125.57</v>
      </c>
      <c r="H103" s="369" t="s">
        <v>78</v>
      </c>
      <c r="I103" s="368" t="s">
        <v>115</v>
      </c>
      <c r="J103" s="276" t="s">
        <v>290</v>
      </c>
      <c r="K103" s="276" t="s">
        <v>321</v>
      </c>
      <c r="L103" s="400" t="s">
        <v>10</v>
      </c>
      <c r="M103" s="401">
        <v>1</v>
      </c>
      <c r="N103" s="372">
        <v>1000</v>
      </c>
      <c r="O103" s="373">
        <v>0.05</v>
      </c>
      <c r="P103" s="402">
        <f t="shared" si="68"/>
        <v>1050</v>
      </c>
      <c r="Q103" s="375">
        <f t="shared" si="69"/>
        <v>87.5</v>
      </c>
      <c r="R103" s="755"/>
      <c r="S103" s="753"/>
      <c r="T103" s="739"/>
      <c r="U103" s="753"/>
      <c r="V103" s="374">
        <f t="shared" si="70"/>
        <v>1114.4892952720786</v>
      </c>
      <c r="W103" s="376">
        <f t="shared" si="71"/>
        <v>92.874107939339879</v>
      </c>
      <c r="X103" s="755"/>
      <c r="Y103" s="753"/>
      <c r="Z103" s="739"/>
      <c r="AA103" s="753"/>
      <c r="AB103" s="364">
        <f t="shared" si="72"/>
        <v>1114.4892952720786</v>
      </c>
      <c r="AC103" s="404">
        <f t="shared" si="73"/>
        <v>92.874107939339879</v>
      </c>
      <c r="AD103" s="755"/>
      <c r="AE103" s="753"/>
      <c r="AF103" s="739"/>
      <c r="AG103" s="753"/>
      <c r="AH103" s="364">
        <f t="shared" si="74"/>
        <v>1114.4892952720786</v>
      </c>
      <c r="AI103" s="365">
        <f t="shared" si="75"/>
        <v>92.874107939339879</v>
      </c>
      <c r="AJ103" s="755"/>
      <c r="AK103" s="753"/>
      <c r="AL103" s="739"/>
      <c r="AM103" s="753"/>
      <c r="AN103" s="364">
        <f t="shared" si="76"/>
        <v>1114.4892952720786</v>
      </c>
      <c r="AO103" s="404">
        <f t="shared" si="77"/>
        <v>92.874107939339879</v>
      </c>
      <c r="AP103" s="753"/>
      <c r="AQ103" s="753"/>
      <c r="AR103" s="739"/>
      <c r="AS103" s="753"/>
      <c r="AT103" s="364">
        <f t="shared" si="78"/>
        <v>1114.4892952720786</v>
      </c>
      <c r="AU103" s="365">
        <f t="shared" si="79"/>
        <v>92.874107939339879</v>
      </c>
      <c r="AV103" s="755"/>
      <c r="AW103" s="753"/>
      <c r="AX103" s="739"/>
    </row>
    <row r="104" spans="1:50" ht="24" x14ac:dyDescent="0.25">
      <c r="A104" s="403">
        <v>4</v>
      </c>
      <c r="B104" s="272" t="s">
        <v>279</v>
      </c>
      <c r="C104" s="272" t="s">
        <v>280</v>
      </c>
      <c r="D104" s="368" t="s">
        <v>555</v>
      </c>
      <c r="E104" s="764"/>
      <c r="F104" s="368" t="s">
        <v>193</v>
      </c>
      <c r="G104" s="368">
        <v>279.70999999999998</v>
      </c>
      <c r="H104" s="369" t="s">
        <v>78</v>
      </c>
      <c r="I104" s="368" t="s">
        <v>115</v>
      </c>
      <c r="J104" s="276" t="s">
        <v>298</v>
      </c>
      <c r="K104" s="276" t="s">
        <v>322</v>
      </c>
      <c r="L104" s="400" t="s">
        <v>10</v>
      </c>
      <c r="M104" s="401">
        <v>1</v>
      </c>
      <c r="N104" s="372">
        <v>1000</v>
      </c>
      <c r="O104" s="373">
        <v>0.05</v>
      </c>
      <c r="P104" s="402">
        <f t="shared" si="68"/>
        <v>1050</v>
      </c>
      <c r="Q104" s="375">
        <f t="shared" si="69"/>
        <v>87.5</v>
      </c>
      <c r="R104" s="755"/>
      <c r="S104" s="753"/>
      <c r="T104" s="739"/>
      <c r="U104" s="753"/>
      <c r="V104" s="374">
        <f t="shared" si="70"/>
        <v>1114.4892952720786</v>
      </c>
      <c r="W104" s="376">
        <f t="shared" si="71"/>
        <v>92.874107939339879</v>
      </c>
      <c r="X104" s="755"/>
      <c r="Y104" s="753"/>
      <c r="Z104" s="739"/>
      <c r="AA104" s="753"/>
      <c r="AB104" s="374">
        <f t="shared" si="72"/>
        <v>1114.4892952720786</v>
      </c>
      <c r="AC104" s="404">
        <f t="shared" si="73"/>
        <v>92.874107939339879</v>
      </c>
      <c r="AD104" s="755"/>
      <c r="AE104" s="753"/>
      <c r="AF104" s="739"/>
      <c r="AG104" s="753"/>
      <c r="AH104" s="374">
        <f t="shared" si="74"/>
        <v>1114.4892952720786</v>
      </c>
      <c r="AI104" s="365">
        <f t="shared" si="75"/>
        <v>92.874107939339879</v>
      </c>
      <c r="AJ104" s="755"/>
      <c r="AK104" s="753"/>
      <c r="AL104" s="739"/>
      <c r="AM104" s="753"/>
      <c r="AN104" s="374">
        <f t="shared" si="76"/>
        <v>1114.4892952720786</v>
      </c>
      <c r="AO104" s="404">
        <f t="shared" si="77"/>
        <v>92.874107939339879</v>
      </c>
      <c r="AP104" s="753"/>
      <c r="AQ104" s="753"/>
      <c r="AR104" s="739"/>
      <c r="AS104" s="753"/>
      <c r="AT104" s="374">
        <f t="shared" si="78"/>
        <v>1114.4892952720786</v>
      </c>
      <c r="AU104" s="365">
        <f t="shared" si="79"/>
        <v>92.874107939339879</v>
      </c>
      <c r="AV104" s="755"/>
      <c r="AW104" s="753"/>
      <c r="AX104" s="739"/>
    </row>
    <row r="105" spans="1:50" ht="24" x14ac:dyDescent="0.25">
      <c r="A105" s="403">
        <v>4</v>
      </c>
      <c r="B105" s="272" t="s">
        <v>279</v>
      </c>
      <c r="C105" s="272" t="s">
        <v>280</v>
      </c>
      <c r="D105" s="368" t="s">
        <v>555</v>
      </c>
      <c r="E105" s="764"/>
      <c r="F105" s="368" t="s">
        <v>193</v>
      </c>
      <c r="G105" s="368">
        <v>162.16</v>
      </c>
      <c r="H105" s="369" t="s">
        <v>78</v>
      </c>
      <c r="I105" s="368" t="s">
        <v>115</v>
      </c>
      <c r="J105" s="276" t="s">
        <v>298</v>
      </c>
      <c r="K105" s="276" t="s">
        <v>295</v>
      </c>
      <c r="L105" s="400" t="s">
        <v>10</v>
      </c>
      <c r="M105" s="401">
        <v>1</v>
      </c>
      <c r="N105" s="372">
        <v>1000</v>
      </c>
      <c r="O105" s="373">
        <v>0.05</v>
      </c>
      <c r="P105" s="402">
        <f t="shared" si="68"/>
        <v>1050</v>
      </c>
      <c r="Q105" s="375">
        <f t="shared" si="69"/>
        <v>87.5</v>
      </c>
      <c r="R105" s="755"/>
      <c r="S105" s="753"/>
      <c r="T105" s="739"/>
      <c r="U105" s="753"/>
      <c r="V105" s="374">
        <f t="shared" si="70"/>
        <v>1114.4892952720786</v>
      </c>
      <c r="W105" s="376">
        <f t="shared" si="71"/>
        <v>92.874107939339879</v>
      </c>
      <c r="X105" s="755"/>
      <c r="Y105" s="753"/>
      <c r="Z105" s="739"/>
      <c r="AA105" s="753"/>
      <c r="AB105" s="374">
        <f t="shared" si="72"/>
        <v>1114.4892952720786</v>
      </c>
      <c r="AC105" s="404">
        <f t="shared" si="73"/>
        <v>92.874107939339879</v>
      </c>
      <c r="AD105" s="755"/>
      <c r="AE105" s="753"/>
      <c r="AF105" s="739"/>
      <c r="AG105" s="753"/>
      <c r="AH105" s="374">
        <f t="shared" si="74"/>
        <v>1114.4892952720786</v>
      </c>
      <c r="AI105" s="365">
        <f t="shared" si="75"/>
        <v>92.874107939339879</v>
      </c>
      <c r="AJ105" s="755"/>
      <c r="AK105" s="753"/>
      <c r="AL105" s="739"/>
      <c r="AM105" s="753"/>
      <c r="AN105" s="374">
        <f t="shared" si="76"/>
        <v>1114.4892952720786</v>
      </c>
      <c r="AO105" s="404">
        <f t="shared" si="77"/>
        <v>92.874107939339879</v>
      </c>
      <c r="AP105" s="753"/>
      <c r="AQ105" s="753"/>
      <c r="AR105" s="739"/>
      <c r="AS105" s="753"/>
      <c r="AT105" s="374">
        <f t="shared" si="78"/>
        <v>1114.4892952720786</v>
      </c>
      <c r="AU105" s="365">
        <f t="shared" si="79"/>
        <v>92.874107939339879</v>
      </c>
      <c r="AV105" s="755"/>
      <c r="AW105" s="753"/>
      <c r="AX105" s="739"/>
    </row>
    <row r="106" spans="1:50" ht="24.75" thickBot="1" x14ac:dyDescent="0.3">
      <c r="A106" s="405">
        <v>4</v>
      </c>
      <c r="B106" s="279" t="s">
        <v>279</v>
      </c>
      <c r="C106" s="279" t="s">
        <v>280</v>
      </c>
      <c r="D106" s="379" t="s">
        <v>555</v>
      </c>
      <c r="E106" s="762"/>
      <c r="F106" s="379" t="s">
        <v>193</v>
      </c>
      <c r="G106" s="379">
        <v>2823.64</v>
      </c>
      <c r="H106" s="380" t="s">
        <v>78</v>
      </c>
      <c r="I106" s="379" t="s">
        <v>115</v>
      </c>
      <c r="J106" s="283" t="s">
        <v>295</v>
      </c>
      <c r="K106" s="283" t="s">
        <v>321</v>
      </c>
      <c r="L106" s="406" t="s">
        <v>10</v>
      </c>
      <c r="M106" s="407">
        <v>1</v>
      </c>
      <c r="N106" s="383">
        <v>1000</v>
      </c>
      <c r="O106" s="384">
        <v>0.05</v>
      </c>
      <c r="P106" s="408">
        <f t="shared" si="68"/>
        <v>1050</v>
      </c>
      <c r="Q106" s="386">
        <f t="shared" si="69"/>
        <v>87.5</v>
      </c>
      <c r="R106" s="756"/>
      <c r="S106" s="760"/>
      <c r="T106" s="758"/>
      <c r="U106" s="753"/>
      <c r="V106" s="388">
        <f t="shared" si="70"/>
        <v>1114.4892952720786</v>
      </c>
      <c r="W106" s="389">
        <f t="shared" si="71"/>
        <v>92.874107939339879</v>
      </c>
      <c r="X106" s="756"/>
      <c r="Y106" s="760"/>
      <c r="Z106" s="758"/>
      <c r="AA106" s="753"/>
      <c r="AB106" s="388">
        <f t="shared" si="72"/>
        <v>1114.4892952720786</v>
      </c>
      <c r="AC106" s="409">
        <f t="shared" si="73"/>
        <v>92.874107939339879</v>
      </c>
      <c r="AD106" s="756"/>
      <c r="AE106" s="760"/>
      <c r="AF106" s="758"/>
      <c r="AG106" s="753"/>
      <c r="AH106" s="385">
        <f t="shared" si="74"/>
        <v>1114.4892952720786</v>
      </c>
      <c r="AI106" s="390">
        <f t="shared" si="75"/>
        <v>92.874107939339879</v>
      </c>
      <c r="AJ106" s="756"/>
      <c r="AK106" s="760"/>
      <c r="AL106" s="758"/>
      <c r="AM106" s="753"/>
      <c r="AN106" s="385">
        <f t="shared" si="76"/>
        <v>1114.4892952720786</v>
      </c>
      <c r="AO106" s="414">
        <f t="shared" si="77"/>
        <v>92.874107939339879</v>
      </c>
      <c r="AP106" s="760"/>
      <c r="AQ106" s="760"/>
      <c r="AR106" s="758"/>
      <c r="AS106" s="753"/>
      <c r="AT106" s="385">
        <f t="shared" si="78"/>
        <v>1114.4892952720786</v>
      </c>
      <c r="AU106" s="390">
        <f t="shared" si="79"/>
        <v>92.874107939339879</v>
      </c>
      <c r="AV106" s="756"/>
      <c r="AW106" s="760"/>
      <c r="AX106" s="758"/>
    </row>
    <row r="107" spans="1:50" ht="24.75" thickBot="1" x14ac:dyDescent="0.3">
      <c r="A107" s="416">
        <v>4</v>
      </c>
      <c r="B107" s="302" t="s">
        <v>281</v>
      </c>
      <c r="C107" s="302" t="s">
        <v>282</v>
      </c>
      <c r="D107" s="355" t="s">
        <v>556</v>
      </c>
      <c r="E107" s="417" t="str">
        <f t="shared" si="80"/>
        <v>420001TTTD</v>
      </c>
      <c r="F107" s="417" t="s">
        <v>193</v>
      </c>
      <c r="G107" s="417">
        <v>1481.2</v>
      </c>
      <c r="H107" s="418" t="s">
        <v>78</v>
      </c>
      <c r="I107" s="417" t="s">
        <v>115</v>
      </c>
      <c r="J107" s="306" t="s">
        <v>295</v>
      </c>
      <c r="K107" s="306" t="s">
        <v>321</v>
      </c>
      <c r="L107" s="419" t="s">
        <v>10</v>
      </c>
      <c r="M107" s="420">
        <v>1</v>
      </c>
      <c r="N107" s="421">
        <v>1000</v>
      </c>
      <c r="O107" s="422">
        <v>0.05</v>
      </c>
      <c r="P107" s="423">
        <f t="shared" si="68"/>
        <v>1050</v>
      </c>
      <c r="Q107" s="424">
        <f t="shared" si="69"/>
        <v>87.5</v>
      </c>
      <c r="R107" s="425">
        <f>SUM(P107)</f>
        <v>1050</v>
      </c>
      <c r="S107" s="426">
        <f>SUM(Q107)</f>
        <v>87.5</v>
      </c>
      <c r="T107" s="427"/>
      <c r="U107" s="753"/>
      <c r="V107" s="429">
        <f t="shared" si="70"/>
        <v>1114.4892952720786</v>
      </c>
      <c r="W107" s="430">
        <f t="shared" si="71"/>
        <v>92.874107939339879</v>
      </c>
      <c r="X107" s="425">
        <f>SUM(V107)</f>
        <v>1114.4892952720786</v>
      </c>
      <c r="Y107" s="426">
        <f>SUM(W107)</f>
        <v>92.874107939339879</v>
      </c>
      <c r="Z107" s="427"/>
      <c r="AA107" s="753"/>
      <c r="AB107" s="429">
        <f t="shared" si="72"/>
        <v>1114.4892952720786</v>
      </c>
      <c r="AC107" s="430">
        <f t="shared" si="73"/>
        <v>92.874107939339879</v>
      </c>
      <c r="AD107" s="425">
        <f>SUM(AB107)</f>
        <v>1114.4892952720786</v>
      </c>
      <c r="AE107" s="426">
        <f>SUM(AC107)</f>
        <v>92.874107939339879</v>
      </c>
      <c r="AF107" s="427"/>
      <c r="AG107" s="753"/>
      <c r="AH107" s="428">
        <f t="shared" si="74"/>
        <v>1114.4892952720786</v>
      </c>
      <c r="AI107" s="409">
        <f t="shared" si="75"/>
        <v>92.874107939339879</v>
      </c>
      <c r="AJ107" s="425">
        <f>SUM(AH107)</f>
        <v>1114.4892952720786</v>
      </c>
      <c r="AK107" s="426">
        <f>SUM(AI107)</f>
        <v>92.874107939339879</v>
      </c>
      <c r="AL107" s="427"/>
      <c r="AM107" s="753"/>
      <c r="AN107" s="428">
        <f t="shared" si="76"/>
        <v>1114.4892952720786</v>
      </c>
      <c r="AO107" s="409">
        <f t="shared" si="77"/>
        <v>92.874107939339879</v>
      </c>
      <c r="AP107" s="431">
        <f>SUM(AN107)</f>
        <v>1114.4892952720786</v>
      </c>
      <c r="AQ107" s="426">
        <f>SUM(AO107)</f>
        <v>92.874107939339879</v>
      </c>
      <c r="AR107" s="427"/>
      <c r="AS107" s="753"/>
      <c r="AT107" s="428">
        <f t="shared" si="78"/>
        <v>1114.4892952720786</v>
      </c>
      <c r="AU107" s="409">
        <f t="shared" si="79"/>
        <v>92.874107939339879</v>
      </c>
      <c r="AV107" s="425">
        <f>SUM(AT107)</f>
        <v>1114.4892952720786</v>
      </c>
      <c r="AW107" s="426">
        <f>SUM(AU107)</f>
        <v>92.874107939339879</v>
      </c>
      <c r="AX107" s="427"/>
    </row>
    <row r="108" spans="1:50" ht="24" x14ac:dyDescent="0.25">
      <c r="A108" s="410">
        <v>4</v>
      </c>
      <c r="B108" s="267" t="s">
        <v>283</v>
      </c>
      <c r="C108" s="267">
        <v>420002</v>
      </c>
      <c r="D108" s="355" t="s">
        <v>556</v>
      </c>
      <c r="E108" s="763" t="str">
        <f t="shared" si="80"/>
        <v>420002TTTD</v>
      </c>
      <c r="F108" s="355" t="s">
        <v>186</v>
      </c>
      <c r="G108" s="355">
        <v>196.32</v>
      </c>
      <c r="H108" s="356" t="s">
        <v>78</v>
      </c>
      <c r="I108" s="355" t="s">
        <v>115</v>
      </c>
      <c r="J108" s="267" t="s">
        <v>290</v>
      </c>
      <c r="K108" s="267" t="s">
        <v>323</v>
      </c>
      <c r="L108" s="411" t="s">
        <v>10</v>
      </c>
      <c r="M108" s="396">
        <v>1</v>
      </c>
      <c r="N108" s="359">
        <v>1000</v>
      </c>
      <c r="O108" s="360">
        <v>0.05</v>
      </c>
      <c r="P108" s="412">
        <f t="shared" si="68"/>
        <v>1050</v>
      </c>
      <c r="Q108" s="362">
        <f t="shared" si="69"/>
        <v>87.5</v>
      </c>
      <c r="R108" s="754">
        <f>SUM(P108:P109)</f>
        <v>2100</v>
      </c>
      <c r="S108" s="759">
        <f>SUM(Q108:Q109)</f>
        <v>175</v>
      </c>
      <c r="T108" s="757"/>
      <c r="U108" s="753"/>
      <c r="V108" s="361">
        <f t="shared" si="70"/>
        <v>1114.4892952720786</v>
      </c>
      <c r="W108" s="363">
        <f t="shared" si="71"/>
        <v>92.874107939339879</v>
      </c>
      <c r="X108" s="754">
        <f>SUM(V108:V109)</f>
        <v>2228.9785905441572</v>
      </c>
      <c r="Y108" s="759">
        <f>SUM(W108:W109)</f>
        <v>185.74821587867976</v>
      </c>
      <c r="Z108" s="757"/>
      <c r="AA108" s="753"/>
      <c r="AB108" s="364">
        <f t="shared" si="72"/>
        <v>1114.4892952720786</v>
      </c>
      <c r="AC108" s="404">
        <f t="shared" si="73"/>
        <v>92.874107939339879</v>
      </c>
      <c r="AD108" s="754">
        <f>SUM(AB108:AB109)</f>
        <v>2228.9785905441572</v>
      </c>
      <c r="AE108" s="759">
        <f>SUM(AC108:AC109)</f>
        <v>185.74821587867976</v>
      </c>
      <c r="AF108" s="757"/>
      <c r="AG108" s="753"/>
      <c r="AH108" s="361">
        <f t="shared" si="74"/>
        <v>1114.4892952720786</v>
      </c>
      <c r="AI108" s="363">
        <f t="shared" si="75"/>
        <v>92.874107939339879</v>
      </c>
      <c r="AJ108" s="754">
        <f>SUM(AH108:AH109)</f>
        <v>2228.9785905441572</v>
      </c>
      <c r="AK108" s="759">
        <f>SUM(AI108:AI109)</f>
        <v>185.74821587867976</v>
      </c>
      <c r="AL108" s="757"/>
      <c r="AM108" s="753"/>
      <c r="AN108" s="361">
        <f t="shared" si="76"/>
        <v>1114.4892952720786</v>
      </c>
      <c r="AO108" s="413">
        <f t="shared" si="77"/>
        <v>92.874107939339879</v>
      </c>
      <c r="AP108" s="759">
        <f>SUM(AN108:AN109)</f>
        <v>2228.9785905441572</v>
      </c>
      <c r="AQ108" s="759">
        <f>SUM(AO108:AO109)</f>
        <v>185.74821587867976</v>
      </c>
      <c r="AR108" s="757"/>
      <c r="AS108" s="753"/>
      <c r="AT108" s="361">
        <f t="shared" si="78"/>
        <v>1114.4892952720786</v>
      </c>
      <c r="AU108" s="363">
        <f t="shared" si="79"/>
        <v>92.874107939339879</v>
      </c>
      <c r="AV108" s="754">
        <f>SUM(AT108:AT109)</f>
        <v>2228.9785905441572</v>
      </c>
      <c r="AW108" s="759">
        <f>SUM(AU108:AU109)</f>
        <v>185.74821587867976</v>
      </c>
      <c r="AX108" s="757"/>
    </row>
    <row r="109" spans="1:50" ht="12.75" thickBot="1" x14ac:dyDescent="0.3">
      <c r="A109" s="405">
        <v>4</v>
      </c>
      <c r="B109" s="283" t="s">
        <v>283</v>
      </c>
      <c r="C109" s="283">
        <v>420002</v>
      </c>
      <c r="D109" s="379" t="s">
        <v>556</v>
      </c>
      <c r="E109" s="762"/>
      <c r="F109" s="379" t="s">
        <v>193</v>
      </c>
      <c r="G109" s="379">
        <v>570.59</v>
      </c>
      <c r="H109" s="380" t="s">
        <v>78</v>
      </c>
      <c r="I109" s="379" t="s">
        <v>115</v>
      </c>
      <c r="J109" s="283" t="s">
        <v>295</v>
      </c>
      <c r="K109" s="283" t="s">
        <v>321</v>
      </c>
      <c r="L109" s="406" t="s">
        <v>10</v>
      </c>
      <c r="M109" s="407">
        <v>1</v>
      </c>
      <c r="N109" s="383">
        <v>1000</v>
      </c>
      <c r="O109" s="384">
        <v>0.05</v>
      </c>
      <c r="P109" s="408">
        <f t="shared" si="68"/>
        <v>1050</v>
      </c>
      <c r="Q109" s="386">
        <f t="shared" si="69"/>
        <v>87.5</v>
      </c>
      <c r="R109" s="756"/>
      <c r="S109" s="760"/>
      <c r="T109" s="758"/>
      <c r="U109" s="753"/>
      <c r="V109" s="385">
        <f t="shared" si="70"/>
        <v>1114.4892952720786</v>
      </c>
      <c r="W109" s="387">
        <f t="shared" si="71"/>
        <v>92.874107939339879</v>
      </c>
      <c r="X109" s="756"/>
      <c r="Y109" s="760"/>
      <c r="Z109" s="758"/>
      <c r="AA109" s="753"/>
      <c r="AB109" s="388">
        <f t="shared" si="72"/>
        <v>1114.4892952720786</v>
      </c>
      <c r="AC109" s="409">
        <f t="shared" si="73"/>
        <v>92.874107939339879</v>
      </c>
      <c r="AD109" s="756"/>
      <c r="AE109" s="760"/>
      <c r="AF109" s="758"/>
      <c r="AG109" s="753"/>
      <c r="AH109" s="385">
        <f t="shared" si="74"/>
        <v>1114.4892952720786</v>
      </c>
      <c r="AI109" s="390">
        <f t="shared" si="75"/>
        <v>92.874107939339879</v>
      </c>
      <c r="AJ109" s="756"/>
      <c r="AK109" s="760"/>
      <c r="AL109" s="758"/>
      <c r="AM109" s="753"/>
      <c r="AN109" s="385">
        <f t="shared" si="76"/>
        <v>1114.4892952720786</v>
      </c>
      <c r="AO109" s="414">
        <f t="shared" si="77"/>
        <v>92.874107939339879</v>
      </c>
      <c r="AP109" s="760"/>
      <c r="AQ109" s="760"/>
      <c r="AR109" s="758"/>
      <c r="AS109" s="753"/>
      <c r="AT109" s="385">
        <f t="shared" si="78"/>
        <v>1114.4892952720786</v>
      </c>
      <c r="AU109" s="390">
        <f t="shared" si="79"/>
        <v>92.874107939339879</v>
      </c>
      <c r="AV109" s="756"/>
      <c r="AW109" s="760"/>
      <c r="AX109" s="758"/>
    </row>
    <row r="110" spans="1:50" ht="12.75" thickBot="1" x14ac:dyDescent="0.3">
      <c r="A110" s="416">
        <v>4</v>
      </c>
      <c r="B110" s="302" t="s">
        <v>284</v>
      </c>
      <c r="C110" s="302" t="s">
        <v>285</v>
      </c>
      <c r="D110" s="355" t="s">
        <v>556</v>
      </c>
      <c r="E110" s="417" t="str">
        <f t="shared" si="80"/>
        <v>420003TTTD</v>
      </c>
      <c r="F110" s="417" t="s">
        <v>181</v>
      </c>
      <c r="G110" s="417">
        <v>190.25</v>
      </c>
      <c r="H110" s="418" t="s">
        <v>78</v>
      </c>
      <c r="I110" s="417" t="s">
        <v>115</v>
      </c>
      <c r="J110" s="306" t="s">
        <v>295</v>
      </c>
      <c r="K110" s="306" t="s">
        <v>321</v>
      </c>
      <c r="L110" s="419" t="s">
        <v>10</v>
      </c>
      <c r="M110" s="420">
        <v>1</v>
      </c>
      <c r="N110" s="421">
        <v>1000</v>
      </c>
      <c r="O110" s="422">
        <v>0.05</v>
      </c>
      <c r="P110" s="423">
        <f t="shared" si="68"/>
        <v>1050</v>
      </c>
      <c r="Q110" s="424">
        <f t="shared" si="69"/>
        <v>87.5</v>
      </c>
      <c r="R110" s="425">
        <f t="shared" ref="R110:S112" si="81">SUM(P110)</f>
        <v>1050</v>
      </c>
      <c r="S110" s="426">
        <f t="shared" si="81"/>
        <v>87.5</v>
      </c>
      <c r="T110" s="427"/>
      <c r="U110" s="753"/>
      <c r="V110" s="428">
        <f t="shared" si="70"/>
        <v>1114.4892952720786</v>
      </c>
      <c r="W110" s="391">
        <f t="shared" si="71"/>
        <v>92.874107939339879</v>
      </c>
      <c r="X110" s="425">
        <f t="shared" ref="X110:Y112" si="82">SUM(V110)</f>
        <v>1114.4892952720786</v>
      </c>
      <c r="Y110" s="426">
        <f t="shared" si="82"/>
        <v>92.874107939339879</v>
      </c>
      <c r="Z110" s="427"/>
      <c r="AA110" s="753"/>
      <c r="AB110" s="429">
        <f t="shared" si="72"/>
        <v>1114.4892952720786</v>
      </c>
      <c r="AC110" s="430">
        <f t="shared" si="73"/>
        <v>92.874107939339879</v>
      </c>
      <c r="AD110" s="425">
        <f t="shared" ref="AD110:AE112" si="83">SUM(AB110)</f>
        <v>1114.4892952720786</v>
      </c>
      <c r="AE110" s="426">
        <f t="shared" si="83"/>
        <v>92.874107939339879</v>
      </c>
      <c r="AF110" s="427"/>
      <c r="AG110" s="753"/>
      <c r="AH110" s="429">
        <f t="shared" si="74"/>
        <v>1114.4892952720786</v>
      </c>
      <c r="AI110" s="430">
        <f t="shared" si="75"/>
        <v>92.874107939339879</v>
      </c>
      <c r="AJ110" s="425">
        <f t="shared" ref="AJ110:AK112" si="84">SUM(AH110)</f>
        <v>1114.4892952720786</v>
      </c>
      <c r="AK110" s="426">
        <f t="shared" si="84"/>
        <v>92.874107939339879</v>
      </c>
      <c r="AL110" s="427"/>
      <c r="AM110" s="753"/>
      <c r="AN110" s="428">
        <f t="shared" si="76"/>
        <v>1114.4892952720786</v>
      </c>
      <c r="AO110" s="409">
        <f t="shared" si="77"/>
        <v>92.874107939339879</v>
      </c>
      <c r="AP110" s="433">
        <f t="shared" ref="AP110:AQ112" si="85">SUM(AN110)</f>
        <v>1114.4892952720786</v>
      </c>
      <c r="AQ110" s="426">
        <f t="shared" si="85"/>
        <v>92.874107939339879</v>
      </c>
      <c r="AR110" s="427"/>
      <c r="AS110" s="753"/>
      <c r="AT110" s="428">
        <f t="shared" si="78"/>
        <v>1114.4892952720786</v>
      </c>
      <c r="AU110" s="409">
        <f t="shared" si="79"/>
        <v>92.874107939339879</v>
      </c>
      <c r="AV110" s="425">
        <f t="shared" ref="AV110:AW112" si="86">SUM(AT110)</f>
        <v>1114.4892952720786</v>
      </c>
      <c r="AW110" s="426">
        <f t="shared" si="86"/>
        <v>92.874107939339879</v>
      </c>
      <c r="AX110" s="427"/>
    </row>
    <row r="111" spans="1:50" ht="24.75" thickBot="1" x14ac:dyDescent="0.3">
      <c r="A111" s="416">
        <v>4</v>
      </c>
      <c r="B111" s="302" t="s">
        <v>286</v>
      </c>
      <c r="C111" s="302">
        <v>420004</v>
      </c>
      <c r="D111" s="355" t="s">
        <v>556</v>
      </c>
      <c r="E111" s="417" t="str">
        <f t="shared" si="80"/>
        <v>420004TTTD</v>
      </c>
      <c r="F111" s="417" t="s">
        <v>181</v>
      </c>
      <c r="G111" s="417">
        <v>88.11</v>
      </c>
      <c r="H111" s="418" t="s">
        <v>78</v>
      </c>
      <c r="I111" s="417" t="s">
        <v>115</v>
      </c>
      <c r="J111" s="306" t="s">
        <v>295</v>
      </c>
      <c r="K111" s="306" t="s">
        <v>324</v>
      </c>
      <c r="L111" s="419" t="s">
        <v>10</v>
      </c>
      <c r="M111" s="420">
        <v>1</v>
      </c>
      <c r="N111" s="421">
        <v>1000</v>
      </c>
      <c r="O111" s="422">
        <v>0.05</v>
      </c>
      <c r="P111" s="423">
        <f t="shared" si="68"/>
        <v>1050</v>
      </c>
      <c r="Q111" s="424">
        <f t="shared" si="69"/>
        <v>87.5</v>
      </c>
      <c r="R111" s="425">
        <f t="shared" si="81"/>
        <v>1050</v>
      </c>
      <c r="S111" s="426">
        <f t="shared" si="81"/>
        <v>87.5</v>
      </c>
      <c r="T111" s="427"/>
      <c r="U111" s="753"/>
      <c r="V111" s="429">
        <f t="shared" si="70"/>
        <v>1114.4892952720786</v>
      </c>
      <c r="W111" s="430">
        <f t="shared" si="71"/>
        <v>92.874107939339879</v>
      </c>
      <c r="X111" s="425">
        <f t="shared" si="82"/>
        <v>1114.4892952720786</v>
      </c>
      <c r="Y111" s="426">
        <f t="shared" si="82"/>
        <v>92.874107939339879</v>
      </c>
      <c r="Z111" s="427"/>
      <c r="AA111" s="753"/>
      <c r="AB111" s="428">
        <f t="shared" si="72"/>
        <v>1114.4892952720786</v>
      </c>
      <c r="AC111" s="409">
        <f t="shared" si="73"/>
        <v>92.874107939339879</v>
      </c>
      <c r="AD111" s="425">
        <f t="shared" si="83"/>
        <v>1114.4892952720786</v>
      </c>
      <c r="AE111" s="426">
        <f t="shared" si="83"/>
        <v>92.874107939339879</v>
      </c>
      <c r="AF111" s="427"/>
      <c r="AG111" s="753"/>
      <c r="AH111" s="429">
        <f t="shared" si="74"/>
        <v>1114.4892952720786</v>
      </c>
      <c r="AI111" s="430">
        <f t="shared" si="75"/>
        <v>92.874107939339879</v>
      </c>
      <c r="AJ111" s="425">
        <f t="shared" si="84"/>
        <v>1114.4892952720786</v>
      </c>
      <c r="AK111" s="426">
        <f t="shared" si="84"/>
        <v>92.874107939339879</v>
      </c>
      <c r="AL111" s="427"/>
      <c r="AM111" s="753"/>
      <c r="AN111" s="429">
        <f t="shared" si="76"/>
        <v>1114.4892952720786</v>
      </c>
      <c r="AO111" s="430">
        <f t="shared" si="77"/>
        <v>92.874107939339879</v>
      </c>
      <c r="AP111" s="425">
        <f t="shared" si="85"/>
        <v>1114.4892952720786</v>
      </c>
      <c r="AQ111" s="426">
        <f t="shared" si="85"/>
        <v>92.874107939339879</v>
      </c>
      <c r="AR111" s="427"/>
      <c r="AS111" s="753"/>
      <c r="AT111" s="429">
        <f t="shared" si="78"/>
        <v>1114.4892952720786</v>
      </c>
      <c r="AU111" s="430">
        <f t="shared" si="79"/>
        <v>92.874107939339879</v>
      </c>
      <c r="AV111" s="425">
        <f t="shared" si="86"/>
        <v>1114.4892952720786</v>
      </c>
      <c r="AW111" s="426">
        <f t="shared" si="86"/>
        <v>92.874107939339879</v>
      </c>
      <c r="AX111" s="427"/>
    </row>
    <row r="112" spans="1:50" ht="12.75" thickBot="1" x14ac:dyDescent="0.3">
      <c r="A112" s="416">
        <v>4</v>
      </c>
      <c r="B112" s="302" t="s">
        <v>287</v>
      </c>
      <c r="C112" s="302">
        <v>420005</v>
      </c>
      <c r="D112" s="355" t="s">
        <v>556</v>
      </c>
      <c r="E112" s="417" t="str">
        <f t="shared" si="80"/>
        <v>420005TTTD</v>
      </c>
      <c r="F112" s="417" t="s">
        <v>181</v>
      </c>
      <c r="G112" s="417">
        <v>243.34</v>
      </c>
      <c r="H112" s="418" t="s">
        <v>78</v>
      </c>
      <c r="I112" s="417" t="s">
        <v>115</v>
      </c>
      <c r="J112" s="306" t="s">
        <v>295</v>
      </c>
      <c r="K112" s="306" t="s">
        <v>324</v>
      </c>
      <c r="L112" s="419" t="s">
        <v>10</v>
      </c>
      <c r="M112" s="420">
        <v>1</v>
      </c>
      <c r="N112" s="421">
        <v>1000</v>
      </c>
      <c r="O112" s="422">
        <v>0.05</v>
      </c>
      <c r="P112" s="423">
        <f t="shared" si="68"/>
        <v>1050</v>
      </c>
      <c r="Q112" s="424">
        <f t="shared" si="69"/>
        <v>87.5</v>
      </c>
      <c r="R112" s="425">
        <f t="shared" si="81"/>
        <v>1050</v>
      </c>
      <c r="S112" s="426">
        <f t="shared" si="81"/>
        <v>87.5</v>
      </c>
      <c r="T112" s="427"/>
      <c r="U112" s="753"/>
      <c r="V112" s="429">
        <f t="shared" si="70"/>
        <v>1114.4892952720786</v>
      </c>
      <c r="W112" s="430">
        <f t="shared" si="71"/>
        <v>92.874107939339879</v>
      </c>
      <c r="X112" s="425">
        <f t="shared" si="82"/>
        <v>1114.4892952720786</v>
      </c>
      <c r="Y112" s="426">
        <f t="shared" si="82"/>
        <v>92.874107939339879</v>
      </c>
      <c r="Z112" s="427"/>
      <c r="AA112" s="753"/>
      <c r="AB112" s="429">
        <f t="shared" si="72"/>
        <v>1114.4892952720786</v>
      </c>
      <c r="AC112" s="430">
        <f t="shared" si="73"/>
        <v>92.874107939339879</v>
      </c>
      <c r="AD112" s="425">
        <f t="shared" si="83"/>
        <v>1114.4892952720786</v>
      </c>
      <c r="AE112" s="426">
        <f t="shared" si="83"/>
        <v>92.874107939339879</v>
      </c>
      <c r="AF112" s="427"/>
      <c r="AG112" s="753"/>
      <c r="AH112" s="429">
        <f t="shared" si="74"/>
        <v>1114.4892952720786</v>
      </c>
      <c r="AI112" s="430">
        <f t="shared" si="75"/>
        <v>92.874107939339879</v>
      </c>
      <c r="AJ112" s="425">
        <f t="shared" si="84"/>
        <v>1114.4892952720786</v>
      </c>
      <c r="AK112" s="426">
        <f t="shared" si="84"/>
        <v>92.874107939339879</v>
      </c>
      <c r="AL112" s="427"/>
      <c r="AM112" s="753"/>
      <c r="AN112" s="429">
        <f t="shared" si="76"/>
        <v>1114.4892952720786</v>
      </c>
      <c r="AO112" s="430">
        <f t="shared" si="77"/>
        <v>92.874107939339879</v>
      </c>
      <c r="AP112" s="425">
        <f t="shared" si="85"/>
        <v>1114.4892952720786</v>
      </c>
      <c r="AQ112" s="426">
        <f t="shared" si="85"/>
        <v>92.874107939339879</v>
      </c>
      <c r="AR112" s="427"/>
      <c r="AS112" s="753"/>
      <c r="AT112" s="429">
        <f t="shared" si="78"/>
        <v>1114.4892952720786</v>
      </c>
      <c r="AU112" s="430">
        <f t="shared" si="79"/>
        <v>92.874107939339879</v>
      </c>
      <c r="AV112" s="425">
        <f t="shared" si="86"/>
        <v>1114.4892952720786</v>
      </c>
      <c r="AW112" s="426">
        <f t="shared" si="86"/>
        <v>92.874107939339879</v>
      </c>
      <c r="AX112" s="427"/>
    </row>
    <row r="113" spans="1:50" ht="24" x14ac:dyDescent="0.25">
      <c r="A113" s="410">
        <v>4</v>
      </c>
      <c r="B113" s="263" t="s">
        <v>288</v>
      </c>
      <c r="C113" s="312" t="s">
        <v>289</v>
      </c>
      <c r="D113" s="355" t="s">
        <v>554</v>
      </c>
      <c r="E113" s="763" t="str">
        <f t="shared" si="80"/>
        <v>043001TTPL</v>
      </c>
      <c r="F113" s="355" t="s">
        <v>172</v>
      </c>
      <c r="G113" s="355">
        <v>98.7</v>
      </c>
      <c r="H113" s="356" t="s">
        <v>78</v>
      </c>
      <c r="I113" s="355" t="s">
        <v>114</v>
      </c>
      <c r="J113" s="267" t="s">
        <v>290</v>
      </c>
      <c r="K113" s="267" t="s">
        <v>325</v>
      </c>
      <c r="L113" s="411" t="s">
        <v>10</v>
      </c>
      <c r="M113" s="396">
        <v>1</v>
      </c>
      <c r="N113" s="359">
        <v>1000</v>
      </c>
      <c r="O113" s="360">
        <v>0.05</v>
      </c>
      <c r="P113" s="412">
        <f t="shared" si="68"/>
        <v>1050</v>
      </c>
      <c r="Q113" s="362">
        <f t="shared" si="69"/>
        <v>87.5</v>
      </c>
      <c r="R113" s="754">
        <f>SUM(P113:P124)</f>
        <v>12600</v>
      </c>
      <c r="S113" s="759">
        <f>SUM(Q113:Q124)</f>
        <v>1050</v>
      </c>
      <c r="T113" s="757"/>
      <c r="U113" s="753"/>
      <c r="V113" s="364">
        <f t="shared" si="70"/>
        <v>1114.4892952720786</v>
      </c>
      <c r="W113" s="365">
        <f t="shared" si="71"/>
        <v>92.874107939339879</v>
      </c>
      <c r="X113" s="754">
        <f>SUM(V113:V124)</f>
        <v>13373.871543264942</v>
      </c>
      <c r="Y113" s="759">
        <f>SUM(W113:W124)</f>
        <v>1114.4892952720786</v>
      </c>
      <c r="Z113" s="757"/>
      <c r="AA113" s="753"/>
      <c r="AB113" s="364">
        <f t="shared" si="72"/>
        <v>1114.4892952720786</v>
      </c>
      <c r="AC113" s="404">
        <f t="shared" si="73"/>
        <v>92.874107939339879</v>
      </c>
      <c r="AD113" s="754">
        <f>SUM(AB113:AB124)</f>
        <v>13373.871543264942</v>
      </c>
      <c r="AE113" s="759">
        <f>SUM(AC113:AC124)</f>
        <v>1114.4892952720786</v>
      </c>
      <c r="AF113" s="757"/>
      <c r="AG113" s="753"/>
      <c r="AH113" s="364">
        <f t="shared" si="74"/>
        <v>1114.4892952720786</v>
      </c>
      <c r="AI113" s="404">
        <f t="shared" si="75"/>
        <v>92.874107939339879</v>
      </c>
      <c r="AJ113" s="754">
        <f>SUM(AH113:AH124)</f>
        <v>13373.871543264942</v>
      </c>
      <c r="AK113" s="759">
        <f>SUM(AI113:AI124)</f>
        <v>1114.4892952720786</v>
      </c>
      <c r="AL113" s="757"/>
      <c r="AM113" s="753"/>
      <c r="AN113" s="364">
        <f t="shared" si="76"/>
        <v>1114.4892952720786</v>
      </c>
      <c r="AO113" s="404">
        <f t="shared" si="77"/>
        <v>92.874107939339879</v>
      </c>
      <c r="AP113" s="754">
        <f>SUM(AN113:AN124)</f>
        <v>13373.871543264942</v>
      </c>
      <c r="AQ113" s="759">
        <f>SUM(AO113:AO124)</f>
        <v>1114.4892952720786</v>
      </c>
      <c r="AR113" s="757"/>
      <c r="AS113" s="753"/>
      <c r="AT113" s="364">
        <f t="shared" si="78"/>
        <v>1114.4892952720786</v>
      </c>
      <c r="AU113" s="404">
        <f t="shared" si="79"/>
        <v>92.874107939339879</v>
      </c>
      <c r="AV113" s="754">
        <f>SUM(AT113:AT124)</f>
        <v>13373.871543264942</v>
      </c>
      <c r="AW113" s="759">
        <f>SUM(AU113:AU124)</f>
        <v>1114.4892952720786</v>
      </c>
      <c r="AX113" s="757"/>
    </row>
    <row r="114" spans="1:50" ht="24" x14ac:dyDescent="0.25">
      <c r="A114" s="403">
        <v>4</v>
      </c>
      <c r="B114" s="272" t="s">
        <v>288</v>
      </c>
      <c r="C114" s="313" t="s">
        <v>289</v>
      </c>
      <c r="D114" s="368" t="s">
        <v>554</v>
      </c>
      <c r="E114" s="764"/>
      <c r="F114" s="368" t="s">
        <v>172</v>
      </c>
      <c r="G114" s="368">
        <v>157.53</v>
      </c>
      <c r="H114" s="369" t="s">
        <v>78</v>
      </c>
      <c r="I114" s="368" t="s">
        <v>114</v>
      </c>
      <c r="J114" s="276" t="s">
        <v>290</v>
      </c>
      <c r="K114" s="276" t="s">
        <v>326</v>
      </c>
      <c r="L114" s="400" t="s">
        <v>10</v>
      </c>
      <c r="M114" s="401">
        <v>1</v>
      </c>
      <c r="N114" s="372">
        <v>1000</v>
      </c>
      <c r="O114" s="373">
        <v>0.05</v>
      </c>
      <c r="P114" s="402">
        <f t="shared" si="68"/>
        <v>1050</v>
      </c>
      <c r="Q114" s="375">
        <f t="shared" si="69"/>
        <v>87.5</v>
      </c>
      <c r="R114" s="755"/>
      <c r="S114" s="753"/>
      <c r="T114" s="739"/>
      <c r="U114" s="753"/>
      <c r="V114" s="374">
        <f t="shared" si="70"/>
        <v>1114.4892952720786</v>
      </c>
      <c r="W114" s="376">
        <f t="shared" si="71"/>
        <v>92.874107939339879</v>
      </c>
      <c r="X114" s="755"/>
      <c r="Y114" s="753"/>
      <c r="Z114" s="739"/>
      <c r="AA114" s="753"/>
      <c r="AB114" s="364">
        <f t="shared" si="72"/>
        <v>1114.4892952720786</v>
      </c>
      <c r="AC114" s="404">
        <f t="shared" si="73"/>
        <v>92.874107939339879</v>
      </c>
      <c r="AD114" s="755"/>
      <c r="AE114" s="753"/>
      <c r="AF114" s="739"/>
      <c r="AG114" s="753"/>
      <c r="AH114" s="364">
        <f t="shared" si="74"/>
        <v>1114.4892952720786</v>
      </c>
      <c r="AI114" s="404">
        <f t="shared" si="75"/>
        <v>92.874107939339879</v>
      </c>
      <c r="AJ114" s="755"/>
      <c r="AK114" s="753"/>
      <c r="AL114" s="739"/>
      <c r="AM114" s="753"/>
      <c r="AN114" s="364">
        <f t="shared" si="76"/>
        <v>1114.4892952720786</v>
      </c>
      <c r="AO114" s="404">
        <f t="shared" si="77"/>
        <v>92.874107939339879</v>
      </c>
      <c r="AP114" s="755"/>
      <c r="AQ114" s="753"/>
      <c r="AR114" s="739"/>
      <c r="AS114" s="753"/>
      <c r="AT114" s="364">
        <f t="shared" si="78"/>
        <v>1114.4892952720786</v>
      </c>
      <c r="AU114" s="404">
        <f t="shared" si="79"/>
        <v>92.874107939339879</v>
      </c>
      <c r="AV114" s="755"/>
      <c r="AW114" s="753"/>
      <c r="AX114" s="739"/>
    </row>
    <row r="115" spans="1:50" ht="24" x14ac:dyDescent="0.25">
      <c r="A115" s="403">
        <v>4</v>
      </c>
      <c r="B115" s="272" t="s">
        <v>288</v>
      </c>
      <c r="C115" s="313" t="s">
        <v>289</v>
      </c>
      <c r="D115" s="368" t="s">
        <v>554</v>
      </c>
      <c r="E115" s="764"/>
      <c r="F115" s="368" t="s">
        <v>197</v>
      </c>
      <c r="G115" s="368">
        <v>27.77</v>
      </c>
      <c r="H115" s="369" t="s">
        <v>78</v>
      </c>
      <c r="I115" s="368" t="s">
        <v>114</v>
      </c>
      <c r="J115" s="276" t="s">
        <v>290</v>
      </c>
      <c r="K115" s="276" t="s">
        <v>328</v>
      </c>
      <c r="L115" s="400" t="s">
        <v>10</v>
      </c>
      <c r="M115" s="401">
        <v>1</v>
      </c>
      <c r="N115" s="372">
        <v>1000</v>
      </c>
      <c r="O115" s="373">
        <v>0.05</v>
      </c>
      <c r="P115" s="402">
        <f t="shared" si="68"/>
        <v>1050</v>
      </c>
      <c r="Q115" s="375">
        <f t="shared" si="69"/>
        <v>87.5</v>
      </c>
      <c r="R115" s="755"/>
      <c r="S115" s="753"/>
      <c r="T115" s="739"/>
      <c r="U115" s="753"/>
      <c r="V115" s="374">
        <f t="shared" si="70"/>
        <v>1114.4892952720786</v>
      </c>
      <c r="W115" s="376">
        <f t="shared" si="71"/>
        <v>92.874107939339879</v>
      </c>
      <c r="X115" s="755"/>
      <c r="Y115" s="753"/>
      <c r="Z115" s="739"/>
      <c r="AA115" s="753"/>
      <c r="AB115" s="374">
        <f t="shared" si="72"/>
        <v>1114.4892952720786</v>
      </c>
      <c r="AC115" s="404">
        <f t="shared" si="73"/>
        <v>92.874107939339879</v>
      </c>
      <c r="AD115" s="755"/>
      <c r="AE115" s="753"/>
      <c r="AF115" s="739"/>
      <c r="AG115" s="753"/>
      <c r="AH115" s="374">
        <f t="shared" si="74"/>
        <v>1114.4892952720786</v>
      </c>
      <c r="AI115" s="404">
        <f t="shared" si="75"/>
        <v>92.874107939339879</v>
      </c>
      <c r="AJ115" s="755"/>
      <c r="AK115" s="753"/>
      <c r="AL115" s="739"/>
      <c r="AM115" s="753"/>
      <c r="AN115" s="374">
        <f t="shared" si="76"/>
        <v>1114.4892952720786</v>
      </c>
      <c r="AO115" s="404">
        <f t="shared" si="77"/>
        <v>92.874107939339879</v>
      </c>
      <c r="AP115" s="755"/>
      <c r="AQ115" s="753"/>
      <c r="AR115" s="739"/>
      <c r="AS115" s="753"/>
      <c r="AT115" s="374">
        <f t="shared" si="78"/>
        <v>1114.4892952720786</v>
      </c>
      <c r="AU115" s="404">
        <f t="shared" si="79"/>
        <v>92.874107939339879</v>
      </c>
      <c r="AV115" s="755"/>
      <c r="AW115" s="753"/>
      <c r="AX115" s="739"/>
    </row>
    <row r="116" spans="1:50" ht="24" x14ac:dyDescent="0.25">
      <c r="A116" s="403">
        <v>4</v>
      </c>
      <c r="B116" s="272" t="s">
        <v>288</v>
      </c>
      <c r="C116" s="313" t="s">
        <v>289</v>
      </c>
      <c r="D116" s="368" t="s">
        <v>554</v>
      </c>
      <c r="E116" s="764"/>
      <c r="F116" s="368" t="s">
        <v>172</v>
      </c>
      <c r="G116" s="368">
        <v>58.51</v>
      </c>
      <c r="H116" s="369" t="s">
        <v>78</v>
      </c>
      <c r="I116" s="368" t="s">
        <v>114</v>
      </c>
      <c r="J116" s="276" t="s">
        <v>296</v>
      </c>
      <c r="K116" s="276" t="s">
        <v>331</v>
      </c>
      <c r="L116" s="400" t="s">
        <v>10</v>
      </c>
      <c r="M116" s="401">
        <v>1</v>
      </c>
      <c r="N116" s="372">
        <v>1000</v>
      </c>
      <c r="O116" s="373">
        <v>0.05</v>
      </c>
      <c r="P116" s="402">
        <f t="shared" ref="P116:P120" si="87">N116*(O116+1)*M116</f>
        <v>1050</v>
      </c>
      <c r="Q116" s="375">
        <f t="shared" ref="Q116:Q120" si="88">P116/12</f>
        <v>87.5</v>
      </c>
      <c r="R116" s="755"/>
      <c r="S116" s="753"/>
      <c r="T116" s="739"/>
      <c r="U116" s="753"/>
      <c r="V116" s="374">
        <f t="shared" ref="V116:V120" si="89">P116*$E$10</f>
        <v>1114.4892952720786</v>
      </c>
      <c r="W116" s="376">
        <f t="shared" ref="W116:W120" si="90">V116/12</f>
        <v>92.874107939339879</v>
      </c>
      <c r="X116" s="755"/>
      <c r="Y116" s="753"/>
      <c r="Z116" s="739"/>
      <c r="AA116" s="753"/>
      <c r="AB116" s="374">
        <f t="shared" ref="AB116:AB120" si="91">P116*$E$11</f>
        <v>1114.4892952720786</v>
      </c>
      <c r="AC116" s="404">
        <f t="shared" ref="AC116:AC120" si="92">AB116/12</f>
        <v>92.874107939339879</v>
      </c>
      <c r="AD116" s="755"/>
      <c r="AE116" s="753"/>
      <c r="AF116" s="739"/>
      <c r="AG116" s="753"/>
      <c r="AH116" s="374">
        <f t="shared" ref="AH116:AH120" si="93">P116*$E$12</f>
        <v>1114.4892952720786</v>
      </c>
      <c r="AI116" s="404">
        <f t="shared" ref="AI116:AI120" si="94">AH116/12</f>
        <v>92.874107939339879</v>
      </c>
      <c r="AJ116" s="755"/>
      <c r="AK116" s="753"/>
      <c r="AL116" s="739"/>
      <c r="AM116" s="753"/>
      <c r="AN116" s="374">
        <f t="shared" ref="AN116:AN119" si="95">P116*$E$13</f>
        <v>1114.4892952720786</v>
      </c>
      <c r="AO116" s="404">
        <f t="shared" ref="AO116:AO119" si="96">AN116/12</f>
        <v>92.874107939339879</v>
      </c>
      <c r="AP116" s="755"/>
      <c r="AQ116" s="753"/>
      <c r="AR116" s="739"/>
      <c r="AS116" s="753"/>
      <c r="AT116" s="374">
        <f t="shared" ref="AT116:AT120" si="97">P116*$E$14</f>
        <v>1114.4892952720786</v>
      </c>
      <c r="AU116" s="404">
        <f t="shared" ref="AU116:AU120" si="98">AT116/12</f>
        <v>92.874107939339879</v>
      </c>
      <c r="AV116" s="755"/>
      <c r="AW116" s="753"/>
      <c r="AX116" s="739"/>
    </row>
    <row r="117" spans="1:50" ht="24" x14ac:dyDescent="0.25">
      <c r="A117" s="403">
        <v>4</v>
      </c>
      <c r="B117" s="272" t="s">
        <v>288</v>
      </c>
      <c r="C117" s="313" t="s">
        <v>289</v>
      </c>
      <c r="D117" s="368" t="s">
        <v>554</v>
      </c>
      <c r="E117" s="764"/>
      <c r="F117" s="368" t="s">
        <v>172</v>
      </c>
      <c r="G117" s="368">
        <v>145.15</v>
      </c>
      <c r="H117" s="369" t="s">
        <v>78</v>
      </c>
      <c r="I117" s="368" t="s">
        <v>114</v>
      </c>
      <c r="J117" s="276" t="s">
        <v>296</v>
      </c>
      <c r="K117" s="276" t="s">
        <v>332</v>
      </c>
      <c r="L117" s="400" t="s">
        <v>10</v>
      </c>
      <c r="M117" s="401">
        <v>1</v>
      </c>
      <c r="N117" s="372">
        <v>1000</v>
      </c>
      <c r="O117" s="373">
        <v>0.05</v>
      </c>
      <c r="P117" s="402">
        <f t="shared" si="87"/>
        <v>1050</v>
      </c>
      <c r="Q117" s="375">
        <f t="shared" si="88"/>
        <v>87.5</v>
      </c>
      <c r="R117" s="755"/>
      <c r="S117" s="753"/>
      <c r="T117" s="739"/>
      <c r="U117" s="753"/>
      <c r="V117" s="374">
        <f t="shared" si="89"/>
        <v>1114.4892952720786</v>
      </c>
      <c r="W117" s="376">
        <f t="shared" si="90"/>
        <v>92.874107939339879</v>
      </c>
      <c r="X117" s="755"/>
      <c r="Y117" s="753"/>
      <c r="Z117" s="739"/>
      <c r="AA117" s="753"/>
      <c r="AB117" s="374">
        <f t="shared" si="91"/>
        <v>1114.4892952720786</v>
      </c>
      <c r="AC117" s="404">
        <f t="shared" si="92"/>
        <v>92.874107939339879</v>
      </c>
      <c r="AD117" s="755"/>
      <c r="AE117" s="753"/>
      <c r="AF117" s="739"/>
      <c r="AG117" s="753"/>
      <c r="AH117" s="374">
        <f t="shared" si="93"/>
        <v>1114.4892952720786</v>
      </c>
      <c r="AI117" s="404">
        <f t="shared" si="94"/>
        <v>92.874107939339879</v>
      </c>
      <c r="AJ117" s="755"/>
      <c r="AK117" s="753"/>
      <c r="AL117" s="739"/>
      <c r="AM117" s="753"/>
      <c r="AN117" s="374">
        <f t="shared" si="95"/>
        <v>1114.4892952720786</v>
      </c>
      <c r="AO117" s="404">
        <f t="shared" si="96"/>
        <v>92.874107939339879</v>
      </c>
      <c r="AP117" s="755"/>
      <c r="AQ117" s="753"/>
      <c r="AR117" s="739"/>
      <c r="AS117" s="753"/>
      <c r="AT117" s="374">
        <f t="shared" si="97"/>
        <v>1114.4892952720786</v>
      </c>
      <c r="AU117" s="404">
        <f t="shared" si="98"/>
        <v>92.874107939339879</v>
      </c>
      <c r="AV117" s="755"/>
      <c r="AW117" s="753"/>
      <c r="AX117" s="739"/>
    </row>
    <row r="118" spans="1:50" ht="24" x14ac:dyDescent="0.25">
      <c r="A118" s="403">
        <v>4</v>
      </c>
      <c r="B118" s="272" t="s">
        <v>288</v>
      </c>
      <c r="C118" s="313" t="s">
        <v>289</v>
      </c>
      <c r="D118" s="368" t="s">
        <v>554</v>
      </c>
      <c r="E118" s="764"/>
      <c r="F118" s="368" t="s">
        <v>172</v>
      </c>
      <c r="G118" s="368">
        <v>143.78</v>
      </c>
      <c r="H118" s="369" t="s">
        <v>78</v>
      </c>
      <c r="I118" s="368" t="s">
        <v>114</v>
      </c>
      <c r="J118" s="276" t="s">
        <v>296</v>
      </c>
      <c r="K118" s="276" t="s">
        <v>333</v>
      </c>
      <c r="L118" s="400" t="s">
        <v>10</v>
      </c>
      <c r="M118" s="401">
        <v>1</v>
      </c>
      <c r="N118" s="372">
        <v>1000</v>
      </c>
      <c r="O118" s="373">
        <v>0.05</v>
      </c>
      <c r="P118" s="402">
        <f t="shared" si="87"/>
        <v>1050</v>
      </c>
      <c r="Q118" s="375">
        <f t="shared" si="88"/>
        <v>87.5</v>
      </c>
      <c r="R118" s="755"/>
      <c r="S118" s="753"/>
      <c r="T118" s="739"/>
      <c r="U118" s="753"/>
      <c r="V118" s="374">
        <f t="shared" si="89"/>
        <v>1114.4892952720786</v>
      </c>
      <c r="W118" s="376">
        <f t="shared" si="90"/>
        <v>92.874107939339879</v>
      </c>
      <c r="X118" s="755"/>
      <c r="Y118" s="753"/>
      <c r="Z118" s="739"/>
      <c r="AA118" s="753"/>
      <c r="AB118" s="374">
        <f t="shared" si="91"/>
        <v>1114.4892952720786</v>
      </c>
      <c r="AC118" s="404">
        <f t="shared" si="92"/>
        <v>92.874107939339879</v>
      </c>
      <c r="AD118" s="755"/>
      <c r="AE118" s="753"/>
      <c r="AF118" s="739"/>
      <c r="AG118" s="753"/>
      <c r="AH118" s="374">
        <f t="shared" si="93"/>
        <v>1114.4892952720786</v>
      </c>
      <c r="AI118" s="404">
        <f t="shared" si="94"/>
        <v>92.874107939339879</v>
      </c>
      <c r="AJ118" s="755"/>
      <c r="AK118" s="753"/>
      <c r="AL118" s="739"/>
      <c r="AM118" s="753"/>
      <c r="AN118" s="374">
        <f t="shared" si="95"/>
        <v>1114.4892952720786</v>
      </c>
      <c r="AO118" s="404">
        <f t="shared" si="96"/>
        <v>92.874107939339879</v>
      </c>
      <c r="AP118" s="755"/>
      <c r="AQ118" s="753"/>
      <c r="AR118" s="739"/>
      <c r="AS118" s="753"/>
      <c r="AT118" s="374">
        <f t="shared" si="97"/>
        <v>1114.4892952720786</v>
      </c>
      <c r="AU118" s="404">
        <f t="shared" si="98"/>
        <v>92.874107939339879</v>
      </c>
      <c r="AV118" s="755"/>
      <c r="AW118" s="753"/>
      <c r="AX118" s="739"/>
    </row>
    <row r="119" spans="1:50" ht="24" x14ac:dyDescent="0.25">
      <c r="A119" s="403">
        <v>4</v>
      </c>
      <c r="B119" s="272" t="s">
        <v>288</v>
      </c>
      <c r="C119" s="313" t="s">
        <v>289</v>
      </c>
      <c r="D119" s="368" t="s">
        <v>554</v>
      </c>
      <c r="E119" s="764"/>
      <c r="F119" s="368" t="s">
        <v>174</v>
      </c>
      <c r="G119" s="368">
        <v>64.27</v>
      </c>
      <c r="H119" s="369" t="s">
        <v>78</v>
      </c>
      <c r="I119" s="368" t="s">
        <v>114</v>
      </c>
      <c r="J119" s="276" t="s">
        <v>295</v>
      </c>
      <c r="K119" s="276" t="s">
        <v>334</v>
      </c>
      <c r="L119" s="400" t="s">
        <v>10</v>
      </c>
      <c r="M119" s="401">
        <v>1</v>
      </c>
      <c r="N119" s="372">
        <v>1000</v>
      </c>
      <c r="O119" s="373">
        <v>0.05</v>
      </c>
      <c r="P119" s="402">
        <f t="shared" si="87"/>
        <v>1050</v>
      </c>
      <c r="Q119" s="375">
        <f t="shared" si="88"/>
        <v>87.5</v>
      </c>
      <c r="R119" s="755"/>
      <c r="S119" s="753"/>
      <c r="T119" s="739"/>
      <c r="U119" s="753"/>
      <c r="V119" s="374">
        <f t="shared" si="89"/>
        <v>1114.4892952720786</v>
      </c>
      <c r="W119" s="376">
        <f t="shared" si="90"/>
        <v>92.874107939339879</v>
      </c>
      <c r="X119" s="755"/>
      <c r="Y119" s="753"/>
      <c r="Z119" s="739"/>
      <c r="AA119" s="753"/>
      <c r="AB119" s="364">
        <f t="shared" si="91"/>
        <v>1114.4892952720786</v>
      </c>
      <c r="AC119" s="404">
        <f t="shared" si="92"/>
        <v>92.874107939339879</v>
      </c>
      <c r="AD119" s="755"/>
      <c r="AE119" s="753"/>
      <c r="AF119" s="739"/>
      <c r="AG119" s="753"/>
      <c r="AH119" s="364">
        <f t="shared" si="93"/>
        <v>1114.4892952720786</v>
      </c>
      <c r="AI119" s="404">
        <f t="shared" si="94"/>
        <v>92.874107939339879</v>
      </c>
      <c r="AJ119" s="755"/>
      <c r="AK119" s="753"/>
      <c r="AL119" s="739"/>
      <c r="AM119" s="753"/>
      <c r="AN119" s="364">
        <f t="shared" si="95"/>
        <v>1114.4892952720786</v>
      </c>
      <c r="AO119" s="404">
        <f t="shared" si="96"/>
        <v>92.874107939339879</v>
      </c>
      <c r="AP119" s="755"/>
      <c r="AQ119" s="753"/>
      <c r="AR119" s="739"/>
      <c r="AS119" s="753"/>
      <c r="AT119" s="364">
        <f t="shared" si="97"/>
        <v>1114.4892952720786</v>
      </c>
      <c r="AU119" s="404">
        <f t="shared" si="98"/>
        <v>92.874107939339879</v>
      </c>
      <c r="AV119" s="755"/>
      <c r="AW119" s="753"/>
      <c r="AX119" s="739"/>
    </row>
    <row r="120" spans="1:50" ht="24" x14ac:dyDescent="0.25">
      <c r="A120" s="403">
        <v>4</v>
      </c>
      <c r="B120" s="272" t="s">
        <v>288</v>
      </c>
      <c r="C120" s="313" t="s">
        <v>289</v>
      </c>
      <c r="D120" s="368" t="s">
        <v>554</v>
      </c>
      <c r="E120" s="764"/>
      <c r="F120" s="368" t="s">
        <v>172</v>
      </c>
      <c r="G120" s="368">
        <v>183.44</v>
      </c>
      <c r="H120" s="369" t="s">
        <v>78</v>
      </c>
      <c r="I120" s="368" t="s">
        <v>114</v>
      </c>
      <c r="J120" s="276" t="s">
        <v>295</v>
      </c>
      <c r="K120" s="276" t="s">
        <v>335</v>
      </c>
      <c r="L120" s="400" t="s">
        <v>10</v>
      </c>
      <c r="M120" s="401">
        <v>1</v>
      </c>
      <c r="N120" s="372">
        <v>1000</v>
      </c>
      <c r="O120" s="373">
        <v>0.05</v>
      </c>
      <c r="P120" s="402">
        <f t="shared" si="87"/>
        <v>1050</v>
      </c>
      <c r="Q120" s="375">
        <f t="shared" si="88"/>
        <v>87.5</v>
      </c>
      <c r="R120" s="755"/>
      <c r="S120" s="753"/>
      <c r="T120" s="739"/>
      <c r="U120" s="753"/>
      <c r="V120" s="374">
        <f t="shared" si="89"/>
        <v>1114.4892952720786</v>
      </c>
      <c r="W120" s="376">
        <f t="shared" si="90"/>
        <v>92.874107939339879</v>
      </c>
      <c r="X120" s="755"/>
      <c r="Y120" s="753"/>
      <c r="Z120" s="739"/>
      <c r="AA120" s="753"/>
      <c r="AB120" s="374">
        <f t="shared" si="91"/>
        <v>1114.4892952720786</v>
      </c>
      <c r="AC120" s="404">
        <f t="shared" si="92"/>
        <v>92.874107939339879</v>
      </c>
      <c r="AD120" s="755"/>
      <c r="AE120" s="753"/>
      <c r="AF120" s="739"/>
      <c r="AG120" s="753"/>
      <c r="AH120" s="374">
        <f t="shared" si="93"/>
        <v>1114.4892952720786</v>
      </c>
      <c r="AI120" s="404">
        <f t="shared" si="94"/>
        <v>92.874107939339879</v>
      </c>
      <c r="AJ120" s="755"/>
      <c r="AK120" s="753"/>
      <c r="AL120" s="739"/>
      <c r="AM120" s="753"/>
      <c r="AN120" s="374">
        <f t="shared" ref="AN120:AN124" si="99">P120*$E$13</f>
        <v>1114.4892952720786</v>
      </c>
      <c r="AO120" s="404">
        <f t="shared" ref="AO120:AO124" si="100">AN120/12</f>
        <v>92.874107939339879</v>
      </c>
      <c r="AP120" s="755"/>
      <c r="AQ120" s="753"/>
      <c r="AR120" s="739"/>
      <c r="AS120" s="753"/>
      <c r="AT120" s="374">
        <f t="shared" si="97"/>
        <v>1114.4892952720786</v>
      </c>
      <c r="AU120" s="404">
        <f t="shared" si="98"/>
        <v>92.874107939339879</v>
      </c>
      <c r="AV120" s="755"/>
      <c r="AW120" s="753"/>
      <c r="AX120" s="739"/>
    </row>
    <row r="121" spans="1:50" ht="24" x14ac:dyDescent="0.25">
      <c r="A121" s="434">
        <v>4</v>
      </c>
      <c r="B121" s="314" t="s">
        <v>288</v>
      </c>
      <c r="C121" s="315" t="s">
        <v>289</v>
      </c>
      <c r="D121" s="435" t="s">
        <v>554</v>
      </c>
      <c r="E121" s="764"/>
      <c r="F121" s="435" t="s">
        <v>172</v>
      </c>
      <c r="G121" s="435">
        <v>142.81</v>
      </c>
      <c r="H121" s="436" t="s">
        <v>78</v>
      </c>
      <c r="I121" s="435" t="s">
        <v>114</v>
      </c>
      <c r="J121" s="318" t="s">
        <v>295</v>
      </c>
      <c r="K121" s="318" t="s">
        <v>336</v>
      </c>
      <c r="L121" s="400" t="s">
        <v>10</v>
      </c>
      <c r="M121" s="437">
        <v>1</v>
      </c>
      <c r="N121" s="372">
        <v>1000</v>
      </c>
      <c r="O121" s="373">
        <v>0.05</v>
      </c>
      <c r="P121" s="402">
        <f t="shared" ref="P121:P124" si="101">N121*(O121+1)*M121</f>
        <v>1050</v>
      </c>
      <c r="Q121" s="375">
        <f t="shared" ref="Q121:Q124" si="102">P121/12</f>
        <v>87.5</v>
      </c>
      <c r="R121" s="755"/>
      <c r="S121" s="753"/>
      <c r="T121" s="739"/>
      <c r="U121" s="753"/>
      <c r="V121" s="374">
        <f t="shared" ref="V121:V124" si="103">P121*$E$10</f>
        <v>1114.4892952720786</v>
      </c>
      <c r="W121" s="376">
        <f t="shared" ref="W121:W124" si="104">V121/12</f>
        <v>92.874107939339879</v>
      </c>
      <c r="X121" s="755"/>
      <c r="Y121" s="753"/>
      <c r="Z121" s="739"/>
      <c r="AA121" s="753"/>
      <c r="AB121" s="364">
        <f t="shared" ref="AB121:AB124" si="105">P121*$E$11</f>
        <v>1114.4892952720786</v>
      </c>
      <c r="AC121" s="404">
        <f t="shared" ref="AC121:AC124" si="106">AB121/12</f>
        <v>92.874107939339879</v>
      </c>
      <c r="AD121" s="755"/>
      <c r="AE121" s="753"/>
      <c r="AF121" s="739"/>
      <c r="AG121" s="753"/>
      <c r="AH121" s="374">
        <f t="shared" ref="AH121:AH124" si="107">P121*$E$12</f>
        <v>1114.4892952720786</v>
      </c>
      <c r="AI121" s="404">
        <f t="shared" ref="AI121:AI124" si="108">AH121/12</f>
        <v>92.874107939339879</v>
      </c>
      <c r="AJ121" s="755"/>
      <c r="AK121" s="753"/>
      <c r="AL121" s="739"/>
      <c r="AM121" s="753"/>
      <c r="AN121" s="374">
        <f t="shared" si="99"/>
        <v>1114.4892952720786</v>
      </c>
      <c r="AO121" s="404">
        <f t="shared" si="100"/>
        <v>92.874107939339879</v>
      </c>
      <c r="AP121" s="755"/>
      <c r="AQ121" s="753"/>
      <c r="AR121" s="739"/>
      <c r="AS121" s="753"/>
      <c r="AT121" s="374">
        <f t="shared" ref="AT121:AT124" si="109">P121*$E$14</f>
        <v>1114.4892952720786</v>
      </c>
      <c r="AU121" s="404">
        <f t="shared" ref="AU121:AU124" si="110">AT121/12</f>
        <v>92.874107939339879</v>
      </c>
      <c r="AV121" s="755"/>
      <c r="AW121" s="753"/>
      <c r="AX121" s="739"/>
    </row>
    <row r="122" spans="1:50" ht="24" x14ac:dyDescent="0.25">
      <c r="A122" s="434">
        <v>4</v>
      </c>
      <c r="B122" s="272" t="s">
        <v>288</v>
      </c>
      <c r="C122" s="313" t="s">
        <v>289</v>
      </c>
      <c r="D122" s="368" t="s">
        <v>554</v>
      </c>
      <c r="E122" s="438" t="str">
        <f t="shared" ref="E122:E123" si="111">CONCATENATE(C122,I122)</f>
        <v>043001TTVG</v>
      </c>
      <c r="F122" s="368" t="s">
        <v>203</v>
      </c>
      <c r="G122" s="368">
        <v>157.6</v>
      </c>
      <c r="H122" s="369" t="s">
        <v>78</v>
      </c>
      <c r="I122" s="368" t="s">
        <v>117</v>
      </c>
      <c r="J122" s="276" t="s">
        <v>290</v>
      </c>
      <c r="K122" s="276" t="s">
        <v>327</v>
      </c>
      <c r="L122" s="400" t="s">
        <v>10</v>
      </c>
      <c r="M122" s="437">
        <v>1</v>
      </c>
      <c r="N122" s="372">
        <v>1000</v>
      </c>
      <c r="O122" s="373">
        <v>0.05</v>
      </c>
      <c r="P122" s="402">
        <f t="shared" si="101"/>
        <v>1050</v>
      </c>
      <c r="Q122" s="375">
        <f t="shared" si="102"/>
        <v>87.5</v>
      </c>
      <c r="R122" s="755"/>
      <c r="S122" s="753"/>
      <c r="T122" s="739"/>
      <c r="U122" s="753"/>
      <c r="V122" s="374">
        <f t="shared" si="103"/>
        <v>1114.4892952720786</v>
      </c>
      <c r="W122" s="376">
        <f t="shared" si="104"/>
        <v>92.874107939339879</v>
      </c>
      <c r="X122" s="755"/>
      <c r="Y122" s="753"/>
      <c r="Z122" s="739"/>
      <c r="AA122" s="753"/>
      <c r="AB122" s="374">
        <f t="shared" si="105"/>
        <v>1114.4892952720786</v>
      </c>
      <c r="AC122" s="404">
        <f t="shared" si="106"/>
        <v>92.874107939339879</v>
      </c>
      <c r="AD122" s="755"/>
      <c r="AE122" s="753"/>
      <c r="AF122" s="739"/>
      <c r="AG122" s="753"/>
      <c r="AH122" s="364">
        <f t="shared" si="107"/>
        <v>1114.4892952720786</v>
      </c>
      <c r="AI122" s="404">
        <f t="shared" si="108"/>
        <v>92.874107939339879</v>
      </c>
      <c r="AJ122" s="755"/>
      <c r="AK122" s="753"/>
      <c r="AL122" s="739"/>
      <c r="AM122" s="753"/>
      <c r="AN122" s="374">
        <f t="shared" si="99"/>
        <v>1114.4892952720786</v>
      </c>
      <c r="AO122" s="404">
        <f t="shared" si="100"/>
        <v>92.874107939339879</v>
      </c>
      <c r="AP122" s="755"/>
      <c r="AQ122" s="753"/>
      <c r="AR122" s="739"/>
      <c r="AS122" s="753"/>
      <c r="AT122" s="364">
        <f t="shared" si="109"/>
        <v>1114.4892952720786</v>
      </c>
      <c r="AU122" s="404">
        <f t="shared" si="110"/>
        <v>92.874107939339879</v>
      </c>
      <c r="AV122" s="755"/>
      <c r="AW122" s="753"/>
      <c r="AX122" s="739"/>
    </row>
    <row r="123" spans="1:50" ht="24" x14ac:dyDescent="0.25">
      <c r="A123" s="434">
        <v>4</v>
      </c>
      <c r="B123" s="272" t="s">
        <v>288</v>
      </c>
      <c r="C123" s="313" t="s">
        <v>289</v>
      </c>
      <c r="D123" s="368" t="s">
        <v>554</v>
      </c>
      <c r="E123" s="761" t="str">
        <f t="shared" si="111"/>
        <v>043001TTVE</v>
      </c>
      <c r="F123" s="368" t="s">
        <v>192</v>
      </c>
      <c r="G123" s="368">
        <v>36.03</v>
      </c>
      <c r="H123" s="369" t="s">
        <v>78</v>
      </c>
      <c r="I123" s="368" t="s">
        <v>116</v>
      </c>
      <c r="J123" s="276" t="s">
        <v>290</v>
      </c>
      <c r="K123" s="276" t="s">
        <v>329</v>
      </c>
      <c r="L123" s="400" t="s">
        <v>10</v>
      </c>
      <c r="M123" s="437">
        <v>1</v>
      </c>
      <c r="N123" s="372">
        <v>1000</v>
      </c>
      <c r="O123" s="373">
        <v>0.05</v>
      </c>
      <c r="P123" s="402">
        <f t="shared" si="101"/>
        <v>1050</v>
      </c>
      <c r="Q123" s="375">
        <f t="shared" si="102"/>
        <v>87.5</v>
      </c>
      <c r="R123" s="755"/>
      <c r="S123" s="753"/>
      <c r="T123" s="739"/>
      <c r="U123" s="753"/>
      <c r="V123" s="374">
        <f t="shared" si="103"/>
        <v>1114.4892952720786</v>
      </c>
      <c r="W123" s="376">
        <f t="shared" si="104"/>
        <v>92.874107939339879</v>
      </c>
      <c r="X123" s="755"/>
      <c r="Y123" s="753"/>
      <c r="Z123" s="739"/>
      <c r="AA123" s="753"/>
      <c r="AB123" s="364">
        <f t="shared" si="105"/>
        <v>1114.4892952720786</v>
      </c>
      <c r="AC123" s="404">
        <f t="shared" si="106"/>
        <v>92.874107939339879</v>
      </c>
      <c r="AD123" s="755"/>
      <c r="AE123" s="753"/>
      <c r="AF123" s="739"/>
      <c r="AG123" s="753"/>
      <c r="AH123" s="374">
        <f t="shared" si="107"/>
        <v>1114.4892952720786</v>
      </c>
      <c r="AI123" s="404">
        <f t="shared" si="108"/>
        <v>92.874107939339879</v>
      </c>
      <c r="AJ123" s="755"/>
      <c r="AK123" s="753"/>
      <c r="AL123" s="739"/>
      <c r="AM123" s="753"/>
      <c r="AN123" s="364">
        <f t="shared" si="99"/>
        <v>1114.4892952720786</v>
      </c>
      <c r="AO123" s="404">
        <f t="shared" si="100"/>
        <v>92.874107939339879</v>
      </c>
      <c r="AP123" s="755"/>
      <c r="AQ123" s="753"/>
      <c r="AR123" s="739"/>
      <c r="AS123" s="753"/>
      <c r="AT123" s="374">
        <f t="shared" si="109"/>
        <v>1114.4892952720786</v>
      </c>
      <c r="AU123" s="404">
        <f t="shared" si="110"/>
        <v>92.874107939339879</v>
      </c>
      <c r="AV123" s="755"/>
      <c r="AW123" s="753"/>
      <c r="AX123" s="739"/>
    </row>
    <row r="124" spans="1:50" ht="24.75" thickBot="1" x14ac:dyDescent="0.3">
      <c r="A124" s="405">
        <v>4</v>
      </c>
      <c r="B124" s="279" t="s">
        <v>288</v>
      </c>
      <c r="C124" s="320" t="s">
        <v>289</v>
      </c>
      <c r="D124" s="379" t="s">
        <v>554</v>
      </c>
      <c r="E124" s="762"/>
      <c r="F124" s="379" t="s">
        <v>192</v>
      </c>
      <c r="G124" s="379">
        <v>37.86</v>
      </c>
      <c r="H124" s="380" t="s">
        <v>78</v>
      </c>
      <c r="I124" s="379" t="s">
        <v>116</v>
      </c>
      <c r="J124" s="321" t="s">
        <v>290</v>
      </c>
      <c r="K124" s="321" t="s">
        <v>330</v>
      </c>
      <c r="L124" s="406" t="s">
        <v>10</v>
      </c>
      <c r="M124" s="407">
        <v>1</v>
      </c>
      <c r="N124" s="383">
        <v>1000</v>
      </c>
      <c r="O124" s="384">
        <v>0.05</v>
      </c>
      <c r="P124" s="408">
        <f t="shared" si="101"/>
        <v>1050</v>
      </c>
      <c r="Q124" s="386">
        <f t="shared" si="102"/>
        <v>87.5</v>
      </c>
      <c r="R124" s="756"/>
      <c r="S124" s="760"/>
      <c r="T124" s="758"/>
      <c r="U124" s="760"/>
      <c r="V124" s="385">
        <f t="shared" si="103"/>
        <v>1114.4892952720786</v>
      </c>
      <c r="W124" s="387">
        <f t="shared" si="104"/>
        <v>92.874107939339879</v>
      </c>
      <c r="X124" s="756"/>
      <c r="Y124" s="760"/>
      <c r="Z124" s="758"/>
      <c r="AA124" s="760"/>
      <c r="AB124" s="385">
        <f t="shared" si="105"/>
        <v>1114.4892952720786</v>
      </c>
      <c r="AC124" s="414">
        <f t="shared" si="106"/>
        <v>92.874107939339879</v>
      </c>
      <c r="AD124" s="756"/>
      <c r="AE124" s="760"/>
      <c r="AF124" s="758"/>
      <c r="AG124" s="760"/>
      <c r="AH124" s="385">
        <f t="shared" si="107"/>
        <v>1114.4892952720786</v>
      </c>
      <c r="AI124" s="414">
        <f t="shared" si="108"/>
        <v>92.874107939339879</v>
      </c>
      <c r="AJ124" s="756"/>
      <c r="AK124" s="760"/>
      <c r="AL124" s="758"/>
      <c r="AM124" s="760"/>
      <c r="AN124" s="385">
        <f t="shared" si="99"/>
        <v>1114.4892952720786</v>
      </c>
      <c r="AO124" s="414">
        <f t="shared" si="100"/>
        <v>92.874107939339879</v>
      </c>
      <c r="AP124" s="756"/>
      <c r="AQ124" s="760"/>
      <c r="AR124" s="758"/>
      <c r="AS124" s="760"/>
      <c r="AT124" s="385">
        <f t="shared" si="109"/>
        <v>1114.4892952720786</v>
      </c>
      <c r="AU124" s="414">
        <f t="shared" si="110"/>
        <v>92.874107939339879</v>
      </c>
      <c r="AV124" s="756"/>
      <c r="AW124" s="760"/>
      <c r="AX124" s="758"/>
    </row>
    <row r="125" spans="1:50" x14ac:dyDescent="0.25">
      <c r="P125" s="325">
        <f>SUM(P19:P124)</f>
        <v>111300</v>
      </c>
      <c r="Q125" s="325">
        <f t="shared" ref="Q125:AW125" si="112">SUM(Q19:Q124)</f>
        <v>9275</v>
      </c>
      <c r="R125" s="325">
        <f t="shared" si="112"/>
        <v>111300</v>
      </c>
      <c r="S125" s="325">
        <f t="shared" si="112"/>
        <v>9275</v>
      </c>
      <c r="V125" s="325">
        <f t="shared" si="112"/>
        <v>118135.86529884054</v>
      </c>
      <c r="W125" s="325">
        <f t="shared" si="112"/>
        <v>9844.6554415700539</v>
      </c>
      <c r="X125" s="325">
        <f t="shared" si="112"/>
        <v>118135.86529884041</v>
      </c>
      <c r="Y125" s="325">
        <f t="shared" si="112"/>
        <v>9844.6554415700302</v>
      </c>
      <c r="AB125" s="325">
        <f t="shared" si="112"/>
        <v>118135.86529884054</v>
      </c>
      <c r="AC125" s="325">
        <f t="shared" si="112"/>
        <v>9844.6554415700539</v>
      </c>
      <c r="AD125" s="325">
        <f t="shared" si="112"/>
        <v>118135.86529884041</v>
      </c>
      <c r="AE125" s="325">
        <f t="shared" si="112"/>
        <v>9844.6554415700302</v>
      </c>
      <c r="AH125" s="325">
        <f t="shared" si="112"/>
        <v>118135.86529884054</v>
      </c>
      <c r="AI125" s="325">
        <f t="shared" si="112"/>
        <v>9844.6554415700539</v>
      </c>
      <c r="AJ125" s="325">
        <f t="shared" si="112"/>
        <v>118135.86529884041</v>
      </c>
      <c r="AK125" s="325">
        <f t="shared" si="112"/>
        <v>9844.6554415700302</v>
      </c>
      <c r="AN125" s="325">
        <f t="shared" si="112"/>
        <v>118135.86529884054</v>
      </c>
      <c r="AO125" s="325">
        <f t="shared" si="112"/>
        <v>9844.6554415700539</v>
      </c>
      <c r="AP125" s="325">
        <f t="shared" si="112"/>
        <v>118135.86529884041</v>
      </c>
      <c r="AQ125" s="325">
        <f t="shared" si="112"/>
        <v>9844.6554415700302</v>
      </c>
      <c r="AT125" s="325">
        <f t="shared" si="112"/>
        <v>118135.86529884054</v>
      </c>
      <c r="AU125" s="325">
        <f t="shared" si="112"/>
        <v>9844.6554415700539</v>
      </c>
      <c r="AV125" s="325">
        <f t="shared" si="112"/>
        <v>118135.86529884041</v>
      </c>
      <c r="AW125" s="325">
        <f t="shared" si="112"/>
        <v>9844.6554415700302</v>
      </c>
      <c r="AX125" s="325"/>
    </row>
  </sheetData>
  <autoFilter ref="A18:AX64"/>
  <dataConsolidate/>
  <mergeCells count="315">
    <mergeCell ref="A1:C1"/>
    <mergeCell ref="A3:C3"/>
    <mergeCell ref="A5:B5"/>
    <mergeCell ref="A6:C6"/>
    <mergeCell ref="N17:O17"/>
    <mergeCell ref="X72:X74"/>
    <mergeCell ref="Y72:Y74"/>
    <mergeCell ref="Z72:Z74"/>
    <mergeCell ref="X75:X78"/>
    <mergeCell ref="Y75:Y78"/>
    <mergeCell ref="Z75:Z78"/>
    <mergeCell ref="E19:E29"/>
    <mergeCell ref="S19:S29"/>
    <mergeCell ref="S30:S34"/>
    <mergeCell ref="S35:S38"/>
    <mergeCell ref="S39:S46"/>
    <mergeCell ref="S47:S71"/>
    <mergeCell ref="S72:S74"/>
    <mergeCell ref="S75:S78"/>
    <mergeCell ref="X108:X109"/>
    <mergeCell ref="Y108:Y109"/>
    <mergeCell ref="Z108:Z109"/>
    <mergeCell ref="X79:X82"/>
    <mergeCell ref="Y79:Y82"/>
    <mergeCell ref="Z79:Z82"/>
    <mergeCell ref="X39:X46"/>
    <mergeCell ref="Y39:Y46"/>
    <mergeCell ref="Z39:Z46"/>
    <mergeCell ref="X47:X71"/>
    <mergeCell ref="Y47:Y71"/>
    <mergeCell ref="Z47:Z71"/>
    <mergeCell ref="E102:E106"/>
    <mergeCell ref="E108:E109"/>
    <mergeCell ref="E113:E121"/>
    <mergeCell ref="AJ47:AJ71"/>
    <mergeCell ref="AK47:AK71"/>
    <mergeCell ref="AL47:AL71"/>
    <mergeCell ref="AP47:AP71"/>
    <mergeCell ref="AQ47:AQ71"/>
    <mergeCell ref="AR47:AR71"/>
    <mergeCell ref="U19:U124"/>
    <mergeCell ref="AA19:AA124"/>
    <mergeCell ref="T19:T29"/>
    <mergeCell ref="T30:T34"/>
    <mergeCell ref="T35:T38"/>
    <mergeCell ref="T39:T46"/>
    <mergeCell ref="T47:T71"/>
    <mergeCell ref="T72:T74"/>
    <mergeCell ref="T75:T78"/>
    <mergeCell ref="T79:T82"/>
    <mergeCell ref="Y99:Y100"/>
    <mergeCell ref="Z99:Z100"/>
    <mergeCell ref="X102:X106"/>
    <mergeCell ref="Y102:Y106"/>
    <mergeCell ref="Z102:Z106"/>
    <mergeCell ref="E123:E124"/>
    <mergeCell ref="E30:E34"/>
    <mergeCell ref="E35:E38"/>
    <mergeCell ref="E39:E46"/>
    <mergeCell ref="E47:E71"/>
    <mergeCell ref="E72:E74"/>
    <mergeCell ref="E75:E78"/>
    <mergeCell ref="E79:E82"/>
    <mergeCell ref="R19:R29"/>
    <mergeCell ref="R30:R34"/>
    <mergeCell ref="R35:R38"/>
    <mergeCell ref="R39:R46"/>
    <mergeCell ref="R47:R71"/>
    <mergeCell ref="R72:R74"/>
    <mergeCell ref="R75:R78"/>
    <mergeCell ref="R79:R82"/>
    <mergeCell ref="R93:R96"/>
    <mergeCell ref="R113:R124"/>
    <mergeCell ref="R83:R86"/>
    <mergeCell ref="E83:E86"/>
    <mergeCell ref="E87:E90"/>
    <mergeCell ref="E91:E92"/>
    <mergeCell ref="E93:E96"/>
    <mergeCell ref="E99:E100"/>
    <mergeCell ref="S79:S82"/>
    <mergeCell ref="S83:S86"/>
    <mergeCell ref="T83:T86"/>
    <mergeCell ref="R87:R90"/>
    <mergeCell ref="S87:S90"/>
    <mergeCell ref="T87:T90"/>
    <mergeCell ref="R91:R92"/>
    <mergeCell ref="S91:S92"/>
    <mergeCell ref="T91:T92"/>
    <mergeCell ref="S93:S96"/>
    <mergeCell ref="T93:T96"/>
    <mergeCell ref="R99:R100"/>
    <mergeCell ref="S99:S100"/>
    <mergeCell ref="T99:T100"/>
    <mergeCell ref="R102:R106"/>
    <mergeCell ref="S102:S106"/>
    <mergeCell ref="T102:T106"/>
    <mergeCell ref="R108:R109"/>
    <mergeCell ref="S108:S109"/>
    <mergeCell ref="T108:T109"/>
    <mergeCell ref="S113:S124"/>
    <mergeCell ref="T113:T124"/>
    <mergeCell ref="X19:X29"/>
    <mergeCell ref="Y19:Y29"/>
    <mergeCell ref="Z19:Z29"/>
    <mergeCell ref="X30:X34"/>
    <mergeCell ref="Y30:Y34"/>
    <mergeCell ref="Z30:Z34"/>
    <mergeCell ref="X35:X38"/>
    <mergeCell ref="Y35:Y38"/>
    <mergeCell ref="Z35:Z38"/>
    <mergeCell ref="Z83:Z86"/>
    <mergeCell ref="X87:X90"/>
    <mergeCell ref="Y87:Y90"/>
    <mergeCell ref="Z87:Z90"/>
    <mergeCell ref="X91:X92"/>
    <mergeCell ref="Y91:Y92"/>
    <mergeCell ref="Z91:Z92"/>
    <mergeCell ref="X93:X96"/>
    <mergeCell ref="Y93:Y96"/>
    <mergeCell ref="Z93:Z96"/>
    <mergeCell ref="X83:X86"/>
    <mergeCell ref="Y83:Y86"/>
    <mergeCell ref="X99:X100"/>
    <mergeCell ref="X113:X124"/>
    <mergeCell ref="Y113:Y124"/>
    <mergeCell ref="Z113:Z124"/>
    <mergeCell ref="AD19:AD29"/>
    <mergeCell ref="AE19:AE29"/>
    <mergeCell ref="AF19:AF29"/>
    <mergeCell ref="AD30:AD34"/>
    <mergeCell ref="AE30:AE34"/>
    <mergeCell ref="AF30:AF34"/>
    <mergeCell ref="AD35:AD38"/>
    <mergeCell ref="AE35:AE38"/>
    <mergeCell ref="AF35:AF38"/>
    <mergeCell ref="AD39:AD46"/>
    <mergeCell ref="AE39:AE46"/>
    <mergeCell ref="AF39:AF46"/>
    <mergeCell ref="AD47:AD71"/>
    <mergeCell ref="AE47:AE71"/>
    <mergeCell ref="AF47:AF71"/>
    <mergeCell ref="AD72:AD74"/>
    <mergeCell ref="AE72:AE74"/>
    <mergeCell ref="AF72:AF74"/>
    <mergeCell ref="AD75:AD78"/>
    <mergeCell ref="AE75:AE78"/>
    <mergeCell ref="AF75:AF78"/>
    <mergeCell ref="AD79:AD82"/>
    <mergeCell ref="AE79:AE82"/>
    <mergeCell ref="AF79:AF82"/>
    <mergeCell ref="AD83:AD86"/>
    <mergeCell ref="AE83:AE86"/>
    <mergeCell ref="AF83:AF86"/>
    <mergeCell ref="AD87:AD90"/>
    <mergeCell ref="AE87:AE90"/>
    <mergeCell ref="AF87:AF90"/>
    <mergeCell ref="AD91:AD92"/>
    <mergeCell ref="AE91:AE92"/>
    <mergeCell ref="AF91:AF92"/>
    <mergeCell ref="AD93:AD96"/>
    <mergeCell ref="AE93:AE96"/>
    <mergeCell ref="AF93:AF96"/>
    <mergeCell ref="AD99:AD100"/>
    <mergeCell ref="AE99:AE100"/>
    <mergeCell ref="AF99:AF100"/>
    <mergeCell ref="AD102:AD106"/>
    <mergeCell ref="AE102:AE106"/>
    <mergeCell ref="AF102:AF106"/>
    <mergeCell ref="AD108:AD109"/>
    <mergeCell ref="AE108:AE109"/>
    <mergeCell ref="AF108:AF109"/>
    <mergeCell ref="AD113:AD124"/>
    <mergeCell ref="AE113:AE124"/>
    <mergeCell ref="AF113:AF124"/>
    <mergeCell ref="AJ19:AJ29"/>
    <mergeCell ref="AK19:AK29"/>
    <mergeCell ref="AL19:AL29"/>
    <mergeCell ref="AJ30:AJ34"/>
    <mergeCell ref="AK30:AK34"/>
    <mergeCell ref="AL30:AL34"/>
    <mergeCell ref="AJ35:AJ38"/>
    <mergeCell ref="AK35:AK38"/>
    <mergeCell ref="AL35:AL38"/>
    <mergeCell ref="AJ39:AJ46"/>
    <mergeCell ref="AK39:AK46"/>
    <mergeCell ref="AL39:AL46"/>
    <mergeCell ref="AJ72:AJ74"/>
    <mergeCell ref="AK72:AK74"/>
    <mergeCell ref="AL72:AL74"/>
    <mergeCell ref="AJ75:AJ78"/>
    <mergeCell ref="AK75:AK78"/>
    <mergeCell ref="AL75:AL78"/>
    <mergeCell ref="AJ79:AJ82"/>
    <mergeCell ref="AK79:AK82"/>
    <mergeCell ref="AL79:AL82"/>
    <mergeCell ref="AJ83:AJ86"/>
    <mergeCell ref="AK83:AK86"/>
    <mergeCell ref="AL83:AL86"/>
    <mergeCell ref="AJ87:AJ90"/>
    <mergeCell ref="AK87:AK90"/>
    <mergeCell ref="AL87:AL90"/>
    <mergeCell ref="AJ91:AJ92"/>
    <mergeCell ref="AK91:AK92"/>
    <mergeCell ref="AL91:AL92"/>
    <mergeCell ref="AJ93:AJ96"/>
    <mergeCell ref="AK93:AK96"/>
    <mergeCell ref="AL93:AL96"/>
    <mergeCell ref="AJ99:AJ100"/>
    <mergeCell ref="AK99:AK100"/>
    <mergeCell ref="AL99:AL100"/>
    <mergeCell ref="AJ102:AJ106"/>
    <mergeCell ref="AK102:AK106"/>
    <mergeCell ref="AL102:AL106"/>
    <mergeCell ref="AJ108:AJ109"/>
    <mergeCell ref="AK108:AK109"/>
    <mergeCell ref="AL108:AL109"/>
    <mergeCell ref="AJ113:AJ124"/>
    <mergeCell ref="AK113:AK124"/>
    <mergeCell ref="AL113:AL124"/>
    <mergeCell ref="AP19:AP29"/>
    <mergeCell ref="AQ19:AQ29"/>
    <mergeCell ref="AR19:AR29"/>
    <mergeCell ref="AP30:AP34"/>
    <mergeCell ref="AQ30:AQ34"/>
    <mergeCell ref="AR30:AR34"/>
    <mergeCell ref="AP35:AP38"/>
    <mergeCell ref="AQ35:AQ38"/>
    <mergeCell ref="AR35:AR38"/>
    <mergeCell ref="AP39:AP46"/>
    <mergeCell ref="AQ39:AQ46"/>
    <mergeCell ref="AR39:AR46"/>
    <mergeCell ref="AP72:AP74"/>
    <mergeCell ref="AQ72:AQ74"/>
    <mergeCell ref="AR72:AR74"/>
    <mergeCell ref="AP75:AP78"/>
    <mergeCell ref="AQ75:AQ78"/>
    <mergeCell ref="AR75:AR78"/>
    <mergeCell ref="AP79:AP82"/>
    <mergeCell ref="AQ79:AQ82"/>
    <mergeCell ref="AR79:AR82"/>
    <mergeCell ref="AP83:AP86"/>
    <mergeCell ref="AQ83:AQ86"/>
    <mergeCell ref="AR83:AR86"/>
    <mergeCell ref="AP87:AP90"/>
    <mergeCell ref="AQ87:AQ90"/>
    <mergeCell ref="AR87:AR90"/>
    <mergeCell ref="AP91:AP92"/>
    <mergeCell ref="AQ91:AQ92"/>
    <mergeCell ref="AR91:AR92"/>
    <mergeCell ref="AP93:AP96"/>
    <mergeCell ref="AQ93:AQ96"/>
    <mergeCell ref="AR93:AR96"/>
    <mergeCell ref="AP99:AP100"/>
    <mergeCell ref="AQ99:AQ100"/>
    <mergeCell ref="AR99:AR100"/>
    <mergeCell ref="AP102:AP106"/>
    <mergeCell ref="AQ102:AQ106"/>
    <mergeCell ref="AR102:AR106"/>
    <mergeCell ref="AP108:AP109"/>
    <mergeCell ref="AQ108:AQ109"/>
    <mergeCell ref="AR108:AR109"/>
    <mergeCell ref="AP113:AP124"/>
    <mergeCell ref="AQ113:AQ124"/>
    <mergeCell ref="AR113:AR124"/>
    <mergeCell ref="AV19:AV29"/>
    <mergeCell ref="AW19:AW29"/>
    <mergeCell ref="AX19:AX29"/>
    <mergeCell ref="AV30:AV34"/>
    <mergeCell ref="AW30:AW34"/>
    <mergeCell ref="AX30:AX34"/>
    <mergeCell ref="AV35:AV38"/>
    <mergeCell ref="AW35:AW38"/>
    <mergeCell ref="AX35:AX38"/>
    <mergeCell ref="AV39:AV46"/>
    <mergeCell ref="AW39:AW46"/>
    <mergeCell ref="AX39:AX46"/>
    <mergeCell ref="AV83:AV86"/>
    <mergeCell ref="AW83:AW86"/>
    <mergeCell ref="AX83:AX86"/>
    <mergeCell ref="AV87:AV90"/>
    <mergeCell ref="AW87:AW90"/>
    <mergeCell ref="AX87:AX90"/>
    <mergeCell ref="AV47:AV71"/>
    <mergeCell ref="AW47:AW71"/>
    <mergeCell ref="AX47:AX71"/>
    <mergeCell ref="AV72:AV74"/>
    <mergeCell ref="AW72:AW74"/>
    <mergeCell ref="AX72:AX74"/>
    <mergeCell ref="AV75:AV78"/>
    <mergeCell ref="AW75:AW78"/>
    <mergeCell ref="AX75:AX78"/>
    <mergeCell ref="AG19:AG124"/>
    <mergeCell ref="AM19:AM124"/>
    <mergeCell ref="AS19:AS124"/>
    <mergeCell ref="AV102:AV106"/>
    <mergeCell ref="AW102:AW106"/>
    <mergeCell ref="AX102:AX106"/>
    <mergeCell ref="AV108:AV109"/>
    <mergeCell ref="AW108:AW109"/>
    <mergeCell ref="AX108:AX109"/>
    <mergeCell ref="AV113:AV124"/>
    <mergeCell ref="AW113:AW124"/>
    <mergeCell ref="AX113:AX124"/>
    <mergeCell ref="AV91:AV92"/>
    <mergeCell ref="AW91:AW92"/>
    <mergeCell ref="AX91:AX92"/>
    <mergeCell ref="AV93:AV96"/>
    <mergeCell ref="AW93:AW96"/>
    <mergeCell ref="AX93:AX96"/>
    <mergeCell ref="AV99:AV100"/>
    <mergeCell ref="AW99:AW100"/>
    <mergeCell ref="AX99:AX100"/>
    <mergeCell ref="AV79:AV82"/>
    <mergeCell ref="AW79:AW82"/>
    <mergeCell ref="AX79:AX82"/>
  </mergeCells>
  <conditionalFormatting sqref="G19:G29">
    <cfRule type="expression" dxfId="37" priority="168">
      <formula>ISBLANK(#REF!)</formula>
    </cfRule>
  </conditionalFormatting>
  <conditionalFormatting sqref="G57:G60">
    <cfRule type="expression" dxfId="36" priority="142">
      <formula>ISBLANK(#REF!)</formula>
    </cfRule>
  </conditionalFormatting>
  <conditionalFormatting sqref="G33:G46 J98:K120">
    <cfRule type="expression" dxfId="35" priority="141">
      <formula>ISBLANK(#REF!)</formula>
    </cfRule>
  </conditionalFormatting>
  <conditionalFormatting sqref="G31:G32 J19:K46">
    <cfRule type="expression" dxfId="34" priority="139">
      <formula>ISBLANK(#REF!)</formula>
    </cfRule>
  </conditionalFormatting>
  <conditionalFormatting sqref="G50:G51 G53:G55">
    <cfRule type="expression" dxfId="33" priority="130">
      <formula>ISBLANK(#REF!)</formula>
    </cfRule>
  </conditionalFormatting>
  <conditionalFormatting sqref="G56">
    <cfRule type="expression" dxfId="32" priority="129">
      <formula>ISBLANK(#REF!)</formula>
    </cfRule>
  </conditionalFormatting>
  <conditionalFormatting sqref="G30">
    <cfRule type="expression" dxfId="31" priority="102">
      <formula>ISBLANK(#REF!)</formula>
    </cfRule>
  </conditionalFormatting>
  <conditionalFormatting sqref="K75">
    <cfRule type="expression" dxfId="30" priority="22">
      <formula>ISBLANK(#REF!)</formula>
    </cfRule>
  </conditionalFormatting>
  <conditionalFormatting sqref="J75">
    <cfRule type="expression" dxfId="29" priority="24">
      <formula>ISBLANK(#REF!)</formula>
    </cfRule>
  </conditionalFormatting>
  <conditionalFormatting sqref="K76:K77">
    <cfRule type="expression" dxfId="28" priority="23">
      <formula>ISBLANK(#REF!)</formula>
    </cfRule>
  </conditionalFormatting>
  <conditionalFormatting sqref="K84:K85 K80:K81">
    <cfRule type="expression" dxfId="27" priority="18">
      <formula>ISBLANK(#REF!)</formula>
    </cfRule>
  </conditionalFormatting>
  <conditionalFormatting sqref="J87">
    <cfRule type="expression" dxfId="26" priority="14">
      <formula>ISBLANK(#REF!)</formula>
    </cfRule>
  </conditionalFormatting>
  <conditionalFormatting sqref="J88:J90">
    <cfRule type="expression" dxfId="25" priority="15">
      <formula>ISBLANK(#REF!)</formula>
    </cfRule>
  </conditionalFormatting>
  <conditionalFormatting sqref="J93:K93 K94:K96">
    <cfRule type="expression" dxfId="24" priority="10">
      <formula>ISBLANK(#REF!)</formula>
    </cfRule>
  </conditionalFormatting>
  <conditionalFormatting sqref="J92:K92">
    <cfRule type="expression" dxfId="23" priority="11">
      <formula>ISBLANK(#REF!)</formula>
    </cfRule>
  </conditionalFormatting>
  <conditionalFormatting sqref="G52">
    <cfRule type="expression" dxfId="22" priority="76">
      <formula>ISBLANK(#REF!)</formula>
    </cfRule>
  </conditionalFormatting>
  <conditionalFormatting sqref="J95">
    <cfRule type="expression" dxfId="21" priority="7">
      <formula>ISBLANK(#REF!)</formula>
    </cfRule>
  </conditionalFormatting>
  <conditionalFormatting sqref="J96">
    <cfRule type="expression" dxfId="20" priority="6">
      <formula>ISBLANK(#REF!)</formula>
    </cfRule>
  </conditionalFormatting>
  <conditionalFormatting sqref="J97 J66:J68 K66:K67 J69:K71 J73:K74 J50:K65 J91:K91">
    <cfRule type="expression" dxfId="19" priority="29">
      <formula>ISBLANK(#REF!)</formula>
    </cfRule>
  </conditionalFormatting>
  <conditionalFormatting sqref="K97">
    <cfRule type="expression" dxfId="18" priority="34">
      <formula>ISBLANK(#REF!)</formula>
    </cfRule>
  </conditionalFormatting>
  <conditionalFormatting sqref="K68">
    <cfRule type="expression" dxfId="17" priority="28">
      <formula>ISBLANK(#REF!)</formula>
    </cfRule>
  </conditionalFormatting>
  <conditionalFormatting sqref="J72:K72">
    <cfRule type="expression" dxfId="16" priority="27">
      <formula>ISBLANK(#REF!)</formula>
    </cfRule>
  </conditionalFormatting>
  <conditionalFormatting sqref="K78">
    <cfRule type="expression" dxfId="15" priority="26">
      <formula>ISBLANK(#REF!)</formula>
    </cfRule>
  </conditionalFormatting>
  <conditionalFormatting sqref="J76:J78">
    <cfRule type="expression" dxfId="14" priority="25">
      <formula>ISBLANK(#REF!)</formula>
    </cfRule>
  </conditionalFormatting>
  <conditionalFormatting sqref="K90">
    <cfRule type="expression" dxfId="13" priority="16">
      <formula>ISBLANK(#REF!)</formula>
    </cfRule>
  </conditionalFormatting>
  <conditionalFormatting sqref="K86 K82">
    <cfRule type="expression" dxfId="12" priority="21">
      <formula>ISBLANK(#REF!)</formula>
    </cfRule>
  </conditionalFormatting>
  <conditionalFormatting sqref="K87">
    <cfRule type="expression" dxfId="11" priority="12">
      <formula>ISBLANK(#REF!)</formula>
    </cfRule>
  </conditionalFormatting>
  <conditionalFormatting sqref="K88:K89">
    <cfRule type="expression" dxfId="10" priority="13">
      <formula>ISBLANK(#REF!)</formula>
    </cfRule>
  </conditionalFormatting>
  <conditionalFormatting sqref="J84:J86 J80:J82">
    <cfRule type="expression" dxfId="9" priority="20">
      <formula>ISBLANK(#REF!)</formula>
    </cfRule>
  </conditionalFormatting>
  <conditionalFormatting sqref="J83 J79">
    <cfRule type="expression" dxfId="8" priority="19">
      <formula>ISBLANK(#REF!)</formula>
    </cfRule>
  </conditionalFormatting>
  <conditionalFormatting sqref="K83 K79">
    <cfRule type="expression" dxfId="7" priority="17">
      <formula>ISBLANK(#REF!)</formula>
    </cfRule>
  </conditionalFormatting>
  <conditionalFormatting sqref="J94">
    <cfRule type="expression" dxfId="6" priority="8">
      <formula>ISBLANK(#REF!)</formula>
    </cfRule>
  </conditionalFormatting>
  <conditionalFormatting sqref="G47:G49">
    <cfRule type="expression" dxfId="5" priority="5">
      <formula>ISBLANK(#REF!)</formula>
    </cfRule>
  </conditionalFormatting>
  <conditionalFormatting sqref="J47:K49">
    <cfRule type="expression" dxfId="4" priority="4">
      <formula>ISBLANK(#REF!)</formula>
    </cfRule>
  </conditionalFormatting>
  <conditionalFormatting sqref="J121:K121">
    <cfRule type="expression" dxfId="3" priority="3">
      <formula>ISBLANK(#REF!)</formula>
    </cfRule>
  </conditionalFormatting>
  <conditionalFormatting sqref="J122:K122">
    <cfRule type="expression" dxfId="2" priority="2">
      <formula>ISBLANK(#REF!)</formula>
    </cfRule>
  </conditionalFormatting>
  <conditionalFormatting sqref="J123:K124">
    <cfRule type="expression" dxfId="1" priority="1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Liste_D!$J$2:$J$24</xm:f>
          </x14:formula1>
          <xm:sqref>F19:F124</xm:sqref>
        </x14:dataValidation>
        <x14:dataValidation type="list" allowBlank="1" showInputMessage="1" showErrorMessage="1">
          <x14:formula1>
            <xm:f>Liste_D!$A$2:$A$17</xm:f>
          </x14:formula1>
          <xm:sqref>H19:H124</xm:sqref>
        </x14:dataValidation>
        <x14:dataValidation type="list" allowBlank="1" showInputMessage="1" showErrorMessage="1">
          <x14:formula1>
            <xm:f>Liste_D!$B$2:$B$62</xm:f>
          </x14:formula1>
          <xm:sqref>I19:I124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zoomScale="85" zoomScaleNormal="85" workbookViewId="0">
      <selection activeCell="G24" sqref="G24"/>
    </sheetView>
  </sheetViews>
  <sheetFormatPr baseColWidth="10" defaultColWidth="10.85546875" defaultRowHeight="14.25" x14ac:dyDescent="0.2"/>
  <cols>
    <col min="1" max="1" width="22.28515625" style="4" customWidth="1"/>
    <col min="2" max="2" width="21.7109375" style="10" customWidth="1"/>
    <col min="3" max="3" width="21.85546875" style="11" customWidth="1"/>
    <col min="4" max="4" width="10.85546875" style="4"/>
    <col min="5" max="6" width="16.42578125" style="4" customWidth="1"/>
    <col min="7" max="7" width="20.28515625" style="4" bestFit="1" customWidth="1"/>
    <col min="8" max="8" width="16.42578125" style="4" customWidth="1"/>
    <col min="9" max="9" width="17.85546875" style="4" customWidth="1"/>
    <col min="10" max="10" width="22.140625" style="4" customWidth="1"/>
    <col min="11" max="16384" width="10.85546875" style="4"/>
  </cols>
  <sheetData>
    <row r="1" spans="1:12" ht="34.5" thickBot="1" x14ac:dyDescent="0.25">
      <c r="A1" s="2" t="s">
        <v>6</v>
      </c>
      <c r="B1" s="2" t="s">
        <v>5</v>
      </c>
      <c r="C1" s="3" t="s">
        <v>66</v>
      </c>
      <c r="E1" s="13" t="s">
        <v>128</v>
      </c>
      <c r="F1" s="14" t="s">
        <v>129</v>
      </c>
      <c r="G1" s="14" t="s">
        <v>147</v>
      </c>
      <c r="H1" s="14" t="s">
        <v>127</v>
      </c>
      <c r="I1" s="15" t="s">
        <v>130</v>
      </c>
      <c r="J1" s="102" t="s">
        <v>171</v>
      </c>
    </row>
    <row r="2" spans="1:12" x14ac:dyDescent="0.2">
      <c r="A2" s="5" t="s">
        <v>20</v>
      </c>
      <c r="B2" s="6" t="s">
        <v>67</v>
      </c>
      <c r="C2" s="5"/>
      <c r="E2" s="16" t="s">
        <v>132</v>
      </c>
      <c r="F2" s="17" t="s">
        <v>136</v>
      </c>
      <c r="G2" s="17" t="s">
        <v>148</v>
      </c>
      <c r="H2" s="17" t="s">
        <v>161</v>
      </c>
      <c r="I2" s="99" t="s">
        <v>155</v>
      </c>
      <c r="J2" s="103" t="s">
        <v>195</v>
      </c>
      <c r="L2" s="17" t="s">
        <v>172</v>
      </c>
    </row>
    <row r="3" spans="1:12" x14ac:dyDescent="0.2">
      <c r="A3" s="5" t="s">
        <v>19</v>
      </c>
      <c r="B3" s="6" t="s">
        <v>68</v>
      </c>
      <c r="C3" s="5"/>
      <c r="E3" s="18" t="s">
        <v>133</v>
      </c>
      <c r="F3" s="19" t="s">
        <v>137</v>
      </c>
      <c r="G3" s="19" t="s">
        <v>149</v>
      </c>
      <c r="H3" s="19" t="s">
        <v>138</v>
      </c>
      <c r="I3" s="100" t="s">
        <v>158</v>
      </c>
      <c r="J3" s="104" t="s">
        <v>196</v>
      </c>
      <c r="L3" s="19" t="s">
        <v>173</v>
      </c>
    </row>
    <row r="4" spans="1:12" x14ac:dyDescent="0.2">
      <c r="A4" s="5" t="s">
        <v>69</v>
      </c>
      <c r="B4" s="6" t="s">
        <v>70</v>
      </c>
      <c r="C4" s="5"/>
      <c r="E4" s="18" t="s">
        <v>134</v>
      </c>
      <c r="F4" s="19"/>
      <c r="G4" s="19" t="s">
        <v>150</v>
      </c>
      <c r="H4" s="19" t="s">
        <v>146</v>
      </c>
      <c r="I4" s="100" t="s">
        <v>159</v>
      </c>
      <c r="J4" s="104" t="s">
        <v>197</v>
      </c>
      <c r="L4" s="19" t="s">
        <v>174</v>
      </c>
    </row>
    <row r="5" spans="1:12" x14ac:dyDescent="0.2">
      <c r="A5" s="5" t="s">
        <v>19</v>
      </c>
      <c r="B5" s="6" t="s">
        <v>71</v>
      </c>
      <c r="C5" s="5"/>
      <c r="E5" s="18" t="s">
        <v>135</v>
      </c>
      <c r="F5" s="19"/>
      <c r="G5" s="19" t="s">
        <v>151</v>
      </c>
      <c r="H5" s="19" t="s">
        <v>139</v>
      </c>
      <c r="J5" s="104" t="s">
        <v>198</v>
      </c>
      <c r="L5" s="19" t="s">
        <v>175</v>
      </c>
    </row>
    <row r="6" spans="1:12" x14ac:dyDescent="0.2">
      <c r="A6" s="5" t="s">
        <v>72</v>
      </c>
      <c r="B6" s="6" t="s">
        <v>73</v>
      </c>
      <c r="C6" s="5"/>
      <c r="E6" s="18"/>
      <c r="F6" s="19"/>
      <c r="G6" s="19" t="s">
        <v>152</v>
      </c>
      <c r="H6" s="19" t="s">
        <v>140</v>
      </c>
      <c r="I6" s="100" t="s">
        <v>537</v>
      </c>
      <c r="J6" s="104" t="s">
        <v>199</v>
      </c>
      <c r="L6" s="106" t="s">
        <v>176</v>
      </c>
    </row>
    <row r="7" spans="1:12" x14ac:dyDescent="0.2">
      <c r="A7" s="5" t="s">
        <v>74</v>
      </c>
      <c r="B7" s="7" t="s">
        <v>75</v>
      </c>
      <c r="C7" s="5"/>
      <c r="E7" s="18"/>
      <c r="F7" s="19"/>
      <c r="G7" s="19" t="s">
        <v>167</v>
      </c>
      <c r="H7" s="19" t="s">
        <v>141</v>
      </c>
      <c r="I7" s="100" t="s">
        <v>156</v>
      </c>
      <c r="J7" s="104" t="s">
        <v>200</v>
      </c>
      <c r="L7" s="19" t="s">
        <v>177</v>
      </c>
    </row>
    <row r="8" spans="1:12" x14ac:dyDescent="0.2">
      <c r="A8" s="5" t="s">
        <v>76</v>
      </c>
      <c r="B8" s="7" t="s">
        <v>77</v>
      </c>
      <c r="C8" s="5"/>
      <c r="E8" s="18"/>
      <c r="F8" s="19"/>
      <c r="G8" s="19" t="s">
        <v>153</v>
      </c>
      <c r="H8" s="19" t="s">
        <v>142</v>
      </c>
      <c r="I8" s="100" t="s">
        <v>160</v>
      </c>
      <c r="J8" s="104" t="s">
        <v>201</v>
      </c>
      <c r="L8" s="19" t="s">
        <v>178</v>
      </c>
    </row>
    <row r="9" spans="1:12" x14ac:dyDescent="0.2">
      <c r="A9" s="5" t="s">
        <v>78</v>
      </c>
      <c r="B9" s="6" t="s">
        <v>79</v>
      </c>
      <c r="C9" s="5"/>
      <c r="E9" s="18"/>
      <c r="F9" s="19"/>
      <c r="G9" s="19" t="s">
        <v>154</v>
      </c>
      <c r="H9" s="19" t="s">
        <v>143</v>
      </c>
      <c r="I9" s="100" t="s">
        <v>169</v>
      </c>
      <c r="J9" s="104" t="s">
        <v>202</v>
      </c>
      <c r="L9" s="19" t="s">
        <v>179</v>
      </c>
    </row>
    <row r="10" spans="1:12" x14ac:dyDescent="0.2">
      <c r="A10" s="5" t="s">
        <v>80</v>
      </c>
      <c r="B10" s="6" t="s">
        <v>81</v>
      </c>
      <c r="C10" s="5" t="s">
        <v>82</v>
      </c>
      <c r="E10" s="18"/>
      <c r="F10" s="19"/>
      <c r="G10" s="19" t="s">
        <v>166</v>
      </c>
      <c r="H10" s="19" t="s">
        <v>144</v>
      </c>
      <c r="I10" s="100" t="s">
        <v>157</v>
      </c>
      <c r="J10" s="104" t="s">
        <v>203</v>
      </c>
      <c r="L10" s="19" t="s">
        <v>180</v>
      </c>
    </row>
    <row r="11" spans="1:12" x14ac:dyDescent="0.2">
      <c r="A11" s="5" t="s">
        <v>12</v>
      </c>
      <c r="B11" s="6" t="s">
        <v>83</v>
      </c>
      <c r="E11" s="18"/>
      <c r="F11" s="19"/>
      <c r="G11" s="19" t="s">
        <v>163</v>
      </c>
      <c r="H11" s="19" t="s">
        <v>145</v>
      </c>
      <c r="J11" s="104" t="s">
        <v>204</v>
      </c>
      <c r="L11" s="19" t="s">
        <v>181</v>
      </c>
    </row>
    <row r="12" spans="1:12" x14ac:dyDescent="0.2">
      <c r="A12" s="139"/>
      <c r="B12" s="6"/>
      <c r="E12" s="18"/>
      <c r="F12" s="19"/>
      <c r="G12" s="19" t="s">
        <v>539</v>
      </c>
      <c r="H12" s="19"/>
      <c r="J12" s="104"/>
      <c r="L12" s="19"/>
    </row>
    <row r="13" spans="1:12" x14ac:dyDescent="0.2">
      <c r="B13" s="6" t="s">
        <v>84</v>
      </c>
      <c r="C13" s="5"/>
      <c r="E13" s="18"/>
      <c r="F13" s="19"/>
      <c r="G13" s="19" t="s">
        <v>164</v>
      </c>
      <c r="H13" s="19"/>
      <c r="I13" s="100" t="s">
        <v>168</v>
      </c>
      <c r="J13" s="104" t="s">
        <v>205</v>
      </c>
      <c r="L13" s="106" t="s">
        <v>183</v>
      </c>
    </row>
    <row r="14" spans="1:12" x14ac:dyDescent="0.2">
      <c r="A14" s="5"/>
      <c r="B14" s="6" t="s">
        <v>85</v>
      </c>
      <c r="C14" s="5"/>
      <c r="E14" s="18"/>
      <c r="F14" s="19"/>
      <c r="G14" s="19"/>
      <c r="H14" s="19"/>
      <c r="I14" s="100" t="s">
        <v>538</v>
      </c>
      <c r="J14" s="104" t="s">
        <v>206</v>
      </c>
      <c r="L14" s="19" t="s">
        <v>184</v>
      </c>
    </row>
    <row r="15" spans="1:12" x14ac:dyDescent="0.2">
      <c r="A15" s="5"/>
      <c r="B15" s="6" t="s">
        <v>86</v>
      </c>
      <c r="C15" s="5"/>
      <c r="E15" s="18"/>
      <c r="F15" s="19"/>
      <c r="G15" s="19"/>
      <c r="H15" s="19"/>
      <c r="I15" s="100" t="s">
        <v>165</v>
      </c>
      <c r="J15" s="104" t="s">
        <v>207</v>
      </c>
      <c r="L15" s="19" t="s">
        <v>185</v>
      </c>
    </row>
    <row r="16" spans="1:12" x14ac:dyDescent="0.2">
      <c r="A16" s="5"/>
      <c r="B16" s="6" t="s">
        <v>87</v>
      </c>
      <c r="C16" s="5"/>
      <c r="E16" s="18"/>
      <c r="F16" s="19"/>
      <c r="G16" s="19"/>
      <c r="H16" s="19"/>
      <c r="I16" s="100"/>
      <c r="J16" s="104"/>
      <c r="L16" s="19" t="s">
        <v>186</v>
      </c>
    </row>
    <row r="17" spans="1:12" x14ac:dyDescent="0.2">
      <c r="A17" s="5"/>
      <c r="B17" s="6" t="s">
        <v>88</v>
      </c>
      <c r="C17" s="5"/>
      <c r="E17" s="18"/>
      <c r="F17" s="19"/>
      <c r="G17" s="19"/>
      <c r="H17" s="19"/>
      <c r="I17" s="100"/>
      <c r="J17" s="104" t="s">
        <v>208</v>
      </c>
      <c r="L17" s="19" t="s">
        <v>187</v>
      </c>
    </row>
    <row r="18" spans="1:12" ht="15" thickBot="1" x14ac:dyDescent="0.25">
      <c r="A18" s="5"/>
      <c r="B18" s="6" t="s">
        <v>89</v>
      </c>
      <c r="C18" s="5"/>
      <c r="E18" s="20"/>
      <c r="F18" s="21"/>
      <c r="G18" s="21"/>
      <c r="H18" s="21"/>
      <c r="I18" s="101"/>
      <c r="J18" s="104" t="s">
        <v>209</v>
      </c>
      <c r="L18" s="19" t="s">
        <v>188</v>
      </c>
    </row>
    <row r="19" spans="1:12" x14ac:dyDescent="0.2">
      <c r="A19" s="5"/>
      <c r="B19" s="6" t="s">
        <v>90</v>
      </c>
      <c r="C19" s="5"/>
      <c r="J19" s="104"/>
      <c r="L19" s="19" t="s">
        <v>189</v>
      </c>
    </row>
    <row r="20" spans="1:12" x14ac:dyDescent="0.2">
      <c r="A20" s="5"/>
      <c r="B20" s="6" t="s">
        <v>91</v>
      </c>
      <c r="C20" s="5"/>
      <c r="J20" s="104" t="s">
        <v>210</v>
      </c>
      <c r="L20" s="19" t="s">
        <v>190</v>
      </c>
    </row>
    <row r="21" spans="1:12" x14ac:dyDescent="0.2">
      <c r="A21" s="5"/>
      <c r="B21" s="6" t="s">
        <v>17</v>
      </c>
      <c r="C21" s="5"/>
      <c r="J21" s="104"/>
      <c r="L21" s="19" t="s">
        <v>191</v>
      </c>
    </row>
    <row r="22" spans="1:12" x14ac:dyDescent="0.2">
      <c r="A22" s="5"/>
      <c r="B22" s="6" t="s">
        <v>16</v>
      </c>
      <c r="C22" s="5"/>
      <c r="J22" s="104" t="s">
        <v>192</v>
      </c>
      <c r="L22" s="19" t="s">
        <v>192</v>
      </c>
    </row>
    <row r="23" spans="1:12" x14ac:dyDescent="0.2">
      <c r="A23" s="5"/>
      <c r="B23" s="6" t="s">
        <v>92</v>
      </c>
      <c r="C23" s="5"/>
      <c r="J23" s="104" t="s">
        <v>211</v>
      </c>
      <c r="L23" s="19" t="s">
        <v>193</v>
      </c>
    </row>
    <row r="24" spans="1:12" ht="15" thickBot="1" x14ac:dyDescent="0.25">
      <c r="A24" s="5"/>
      <c r="B24" s="6" t="s">
        <v>15</v>
      </c>
      <c r="C24" s="5"/>
      <c r="J24" s="104" t="s">
        <v>212</v>
      </c>
      <c r="L24" s="97" t="s">
        <v>194</v>
      </c>
    </row>
    <row r="25" spans="1:12" x14ac:dyDescent="0.2">
      <c r="A25" s="5"/>
      <c r="B25" s="6" t="s">
        <v>93</v>
      </c>
      <c r="C25" s="5"/>
      <c r="J25" s="104"/>
    </row>
    <row r="26" spans="1:12" x14ac:dyDescent="0.2">
      <c r="A26" s="5"/>
      <c r="B26" s="6" t="s">
        <v>94</v>
      </c>
      <c r="C26" s="5"/>
      <c r="J26" s="104"/>
    </row>
    <row r="27" spans="1:12" x14ac:dyDescent="0.2">
      <c r="A27" s="5"/>
      <c r="B27" s="8" t="s">
        <v>95</v>
      </c>
      <c r="C27" s="5"/>
      <c r="J27" s="104"/>
    </row>
    <row r="28" spans="1:12" x14ac:dyDescent="0.2">
      <c r="A28" s="5"/>
      <c r="B28" s="6" t="s">
        <v>96</v>
      </c>
      <c r="C28" s="5" t="s">
        <v>97</v>
      </c>
      <c r="J28" s="104"/>
    </row>
    <row r="29" spans="1:12" x14ac:dyDescent="0.2">
      <c r="A29" s="5"/>
      <c r="B29" s="8" t="s">
        <v>98</v>
      </c>
      <c r="C29" s="5"/>
      <c r="J29" s="104"/>
    </row>
    <row r="30" spans="1:12" ht="15" thickBot="1" x14ac:dyDescent="0.25">
      <c r="A30" s="5"/>
      <c r="B30" s="6" t="s">
        <v>99</v>
      </c>
      <c r="C30" s="5"/>
      <c r="J30" s="105"/>
    </row>
    <row r="31" spans="1:12" x14ac:dyDescent="0.2">
      <c r="A31" s="5"/>
      <c r="B31" s="9" t="s">
        <v>100</v>
      </c>
      <c r="C31" s="5"/>
    </row>
    <row r="32" spans="1:12" x14ac:dyDescent="0.2">
      <c r="A32" s="5"/>
      <c r="B32" s="9" t="s">
        <v>101</v>
      </c>
      <c r="C32" s="5"/>
    </row>
    <row r="33" spans="2:3" x14ac:dyDescent="0.2">
      <c r="B33" s="9" t="s">
        <v>102</v>
      </c>
      <c r="C33" s="5"/>
    </row>
    <row r="34" spans="2:3" x14ac:dyDescent="0.2">
      <c r="B34" s="9" t="s">
        <v>103</v>
      </c>
      <c r="C34" s="5"/>
    </row>
    <row r="35" spans="2:3" x14ac:dyDescent="0.2">
      <c r="B35" s="9" t="s">
        <v>104</v>
      </c>
      <c r="C35" s="5"/>
    </row>
    <row r="36" spans="2:3" x14ac:dyDescent="0.2">
      <c r="B36" s="9" t="s">
        <v>105</v>
      </c>
      <c r="C36" s="5"/>
    </row>
    <row r="37" spans="2:3" x14ac:dyDescent="0.2">
      <c r="B37" s="9" t="s">
        <v>106</v>
      </c>
      <c r="C37" s="5"/>
    </row>
    <row r="38" spans="2:3" x14ac:dyDescent="0.2">
      <c r="B38" s="9" t="s">
        <v>107</v>
      </c>
      <c r="C38" s="5"/>
    </row>
    <row r="39" spans="2:3" x14ac:dyDescent="0.2">
      <c r="B39" s="9" t="s">
        <v>108</v>
      </c>
      <c r="C39" s="5"/>
    </row>
    <row r="40" spans="2:3" x14ac:dyDescent="0.2">
      <c r="B40" s="6" t="s">
        <v>109</v>
      </c>
      <c r="C40" s="5"/>
    </row>
    <row r="41" spans="2:3" x14ac:dyDescent="0.2">
      <c r="B41" s="6" t="s">
        <v>110</v>
      </c>
      <c r="C41" s="5"/>
    </row>
    <row r="42" spans="2:3" x14ac:dyDescent="0.2">
      <c r="B42" s="6" t="s">
        <v>111</v>
      </c>
      <c r="C42" s="5"/>
    </row>
    <row r="43" spans="2:3" x14ac:dyDescent="0.2">
      <c r="B43" s="6" t="s">
        <v>13</v>
      </c>
      <c r="C43" s="5"/>
    </row>
    <row r="44" spans="2:3" x14ac:dyDescent="0.2">
      <c r="B44" s="6" t="s">
        <v>112</v>
      </c>
      <c r="C44" s="5"/>
    </row>
    <row r="45" spans="2:3" x14ac:dyDescent="0.2">
      <c r="B45" s="6" t="s">
        <v>113</v>
      </c>
      <c r="C45" s="5"/>
    </row>
    <row r="46" spans="2:3" x14ac:dyDescent="0.2">
      <c r="B46" s="6" t="s">
        <v>18</v>
      </c>
      <c r="C46" s="5"/>
    </row>
    <row r="47" spans="2:3" x14ac:dyDescent="0.2">
      <c r="B47" s="6" t="s">
        <v>114</v>
      </c>
      <c r="C47" s="5"/>
    </row>
    <row r="48" spans="2:3" x14ac:dyDescent="0.2">
      <c r="B48" s="6" t="s">
        <v>115</v>
      </c>
      <c r="C48" s="5"/>
    </row>
    <row r="49" spans="2:3" x14ac:dyDescent="0.2">
      <c r="B49" s="6" t="s">
        <v>116</v>
      </c>
      <c r="C49" s="5"/>
    </row>
    <row r="50" spans="2:3" x14ac:dyDescent="0.2">
      <c r="B50" s="6" t="s">
        <v>117</v>
      </c>
      <c r="C50" s="5"/>
    </row>
    <row r="51" spans="2:3" x14ac:dyDescent="0.2">
      <c r="B51" s="6" t="s">
        <v>118</v>
      </c>
      <c r="C51" s="5"/>
    </row>
    <row r="52" spans="2:3" x14ac:dyDescent="0.2">
      <c r="B52" s="6" t="s">
        <v>14</v>
      </c>
      <c r="C52" s="5"/>
    </row>
    <row r="53" spans="2:3" x14ac:dyDescent="0.2">
      <c r="B53" s="6" t="s">
        <v>11</v>
      </c>
      <c r="C53" s="5"/>
    </row>
    <row r="54" spans="2:3" x14ac:dyDescent="0.2">
      <c r="C54" s="5"/>
    </row>
    <row r="55" spans="2:3" x14ac:dyDescent="0.2">
      <c r="B55" s="6"/>
      <c r="C55" s="5"/>
    </row>
    <row r="56" spans="2:3" x14ac:dyDescent="0.2">
      <c r="B56" s="6"/>
      <c r="C56" s="5"/>
    </row>
    <row r="57" spans="2:3" x14ac:dyDescent="0.2">
      <c r="B57" s="6"/>
      <c r="C57" s="5"/>
    </row>
    <row r="58" spans="2:3" x14ac:dyDescent="0.2">
      <c r="B58" s="6"/>
      <c r="C58" s="5"/>
    </row>
    <row r="59" spans="2:3" x14ac:dyDescent="0.2">
      <c r="B59" s="6"/>
      <c r="C59" s="5"/>
    </row>
    <row r="60" spans="2:3" x14ac:dyDescent="0.2">
      <c r="B60" s="6"/>
      <c r="C60" s="5"/>
    </row>
    <row r="61" spans="2:3" x14ac:dyDescent="0.2">
      <c r="B61" s="6"/>
      <c r="C61" s="5"/>
    </row>
    <row r="62" spans="2:3" x14ac:dyDescent="0.2">
      <c r="B62" s="6"/>
      <c r="C62" s="5"/>
    </row>
    <row r="63" spans="2:3" x14ac:dyDescent="0.2">
      <c r="B63" s="6"/>
      <c r="C63" s="5"/>
    </row>
    <row r="64" spans="2:3" x14ac:dyDescent="0.2">
      <c r="B64" s="6"/>
      <c r="C64" s="5"/>
    </row>
    <row r="65" spans="2:3" x14ac:dyDescent="0.2">
      <c r="B65" s="6"/>
      <c r="C65" s="5"/>
    </row>
    <row r="66" spans="2:3" x14ac:dyDescent="0.2">
      <c r="B66" s="6"/>
      <c r="C66" s="5"/>
    </row>
    <row r="67" spans="2:3" x14ac:dyDescent="0.2">
      <c r="B67" s="6"/>
      <c r="C67" s="5"/>
    </row>
    <row r="68" spans="2:3" x14ac:dyDescent="0.2">
      <c r="B68" s="6"/>
      <c r="C68" s="5"/>
    </row>
    <row r="69" spans="2:3" x14ac:dyDescent="0.2">
      <c r="B69" s="6"/>
      <c r="C69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Thermique</vt:lpstr>
      <vt:lpstr>Filtration</vt:lpstr>
      <vt:lpstr>Courant fort_faible</vt:lpstr>
      <vt:lpstr>Sanitaire</vt:lpstr>
      <vt:lpstr>SSI + Desenfumage</vt:lpstr>
      <vt:lpstr>Levage</vt:lpstr>
      <vt:lpstr>Portes_Portails</vt:lpstr>
      <vt:lpstr>Clos_et_Couvert</vt:lpstr>
      <vt:lpstr>Liste_D</vt:lpstr>
    </vt:vector>
  </TitlesOfParts>
  <Company>Université de Strasbourg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DAILLENCOURT Alain</dc:creator>
  <cp:lastModifiedBy>Marie Bestien</cp:lastModifiedBy>
  <dcterms:created xsi:type="dcterms:W3CDTF">2024-03-21T13:32:23Z</dcterms:created>
  <dcterms:modified xsi:type="dcterms:W3CDTF">2024-12-09T14:20:23Z</dcterms:modified>
</cp:coreProperties>
</file>