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ORT\BUREAU\MOBILIER DE BUREAU\2024-2028_Amenagement des espaces de travail\"/>
    </mc:Choice>
  </mc:AlternateContent>
  <bookViews>
    <workbookView xWindow="0" yWindow="0" windowWidth="20460" windowHeight="4920" tabRatio="797" activeTab="1"/>
  </bookViews>
  <sheets>
    <sheet name="Infos soumissionnaire" sheetId="11" r:id="rId1"/>
    <sheet name="Règles de saisie" sheetId="12" r:id="rId2"/>
    <sheet name="LOT 1-Prestations " sheetId="18" r:id="rId3"/>
    <sheet name="LOT 1_ Mobiliers neufs" sheetId="1" r:id="rId4"/>
    <sheet name="Lot 1_Remise sur volume" sheetId="20" r:id="rId5"/>
    <sheet name="LOT 1_Etude de cas_Prestations" sheetId="15" r:id="rId6"/>
    <sheet name="LOT 1_ Reconditionné P détachée" sheetId="19" r:id="rId7"/>
  </sheets>
  <definedNames>
    <definedName name="_xlnm._FilterDatabase" localSheetId="3" hidden="1">'LOT 1_ Mobiliers neufs'!$A$17:$O$279</definedName>
    <definedName name="_xlnm._FilterDatabase" localSheetId="6">'LOT 1_ Reconditionné P détachée'!$A$14:$N$217</definedName>
    <definedName name="_xlnm.Print_Titles" localSheetId="3">'LOT 1_ Mobiliers neufs'!$17:$17</definedName>
    <definedName name="_xlnm.Print_Titles" localSheetId="6">'LOT 1_ Reconditionné P détachée'!$14:$14</definedName>
    <definedName name="sfprix" localSheetId="6">#REF!</definedName>
    <definedName name="sfprix" localSheetId="5">#REF!</definedName>
    <definedName name="sfprix" localSheetId="2">#REF!</definedName>
    <definedName name="sfprix">#REF!</definedName>
    <definedName name="_xlnm.Print_Area" localSheetId="3">'LOT 1_ Mobiliers neufs'!$A$1:$Q$279</definedName>
    <definedName name="_xlnm.Print_Area" localSheetId="6">'LOT 1_ Reconditionné P détachée'!$A$1:$E$217</definedName>
    <definedName name="_xlnm.Print_Area" localSheetId="5">'LOT 1_Etude de cas_Prestations'!$A$1:$L$35</definedName>
    <definedName name="_xlnm.Print_Area" localSheetId="2">'LOT 1-Prestations '!$A$1:$G$41</definedName>
  </definedNames>
  <calcPr calcId="162913"/>
</workbook>
</file>

<file path=xl/calcChain.xml><?xml version="1.0" encoding="utf-8"?>
<calcChain xmlns="http://schemas.openxmlformats.org/spreadsheetml/2006/main">
  <c r="O24" i="1" l="1"/>
  <c r="G39" i="18"/>
  <c r="G28" i="18"/>
  <c r="O129" i="1" l="1"/>
  <c r="O55" i="1"/>
  <c r="O48" i="1"/>
  <c r="O34" i="1"/>
  <c r="O271" i="1"/>
  <c r="O272" i="1" l="1"/>
  <c r="L27" i="15"/>
  <c r="L28" i="15"/>
  <c r="L15" i="15"/>
  <c r="L16" i="15"/>
  <c r="L29" i="15"/>
  <c r="L26" i="15"/>
  <c r="L17" i="15"/>
  <c r="L18" i="15"/>
  <c r="L19" i="15"/>
  <c r="L20" i="15"/>
  <c r="L21" i="15"/>
  <c r="L22" i="15"/>
  <c r="L23" i="15"/>
  <c r="L24" i="15"/>
  <c r="G125" i="19" l="1"/>
  <c r="G177" i="19" l="1"/>
  <c r="G215" i="19"/>
  <c r="G212" i="19"/>
  <c r="G209" i="19"/>
  <c r="G205" i="19"/>
  <c r="G202" i="19"/>
  <c r="G199" i="19"/>
  <c r="G195" i="19"/>
  <c r="G189" i="19"/>
  <c r="G186" i="19"/>
  <c r="G183" i="19"/>
  <c r="G180" i="19"/>
  <c r="G173" i="19"/>
  <c r="G170" i="19"/>
  <c r="G167" i="19"/>
  <c r="G164" i="19"/>
  <c r="G161" i="19"/>
  <c r="G158" i="19"/>
  <c r="G155" i="19"/>
  <c r="G152" i="19"/>
  <c r="G147" i="19"/>
  <c r="G144" i="19"/>
  <c r="G141" i="19"/>
  <c r="G138" i="19"/>
  <c r="G134" i="19"/>
  <c r="G131" i="19"/>
  <c r="G128" i="19"/>
  <c r="G120" i="19"/>
  <c r="G110" i="19"/>
  <c r="G107" i="19"/>
  <c r="G104" i="19"/>
  <c r="G98" i="19"/>
  <c r="G93" i="19"/>
  <c r="G90" i="19"/>
  <c r="G87" i="19"/>
  <c r="G84" i="19"/>
  <c r="G80" i="19"/>
  <c r="G77" i="19"/>
  <c r="G74" i="19"/>
  <c r="G71" i="19"/>
  <c r="G67" i="19"/>
  <c r="G53" i="19"/>
  <c r="G49" i="19"/>
  <c r="G45" i="19"/>
  <c r="G41" i="19"/>
  <c r="G37" i="19"/>
  <c r="G31" i="19" l="1"/>
  <c r="G27" i="19"/>
  <c r="M127" i="1" l="1"/>
  <c r="O127" i="1" s="1"/>
  <c r="M126" i="1"/>
  <c r="O126" i="1" s="1"/>
  <c r="M125" i="1"/>
  <c r="O125" i="1" s="1"/>
  <c r="M124" i="1"/>
  <c r="O124" i="1" s="1"/>
  <c r="M123" i="1"/>
  <c r="O123" i="1" s="1"/>
  <c r="M120" i="1"/>
  <c r="O120" i="1" s="1"/>
  <c r="M119" i="1"/>
  <c r="O119" i="1" s="1"/>
  <c r="M118" i="1"/>
  <c r="O118" i="1" s="1"/>
  <c r="M117" i="1"/>
  <c r="O117" i="1" s="1"/>
  <c r="M116" i="1"/>
  <c r="O116" i="1" s="1"/>
  <c r="M115" i="1"/>
  <c r="O115" i="1" s="1"/>
  <c r="M114" i="1"/>
  <c r="O114" i="1" s="1"/>
  <c r="M113" i="1"/>
  <c r="O113" i="1" s="1"/>
  <c r="G29" i="18"/>
  <c r="G30" i="18"/>
  <c r="G31" i="18"/>
  <c r="G32" i="18"/>
  <c r="G34" i="18"/>
  <c r="G35" i="18"/>
  <c r="G36" i="18"/>
  <c r="G37" i="18"/>
  <c r="G38" i="18"/>
  <c r="G27" i="18"/>
  <c r="M268" i="1"/>
  <c r="O268" i="1" s="1"/>
  <c r="M267" i="1"/>
  <c r="M266" i="1"/>
  <c r="M265" i="1"/>
  <c r="O265" i="1" s="1"/>
  <c r="M264" i="1"/>
  <c r="O264" i="1" s="1"/>
  <c r="M263" i="1"/>
  <c r="O263" i="1" s="1"/>
  <c r="M262" i="1"/>
  <c r="O262" i="1" s="1"/>
  <c r="M261" i="1"/>
  <c r="O261" i="1" s="1"/>
  <c r="M260" i="1"/>
  <c r="M259" i="1"/>
  <c r="O259" i="1" s="1"/>
  <c r="M258" i="1"/>
  <c r="M257" i="1"/>
  <c r="O257" i="1" s="1"/>
  <c r="M256" i="1"/>
  <c r="O256" i="1" s="1"/>
  <c r="M255" i="1"/>
  <c r="M254" i="1"/>
  <c r="O254" i="1" s="1"/>
  <c r="M253" i="1"/>
  <c r="M252" i="1"/>
  <c r="O252" i="1" s="1"/>
  <c r="M251" i="1"/>
  <c r="O251" i="1" s="1"/>
  <c r="M250" i="1"/>
  <c r="O250" i="1" s="1"/>
  <c r="M249" i="1"/>
  <c r="O249" i="1" s="1"/>
  <c r="M248" i="1"/>
  <c r="O248" i="1" s="1"/>
  <c r="M247" i="1"/>
  <c r="O247" i="1" s="1"/>
  <c r="M246" i="1"/>
  <c r="O246" i="1" s="1"/>
  <c r="M245" i="1"/>
  <c r="M244" i="1"/>
  <c r="O244" i="1" s="1"/>
  <c r="M241" i="1"/>
  <c r="O241" i="1" s="1"/>
  <c r="M240" i="1"/>
  <c r="O240" i="1" s="1"/>
  <c r="M239" i="1"/>
  <c r="O239" i="1" s="1"/>
  <c r="M238" i="1"/>
  <c r="O238" i="1" s="1"/>
  <c r="M237" i="1"/>
  <c r="O237" i="1" s="1"/>
  <c r="M236" i="1"/>
  <c r="O236" i="1" s="1"/>
  <c r="M235" i="1"/>
  <c r="M234" i="1"/>
  <c r="O234" i="1" s="1"/>
  <c r="M233" i="1"/>
  <c r="M232" i="1"/>
  <c r="O232" i="1" s="1"/>
  <c r="M231" i="1"/>
  <c r="O231" i="1" s="1"/>
  <c r="M230" i="1"/>
  <c r="O230" i="1" s="1"/>
  <c r="M229" i="1"/>
  <c r="M228" i="1"/>
  <c r="O228" i="1" s="1"/>
  <c r="M227" i="1"/>
  <c r="M226" i="1"/>
  <c r="O226" i="1" s="1"/>
  <c r="M225" i="1"/>
  <c r="O225" i="1" s="1"/>
  <c r="M224" i="1"/>
  <c r="O224" i="1" s="1"/>
  <c r="M223" i="1"/>
  <c r="O223" i="1" s="1"/>
  <c r="M222" i="1"/>
  <c r="O222" i="1" s="1"/>
  <c r="M221" i="1"/>
  <c r="M220" i="1"/>
  <c r="O220" i="1" s="1"/>
  <c r="M219" i="1"/>
  <c r="M218" i="1"/>
  <c r="M214" i="1"/>
  <c r="M213" i="1"/>
  <c r="O213" i="1" s="1"/>
  <c r="M212" i="1"/>
  <c r="O212" i="1" s="1"/>
  <c r="M211" i="1"/>
  <c r="O211" i="1" s="1"/>
  <c r="M210" i="1"/>
  <c r="M207" i="1"/>
  <c r="O207" i="1" s="1"/>
  <c r="M206" i="1"/>
  <c r="M205" i="1"/>
  <c r="O205" i="1" s="1"/>
  <c r="M204" i="1"/>
  <c r="M203" i="1"/>
  <c r="M202" i="1"/>
  <c r="O202" i="1" s="1"/>
  <c r="M201" i="1"/>
  <c r="O201" i="1" s="1"/>
  <c r="M200" i="1"/>
  <c r="M199" i="1"/>
  <c r="O199" i="1" s="1"/>
  <c r="M198" i="1"/>
  <c r="M197" i="1"/>
  <c r="O197" i="1" s="1"/>
  <c r="M196" i="1"/>
  <c r="O196" i="1" s="1"/>
  <c r="M195" i="1"/>
  <c r="M194" i="1"/>
  <c r="O194" i="1" s="1"/>
  <c r="M193" i="1"/>
  <c r="O193" i="1" s="1"/>
  <c r="M192" i="1"/>
  <c r="O192" i="1" s="1"/>
  <c r="M191" i="1"/>
  <c r="O191" i="1" s="1"/>
  <c r="M190" i="1"/>
  <c r="M189" i="1"/>
  <c r="O189" i="1" s="1"/>
  <c r="M188" i="1"/>
  <c r="O188" i="1" s="1"/>
  <c r="M187" i="1"/>
  <c r="M186" i="1"/>
  <c r="O186" i="1" s="1"/>
  <c r="M185" i="1"/>
  <c r="O185" i="1" s="1"/>
  <c r="M184" i="1"/>
  <c r="O184" i="1" s="1"/>
  <c r="M179" i="1"/>
  <c r="O179" i="1" s="1"/>
  <c r="M178" i="1"/>
  <c r="M177" i="1"/>
  <c r="M176" i="1"/>
  <c r="M175" i="1"/>
  <c r="M174" i="1"/>
  <c r="O174" i="1" s="1"/>
  <c r="M173" i="1"/>
  <c r="O173" i="1" s="1"/>
  <c r="M172" i="1"/>
  <c r="O172" i="1" s="1"/>
  <c r="M171" i="1"/>
  <c r="O171" i="1" s="1"/>
  <c r="M170" i="1"/>
  <c r="O170" i="1" s="1"/>
  <c r="M167" i="1"/>
  <c r="M166" i="1"/>
  <c r="O166" i="1" s="1"/>
  <c r="M165" i="1"/>
  <c r="O165" i="1" s="1"/>
  <c r="M164" i="1"/>
  <c r="O164" i="1" s="1"/>
  <c r="M163" i="1"/>
  <c r="O163" i="1" s="1"/>
  <c r="M162" i="1"/>
  <c r="M161" i="1"/>
  <c r="O161" i="1" s="1"/>
  <c r="M160" i="1"/>
  <c r="M159" i="1"/>
  <c r="M154" i="1"/>
  <c r="O154" i="1" s="1"/>
  <c r="M153" i="1"/>
  <c r="O153" i="1" s="1"/>
  <c r="M152" i="1"/>
  <c r="O152" i="1" s="1"/>
  <c r="M151" i="1"/>
  <c r="O151" i="1" s="1"/>
  <c r="M150" i="1"/>
  <c r="O150" i="1" s="1"/>
  <c r="M149" i="1"/>
  <c r="O149" i="1" s="1"/>
  <c r="M148" i="1"/>
  <c r="M145" i="1"/>
  <c r="M144" i="1"/>
  <c r="O144" i="1" s="1"/>
  <c r="M143" i="1"/>
  <c r="M142" i="1"/>
  <c r="O142" i="1" s="1"/>
  <c r="M141" i="1"/>
  <c r="O141" i="1" s="1"/>
  <c r="M140" i="1"/>
  <c r="O140" i="1" s="1"/>
  <c r="M139" i="1"/>
  <c r="O139" i="1" s="1"/>
  <c r="M138" i="1"/>
  <c r="M137" i="1"/>
  <c r="M136" i="1"/>
  <c r="M135" i="1"/>
  <c r="M134" i="1"/>
  <c r="O134" i="1" s="1"/>
  <c r="M133" i="1"/>
  <c r="O133" i="1" s="1"/>
  <c r="M132" i="1"/>
  <c r="O132" i="1" s="1"/>
  <c r="M108" i="1"/>
  <c r="O108" i="1" s="1"/>
  <c r="M107" i="1"/>
  <c r="M106" i="1"/>
  <c r="O106" i="1" s="1"/>
  <c r="M105" i="1"/>
  <c r="M104" i="1"/>
  <c r="O104" i="1" s="1"/>
  <c r="M103" i="1"/>
  <c r="O103" i="1" s="1"/>
  <c r="M102" i="1"/>
  <c r="O102" i="1" s="1"/>
  <c r="M101" i="1"/>
  <c r="O101" i="1" s="1"/>
  <c r="M100" i="1"/>
  <c r="O100" i="1" s="1"/>
  <c r="M99" i="1"/>
  <c r="M94" i="1"/>
  <c r="O94" i="1" s="1"/>
  <c r="M93" i="1"/>
  <c r="O93" i="1" s="1"/>
  <c r="M92" i="1"/>
  <c r="M91" i="1"/>
  <c r="O91" i="1" s="1"/>
  <c r="M90" i="1"/>
  <c r="O90" i="1" s="1"/>
  <c r="M89" i="1"/>
  <c r="M88" i="1"/>
  <c r="O88" i="1" s="1"/>
  <c r="M87" i="1"/>
  <c r="M86" i="1"/>
  <c r="O86" i="1" s="1"/>
  <c r="M83" i="1"/>
  <c r="O83" i="1" s="1"/>
  <c r="M82" i="1"/>
  <c r="O82" i="1" s="1"/>
  <c r="M81" i="1"/>
  <c r="O81" i="1" s="1"/>
  <c r="M80" i="1"/>
  <c r="O80" i="1" s="1"/>
  <c r="M79" i="1"/>
  <c r="O79" i="1" s="1"/>
  <c r="M78" i="1"/>
  <c r="O78" i="1" s="1"/>
  <c r="M75" i="1"/>
  <c r="O75" i="1" s="1"/>
  <c r="M74" i="1"/>
  <c r="M73" i="1"/>
  <c r="O73" i="1" s="1"/>
  <c r="M69" i="1"/>
  <c r="O69" i="1" s="1"/>
  <c r="M68" i="1"/>
  <c r="O68" i="1" s="1"/>
  <c r="M67" i="1"/>
  <c r="O67" i="1" s="1"/>
  <c r="M63" i="1"/>
  <c r="O63" i="1" s="1"/>
  <c r="M62" i="1"/>
  <c r="O62" i="1" s="1"/>
  <c r="M61" i="1"/>
  <c r="M53" i="1"/>
  <c r="O53" i="1" s="1"/>
  <c r="M52" i="1"/>
  <c r="O52" i="1" s="1"/>
  <c r="M51" i="1"/>
  <c r="M50" i="1"/>
  <c r="O50" i="1" s="1"/>
  <c r="M46" i="1"/>
  <c r="O46" i="1" s="1"/>
  <c r="M45" i="1"/>
  <c r="O45" i="1" s="1"/>
  <c r="M44" i="1"/>
  <c r="O44" i="1" s="1"/>
  <c r="M40" i="1"/>
  <c r="M39" i="1"/>
  <c r="O39" i="1" s="1"/>
  <c r="M38" i="1"/>
  <c r="O38" i="1" s="1"/>
  <c r="M24" i="1"/>
  <c r="O61" i="1"/>
  <c r="O162" i="1"/>
  <c r="O218" i="1"/>
  <c r="O210" i="1"/>
  <c r="O159" i="1"/>
  <c r="O148" i="1"/>
  <c r="O99" i="1"/>
  <c r="O258" i="1"/>
  <c r="O260" i="1"/>
  <c r="O266" i="1"/>
  <c r="O267" i="1"/>
  <c r="O255" i="1"/>
  <c r="O253" i="1"/>
  <c r="O245" i="1"/>
  <c r="M31" i="1"/>
  <c r="O31" i="1" s="1"/>
  <c r="M32" i="1"/>
  <c r="O32" i="1" s="1"/>
  <c r="O190" i="1"/>
  <c r="O187" i="1"/>
  <c r="O178" i="1"/>
  <c r="O177" i="1"/>
  <c r="O176" i="1"/>
  <c r="O175" i="1"/>
  <c r="M26" i="1"/>
  <c r="O26" i="1" s="1"/>
  <c r="M25" i="1"/>
  <c r="O25" i="1"/>
  <c r="G244" i="1"/>
  <c r="G269" i="1" s="1"/>
  <c r="O167" i="1"/>
  <c r="O138" i="1"/>
  <c r="O137" i="1"/>
  <c r="O206" i="1"/>
  <c r="O204" i="1"/>
  <c r="O200" i="1"/>
  <c r="O198" i="1"/>
  <c r="O214" i="1"/>
  <c r="O235" i="1"/>
  <c r="O233" i="1"/>
  <c r="O229" i="1"/>
  <c r="O227" i="1"/>
  <c r="O221" i="1"/>
  <c r="O219" i="1"/>
  <c r="O203" i="1"/>
  <c r="O195" i="1"/>
  <c r="O160" i="1"/>
  <c r="O145" i="1"/>
  <c r="O143" i="1"/>
  <c r="O136" i="1"/>
  <c r="O135" i="1"/>
  <c r="O92" i="1"/>
  <c r="O89" i="1"/>
  <c r="O87" i="1"/>
  <c r="O74" i="1"/>
  <c r="O107" i="1"/>
  <c r="O105" i="1"/>
  <c r="O51" i="1"/>
  <c r="O40" i="1"/>
  <c r="M18" i="1"/>
  <c r="O18" i="1" s="1"/>
  <c r="L30" i="15" l="1"/>
  <c r="O41" i="1"/>
  <c r="O64" i="1"/>
  <c r="O33" i="1"/>
  <c r="O146" i="1"/>
  <c r="O27" i="1"/>
  <c r="O70" i="1"/>
  <c r="O76" i="1"/>
  <c r="O208" i="1"/>
  <c r="O47" i="1"/>
  <c r="O71" i="1"/>
  <c r="O96" i="1" s="1"/>
  <c r="O110" i="1" s="1"/>
  <c r="O121" i="1"/>
  <c r="O95" i="1"/>
  <c r="O269" i="1"/>
  <c r="O168" i="1"/>
  <c r="O180" i="1"/>
  <c r="O242" i="1"/>
  <c r="O128" i="1"/>
  <c r="O84" i="1"/>
  <c r="O215" i="1"/>
  <c r="O109" i="1"/>
  <c r="O155" i="1"/>
  <c r="O54" i="1"/>
  <c r="O156" i="1"/>
  <c r="O216" i="1" l="1"/>
  <c r="O181" i="1"/>
  <c r="O270" i="1" s="1"/>
  <c r="O273" i="1" s="1"/>
</calcChain>
</file>

<file path=xl/sharedStrings.xml><?xml version="1.0" encoding="utf-8"?>
<sst xmlns="http://schemas.openxmlformats.org/spreadsheetml/2006/main" count="946" uniqueCount="760">
  <si>
    <t>APPEL D'OFFRES OUVERT 
CEA/DAPS/S2MN/MPE/RC/Espaces de travail tertiaires_B24-05174</t>
  </si>
  <si>
    <t>LOT 1 - FOURNITURES DE MOBILIERS ET ACCOMPAGNEMENT 
 A LA CONCEPTION D'ESPACES DE TRAVAIL TERTIAIRES"</t>
  </si>
  <si>
    <t>ANNEXE 2 DU RC : CADRE DE REPONSE FINANCIERE</t>
  </si>
  <si>
    <t>Règles de remplissage des bordereaux</t>
  </si>
  <si>
    <t>Règles spécifiques bordereau produits :</t>
  </si>
  <si>
    <r>
      <t xml:space="preserve">Le soumissionnaire ne peut pas proposer d'autres produits en plus de ceux présents dans le bordereau des produits </t>
    </r>
    <r>
      <rPr>
        <sz val="16"/>
        <color rgb="FFFF0000"/>
        <rFont val="Calibri"/>
        <family val="2"/>
        <scheme val="minor"/>
      </rPr>
      <t>neufs</t>
    </r>
  </si>
  <si>
    <t xml:space="preserve">Aucune modification ne doit être apportée à la structure des tableaux. </t>
  </si>
  <si>
    <t xml:space="preserve"> FOURNITURES DE MOBILIERS ET ACCOMPAGNEMENT 
 A LA CONCEPTION D'ESPACES DE TRAVAIL TERTIAIRES</t>
  </si>
  <si>
    <t>INFORMATIONS RELATIVES AU SOUMISSIONNAIRE</t>
  </si>
  <si>
    <t>RAISON SOCIALE SOUMISSIONNAIRE :</t>
  </si>
  <si>
    <t>REFERENCE DE L'OFFRE :</t>
  </si>
  <si>
    <t>ADRESSE POSTALE :</t>
  </si>
  <si>
    <t>CONTACT COMMERCIAL :</t>
  </si>
  <si>
    <t>COORDONNEES :</t>
  </si>
  <si>
    <t>MAIL  1:</t>
  </si>
  <si>
    <t>MAIL  2:</t>
  </si>
  <si>
    <t>TEL :</t>
  </si>
  <si>
    <t xml:space="preserve">NOM DU SOUMISSIONNAIRE : </t>
  </si>
  <si>
    <t>XXXXXXXXX</t>
  </si>
  <si>
    <t>Annexe financière  LOT 1 - CONCEPTION ET AMENAGEMENT, FOURNITURE DE MOBILIERS D'ESPACES TERTIAIRES</t>
  </si>
  <si>
    <t xml:space="preserve"> Le présent document sert à l'analyse des offres et les prix renseignés engagent le Titulaire pour la durée du marché </t>
  </si>
  <si>
    <t xml:space="preserve">Le document se remplit uniquement en complétant les cellules vides et orangées </t>
  </si>
  <si>
    <t xml:space="preserve">La fiche technique de chaque référence est jointe au dossier de réponse à l'appel d'offres </t>
  </si>
  <si>
    <r>
      <rPr>
        <b/>
        <u/>
        <sz val="11"/>
        <color theme="1"/>
        <rFont val="Calibri"/>
        <family val="2"/>
        <scheme val="minor"/>
      </rPr>
      <t>Les TJM sont fournis à titre indicatif</t>
    </r>
    <r>
      <rPr>
        <b/>
        <sz val="11"/>
        <color theme="1"/>
        <rFont val="Calibri"/>
        <family val="2"/>
        <scheme val="minor"/>
      </rPr>
      <t xml:space="preserve"> et comprennent les salaires, les charges sociales, les frais généraux, les diverses primes que le Titulaire verse à son personnel (prime de panier, prime d'ancienneté, ...),</t>
    </r>
    <r>
      <rPr>
        <b/>
        <sz val="11"/>
        <color rgb="FFFF0000"/>
        <rFont val="Calibri"/>
        <family val="2"/>
        <scheme val="minor"/>
      </rPr>
      <t xml:space="preserve">  </t>
    </r>
    <r>
      <rPr>
        <b/>
        <sz val="11"/>
        <color theme="1"/>
        <rFont val="Calibri"/>
        <family val="2"/>
        <scheme val="minor"/>
      </rPr>
      <t xml:space="preserve"> la marge bénéficiaire, les frais de déplacement. Les unités d'oeuvre sont forfaitaires.</t>
    </r>
  </si>
  <si>
    <t>Les quantités indiquées ci-dessous sont données à titre indicatif et correspondent à des estimations de consommation annuelle. Elles n’engagent pas le CEA quant au volume  des prestations à réaliser et le Titulaire ne pourrait s’en prévaloir dans le cas où les prestations effectivement commandées représenteraient un volume inférieur.</t>
  </si>
  <si>
    <t>AF LOT 1 - Prestation : Etudes, conseils et accompagnement pour l'aménagement d'espaces de travail</t>
  </si>
  <si>
    <t>Type d'intervenants</t>
  </si>
  <si>
    <t>TJM
(taux journalier moyen)
€ HT</t>
  </si>
  <si>
    <t>Intervenant de type 1 à dénommer</t>
  </si>
  <si>
    <t>Intervenant de type 2 à dénommer</t>
  </si>
  <si>
    <t>Intervenant de type 3 à dénommer</t>
  </si>
  <si>
    <t>Intervenant de type 4 à dénommer</t>
  </si>
  <si>
    <t xml:space="preserve">Unité d'œuvre </t>
  </si>
  <si>
    <t>DESIGNATION</t>
  </si>
  <si>
    <t>Unité : nombre de postes de travail</t>
  </si>
  <si>
    <t>Poids de chaque intervenant type et frais à préciser</t>
  </si>
  <si>
    <t>Quantité estimée</t>
  </si>
  <si>
    <t>Prix forfaitaire 
€ HT</t>
  </si>
  <si>
    <t xml:space="preserve"> 1- Prestation de base ( 3 itérations)</t>
  </si>
  <si>
    <r>
      <rPr>
        <b/>
        <sz val="11"/>
        <color rgb="FF0070C0"/>
        <rFont val="Calibri"/>
        <family val="2"/>
        <scheme val="minor"/>
      </rPr>
      <t>EXEMPLE</t>
    </r>
    <r>
      <rPr>
        <sz val="11"/>
        <color rgb="FF0070C0"/>
        <rFont val="Calibri"/>
        <family val="2"/>
        <scheme val="minor"/>
      </rPr>
      <t xml:space="preserve">
P1-1</t>
    </r>
  </si>
  <si>
    <t>2 à 10</t>
  </si>
  <si>
    <t>P1-1</t>
  </si>
  <si>
    <t>P1-2</t>
  </si>
  <si>
    <t>11 à 30</t>
  </si>
  <si>
    <t>P1-3</t>
  </si>
  <si>
    <t>P1-4</t>
  </si>
  <si>
    <t>P1-5</t>
  </si>
  <si>
    <t>P1-6</t>
  </si>
  <si>
    <t>P1-7</t>
  </si>
  <si>
    <t>P1-8</t>
  </si>
  <si>
    <t>P1-9</t>
  </si>
  <si>
    <t>P1-10</t>
  </si>
  <si>
    <t xml:space="preserve">RAISON SOCIALE  DU SOUMISSIONNAIRE : </t>
  </si>
  <si>
    <t>AF Volet 1 - Prestation : Simulation Prix de l'Etude de cas</t>
  </si>
  <si>
    <t>Livrables</t>
  </si>
  <si>
    <t>Nb de réunions / ateliers</t>
  </si>
  <si>
    <t>Durée étape  ( jours)</t>
  </si>
  <si>
    <t>Intervenants et charge (jours)</t>
  </si>
  <si>
    <t>Montant total
€ HT</t>
  </si>
  <si>
    <t>Intervenant 1 à préciser</t>
  </si>
  <si>
    <t>Intervenant 2</t>
  </si>
  <si>
    <t>Intervenant 3</t>
  </si>
  <si>
    <t>Intervenant 4</t>
  </si>
  <si>
    <t>Intervenant 5</t>
  </si>
  <si>
    <t>Intervenant 6</t>
  </si>
  <si>
    <t>Tarifs € HT</t>
  </si>
  <si>
    <t>Ajouter autant de lignes que necessaire</t>
  </si>
  <si>
    <t>BPU VOLET 2-  FOURNITURE DE MOBILIERS D'ESPACES TERTIAIRES</t>
  </si>
  <si>
    <t>1.  Le présent document sert à l'analyse des offres et les prix renseignés engagent le titulaire pour la durée du marché ;</t>
  </si>
  <si>
    <t>2. Le document se remplit uniquement en complétant les cellules vides et de couleur  orangée ;</t>
  </si>
  <si>
    <t>3. La fiche technique de chaque référence est jointe au dossier de réponse à l'appel d'offres ;</t>
  </si>
  <si>
    <t>Référence de prix</t>
  </si>
  <si>
    <t>Caractéristiques Produit  cible</t>
  </si>
  <si>
    <t>Quantités annuelles estimées</t>
  </si>
  <si>
    <t>Descriptif produit : équivalences produit cible</t>
  </si>
  <si>
    <r>
      <t xml:space="preserve">Délai de livraison
</t>
    </r>
    <r>
      <rPr>
        <b/>
        <sz val="9"/>
        <rFont val="Calibri"/>
        <family val="2"/>
        <scheme val="minor"/>
      </rPr>
      <t>(jours calendaires)</t>
    </r>
  </si>
  <si>
    <r>
      <t xml:space="preserve">Durée de la garantie 
</t>
    </r>
    <r>
      <rPr>
        <b/>
        <sz val="9"/>
        <rFont val="Calibri"/>
        <family val="2"/>
        <scheme val="minor"/>
      </rPr>
      <t>(ans)</t>
    </r>
  </si>
  <si>
    <t>Normes principales
cf Chapitre 4.1 du CDC ou autres</t>
  </si>
  <si>
    <t>Prix catalogue unitaire €HT</t>
  </si>
  <si>
    <t>Remise sur prix catalogue en %</t>
  </si>
  <si>
    <t>PRIX UNITAIRE REMISE €HT</t>
  </si>
  <si>
    <t>Eco-taxe
€ HT</t>
  </si>
  <si>
    <t>Montant total 
estimé
€ HT</t>
  </si>
  <si>
    <t>Mobilier reconditionné 
(O/N)</t>
  </si>
  <si>
    <t>Pièces détachées
(O/N)</t>
  </si>
  <si>
    <t>EXEMPLE</t>
  </si>
  <si>
    <t>SOCIETE_ GAMME_XX01</t>
  </si>
  <si>
    <t>Produit conforme hormis amplitude reglage assise de 32cm à 57 cm</t>
  </si>
  <si>
    <t>35 jours</t>
  </si>
  <si>
    <t>5 ans</t>
  </si>
  <si>
    <t>Cert2
DD1, DD8, DD10 à DD12,
NS2 à NS3</t>
  </si>
  <si>
    <t>O</t>
  </si>
  <si>
    <t>Postes de travail</t>
  </si>
  <si>
    <t xml:space="preserve">1 - Postes de travail SOLO </t>
  </si>
  <si>
    <t>Versio1- Plan de travail Solo - Ajustable en hauteur mécaniquement</t>
  </si>
  <si>
    <t>1.0</t>
  </si>
  <si>
    <t>Poste de travail  Solo 140x80 cm</t>
  </si>
  <si>
    <t>Plateau stratifié ou mélaminé hr 
Piétement arche réglable en hauteur mécaniquement
Goulotte électrification Horizontale
Remontée des câbles</t>
  </si>
  <si>
    <t>1.1</t>
  </si>
  <si>
    <t>Poste de travail  Solo 160x80 cm</t>
  </si>
  <si>
    <t>idem</t>
  </si>
  <si>
    <t>1.2</t>
  </si>
  <si>
    <t>Poste de travail  Solo 180x80 cm</t>
  </si>
  <si>
    <t>Sous-total Postes de travail Solo 1</t>
  </si>
  <si>
    <t>Version 2 - Plan de travail Solo -  Réglable en hauteur électriquement</t>
  </si>
  <si>
    <t>Structure indépendante offrant la possibilité de régler
avec un systéme électrique motorisé
la hauteur du plateau de 65 à 120 cm cm environ</t>
  </si>
  <si>
    <t>1.13</t>
  </si>
  <si>
    <t>Plateau stratifié ou mélaminé hr 
Piétement arche ou T inversé réglable en hauteur électriquement
Goulotte d'électrification horizontale
Remontée des câbles</t>
  </si>
  <si>
    <t>1.14</t>
  </si>
  <si>
    <t>Idem</t>
  </si>
  <si>
    <t>1.15</t>
  </si>
  <si>
    <t>Sous-total Postes de travail Solo 2</t>
  </si>
  <si>
    <t>Sous-total Poste de travail SOLO</t>
  </si>
  <si>
    <r>
      <t xml:space="preserve">2 - </t>
    </r>
    <r>
      <rPr>
        <b/>
        <sz val="14"/>
        <color theme="1"/>
        <rFont val="Calibri"/>
        <family val="2"/>
        <scheme val="minor"/>
      </rPr>
      <t xml:space="preserve">Postes de travail DUO </t>
    </r>
  </si>
  <si>
    <t>Version 1- Plan de travail Duo -  Ajustable en hauteur mécaniquement</t>
  </si>
  <si>
    <t>Struture double partagée avec possibilité de régler
avec un systéme mécanique de type vis de serrage
la hauteur des plateaux de manière indépendante 
de 65 à 85 cm environ</t>
  </si>
  <si>
    <t>1.16</t>
  </si>
  <si>
    <t>Poste de travail  Duo 140x160 cm</t>
  </si>
  <si>
    <t>Plateau stratifié ou mélaminé HR 
Piétement partagé permettant le réglage en hauteur différencié des deux positions de travail
Goulotte électrification Horizontale
Remontée des câbles</t>
  </si>
  <si>
    <t>1.17</t>
  </si>
  <si>
    <t>Poste de travail  Duo 160x160 cm</t>
  </si>
  <si>
    <t>1.18</t>
  </si>
  <si>
    <t>Poste de travail  Duo 180x160 cm</t>
  </si>
  <si>
    <t>Sous-total Postes de travail Duo 1</t>
  </si>
  <si>
    <t xml:space="preserve">Version 2 - Plan de travail duo -  Réglable en hauteur électriquement </t>
  </si>
  <si>
    <t>Struture partagée offrant la possibilité de régler
avec un systéme électrique motorisé
la hauteur du plateau de 65 à 120 cm cm environ</t>
  </si>
  <si>
    <t>1.19</t>
  </si>
  <si>
    <r>
      <t xml:space="preserve">Plateau stratifié ou mélaminé HR 
Profondeur du plateau 80 cm / par utilisateur
Piétement partagé réglable életriquement </t>
    </r>
    <r>
      <rPr>
        <b/>
        <u/>
        <sz val="10"/>
        <color theme="1"/>
        <rFont val="Corbel"/>
        <family val="2"/>
      </rPr>
      <t>permettant le réglage en hauteur différencié des deux positions de travail</t>
    </r>
    <r>
      <rPr>
        <b/>
        <sz val="10"/>
        <color theme="1"/>
        <rFont val="Corbel"/>
        <family val="2"/>
      </rPr>
      <t xml:space="preserve">
Goulotte électrification Horizontale
Remontée des câbles</t>
    </r>
  </si>
  <si>
    <t>1.20</t>
  </si>
  <si>
    <t>1.21</t>
  </si>
  <si>
    <t>Sous-total Postes de travail Duo 2</t>
  </si>
  <si>
    <t>Sous-total Postes de travail DUO</t>
  </si>
  <si>
    <t xml:space="preserve">Options - Postes de travail Solo et Duo </t>
  </si>
  <si>
    <t>1.22</t>
  </si>
  <si>
    <r>
      <rPr>
        <b/>
        <sz val="11"/>
        <color theme="1"/>
        <rFont val="Calibri"/>
        <family val="2"/>
        <scheme val="minor"/>
      </rPr>
      <t xml:space="preserve">option : </t>
    </r>
    <r>
      <rPr>
        <sz val="11"/>
        <color theme="1"/>
        <rFont val="Calibri"/>
        <family val="2"/>
        <scheme val="minor"/>
      </rPr>
      <t xml:space="preserve">plus value unitaire pour </t>
    </r>
    <r>
      <rPr>
        <b/>
        <sz val="11"/>
        <color theme="1"/>
        <rFont val="Calibri"/>
        <family val="2"/>
        <scheme val="minor"/>
      </rPr>
      <t>Top access</t>
    </r>
    <r>
      <rPr>
        <sz val="11"/>
        <color theme="1"/>
        <rFont val="Calibri"/>
        <family val="2"/>
        <scheme val="minor"/>
      </rPr>
      <t xml:space="preserve"> sur plateau pour un accés aux cablages et  à la connectique</t>
    </r>
  </si>
  <si>
    <t>1.23</t>
  </si>
  <si>
    <r>
      <rPr>
        <b/>
        <sz val="11"/>
        <color theme="1"/>
        <rFont val="Calibri"/>
        <family val="2"/>
        <scheme val="minor"/>
      </rPr>
      <t>option :</t>
    </r>
    <r>
      <rPr>
        <sz val="11"/>
        <color theme="1"/>
        <rFont val="Calibri"/>
        <family val="2"/>
        <scheme val="minor"/>
      </rPr>
      <t xml:space="preserve"> plus value unitaire pour passer d'un plateau fixe à un </t>
    </r>
    <r>
      <rPr>
        <b/>
        <sz val="11"/>
        <color theme="1"/>
        <rFont val="Calibri"/>
        <family val="2"/>
        <scheme val="minor"/>
      </rPr>
      <t>plateau coulissant</t>
    </r>
  </si>
  <si>
    <t>1.24</t>
  </si>
  <si>
    <r>
      <rPr>
        <b/>
        <sz val="11"/>
        <color theme="1"/>
        <rFont val="Calibri"/>
        <family val="2"/>
        <scheme val="minor"/>
      </rPr>
      <t xml:space="preserve">option </t>
    </r>
    <r>
      <rPr>
        <sz val="11"/>
        <color theme="1"/>
        <rFont val="Calibri"/>
        <family val="2"/>
        <scheme val="minor"/>
      </rPr>
      <t xml:space="preserve">: plus value pour la mise en place d'un </t>
    </r>
    <r>
      <rPr>
        <b/>
        <sz val="11"/>
        <color theme="1"/>
        <rFont val="Calibri"/>
        <family val="2"/>
        <scheme val="minor"/>
      </rPr>
      <t>boitier de confort</t>
    </r>
    <r>
      <rPr>
        <sz val="11"/>
        <color theme="1"/>
        <rFont val="Calibri"/>
        <family val="2"/>
        <scheme val="minor"/>
      </rPr>
      <t xml:space="preserve"> 1 PC / 2 USB / 1 passage libre pour remontée du câbles</t>
    </r>
  </si>
  <si>
    <t>1.25</t>
  </si>
  <si>
    <r>
      <rPr>
        <b/>
        <sz val="11"/>
        <color theme="1"/>
        <rFont val="Calibri"/>
        <family val="2"/>
        <scheme val="minor"/>
      </rPr>
      <t>option :</t>
    </r>
    <r>
      <rPr>
        <sz val="11"/>
        <color theme="1"/>
        <rFont val="Calibri"/>
        <family val="2"/>
        <scheme val="minor"/>
      </rPr>
      <t xml:space="preserve"> </t>
    </r>
    <r>
      <rPr>
        <b/>
        <sz val="11"/>
        <color theme="1"/>
        <rFont val="Calibri"/>
        <family val="2"/>
        <scheme val="minor"/>
      </rPr>
      <t>champ ergonomique souple</t>
    </r>
    <r>
      <rPr>
        <sz val="11"/>
        <color theme="1"/>
        <rFont val="Calibri"/>
        <family val="2"/>
        <scheme val="minor"/>
      </rPr>
      <t xml:space="preserve"> et résiliant permettant d'accroitre le confort de l'utilisateur en position debout</t>
    </r>
  </si>
  <si>
    <t>Sous-total Options postes de travail Solo et Duo</t>
  </si>
  <si>
    <t>SOUS-TOTAL POSTES DE TRAVAIL</t>
  </si>
  <si>
    <t>Accessoires au poste de travail</t>
  </si>
  <si>
    <t>2.1  Ecran de séparation Acoustique</t>
  </si>
  <si>
    <t>Deux typologies  de séparation acoustique avec certification mini de 0,7 αw - hauteur 45 cm au dessus du plan de travail
- Pour poste Solo
- Pour Bench en version structure partagée</t>
  </si>
  <si>
    <t>Version 1- Ecran de séparation acoustique pour poste Solo positionné au dessus du bureau hauteur 45 cm</t>
  </si>
  <si>
    <t>Ecran de séparation finition tissu
Comptabile avec les trois types de structures réglables en hauteur
fixation sur la struture du poste de travail</t>
  </si>
  <si>
    <t>2.10</t>
  </si>
  <si>
    <t xml:space="preserve">Ecran de séparation pour poste solo L 140 H 45 cm
</t>
  </si>
  <si>
    <t>Finition tissu, épaisseur 5 cm
 Ecran acoustique avec coefficient d'absorption de 0.7 (Certification conformément à la norme ISO 11654). Il doit être compatible avec les différentes version de ce poste, y compris le plateau coulissant</t>
  </si>
  <si>
    <t>2.11</t>
  </si>
  <si>
    <r>
      <rPr>
        <b/>
        <sz val="11"/>
        <color theme="1"/>
        <rFont val="Calibri"/>
        <family val="2"/>
        <scheme val="minor"/>
      </rPr>
      <t>Ecran de séparation pour poste solo L 160 H 45 cm</t>
    </r>
    <r>
      <rPr>
        <b/>
        <sz val="10"/>
        <color theme="1"/>
        <rFont val="Calibri"/>
        <family val="2"/>
        <scheme val="minor"/>
      </rPr>
      <t xml:space="preserve">
</t>
    </r>
    <r>
      <rPr>
        <sz val="10"/>
        <color theme="1"/>
        <rFont val="Arial"/>
        <family val="2"/>
      </rPr>
      <t/>
    </r>
  </si>
  <si>
    <t>2.12</t>
  </si>
  <si>
    <r>
      <t xml:space="preserve">Ecran de séparation pour poste solo L 180 H 45 cm
</t>
    </r>
    <r>
      <rPr>
        <sz val="10"/>
        <color theme="1"/>
        <rFont val="Arial"/>
        <family val="2"/>
      </rPr>
      <t/>
    </r>
  </si>
  <si>
    <t>Sous-total Ecran de séparation Acoustique pour poste Solo</t>
  </si>
  <si>
    <t xml:space="preserve">Version 2- Ecran de séparation et d'intimité acoustique pour poste Duo positionné sur la structure du bench </t>
  </si>
  <si>
    <t>Ecran de séparation finition tissu
Comptabile avec les deux types de structures réglables en hauteur
fixation sur la struture du poste de travail</t>
  </si>
  <si>
    <t>2.13</t>
  </si>
  <si>
    <t>Ecran de séparation pour poste structure partagée L 140 H  cm</t>
  </si>
  <si>
    <t>Finition large de coloris et de tissus, épaisseur 5 cm
 Ecran acoustique avec coefficient d'absorption de 0.7 (Certification conformément à la norme ISO 11654).                                                                      
Il doit être compatible avec les différentes version de ce poste, y compris le plateau coulissant</t>
  </si>
  <si>
    <t>2.14</t>
  </si>
  <si>
    <t>Ecran de séparation pour poste structure partagée L 160 H  cm</t>
  </si>
  <si>
    <t>2.15</t>
  </si>
  <si>
    <t>Ecran de séparation pour poste structure partagée L 180 H  cm</t>
  </si>
  <si>
    <t>Sous-total Ecran de séparation acoustique pour poste Duo</t>
  </si>
  <si>
    <t>Sous-total Ecran de séparation acoustique pour poste Solo et Duo</t>
  </si>
  <si>
    <r>
      <t xml:space="preserve"> 2.2 </t>
    </r>
    <r>
      <rPr>
        <b/>
        <sz val="12"/>
        <rFont val="Calibri"/>
        <family val="2"/>
        <scheme val="minor"/>
      </rPr>
      <t>Voile de fond</t>
    </r>
  </si>
  <si>
    <t>2.20</t>
  </si>
  <si>
    <t>Voile de fond L 140</t>
  </si>
  <si>
    <t>Fixation sur la structure du poste de travail, finition métal, doit être compatible avec les différentes version de ces postes fixes ou réglables, y compris le plateau coulissant</t>
  </si>
  <si>
    <t>2.21</t>
  </si>
  <si>
    <t>Voile de fond L 160</t>
  </si>
  <si>
    <t>2.22</t>
  </si>
  <si>
    <t>Voile de fond L 180</t>
  </si>
  <si>
    <t>Sous-total voile de fond</t>
  </si>
  <si>
    <t>2.3  Bras support écran</t>
  </si>
  <si>
    <t>2.30</t>
  </si>
  <si>
    <t xml:space="preserve">
Bras support écran simple - modulable et evolutif</t>
  </si>
  <si>
    <t>Fixation sur plateau par pince
adapté pour des écrans compris entre 3,5 et 11 kg
Support des écrans jusqu'à 34 pouces
Réglage simple et ergonique hateur, prfondeur, inclinaison et rotation 
Affichage portrait ou paysage par rotation
doit être compatible avec les différentes versions  de postes de travail fixes ou réglables, y compris avec l'option plateau coulissant</t>
  </si>
  <si>
    <t>2.31</t>
  </si>
  <si>
    <t>Accessoire 1 : Adaptateur bras simple vers bras double _x000D_
Ecrans solidaires avec liaison type "cross bar"</t>
  </si>
  <si>
    <t>Dispositif adaptable sur un bras simple permettant de tranformer le dispositif initial en configuration deux écrans. Les deux écrans sont alors liaisonnés par une barre horizontale permettant le réglage conjoint du dispositif</t>
  </si>
  <si>
    <t>2.32</t>
  </si>
  <si>
    <t>Accessoire 2 : Passage bras simple à bras double_x000D_
Ecrans dissociés réglables indépendamment</t>
  </si>
  <si>
    <t>Dispositif adaptable sur un bras simple permettant de tranformer le dispositif initial en configuration deux écrans dissociés réglables indépendamment.</t>
  </si>
  <si>
    <t>2.33</t>
  </si>
  <si>
    <t>Accessoire 3 : Extension pour poste Carré</t>
  </si>
  <si>
    <t>Dispositif adaptable sur un bras simple pour permettre de recentrer l'écran sur un poste de travail carré. L'extension permettra un débattement complémentaire d'un vingtaine de centimètres</t>
  </si>
  <si>
    <t>2.34</t>
  </si>
  <si>
    <t>Accessoire 4 : Support PC portable</t>
  </si>
  <si>
    <t>Support pour PC portable pouvant s'adapter sur le bras support écran simple à la place d'un écran. Le support doit être réaglable afin d'être compatible avec toutes les dimensions d'ordinateurs portables</t>
  </si>
  <si>
    <t>2.35</t>
  </si>
  <si>
    <t xml:space="preserve">Accessoire 5 : Support de tablette </t>
  </si>
  <si>
    <t>Support de tablette verouillable pouvant s'adapter sur le bras support écran simple à la place d'un écran. Le support doit être règlable en écartement pour la mise en place de la tablette et proposer une interface de verouillage pour la sécuriser</t>
  </si>
  <si>
    <t>Sous-total Bras support écran</t>
  </si>
  <si>
    <t>2.4 Luminaires et accessoires divers</t>
  </si>
  <si>
    <t>2.40</t>
  </si>
  <si>
    <t>Lampe à poser sur le poste de travail</t>
  </si>
  <si>
    <t>Eclairage Led avec variateur d'intensité, doté d'un bras articulé
Doit assurer un éclairage du poste de travail conforme aux normes, adapté pour le travail sur écran</t>
  </si>
  <si>
    <t>2.41</t>
  </si>
  <si>
    <t>Mât d'éclairage sur pied pour poste de travail</t>
  </si>
  <si>
    <t>Eclairage LED. Le mat doit permettre des éclairages direct et indirect commutables et gradables séparément.
Compatible avec l'ensemble des postes de travail Produit de référence qualité équivalente au modèle LAVIGO marque Waldann</t>
  </si>
  <si>
    <t>2.42</t>
  </si>
  <si>
    <t>Option pour Mat d'éclairage</t>
  </si>
  <si>
    <t>Option permettant d'intégrer un capteur de lumière du jour et de détecteur de présence afin d'optimiser la consommation d'énergie</t>
  </si>
  <si>
    <t>2.43</t>
  </si>
  <si>
    <t>Lampadaire sur pied design</t>
  </si>
  <si>
    <t>Objet iconique avec tendance habitat
Mat articulé en trois parties
Eclairage avec variateur d'intensité 
Abat-jour Qualité équivalente, produit de référence modèle TOLOMEO Maxi ARTEMIDE</t>
  </si>
  <si>
    <t>2.44</t>
  </si>
  <si>
    <t>Plafonds lumineux 60 (pièce borgne)</t>
  </si>
  <si>
    <t>Dalles LED avec une image de ciel, _x000D_
Eclairage type  "lumière du jour" (6000°K) _x000D_
variateur de lumière_x000D_
Cadre réhausseur de 3cm minimum  pour un effet 3D _x000D_
Précâblé et prêt à être installer_x000D_
Format 60X60 cm</t>
  </si>
  <si>
    <t>2.45</t>
  </si>
  <si>
    <t>Plafonds lumineux 120 (pièce borgne)</t>
  </si>
  <si>
    <t>Idem
Format 60X 120 cm</t>
  </si>
  <si>
    <t>2.46</t>
  </si>
  <si>
    <t>Fenetres virtuelles (pièce borgne)</t>
  </si>
  <si>
    <t>Mise en scene de panoramas naturels
Eclairage LED type "lumière du jour" (6000°K)
Installation facile sur n'importe quel type de surface
Système de contrôle filaire ou bien sans fil Bluetooth
Format 60 X 120 cm</t>
  </si>
  <si>
    <t>2.47</t>
  </si>
  <si>
    <t>Porte-manteaux</t>
  </si>
  <si>
    <t>Sur pied, autoportant sans fixation
Capacité : minimum 6 vêtemenst et parapluie
Design contemporain et ludique</t>
  </si>
  <si>
    <t>2.48</t>
  </si>
  <si>
    <t>Corbeille à papier</t>
  </si>
  <si>
    <t>Dimensions :  30 à 40 cm de haut et 30 cm de diametre, environ
Matériau au choix 
Divers coloris</t>
  </si>
  <si>
    <t>Sous total Luminaires accessoires divers</t>
  </si>
  <si>
    <t>Sous-total Accessoires</t>
  </si>
  <si>
    <t>Confort acoustique</t>
  </si>
  <si>
    <t>Tous les accessoires acoustiques figurant dans la liste ci-dessous devront répondre à un coefficient d'absorption de 0,7 (Certification conformément à la norme ISO 11654)</t>
  </si>
  <si>
    <t>3.10</t>
  </si>
  <si>
    <t>Panneau acoustique mural 60x60</t>
  </si>
  <si>
    <t>Revêtement tissu 
systéme de fixation inclus</t>
  </si>
  <si>
    <t>3.11</t>
  </si>
  <si>
    <t>Panneau acoustique mural 100x100</t>
  </si>
  <si>
    <t>Module à fixer sur les murs
Revêtement tissu 
systéme de fixation inclus</t>
  </si>
  <si>
    <t>3.12</t>
  </si>
  <si>
    <t>Panneau acoustique horizontal, diamètre 110</t>
  </si>
  <si>
    <t>Module à fixer sur les plafonds
Revêtement tissu 
systéme de fixation inclus</t>
  </si>
  <si>
    <t>3.13</t>
  </si>
  <si>
    <t>Panneau acoustique horizontal, diamètre 140</t>
  </si>
  <si>
    <t>3.14</t>
  </si>
  <si>
    <t xml:space="preserve">Panneau acoustique horizontal, 60x60 </t>
  </si>
  <si>
    <t>3.15</t>
  </si>
  <si>
    <t>Panneau acoustique horizontal, 100x100</t>
  </si>
  <si>
    <t>3.16</t>
  </si>
  <si>
    <t>Panneau acoustique verticlal, 120x60 cm</t>
  </si>
  <si>
    <t>3.17</t>
  </si>
  <si>
    <r>
      <rPr>
        <b/>
        <sz val="11"/>
        <color theme="1"/>
        <rFont val="Calibri"/>
        <family val="2"/>
        <scheme val="minor"/>
      </rPr>
      <t xml:space="preserve">Panneau acoustique sur pieds stabilisateurs
</t>
    </r>
    <r>
      <rPr>
        <sz val="11"/>
        <color theme="1"/>
        <rFont val="Calibri"/>
        <family val="2"/>
        <scheme val="minor"/>
      </rPr>
      <t>Dimensions : L 80 x H 160 cm</t>
    </r>
  </si>
  <si>
    <t xml:space="preserve">Revêtement tissu </t>
  </si>
  <si>
    <t>3.18</t>
  </si>
  <si>
    <r>
      <rPr>
        <b/>
        <sz val="11"/>
        <color theme="1"/>
        <rFont val="Calibri"/>
        <family val="2"/>
        <scheme val="minor"/>
      </rPr>
      <t xml:space="preserve">Panneau acoustique sur pieds stabilisateurs
</t>
    </r>
    <r>
      <rPr>
        <sz val="11"/>
        <color theme="1"/>
        <rFont val="Calibri"/>
        <family val="2"/>
        <scheme val="minor"/>
      </rPr>
      <t>Dimensions : L 100 x H 160 cm</t>
    </r>
  </si>
  <si>
    <t>3.19</t>
  </si>
  <si>
    <r>
      <rPr>
        <b/>
        <sz val="11"/>
        <color theme="1"/>
        <rFont val="Calibri"/>
        <family val="2"/>
        <scheme val="minor"/>
      </rPr>
      <t xml:space="preserve">Panneau acoustique sur pieds stabilisateurs
</t>
    </r>
    <r>
      <rPr>
        <sz val="11"/>
        <color theme="1"/>
        <rFont val="Calibri"/>
        <family val="2"/>
        <scheme val="minor"/>
      </rPr>
      <t>Dimensions : L 120 x H 160 cm</t>
    </r>
  </si>
  <si>
    <t>Sous-total Confort Acoustique</t>
  </si>
  <si>
    <t xml:space="preserve"> SIEGES ERGONOMIQUES</t>
  </si>
  <si>
    <t>4.1</t>
  </si>
  <si>
    <t>FAUTEUIL DE TRAVAIL version règlages manuels</t>
  </si>
  <si>
    <t>Mécanisme asynchrone
Assise réglable en hauteur 40 à 60 cm environ  
Translation d'assise de 40 à 50 mm environ
Coussins d’assise, en mousse haute résistance
Dossier réglable en hauteur  de 9 cm environ, décliné en version tissu ou resille, Hauteur du maintien lombaire ajustable et personnalisable
Blocage du dossier  à 3 positions minimum
Ajustement de la tension de basculement du dossier de 50 à 120kg environ
Piètement en polypropylène 
Avec accoudoirs réglables 3D</t>
  </si>
  <si>
    <t>4.2</t>
  </si>
  <si>
    <t>FAUTEUIL DE TRAVAIL version règlages automatiques</t>
  </si>
  <si>
    <t>Mécanisme synchrone
Assise réglable en hauteur 40 à 60 cm environ  
Translation d'assise de 40 à 50 mm environ
Coussins d’assise, en mousse haute résistance
Dossier réglable en hauteur  de 9 cm environ, décliné en version tissu ou resille, Hauteur du maintien lombaire ajustable et personnalisable
Blocage du dossier  à 3 positions minimum
Ajustement de la tension de basculement du dossier de 50 à 120kg environ
Piètement en polypropylène 
Avec accoudoirs réglable 3D, option têtière possible</t>
  </si>
  <si>
    <t>4.3</t>
  </si>
  <si>
    <t>FAUTEUIL SPECIFIQUE POUR UN USAGE INTENSIF</t>
  </si>
  <si>
    <t>Mécanisme asynchrone
Mécanisme s’ajustant automatiquement selon le poids de l’utilisateur
Assise réglable en hauteur 40 à 60 cm environ  
Translation d'assise de 40 à 50 cm environ
Coussins d’assise, en mousse haute résistance et haute densité
Dossier réglable en hauteur  de 9 cm environ, Hauteur du maintien lombaire ajustable et personnalisable
Blocage du dossier  à 3 positions minimum
Ajustement de la tension de basculement du dossier de 50 à 175kg environ
Piètement en polypropylène 
Avec accoudoirs réglable 4D +têtière 
 </t>
  </si>
  <si>
    <t>4.6</t>
  </si>
  <si>
    <t>FAUTEUIL DE TRAVAIL  - Option 1</t>
  </si>
  <si>
    <t xml:space="preserve">Option Appuie-Tête </t>
  </si>
  <si>
    <t>4.7</t>
  </si>
  <si>
    <t>FAUTEUIL DE TRAVAIL  - Option 2</t>
  </si>
  <si>
    <t>Option Vérins offrants des hauteurs d’assises supplémentaires pour s’adapter aux plans de travail réglables en hauteur</t>
  </si>
  <si>
    <t>4.9</t>
  </si>
  <si>
    <t>Option Repose pieds règlable à diverses hauteurs dans le cas d’un usage avec un vérin de grande hauteur</t>
  </si>
  <si>
    <t>4.14</t>
  </si>
  <si>
    <t>REPOSE PIEDS FIXE</t>
  </si>
  <si>
    <t>4.15</t>
  </si>
  <si>
    <t>REPOSE PIEDS REGLABLE</t>
  </si>
  <si>
    <t>Réglable en hauteur  et en inclinaison</t>
  </si>
  <si>
    <t>MONTANT TOTAL ESTIME SIEGES ERGONOMIQUES € HT</t>
  </si>
  <si>
    <t>CHAISES "TOUT PUBLIC"</t>
  </si>
  <si>
    <t>5.1</t>
  </si>
  <si>
    <t>CHAISE 1</t>
  </si>
  <si>
    <t>Coque polypropyléne
Piétement métal 4 pieds
hauteur adaptée pour table hauteur 74 cm
Large choix de coloris</t>
  </si>
  <si>
    <t>5.2</t>
  </si>
  <si>
    <t>CHAISE 2</t>
  </si>
  <si>
    <t>5.3</t>
  </si>
  <si>
    <t>CHAISE 3</t>
  </si>
  <si>
    <t>5.4</t>
  </si>
  <si>
    <t>5.5</t>
  </si>
  <si>
    <t>5.7</t>
  </si>
  <si>
    <t>5.9</t>
  </si>
  <si>
    <t>MONTANT TOTAL ESTIME CHAISES TOUT PUBLIC € HT</t>
  </si>
  <si>
    <t>RANGEMENTS</t>
  </si>
  <si>
    <t>Rangement de proximité</t>
  </si>
  <si>
    <t>6.10</t>
  </si>
  <si>
    <r>
      <rPr>
        <b/>
        <sz val="11"/>
        <color theme="1"/>
        <rFont val="Calibri"/>
        <family val="2"/>
        <scheme val="minor"/>
      </rPr>
      <t>Caisson à roulettes 2 tiroirs</t>
    </r>
    <r>
      <rPr>
        <sz val="11"/>
        <color theme="1"/>
        <rFont val="Calibri"/>
        <family val="2"/>
        <scheme val="minor"/>
      </rPr>
      <t xml:space="preserve">
</t>
    </r>
  </si>
  <si>
    <t>2 tiroirs - 1 trioir plat et 1 tiroir pour dossiers supendus
Avec plumier 
Finition coprs et façades en mélaminé
doit pouvoir se positionner sous les différents bureaux</t>
  </si>
  <si>
    <t>6.11</t>
  </si>
  <si>
    <r>
      <rPr>
        <b/>
        <sz val="11"/>
        <color theme="1"/>
        <rFont val="Calibri"/>
        <family val="2"/>
        <scheme val="minor"/>
      </rPr>
      <t>Caisson à roulettes 3 tiroirs</t>
    </r>
    <r>
      <rPr>
        <sz val="11"/>
        <color theme="1"/>
        <rFont val="Calibri"/>
        <family val="2"/>
        <scheme val="minor"/>
      </rPr>
      <t xml:space="preserve">
</t>
    </r>
  </si>
  <si>
    <t>3 tiroirs plats
Avec plumier
Finition coprs et façades en mélaminé
doit pouvoir se positionner sous les différents bureaux</t>
  </si>
  <si>
    <t>6.12</t>
  </si>
  <si>
    <t xml:space="preserve">Caisson hauteur de bureau 3 tiroirs
</t>
  </si>
  <si>
    <t>Profondeur 80 cm - hauteur plan de travail
3 tiroirs - 2 trioirs plats et 1 tiroir pour dossiers supendus
Avec tplumier
Finition coprs et façades en mélaminé
doit pouvoir se positionner sous les différents bureaux</t>
  </si>
  <si>
    <t>6.13</t>
  </si>
  <si>
    <t xml:space="preserve">Caisson hauteur de bureau 4 tiroirs
</t>
  </si>
  <si>
    <t>Profondeur 80 cm - hauteur plan de travail
4 tiroirs  plats 
Avec tplumier
Finition coprs et façades en mélaminé
doit pouvoir se positionner sous les différents bureaux</t>
  </si>
  <si>
    <t>6.14</t>
  </si>
  <si>
    <t xml:space="preserve">Tower hauteur 110 cm (droite ou gauche)
</t>
  </si>
  <si>
    <t>Profondeur 80 cm - hauteur 110 cm
Tower avec tablette supérieure fixe sur la partie extractible
Avec 2 tablettes réglables en hauteur à l'intéieur du module
Finition coprs et façades en mélaminé
doit pouvoir se positionner avec les différents bureaux</t>
  </si>
  <si>
    <t>6.15</t>
  </si>
  <si>
    <r>
      <rPr>
        <b/>
        <sz val="11"/>
        <rFont val="Calibri"/>
        <family val="2"/>
        <scheme val="minor"/>
      </rPr>
      <t xml:space="preserve">Armoire haute 100
</t>
    </r>
    <r>
      <rPr>
        <sz val="11"/>
        <rFont val="Calibri"/>
        <family val="2"/>
        <scheme val="minor"/>
      </rPr>
      <t xml:space="preserve">
</t>
    </r>
  </si>
  <si>
    <t>Dimensions L 100 x H 150 X P 47 cm environ
Aménagement intérieur  4 tablettes réglables en hauteur métal
Finition coprs et portes battantes en mélaminé</t>
  </si>
  <si>
    <t>6.16</t>
  </si>
  <si>
    <r>
      <rPr>
        <b/>
        <sz val="11"/>
        <rFont val="Calibri"/>
        <family val="2"/>
        <scheme val="minor"/>
      </rPr>
      <t xml:space="preserve">Armoire haute 120
</t>
    </r>
    <r>
      <rPr>
        <sz val="11"/>
        <rFont val="Calibri"/>
        <family val="2"/>
        <scheme val="minor"/>
      </rPr>
      <t xml:space="preserve">
</t>
    </r>
  </si>
  <si>
    <t>Dimensions L 120 x H 150 X P 47 cm environ
Aménagement intérieur  4 tablettes réglables en hauteur métal
Finition coprs et portes battantes en mélaminé</t>
  </si>
  <si>
    <t>6.17</t>
  </si>
  <si>
    <r>
      <rPr>
        <b/>
        <sz val="11"/>
        <color theme="1"/>
        <rFont val="Calibri"/>
        <family val="2"/>
        <scheme val="minor"/>
      </rPr>
      <t xml:space="preserve">Armoire haute 100
</t>
    </r>
    <r>
      <rPr>
        <sz val="11"/>
        <color theme="1"/>
        <rFont val="Calibri"/>
        <family val="2"/>
        <scheme val="minor"/>
      </rPr>
      <t xml:space="preserve">
</t>
    </r>
  </si>
  <si>
    <t>Dimensions L 100 x H 180 X P 47 cm environ
Aménagement intérieur  4 tablettes réglables en hauteur métal
Finition coprs et portes battantes en mélaminé</t>
  </si>
  <si>
    <t>6.18</t>
  </si>
  <si>
    <r>
      <rPr>
        <b/>
        <sz val="11"/>
        <color theme="1"/>
        <rFont val="Calibri"/>
        <family val="2"/>
        <scheme val="minor"/>
      </rPr>
      <t xml:space="preserve">Armoire haute 120
</t>
    </r>
    <r>
      <rPr>
        <sz val="11"/>
        <color theme="1"/>
        <rFont val="Calibri"/>
        <family val="2"/>
        <scheme val="minor"/>
      </rPr>
      <t xml:space="preserve">
</t>
    </r>
  </si>
  <si>
    <t>Dimensions L 120 x H 180 X P 47 cm environ
Aménagement intérieur  4 tablettes réglables en hauteur métal
Finition coprs et portes battantes en mélaminé</t>
  </si>
  <si>
    <t>6.19</t>
  </si>
  <si>
    <r>
      <rPr>
        <b/>
        <sz val="11"/>
        <color theme="1"/>
        <rFont val="Calibri"/>
        <family val="2"/>
        <scheme val="minor"/>
      </rPr>
      <t xml:space="preserve">Armoire mi-haute 100
</t>
    </r>
    <r>
      <rPr>
        <sz val="11"/>
        <color theme="1"/>
        <rFont val="Calibri"/>
        <family val="2"/>
        <scheme val="minor"/>
      </rPr>
      <t xml:space="preserve">
</t>
    </r>
  </si>
  <si>
    <t>Dimensions L 100 x H 105 X P 47 cm environ
Aménagement intérieur  2 tablettes réglables en hauteur métal
Finition coprs et portes battantes en mélaminé</t>
  </si>
  <si>
    <t>6.20</t>
  </si>
  <si>
    <r>
      <rPr>
        <b/>
        <sz val="11"/>
        <color theme="1"/>
        <rFont val="Calibri"/>
        <family val="2"/>
        <scheme val="minor"/>
      </rPr>
      <t xml:space="preserve">Armoire mi-haute 120
</t>
    </r>
    <r>
      <rPr>
        <sz val="11"/>
        <color theme="1"/>
        <rFont val="Calibri"/>
        <family val="2"/>
        <scheme val="minor"/>
      </rPr>
      <t xml:space="preserve">
</t>
    </r>
  </si>
  <si>
    <t>Dimensions L 120 x H 105 X P 47 cm environ
Aménagement intérieur  2 tablettes réglables en hauteur métal
Finition coprs et portes battantes en mélaminé</t>
  </si>
  <si>
    <t>6.21</t>
  </si>
  <si>
    <r>
      <rPr>
        <b/>
        <sz val="11"/>
        <color theme="1"/>
        <rFont val="Calibri"/>
        <family val="2"/>
        <scheme val="minor"/>
      </rPr>
      <t>Armoire basse 80 (hauteur plan de travail pouvant servir de retour)</t>
    </r>
    <r>
      <rPr>
        <sz val="11"/>
        <color theme="1"/>
        <rFont val="Calibri"/>
        <family val="2"/>
        <scheme val="minor"/>
      </rPr>
      <t xml:space="preserve">
</t>
    </r>
  </si>
  <si>
    <t>Dimensions L 80 x H 74 X P 47 cm environ
Aménagement intérieur  1 tablette réglable en hauteur métal
Finition coprs et portes battantes en mélaminé</t>
  </si>
  <si>
    <t>6.22</t>
  </si>
  <si>
    <t>Armoire basse (hauteur plan de travail) 100</t>
  </si>
  <si>
    <t>6.23</t>
  </si>
  <si>
    <r>
      <rPr>
        <b/>
        <sz val="11"/>
        <color theme="1"/>
        <rFont val="Calibri"/>
        <family val="2"/>
        <scheme val="minor"/>
      </rPr>
      <t>Armoire basse (hauteur plan de travail) 120</t>
    </r>
    <r>
      <rPr>
        <sz val="11"/>
        <color theme="1"/>
        <rFont val="Calibri"/>
        <family val="2"/>
        <scheme val="minor"/>
      </rPr>
      <t xml:space="preserve">
</t>
    </r>
  </si>
  <si>
    <t>Dimensions L 120 x H 74 X P 47 cm environ
idem</t>
  </si>
  <si>
    <t>Sous-total Rangements de proximité</t>
  </si>
  <si>
    <t>Rangement partagé Flex office</t>
  </si>
  <si>
    <t>6.30</t>
  </si>
  <si>
    <t xml:space="preserve">4 Casiers serrure à code
</t>
  </si>
  <si>
    <t>Dimensions L 50 x P 47x H 180 cm environ
1 colonne de 4 caisers superposés
Fente courrier et porte carte de visite
Fermeture par serrure à code 4 chiffres
Finition coprs et portes battantes en mélaminé</t>
  </si>
  <si>
    <t>6.31</t>
  </si>
  <si>
    <t xml:space="preserve">4 Casiers serrure à clé
</t>
  </si>
  <si>
    <t>idem
Fermeture par serrure à clé</t>
  </si>
  <si>
    <t>6.32</t>
  </si>
  <si>
    <t xml:space="preserve">8 Casiers serrure à code
</t>
  </si>
  <si>
    <t>Dimensions L 100 x P 47x H 180 cm environ_x000D_
2 colonnes de 4 caisers superposés _x000D_
Fente courrier et porte carte de visite_x000D_
Fermeture par serrure à code 4 chiffres_x000D_
Finition coprs et portes battantes en mélaminé_x000D_
Les finitions seront soignées car le dos du module pourra être visibile quand il est utilisé en séparation d'espace</t>
  </si>
  <si>
    <t>6.33</t>
  </si>
  <si>
    <t xml:space="preserve">8 Casiers serrure à clé
</t>
  </si>
  <si>
    <t>6.34</t>
  </si>
  <si>
    <t>8 Casiers serrure à code autour d'une alcove</t>
  </si>
  <si>
    <t>Dimensions L 160 x P 47x H 180 cm environ_x000D_
2 colonnes de 4 caisers superposés avec au centre une alcoves permettant à un collaborateur de s'installer_x000D_
Fermeture par serrure à code 4 chiffres_x000D_
Finition coprs et portes battantes en mélaminé_x000D_
Les finitions seront soignées car le dos du module pourra être visibile quand il est utilisé en séparation d'espace</t>
  </si>
  <si>
    <t>6.35</t>
  </si>
  <si>
    <t>8 Casiers serrure à code autour d'une penderie partagée</t>
  </si>
  <si>
    <t>Dimensions L 160 x P 47x H 180 cm environ_x000D_
2 colonnes de 4 caisers superposés avec au centre une penderie partagée permettant aux collaborateurs de déposer leurs manteaux_x000D_
Fermeture par serrure à code 4 chiffres_x000D_
Finition coprs et portes battantes en mélaminé_x000D_
Les finitions seront soignées car le dos du module pourra être visibile quand il est utilisé en séparation d'espace</t>
  </si>
  <si>
    <t>6.36</t>
  </si>
  <si>
    <t xml:space="preserve">Rangement de proximité mobile pour le Flex-Office </t>
  </si>
  <si>
    <t>SOUS-TOTAL Rangements</t>
  </si>
  <si>
    <t xml:space="preserve"> Table  collaborative</t>
  </si>
  <si>
    <t>7.10</t>
  </si>
  <si>
    <t>Table carrée 140x140 cm</t>
  </si>
  <si>
    <t xml:space="preserve">
Plateau stratifié ou mélaminé hr avec trappe d'accés à la connectique_x000D_
Piétement arche réglable en hauteur électriquement de 72 à 105 cm environ_x000D_
Goulotte électrification Horizontale_x000D_
Remontée des câbles</t>
  </si>
  <si>
    <t>7.11</t>
  </si>
  <si>
    <t>Table carrée 160x160 cm</t>
  </si>
  <si>
    <t>7.12</t>
  </si>
  <si>
    <t>Table ronde diamètre 160 cm</t>
  </si>
  <si>
    <t>Plateau stratifié ou mélaminé hr avec trappe d'accés à la connectique
Piétement arche réglable en hauteur électriquement de 72 à 105 cm environ
Goulotte électrification Horizontale
Remontée des câbles</t>
  </si>
  <si>
    <t>7.13</t>
  </si>
  <si>
    <t>Table ronde diamètre 180 cm</t>
  </si>
  <si>
    <t>7.14</t>
  </si>
  <si>
    <t>Table collaborative de forme ovale 200x100 cm</t>
  </si>
  <si>
    <t>7.15</t>
  </si>
  <si>
    <t>Table collaborative de forme ovale 240X100 cm</t>
  </si>
  <si>
    <t>Idem </t>
  </si>
  <si>
    <t>7.16</t>
  </si>
  <si>
    <t>Table collaborative de forme ovale 280X120 cm</t>
  </si>
  <si>
    <t>7.17</t>
  </si>
  <si>
    <t>Table collaborative de forme ovale 320X140 cm</t>
  </si>
  <si>
    <t>7.18</t>
  </si>
  <si>
    <t>Mur technique avec écran à positionner de manière autonome _x000D_
Hauteur 200x160 cm de large environ</t>
  </si>
  <si>
    <t xml:space="preserve">Possibilité d'intégrer un écran en partie supérieur_x000D_
Une niche fermée et des tablettes en partie inférieure_x000D_
Intégration technologie et cablage_x000D_
Le module doit pouvoir être positionné dans une salle de réunion mais également dans une zone ouverte afin de segmenter les espaces_x000D_
Il pourra être associé à une table de réunion ou Intégré dans un espace informel avec un ensemble canapés et fauteuils </t>
  </si>
  <si>
    <t>Sous-total Table collaborative</t>
  </si>
  <si>
    <t>Formation</t>
  </si>
  <si>
    <t>7.19</t>
  </si>
  <si>
    <t xml:space="preserve">Chaise polyvalente pour espace de formation </t>
  </si>
  <si>
    <t>Siège en polypropilène.                                                                                    
Pietement muni de roulettes permet une mobilité facile et rapide entre différents modes d'apprentissage. Il offre aussi une solution de rangement.                                                                                                                    Tablette de travail individuelle réglable, pour droitiers et gauchers, suffisamment grande pour y poser des outils de travail numériques et classiques.  
Siège pivotant. Coussin de siège.                                             
 Choix de coloris important.                                                                                                                      </t>
  </si>
  <si>
    <t>7.20</t>
  </si>
  <si>
    <t>Table individuelle de formation telescopique</t>
  </si>
  <si>
    <t xml:space="preserve">Plateau en stratifié ou mélaminé HR
Forme chevron
Dimensions : L85 x 45 cm environ
Hauteur de réglage par vérin pneumatique 74 à 120 cm environ
Piétement  sur roulettes </t>
  </si>
  <si>
    <t>7.21</t>
  </si>
  <si>
    <t>Table individuelle de formation télescopique</t>
  </si>
  <si>
    <t xml:space="preserve">Plateau en stratifié ou mélaminé HR
Forme rectangulaire
Dimensions : L85 x 50 cm environ
Hauteur de réglage par vérin pneumatique 74 à 120 cm environ
Piétement  sur roulettes </t>
  </si>
  <si>
    <t>7.22</t>
  </si>
  <si>
    <t>Table individuelle de formation fixe</t>
  </si>
  <si>
    <t xml:space="preserve">Plateau en stratifié ou mélaminé HR
Forme chevron
Dimensions : L85 x 45 x H74 cm environ
Piétement  sur roulettes </t>
  </si>
  <si>
    <t>7.23</t>
  </si>
  <si>
    <t xml:space="preserve">Plateau en stratifié ou mélaminé HR
Forme rectangulaire
Dimensions : L85 x 50 x H74 cm environ
Piétement  sur roulettes </t>
  </si>
  <si>
    <t>7.24</t>
  </si>
  <si>
    <t>Chariot mobile pour tableaux blancs</t>
  </si>
  <si>
    <t xml:space="preserve">Chariot métallique (plusieurs coloris au choix) permettant de stocker jusqu'à 8 tableaux blancs et servant également de support en mode portrait et paysage </t>
  </si>
  <si>
    <t>7.25</t>
  </si>
  <si>
    <t>Kit de tableaux blancs pour chariot mobile</t>
  </si>
  <si>
    <t xml:space="preserve">Ensemble de 4 tableaux H180 x L90 cm environ - manipulation aisée - possibilité de se glisser sur un rail mural </t>
  </si>
  <si>
    <t>7.26</t>
  </si>
  <si>
    <t>Rail mural pour tableaux blancs</t>
  </si>
  <si>
    <t>Ensemble de rails  mureaux permettant la mise en place et le coulissement de 4 tableaux H180 x L90 cm environ - L 400 x H180 cm environ</t>
  </si>
  <si>
    <t>7.27</t>
  </si>
  <si>
    <t>Paravent acoustique mobile</t>
  </si>
  <si>
    <t>Panneau de séparation acoustique, sur roulettes, équipé d'une poignée et de supports de fixation pour tableau blanc - roulettes autoblocantes - Dimensions : H2000 mm x l1500 mm x P350-550 mm environ</t>
  </si>
  <si>
    <t>7.28</t>
  </si>
  <si>
    <t>Chariot multi média mobile</t>
  </si>
  <si>
    <t>Dispositif mobile avec mât support écran et tablette en partie inférieure permettant la mise en place d'un écran pour les salles de réunion. L'écran sera réglable en hauteur sans outils pour s'adapter aux différentes configuations avec possibilité de rotation horitozontale et vertaicale (format portrait / paysage)</t>
  </si>
  <si>
    <t>Sous-total Formation</t>
  </si>
  <si>
    <t>Table de réunion</t>
  </si>
  <si>
    <t>8.10</t>
  </si>
  <si>
    <t>Table de réunion modulabble 140x70 cm</t>
  </si>
  <si>
    <t>Plateau abattant stratifié ou mélaminé hr, coin arrondi 
Piétement mobile sur roulettes différents coloris
Manipulation et déplacement simple et rapide- le basculement de la table doit pouvoir être réalisé d'un coté comme de l'autre de celle-ci.
Emcombrement limité pour le stockage                                                           
Doté d'un système de sécurité assurant un excellente stabilité en position horizontale</t>
  </si>
  <si>
    <t>8.11</t>
  </si>
  <si>
    <t>Table de réunion modulabble 140x80 cm</t>
  </si>
  <si>
    <t>8.12</t>
  </si>
  <si>
    <t>Table de réunion modulabble 160x80 cm</t>
  </si>
  <si>
    <t>8.13</t>
  </si>
  <si>
    <t>Option boitier électrique table de réunion modulable</t>
  </si>
  <si>
    <t>boitier encastré permettant un accés aisé aux prises électriques.         Ce boitier doit être escamotable entotalité dans une goulotte aprés utilisation.</t>
  </si>
  <si>
    <t>8.14</t>
  </si>
  <si>
    <t>Option gestion des cablages électriques</t>
  </si>
  <si>
    <t>une électrification préinstallée dans la table permet une mise en place
rapide et un accès aisé au réseau électrique.
Le raccordement électrique entre les tables est simple et
pratique à effectuer. Il peut notamment se faire lorsque
les plateaux sont à la verticale.</t>
  </si>
  <si>
    <t>8.15</t>
  </si>
  <si>
    <t>Table de réunion ronde diamétre 80 cm</t>
  </si>
  <si>
    <t>Plateau straitifé ou métalminé hr
Piétement central Plusieurs choix de coloris pour le plateau comme pour le piétement (8 a minima)</t>
  </si>
  <si>
    <t>8.16</t>
  </si>
  <si>
    <t>Table télescopique ronde diamètre 80cm sur roulettes</t>
  </si>
  <si>
    <t>Idem + roulettes+ règlable manuelle hauteur assis-debout</t>
  </si>
  <si>
    <t>8.17</t>
  </si>
  <si>
    <t>Table de réunion ronde diamétre 110 cm</t>
  </si>
  <si>
    <t>Plateau straitifé ou métalminé hr_x000D_
Piétement central Plusieurs choix de coloris pour le plateau comme pour le piétement (8 a minima)</t>
  </si>
  <si>
    <t>8.18</t>
  </si>
  <si>
    <t>8.19</t>
  </si>
  <si>
    <t>Table de réunion 4 personnes 160 x 140 cm</t>
  </si>
  <si>
    <t>Piétement central Plusieurs choix de coloris pour le plateau comme pour le piétement (8 a minima)</t>
  </si>
  <si>
    <t>8.20</t>
  </si>
  <si>
    <t xml:space="preserve">Table de réunion 4 personnes  trapéze </t>
  </si>
  <si>
    <t>8.21</t>
  </si>
  <si>
    <t>Plateau stratifié ou mélaminé hr avec trappe d'accés à la connectique
Piétement fixe hauteur standard
Goulotte électrification Horizontale - Remontée des câbles
Piétement fixe hauteur 110 cm Plusieurs choix de coloris pour le plateau comme pour le piétement (8 a minima)</t>
  </si>
  <si>
    <t>8.22</t>
  </si>
  <si>
    <t xml:space="preserve">Table de réunion 4 personnes trapéze </t>
  </si>
  <si>
    <t>8.23</t>
  </si>
  <si>
    <t>Table de réunion 6 personnes 240 x 140 cm</t>
  </si>
  <si>
    <t>Plateau stratifié ou mélaminé hr avec 2 trappes d'accés à la connectique
Piétement fixe hauteur standard
Goulotte électrification Horizontale - Remontée des câbles Plusieurs choix de coloris pour le plateau comme pour le piétement (8 a minima)</t>
  </si>
  <si>
    <t>8.24</t>
  </si>
  <si>
    <t xml:space="preserve">Table de réunion 6 personnes  trapéze </t>
  </si>
  <si>
    <t>8.25</t>
  </si>
  <si>
    <t>Plateau stratifié ou mélaminé hr avec 2 trappes d'accés à la connectique
Piétement fixe hauteur standard
Goulotte électrification Horizontale - Remontée des câbles
Piétement fixe hauteur 110 cm Plusieurs choix de coloris pour le plateau comme pour le piétement (8 a minima)</t>
  </si>
  <si>
    <t>8.26</t>
  </si>
  <si>
    <t xml:space="preserve">Table de réunion 6 personnes trapéze </t>
  </si>
  <si>
    <t>8.27</t>
  </si>
  <si>
    <t>Table de réunion 8 - 10 personnes 320 x 140 cm</t>
  </si>
  <si>
    <t>8.28</t>
  </si>
  <si>
    <t>Table de réunion 8-10 personnes  trapéze</t>
  </si>
  <si>
    <t>8.29</t>
  </si>
  <si>
    <t>Table de réunion 12 personnes 480 x 140 cm</t>
  </si>
  <si>
    <t>Plateau stratifié ou mélaminé hr avec 3 trappes d'accés à la connectique
Piétement fixe hauteur standard
Goulotte électrification Horizontale - Remontée des câbles Plusieurs choix de coloris pour le plateau comme pour le piétement (8 a minima)</t>
  </si>
  <si>
    <t>8.30</t>
  </si>
  <si>
    <t xml:space="preserve">Table de réunion 12 personnes trapéze </t>
  </si>
  <si>
    <t>8.31</t>
  </si>
  <si>
    <t>Table de réunion 14 - 16 personnes  560 x 140 cm</t>
  </si>
  <si>
    <t>Plateau stratifié ou mélaminé hr avec 4 trappes d'accés à la connectique
Piétement fixe hauteur standard
Goulotte électrification Horizontale - Remontée des câbles Plusieurs choix de coloris pour le plateau comme pour le piétement (8 a minima)</t>
  </si>
  <si>
    <t>8.32</t>
  </si>
  <si>
    <t>Table de réunion 14-16 personnes  trapéze</t>
  </si>
  <si>
    <t>8.33</t>
  </si>
  <si>
    <t>Support média mobile</t>
  </si>
  <si>
    <t>Dispositif mobile avec mât support écran et tablette en partie inférieure permettant la mise en place d'un écran pour les salles de réunion. L'écran sera réglable en hauteur sans outils pour s'adapter aux différentes configuations avec possibilité de rotation horizontale et verticale (format portrait / paysage)</t>
  </si>
  <si>
    <t>Sous-total Table de Réunion</t>
  </si>
  <si>
    <t>Tableau magnétique écritoire en verre</t>
  </si>
  <si>
    <t>8.34</t>
  </si>
  <si>
    <t>Dimensions 150 x 100 cm
Disponible dans minimum 15 coloris</t>
  </si>
  <si>
    <t>8.35</t>
  </si>
  <si>
    <t>Dimensions 200 x 100 cm
Disponible dans minimum 15 coloris</t>
  </si>
  <si>
    <t>8.36</t>
  </si>
  <si>
    <t>Tableau écritoire acoustique mobile 100</t>
  </si>
  <si>
    <t>Dimension L 100 x H 190 cm environ
1 face écritoire en verre toute hauteur
1 face tissu 
piétement sur roulettes
Large choix de finition verre et tissu</t>
  </si>
  <si>
    <t>8.37</t>
  </si>
  <si>
    <t>Tableau écritoire acoustique mobile 150</t>
  </si>
  <si>
    <t>Dimension L 150 x H 190 cm environ
idem</t>
  </si>
  <si>
    <t>8.38</t>
  </si>
  <si>
    <t xml:space="preserve">Kit pour Tableau écritoire 
</t>
  </si>
  <si>
    <t>inclus à minima 4 feutres, 4 aimants et une brossse pour effacer</t>
  </si>
  <si>
    <t>Sous-total Tableau magnétique</t>
  </si>
  <si>
    <t>Sous-total REUNION</t>
  </si>
  <si>
    <t>9.10</t>
  </si>
  <si>
    <r>
      <rPr>
        <b/>
        <sz val="11"/>
        <color theme="1"/>
        <rFont val="Calibri"/>
        <family val="2"/>
        <scheme val="minor"/>
      </rPr>
      <t xml:space="preserve">Mange debout diamètre 80 cm 
</t>
    </r>
    <r>
      <rPr>
        <sz val="10"/>
        <color theme="1"/>
        <rFont val="Arial"/>
        <family val="2"/>
      </rPr>
      <t/>
    </r>
  </si>
  <si>
    <t>Plateau stratifié ou mélaminé 
Piétement métal hauteur 110cm
Large choix de coloris</t>
  </si>
  <si>
    <t>9.11</t>
  </si>
  <si>
    <t xml:space="preserve">Mange debout carré 80 x 80 cm 
</t>
  </si>
  <si>
    <t>9.12</t>
  </si>
  <si>
    <t xml:space="preserve">Tabouret haut
</t>
  </si>
  <si>
    <t>Coque polypropyléne
Piétement métal 4 pieds
hauteur adapté pour table hauteur 110cm
Large choix de coloris</t>
  </si>
  <si>
    <t>9.13</t>
  </si>
  <si>
    <t>Coque polypropyléne avec assise garnie finition tissu
Piétement métal 4 pieds
hauteur adapté pour table hauteur 110cm
Large choix de coloris</t>
  </si>
  <si>
    <t>9.14</t>
  </si>
  <si>
    <t xml:space="preserve">table hauteur standard ronde
</t>
  </si>
  <si>
    <t>plateau stratifié ou mélaminé diamètre 80 cm 
Piétement métal hauteur 74cm
Large choix de coloris</t>
  </si>
  <si>
    <t>9.15</t>
  </si>
  <si>
    <t xml:space="preserve">table hauteur standard carrée
</t>
  </si>
  <si>
    <t>plateau stratifié ou mélaminé carré 80 x 80 cm 
Piétement métal hauteur 74 cm
Large choix de coloris</t>
  </si>
  <si>
    <t>9.16</t>
  </si>
  <si>
    <t xml:space="preserve">Tabouret dynamique réglable en hauteur
</t>
  </si>
  <si>
    <t>Assise finition tissu - pas de dossier
Piétement fût réglable en hauteur
hauteur adapté pour table hauteur 74 cm et 110 cm
Large choix de coloris</t>
  </si>
  <si>
    <t>9.17</t>
  </si>
  <si>
    <t xml:space="preserve">Chaise réglable en hauteur
</t>
  </si>
  <si>
    <t>Assise finition tissu - dossier résille
Piétement réglable en hauteur sur roulettes
hauteur adapté pour table hauteur 74 cm
Large choix de coloris</t>
  </si>
  <si>
    <t>9.18</t>
  </si>
  <si>
    <t xml:space="preserve">Fauteuil réglable en hauteur
</t>
  </si>
  <si>
    <t>Assise finition tissu - dossier résille
Accoudoirs réglables
Piétement réglable en hauteu sur roulettes
hauteur adapté pour table hauteur74 cm
Large choix de coloris</t>
  </si>
  <si>
    <t>9.19</t>
  </si>
  <si>
    <r>
      <rPr>
        <b/>
        <sz val="11"/>
        <color theme="1"/>
        <rFont val="Calibri"/>
        <family val="2"/>
        <scheme val="minor"/>
      </rPr>
      <t xml:space="preserve">Office Ball
</t>
    </r>
    <r>
      <rPr>
        <sz val="10"/>
        <color theme="1"/>
        <rFont val="Arial"/>
        <family val="2"/>
      </rPr>
      <t/>
    </r>
  </si>
  <si>
    <t>Ballon finition tissu 
Socle intégré pour une meilleure stabilité
Large choix de coloris</t>
  </si>
  <si>
    <t>9.20</t>
  </si>
  <si>
    <t xml:space="preserve">Pouf 1
</t>
  </si>
  <si>
    <t>9.21</t>
  </si>
  <si>
    <t xml:space="preserve">Pouf 2
</t>
  </si>
  <si>
    <t>Modèle esthétique Et confortable                                                                    
Léger et facilement déplaçable SANS roulettes
poignée de transport
Finition tissu
Large choix de coloris assise confortable garnissage mousse densité 30-35kg/m3 minimum                                                                                                 Hauteur d'assise 45 cm minimum</t>
  </si>
  <si>
    <t>9.22</t>
  </si>
  <si>
    <t xml:space="preserve">Pouf 3
</t>
  </si>
  <si>
    <t>Modèle réglable en hauteur de de 43 à 47 cm environ.  Facilement déplaçable (sans roulettes) - assise dynamique
Finition polypropylène avec placet d'assise en tissu
Plusieurs coloris aux choix (8 coloris mini)</t>
  </si>
  <si>
    <t>9.23</t>
  </si>
  <si>
    <t xml:space="preserve">Canapé 2 places
</t>
  </si>
  <si>
    <t>Finition tissu (y compris possibilité de le décliner en tissu enduit sans supplément de prix)
Large choix de coloris
Piétement métal ou bois</t>
  </si>
  <si>
    <t>9.24</t>
  </si>
  <si>
    <t xml:space="preserve">Canapé 3 places
</t>
  </si>
  <si>
    <t>9.25</t>
  </si>
  <si>
    <t>Fauteuil détente</t>
  </si>
  <si>
    <t>Idem avec accoudoirs</t>
  </si>
  <si>
    <t>9.26</t>
  </si>
  <si>
    <t>Fauteuil détente type relax</t>
  </si>
  <si>
    <t>Permet de passer aisément d'une posture assise à une posture allongée
Assise en tissu,
Profondeur 160 cm environ
Hauteur et largeur 90 cm environ,
Large choix de coloris</t>
  </si>
  <si>
    <t>9.27</t>
  </si>
  <si>
    <t xml:space="preserve">Chauffeuse
</t>
  </si>
  <si>
    <t>Finition tissu (y compris possibilité de le décliner en tissu enduit sans supplément de prix)
Large choix de coloris
Piétement métal ou bois
Sans  accoudoirs Assise confortable densité mousse entre 30 et 35 kg/m3</t>
  </si>
  <si>
    <t>9.28</t>
  </si>
  <si>
    <t xml:space="preserve">Fauteuil haut dossier "oreille"
</t>
  </si>
  <si>
    <t>idem avec accoudoirs</t>
  </si>
  <si>
    <t>9.29</t>
  </si>
  <si>
    <t xml:space="preserve">Table basse
</t>
  </si>
  <si>
    <t>Plateau mélaminé ou stratifié diamétre 60 cm
Piétement métal
Large choix de coloris</t>
  </si>
  <si>
    <t>9.30</t>
  </si>
  <si>
    <t xml:space="preserve">
Piétement bois
idem
</t>
  </si>
  <si>
    <t>9.31</t>
  </si>
  <si>
    <t xml:space="preserve">Ensemble collaboratif
</t>
  </si>
  <si>
    <t xml:space="preserve"> - Banquette en arc 4 places avec assise et dossier  garnis finition tissu
- Tablette filante à l'arrière du dossier pour réception 4 personnes complémentaires en position debout
- Table indépendante avec mur technique pour mise en place d'un écran de porjection et prise de note</t>
  </si>
  <si>
    <t>9.32</t>
  </si>
  <si>
    <t xml:space="preserve">Bibliothèque </t>
  </si>
  <si>
    <t>Meuble au design soigné permettant de créer et délimiter  une zone  dans un espace informel de convivialité ou autre.                             
Composé de différents  éléments reconfigurables du type niche, tableau écritoire, penderie, étagères.                                                           
Mobiliers pouvant se décliner en plusieurs modules de sorte à s'adapter aux exigences des dimensions de l'espace considéré. Module dimensions environ  h 200cm l L120 cm p 40 cm - Le module chiffré sera composé de :
-2 modules L80xH40 cm avec portes escamotables et fermeture par clef
-2 modules L40xH40 cm avec portes escamotables et fermeture par clef
La place restante pour arriver à 200 cm sera occupée par des étagères sans fond en respectant la même trâme.</t>
  </si>
  <si>
    <t>9.33</t>
  </si>
  <si>
    <t>Bibliothèque</t>
  </si>
  <si>
    <t>Idem Module dimensions environ  h 160cm l 160 cm p40 cm
4 hauteurs de rangement dont 2 fermées avec portes escamotables et fermeture par clef.</t>
  </si>
  <si>
    <t xml:space="preserve">Cabines acoustiques </t>
  </si>
  <si>
    <t>10.1</t>
  </si>
  <si>
    <t>Cabine Visio-Conférence - 1 personne</t>
  </si>
  <si>
    <t>Cabine Visio-conférence 1 utilisateur
Dimensions environ  hauteur 190 x largeur 100 x Profondeur 120 cm
Façade inclinée pour favoriser l'ergonomie utilisateur en position assise ainsi que la correction acoustique
Fermeture par porte battante
Ventilation puissante et silencieuse avec double système de motorisation - Débit d'air supérier à 30m3 / heure
Renouvellement d'air plusieurs  cycles par heure
Eclairage intégré avec détecteur de présence
Détection utilisateur avec indicateur visuel de présence
Aménagement intérieur tablette forme L frontale et latérale
Module assise confortable type banquette avec dossier pour une  utilisation prolongée (supérieure à 1 heure)
Possibilité de déplacer la cabine avec un dispositif simple</t>
  </si>
  <si>
    <t>10.2</t>
  </si>
  <si>
    <t>Option</t>
  </si>
  <si>
    <t>Retour latéral dans le dos de l'utilisateur permettant une optimisation du traitement acoustique et une protection visuelle sur les zones de circulation</t>
  </si>
  <si>
    <t>10.3</t>
  </si>
  <si>
    <t>Boitier prise 2 PC ou 1 PC + 1 USB</t>
  </si>
  <si>
    <t>10.4</t>
  </si>
  <si>
    <t>Boitier prise 1 PC + 1 RJ45 catégorie 6</t>
  </si>
  <si>
    <t>10.5</t>
  </si>
  <si>
    <t>Habillage tissu face externe</t>
  </si>
  <si>
    <t>10.6</t>
  </si>
  <si>
    <t>Surface stratifiée écritoire extérieure permettant d'utiliser la face comme un tableau blanc</t>
  </si>
  <si>
    <t>10.7</t>
  </si>
  <si>
    <t xml:space="preserve">Cabine 3-4 personnes 
</t>
  </si>
  <si>
    <t>Cabine 3 à 4 utilisateurs
Dimensions environ hauteur 253 x largeur 280 x Profondeur 296 cm
Ventilation puissante et silencieuse avec moteur à deux vitesses controlable  - Débit d'air 380 m3 / heure 
Eclairage à led intégré avec détecteur de présence
Boitier encastré 3 PC avec interrupteur dans la structure de la cabine
Détection température intérieure de la cabine avec pilotage automatique de la ventilation
Possibilité de pilotage manuel température et éclairage : 3 scénarios de lumière + possibilité de moduler l'intensité lumineuse et 3 scénarios de ventilation
Accès portes coulissante avec seuil PMR
Finition intérieure et extérieure parement acoustique horizontaux finition tissu - 2 faces vitrées / 2 faces finition tissu</t>
  </si>
  <si>
    <t>10.8</t>
  </si>
  <si>
    <t xml:space="preserve"> Toit ouvrant motorisé</t>
  </si>
  <si>
    <t>10.9</t>
  </si>
  <si>
    <t>Fermeture à clé de la cabine</t>
  </si>
  <si>
    <t>10.10</t>
  </si>
  <si>
    <t>Support écran</t>
  </si>
  <si>
    <t>10.11</t>
  </si>
  <si>
    <t>Surface écritoire à positionner dans la cabine</t>
  </si>
  <si>
    <t>10.12</t>
  </si>
  <si>
    <t>Aménagement intérieur table trapèze avec boitier de connexion adapté au nombre d'utilisateurs  + 2 chaises sur 4 pieds à roulettes</t>
  </si>
  <si>
    <t>10.13</t>
  </si>
  <si>
    <t>Cabine modulaire 4 personnes</t>
  </si>
  <si>
    <t>Cabine 4 utilisateurs
Dimensions environ hauteur 237 x largeur 290 x Profondeur 300 cm
Possibilité de choisir lors de la conception 2 façades vitrées et 2 façades pleines ou  3 façades pleines et 1 façade avec angle vitré ou 3 façades pleines et 1 façade vitrée
Toit ouvrant motorisé avec détection incendie pour pilotage automatique de l'ouverture des lames
Ventilation puissante ET silencieuse avec moteur à deux vitesses contrôlable  - Débit d'air environ  288 m3 / heure permettant plusieurs  renouvellements d'air par heure
Eclairage à led intégré avec détecteur de présence
Boitier encastré 3 PC avec interrupteur dans la structure de la cabine
Détection température intérieure de la cabine avec pilotage automatique de la ventilation
Possibilité de pilotage manuel température et éclairage : 3 scénarios de lumière + possibilité de moduler l'intensité lumineuse et 3 scénarios de ventilation
Accès portes coulissante avec seuil PMR
Finition intérieure et extérieure parements acoustiques verticaux finition tissu</t>
  </si>
  <si>
    <t>10.14</t>
  </si>
  <si>
    <t>10.15</t>
  </si>
  <si>
    <t>Panneau écritoire interieur vertical largeur 100 cm environ_x000D_
sur toute la hauteur de la cabine</t>
  </si>
  <si>
    <t>10.16</t>
  </si>
  <si>
    <t>Aménagement intérieur table trapèze avec boitier de connexion adapté au nombre d'utilisateurs + 4 chaises sur 4 pieds à roulettes</t>
  </si>
  <si>
    <t>10.17</t>
  </si>
  <si>
    <t>Système extérieur de claustra bois pour créer une ambiance</t>
  </si>
  <si>
    <t>10.18</t>
  </si>
  <si>
    <t>Système extérieur de claustra avec habillage tissu pour créer une ambiance</t>
  </si>
  <si>
    <t>10.19</t>
  </si>
  <si>
    <t>Panneau écritoire extérieur vertical largeur 100 cm environ_x000D_
sur toute la hauteur de la cabine</t>
  </si>
  <si>
    <t>10.20</t>
  </si>
  <si>
    <t>Support écran extérieur</t>
  </si>
  <si>
    <t>10.21</t>
  </si>
  <si>
    <t xml:space="preserve">Option </t>
  </si>
  <si>
    <t>Système de auvent permettant une démarcation de surface périphérique extérieure</t>
  </si>
  <si>
    <t>10.22</t>
  </si>
  <si>
    <t>Option auvent</t>
  </si>
  <si>
    <t>Table haute 160 x 70 cm avec 4 tabourets hauts</t>
  </si>
  <si>
    <t>10.23</t>
  </si>
  <si>
    <t>Table hauteur standard 160 x 70 cm avec 4 chaises sur roulettes</t>
  </si>
  <si>
    <t>10.24</t>
  </si>
  <si>
    <t>Un ensemble composé d'un canapé, 2 fauteuils et 1 table basse</t>
  </si>
  <si>
    <t>10.25</t>
  </si>
  <si>
    <t>Création d'une alcôve en périphérie arrière de la cabine_x000D_
Banquette structurelle adaptée à 2 utilisateurs face à face avec table intégrée</t>
  </si>
  <si>
    <t>Sous-Total CABINES ACOUSTIQUES</t>
  </si>
  <si>
    <t>Sous Total  - CABINES ACOUSTIQUES</t>
  </si>
  <si>
    <t>TOTAL ESTIMATIF ANNUEL</t>
  </si>
  <si>
    <t xml:space="preserve">MONTANT TOTAL ESTIME BPU Volet FOURNITURES    </t>
  </si>
  <si>
    <t>GAMMES ADDITIONNELLES  - MOBILIERS RECONDITIONNES - PIECES DETACHEES - MOBILIER SUR MESURE</t>
  </si>
  <si>
    <t>11.1</t>
  </si>
  <si>
    <t xml:space="preserve"> PRODUITS NEUFS</t>
  </si>
  <si>
    <t>Taux de Remise minimum sur prix catalogue (%)</t>
  </si>
  <si>
    <t>11.2</t>
  </si>
  <si>
    <t>PRODUITS RECONDITIONNES</t>
  </si>
  <si>
    <t>Taux de Remise sur Mobilier neuf (%)</t>
  </si>
  <si>
    <t>11.3</t>
  </si>
  <si>
    <t>PIECES DETACHEES</t>
  </si>
  <si>
    <t>Taux de Remise sur prix catalogue (%)</t>
  </si>
  <si>
    <t>11.4</t>
  </si>
  <si>
    <t>MOBILIER SUR MESURE</t>
  </si>
  <si>
    <t>Taux de Remise commerciale (%)</t>
  </si>
  <si>
    <t>Désignation</t>
  </si>
  <si>
    <t>PRIX UNITAIRE  €HT</t>
  </si>
  <si>
    <t>Prix  €HT</t>
  </si>
  <si>
    <t xml:space="preserve">
55
40
68
</t>
  </si>
  <si>
    <t>POSTES DE TRAVAIL</t>
  </si>
  <si>
    <t xml:space="preserve">2 - Postes de travail DUO </t>
  </si>
  <si>
    <r>
      <t xml:space="preserve"> 2.2 </t>
    </r>
    <r>
      <rPr>
        <b/>
        <sz val="11"/>
        <rFont val="Calibri"/>
        <family val="2"/>
        <scheme val="minor"/>
      </rPr>
      <t>Voile de fond</t>
    </r>
  </si>
  <si>
    <t>Les prix unitaires s'entendent livrés, installés (installation complète), et mis en service dans les locaux dédiés, comprenant  l'ensemble des prestations et services associés communs aux fournitures détaillées au CHAPITRE 6 du cahier des charges
 (conseil, accompagnement, visualisation 2D/3D au besoin, test le cas échéant, Formation de l'unité prescriptrice, service apres-vente).</t>
  </si>
  <si>
    <t>Caisson à roulettes 3 tiroirs</t>
  </si>
  <si>
    <t>Tabouret haut</t>
  </si>
  <si>
    <t>Chaise réglable en hauteur</t>
  </si>
  <si>
    <t>Fauteuil réglable en hauteur</t>
  </si>
  <si>
    <t>Pouf 1</t>
  </si>
  <si>
    <t>Table basse</t>
  </si>
  <si>
    <t xml:space="preserve">Table hauteur standard </t>
  </si>
  <si>
    <t xml:space="preserve">Table de réunion modulabble </t>
  </si>
  <si>
    <t xml:space="preserve">Table de réunion ronde </t>
  </si>
  <si>
    <t xml:space="preserve">Table de réunion 4 personnes </t>
  </si>
  <si>
    <t>Table de réunion 6 personnes</t>
  </si>
  <si>
    <t xml:space="preserve">Table de réunion 8 - 10 personnes </t>
  </si>
  <si>
    <t>Table de réunion 12 personnes</t>
  </si>
  <si>
    <t xml:space="preserve">Table de réunion 14 - 16 personnes  </t>
  </si>
  <si>
    <t xml:space="preserve">Version 1- Ecran de séparation acoustique pour poste Solo </t>
  </si>
  <si>
    <t>Version 1- Plan de travail Solo - Ajustable en hauteur mécaniquement</t>
  </si>
  <si>
    <t>Rajouter autant de lignes que nécessaire</t>
  </si>
  <si>
    <t>Plan de travail X</t>
  </si>
  <si>
    <t>REPOSE PIEDS</t>
  </si>
  <si>
    <t xml:space="preserve">Caisson à roulettes </t>
  </si>
  <si>
    <t xml:space="preserve">Caisson hauteur de bureau </t>
  </si>
  <si>
    <t>Tower</t>
  </si>
  <si>
    <t xml:space="preserve">Armoire basse </t>
  </si>
  <si>
    <t>4 Casiers</t>
  </si>
  <si>
    <t>8 Casiers</t>
  </si>
  <si>
    <t xml:space="preserve">Table carrée </t>
  </si>
  <si>
    <t xml:space="preserve">Table ronde </t>
  </si>
  <si>
    <t>Table collaborative autre forme</t>
  </si>
  <si>
    <t xml:space="preserve">Mur technique avec écran </t>
  </si>
  <si>
    <t>Table individuelle de formation</t>
  </si>
  <si>
    <t xml:space="preserve">Chariot mobile </t>
  </si>
  <si>
    <t>Autres accessoires</t>
  </si>
  <si>
    <t xml:space="preserve">CHAISE </t>
  </si>
  <si>
    <t xml:space="preserve">CHAISE AVEC ACCOUDOIRS </t>
  </si>
  <si>
    <t xml:space="preserve">CHAISE A ROULETTES </t>
  </si>
  <si>
    <t xml:space="preserve">CHAISE A ROULETTES AVEC ACCOUDOIRS </t>
  </si>
  <si>
    <t>Panneau acoustique sur pieds stabilisateurs</t>
  </si>
  <si>
    <t>Référence/Nom produit</t>
  </si>
  <si>
    <t>MOBILIER RECONDITIONNE</t>
  </si>
  <si>
    <t>PIECES DETACHEES POUR PRODUIT NEUF</t>
  </si>
  <si>
    <t>FAMILLES ET SOU-FAMILLES DE PRODUITS</t>
  </si>
  <si>
    <r>
      <rPr>
        <b/>
        <sz val="16"/>
        <color rgb="FF0070C0"/>
        <rFont val="Berlin Sans FB Demi"/>
        <family val="2"/>
      </rPr>
      <t>LOT 1</t>
    </r>
    <r>
      <rPr>
        <b/>
        <sz val="16"/>
        <color rgb="FF0070C0"/>
        <rFont val="Calibri"/>
        <family val="2"/>
        <scheme val="minor"/>
      </rPr>
      <t xml:space="preserve"> : FOURNITURES DE MOBILIERS ET ACCOMPAGNEMENT A LA CONCEPTION D'ESPACES DE TRAVAIL TERTIAIRES</t>
    </r>
  </si>
  <si>
    <t xml:space="preserve">BPU VOLET 2-  PIECES DETACHEES ET MOBILIERS RECONDITIONNES </t>
  </si>
  <si>
    <t>Désignation des produits</t>
  </si>
  <si>
    <t xml:space="preserve"> - Pièces détachées correspondant aux références des famille/sous-familles de produits neufs et leur prix unitaire : cellules vertes à renseigner</t>
  </si>
  <si>
    <t>Eco-taxe 
€HT</t>
  </si>
  <si>
    <t>MODE DE TRAVAIL AGILE ET FORMATION</t>
  </si>
  <si>
    <t>ESPACE REUNION</t>
  </si>
  <si>
    <t xml:space="preserve">Cabine 3-4 personnes </t>
  </si>
  <si>
    <t>ESPACE INFORMEL DETENTE</t>
  </si>
  <si>
    <t>CABINES ACOUSTIQUES</t>
  </si>
  <si>
    <t xml:space="preserve">Canapé </t>
  </si>
  <si>
    <r>
      <t xml:space="preserve">Mange debout </t>
    </r>
    <r>
      <rPr>
        <sz val="10"/>
        <color theme="1"/>
        <rFont val="Arial"/>
        <family val="2"/>
      </rPr>
      <t/>
    </r>
  </si>
  <si>
    <t>Panneau acoustique mural</t>
  </si>
  <si>
    <t>Panneau acoustique horizontal</t>
  </si>
  <si>
    <t>Panneau acoustique verticlal</t>
  </si>
  <si>
    <t>Casiers</t>
  </si>
  <si>
    <t>Pouf</t>
  </si>
  <si>
    <t xml:space="preserve"> ATTENTION ne pas modifier la structure du fichier. Toutes modifications, ajouts ou supressions entraineront l'irrégularité de l'offre ;</t>
  </si>
  <si>
    <t>5. Les prix unitaires s'entendent livrés, installés (installation complète), et mis en service dans les locaux dédiés, comprenant  l'ensemble des prestations et services associés communs aux fournitures détaillées au CHAPITRE 6.10 du cahier des charges
 (conseil, accompagnement, visualisation 2D/3D au besoin, test le cas échéant, Formation de l'unité prescriptrice, service apres-vente).</t>
  </si>
  <si>
    <t>6. Les quantités indiquées supra sont données à titre indicatif et correspondent à des estimations de consommation annuelle. Elles n’engagent pas le CEA quant au volume ou la répartition des fournitures à approvisionner et 
le Titulaire ne pourrait s’en prévaloir dans le cas où les fournitures effectivement commandées représenteraient un volume inférieur.</t>
  </si>
  <si>
    <r>
      <t xml:space="preserve">7. Le soumissionnaire devra renseigner a minima </t>
    </r>
    <r>
      <rPr>
        <b/>
        <u/>
        <sz val="11"/>
        <color rgb="FFFF0000"/>
        <rFont val="Calibri"/>
        <family val="2"/>
        <scheme val="minor"/>
      </rPr>
      <t>80% des Références prix</t>
    </r>
    <r>
      <rPr>
        <b/>
        <sz val="11"/>
        <color rgb="FFFF0000"/>
        <rFont val="Calibri"/>
        <family val="2"/>
        <scheme val="minor"/>
      </rPr>
      <t>; les produits pour lesquels les références prix sont non renseignées ou les équivalences produit sont trop éloignées, se verront attribuer le prix le plus élevé de toutes les offres; 
Au-dela de 20%  (Références prix non renseignées ou pour lesquels les équivalences sont trop éloignées du produit cible), l'offre sera NON CONFORME</t>
    </r>
  </si>
  <si>
    <t>8. Mobilier reconditionné et/ou Pièces détachées : le soumissionnaire indiquera la disponibilité (O=oui/N=non) pour les références identifiées par les cellules correspondantes de couleur orangée</t>
  </si>
  <si>
    <t>4. LES DELAIS les délais de livraison de la famille de produits Postes de travail et   Sièges / Chaises visiteur, seront au maximum de 6 semaines (42 jours calendaires). Pour toute autre rubrique, 8 semaines maximum, à l'exception des Cabines acoustiques du lot 1, pour lesquelles le délai peut être porté à 12 semaines au maximum</t>
  </si>
  <si>
    <t>CHAISE 4</t>
  </si>
  <si>
    <t>idem CHAISE 2
Option roulettes</t>
  </si>
  <si>
    <t>idem CHAISE 2
Option accoudoir</t>
  </si>
  <si>
    <t>idem CHAISE 2
Options tablettes écritoire</t>
  </si>
  <si>
    <t>Piétement métal 4 pieds
hauteur adaptée pour table hauteur 74 cm
Large choix de coloris 
Chaise 4  pieds sur roulettes
Assise tissu
Dossier résille
Poignée de préhension au niveau du dossier
Empilable</t>
  </si>
  <si>
    <t>CHAISE 5</t>
  </si>
  <si>
    <t>FAUTEUIL DE TRAVAIL  - Option 3</t>
  </si>
  <si>
    <t>Dimensions L 100 x H 74 X P 47 cm environ
idem</t>
  </si>
  <si>
    <t>Module de rangement sur roulette_x000D_
Poignée de préhension et déplacement _x000D_
Profondeur 42 cm largeur 55 cm  hauteur 105 cm_x000D_
Partie basse 3 tiroirs_x000D_
Partie supérieure 1 porte basculante_x000D_
Fente courier et porte étiquette_x000D_
Condamnation centralisée à clé</t>
  </si>
  <si>
    <r>
      <t xml:space="preserve">Le présent document sert à visualiser votre offres en matière de mobilier reconditionné disponible </t>
    </r>
    <r>
      <rPr>
        <b/>
        <sz val="11"/>
        <color rgb="FF0070C0"/>
        <rFont val="Calibri"/>
        <family val="2"/>
        <scheme val="minor"/>
      </rPr>
      <t>au moment de l'offre</t>
    </r>
    <r>
      <rPr>
        <b/>
        <sz val="11"/>
        <rFont val="Calibri"/>
        <family val="2"/>
        <scheme val="minor"/>
      </rPr>
      <t xml:space="preserve"> :</t>
    </r>
  </si>
  <si>
    <r>
      <t xml:space="preserve"> - Mobilier reconditionné correspondant aux références produits neufs et leur parix unitaire </t>
    </r>
    <r>
      <rPr>
        <b/>
        <sz val="11"/>
        <color rgb="FF0070C0"/>
        <rFont val="Calibri"/>
        <family val="2"/>
        <scheme val="minor"/>
      </rPr>
      <t>au moment de la remise de l'offre</t>
    </r>
  </si>
  <si>
    <t>OPTIONS...</t>
  </si>
  <si>
    <t xml:space="preserve">PRESTATION </t>
  </si>
  <si>
    <t>Prestations
Libellé Etape</t>
  </si>
  <si>
    <t>Charge à préciser (jours)</t>
  </si>
  <si>
    <t xml:space="preserve">ATTENTION ne pas modifier la structure du fichier HORMIS L'INSERTION DE LIGNES SUPPLEMENTAIRES. Toutes modifications, ajouts ou supressions entraineront l'irrégularité de l'offre </t>
  </si>
  <si>
    <t>PLAN DE TRAVAIL SOLO
Plateau stratifié  
Piétement en T réglable en hauteur mécaniquement de X à Y
Goulotte électrification Horizontale
Remontée des câbles</t>
  </si>
  <si>
    <t>% de matières recyclées</t>
  </si>
  <si>
    <t>Référence /Gamme
ou ND 
(non disponible)</t>
  </si>
  <si>
    <t>Délai de livraison
(jours calendaires)</t>
  </si>
  <si>
    <t>Durée de la garantie 
(ans)</t>
  </si>
  <si>
    <r>
      <rPr>
        <b/>
        <sz val="16"/>
        <color rgb="FF0070C0"/>
        <rFont val="Berlin Sans FB Demi"/>
        <family val="2"/>
      </rPr>
      <t>LOT 1</t>
    </r>
    <r>
      <rPr>
        <b/>
        <sz val="16"/>
        <color rgb="FF0070C0"/>
        <rFont val="Calibri"/>
        <family val="2"/>
        <scheme val="minor"/>
      </rPr>
      <t xml:space="preserve"> : FOURNITURES DE MOBILIERS ET ACCOMPAGNEMENT 
A LA CONCEPTION D'ESPACES DE TRAVAIL TERTIAIRES</t>
    </r>
  </si>
  <si>
    <t>31 à 60</t>
  </si>
  <si>
    <t>61 à 100</t>
  </si>
  <si>
    <t xml:space="preserve"> &gt;100</t>
  </si>
  <si>
    <t>Montant annuel estimé Total € HT</t>
  </si>
  <si>
    <t>Borne minimale</t>
  </si>
  <si>
    <t>Borne maximale</t>
  </si>
  <si>
    <t>AF  - Remise sur volume annuel (ou de fin d'année, RFA)</t>
  </si>
  <si>
    <t xml:space="preserve">Domaines d'expertise - 
Niveau et nombre d'années d'experience  </t>
  </si>
  <si>
    <t xml:space="preserve">ATTENTION ne pas modifier la structure du fichier hormis les types d'intervenants. Toutes modifications, ajouts ou supressions entraineront l'irrégularité de l'offre </t>
  </si>
  <si>
    <t>Intervenant de type 5 à dénommer</t>
  </si>
  <si>
    <t>Intervenant de type 6 à dénommer</t>
  </si>
  <si>
    <t>A compléter...</t>
  </si>
  <si>
    <t xml:space="preserve">
Type 3: 0,5 j
Type 6 : 0,51j</t>
  </si>
  <si>
    <t xml:space="preserve">MONTANT TOTAL ESTIME BPU Volet PRESTATIONS   </t>
  </si>
  <si>
    <t>TOTAL REMISE SUR VOLUME</t>
  </si>
  <si>
    <t>12 - Prestation Complémentaire - Réaménagement du projet  ( 3 itérations)</t>
  </si>
  <si>
    <t>Forfait prestation de base (inclus livrables)</t>
  </si>
  <si>
    <t>Forfait prestation de base  
(inclus livrables)</t>
  </si>
  <si>
    <t>Forfait prestation complémentaire
 (inclus livrables)</t>
  </si>
  <si>
    <t>MONTANT TOTAL ESTIME LOT 1 PRESTATIONS D'ACCOMPAGNEMENT   € HT</t>
  </si>
  <si>
    <r>
      <rPr>
        <b/>
        <sz val="11"/>
        <rFont val="Corbel"/>
        <family val="2"/>
      </rPr>
      <t>Struture indépendante offrant la possibilité de régler,
avec un systéme mécanique de type vis de serrage,
la hauteur du plateau de 65 à 85 cm environ</t>
    </r>
    <r>
      <rPr>
        <b/>
        <sz val="11"/>
        <rFont val="Calibri"/>
        <family val="2"/>
        <scheme val="minor"/>
      </rPr>
      <t xml:space="preserve">  </t>
    </r>
  </si>
  <si>
    <t>SOUS-TOTAL POSTES DE TRAVAIL ET ACCESSOIRES</t>
  </si>
  <si>
    <t xml:space="preserve"> SIEGES ET CHAISES</t>
  </si>
  <si>
    <t>Sous-total Rangements partagés flex-office</t>
  </si>
  <si>
    <t>SOUS-TOTAL SIEGES ET CHAISES</t>
  </si>
  <si>
    <t>SOUS-TOTAL MODE DE TRAVAIL AGILE ET FORMATION</t>
  </si>
  <si>
    <t>SOUS-TOTAL ESPACE INFORMEL -DETENTE</t>
  </si>
  <si>
    <t>MONTANT TOTAL ESTIME BPU Volet FOURNITURES  HORS REMISE SUR VOLUME</t>
  </si>
  <si>
    <t>Plateau stratifié ou mélaminé hr avec trappe d'accés à la connectique_x000D_
Piétement arche réglable en hauteur électriquement de 72 à 105 cm environ_x000D_
Goulotte électrification Horizontale_x000D_
Remontée des câbles</t>
  </si>
  <si>
    <r>
      <t xml:space="preserve">L'annexe financière est constituée de six onglets comme suit :
   - Le présent onglet
   - Une fiche d'identification du soumissionnaire ;
  - Les bordereaux relatifs à :
  </t>
    </r>
    <r>
      <rPr>
        <b/>
        <sz val="14"/>
        <color theme="1"/>
        <rFont val="Calibri"/>
        <family val="2"/>
        <scheme val="minor"/>
      </rPr>
      <t xml:space="preserve"> 1- Volet Prestations - Bordereau  des Taux journaliers forfaitaires par métier
  </t>
    </r>
    <r>
      <rPr>
        <b/>
        <sz val="14"/>
        <color rgb="FFFF0000"/>
        <rFont val="Calibri"/>
        <family val="2"/>
        <scheme val="minor"/>
      </rPr>
      <t xml:space="preserve"> </t>
    </r>
    <r>
      <rPr>
        <b/>
        <sz val="14"/>
        <rFont val="Calibri"/>
        <family val="2"/>
        <scheme val="minor"/>
      </rPr>
      <t>2- Etude cas - Projet avec Prestation  d'accompagnement</t>
    </r>
    <r>
      <rPr>
        <b/>
        <sz val="14"/>
        <color theme="1"/>
        <rFont val="Calibri"/>
        <family val="2"/>
        <scheme val="minor"/>
      </rPr>
      <t xml:space="preserve">
   3- Volet Fournitures</t>
    </r>
    <r>
      <rPr>
        <sz val="14"/>
        <color theme="1"/>
        <rFont val="Calibri"/>
        <family val="2"/>
        <scheme val="minor"/>
      </rPr>
      <t xml:space="preserve"> : 
 </t>
    </r>
    <r>
      <rPr>
        <u/>
        <sz val="14"/>
        <color theme="1"/>
        <rFont val="Calibri"/>
        <family val="2"/>
        <scheme val="minor"/>
      </rPr>
      <t>BPU ou  prix unitaire par produit neuf</t>
    </r>
    <r>
      <rPr>
        <sz val="14"/>
        <color theme="1"/>
        <rFont val="Calibri"/>
        <family val="2"/>
        <scheme val="minor"/>
      </rPr>
      <t xml:space="preserve"> :  Prix public, Taux de remise, ecotaxe, Prix remisé pour les Mobiliers neufs d'espaces de travail individuels, collectifs , informels avec :
             Caractéristiques produit cible équivalent le cas échéant
             - Descriptif équivalences avec le produit cible le cas échéant
             - Délais de livraison (jours calendaires)
             - Durée de Garantie
             - Normes correspondantes
             - Pourcentage de matières recyclées
             - Prix public unitaire
             - Taux de remise sur ls prix du mobilier neuf
             - Prix unitaire remisé
             - Eco-taxe
             - Mobiliers reconditionnés par produit: Disponibilité (O, oui)/N, non)  
            -  Pièces détachées par produit: Disponibilté (O/N) 
            - Taux de remise sur le prix public des produits des gammes addtionnelles
            - Taux de remise sur les pièces détachées
            - Taux de remise commerciale sur les mobiliers sur mesure
</t>
    </r>
    <r>
      <rPr>
        <u/>
        <sz val="14"/>
        <color theme="1"/>
        <rFont val="Calibri"/>
        <family val="2"/>
        <scheme val="minor"/>
      </rPr>
      <t xml:space="preserve">BPU mobilier reconditionné et pièces détachées, pour chaque famille/sous-famille :
</t>
    </r>
    <r>
      <rPr>
        <sz val="14"/>
        <color theme="1"/>
        <rFont val="Calibri"/>
        <family val="2"/>
        <scheme val="minor"/>
      </rPr>
      <t xml:space="preserve">            -  liste de pièces détachées disponibles et prix unitaires correspondants au moment de l'offre
            - Description mobiliers reconditionnés disponibles et prix unitaires correspondants
</t>
    </r>
    <r>
      <rPr>
        <u/>
        <sz val="14"/>
        <color theme="1"/>
        <rFont val="Calibri"/>
        <family val="2"/>
        <scheme val="minor"/>
      </rPr>
      <t>Remise sur volume annuel</t>
    </r>
    <r>
      <rPr>
        <sz val="14"/>
        <color theme="1"/>
        <rFont val="Calibri"/>
        <family val="2"/>
        <scheme val="minor"/>
      </rPr>
      <t xml:space="preserve"> </t>
    </r>
  </si>
  <si>
    <t>Il s'agit d'indiquer les taux de remise sur le volume annuel de commandes, par tranches de montants.
Cette remise par tranche sera appliqué au montant total estimé du Volet 1 (Prestations) + Volet 2 (Mobiliers neufs) de votre offre</t>
  </si>
  <si>
    <t>à partir de 4 500 001</t>
  </si>
  <si>
    <t>CA en  € HT réalisé par le titulaire avec l’ensemble des entités concernées par l'accord-cadre</t>
  </si>
  <si>
    <t>Remise  en %</t>
  </si>
  <si>
    <t>Les lignes en orangé doivent être renseignées par  le soumissionnaire</t>
  </si>
  <si>
    <t xml:space="preserve">Les Taux journaliers forfaitaires  (TJM) des intervenants  sont ceux de l'onglet précédent </t>
  </si>
  <si>
    <t>Pièce 1
 Pièce 2
 Pièce 3</t>
  </si>
  <si>
    <r>
      <t xml:space="preserve">L'ensemble des postes de travail  devront avoir la possibilité d'offrir un réglage en hauteur du plateau.
Les structures de base seront de type "solo" et "duo".                                                                                                                         
 Ces structures seront déclinées en 2 versions: </t>
    </r>
    <r>
      <rPr>
        <b/>
        <sz val="11"/>
        <color theme="1"/>
        <rFont val="Corbel"/>
        <family val="2"/>
      </rPr>
      <t>Ajustable mécaniquement et règlable électriquement.</t>
    </r>
    <r>
      <rPr>
        <sz val="11"/>
        <color theme="1"/>
        <rFont val="Corbel"/>
        <family val="2"/>
      </rPr>
      <t xml:space="preserve">           
Proposer un large choix de coloris, </t>
    </r>
    <r>
      <rPr>
        <b/>
        <u/>
        <sz val="11"/>
        <color theme="1"/>
        <rFont val="Corbel"/>
        <family val="2"/>
      </rPr>
      <t>8 minimum</t>
    </r>
    <r>
      <rPr>
        <sz val="11"/>
        <color theme="1"/>
        <rFont val="Corbel"/>
        <family val="2"/>
      </rPr>
      <t>, tant pour le plan de travail que pour son pietement, en indiquant les coloris standard sans supplément de prix. et ceux en option (supplément éventuel à indiquer dans l'offre)..                          
La gestion des câbles sera assurée grâce à une goulotte horizontale métallique permettant la remontée des boîtiers et leur fixation.                                                                                                                                                                                                           Elle devra être totalement accessible par le dessus lorsque le plateau sera coulissé en position ouverte pour faciliter les opérations de maintenance.                                                                                                                                                                 
Concernant la gestion verticale des câbles, une solution</t>
    </r>
    <r>
      <rPr>
        <b/>
        <sz val="11"/>
        <color theme="1"/>
        <rFont val="Corbel"/>
        <family val="2"/>
      </rPr>
      <t xml:space="preserve"> simple</t>
    </r>
    <r>
      <rPr>
        <sz val="11"/>
        <color theme="1"/>
        <rFont val="Corbel"/>
        <family val="2"/>
      </rPr>
      <t xml:space="preserve"> devra compléter le dispositif.</t>
    </r>
  </si>
  <si>
    <t>Modèle esthétique ET confortable  AVEC roulettes
Finition tissu 
Large choix de coloris assise confortable garnissage mousse densité 30-35kg/m3 minimum                                                                                
 Hauteur d'assise 45 cm minimum</t>
  </si>
  <si>
    <t>Aucune ligne de produit ne doit être supprimée hormis pour l'ajout de lgnes lorsque indiqué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</si>
</sst>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 _€_-;\-* #,##0.00\ _€_-;_-* &quot;-&quot;??\ _€_-;_-@_-"/>
    <numFmt numFmtId="165" formatCode="0.000"/>
    <numFmt numFmtId="166" formatCode="0.0%"/>
    <numFmt numFmtId="167" formatCode="_-* #,##0\ _€_-;\-* #,##0\ _€_-;_-* &quot;-&quot;\ _€_-;_-@_-"/>
  </numFmts>
  <fonts count="92" x14ac:knownFonts="1">
    <font>
      <sz val="11"/>
      <color theme="1"/>
      <name val="Calibri"/>
      <family val="2"/>
      <scheme val="minor"/>
    </font>
    <font>
      <sz val="10"/>
      <color theme="1"/>
      <name val="Arial"/>
      <family val="2"/>
    </font>
    <font>
      <b/>
      <sz val="11"/>
      <color theme="1"/>
      <name val="Calibri"/>
      <family val="2"/>
      <scheme val="minor"/>
    </font>
    <font>
      <sz val="10"/>
      <color indexed="8"/>
      <name val="Arial"/>
      <family val="2"/>
    </font>
    <font>
      <b/>
      <sz val="11"/>
      <color rgb="FFFF0000"/>
      <name val="Calibri"/>
      <family val="2"/>
      <scheme val="minor"/>
    </font>
    <font>
      <b/>
      <sz val="10"/>
      <name val="Calibri"/>
      <family val="2"/>
      <scheme val="minor"/>
    </font>
    <font>
      <sz val="11"/>
      <color theme="1"/>
      <name val="Calibri"/>
      <family val="2"/>
      <scheme val="minor"/>
    </font>
    <font>
      <b/>
      <sz val="1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0"/>
      <color theme="1"/>
      <name val="Calibri"/>
      <family val="2"/>
      <scheme val="minor"/>
    </font>
    <font>
      <sz val="11"/>
      <color rgb="FF0070C0"/>
      <name val="Calibri"/>
      <family val="2"/>
      <scheme val="minor"/>
    </font>
    <font>
      <b/>
      <sz val="11"/>
      <color rgb="FF0070C0"/>
      <name val="Calibri"/>
      <family val="2"/>
      <scheme val="minor"/>
    </font>
    <font>
      <sz val="9"/>
      <color rgb="FF0070C0"/>
      <name val="Calibri"/>
      <family val="2"/>
      <scheme val="minor"/>
    </font>
    <font>
      <b/>
      <sz val="11"/>
      <color theme="0"/>
      <name val="Calibri"/>
      <family val="2"/>
      <scheme val="minor"/>
    </font>
    <font>
      <sz val="11"/>
      <name val="Calibri"/>
      <family val="2"/>
      <scheme val="minor"/>
    </font>
    <font>
      <sz val="12"/>
      <color theme="1"/>
      <name val="Calibri"/>
      <family val="2"/>
      <scheme val="minor"/>
    </font>
    <font>
      <b/>
      <sz val="14"/>
      <color theme="1"/>
      <name val="Calibri"/>
      <family val="2"/>
      <scheme val="minor"/>
    </font>
    <font>
      <b/>
      <sz val="9"/>
      <name val="Calibri"/>
      <family val="2"/>
      <scheme val="minor"/>
    </font>
    <font>
      <b/>
      <sz val="12"/>
      <name val="Calibri"/>
      <family val="2"/>
      <scheme val="minor"/>
    </font>
    <font>
      <b/>
      <sz val="12"/>
      <color theme="0"/>
      <name val="Calibri"/>
      <family val="2"/>
      <scheme val="minor"/>
    </font>
    <font>
      <b/>
      <sz val="14"/>
      <color theme="0"/>
      <name val="Calibri"/>
      <family val="2"/>
      <scheme val="minor"/>
    </font>
    <font>
      <sz val="9"/>
      <color theme="0"/>
      <name val="Calibri"/>
      <family val="2"/>
      <scheme val="minor"/>
    </font>
    <font>
      <sz val="10"/>
      <name val="Calibri"/>
      <family val="2"/>
      <scheme val="minor"/>
    </font>
    <font>
      <b/>
      <sz val="12"/>
      <color theme="1"/>
      <name val="Calibri"/>
      <family val="2"/>
      <scheme val="minor"/>
    </font>
    <font>
      <b/>
      <sz val="11"/>
      <color indexed="8"/>
      <name val="Calibri"/>
      <family val="2"/>
      <scheme val="minor"/>
    </font>
    <font>
      <b/>
      <sz val="14"/>
      <color rgb="FF0070C0"/>
      <name val="Calibri"/>
      <family val="2"/>
      <scheme val="minor"/>
    </font>
    <font>
      <sz val="12"/>
      <color theme="0"/>
      <name val="Calibri"/>
      <family val="2"/>
      <scheme val="minor"/>
    </font>
    <font>
      <i/>
      <sz val="11"/>
      <color rgb="FF0070C0"/>
      <name val="Calibri"/>
      <family val="2"/>
      <scheme val="minor"/>
    </font>
    <font>
      <sz val="14"/>
      <color theme="1"/>
      <name val="Calibri"/>
      <family val="2"/>
      <scheme val="minor"/>
    </font>
    <font>
      <b/>
      <u/>
      <sz val="11"/>
      <color theme="1"/>
      <name val="Calibri"/>
      <family val="2"/>
      <scheme val="minor"/>
    </font>
    <font>
      <b/>
      <sz val="16"/>
      <color theme="1"/>
      <name val="Calibri"/>
      <family val="2"/>
      <scheme val="minor"/>
    </font>
    <font>
      <b/>
      <sz val="12"/>
      <color rgb="FF0070C0"/>
      <name val="Calibri"/>
      <family val="2"/>
      <scheme val="minor"/>
    </font>
    <font>
      <b/>
      <sz val="16"/>
      <color theme="0"/>
      <name val="Calibri"/>
      <family val="2"/>
      <scheme val="minor"/>
    </font>
    <font>
      <i/>
      <sz val="11"/>
      <color theme="1"/>
      <name val="Calibri"/>
      <family val="2"/>
      <scheme val="minor"/>
    </font>
    <font>
      <i/>
      <sz val="10"/>
      <color theme="1"/>
      <name val="Calibri"/>
      <family val="2"/>
      <scheme val="minor"/>
    </font>
    <font>
      <i/>
      <sz val="12"/>
      <color theme="1"/>
      <name val="Calibri"/>
      <family val="2"/>
      <scheme val="minor"/>
    </font>
    <font>
      <sz val="9"/>
      <color rgb="FF00B050"/>
      <name val="Calibri"/>
      <family val="2"/>
      <scheme val="minor"/>
    </font>
    <font>
      <sz val="11"/>
      <color rgb="FF00B050"/>
      <name val="Calibri"/>
      <family val="2"/>
      <scheme val="minor"/>
    </font>
    <font>
      <sz val="9"/>
      <color theme="9" tint="-0.249977111117893"/>
      <name val="Calibri"/>
      <family val="2"/>
      <scheme val="minor"/>
    </font>
    <font>
      <sz val="11"/>
      <color theme="9" tint="-0.249977111117893"/>
      <name val="Calibri"/>
      <family val="2"/>
      <scheme val="minor"/>
    </font>
    <font>
      <b/>
      <sz val="26"/>
      <color theme="9" tint="-0.249977111117893"/>
      <name val="Wingdings"/>
      <charset val="2"/>
    </font>
    <font>
      <b/>
      <i/>
      <sz val="12"/>
      <color theme="1"/>
      <name val="Calibri"/>
      <family val="2"/>
      <scheme val="minor"/>
    </font>
    <font>
      <b/>
      <sz val="11"/>
      <color theme="1"/>
      <name val="Corbel"/>
      <family val="2"/>
    </font>
    <font>
      <b/>
      <sz val="10"/>
      <name val="Corbel"/>
      <family val="2"/>
    </font>
    <font>
      <b/>
      <sz val="10"/>
      <color theme="1"/>
      <name val="Corbel"/>
      <family val="2"/>
    </font>
    <font>
      <b/>
      <sz val="11"/>
      <name val="Corbel"/>
      <family val="2"/>
    </font>
    <font>
      <sz val="10"/>
      <name val="Corbel"/>
      <family val="2"/>
    </font>
    <font>
      <sz val="10"/>
      <color theme="1"/>
      <name val="Corbel"/>
      <family val="2"/>
    </font>
    <font>
      <b/>
      <u/>
      <sz val="10"/>
      <color theme="1"/>
      <name val="Corbel"/>
      <family val="2"/>
    </font>
    <font>
      <sz val="12"/>
      <name val="Corbel"/>
      <family val="2"/>
    </font>
    <font>
      <sz val="10"/>
      <color rgb="FF000000"/>
      <name val="Corbel"/>
      <family val="2"/>
    </font>
    <font>
      <b/>
      <sz val="26"/>
      <color theme="9" tint="-0.249977111117893"/>
      <name val="Calibri"/>
      <family val="2"/>
      <scheme val="minor"/>
    </font>
    <font>
      <b/>
      <i/>
      <sz val="14"/>
      <color theme="0"/>
      <name val="Calibri"/>
      <family val="2"/>
      <scheme val="minor"/>
    </font>
    <font>
      <sz val="14"/>
      <color theme="0"/>
      <name val="Calibri"/>
      <family val="2"/>
      <scheme val="minor"/>
    </font>
    <font>
      <b/>
      <sz val="14"/>
      <name val="Calibri"/>
      <family val="2"/>
      <scheme val="minor"/>
    </font>
    <font>
      <sz val="14"/>
      <name val="Calibri"/>
      <family val="2"/>
      <scheme val="minor"/>
    </font>
    <font>
      <sz val="12"/>
      <color rgb="FF0070C0"/>
      <name val="Calibri"/>
      <family val="2"/>
      <scheme val="minor"/>
    </font>
    <font>
      <sz val="10"/>
      <color rgb="FF0070C0"/>
      <name val="Calibri"/>
      <family val="2"/>
      <scheme val="minor"/>
    </font>
    <font>
      <sz val="12"/>
      <name val="Calibri"/>
      <family val="2"/>
      <scheme val="minor"/>
    </font>
    <font>
      <b/>
      <u/>
      <sz val="11"/>
      <color rgb="FFFF0000"/>
      <name val="Calibri"/>
      <family val="2"/>
      <scheme val="minor"/>
    </font>
    <font>
      <b/>
      <sz val="16"/>
      <color rgb="FF0070C0"/>
      <name val="Calibri"/>
      <family val="2"/>
      <scheme val="minor"/>
    </font>
    <font>
      <sz val="11"/>
      <color theme="1"/>
      <name val="Corbel"/>
      <family val="2"/>
    </font>
    <font>
      <b/>
      <u/>
      <sz val="11"/>
      <color theme="1"/>
      <name val="Corbel"/>
      <family val="2"/>
    </font>
    <font>
      <b/>
      <i/>
      <sz val="12"/>
      <name val="Calibri"/>
      <family val="2"/>
      <scheme val="minor"/>
    </font>
    <font>
      <b/>
      <sz val="16"/>
      <color rgb="FFFF0000"/>
      <name val="Calibri"/>
      <family val="2"/>
      <scheme val="minor"/>
    </font>
    <font>
      <sz val="16"/>
      <color theme="1"/>
      <name val="Calibri"/>
      <family val="2"/>
      <scheme val="minor"/>
    </font>
    <font>
      <b/>
      <sz val="18"/>
      <color rgb="FF0070C0"/>
      <name val="Calibri"/>
      <family val="2"/>
      <scheme val="minor"/>
    </font>
    <font>
      <sz val="11"/>
      <color rgb="FFFF0000"/>
      <name val="Calibri"/>
      <family val="2"/>
      <scheme val="minor"/>
    </font>
    <font>
      <b/>
      <sz val="14"/>
      <color rgb="FFFF0000"/>
      <name val="Calibri"/>
      <family val="2"/>
      <scheme val="minor"/>
    </font>
    <font>
      <b/>
      <sz val="16"/>
      <color rgb="FF0070C0"/>
      <name val="Berlin Sans FB Demi"/>
      <family val="2"/>
    </font>
    <font>
      <sz val="16"/>
      <color rgb="FFFF0000"/>
      <name val="Calibri"/>
      <family val="2"/>
      <scheme val="minor"/>
    </font>
    <font>
      <sz val="11"/>
      <color theme="0"/>
      <name val="Calibri"/>
      <family val="2"/>
      <scheme val="minor"/>
    </font>
    <font>
      <sz val="9"/>
      <name val="Calibri"/>
      <family val="2"/>
      <scheme val="minor"/>
    </font>
    <font>
      <sz val="11"/>
      <color theme="2" tint="-0.89999084444715716"/>
      <name val="Calibri"/>
      <family val="2"/>
      <scheme val="minor"/>
    </font>
    <font>
      <b/>
      <i/>
      <sz val="11"/>
      <color theme="0"/>
      <name val="Calibri"/>
      <family val="2"/>
      <scheme val="minor"/>
    </font>
    <font>
      <sz val="12"/>
      <color indexed="8"/>
      <name val="Calibri"/>
      <family val="2"/>
      <scheme val="minor"/>
    </font>
    <font>
      <i/>
      <sz val="11"/>
      <color indexed="8"/>
      <name val="Calibri"/>
      <family val="2"/>
      <scheme val="minor"/>
    </font>
    <font>
      <sz val="11"/>
      <color indexed="8"/>
      <name val="Calibri"/>
      <family val="2"/>
      <scheme val="minor"/>
    </font>
    <font>
      <i/>
      <sz val="11"/>
      <color theme="0"/>
      <name val="Calibri"/>
      <family val="2"/>
      <scheme val="minor"/>
    </font>
    <font>
      <u/>
      <sz val="14"/>
      <color theme="1"/>
      <name val="Calibri"/>
      <family val="2"/>
      <scheme val="minor"/>
    </font>
    <font>
      <b/>
      <sz val="12"/>
      <color indexed="8"/>
      <name val="Calibri"/>
      <family val="2"/>
      <scheme val="minor"/>
    </font>
    <font>
      <b/>
      <sz val="26"/>
      <name val="Wingdings"/>
      <charset val="2"/>
    </font>
    <font>
      <i/>
      <sz val="11"/>
      <name val="Calibri"/>
      <family val="2"/>
      <scheme val="minor"/>
    </font>
    <font>
      <b/>
      <sz val="12"/>
      <color rgb="FFFF0000"/>
      <name val="Calibri"/>
      <family val="2"/>
      <scheme val="minor"/>
    </font>
    <font>
      <b/>
      <sz val="10"/>
      <color rgb="FFFF0000"/>
      <name val="Calibri"/>
      <family val="2"/>
      <scheme val="minor"/>
    </font>
    <font>
      <sz val="10"/>
      <color rgb="FFFF0000"/>
      <name val="Calibri"/>
      <family val="2"/>
      <scheme val="minor"/>
    </font>
    <font>
      <b/>
      <sz val="11"/>
      <color rgb="FFFF0000"/>
      <name val="Corbel"/>
      <family val="2"/>
    </font>
    <font>
      <sz val="12"/>
      <color rgb="FFFF0000"/>
      <name val="Calibri"/>
      <family val="2"/>
      <scheme val="minor"/>
    </font>
    <font>
      <b/>
      <u/>
      <sz val="10"/>
      <color rgb="FFFF0000"/>
      <name val="Arial"/>
      <family val="2"/>
    </font>
    <font>
      <b/>
      <sz val="18"/>
      <color theme="0"/>
      <name val="Calibri"/>
      <family val="2"/>
      <scheme val="minor"/>
    </font>
  </fonts>
  <fills count="2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0070C0"/>
        <bgColor indexed="64"/>
      </patternFill>
    </fill>
    <fill>
      <patternFill patternType="solid">
        <fgColor theme="9" tint="0.79998168889431442"/>
        <bgColor indexed="0"/>
      </patternFill>
    </fill>
    <fill>
      <patternFill patternType="solid">
        <fgColor theme="9" tint="0.79998168889431442"/>
        <bgColor indexed="64"/>
      </patternFill>
    </fill>
    <fill>
      <patternFill patternType="solid">
        <fgColor theme="2" tint="-9.9978637043366805E-2"/>
        <bgColor indexed="0"/>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FF"/>
        <bgColor indexed="64"/>
      </patternFill>
    </fill>
    <fill>
      <patternFill patternType="solid">
        <fgColor rgb="FF92D050"/>
        <bgColor indexed="64"/>
      </patternFill>
    </fill>
    <fill>
      <patternFill patternType="solid">
        <fgColor theme="0" tint="-0.14999847407452621"/>
        <bgColor indexed="64"/>
      </patternFill>
    </fill>
    <fill>
      <patternFill patternType="solid">
        <fgColor theme="2"/>
        <bgColor indexed="64"/>
      </patternFill>
    </fill>
    <fill>
      <patternFill patternType="solid">
        <fgColor rgb="FF92D050"/>
        <bgColor indexed="0"/>
      </patternFill>
    </fill>
    <fill>
      <patternFill patternType="solid">
        <fgColor theme="6" tint="0.39997558519241921"/>
        <bgColor indexed="64"/>
      </patternFill>
    </fill>
    <fill>
      <patternFill patternType="solid">
        <fgColor theme="2" tint="-0.249977111117893"/>
        <bgColor indexed="64"/>
      </patternFill>
    </fill>
    <fill>
      <patternFill patternType="solid">
        <fgColor rgb="FF0070C0"/>
        <bgColor indexed="0"/>
      </patternFill>
    </fill>
    <fill>
      <patternFill patternType="solid">
        <fgColor indexed="9"/>
        <bgColor indexed="0"/>
      </patternFill>
    </fill>
    <fill>
      <patternFill patternType="solid">
        <fgColor theme="0"/>
        <bgColor indexed="0"/>
      </patternFill>
    </fill>
    <fill>
      <patternFill patternType="solid">
        <fgColor rgb="FF00B0F0"/>
        <bgColor indexed="64"/>
      </patternFill>
    </fill>
    <fill>
      <patternFill patternType="solid">
        <fgColor theme="4" tint="0.39997558519241921"/>
        <bgColor indexed="64"/>
      </patternFill>
    </fill>
    <fill>
      <patternFill patternType="solid">
        <fgColor rgb="FFFFFF00"/>
        <bgColor indexed="0"/>
      </patternFill>
    </fill>
    <fill>
      <patternFill patternType="solid">
        <fgColor theme="9" tint="0.39997558519241921"/>
        <bgColor indexed="64"/>
      </patternFill>
    </fill>
    <fill>
      <patternFill patternType="solid">
        <fgColor theme="9" tint="0.59999389629810485"/>
        <bgColor indexed="64"/>
      </patternFill>
    </fill>
    <fill>
      <patternFill patternType="solid">
        <fgColor rgb="FF00B050"/>
        <bgColor indexed="64"/>
      </patternFill>
    </fill>
  </fills>
  <borders count="6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s>
  <cellStyleXfs count="6">
    <xf numFmtId="0" fontId="0" fillId="0" borderId="0"/>
    <xf numFmtId="0" fontId="3" fillId="0" borderId="0"/>
    <xf numFmtId="0" fontId="3" fillId="0" borderId="0"/>
    <xf numFmtId="0" fontId="6" fillId="0" borderId="0"/>
    <xf numFmtId="43" fontId="6" fillId="0" borderId="0" applyFont="0" applyFill="0" applyBorder="0" applyAlignment="0" applyProtection="0"/>
    <xf numFmtId="9" fontId="6" fillId="0" borderId="0" applyFont="0" applyFill="0" applyBorder="0" applyAlignment="0" applyProtection="0"/>
  </cellStyleXfs>
  <cellXfs count="771">
    <xf numFmtId="0" fontId="0" fillId="0" borderId="0" xfId="0"/>
    <xf numFmtId="0" fontId="4" fillId="0" borderId="0" xfId="0" applyFont="1" applyAlignment="1">
      <alignment horizontal="left" vertical="center" wrapText="1"/>
    </xf>
    <xf numFmtId="0" fontId="4" fillId="0" borderId="6" xfId="0" applyFont="1" applyBorder="1" applyAlignment="1">
      <alignment horizontal="left" vertical="center" wrapText="1"/>
    </xf>
    <xf numFmtId="0" fontId="12" fillId="0" borderId="0" xfId="0" applyFont="1" applyAlignment="1">
      <alignment horizontal="left"/>
    </xf>
    <xf numFmtId="0" fontId="0" fillId="0" borderId="0" xfId="0" applyAlignment="1">
      <alignment vertical="center"/>
    </xf>
    <xf numFmtId="0" fontId="12" fillId="0" borderId="0" xfId="0" applyFont="1" applyAlignment="1">
      <alignment vertical="center"/>
    </xf>
    <xf numFmtId="0" fontId="0" fillId="0" borderId="0" xfId="0" applyAlignment="1">
      <alignment horizontal="left"/>
    </xf>
    <xf numFmtId="0" fontId="18" fillId="0" borderId="0" xfId="0" applyFont="1" applyAlignment="1">
      <alignment vertical="center"/>
    </xf>
    <xf numFmtId="0" fontId="20" fillId="9" borderId="19" xfId="2" applyFont="1" applyFill="1" applyBorder="1" applyAlignment="1">
      <alignment horizontal="center" vertical="center" wrapText="1"/>
    </xf>
    <xf numFmtId="0" fontId="0" fillId="0" borderId="0" xfId="0" applyAlignment="1">
      <alignment wrapText="1"/>
    </xf>
    <xf numFmtId="0" fontId="9" fillId="0" borderId="0" xfId="0" applyFont="1" applyAlignment="1">
      <alignment vertical="top" wrapText="1"/>
    </xf>
    <xf numFmtId="0" fontId="11" fillId="0" borderId="4" xfId="0" applyFont="1" applyBorder="1" applyAlignment="1">
      <alignment horizontal="left" vertical="center" wrapText="1"/>
    </xf>
    <xf numFmtId="0" fontId="8" fillId="0" borderId="4" xfId="0" applyFont="1" applyBorder="1" applyAlignment="1">
      <alignment horizontal="left" vertical="center" wrapText="1"/>
    </xf>
    <xf numFmtId="0" fontId="7" fillId="9" borderId="19" xfId="2" applyFont="1" applyFill="1" applyBorder="1" applyAlignment="1">
      <alignment horizontal="center" vertical="center" wrapText="1"/>
    </xf>
    <xf numFmtId="0" fontId="2" fillId="10" borderId="2" xfId="0" applyFont="1" applyFill="1" applyBorder="1" applyAlignment="1">
      <alignment vertical="center" wrapText="1"/>
    </xf>
    <xf numFmtId="0" fontId="28" fillId="6" borderId="0" xfId="0" applyFont="1" applyFill="1" applyAlignment="1">
      <alignment horizontal="center" vertical="center"/>
    </xf>
    <xf numFmtId="0" fontId="17" fillId="0" borderId="0" xfId="0" applyFont="1"/>
    <xf numFmtId="0" fontId="17" fillId="0" borderId="0" xfId="0" applyFont="1" applyAlignment="1">
      <alignment vertical="center"/>
    </xf>
    <xf numFmtId="0" fontId="9" fillId="0" borderId="0" xfId="0" applyFont="1" applyAlignment="1">
      <alignment vertical="top"/>
    </xf>
    <xf numFmtId="49" fontId="10" fillId="0" borderId="0" xfId="0" applyNumberFormat="1" applyFont="1" applyAlignment="1">
      <alignment vertical="center"/>
    </xf>
    <xf numFmtId="0" fontId="25" fillId="0" borderId="0" xfId="0" applyFont="1" applyAlignment="1">
      <alignment vertical="center"/>
    </xf>
    <xf numFmtId="0" fontId="21" fillId="6" borderId="0" xfId="0" applyFont="1" applyFill="1" applyAlignment="1">
      <alignment vertical="center"/>
    </xf>
    <xf numFmtId="164" fontId="0" fillId="0" borderId="0" xfId="0" applyNumberFormat="1"/>
    <xf numFmtId="164" fontId="18" fillId="0" borderId="0" xfId="0" applyNumberFormat="1" applyFont="1" applyAlignment="1">
      <alignment vertical="center"/>
    </xf>
    <xf numFmtId="164" fontId="0" fillId="0" borderId="0" xfId="0" applyNumberFormat="1" applyAlignment="1">
      <alignment vertical="center"/>
    </xf>
    <xf numFmtId="9" fontId="0" fillId="0" borderId="0" xfId="5" applyFont="1" applyAlignment="1">
      <alignment vertical="center"/>
    </xf>
    <xf numFmtId="0" fontId="23" fillId="6" borderId="0" xfId="0" applyFont="1" applyFill="1"/>
    <xf numFmtId="0" fontId="8" fillId="3" borderId="0" xfId="0" applyFont="1" applyFill="1"/>
    <xf numFmtId="0" fontId="8" fillId="5" borderId="1" xfId="0" applyFont="1" applyFill="1" applyBorder="1"/>
    <xf numFmtId="0" fontId="8" fillId="8" borderId="2" xfId="0" applyFont="1" applyFill="1" applyBorder="1" applyAlignment="1">
      <alignment vertical="center"/>
    </xf>
    <xf numFmtId="164" fontId="9" fillId="0" borderId="0" xfId="0" applyNumberFormat="1" applyFont="1" applyAlignment="1">
      <alignment vertical="center"/>
    </xf>
    <xf numFmtId="164" fontId="9" fillId="0" borderId="0" xfId="0" applyNumberFormat="1" applyFont="1"/>
    <xf numFmtId="164" fontId="9" fillId="0" borderId="2" xfId="0" applyNumberFormat="1" applyFont="1" applyBorder="1" applyAlignment="1">
      <alignment vertical="center"/>
    </xf>
    <xf numFmtId="0" fontId="0" fillId="11" borderId="0" xfId="0" applyFill="1"/>
    <xf numFmtId="0" fontId="25" fillId="11" borderId="0" xfId="0" applyFont="1" applyFill="1"/>
    <xf numFmtId="0" fontId="2" fillId="0" borderId="0" xfId="0" applyFont="1"/>
    <xf numFmtId="0" fontId="32" fillId="0" borderId="0" xfId="0" applyFont="1"/>
    <xf numFmtId="0" fontId="13" fillId="0" borderId="0" xfId="0" applyFont="1" applyAlignment="1">
      <alignment vertical="center"/>
    </xf>
    <xf numFmtId="0" fontId="25" fillId="4" borderId="7" xfId="0" applyFont="1" applyFill="1" applyBorder="1" applyAlignment="1">
      <alignment vertical="center" wrapText="1"/>
    </xf>
    <xf numFmtId="164" fontId="4" fillId="0" borderId="6" xfId="0" applyNumberFormat="1" applyFont="1" applyBorder="1" applyAlignment="1">
      <alignment horizontal="left" vertical="center" wrapText="1"/>
    </xf>
    <xf numFmtId="164" fontId="8" fillId="0" borderId="0" xfId="0" applyNumberFormat="1" applyFont="1" applyAlignment="1">
      <alignment vertical="center"/>
    </xf>
    <xf numFmtId="164" fontId="17" fillId="0" borderId="0" xfId="0" applyNumberFormat="1" applyFont="1"/>
    <xf numFmtId="164" fontId="17" fillId="0" borderId="0" xfId="0" applyNumberFormat="1" applyFont="1" applyAlignment="1">
      <alignment vertical="center"/>
    </xf>
    <xf numFmtId="0" fontId="19" fillId="9" borderId="19" xfId="2" applyFont="1" applyFill="1" applyBorder="1" applyAlignment="1">
      <alignment horizontal="center" vertical="center" wrapText="1"/>
    </xf>
    <xf numFmtId="0" fontId="8" fillId="8" borderId="16" xfId="0" applyFont="1" applyFill="1" applyBorder="1" applyAlignment="1">
      <alignment vertical="center"/>
    </xf>
    <xf numFmtId="0" fontId="8" fillId="8" borderId="4" xfId="0" applyFont="1" applyFill="1" applyBorder="1" applyAlignment="1">
      <alignment vertical="center"/>
    </xf>
    <xf numFmtId="0" fontId="8" fillId="10" borderId="1" xfId="0" applyFont="1" applyFill="1" applyBorder="1" applyAlignment="1">
      <alignment vertical="center"/>
    </xf>
    <xf numFmtId="164" fontId="16" fillId="3" borderId="4" xfId="0" applyNumberFormat="1" applyFont="1" applyFill="1" applyBorder="1" applyAlignment="1">
      <alignment horizontal="center" vertical="center"/>
    </xf>
    <xf numFmtId="0" fontId="21" fillId="6" borderId="8" xfId="0" applyFont="1" applyFill="1" applyBorder="1" applyAlignment="1">
      <alignment horizontal="left" vertical="center"/>
    </xf>
    <xf numFmtId="0" fontId="28" fillId="6" borderId="0" xfId="0" applyFont="1" applyFill="1" applyAlignment="1">
      <alignment vertical="center" wrapText="1"/>
    </xf>
    <xf numFmtId="0" fontId="28" fillId="6" borderId="0" xfId="0" applyFont="1" applyFill="1" applyAlignment="1">
      <alignment vertical="center"/>
    </xf>
    <xf numFmtId="164" fontId="28" fillId="6" borderId="0" xfId="0" applyNumberFormat="1" applyFont="1" applyFill="1" applyAlignment="1">
      <alignment vertical="center"/>
    </xf>
    <xf numFmtId="0" fontId="2" fillId="8" borderId="2" xfId="0" applyFont="1" applyFill="1" applyBorder="1" applyAlignment="1">
      <alignment horizontal="center" vertical="center"/>
    </xf>
    <xf numFmtId="0" fontId="0" fillId="3" borderId="0" xfId="0" applyFill="1" applyAlignment="1">
      <alignment vertical="center"/>
    </xf>
    <xf numFmtId="0" fontId="2" fillId="2" borderId="1" xfId="0" applyFont="1" applyFill="1" applyBorder="1" applyAlignment="1">
      <alignment horizontal="left" vertical="center"/>
    </xf>
    <xf numFmtId="0" fontId="8" fillId="2" borderId="1" xfId="0" applyFont="1" applyFill="1" applyBorder="1" applyAlignment="1">
      <alignment vertical="center"/>
    </xf>
    <xf numFmtId="164" fontId="9" fillId="2" borderId="3" xfId="0" applyNumberFormat="1" applyFont="1" applyFill="1" applyBorder="1" applyAlignment="1">
      <alignment vertical="center"/>
    </xf>
    <xf numFmtId="0" fontId="8" fillId="0" borderId="1" xfId="0" applyFont="1" applyBorder="1" applyAlignment="1">
      <alignment horizontal="left" vertical="center" wrapText="1"/>
    </xf>
    <xf numFmtId="0" fontId="8" fillId="0" borderId="0" xfId="0" applyFont="1" applyAlignment="1">
      <alignment horizontal="left" vertical="center" wrapText="1"/>
    </xf>
    <xf numFmtId="0" fontId="8" fillId="3" borderId="0" xfId="0" applyFont="1" applyFill="1" applyAlignment="1">
      <alignment vertical="center"/>
    </xf>
    <xf numFmtId="0" fontId="8" fillId="3" borderId="1" xfId="0" applyFont="1" applyFill="1" applyBorder="1" applyAlignment="1">
      <alignment vertical="center"/>
    </xf>
    <xf numFmtId="164" fontId="9" fillId="0" borderId="3" xfId="0" applyNumberFormat="1" applyFont="1" applyBorder="1" applyAlignment="1">
      <alignment vertical="center"/>
    </xf>
    <xf numFmtId="0" fontId="8" fillId="3" borderId="5" xfId="0" applyFont="1" applyFill="1" applyBorder="1" applyAlignment="1">
      <alignment vertical="center"/>
    </xf>
    <xf numFmtId="0" fontId="25" fillId="10" borderId="2" xfId="0" applyFont="1" applyFill="1" applyBorder="1" applyAlignment="1">
      <alignment horizontal="left" vertical="center" wrapText="1"/>
    </xf>
    <xf numFmtId="9" fontId="25" fillId="8" borderId="24" xfId="5" applyFont="1" applyFill="1" applyBorder="1" applyAlignment="1">
      <alignment horizontal="center" vertical="center"/>
    </xf>
    <xf numFmtId="9" fontId="25" fillId="8" borderId="25" xfId="5" applyFont="1" applyFill="1" applyBorder="1" applyAlignment="1">
      <alignment horizontal="center" vertical="center"/>
    </xf>
    <xf numFmtId="0" fontId="32" fillId="0" borderId="0" xfId="0" applyFont="1" applyAlignment="1">
      <alignment vertical="center" wrapText="1"/>
    </xf>
    <xf numFmtId="0" fontId="2" fillId="10" borderId="5" xfId="0" applyFont="1" applyFill="1" applyBorder="1" applyAlignment="1">
      <alignment vertical="center" wrapText="1"/>
    </xf>
    <xf numFmtId="0" fontId="25" fillId="0" borderId="0" xfId="0" applyFont="1" applyAlignment="1">
      <alignment horizontal="right" vertical="center"/>
    </xf>
    <xf numFmtId="164" fontId="13" fillId="0" borderId="0" xfId="0" applyNumberFormat="1" applyFont="1" applyAlignment="1">
      <alignment horizontal="left" vertical="center" wrapText="1"/>
    </xf>
    <xf numFmtId="0" fontId="35" fillId="0" borderId="0" xfId="0" applyFont="1" applyAlignment="1">
      <alignment horizontal="center" vertical="center"/>
    </xf>
    <xf numFmtId="0" fontId="36" fillId="3" borderId="2" xfId="0" applyFont="1" applyFill="1" applyBorder="1" applyAlignment="1">
      <alignment horizontal="center" vertical="center"/>
    </xf>
    <xf numFmtId="0" fontId="35" fillId="2" borderId="3" xfId="0" applyFont="1" applyFill="1" applyBorder="1" applyAlignment="1">
      <alignment vertical="center"/>
    </xf>
    <xf numFmtId="0" fontId="37" fillId="3" borderId="6" xfId="0" applyFont="1" applyFill="1" applyBorder="1" applyAlignment="1">
      <alignment horizontal="left" vertical="center" wrapText="1"/>
    </xf>
    <xf numFmtId="0" fontId="38" fillId="3" borderId="1" xfId="0" applyFont="1" applyFill="1" applyBorder="1"/>
    <xf numFmtId="0" fontId="39" fillId="0" borderId="0" xfId="0" applyFont="1"/>
    <xf numFmtId="0" fontId="38" fillId="8" borderId="2" xfId="0" applyFont="1" applyFill="1" applyBorder="1" applyAlignment="1">
      <alignment vertical="center"/>
    </xf>
    <xf numFmtId="0" fontId="39" fillId="0" borderId="0" xfId="0" applyFont="1" applyAlignment="1">
      <alignment vertical="center"/>
    </xf>
    <xf numFmtId="0" fontId="41" fillId="0" borderId="0" xfId="0" applyFont="1" applyAlignment="1">
      <alignment vertical="center"/>
    </xf>
    <xf numFmtId="0" fontId="11" fillId="12" borderId="6" xfId="0" applyFont="1" applyFill="1" applyBorder="1" applyAlignment="1">
      <alignment horizontal="left" vertical="center" wrapText="1"/>
    </xf>
    <xf numFmtId="0" fontId="0" fillId="8" borderId="2" xfId="0" applyFill="1" applyBorder="1" applyAlignment="1">
      <alignment horizontal="center" vertical="center"/>
    </xf>
    <xf numFmtId="0" fontId="35" fillId="0" borderId="17" xfId="0" applyFont="1" applyBorder="1" applyAlignment="1">
      <alignment horizontal="left" vertical="center" wrapText="1"/>
    </xf>
    <xf numFmtId="0" fontId="8" fillId="0" borderId="1" xfId="0" applyFont="1" applyBorder="1" applyAlignment="1">
      <alignment wrapText="1"/>
    </xf>
    <xf numFmtId="164" fontId="9" fillId="0" borderId="3" xfId="0" applyNumberFormat="1" applyFont="1" applyBorder="1" applyAlignment="1">
      <alignment wrapText="1"/>
    </xf>
    <xf numFmtId="0" fontId="35" fillId="6" borderId="0" xfId="0" applyFont="1" applyFill="1" applyAlignment="1">
      <alignment horizontal="center" vertical="center"/>
    </xf>
    <xf numFmtId="0" fontId="36" fillId="0" borderId="2" xfId="0" applyFont="1" applyBorder="1" applyAlignment="1">
      <alignment horizontal="center" vertical="center"/>
    </xf>
    <xf numFmtId="0" fontId="36" fillId="0" borderId="5" xfId="0" applyFont="1" applyBorder="1" applyAlignment="1">
      <alignment horizontal="center" vertical="center"/>
    </xf>
    <xf numFmtId="0" fontId="36" fillId="0" borderId="4" xfId="0" applyFont="1" applyBorder="1" applyAlignment="1">
      <alignment horizontal="center" vertical="center"/>
    </xf>
    <xf numFmtId="0" fontId="43" fillId="6" borderId="9" xfId="0" applyFont="1" applyFill="1" applyBorder="1" applyAlignment="1">
      <alignment horizontal="left" vertical="center"/>
    </xf>
    <xf numFmtId="164" fontId="9" fillId="6" borderId="0" xfId="0" applyNumberFormat="1" applyFont="1" applyFill="1"/>
    <xf numFmtId="164" fontId="9" fillId="3" borderId="3" xfId="0" applyNumberFormat="1" applyFont="1" applyFill="1" applyBorder="1"/>
    <xf numFmtId="0" fontId="13" fillId="0" borderId="0" xfId="0" applyFont="1" applyAlignment="1">
      <alignment horizontal="left" vertical="center" wrapText="1"/>
    </xf>
    <xf numFmtId="0" fontId="48" fillId="3" borderId="4" xfId="0" applyFont="1" applyFill="1" applyBorder="1" applyAlignment="1">
      <alignment horizontal="left" vertical="center" wrapText="1"/>
    </xf>
    <xf numFmtId="2" fontId="42" fillId="3" borderId="1" xfId="0" applyNumberFormat="1" applyFont="1" applyFill="1" applyBorder="1" applyAlignment="1">
      <alignment horizontal="center" vertical="center" wrapText="1"/>
    </xf>
    <xf numFmtId="0" fontId="48" fillId="0" borderId="4" xfId="0" applyFont="1" applyBorder="1" applyAlignment="1">
      <alignment horizontal="left" vertical="center" wrapText="1"/>
    </xf>
    <xf numFmtId="0" fontId="48" fillId="14" borderId="14" xfId="0" applyFont="1" applyFill="1" applyBorder="1" applyAlignment="1">
      <alignment horizontal="left" vertical="center" wrapText="1"/>
    </xf>
    <xf numFmtId="0" fontId="9" fillId="14" borderId="2" xfId="0" applyFont="1" applyFill="1" applyBorder="1" applyAlignment="1">
      <alignment horizontal="center" vertical="center"/>
    </xf>
    <xf numFmtId="0" fontId="2" fillId="14" borderId="1" xfId="0" applyFont="1" applyFill="1" applyBorder="1" applyAlignment="1">
      <alignment horizontal="left" vertical="center"/>
    </xf>
    <xf numFmtId="0" fontId="35" fillId="14" borderId="3" xfId="0" applyFont="1" applyFill="1" applyBorder="1" applyAlignment="1">
      <alignment vertical="center"/>
    </xf>
    <xf numFmtId="0" fontId="49" fillId="0" borderId="4" xfId="0" applyFont="1" applyBorder="1" applyAlignment="1">
      <alignment horizontal="left" vertical="center" wrapText="1"/>
    </xf>
    <xf numFmtId="0" fontId="44" fillId="12" borderId="2" xfId="0" applyFont="1" applyFill="1" applyBorder="1" applyAlignment="1">
      <alignment horizontal="left" vertical="center" wrapText="1"/>
    </xf>
    <xf numFmtId="0" fontId="8" fillId="14" borderId="1" xfId="0" applyFont="1" applyFill="1" applyBorder="1" applyAlignment="1">
      <alignment vertical="center"/>
    </xf>
    <xf numFmtId="164" fontId="9" fillId="14" borderId="3" xfId="0" applyNumberFormat="1" applyFont="1" applyFill="1" applyBorder="1" applyAlignment="1">
      <alignment vertical="center"/>
    </xf>
    <xf numFmtId="0" fontId="49" fillId="12" borderId="4" xfId="0" applyFont="1" applyFill="1" applyBorder="1" applyAlignment="1">
      <alignment horizontal="left" vertical="center" wrapText="1"/>
    </xf>
    <xf numFmtId="0" fontId="52" fillId="12" borderId="4" xfId="0" applyFont="1" applyFill="1" applyBorder="1" applyAlignment="1">
      <alignment horizontal="left" vertical="center" wrapText="1"/>
    </xf>
    <xf numFmtId="0" fontId="48" fillId="12" borderId="4" xfId="0" applyFont="1" applyFill="1" applyBorder="1" applyAlignment="1">
      <alignment horizontal="left" vertical="center" wrapText="1"/>
    </xf>
    <xf numFmtId="0" fontId="49" fillId="12" borderId="21" xfId="0" applyFont="1" applyFill="1" applyBorder="1" applyAlignment="1">
      <alignment horizontal="left" vertical="center" wrapText="1"/>
    </xf>
    <xf numFmtId="0" fontId="49" fillId="12" borderId="16" xfId="0" applyFont="1" applyFill="1" applyBorder="1" applyAlignment="1">
      <alignment horizontal="left" vertical="center" wrapText="1"/>
    </xf>
    <xf numFmtId="0" fontId="49" fillId="12" borderId="2" xfId="0" applyFont="1" applyFill="1" applyBorder="1" applyAlignment="1">
      <alignment horizontal="left" vertical="center" wrapText="1"/>
    </xf>
    <xf numFmtId="0" fontId="49" fillId="3" borderId="2" xfId="0" applyFont="1" applyFill="1" applyBorder="1" applyAlignment="1">
      <alignment horizontal="left" vertical="center" wrapText="1"/>
    </xf>
    <xf numFmtId="0" fontId="36" fillId="3" borderId="16" xfId="0" applyFont="1" applyFill="1" applyBorder="1" applyAlignment="1">
      <alignment horizontal="center" vertical="center"/>
    </xf>
    <xf numFmtId="0" fontId="49" fillId="3" borderId="4" xfId="0" applyFont="1" applyFill="1" applyBorder="1" applyAlignment="1">
      <alignment horizontal="left" vertical="center" wrapText="1"/>
    </xf>
    <xf numFmtId="0" fontId="49" fillId="0" borderId="2" xfId="0" applyFont="1" applyBorder="1" applyAlignment="1">
      <alignment horizontal="left" vertical="center" wrapText="1"/>
    </xf>
    <xf numFmtId="0" fontId="49" fillId="3" borderId="21" xfId="0" applyFont="1" applyFill="1" applyBorder="1" applyAlignment="1">
      <alignment horizontal="left" vertical="center" wrapText="1"/>
    </xf>
    <xf numFmtId="0" fontId="35" fillId="5" borderId="3" xfId="0" applyFont="1" applyFill="1" applyBorder="1"/>
    <xf numFmtId="164" fontId="9" fillId="5" borderId="3" xfId="0" applyNumberFormat="1" applyFont="1" applyFill="1" applyBorder="1"/>
    <xf numFmtId="164" fontId="24" fillId="8" borderId="1" xfId="0" applyNumberFormat="1" applyFont="1" applyFill="1" applyBorder="1" applyAlignment="1">
      <alignment vertical="center"/>
    </xf>
    <xf numFmtId="164" fontId="24" fillId="10" borderId="1" xfId="0" applyNumberFormat="1" applyFont="1" applyFill="1" applyBorder="1" applyAlignment="1">
      <alignment vertical="center"/>
    </xf>
    <xf numFmtId="9" fontId="24" fillId="10" borderId="1" xfId="5" applyFont="1" applyFill="1" applyBorder="1" applyAlignment="1">
      <alignment vertical="center"/>
    </xf>
    <xf numFmtId="164" fontId="24" fillId="14" borderId="1" xfId="0" applyNumberFormat="1" applyFont="1" applyFill="1" applyBorder="1" applyAlignment="1">
      <alignment vertical="center"/>
    </xf>
    <xf numFmtId="9" fontId="24" fillId="14" borderId="1" xfId="5" applyFont="1" applyFill="1" applyBorder="1" applyAlignment="1">
      <alignment vertical="center"/>
    </xf>
    <xf numFmtId="164" fontId="16" fillId="14" borderId="6" xfId="0" applyNumberFormat="1" applyFont="1" applyFill="1" applyBorder="1" applyAlignment="1">
      <alignment horizontal="center" vertical="center"/>
    </xf>
    <xf numFmtId="2" fontId="53" fillId="3" borderId="1" xfId="0" applyNumberFormat="1" applyFont="1" applyFill="1" applyBorder="1" applyAlignment="1">
      <alignment horizontal="center" vertical="center" wrapText="1"/>
    </xf>
    <xf numFmtId="0" fontId="7" fillId="0" borderId="4" xfId="0" applyFont="1" applyBorder="1" applyAlignment="1">
      <alignment horizontal="left" vertical="center" wrapText="1"/>
    </xf>
    <xf numFmtId="0" fontId="2" fillId="3" borderId="6" xfId="0" applyFont="1" applyFill="1" applyBorder="1" applyAlignment="1">
      <alignment horizontal="left" vertical="center" wrapText="1"/>
    </xf>
    <xf numFmtId="0" fontId="2" fillId="0" borderId="4" xfId="0" applyFont="1" applyBorder="1" applyAlignment="1">
      <alignment horizontal="left" vertical="center" wrapText="1"/>
    </xf>
    <xf numFmtId="0" fontId="2" fillId="12" borderId="2" xfId="0" applyFont="1" applyFill="1" applyBorder="1" applyAlignment="1">
      <alignment horizontal="left" vertical="center" wrapText="1"/>
    </xf>
    <xf numFmtId="0" fontId="0" fillId="0" borderId="4" xfId="0" applyBorder="1" applyAlignment="1">
      <alignment horizontal="left" vertical="center" wrapText="1"/>
    </xf>
    <xf numFmtId="0" fontId="2" fillId="12" borderId="4"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6" fillId="0" borderId="4" xfId="0" applyFont="1" applyBorder="1" applyAlignment="1">
      <alignment horizontal="left" vertical="center" wrapText="1"/>
    </xf>
    <xf numFmtId="0" fontId="0" fillId="0" borderId="13" xfId="0" applyBorder="1" applyAlignment="1">
      <alignment horizontal="left" vertical="center" wrapText="1"/>
    </xf>
    <xf numFmtId="0" fontId="7" fillId="12" borderId="4" xfId="0" applyFont="1" applyFill="1" applyBorder="1" applyAlignment="1">
      <alignment horizontal="left" vertical="center" wrapText="1"/>
    </xf>
    <xf numFmtId="0" fontId="22" fillId="6" borderId="8" xfId="0" applyFont="1" applyFill="1" applyBorder="1" applyAlignment="1">
      <alignment horizontal="left" vertical="center"/>
    </xf>
    <xf numFmtId="0" fontId="0" fillId="3" borderId="4" xfId="0" applyFill="1" applyBorder="1" applyAlignment="1">
      <alignment horizontal="left" vertical="center" wrapText="1"/>
    </xf>
    <xf numFmtId="0" fontId="2" fillId="0" borderId="21" xfId="0" applyFont="1"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vertical="center" wrapText="1"/>
    </xf>
    <xf numFmtId="0" fontId="54" fillId="6" borderId="9" xfId="0" applyFont="1" applyFill="1" applyBorder="1" applyAlignment="1">
      <alignment horizontal="left" vertical="center"/>
    </xf>
    <xf numFmtId="0" fontId="55" fillId="0" borderId="0" xfId="0" applyFont="1"/>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7" fillId="14" borderId="6" xfId="0" applyFont="1" applyFill="1" applyBorder="1" applyAlignment="1">
      <alignment horizontal="left" vertical="center" wrapText="1"/>
    </xf>
    <xf numFmtId="0" fontId="40" fillId="14" borderId="5" xfId="0" applyFont="1" applyFill="1" applyBorder="1" applyAlignment="1">
      <alignment vertical="center"/>
    </xf>
    <xf numFmtId="0" fontId="40" fillId="14" borderId="1" xfId="0" applyFont="1" applyFill="1" applyBorder="1" applyAlignment="1">
      <alignment vertical="center"/>
    </xf>
    <xf numFmtId="164" fontId="11" fillId="14" borderId="3" xfId="0" applyNumberFormat="1" applyFont="1" applyFill="1" applyBorder="1" applyAlignment="1">
      <alignment vertical="center"/>
    </xf>
    <xf numFmtId="164" fontId="15" fillId="6" borderId="20" xfId="0" applyNumberFormat="1" applyFont="1" applyFill="1" applyBorder="1"/>
    <xf numFmtId="164" fontId="11" fillId="5" borderId="3" xfId="0" applyNumberFormat="1" applyFont="1" applyFill="1" applyBorder="1"/>
    <xf numFmtId="164" fontId="24" fillId="2" borderId="1" xfId="0" applyNumberFormat="1" applyFont="1" applyFill="1" applyBorder="1" applyAlignment="1">
      <alignment vertical="center"/>
    </xf>
    <xf numFmtId="9" fontId="24" fillId="2" borderId="1" xfId="5" applyFont="1" applyFill="1" applyBorder="1" applyAlignment="1">
      <alignment vertical="center"/>
    </xf>
    <xf numFmtId="0" fontId="7" fillId="0" borderId="2" xfId="0" applyFont="1" applyBorder="1" applyAlignment="1">
      <alignment horizontal="left" vertical="center" wrapText="1"/>
    </xf>
    <xf numFmtId="0" fontId="58" fillId="8" borderId="2" xfId="0" applyFont="1" applyFill="1" applyBorder="1" applyAlignment="1">
      <alignment horizontal="left" vertical="center"/>
    </xf>
    <xf numFmtId="0" fontId="56" fillId="0" borderId="0" xfId="0" applyFont="1" applyAlignment="1">
      <alignment vertical="center"/>
    </xf>
    <xf numFmtId="164" fontId="56" fillId="0" borderId="0" xfId="0" applyNumberFormat="1" applyFont="1" applyAlignment="1">
      <alignment vertical="center"/>
    </xf>
    <xf numFmtId="0" fontId="12" fillId="0" borderId="0" xfId="0" applyFont="1" applyAlignment="1">
      <alignment wrapText="1"/>
    </xf>
    <xf numFmtId="164" fontId="56" fillId="15" borderId="38" xfId="0" applyNumberFormat="1" applyFont="1" applyFill="1" applyBorder="1" applyAlignment="1">
      <alignment horizontal="center" vertical="center"/>
    </xf>
    <xf numFmtId="0" fontId="58" fillId="8" borderId="39" xfId="0" applyFont="1" applyFill="1" applyBorder="1" applyAlignment="1">
      <alignment vertical="center" wrapText="1"/>
    </xf>
    <xf numFmtId="0" fontId="56" fillId="15" borderId="40" xfId="0" applyFont="1" applyFill="1" applyBorder="1" applyAlignment="1">
      <alignment vertical="center" wrapText="1"/>
    </xf>
    <xf numFmtId="0" fontId="56" fillId="15" borderId="41" xfId="0" applyFont="1" applyFill="1" applyBorder="1" applyAlignment="1">
      <alignment horizontal="left" vertical="center"/>
    </xf>
    <xf numFmtId="0" fontId="56" fillId="15" borderId="41" xfId="0" applyFont="1" applyFill="1" applyBorder="1" applyAlignment="1">
      <alignment horizontal="center" vertical="center"/>
    </xf>
    <xf numFmtId="0" fontId="16" fillId="0" borderId="0" xfId="0" applyFont="1" applyAlignment="1">
      <alignment horizontal="center" vertical="center"/>
    </xf>
    <xf numFmtId="0" fontId="56" fillId="0" borderId="0" xfId="0" applyFont="1" applyAlignment="1">
      <alignment horizontal="center" vertical="center"/>
    </xf>
    <xf numFmtId="0" fontId="16" fillId="0" borderId="0" xfId="0" applyFont="1" applyAlignment="1">
      <alignment horizontal="center"/>
    </xf>
    <xf numFmtId="0" fontId="7" fillId="5" borderId="5" xfId="0" applyFont="1" applyFill="1" applyBorder="1" applyAlignment="1">
      <alignment horizontal="center" vertical="center"/>
    </xf>
    <xf numFmtId="0" fontId="56" fillId="6" borderId="0" xfId="0" applyFont="1" applyFill="1" applyAlignment="1">
      <alignment vertical="center"/>
    </xf>
    <xf numFmtId="0" fontId="23" fillId="6" borderId="0" xfId="0" applyFont="1" applyFill="1" applyAlignment="1">
      <alignment horizontal="left"/>
    </xf>
    <xf numFmtId="0" fontId="8" fillId="3" borderId="0" xfId="0" applyFont="1" applyFill="1" applyAlignment="1">
      <alignment horizontal="left"/>
    </xf>
    <xf numFmtId="0" fontId="8" fillId="0" borderId="1" xfId="0" applyFont="1" applyBorder="1" applyAlignment="1">
      <alignment horizontal="left" wrapText="1"/>
    </xf>
    <xf numFmtId="0" fontId="8" fillId="5" borderId="1" xfId="0" applyFont="1" applyFill="1" applyBorder="1" applyAlignment="1">
      <alignment horizontal="left"/>
    </xf>
    <xf numFmtId="0" fontId="40" fillId="14" borderId="1" xfId="0" applyFont="1" applyFill="1" applyBorder="1" applyAlignment="1">
      <alignment horizontal="left" vertical="center"/>
    </xf>
    <xf numFmtId="0" fontId="38" fillId="3" borderId="1" xfId="0" applyFont="1" applyFill="1" applyBorder="1" applyAlignment="1">
      <alignment horizontal="left"/>
    </xf>
    <xf numFmtId="0" fontId="38" fillId="8" borderId="2" xfId="0" applyFont="1" applyFill="1" applyBorder="1" applyAlignment="1">
      <alignment horizontal="left" vertical="center"/>
    </xf>
    <xf numFmtId="0" fontId="8" fillId="8" borderId="2" xfId="0" applyFont="1" applyFill="1" applyBorder="1" applyAlignment="1">
      <alignment horizontal="left" vertical="center"/>
    </xf>
    <xf numFmtId="0" fontId="8" fillId="14" borderId="1" xfId="0" applyFont="1" applyFill="1" applyBorder="1" applyAlignment="1">
      <alignment horizontal="left" vertical="center"/>
    </xf>
    <xf numFmtId="0" fontId="8" fillId="3" borderId="1" xfId="0" applyFont="1" applyFill="1" applyBorder="1" applyAlignment="1">
      <alignment horizontal="left" vertical="center"/>
    </xf>
    <xf numFmtId="0" fontId="8" fillId="2" borderId="1" xfId="0" applyFont="1" applyFill="1" applyBorder="1" applyAlignment="1">
      <alignment horizontal="left" vertical="center"/>
    </xf>
    <xf numFmtId="0" fontId="8" fillId="10" borderId="1" xfId="0" applyFont="1" applyFill="1" applyBorder="1" applyAlignment="1">
      <alignment horizontal="left" vertical="center"/>
    </xf>
    <xf numFmtId="0" fontId="8" fillId="8" borderId="4" xfId="0" applyFont="1" applyFill="1" applyBorder="1" applyAlignment="1">
      <alignment horizontal="left" vertical="center"/>
    </xf>
    <xf numFmtId="0" fontId="8" fillId="8" borderId="16" xfId="0" applyFont="1" applyFill="1" applyBorder="1" applyAlignment="1">
      <alignment horizontal="left" vertical="center"/>
    </xf>
    <xf numFmtId="0" fontId="8" fillId="3" borderId="0" xfId="0" applyFont="1" applyFill="1" applyAlignment="1">
      <alignment horizontal="left" vertical="center"/>
    </xf>
    <xf numFmtId="0" fontId="16" fillId="0" borderId="0" xfId="0" applyFont="1" applyAlignment="1">
      <alignment horizontal="left"/>
    </xf>
    <xf numFmtId="164" fontId="24" fillId="6" borderId="0" xfId="0" applyNumberFormat="1" applyFont="1" applyFill="1"/>
    <xf numFmtId="9" fontId="24" fillId="6" borderId="0" xfId="5" applyFont="1" applyFill="1"/>
    <xf numFmtId="164" fontId="24" fillId="0" borderId="0" xfId="0" applyNumberFormat="1" applyFont="1"/>
    <xf numFmtId="9" fontId="24" fillId="0" borderId="0" xfId="5" applyFont="1"/>
    <xf numFmtId="164" fontId="7" fillId="9" borderId="19" xfId="2" applyNumberFormat="1" applyFont="1" applyFill="1" applyBorder="1" applyAlignment="1">
      <alignment horizontal="center" vertical="center" wrapText="1"/>
    </xf>
    <xf numFmtId="164" fontId="24" fillId="0" borderId="1" xfId="0" applyNumberFormat="1" applyFont="1" applyBorder="1" applyAlignment="1">
      <alignment wrapText="1"/>
    </xf>
    <xf numFmtId="9" fontId="24" fillId="0" borderId="1" xfId="5" applyFont="1" applyBorder="1" applyAlignment="1">
      <alignment wrapText="1"/>
    </xf>
    <xf numFmtId="164" fontId="24" fillId="5" borderId="1" xfId="0" applyNumberFormat="1" applyFont="1" applyFill="1" applyBorder="1"/>
    <xf numFmtId="9" fontId="24" fillId="5" borderId="1" xfId="5" applyFont="1" applyFill="1" applyBorder="1"/>
    <xf numFmtId="164" fontId="24" fillId="3" borderId="1" xfId="0" applyNumberFormat="1" applyFont="1" applyFill="1" applyBorder="1"/>
    <xf numFmtId="9" fontId="24" fillId="3" borderId="1" xfId="5" applyFont="1" applyFill="1" applyBorder="1"/>
    <xf numFmtId="164" fontId="24" fillId="8" borderId="2" xfId="0" applyNumberFormat="1" applyFont="1" applyFill="1" applyBorder="1" applyAlignment="1">
      <alignment vertical="center"/>
    </xf>
    <xf numFmtId="9" fontId="24" fillId="8" borderId="2" xfId="5" applyFont="1" applyFill="1" applyBorder="1" applyAlignment="1">
      <alignment vertical="center"/>
    </xf>
    <xf numFmtId="164" fontId="24" fillId="0" borderId="1" xfId="0" applyNumberFormat="1" applyFont="1" applyBorder="1" applyAlignment="1">
      <alignment vertical="center"/>
    </xf>
    <xf numFmtId="9" fontId="24" fillId="0" borderId="1" xfId="5" applyFont="1" applyBorder="1" applyAlignment="1">
      <alignment vertical="center"/>
    </xf>
    <xf numFmtId="164" fontId="24" fillId="8" borderId="16" xfId="0" applyNumberFormat="1" applyFont="1" applyFill="1" applyBorder="1" applyAlignment="1">
      <alignment vertical="center"/>
    </xf>
    <xf numFmtId="9" fontId="24" fillId="8" borderId="16" xfId="5" applyFont="1" applyFill="1" applyBorder="1" applyAlignment="1">
      <alignment vertical="center"/>
    </xf>
    <xf numFmtId="164" fontId="24" fillId="0" borderId="0" xfId="0" applyNumberFormat="1" applyFont="1" applyAlignment="1">
      <alignment vertical="center"/>
    </xf>
    <xf numFmtId="9" fontId="24" fillId="0" borderId="0" xfId="5" applyFont="1" applyAlignment="1">
      <alignment vertical="center"/>
    </xf>
    <xf numFmtId="164" fontId="5" fillId="0" borderId="0" xfId="0" applyNumberFormat="1" applyFont="1" applyAlignment="1">
      <alignment horizontal="right" vertical="center"/>
    </xf>
    <xf numFmtId="164" fontId="5" fillId="10" borderId="1" xfId="0" applyNumberFormat="1" applyFont="1" applyFill="1" applyBorder="1" applyAlignment="1">
      <alignment horizontal="right" vertical="center"/>
    </xf>
    <xf numFmtId="164" fontId="5" fillId="0" borderId="0" xfId="0" applyNumberFormat="1" applyFont="1" applyAlignment="1">
      <alignment horizontal="right"/>
    </xf>
    <xf numFmtId="0" fontId="22" fillId="6" borderId="7" xfId="0" applyFont="1" applyFill="1" applyBorder="1" applyAlignment="1">
      <alignment horizontal="center" vertical="center"/>
    </xf>
    <xf numFmtId="2" fontId="5" fillId="0" borderId="1" xfId="0" applyNumberFormat="1" applyFont="1" applyBorder="1" applyAlignment="1">
      <alignment horizontal="right" vertical="center" wrapText="1"/>
    </xf>
    <xf numFmtId="0" fontId="33" fillId="0" borderId="0" xfId="0" applyFont="1" applyAlignment="1">
      <alignment horizontal="center" vertical="center" wrapText="1"/>
    </xf>
    <xf numFmtId="0" fontId="33" fillId="0" borderId="0" xfId="0" applyFont="1" applyAlignment="1">
      <alignment horizontal="center" vertical="center"/>
    </xf>
    <xf numFmtId="0" fontId="11" fillId="3" borderId="1" xfId="0" applyFont="1" applyFill="1" applyBorder="1" applyAlignment="1">
      <alignment horizontal="left" vertical="center" wrapText="1"/>
    </xf>
    <xf numFmtId="0" fontId="26" fillId="9" borderId="19" xfId="1" applyFont="1" applyFill="1" applyBorder="1" applyAlignment="1">
      <alignment horizontal="center" vertical="center" wrapText="1"/>
    </xf>
    <xf numFmtId="0" fontId="25" fillId="5" borderId="5"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14" borderId="5"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 fillId="0" borderId="2" xfId="0" applyFont="1" applyBorder="1" applyAlignment="1">
      <alignment horizontal="left" vertical="center" wrapText="1"/>
    </xf>
    <xf numFmtId="0" fontId="8" fillId="0" borderId="6" xfId="0" applyFont="1" applyBorder="1" applyAlignment="1">
      <alignment horizontal="left" vertical="center" wrapText="1"/>
    </xf>
    <xf numFmtId="0" fontId="35" fillId="5" borderId="1" xfId="0" applyFont="1" applyFill="1" applyBorder="1"/>
    <xf numFmtId="0" fontId="2" fillId="2" borderId="3" xfId="0" applyFont="1" applyFill="1" applyBorder="1" applyAlignment="1">
      <alignment horizontal="left" vertical="center"/>
    </xf>
    <xf numFmtId="0" fontId="19" fillId="4" borderId="42" xfId="0" applyFont="1" applyFill="1" applyBorder="1" applyAlignment="1">
      <alignment horizontal="center" vertical="center" wrapText="1"/>
    </xf>
    <xf numFmtId="0" fontId="54" fillId="6" borderId="8" xfId="0" applyFont="1" applyFill="1" applyBorder="1" applyAlignment="1">
      <alignment horizontal="left" vertical="center"/>
    </xf>
    <xf numFmtId="0" fontId="55" fillId="6" borderId="8" xfId="0" applyFont="1" applyFill="1" applyBorder="1"/>
    <xf numFmtId="0" fontId="55" fillId="6" borderId="8" xfId="0" applyFont="1" applyFill="1" applyBorder="1" applyAlignment="1">
      <alignment horizontal="left"/>
    </xf>
    <xf numFmtId="164" fontId="57" fillId="6" borderId="8" xfId="0" applyNumberFormat="1" applyFont="1" applyFill="1" applyBorder="1"/>
    <xf numFmtId="9" fontId="57" fillId="6" borderId="8" xfId="5" applyFont="1" applyFill="1" applyBorder="1"/>
    <xf numFmtId="164" fontId="57" fillId="6" borderId="43" xfId="0" applyNumberFormat="1" applyFont="1" applyFill="1" applyBorder="1"/>
    <xf numFmtId="0" fontId="36" fillId="3" borderId="5" xfId="0" applyFont="1" applyFill="1" applyBorder="1" applyAlignment="1">
      <alignment horizontal="center" vertical="center"/>
    </xf>
    <xf numFmtId="0" fontId="8" fillId="5" borderId="6" xfId="0" applyFont="1" applyFill="1" applyBorder="1"/>
    <xf numFmtId="0" fontId="8" fillId="5" borderId="6" xfId="0" applyFont="1" applyFill="1" applyBorder="1" applyAlignment="1">
      <alignment horizontal="left"/>
    </xf>
    <xf numFmtId="164" fontId="24" fillId="5" borderId="6" xfId="0" applyNumberFormat="1" applyFont="1" applyFill="1" applyBorder="1"/>
    <xf numFmtId="9" fontId="24" fillId="5" borderId="6" xfId="5" applyFont="1" applyFill="1" applyBorder="1"/>
    <xf numFmtId="0" fontId="7" fillId="5" borderId="13" xfId="0" applyFont="1" applyFill="1" applyBorder="1" applyAlignment="1">
      <alignment horizontal="center" vertical="center"/>
    </xf>
    <xf numFmtId="0" fontId="25" fillId="5" borderId="13" xfId="0" applyFont="1" applyFill="1" applyBorder="1" applyAlignment="1">
      <alignment horizontal="left" vertical="center" wrapText="1"/>
    </xf>
    <xf numFmtId="0" fontId="35" fillId="5" borderId="14" xfId="0" applyFont="1" applyFill="1" applyBorder="1"/>
    <xf numFmtId="164" fontId="9" fillId="5" borderId="14" xfId="0" applyNumberFormat="1" applyFont="1" applyFill="1" applyBorder="1"/>
    <xf numFmtId="164" fontId="12" fillId="8" borderId="0" xfId="0" applyNumberFormat="1" applyFont="1" applyFill="1" applyAlignment="1">
      <alignment vertical="center"/>
    </xf>
    <xf numFmtId="164" fontId="9" fillId="3" borderId="1" xfId="0" applyNumberFormat="1" applyFont="1" applyFill="1" applyBorder="1"/>
    <xf numFmtId="2" fontId="42" fillId="3" borderId="3" xfId="0" applyNumberFormat="1" applyFont="1" applyFill="1" applyBorder="1" applyAlignment="1">
      <alignment horizontal="center" vertical="center" wrapText="1"/>
    </xf>
    <xf numFmtId="0" fontId="36" fillId="8" borderId="2" xfId="0" applyFont="1" applyFill="1" applyBorder="1" applyAlignment="1">
      <alignment horizontal="center" vertical="center"/>
    </xf>
    <xf numFmtId="0" fontId="21" fillId="6" borderId="7" xfId="0" applyFont="1" applyFill="1" applyBorder="1" applyAlignment="1">
      <alignment horizontal="center" vertical="center"/>
    </xf>
    <xf numFmtId="0" fontId="35" fillId="0" borderId="22" xfId="0" applyFont="1" applyBorder="1" applyAlignment="1">
      <alignment horizontal="center" vertical="center"/>
    </xf>
    <xf numFmtId="0" fontId="35" fillId="0" borderId="23" xfId="0" applyFont="1" applyBorder="1" applyAlignment="1">
      <alignment horizontal="center" vertical="center"/>
    </xf>
    <xf numFmtId="0" fontId="35" fillId="0" borderId="26" xfId="0" applyFont="1" applyBorder="1" applyAlignment="1">
      <alignment horizontal="center" vertical="center"/>
    </xf>
    <xf numFmtId="0" fontId="12" fillId="4" borderId="21" xfId="0" applyFont="1" applyFill="1" applyBorder="1" applyAlignment="1">
      <alignment horizontal="center" vertical="center"/>
    </xf>
    <xf numFmtId="0" fontId="14" fillId="4" borderId="21" xfId="1" applyFont="1" applyFill="1" applyBorder="1" applyAlignment="1">
      <alignment vertical="center" wrapText="1"/>
    </xf>
    <xf numFmtId="0" fontId="14" fillId="9" borderId="21" xfId="1" applyFont="1" applyFill="1" applyBorder="1" applyAlignment="1">
      <alignment horizontal="left" vertical="center" wrapText="1"/>
    </xf>
    <xf numFmtId="1" fontId="29" fillId="9" borderId="21" xfId="1" applyNumberFormat="1" applyFont="1" applyFill="1" applyBorder="1" applyAlignment="1">
      <alignment horizontal="center" vertical="center"/>
    </xf>
    <xf numFmtId="1" fontId="14" fillId="7" borderId="21" xfId="1" applyNumberFormat="1" applyFont="1" applyFill="1" applyBorder="1" applyAlignment="1">
      <alignment horizontal="center" vertical="center" wrapText="1"/>
    </xf>
    <xf numFmtId="1" fontId="14" fillId="7" borderId="21" xfId="1" applyNumberFormat="1" applyFont="1" applyFill="1" applyBorder="1" applyAlignment="1">
      <alignment horizontal="left" vertical="center" wrapText="1"/>
    </xf>
    <xf numFmtId="164" fontId="12" fillId="7" borderId="21" xfId="5" applyNumberFormat="1" applyFont="1" applyFill="1" applyBorder="1" applyAlignment="1">
      <alignment horizontal="center" vertical="center"/>
    </xf>
    <xf numFmtId="9" fontId="12" fillId="7" borderId="21" xfId="5" applyFont="1" applyFill="1" applyBorder="1" applyAlignment="1">
      <alignment horizontal="center" vertical="center"/>
    </xf>
    <xf numFmtId="164" fontId="12" fillId="8" borderId="21" xfId="0" applyNumberFormat="1" applyFont="1" applyFill="1" applyBorder="1" applyAlignment="1">
      <alignment horizontal="center" vertical="center"/>
    </xf>
    <xf numFmtId="1" fontId="29" fillId="7" borderId="21" xfId="1" applyNumberFormat="1" applyFont="1" applyFill="1" applyBorder="1" applyAlignment="1">
      <alignment horizontal="center" vertical="center"/>
    </xf>
    <xf numFmtId="0" fontId="35" fillId="0" borderId="4" xfId="0" applyFont="1" applyBorder="1" applyAlignment="1">
      <alignment horizontal="left" vertical="center" wrapText="1"/>
    </xf>
    <xf numFmtId="0" fontId="8" fillId="0" borderId="6" xfId="0" applyFont="1" applyBorder="1" applyAlignment="1">
      <alignment wrapText="1"/>
    </xf>
    <xf numFmtId="0" fontId="8" fillId="0" borderId="6" xfId="0" applyFont="1" applyBorder="1" applyAlignment="1">
      <alignment horizontal="left" wrapText="1"/>
    </xf>
    <xf numFmtId="164" fontId="24" fillId="0" borderId="6" xfId="0" applyNumberFormat="1" applyFont="1" applyBorder="1" applyAlignment="1">
      <alignment wrapText="1"/>
    </xf>
    <xf numFmtId="9" fontId="24" fillId="0" borderId="6" xfId="5" applyFont="1" applyBorder="1" applyAlignment="1">
      <alignment wrapText="1"/>
    </xf>
    <xf numFmtId="164" fontId="9" fillId="0" borderId="14" xfId="0" applyNumberFormat="1" applyFont="1" applyBorder="1" applyAlignment="1">
      <alignment wrapText="1"/>
    </xf>
    <xf numFmtId="0" fontId="34" fillId="6" borderId="8" xfId="0" applyFont="1" applyFill="1" applyBorder="1" applyAlignment="1">
      <alignment horizontal="left" vertical="center" wrapText="1"/>
    </xf>
    <xf numFmtId="0" fontId="43" fillId="6" borderId="8" xfId="0" applyFont="1" applyFill="1" applyBorder="1" applyAlignment="1">
      <alignment horizontal="left" vertical="center"/>
    </xf>
    <xf numFmtId="0" fontId="8" fillId="6" borderId="8" xfId="0" applyFont="1" applyFill="1" applyBorder="1"/>
    <xf numFmtId="0" fontId="8" fillId="6" borderId="8" xfId="0" applyFont="1" applyFill="1" applyBorder="1" applyAlignment="1">
      <alignment horizontal="left"/>
    </xf>
    <xf numFmtId="164" fontId="24" fillId="6" borderId="8" xfId="0" applyNumberFormat="1" applyFont="1" applyFill="1" applyBorder="1"/>
    <xf numFmtId="9" fontId="24" fillId="6" borderId="8" xfId="5" applyFont="1" applyFill="1" applyBorder="1"/>
    <xf numFmtId="164" fontId="9" fillId="6" borderId="8" xfId="0" applyNumberFormat="1" applyFont="1" applyFill="1" applyBorder="1"/>
    <xf numFmtId="164" fontId="15" fillId="6" borderId="8" xfId="0" applyNumberFormat="1" applyFont="1" applyFill="1" applyBorder="1"/>
    <xf numFmtId="0" fontId="7" fillId="9" borderId="19" xfId="1" applyFont="1" applyFill="1" applyBorder="1" applyAlignment="1">
      <alignment horizontal="left" vertical="center" wrapText="1"/>
    </xf>
    <xf numFmtId="0" fontId="2" fillId="5" borderId="1" xfId="0" applyFont="1" applyFill="1" applyBorder="1" applyAlignment="1">
      <alignment horizontal="left" vertical="center"/>
    </xf>
    <xf numFmtId="0" fontId="0" fillId="2" borderId="0" xfId="0" applyFill="1" applyAlignment="1">
      <alignment horizontal="left" vertical="center"/>
    </xf>
    <xf numFmtId="2" fontId="47" fillId="0" borderId="3" xfId="0" applyNumberFormat="1" applyFont="1" applyBorder="1" applyAlignment="1">
      <alignment horizontal="left" vertical="center" wrapText="1"/>
    </xf>
    <xf numFmtId="0" fontId="2" fillId="5" borderId="6" xfId="0" applyFont="1" applyFill="1" applyBorder="1" applyAlignment="1">
      <alignment horizontal="left" vertical="center"/>
    </xf>
    <xf numFmtId="2" fontId="45" fillId="0" borderId="3" xfId="0" applyNumberFormat="1" applyFont="1" applyBorder="1" applyAlignment="1">
      <alignment horizontal="left" vertical="center" wrapText="1"/>
    </xf>
    <xf numFmtId="0" fontId="0" fillId="5" borderId="1" xfId="0" applyFill="1" applyBorder="1" applyAlignment="1">
      <alignment horizontal="left" vertical="center"/>
    </xf>
    <xf numFmtId="9" fontId="25" fillId="8" borderId="44" xfId="5" applyFont="1" applyFill="1" applyBorder="1" applyAlignment="1">
      <alignment horizontal="center" vertical="center"/>
    </xf>
    <xf numFmtId="0" fontId="22" fillId="6" borderId="8" xfId="0" applyFont="1" applyFill="1" applyBorder="1"/>
    <xf numFmtId="164" fontId="15" fillId="6" borderId="18" xfId="0" applyNumberFormat="1" applyFont="1" applyFill="1" applyBorder="1"/>
    <xf numFmtId="164" fontId="9" fillId="5" borderId="16" xfId="0" applyNumberFormat="1" applyFont="1" applyFill="1" applyBorder="1"/>
    <xf numFmtId="0" fontId="20" fillId="13" borderId="8" xfId="0" applyFont="1" applyFill="1" applyBorder="1" applyAlignment="1">
      <alignment vertical="center" wrapText="1"/>
    </xf>
    <xf numFmtId="0" fontId="20" fillId="13" borderId="8" xfId="0" applyFont="1" applyFill="1" applyBorder="1" applyAlignment="1">
      <alignment horizontal="left" vertical="center" wrapText="1"/>
    </xf>
    <xf numFmtId="0" fontId="20" fillId="13" borderId="8" xfId="0" applyFont="1" applyFill="1" applyBorder="1" applyAlignment="1">
      <alignment vertical="center"/>
    </xf>
    <xf numFmtId="0" fontId="20" fillId="13" borderId="8" xfId="0" applyFont="1" applyFill="1" applyBorder="1" applyAlignment="1">
      <alignment horizontal="left" vertical="center"/>
    </xf>
    <xf numFmtId="0" fontId="65" fillId="0" borderId="22" xfId="0" applyFont="1" applyBorder="1" applyAlignment="1">
      <alignment horizontal="center" vertical="center"/>
    </xf>
    <xf numFmtId="0" fontId="65" fillId="0" borderId="23" xfId="0" applyFont="1" applyBorder="1" applyAlignment="1">
      <alignment horizontal="center" vertical="center"/>
    </xf>
    <xf numFmtId="0" fontId="20" fillId="0" borderId="0" xfId="0" applyFont="1" applyAlignment="1">
      <alignment vertical="center"/>
    </xf>
    <xf numFmtId="0" fontId="66" fillId="0" borderId="0" xfId="0" applyFont="1"/>
    <xf numFmtId="0" fontId="25" fillId="4" borderId="18" xfId="0" applyFont="1" applyFill="1" applyBorder="1" applyAlignment="1">
      <alignment horizontal="center" vertical="center" wrapText="1"/>
    </xf>
    <xf numFmtId="0" fontId="7" fillId="14" borderId="6" xfId="0" applyFont="1" applyFill="1" applyBorder="1" applyAlignment="1">
      <alignment horizontal="left" vertical="center"/>
    </xf>
    <xf numFmtId="0" fontId="67" fillId="0" borderId="0" xfId="0" applyFont="1"/>
    <xf numFmtId="0" fontId="69" fillId="0" borderId="0" xfId="0" applyFont="1"/>
    <xf numFmtId="0" fontId="0" fillId="0" borderId="0" xfId="0" applyAlignment="1">
      <alignment horizontal="center" vertical="center"/>
    </xf>
    <xf numFmtId="0" fontId="27" fillId="0" borderId="0" xfId="0" applyFont="1" applyAlignment="1">
      <alignment vertical="center"/>
    </xf>
    <xf numFmtId="0" fontId="11" fillId="0" borderId="0" xfId="0" applyFont="1" applyAlignment="1">
      <alignment vertical="center"/>
    </xf>
    <xf numFmtId="0" fontId="4" fillId="0" borderId="13" xfId="0" applyFont="1" applyBorder="1" applyAlignment="1">
      <alignment horizontal="left" vertical="center" wrapText="1"/>
    </xf>
    <xf numFmtId="0" fontId="11" fillId="0" borderId="0" xfId="0" applyFont="1" applyAlignment="1">
      <alignment horizontal="center" vertical="center"/>
    </xf>
    <xf numFmtId="0" fontId="25" fillId="4" borderId="9" xfId="0" applyFont="1" applyFill="1" applyBorder="1" applyAlignment="1">
      <alignment horizontal="center" vertical="center" wrapText="1"/>
    </xf>
    <xf numFmtId="0" fontId="9" fillId="0" borderId="0" xfId="0" applyFont="1" applyAlignment="1">
      <alignment vertical="center" wrapText="1"/>
    </xf>
    <xf numFmtId="0" fontId="9" fillId="0" borderId="0" xfId="0" applyFont="1" applyAlignment="1">
      <alignment horizontal="center" vertical="center"/>
    </xf>
    <xf numFmtId="164" fontId="11" fillId="0" borderId="0" xfId="0" applyNumberFormat="1" applyFont="1" applyAlignment="1">
      <alignment horizontal="center" vertical="center"/>
    </xf>
    <xf numFmtId="49" fontId="20" fillId="4" borderId="18" xfId="0" applyNumberFormat="1" applyFont="1" applyFill="1" applyBorder="1" applyAlignment="1">
      <alignment horizontal="center" vertical="center" wrapText="1"/>
    </xf>
    <xf numFmtId="0" fontId="20" fillId="4" borderId="18" xfId="0" applyFont="1" applyFill="1" applyBorder="1" applyAlignment="1">
      <alignment horizontal="center" vertical="center" wrapText="1"/>
    </xf>
    <xf numFmtId="164" fontId="20" fillId="4" borderId="18" xfId="0" applyNumberFormat="1" applyFont="1" applyFill="1" applyBorder="1" applyAlignment="1">
      <alignment horizontal="center" vertical="center" wrapText="1"/>
    </xf>
    <xf numFmtId="0" fontId="20" fillId="5" borderId="0" xfId="0" applyFont="1" applyFill="1" applyAlignment="1">
      <alignment vertical="center"/>
    </xf>
    <xf numFmtId="0" fontId="24" fillId="5" borderId="0" xfId="0" applyFont="1" applyFill="1" applyAlignment="1">
      <alignment vertical="top" wrapText="1"/>
    </xf>
    <xf numFmtId="0" fontId="24" fillId="5" borderId="0" xfId="0" applyFont="1" applyFill="1" applyAlignment="1">
      <alignment vertical="top"/>
    </xf>
    <xf numFmtId="49" fontId="19" fillId="5" borderId="0" xfId="0" applyNumberFormat="1" applyFont="1" applyFill="1" applyAlignment="1">
      <alignment vertical="center"/>
    </xf>
    <xf numFmtId="0" fontId="24" fillId="5" borderId="0" xfId="0" applyFont="1" applyFill="1" applyAlignment="1">
      <alignment horizontal="center" vertical="center"/>
    </xf>
    <xf numFmtId="164" fontId="74" fillId="5" borderId="0" xfId="0" applyNumberFormat="1" applyFont="1" applyFill="1" applyAlignment="1">
      <alignment vertical="center"/>
    </xf>
    <xf numFmtId="2" fontId="12" fillId="15" borderId="2" xfId="0" applyNumberFormat="1" applyFont="1" applyFill="1" applyBorder="1" applyAlignment="1">
      <alignment vertical="center" wrapText="1"/>
    </xf>
    <xf numFmtId="49" fontId="12" fillId="8" borderId="2" xfId="0" applyNumberFormat="1" applyFont="1" applyFill="1" applyBorder="1" applyAlignment="1">
      <alignment vertical="top" wrapText="1"/>
    </xf>
    <xf numFmtId="164" fontId="12" fillId="8" borderId="2" xfId="0" applyNumberFormat="1" applyFont="1" applyFill="1" applyBorder="1" applyAlignment="1">
      <alignment vertical="center"/>
    </xf>
    <xf numFmtId="0" fontId="29" fillId="0" borderId="0" xfId="0" applyFont="1"/>
    <xf numFmtId="2" fontId="16" fillId="0" borderId="2" xfId="0" applyNumberFormat="1" applyFont="1" applyBorder="1" applyAlignment="1">
      <alignment vertical="center" wrapText="1"/>
    </xf>
    <xf numFmtId="0" fontId="0" fillId="0" borderId="2" xfId="0" applyBorder="1" applyAlignment="1">
      <alignment horizontal="left" vertical="center" wrapText="1"/>
    </xf>
    <xf numFmtId="0" fontId="0" fillId="0" borderId="2" xfId="0" applyBorder="1" applyAlignment="1">
      <alignment horizontal="center" vertical="center" wrapText="1"/>
    </xf>
    <xf numFmtId="49" fontId="0" fillId="8" borderId="2" xfId="0" applyNumberFormat="1" applyFill="1" applyBorder="1" applyAlignment="1">
      <alignment vertical="top" wrapText="1"/>
    </xf>
    <xf numFmtId="0" fontId="16" fillId="0" borderId="2" xfId="0" applyFont="1" applyBorder="1" applyAlignment="1">
      <alignment horizontal="center" vertical="center"/>
    </xf>
    <xf numFmtId="164" fontId="0" fillId="8" borderId="2" xfId="0" applyNumberFormat="1" applyFill="1" applyBorder="1" applyAlignment="1">
      <alignment vertical="center"/>
    </xf>
    <xf numFmtId="164" fontId="0" fillId="0" borderId="2" xfId="0" applyNumberFormat="1" applyBorder="1" applyAlignment="1">
      <alignment vertical="center"/>
    </xf>
    <xf numFmtId="0" fontId="73" fillId="0" borderId="0" xfId="0" applyFont="1"/>
    <xf numFmtId="49" fontId="0" fillId="8" borderId="2" xfId="0" applyNumberFormat="1" applyFill="1" applyBorder="1" applyAlignment="1">
      <alignment vertical="top"/>
    </xf>
    <xf numFmtId="49" fontId="2" fillId="8" borderId="2" xfId="0" applyNumberFormat="1" applyFont="1" applyFill="1" applyBorder="1" applyAlignment="1">
      <alignment vertical="top"/>
    </xf>
    <xf numFmtId="0" fontId="0" fillId="0" borderId="2" xfId="0" quotePrefix="1" applyBorder="1" applyAlignment="1">
      <alignment horizontal="center" vertical="center" wrapText="1"/>
    </xf>
    <xf numFmtId="49" fontId="75" fillId="8" borderId="2" xfId="0" applyNumberFormat="1" applyFont="1" applyFill="1" applyBorder="1" applyAlignment="1">
      <alignment vertical="top"/>
    </xf>
    <xf numFmtId="49" fontId="69" fillId="8" borderId="2" xfId="0" applyNumberFormat="1" applyFont="1" applyFill="1" applyBorder="1" applyAlignment="1">
      <alignment vertical="top"/>
    </xf>
    <xf numFmtId="0" fontId="0" fillId="4" borderId="7" xfId="0" applyFill="1" applyBorder="1"/>
    <xf numFmtId="49" fontId="5" fillId="4" borderId="8" xfId="0" applyNumberFormat="1" applyFont="1" applyFill="1" applyBorder="1" applyAlignment="1">
      <alignment horizontal="right" vertical="center"/>
    </xf>
    <xf numFmtId="49" fontId="9" fillId="4" borderId="8" xfId="0" applyNumberFormat="1" applyFont="1" applyFill="1" applyBorder="1" applyAlignment="1">
      <alignment vertical="top"/>
    </xf>
    <xf numFmtId="49" fontId="20" fillId="4" borderId="49" xfId="0" applyNumberFormat="1" applyFont="1" applyFill="1" applyBorder="1" applyAlignment="1">
      <alignment horizontal="right" vertical="center"/>
    </xf>
    <xf numFmtId="164" fontId="5" fillId="4" borderId="43" xfId="0" applyNumberFormat="1" applyFont="1" applyFill="1" applyBorder="1" applyAlignment="1">
      <alignment horizontal="right" vertical="center"/>
    </xf>
    <xf numFmtId="164" fontId="2" fillId="18" borderId="20" xfId="0" applyNumberFormat="1" applyFont="1" applyFill="1" applyBorder="1" applyAlignment="1">
      <alignment vertical="center"/>
    </xf>
    <xf numFmtId="0" fontId="15" fillId="6" borderId="4" xfId="0" applyFont="1" applyFill="1" applyBorder="1" applyAlignment="1">
      <alignment horizontal="center" vertical="center"/>
    </xf>
    <xf numFmtId="0" fontId="15" fillId="19" borderId="1" xfId="1" applyFont="1" applyFill="1" applyBorder="1" applyAlignment="1">
      <alignment horizontal="left" vertical="center" wrapText="1"/>
    </xf>
    <xf numFmtId="1" fontId="76" fillId="19" borderId="1" xfId="1" applyNumberFormat="1" applyFont="1" applyFill="1" applyBorder="1" applyAlignment="1">
      <alignment horizontal="center" vertical="center" wrapText="1"/>
    </xf>
    <xf numFmtId="1" fontId="15" fillId="19" borderId="1" xfId="1" applyNumberFormat="1" applyFont="1" applyFill="1" applyBorder="1" applyAlignment="1">
      <alignment horizontal="center" vertical="center" wrapText="1"/>
    </xf>
    <xf numFmtId="164" fontId="76" fillId="19" borderId="1" xfId="1" applyNumberFormat="1" applyFont="1" applyFill="1" applyBorder="1" applyAlignment="1">
      <alignment horizontal="center" vertical="center"/>
    </xf>
    <xf numFmtId="9" fontId="76" fillId="19" borderId="1" xfId="5" applyFont="1" applyFill="1" applyBorder="1" applyAlignment="1">
      <alignment horizontal="center" vertical="center"/>
    </xf>
    <xf numFmtId="164" fontId="15" fillId="6" borderId="1" xfId="0" applyNumberFormat="1" applyFont="1" applyFill="1" applyBorder="1" applyAlignment="1">
      <alignment horizontal="center" vertical="center"/>
    </xf>
    <xf numFmtId="164" fontId="15" fillId="6" borderId="3" xfId="0" applyNumberFormat="1" applyFont="1" applyFill="1" applyBorder="1" applyAlignment="1">
      <alignment horizontal="center" vertical="center"/>
    </xf>
    <xf numFmtId="0" fontId="77" fillId="20" borderId="4" xfId="1" applyFont="1" applyFill="1" applyBorder="1" applyAlignment="1">
      <alignment horizontal="left" vertical="center" wrapText="1"/>
    </xf>
    <xf numFmtId="1" fontId="78" fillId="7" borderId="4" xfId="1" applyNumberFormat="1" applyFont="1" applyFill="1" applyBorder="1" applyAlignment="1">
      <alignment horizontal="center" vertical="center" wrapText="1"/>
    </xf>
    <xf numFmtId="1" fontId="79" fillId="7" borderId="4" xfId="1" applyNumberFormat="1" applyFont="1" applyFill="1" applyBorder="1" applyAlignment="1">
      <alignment horizontal="center" vertical="center"/>
    </xf>
    <xf numFmtId="164" fontId="78" fillId="7" borderId="4" xfId="1" applyNumberFormat="1" applyFont="1" applyFill="1" applyBorder="1" applyAlignment="1">
      <alignment horizontal="center" vertical="center"/>
    </xf>
    <xf numFmtId="9" fontId="78" fillId="7" borderId="4" xfId="5" applyFont="1" applyFill="1" applyBorder="1" applyAlignment="1">
      <alignment horizontal="center" vertical="center"/>
    </xf>
    <xf numFmtId="164" fontId="78" fillId="21" borderId="4" xfId="1" applyNumberFormat="1" applyFont="1" applyFill="1" applyBorder="1" applyAlignment="1">
      <alignment horizontal="center" vertical="center"/>
    </xf>
    <xf numFmtId="164" fontId="0" fillId="8" borderId="4" xfId="0" applyNumberFormat="1" applyFill="1" applyBorder="1" applyAlignment="1">
      <alignment horizontal="center" vertical="center"/>
    </xf>
    <xf numFmtId="164" fontId="0" fillId="3" borderId="4" xfId="0" applyNumberFormat="1" applyFill="1" applyBorder="1" applyAlignment="1">
      <alignment horizontal="center" vertical="center"/>
    </xf>
    <xf numFmtId="0" fontId="77" fillId="0" borderId="2" xfId="1" applyFont="1" applyBorder="1" applyAlignment="1">
      <alignment vertical="center" wrapText="1"/>
    </xf>
    <xf numFmtId="0" fontId="17" fillId="0" borderId="2" xfId="0" applyFont="1" applyBorder="1" applyAlignment="1">
      <alignment horizontal="left" vertical="center" wrapText="1"/>
    </xf>
    <xf numFmtId="1" fontId="79" fillId="8" borderId="2" xfId="1" applyNumberFormat="1" applyFont="1" applyFill="1" applyBorder="1" applyAlignment="1">
      <alignment horizontal="center" vertical="center" wrapText="1"/>
    </xf>
    <xf numFmtId="1" fontId="79" fillId="8" borderId="2" xfId="1" applyNumberFormat="1" applyFont="1" applyFill="1" applyBorder="1" applyAlignment="1">
      <alignment horizontal="center" vertical="center"/>
    </xf>
    <xf numFmtId="164" fontId="79" fillId="8" borderId="2" xfId="1" applyNumberFormat="1" applyFont="1" applyFill="1" applyBorder="1" applyAlignment="1">
      <alignment horizontal="center" vertical="center"/>
    </xf>
    <xf numFmtId="9" fontId="79" fillId="8" borderId="2" xfId="5" applyFont="1" applyFill="1" applyBorder="1" applyAlignment="1">
      <alignment horizontal="center" vertical="center"/>
    </xf>
    <xf numFmtId="164" fontId="0" fillId="8" borderId="2" xfId="0" applyNumberFormat="1" applyFill="1" applyBorder="1" applyAlignment="1">
      <alignment horizontal="center" vertical="center"/>
    </xf>
    <xf numFmtId="164" fontId="0" fillId="3" borderId="2" xfId="0" applyNumberFormat="1" applyFill="1" applyBorder="1" applyAlignment="1">
      <alignment horizontal="center" vertical="center"/>
    </xf>
    <xf numFmtId="0" fontId="77" fillId="20" borderId="2" xfId="1" applyFont="1" applyFill="1" applyBorder="1" applyAlignment="1">
      <alignment horizontal="left" vertical="center" wrapText="1"/>
    </xf>
    <xf numFmtId="1" fontId="78" fillId="7" borderId="2" xfId="1" applyNumberFormat="1" applyFont="1" applyFill="1" applyBorder="1" applyAlignment="1">
      <alignment horizontal="center" wrapText="1"/>
    </xf>
    <xf numFmtId="1" fontId="79" fillId="7" borderId="2" xfId="1" applyNumberFormat="1" applyFont="1" applyFill="1" applyBorder="1" applyAlignment="1">
      <alignment horizontal="center"/>
    </xf>
    <xf numFmtId="164" fontId="78" fillId="7" borderId="2" xfId="1" applyNumberFormat="1" applyFont="1" applyFill="1" applyBorder="1" applyAlignment="1">
      <alignment horizontal="center"/>
    </xf>
    <xf numFmtId="9" fontId="78" fillId="7" borderId="2" xfId="5" applyFont="1" applyFill="1" applyBorder="1" applyAlignment="1">
      <alignment horizontal="center"/>
    </xf>
    <xf numFmtId="164" fontId="0" fillId="8" borderId="2" xfId="0" applyNumberFormat="1" applyFill="1" applyBorder="1" applyAlignment="1">
      <alignment horizontal="center"/>
    </xf>
    <xf numFmtId="1" fontId="79" fillId="7" borderId="2" xfId="1" applyNumberFormat="1" applyFont="1" applyFill="1" applyBorder="1" applyAlignment="1">
      <alignment horizontal="center" wrapText="1"/>
    </xf>
    <xf numFmtId="164" fontId="79" fillId="7" borderId="2" xfId="1" applyNumberFormat="1" applyFont="1" applyFill="1" applyBorder="1" applyAlignment="1">
      <alignment horizontal="center"/>
    </xf>
    <xf numFmtId="9" fontId="79" fillId="7" borderId="2" xfId="5" applyFont="1" applyFill="1" applyBorder="1" applyAlignment="1">
      <alignment horizontal="center"/>
    </xf>
    <xf numFmtId="0" fontId="77" fillId="0" borderId="2" xfId="1" applyFont="1" applyBorder="1" applyAlignment="1">
      <alignment horizontal="left" vertical="center" wrapText="1"/>
    </xf>
    <xf numFmtId="164" fontId="0" fillId="3" borderId="16" xfId="0" applyNumberFormat="1" applyFill="1" applyBorder="1" applyAlignment="1">
      <alignment horizontal="center" vertical="center"/>
    </xf>
    <xf numFmtId="1" fontId="0" fillId="0" borderId="0" xfId="0" applyNumberFormat="1" applyAlignment="1">
      <alignment horizontal="center"/>
    </xf>
    <xf numFmtId="0" fontId="0" fillId="0" borderId="0" xfId="0" applyAlignment="1">
      <alignment horizontal="center"/>
    </xf>
    <xf numFmtId="0" fontId="77" fillId="4" borderId="5" xfId="1" applyFont="1" applyFill="1" applyBorder="1" applyAlignment="1">
      <alignment horizontal="left" vertical="center" wrapText="1"/>
    </xf>
    <xf numFmtId="0" fontId="17" fillId="4" borderId="1" xfId="0" applyFont="1" applyFill="1" applyBorder="1" applyAlignment="1">
      <alignment horizontal="left" vertical="center" wrapText="1"/>
    </xf>
    <xf numFmtId="1" fontId="79" fillId="9" borderId="1" xfId="1" applyNumberFormat="1" applyFont="1" applyFill="1" applyBorder="1" applyAlignment="1">
      <alignment horizontal="center" wrapText="1"/>
    </xf>
    <xf numFmtId="1" fontId="79" fillId="9" borderId="1" xfId="1" applyNumberFormat="1" applyFont="1" applyFill="1" applyBorder="1" applyAlignment="1">
      <alignment horizontal="center"/>
    </xf>
    <xf numFmtId="164" fontId="79" fillId="9" borderId="1" xfId="1" applyNumberFormat="1" applyFont="1" applyFill="1" applyBorder="1" applyAlignment="1">
      <alignment horizontal="center"/>
    </xf>
    <xf numFmtId="9" fontId="26" fillId="9" borderId="1" xfId="5" applyFont="1" applyFill="1" applyBorder="1" applyAlignment="1">
      <alignment horizontal="center" vertical="center"/>
    </xf>
    <xf numFmtId="164" fontId="78" fillId="9" borderId="1" xfId="1" applyNumberFormat="1" applyFont="1" applyFill="1" applyBorder="1" applyAlignment="1">
      <alignment horizontal="center" vertical="center"/>
    </xf>
    <xf numFmtId="164" fontId="0" fillId="4" borderId="1" xfId="0" applyNumberFormat="1" applyFill="1" applyBorder="1" applyAlignment="1">
      <alignment horizontal="center"/>
    </xf>
    <xf numFmtId="164" fontId="2" fillId="4" borderId="18" xfId="0" applyNumberFormat="1" applyFont="1" applyFill="1" applyBorder="1" applyAlignment="1">
      <alignment horizontal="center" vertical="center"/>
    </xf>
    <xf numFmtId="1" fontId="80" fillId="19" borderId="1" xfId="1" applyNumberFormat="1" applyFont="1" applyFill="1" applyBorder="1" applyAlignment="1">
      <alignment horizontal="center" vertical="center" wrapText="1"/>
    </xf>
    <xf numFmtId="1" fontId="73" fillId="19" borderId="1" xfId="1" applyNumberFormat="1" applyFont="1" applyFill="1" applyBorder="1" applyAlignment="1">
      <alignment horizontal="center" vertical="center" wrapText="1"/>
    </xf>
    <xf numFmtId="164" fontId="80" fillId="19" borderId="1" xfId="1" applyNumberFormat="1" applyFont="1" applyFill="1" applyBorder="1" applyAlignment="1">
      <alignment horizontal="center" vertical="center"/>
    </xf>
    <xf numFmtId="164" fontId="73" fillId="6" borderId="1" xfId="0" applyNumberFormat="1" applyFont="1" applyFill="1" applyBorder="1" applyAlignment="1">
      <alignment horizontal="center" vertical="center"/>
    </xf>
    <xf numFmtId="0" fontId="17" fillId="3" borderId="4" xfId="0" applyFont="1" applyFill="1" applyBorder="1" applyAlignment="1">
      <alignment horizontal="left" vertical="center" wrapText="1"/>
    </xf>
    <xf numFmtId="0" fontId="0" fillId="8" borderId="2" xfId="0" applyFill="1" applyBorder="1" applyAlignment="1">
      <alignment wrapText="1"/>
    </xf>
    <xf numFmtId="0" fontId="0" fillId="8" borderId="2" xfId="0" applyFill="1" applyBorder="1"/>
    <xf numFmtId="164" fontId="0" fillId="8" borderId="2" xfId="0" applyNumberFormat="1" applyFill="1" applyBorder="1"/>
    <xf numFmtId="9" fontId="0" fillId="8" borderId="2" xfId="5" applyFont="1" applyFill="1" applyBorder="1"/>
    <xf numFmtId="0" fontId="0" fillId="3" borderId="0" xfId="0" applyFill="1"/>
    <xf numFmtId="0" fontId="0" fillId="4" borderId="1" xfId="0" applyFill="1" applyBorder="1" applyAlignment="1">
      <alignment horizontal="left" wrapText="1"/>
    </xf>
    <xf numFmtId="2" fontId="7" fillId="3" borderId="2" xfId="0" applyNumberFormat="1" applyFont="1" applyFill="1" applyBorder="1" applyAlignment="1">
      <alignment horizontal="left" vertical="center" wrapText="1"/>
    </xf>
    <xf numFmtId="0" fontId="20" fillId="2" borderId="5" xfId="0" applyFont="1" applyFill="1" applyBorder="1" applyAlignment="1">
      <alignment horizontal="left" vertical="center" wrapText="1"/>
    </xf>
    <xf numFmtId="0" fontId="47" fillId="3" borderId="3" xfId="0" applyFont="1" applyFill="1" applyBorder="1" applyAlignment="1">
      <alignment horizontal="left" vertical="center" wrapText="1"/>
    </xf>
    <xf numFmtId="0" fontId="55" fillId="22" borderId="8" xfId="0" applyFont="1" applyFill="1" applyBorder="1"/>
    <xf numFmtId="0" fontId="55" fillId="22" borderId="8" xfId="0" applyFont="1" applyFill="1" applyBorder="1" applyAlignment="1">
      <alignment horizontal="left"/>
    </xf>
    <xf numFmtId="164" fontId="57" fillId="22" borderId="8" xfId="0" applyNumberFormat="1" applyFont="1" applyFill="1" applyBorder="1"/>
    <xf numFmtId="9" fontId="57" fillId="22" borderId="8" xfId="5" applyFont="1" applyFill="1" applyBorder="1"/>
    <xf numFmtId="164" fontId="15" fillId="22" borderId="8" xfId="0" applyNumberFormat="1" applyFont="1" applyFill="1" applyBorder="1"/>
    <xf numFmtId="0" fontId="54" fillId="22" borderId="8" xfId="0" applyFont="1" applyFill="1" applyBorder="1" applyAlignment="1">
      <alignment horizontal="left" vertical="center"/>
    </xf>
    <xf numFmtId="0" fontId="54" fillId="22" borderId="9" xfId="0" applyFont="1" applyFill="1" applyBorder="1" applyAlignment="1">
      <alignment horizontal="left" vertical="center"/>
    </xf>
    <xf numFmtId="0" fontId="82" fillId="0" borderId="4" xfId="1" applyFont="1" applyBorder="1" applyAlignment="1">
      <alignment vertical="center" wrapText="1"/>
    </xf>
    <xf numFmtId="0" fontId="82" fillId="0" borderId="2" xfId="1" applyFont="1" applyBorder="1" applyAlignment="1">
      <alignment vertical="center" wrapText="1"/>
    </xf>
    <xf numFmtId="2" fontId="29" fillId="7" borderId="21" xfId="1" applyNumberFormat="1" applyFont="1" applyFill="1" applyBorder="1" applyAlignment="1">
      <alignment horizontal="center" vertical="center" wrapText="1"/>
    </xf>
    <xf numFmtId="0" fontId="15" fillId="6" borderId="8"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33" fillId="0" borderId="0" xfId="0" applyFont="1" applyAlignment="1">
      <alignment horizontal="center" vertical="center" wrapText="1"/>
    </xf>
    <xf numFmtId="0" fontId="33" fillId="0" borderId="0" xfId="0" applyFont="1" applyAlignment="1">
      <alignment horizontal="center" vertical="center"/>
    </xf>
    <xf numFmtId="0" fontId="7" fillId="0" borderId="0" xfId="0" applyFont="1" applyAlignment="1">
      <alignment horizontal="left" vertical="center"/>
    </xf>
    <xf numFmtId="0" fontId="7" fillId="0" borderId="5" xfId="0" applyFont="1" applyBorder="1" applyAlignment="1">
      <alignment horizontal="left" vertical="center" wrapText="1"/>
    </xf>
    <xf numFmtId="0" fontId="16" fillId="6" borderId="0" xfId="0" applyFont="1" applyFill="1" applyAlignment="1">
      <alignment horizontal="center" vertical="center"/>
    </xf>
    <xf numFmtId="1" fontId="16" fillId="9" borderId="21" xfId="1" applyNumberFormat="1" applyFont="1" applyFill="1" applyBorder="1" applyAlignment="1">
      <alignment horizontal="center" vertical="center"/>
    </xf>
    <xf numFmtId="0" fontId="20" fillId="6" borderId="8" xfId="0" applyFont="1" applyFill="1" applyBorder="1" applyAlignment="1">
      <alignment horizontal="left" vertical="center"/>
    </xf>
    <xf numFmtId="0" fontId="16" fillId="5" borderId="3" xfId="0" applyFont="1" applyFill="1" applyBorder="1"/>
    <xf numFmtId="0" fontId="16" fillId="2" borderId="3" xfId="0" applyFont="1" applyFill="1" applyBorder="1" applyAlignment="1">
      <alignment vertical="center"/>
    </xf>
    <xf numFmtId="2" fontId="83" fillId="3" borderId="5" xfId="0"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14" borderId="2" xfId="0" applyFont="1" applyFill="1" applyBorder="1" applyAlignment="1">
      <alignment horizontal="center" vertical="center"/>
    </xf>
    <xf numFmtId="0" fontId="24" fillId="3" borderId="5" xfId="0" applyFont="1" applyFill="1" applyBorder="1" applyAlignment="1">
      <alignment horizontal="center" vertical="center"/>
    </xf>
    <xf numFmtId="0" fontId="16" fillId="5" borderId="1" xfId="0" applyFont="1" applyFill="1" applyBorder="1"/>
    <xf numFmtId="0" fontId="24" fillId="0" borderId="5" xfId="0" applyFont="1" applyBorder="1" applyAlignment="1">
      <alignment horizontal="center" vertical="center"/>
    </xf>
    <xf numFmtId="0" fontId="16" fillId="14" borderId="3" xfId="0" applyFont="1" applyFill="1" applyBorder="1" applyAlignment="1">
      <alignment vertical="center"/>
    </xf>
    <xf numFmtId="0" fontId="56" fillId="6" borderId="8" xfId="0" applyFont="1" applyFill="1" applyBorder="1" applyAlignment="1">
      <alignment horizontal="left" vertical="center"/>
    </xf>
    <xf numFmtId="0" fontId="16" fillId="5" borderId="14" xfId="0" applyFont="1" applyFill="1" applyBorder="1"/>
    <xf numFmtId="0" fontId="60" fillId="3" borderId="6" xfId="0" applyFont="1" applyFill="1" applyBorder="1" applyAlignment="1">
      <alignment horizontal="left" vertical="center" wrapText="1"/>
    </xf>
    <xf numFmtId="0" fontId="24" fillId="0" borderId="2" xfId="0" applyFont="1" applyBorder="1" applyAlignment="1">
      <alignment horizontal="center" vertical="center"/>
    </xf>
    <xf numFmtId="0" fontId="24" fillId="3" borderId="16" xfId="0" applyFont="1" applyFill="1" applyBorder="1" applyAlignment="1">
      <alignment horizontal="center" vertical="center"/>
    </xf>
    <xf numFmtId="0" fontId="16" fillId="0" borderId="17" xfId="0" applyFont="1" applyBorder="1" applyAlignment="1">
      <alignment horizontal="left" vertical="center" wrapText="1"/>
    </xf>
    <xf numFmtId="1" fontId="7" fillId="19" borderId="1" xfId="1" applyNumberFormat="1" applyFont="1" applyFill="1" applyBorder="1" applyAlignment="1">
      <alignment horizontal="center" vertical="center"/>
    </xf>
    <xf numFmtId="1" fontId="60" fillId="20" borderId="4" xfId="1" applyNumberFormat="1" applyFont="1" applyFill="1" applyBorder="1" applyAlignment="1">
      <alignment horizontal="center" vertical="center"/>
    </xf>
    <xf numFmtId="1" fontId="60" fillId="0" borderId="2" xfId="1" applyNumberFormat="1" applyFont="1" applyBorder="1" applyAlignment="1">
      <alignment horizontal="center" vertical="center"/>
    </xf>
    <xf numFmtId="1" fontId="60" fillId="20" borderId="2" xfId="1" applyNumberFormat="1" applyFont="1" applyFill="1" applyBorder="1" applyAlignment="1">
      <alignment horizontal="center"/>
    </xf>
    <xf numFmtId="1" fontId="60" fillId="9" borderId="1" xfId="1" applyNumberFormat="1" applyFont="1" applyFill="1" applyBorder="1" applyAlignment="1">
      <alignment horizontal="center"/>
    </xf>
    <xf numFmtId="1" fontId="60" fillId="20" borderId="2" xfId="1" applyNumberFormat="1" applyFont="1" applyFill="1" applyBorder="1" applyAlignment="1">
      <alignment horizontal="center" vertical="center"/>
    </xf>
    <xf numFmtId="1" fontId="84" fillId="9" borderId="1" xfId="1" applyNumberFormat="1" applyFont="1" applyFill="1" applyBorder="1" applyAlignment="1">
      <alignment horizontal="center"/>
    </xf>
    <xf numFmtId="0" fontId="20" fillId="13" borderId="8" xfId="0" applyFont="1" applyFill="1" applyBorder="1" applyAlignment="1">
      <alignment horizontal="center" vertical="center"/>
    </xf>
    <xf numFmtId="0" fontId="56" fillId="22" borderId="8" xfId="0" applyFont="1" applyFill="1" applyBorder="1" applyAlignment="1">
      <alignment horizontal="left" vertical="center"/>
    </xf>
    <xf numFmtId="0" fontId="16" fillId="10" borderId="5" xfId="0" applyFont="1" applyFill="1" applyBorder="1" applyAlignment="1">
      <alignment horizontal="center" vertical="center"/>
    </xf>
    <xf numFmtId="0" fontId="16" fillId="10" borderId="1" xfId="0" applyFont="1" applyFill="1" applyBorder="1" applyAlignment="1">
      <alignment horizontal="center" vertical="center"/>
    </xf>
    <xf numFmtId="0" fontId="60" fillId="3" borderId="2" xfId="0" applyFont="1" applyFill="1" applyBorder="1" applyAlignment="1">
      <alignment horizontal="center" vertical="center"/>
    </xf>
    <xf numFmtId="0" fontId="60" fillId="5" borderId="3" xfId="0" applyFont="1" applyFill="1" applyBorder="1"/>
    <xf numFmtId="0" fontId="60" fillId="3" borderId="4" xfId="0" applyFont="1" applyFill="1" applyBorder="1" applyAlignment="1">
      <alignment horizontal="center" vertical="center"/>
    </xf>
    <xf numFmtId="0" fontId="60" fillId="0" borderId="2" xfId="0" applyFont="1" applyBorder="1" applyAlignment="1">
      <alignment horizontal="center" vertical="center"/>
    </xf>
    <xf numFmtId="0" fontId="60" fillId="0" borderId="4" xfId="0" applyFont="1" applyBorder="1" applyAlignment="1">
      <alignment horizontal="center" vertical="center"/>
    </xf>
    <xf numFmtId="0" fontId="7" fillId="13" borderId="5" xfId="0" applyFont="1" applyFill="1" applyBorder="1" applyAlignment="1">
      <alignment horizontal="center" vertical="center"/>
    </xf>
    <xf numFmtId="0" fontId="2" fillId="13" borderId="5" xfId="0" applyFont="1" applyFill="1" applyBorder="1" applyAlignment="1">
      <alignment horizontal="left" vertical="center" wrapText="1"/>
    </xf>
    <xf numFmtId="0" fontId="2" fillId="13" borderId="1" xfId="0" applyFont="1" applyFill="1" applyBorder="1" applyAlignment="1">
      <alignment horizontal="left" vertical="center"/>
    </xf>
    <xf numFmtId="0" fontId="8" fillId="13" borderId="1" xfId="0" applyFont="1" applyFill="1" applyBorder="1"/>
    <xf numFmtId="164" fontId="24" fillId="13" borderId="1" xfId="0" applyNumberFormat="1" applyFont="1" applyFill="1" applyBorder="1"/>
    <xf numFmtId="0" fontId="7" fillId="13" borderId="5" xfId="0" applyFont="1" applyFill="1" applyBorder="1" applyAlignment="1">
      <alignment horizontal="left" vertical="center" wrapText="1"/>
    </xf>
    <xf numFmtId="0" fontId="8" fillId="13" borderId="1" xfId="0" applyFont="1" applyFill="1" applyBorder="1" applyAlignment="1">
      <alignment vertical="center"/>
    </xf>
    <xf numFmtId="164" fontId="24" fillId="13" borderId="1" xfId="0" applyNumberFormat="1" applyFont="1" applyFill="1" applyBorder="1" applyAlignment="1">
      <alignment vertical="center"/>
    </xf>
    <xf numFmtId="2" fontId="24" fillId="0" borderId="13" xfId="0" applyNumberFormat="1" applyFont="1" applyFill="1" applyBorder="1" applyAlignment="1">
      <alignment horizontal="center" vertical="center" wrapText="1"/>
    </xf>
    <xf numFmtId="0" fontId="2" fillId="13" borderId="13" xfId="0" applyFont="1" applyFill="1" applyBorder="1" applyAlignment="1">
      <alignment horizontal="left" vertical="center" wrapText="1"/>
    </xf>
    <xf numFmtId="0" fontId="7" fillId="0" borderId="0" xfId="0" applyFont="1" applyBorder="1" applyAlignment="1">
      <alignment horizontal="left" vertical="center" wrapText="1"/>
    </xf>
    <xf numFmtId="164" fontId="24" fillId="0" borderId="0" xfId="0" applyNumberFormat="1" applyFont="1" applyFill="1" applyBorder="1"/>
    <xf numFmtId="0" fontId="7" fillId="0" borderId="0" xfId="0" applyFont="1" applyFill="1" applyBorder="1" applyAlignment="1">
      <alignment horizontal="left" vertical="center" wrapText="1"/>
    </xf>
    <xf numFmtId="164" fontId="12" fillId="0" borderId="0" xfId="0" applyNumberFormat="1" applyFont="1" applyFill="1" applyBorder="1" applyAlignment="1">
      <alignment horizontal="center" vertical="center"/>
    </xf>
    <xf numFmtId="164" fontId="24" fillId="0" borderId="0" xfId="0" applyNumberFormat="1" applyFont="1" applyFill="1" applyBorder="1" applyAlignment="1">
      <alignment vertical="center"/>
    </xf>
    <xf numFmtId="164" fontId="57" fillId="0" borderId="0" xfId="0" applyNumberFormat="1" applyFont="1" applyFill="1" applyBorder="1"/>
    <xf numFmtId="164" fontId="15" fillId="0" borderId="0" xfId="0" applyNumberFormat="1" applyFont="1" applyFill="1" applyBorder="1" applyAlignment="1">
      <alignment horizontal="center" vertical="center"/>
    </xf>
    <xf numFmtId="164" fontId="73" fillId="0" borderId="0" xfId="0" applyNumberFormat="1" applyFont="1" applyFill="1" applyBorder="1" applyAlignment="1">
      <alignment horizontal="center" vertical="center"/>
    </xf>
    <xf numFmtId="164" fontId="12" fillId="8" borderId="26" xfId="0" applyNumberFormat="1" applyFont="1" applyFill="1" applyBorder="1" applyAlignment="1">
      <alignment vertical="center" wrapText="1"/>
    </xf>
    <xf numFmtId="164" fontId="9" fillId="5" borderId="39" xfId="0" applyNumberFormat="1" applyFont="1" applyFill="1" applyBorder="1"/>
    <xf numFmtId="0" fontId="35" fillId="5" borderId="53" xfId="0" applyFont="1" applyFill="1" applyBorder="1"/>
    <xf numFmtId="164" fontId="9" fillId="13" borderId="39" xfId="0" applyNumberFormat="1" applyFont="1" applyFill="1" applyBorder="1"/>
    <xf numFmtId="0" fontId="35" fillId="13" borderId="53" xfId="0" applyFont="1" applyFill="1" applyBorder="1"/>
    <xf numFmtId="0" fontId="36" fillId="8" borderId="37" xfId="0" applyFont="1" applyFill="1" applyBorder="1" applyAlignment="1">
      <alignment horizontal="center" vertical="center"/>
    </xf>
    <xf numFmtId="0" fontId="2" fillId="13" borderId="39" xfId="0" applyFont="1" applyFill="1" applyBorder="1" applyAlignment="1">
      <alignment horizontal="left" vertical="center"/>
    </xf>
    <xf numFmtId="0" fontId="35" fillId="13" borderId="53" xfId="0" applyFont="1" applyFill="1" applyBorder="1" applyAlignment="1">
      <alignment vertical="center"/>
    </xf>
    <xf numFmtId="164" fontId="9" fillId="5" borderId="55" xfId="0" applyNumberFormat="1" applyFont="1" applyFill="1" applyBorder="1"/>
    <xf numFmtId="0" fontId="35" fillId="5" borderId="36" xfId="0" applyFont="1" applyFill="1" applyBorder="1"/>
    <xf numFmtId="164" fontId="15" fillId="6" borderId="7" xfId="0" applyNumberFormat="1" applyFont="1" applyFill="1" applyBorder="1"/>
    <xf numFmtId="164" fontId="15" fillId="6" borderId="39" xfId="0" applyNumberFormat="1" applyFont="1" applyFill="1" applyBorder="1" applyAlignment="1">
      <alignment horizontal="center" vertical="center"/>
    </xf>
    <xf numFmtId="164" fontId="15" fillId="6" borderId="53" xfId="0" applyNumberFormat="1" applyFont="1" applyFill="1" applyBorder="1" applyAlignment="1">
      <alignment horizontal="center" vertical="center"/>
    </xf>
    <xf numFmtId="164" fontId="73" fillId="6" borderId="39" xfId="0" applyNumberFormat="1" applyFont="1" applyFill="1" applyBorder="1" applyAlignment="1">
      <alignment horizontal="center" vertical="center"/>
    </xf>
    <xf numFmtId="164" fontId="73" fillId="6" borderId="53" xfId="0" applyNumberFormat="1" applyFont="1" applyFill="1" applyBorder="1" applyAlignment="1">
      <alignment horizontal="center" vertical="center"/>
    </xf>
    <xf numFmtId="164" fontId="11" fillId="5" borderId="39" xfId="0" applyNumberFormat="1" applyFont="1" applyFill="1" applyBorder="1"/>
    <xf numFmtId="164" fontId="9" fillId="8" borderId="39" xfId="0" applyNumberFormat="1" applyFont="1" applyFill="1" applyBorder="1" applyAlignment="1">
      <alignment horizontal="center" vertical="center"/>
    </xf>
    <xf numFmtId="164" fontId="16" fillId="8" borderId="4" xfId="0" applyNumberFormat="1" applyFont="1" applyFill="1" applyBorder="1" applyAlignment="1">
      <alignment horizontal="center" vertical="center"/>
    </xf>
    <xf numFmtId="0" fontId="26" fillId="9" borderId="49" xfId="1" applyFont="1" applyFill="1" applyBorder="1" applyAlignment="1">
      <alignment horizontal="center" vertical="center" wrapText="1"/>
    </xf>
    <xf numFmtId="0" fontId="12" fillId="4" borderId="15" xfId="1" applyFont="1" applyFill="1" applyBorder="1" applyAlignment="1">
      <alignment vertical="center" wrapText="1"/>
    </xf>
    <xf numFmtId="164" fontId="7" fillId="0" borderId="0" xfId="2" applyNumberFormat="1" applyFont="1" applyFill="1" applyBorder="1" applyAlignment="1">
      <alignment horizontal="center" vertical="center" wrapText="1"/>
    </xf>
    <xf numFmtId="0" fontId="7" fillId="9" borderId="42" xfId="1" applyFont="1" applyFill="1" applyBorder="1" applyAlignment="1">
      <alignment horizontal="left" vertical="center" wrapText="1"/>
    </xf>
    <xf numFmtId="164" fontId="7" fillId="9" borderId="20" xfId="2" applyNumberFormat="1" applyFont="1" applyFill="1" applyBorder="1" applyAlignment="1">
      <alignment horizontal="center" vertical="center" wrapText="1"/>
    </xf>
    <xf numFmtId="0" fontId="14" fillId="24" borderId="54" xfId="1" applyFont="1" applyFill="1" applyBorder="1" applyAlignment="1">
      <alignment horizontal="left" vertical="center" wrapText="1"/>
    </xf>
    <xf numFmtId="164" fontId="12" fillId="8" borderId="52" xfId="0" applyNumberFormat="1" applyFont="1" applyFill="1" applyBorder="1" applyAlignment="1">
      <alignment horizontal="center" vertical="center"/>
    </xf>
    <xf numFmtId="0" fontId="21" fillId="6" borderId="7" xfId="0" applyFont="1" applyFill="1" applyBorder="1" applyAlignment="1">
      <alignment horizontal="left" vertical="center"/>
    </xf>
    <xf numFmtId="164" fontId="24" fillId="6" borderId="9" xfId="0" applyNumberFormat="1" applyFont="1" applyFill="1" applyBorder="1"/>
    <xf numFmtId="0" fontId="2" fillId="5" borderId="57" xfId="0" applyFont="1" applyFill="1" applyBorder="1" applyAlignment="1">
      <alignment horizontal="left" vertical="center"/>
    </xf>
    <xf numFmtId="164" fontId="24" fillId="5" borderId="53" xfId="0" applyNumberFormat="1" applyFont="1" applyFill="1" applyBorder="1"/>
    <xf numFmtId="0" fontId="2" fillId="13" borderId="57" xfId="0" applyFont="1" applyFill="1" applyBorder="1" applyAlignment="1">
      <alignment horizontal="left" vertical="center"/>
    </xf>
    <xf numFmtId="164" fontId="24" fillId="13" borderId="53" xfId="0" applyNumberFormat="1" applyFont="1" applyFill="1" applyBorder="1"/>
    <xf numFmtId="0" fontId="48" fillId="8" borderId="55" xfId="0" applyFont="1" applyFill="1" applyBorder="1" applyAlignment="1">
      <alignment horizontal="left" vertical="center" wrapText="1"/>
    </xf>
    <xf numFmtId="164" fontId="24" fillId="8" borderId="37" xfId="0" applyNumberFormat="1" applyFont="1" applyFill="1" applyBorder="1" applyAlignment="1">
      <alignment vertical="center"/>
    </xf>
    <xf numFmtId="164" fontId="24" fillId="13" borderId="53" xfId="0" applyNumberFormat="1" applyFont="1" applyFill="1" applyBorder="1" applyAlignment="1">
      <alignment vertical="center"/>
    </xf>
    <xf numFmtId="0" fontId="22" fillId="6" borderId="7" xfId="0" applyFont="1" applyFill="1" applyBorder="1" applyAlignment="1">
      <alignment horizontal="left" vertical="center"/>
    </xf>
    <xf numFmtId="164" fontId="57" fillId="6" borderId="9" xfId="0" applyNumberFormat="1" applyFont="1" applyFill="1" applyBorder="1"/>
    <xf numFmtId="0" fontId="2" fillId="5" borderId="35" xfId="0" applyFont="1" applyFill="1" applyBorder="1" applyAlignment="1">
      <alignment horizontal="left" vertical="center"/>
    </xf>
    <xf numFmtId="164" fontId="24" fillId="5" borderId="36" xfId="0" applyNumberFormat="1" applyFont="1" applyFill="1" applyBorder="1"/>
    <xf numFmtId="0" fontId="15" fillId="19" borderId="57" xfId="1" applyFont="1" applyFill="1" applyBorder="1" applyAlignment="1">
      <alignment horizontal="left" vertical="center" wrapText="1"/>
    </xf>
    <xf numFmtId="0" fontId="28" fillId="19" borderId="57" xfId="1" applyFont="1" applyFill="1" applyBorder="1" applyAlignment="1">
      <alignment horizontal="left" vertical="center" wrapText="1"/>
    </xf>
    <xf numFmtId="0" fontId="7" fillId="0" borderId="0" xfId="0" applyFont="1" applyBorder="1" applyAlignment="1">
      <alignment horizontal="left" vertical="center"/>
    </xf>
    <xf numFmtId="164" fontId="9" fillId="5" borderId="1" xfId="0" applyNumberFormat="1" applyFont="1" applyFill="1" applyBorder="1"/>
    <xf numFmtId="164" fontId="9" fillId="13" borderId="1" xfId="0" applyNumberFormat="1" applyFont="1" applyFill="1" applyBorder="1"/>
    <xf numFmtId="164" fontId="9" fillId="5" borderId="6" xfId="0" applyNumberFormat="1" applyFont="1" applyFill="1" applyBorder="1"/>
    <xf numFmtId="164" fontId="11" fillId="5" borderId="1" xfId="0" applyNumberFormat="1" applyFont="1" applyFill="1" applyBorder="1"/>
    <xf numFmtId="164" fontId="2" fillId="9" borderId="18" xfId="2" applyNumberFormat="1" applyFont="1" applyFill="1" applyBorder="1" applyAlignment="1">
      <alignment horizontal="center" vertical="center" wrapText="1"/>
    </xf>
    <xf numFmtId="0" fontId="12" fillId="3" borderId="0" xfId="0" applyFont="1" applyFill="1" applyAlignment="1">
      <alignment vertical="center"/>
    </xf>
    <xf numFmtId="0" fontId="39" fillId="3" borderId="0" xfId="0" applyFont="1" applyFill="1" applyAlignment="1">
      <alignment vertical="center"/>
    </xf>
    <xf numFmtId="0" fontId="55" fillId="3" borderId="0" xfId="0" applyFont="1" applyFill="1"/>
    <xf numFmtId="0" fontId="13" fillId="3" borderId="0" xfId="0" applyFont="1" applyFill="1" applyAlignment="1">
      <alignment vertical="center"/>
    </xf>
    <xf numFmtId="0" fontId="2" fillId="4" borderId="9" xfId="0" applyFont="1" applyFill="1" applyBorder="1" applyAlignment="1">
      <alignment horizontal="center" vertical="center" wrapText="1"/>
    </xf>
    <xf numFmtId="2" fontId="29" fillId="7" borderId="28" xfId="1" applyNumberFormat="1" applyFont="1" applyFill="1" applyBorder="1" applyAlignment="1">
      <alignment horizontal="center" vertical="center" wrapText="1"/>
    </xf>
    <xf numFmtId="0" fontId="2" fillId="4" borderId="19" xfId="0" applyFont="1" applyFill="1" applyBorder="1" applyAlignment="1">
      <alignment horizontal="center" vertical="center" wrapText="1"/>
    </xf>
    <xf numFmtId="164" fontId="9" fillId="8" borderId="1" xfId="0" applyNumberFormat="1" applyFont="1" applyFill="1" applyBorder="1" applyAlignment="1">
      <alignment horizontal="center" vertical="center"/>
    </xf>
    <xf numFmtId="0" fontId="7" fillId="3" borderId="58" xfId="0" applyFont="1" applyFill="1" applyBorder="1" applyAlignment="1">
      <alignment horizontal="left" vertical="center" wrapText="1"/>
    </xf>
    <xf numFmtId="0" fontId="7" fillId="3" borderId="28"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7" fillId="3" borderId="4" xfId="0" applyFont="1" applyFill="1" applyBorder="1" applyAlignment="1">
      <alignment horizontal="left" vertical="center" wrapText="1"/>
    </xf>
    <xf numFmtId="0" fontId="22" fillId="6" borderId="23" xfId="0" applyFont="1" applyFill="1" applyBorder="1" applyAlignment="1">
      <alignment horizontal="left" vertical="center" wrapText="1"/>
    </xf>
    <xf numFmtId="164" fontId="9" fillId="6" borderId="23" xfId="0" applyNumberFormat="1" applyFont="1" applyFill="1" applyBorder="1"/>
    <xf numFmtId="0" fontId="43" fillId="6" borderId="27" xfId="0" applyFont="1" applyFill="1" applyBorder="1" applyAlignment="1">
      <alignment horizontal="left" vertical="center"/>
    </xf>
    <xf numFmtId="0" fontId="30" fillId="8" borderId="5" xfId="0" applyFont="1" applyFill="1" applyBorder="1" applyAlignment="1">
      <alignment horizontal="left" vertical="center" indent="4"/>
    </xf>
    <xf numFmtId="0" fontId="30" fillId="8" borderId="1" xfId="0" applyFont="1" applyFill="1" applyBorder="1" applyAlignment="1">
      <alignment horizontal="left" vertical="center" indent="4"/>
    </xf>
    <xf numFmtId="0" fontId="30" fillId="8" borderId="3" xfId="0" applyFont="1" applyFill="1" applyBorder="1" applyAlignment="1">
      <alignment horizontal="left" vertical="center" indent="4"/>
    </xf>
    <xf numFmtId="0" fontId="28" fillId="23" borderId="1" xfId="0" applyFont="1" applyFill="1" applyBorder="1" applyAlignment="1">
      <alignment horizontal="left" vertical="center"/>
    </xf>
    <xf numFmtId="0" fontId="28" fillId="23" borderId="3" xfId="0" applyFont="1" applyFill="1" applyBorder="1" applyAlignment="1">
      <alignment horizontal="left" vertical="center"/>
    </xf>
    <xf numFmtId="164" fontId="9" fillId="13" borderId="57" xfId="0" applyNumberFormat="1" applyFont="1" applyFill="1" applyBorder="1"/>
    <xf numFmtId="164" fontId="55" fillId="6" borderId="7" xfId="0" applyNumberFormat="1" applyFont="1" applyFill="1" applyBorder="1"/>
    <xf numFmtId="164" fontId="55" fillId="6" borderId="8" xfId="0" applyNumberFormat="1" applyFont="1" applyFill="1" applyBorder="1"/>
    <xf numFmtId="0" fontId="22" fillId="6" borderId="5" xfId="1" applyFont="1" applyFill="1" applyBorder="1" applyAlignment="1">
      <alignment vertical="center" wrapText="1"/>
    </xf>
    <xf numFmtId="0" fontId="7" fillId="3" borderId="56" xfId="0" applyFont="1" applyFill="1" applyBorder="1" applyAlignment="1">
      <alignment horizontal="left" vertical="center" wrapText="1"/>
    </xf>
    <xf numFmtId="2" fontId="24" fillId="6" borderId="13" xfId="0" applyNumberFormat="1" applyFont="1" applyFill="1" applyBorder="1" applyAlignment="1">
      <alignment horizontal="center" vertical="center" wrapText="1"/>
    </xf>
    <xf numFmtId="0" fontId="2" fillId="13" borderId="57" xfId="0" applyFont="1" applyFill="1" applyBorder="1" applyAlignment="1">
      <alignment horizontal="left" vertical="center" wrapText="1"/>
    </xf>
    <xf numFmtId="0" fontId="7" fillId="13" borderId="57" xfId="0" applyFont="1" applyFill="1" applyBorder="1" applyAlignment="1">
      <alignment horizontal="left" vertical="center" wrapText="1"/>
    </xf>
    <xf numFmtId="0" fontId="33" fillId="0" borderId="0" xfId="0" applyFont="1" applyAlignment="1">
      <alignment horizontal="center" vertical="center" wrapText="1"/>
    </xf>
    <xf numFmtId="0" fontId="33" fillId="0" borderId="0" xfId="0" applyFont="1" applyAlignment="1">
      <alignment horizontal="center" vertical="center"/>
    </xf>
    <xf numFmtId="0" fontId="4" fillId="0" borderId="59"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left" vertical="center" wrapText="1"/>
    </xf>
    <xf numFmtId="164" fontId="24" fillId="0" borderId="0" xfId="4" applyNumberFormat="1" applyFont="1" applyFill="1" applyBorder="1" applyAlignment="1">
      <alignment horizontal="left"/>
    </xf>
    <xf numFmtId="164" fontId="9" fillId="0" borderId="0" xfId="0" applyNumberFormat="1" applyFont="1" applyFill="1" applyBorder="1" applyAlignment="1">
      <alignment horizontal="left"/>
    </xf>
    <xf numFmtId="0" fontId="0" fillId="0" borderId="0" xfId="0" applyFill="1" applyAlignment="1">
      <alignment horizontal="left"/>
    </xf>
    <xf numFmtId="0" fontId="17" fillId="0" borderId="4"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0" borderId="4" xfId="0" applyFont="1" applyFill="1" applyBorder="1" applyAlignment="1">
      <alignment horizontal="left" vertical="center" wrapText="1"/>
    </xf>
    <xf numFmtId="0" fontId="69" fillId="0" borderId="0" xfId="0" applyFont="1" applyAlignment="1">
      <alignment vertical="center"/>
    </xf>
    <xf numFmtId="0" fontId="70" fillId="6" borderId="0" xfId="0" applyFont="1" applyFill="1" applyAlignment="1">
      <alignment vertical="center"/>
    </xf>
    <xf numFmtId="0" fontId="70" fillId="0" borderId="0" xfId="0" applyFont="1" applyAlignment="1">
      <alignment horizontal="center" vertical="center"/>
    </xf>
    <xf numFmtId="0" fontId="69" fillId="0" borderId="0" xfId="0" applyFont="1" applyAlignment="1">
      <alignment horizontal="center"/>
    </xf>
    <xf numFmtId="0" fontId="69" fillId="0" borderId="0" xfId="0" applyFont="1" applyFill="1" applyAlignment="1">
      <alignment horizontal="center"/>
    </xf>
    <xf numFmtId="0" fontId="69" fillId="0" borderId="0" xfId="0" applyFont="1" applyAlignment="1">
      <alignment horizontal="center" vertical="center"/>
    </xf>
    <xf numFmtId="0" fontId="69" fillId="4" borderId="21" xfId="0" applyFont="1" applyFill="1" applyBorder="1" applyAlignment="1">
      <alignment horizontal="center" vertical="center"/>
    </xf>
    <xf numFmtId="0" fontId="85" fillId="6" borderId="7" xfId="0" applyFont="1" applyFill="1" applyBorder="1" applyAlignment="1">
      <alignment horizontal="center" vertical="center"/>
    </xf>
    <xf numFmtId="0" fontId="69" fillId="0" borderId="13" xfId="0" applyFont="1" applyBorder="1" applyAlignment="1">
      <alignment horizontal="left" vertical="center" wrapText="1"/>
    </xf>
    <xf numFmtId="0" fontId="4" fillId="5" borderId="5" xfId="0" applyFont="1" applyFill="1" applyBorder="1" applyAlignment="1">
      <alignment horizontal="center" vertical="center"/>
    </xf>
    <xf numFmtId="0" fontId="4" fillId="2" borderId="5" xfId="0" applyFont="1" applyFill="1" applyBorder="1" applyAlignment="1">
      <alignment horizontal="center" vertical="center"/>
    </xf>
    <xf numFmtId="2" fontId="86" fillId="0" borderId="5" xfId="0" applyNumberFormat="1" applyFont="1" applyBorder="1" applyAlignment="1">
      <alignment horizontal="right" vertical="center" wrapText="1"/>
    </xf>
    <xf numFmtId="2" fontId="87" fillId="3" borderId="4" xfId="0" applyNumberFormat="1" applyFont="1" applyFill="1" applyBorder="1" applyAlignment="1">
      <alignment horizontal="center" vertical="center" wrapText="1"/>
    </xf>
    <xf numFmtId="2" fontId="87" fillId="3" borderId="5" xfId="0" applyNumberFormat="1" applyFont="1" applyFill="1" applyBorder="1" applyAlignment="1">
      <alignment horizontal="center" vertical="center" wrapText="1"/>
    </xf>
    <xf numFmtId="2" fontId="87" fillId="3" borderId="2" xfId="0" applyNumberFormat="1" applyFont="1" applyFill="1" applyBorder="1" applyAlignment="1">
      <alignment horizontal="center" vertical="center" wrapText="1"/>
    </xf>
    <xf numFmtId="2" fontId="87" fillId="14" borderId="13" xfId="0" applyNumberFormat="1" applyFont="1" applyFill="1" applyBorder="1" applyAlignment="1">
      <alignment horizontal="center" vertical="center" wrapText="1"/>
    </xf>
    <xf numFmtId="2" fontId="88" fillId="0" borderId="5" xfId="0" applyNumberFormat="1" applyFont="1" applyBorder="1" applyAlignment="1">
      <alignment horizontal="right" vertical="center" wrapText="1"/>
    </xf>
    <xf numFmtId="2" fontId="87" fillId="0" borderId="4" xfId="0" applyNumberFormat="1" applyFont="1" applyBorder="1" applyAlignment="1">
      <alignment horizontal="center" vertical="center" wrapText="1"/>
    </xf>
    <xf numFmtId="2" fontId="87" fillId="12" borderId="4" xfId="0" applyNumberFormat="1" applyFont="1" applyFill="1" applyBorder="1" applyAlignment="1">
      <alignment horizontal="center" vertical="center" wrapText="1"/>
    </xf>
    <xf numFmtId="0" fontId="4" fillId="14" borderId="5" xfId="0" applyFont="1" applyFill="1" applyBorder="1" applyAlignment="1">
      <alignment horizontal="center" vertical="center"/>
    </xf>
    <xf numFmtId="0" fontId="70" fillId="6" borderId="7" xfId="0" applyFont="1" applyFill="1" applyBorder="1" applyAlignment="1">
      <alignment horizontal="center" vertical="center"/>
    </xf>
    <xf numFmtId="0" fontId="4" fillId="5" borderId="13" xfId="0" applyFont="1" applyFill="1" applyBorder="1" applyAlignment="1">
      <alignment horizontal="center" vertical="center"/>
    </xf>
    <xf numFmtId="0" fontId="89" fillId="3" borderId="6" xfId="0" applyFont="1" applyFill="1" applyBorder="1" applyAlignment="1">
      <alignment horizontal="center" vertical="center" wrapText="1"/>
    </xf>
    <xf numFmtId="2" fontId="86" fillId="0" borderId="5" xfId="0" applyNumberFormat="1" applyFont="1" applyBorder="1" applyAlignment="1">
      <alignment horizontal="center" vertical="center" wrapText="1"/>
    </xf>
    <xf numFmtId="0" fontId="69" fillId="5" borderId="5" xfId="0" applyFont="1" applyFill="1" applyBorder="1" applyAlignment="1">
      <alignment horizontal="center" vertical="center"/>
    </xf>
    <xf numFmtId="0" fontId="69" fillId="0" borderId="5" xfId="0" applyFont="1" applyBorder="1" applyAlignment="1">
      <alignment horizontal="left" vertical="center" wrapText="1"/>
    </xf>
    <xf numFmtId="0" fontId="4" fillId="6" borderId="4" xfId="0" applyFont="1" applyFill="1" applyBorder="1" applyAlignment="1">
      <alignment horizontal="center" vertical="center"/>
    </xf>
    <xf numFmtId="0" fontId="69" fillId="0" borderId="4" xfId="0" applyFont="1" applyBorder="1" applyAlignment="1">
      <alignment vertical="center"/>
    </xf>
    <xf numFmtId="0" fontId="69" fillId="4" borderId="2" xfId="0" applyFont="1" applyFill="1" applyBorder="1" applyAlignment="1">
      <alignment horizontal="center" vertical="center"/>
    </xf>
    <xf numFmtId="0" fontId="69" fillId="0" borderId="2" xfId="0" applyFont="1" applyBorder="1" applyAlignment="1">
      <alignment vertical="center"/>
    </xf>
    <xf numFmtId="0" fontId="4" fillId="4" borderId="2" xfId="0" applyFont="1" applyFill="1" applyBorder="1" applyAlignment="1">
      <alignment horizontal="center" vertical="center"/>
    </xf>
    <xf numFmtId="0" fontId="85" fillId="13" borderId="7" xfId="0" applyFont="1" applyFill="1" applyBorder="1" applyAlignment="1">
      <alignment horizontal="center" vertical="center"/>
    </xf>
    <xf numFmtId="0" fontId="70" fillId="22" borderId="7" xfId="0" applyFont="1" applyFill="1" applyBorder="1" applyAlignment="1">
      <alignment horizontal="center" vertical="center"/>
    </xf>
    <xf numFmtId="165" fontId="69" fillId="0" borderId="2" xfId="0" applyNumberFormat="1" applyFont="1" applyBorder="1" applyAlignment="1">
      <alignment horizontal="center" vertical="center"/>
    </xf>
    <xf numFmtId="0" fontId="33" fillId="0" borderId="0" xfId="0" applyFont="1" applyAlignment="1">
      <alignment horizontal="left" vertical="center"/>
    </xf>
    <xf numFmtId="164" fontId="2" fillId="0" borderId="2" xfId="0" applyNumberFormat="1" applyFont="1" applyBorder="1" applyAlignment="1">
      <alignment horizontal="center" vertical="center"/>
    </xf>
    <xf numFmtId="0" fontId="22" fillId="6" borderId="0" xfId="0" applyFont="1" applyFill="1" applyAlignment="1">
      <alignment vertical="center"/>
    </xf>
    <xf numFmtId="0" fontId="28" fillId="23" borderId="13" xfId="0" applyFont="1" applyFill="1" applyBorder="1" applyAlignment="1">
      <alignment horizontal="left" vertical="center"/>
    </xf>
    <xf numFmtId="0" fontId="28" fillId="23" borderId="6" xfId="0" applyFont="1" applyFill="1" applyBorder="1" applyAlignment="1">
      <alignment horizontal="left" vertical="center"/>
    </xf>
    <xf numFmtId="0" fontId="25" fillId="3" borderId="0" xfId="0" applyFont="1" applyFill="1" applyAlignment="1">
      <alignment vertical="center"/>
    </xf>
    <xf numFmtId="0" fontId="25" fillId="3" borderId="13"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5" fillId="3" borderId="0" xfId="0" applyFont="1" applyFill="1" applyBorder="1" applyAlignment="1">
      <alignment horizontal="center" vertical="center" wrapText="1"/>
    </xf>
    <xf numFmtId="164" fontId="17" fillId="3" borderId="0" xfId="0" applyNumberFormat="1" applyFont="1" applyFill="1" applyAlignment="1">
      <alignment vertical="center"/>
    </xf>
    <xf numFmtId="0" fontId="17" fillId="3" borderId="0" xfId="0" applyFont="1" applyFill="1"/>
    <xf numFmtId="0" fontId="25" fillId="4" borderId="32" xfId="0" applyFont="1" applyFill="1" applyBorder="1" applyAlignment="1">
      <alignment horizontal="center" vertical="center" wrapText="1"/>
    </xf>
    <xf numFmtId="0" fontId="25" fillId="4" borderId="60" xfId="0" applyFont="1" applyFill="1" applyBorder="1" applyAlignment="1">
      <alignment horizontal="center" vertical="center" wrapText="1"/>
    </xf>
    <xf numFmtId="0" fontId="25" fillId="4" borderId="41" xfId="0" applyFont="1" applyFill="1" applyBorder="1" applyAlignment="1">
      <alignment horizontal="center" vertical="center" wrapText="1"/>
    </xf>
    <xf numFmtId="0" fontId="25" fillId="8" borderId="41" xfId="0" applyFont="1" applyFill="1" applyBorder="1" applyAlignment="1">
      <alignment horizontal="center" vertical="center" wrapText="1"/>
    </xf>
    <xf numFmtId="0" fontId="58" fillId="8" borderId="2" xfId="0" applyFont="1" applyFill="1" applyBorder="1" applyAlignment="1">
      <alignment horizontal="center" vertical="center" wrapText="1"/>
    </xf>
    <xf numFmtId="0" fontId="25" fillId="4" borderId="38" xfId="0" applyFont="1" applyFill="1" applyBorder="1" applyAlignment="1">
      <alignment horizontal="center" vertical="center" wrapText="1"/>
    </xf>
    <xf numFmtId="0" fontId="59" fillId="8" borderId="4" xfId="0" applyFont="1" applyFill="1" applyBorder="1" applyAlignment="1">
      <alignment horizontal="center" vertical="center" wrapText="1"/>
    </xf>
    <xf numFmtId="0" fontId="2" fillId="8" borderId="4" xfId="0" applyFont="1" applyFill="1" applyBorder="1" applyAlignment="1">
      <alignment horizontal="center" vertical="center"/>
    </xf>
    <xf numFmtId="0" fontId="33" fillId="0" borderId="0" xfId="0" applyFont="1" applyAlignment="1">
      <alignment horizontal="center" vertical="center" wrapText="1"/>
    </xf>
    <xf numFmtId="0" fontId="62" fillId="0" borderId="0" xfId="0" applyFont="1" applyAlignment="1">
      <alignment horizontal="center" vertical="center" wrapText="1"/>
    </xf>
    <xf numFmtId="0" fontId="4" fillId="4" borderId="42" xfId="0" applyFont="1" applyFill="1" applyBorder="1" applyAlignment="1">
      <alignment horizontal="center" vertical="center" wrapText="1"/>
    </xf>
    <xf numFmtId="0" fontId="0" fillId="0" borderId="0" xfId="0" applyFont="1"/>
    <xf numFmtId="0" fontId="2" fillId="5" borderId="62" xfId="0" applyFont="1" applyFill="1" applyBorder="1" applyAlignment="1">
      <alignment horizontal="center" vertical="center" wrapText="1"/>
    </xf>
    <xf numFmtId="0" fontId="0" fillId="0" borderId="0" xfId="0" applyFont="1" applyBorder="1" applyAlignment="1">
      <alignment horizontal="left" vertical="top" wrapText="1"/>
    </xf>
    <xf numFmtId="0" fontId="12" fillId="15" borderId="2" xfId="0" applyFont="1" applyFill="1" applyBorder="1" applyAlignment="1">
      <alignment horizontal="left" vertical="center" wrapText="1"/>
    </xf>
    <xf numFmtId="0" fontId="12" fillId="15" borderId="2" xfId="0" applyFont="1" applyFill="1" applyBorder="1" applyAlignment="1">
      <alignment horizontal="center" vertical="center" wrapText="1"/>
    </xf>
    <xf numFmtId="0" fontId="12" fillId="15" borderId="2" xfId="0" applyFont="1" applyFill="1" applyBorder="1" applyAlignment="1">
      <alignment horizontal="center" vertical="center"/>
    </xf>
    <xf numFmtId="164" fontId="12" fillId="3" borderId="2" xfId="0" applyNumberFormat="1" applyFont="1" applyFill="1" applyBorder="1" applyAlignment="1">
      <alignment vertical="center"/>
    </xf>
    <xf numFmtId="0" fontId="25" fillId="0" borderId="0" xfId="0" applyFont="1" applyAlignment="1">
      <alignment horizontal="right" vertical="center"/>
    </xf>
    <xf numFmtId="0" fontId="0" fillId="8" borderId="5" xfId="0" applyFill="1" applyBorder="1" applyAlignment="1">
      <alignment horizontal="center" vertical="center"/>
    </xf>
    <xf numFmtId="0" fontId="0" fillId="8" borderId="3" xfId="0" applyFill="1" applyBorder="1" applyAlignment="1">
      <alignment horizontal="center" vertical="center"/>
    </xf>
    <xf numFmtId="0" fontId="2" fillId="0" borderId="0" xfId="0" applyFont="1" applyFill="1" applyBorder="1" applyAlignment="1">
      <alignment horizontal="center" vertical="center" wrapText="1"/>
    </xf>
    <xf numFmtId="0" fontId="0" fillId="0" borderId="0" xfId="0" applyFill="1" applyBorder="1"/>
    <xf numFmtId="0" fontId="2" fillId="5" borderId="57"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5" fillId="0" borderId="0" xfId="0" applyFont="1" applyFill="1" applyBorder="1" applyAlignment="1">
      <alignment horizontal="center" vertical="center"/>
    </xf>
    <xf numFmtId="0" fontId="12" fillId="8" borderId="17" xfId="0" applyFont="1" applyFill="1" applyBorder="1" applyAlignment="1">
      <alignment vertical="center" wrapText="1"/>
    </xf>
    <xf numFmtId="0" fontId="12" fillId="8" borderId="2" xfId="0" applyFont="1" applyFill="1" applyBorder="1" applyAlignment="1">
      <alignment vertical="center" wrapText="1"/>
    </xf>
    <xf numFmtId="0" fontId="85" fillId="0" borderId="0" xfId="0" applyFont="1" applyFill="1" applyBorder="1" applyAlignment="1">
      <alignment horizontal="center" vertical="center"/>
    </xf>
    <xf numFmtId="0" fontId="20" fillId="0" borderId="0" xfId="0" applyFont="1" applyFill="1" applyBorder="1" applyAlignment="1">
      <alignment vertical="center" wrapText="1"/>
    </xf>
    <xf numFmtId="0" fontId="20" fillId="0" borderId="0" xfId="0" applyFont="1" applyFill="1" applyBorder="1" applyAlignment="1">
      <alignment horizontal="left" vertical="center" wrapText="1"/>
    </xf>
    <xf numFmtId="0" fontId="20" fillId="0" borderId="0" xfId="0"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Border="1" applyAlignment="1">
      <alignment horizontal="left" vertical="center"/>
    </xf>
    <xf numFmtId="0" fontId="65" fillId="0" borderId="0" xfId="0" applyFont="1" applyFill="1" applyBorder="1" applyAlignment="1">
      <alignment horizontal="center" vertical="center"/>
    </xf>
    <xf numFmtId="0" fontId="20" fillId="0" borderId="0" xfId="0" applyFont="1" applyFill="1" applyAlignment="1">
      <alignment vertical="center"/>
    </xf>
    <xf numFmtId="164" fontId="20" fillId="13" borderId="63" xfId="0" applyNumberFormat="1" applyFont="1" applyFill="1" applyBorder="1" applyAlignment="1">
      <alignment vertical="center"/>
    </xf>
    <xf numFmtId="164" fontId="20" fillId="0" borderId="2" xfId="0" applyNumberFormat="1" applyFont="1" applyFill="1" applyBorder="1" applyAlignment="1">
      <alignment vertical="center"/>
    </xf>
    <xf numFmtId="164" fontId="20" fillId="13" borderId="23" xfId="0" applyNumberFormat="1" applyFont="1" applyFill="1" applyBorder="1" applyAlignment="1">
      <alignment vertical="center"/>
    </xf>
    <xf numFmtId="9" fontId="20" fillId="13" borderId="23" xfId="5" applyFont="1" applyFill="1" applyBorder="1" applyAlignment="1">
      <alignment vertical="center"/>
    </xf>
    <xf numFmtId="164" fontId="20" fillId="13" borderId="23" xfId="0" applyNumberFormat="1" applyFont="1" applyFill="1" applyBorder="1" applyAlignment="1">
      <alignment horizontal="right" vertical="center"/>
    </xf>
    <xf numFmtId="9" fontId="56" fillId="13" borderId="23" xfId="5" applyFont="1" applyFill="1" applyBorder="1" applyAlignment="1">
      <alignment horizontal="right" vertical="center"/>
    </xf>
    <xf numFmtId="164" fontId="20" fillId="0" borderId="5" xfId="0" applyNumberFormat="1" applyFont="1" applyFill="1" applyBorder="1" applyAlignment="1">
      <alignment vertical="center"/>
    </xf>
    <xf numFmtId="9" fontId="20" fillId="0" borderId="1" xfId="5" applyFont="1" applyFill="1" applyBorder="1" applyAlignment="1">
      <alignment vertical="center"/>
    </xf>
    <xf numFmtId="164" fontId="20" fillId="0" borderId="1" xfId="0" applyNumberFormat="1" applyFont="1" applyFill="1" applyBorder="1" applyAlignment="1">
      <alignment horizontal="right" vertical="center"/>
    </xf>
    <xf numFmtId="9" fontId="56" fillId="0" borderId="3" xfId="5" applyFont="1" applyFill="1" applyBorder="1" applyAlignment="1">
      <alignment horizontal="right" vertical="center"/>
    </xf>
    <xf numFmtId="9" fontId="20" fillId="0" borderId="46" xfId="5" applyFont="1" applyFill="1" applyBorder="1" applyAlignment="1">
      <alignment vertical="center"/>
    </xf>
    <xf numFmtId="164" fontId="20" fillId="0" borderId="46" xfId="0" applyNumberFormat="1" applyFont="1" applyFill="1" applyBorder="1" applyAlignment="1">
      <alignment horizontal="right" vertical="center"/>
    </xf>
    <xf numFmtId="9" fontId="56" fillId="0" borderId="47" xfId="5" applyFont="1" applyFill="1" applyBorder="1" applyAlignment="1">
      <alignment horizontal="right" vertical="center"/>
    </xf>
    <xf numFmtId="0" fontId="7" fillId="4" borderId="19" xfId="0" applyFont="1" applyFill="1" applyBorder="1" applyAlignment="1">
      <alignment horizontal="center" vertical="top" wrapText="1"/>
    </xf>
    <xf numFmtId="0" fontId="7" fillId="9" borderId="19" xfId="2" applyFont="1" applyFill="1" applyBorder="1" applyAlignment="1">
      <alignment horizontal="center" vertical="top" wrapText="1"/>
    </xf>
    <xf numFmtId="164" fontId="7" fillId="9" borderId="19" xfId="2" applyNumberFormat="1" applyFont="1" applyFill="1" applyBorder="1" applyAlignment="1">
      <alignment horizontal="center" vertical="top" wrapText="1"/>
    </xf>
    <xf numFmtId="9" fontId="7" fillId="9" borderId="19" xfId="5" applyFont="1" applyFill="1" applyBorder="1" applyAlignment="1">
      <alignment horizontal="center" vertical="top" wrapText="1"/>
    </xf>
    <xf numFmtId="164" fontId="2" fillId="16" borderId="20" xfId="2" applyNumberFormat="1" applyFont="1" applyFill="1" applyBorder="1" applyAlignment="1">
      <alignment horizontal="center" vertical="top" wrapText="1"/>
    </xf>
    <xf numFmtId="0" fontId="2" fillId="17" borderId="19" xfId="0" applyFont="1" applyFill="1" applyBorder="1" applyAlignment="1">
      <alignment horizontal="center" vertical="top" wrapText="1"/>
    </xf>
    <xf numFmtId="0" fontId="49" fillId="3" borderId="1" xfId="0" applyFont="1" applyFill="1" applyBorder="1" applyAlignment="1">
      <alignment horizontal="left" vertical="center" wrapText="1"/>
    </xf>
    <xf numFmtId="0" fontId="49" fillId="3" borderId="2" xfId="0" applyFont="1" applyFill="1" applyBorder="1" applyAlignment="1">
      <alignment horizontal="left" vertical="center"/>
    </xf>
    <xf numFmtId="0" fontId="34" fillId="6" borderId="7" xfId="0" applyFont="1" applyFill="1" applyBorder="1" applyAlignment="1">
      <alignment horizontal="left" vertical="center" wrapText="1"/>
    </xf>
    <xf numFmtId="0" fontId="91" fillId="6" borderId="5" xfId="1" applyFont="1" applyFill="1" applyBorder="1" applyAlignment="1">
      <alignment vertical="center" wrapText="1"/>
    </xf>
    <xf numFmtId="0" fontId="91" fillId="6" borderId="8" xfId="0" applyFont="1" applyFill="1" applyBorder="1" applyAlignment="1">
      <alignment horizontal="left" vertical="center" wrapText="1"/>
    </xf>
    <xf numFmtId="0" fontId="20" fillId="0" borderId="13" xfId="0" applyFont="1" applyFill="1" applyBorder="1" applyAlignment="1">
      <alignment vertical="center"/>
    </xf>
    <xf numFmtId="0" fontId="20" fillId="0" borderId="6" xfId="0" applyFont="1" applyFill="1" applyBorder="1" applyAlignment="1">
      <alignment vertical="center"/>
    </xf>
    <xf numFmtId="0" fontId="20" fillId="0" borderId="45" xfId="0" applyFont="1" applyFill="1" applyBorder="1" applyAlignment="1">
      <alignment vertical="center"/>
    </xf>
    <xf numFmtId="0" fontId="20" fillId="0" borderId="46" xfId="0" applyFont="1" applyFill="1" applyBorder="1" applyAlignment="1">
      <alignment vertical="center"/>
    </xf>
    <xf numFmtId="164" fontId="20" fillId="0" borderId="46" xfId="0" applyNumberFormat="1" applyFont="1" applyFill="1" applyBorder="1" applyAlignment="1">
      <alignment vertical="center"/>
    </xf>
    <xf numFmtId="164" fontId="20" fillId="0" borderId="16" xfId="0" applyNumberFormat="1" applyFont="1" applyFill="1" applyBorder="1" applyAlignment="1">
      <alignment vertical="center"/>
    </xf>
    <xf numFmtId="164" fontId="21" fillId="27" borderId="9" xfId="0" applyNumberFormat="1" applyFont="1" applyFill="1" applyBorder="1" applyAlignment="1">
      <alignment vertical="center"/>
    </xf>
    <xf numFmtId="0" fontId="25" fillId="3" borderId="4" xfId="0" applyFont="1" applyFill="1" applyBorder="1" applyAlignment="1">
      <alignment horizontal="left" vertical="center" wrapText="1"/>
    </xf>
    <xf numFmtId="0" fontId="25" fillId="26" borderId="5" xfId="0" applyFont="1" applyFill="1" applyBorder="1" applyAlignment="1">
      <alignment horizontal="center" vertical="center"/>
    </xf>
    <xf numFmtId="167" fontId="0" fillId="0" borderId="39" xfId="0" applyNumberFormat="1" applyFill="1" applyBorder="1"/>
    <xf numFmtId="167" fontId="0" fillId="0" borderId="3" xfId="0" applyNumberFormat="1" applyFill="1" applyBorder="1"/>
    <xf numFmtId="167" fontId="0" fillId="0" borderId="3" xfId="0" applyNumberFormat="1" applyFill="1" applyBorder="1" applyAlignment="1">
      <alignment horizontal="center"/>
    </xf>
    <xf numFmtId="166" fontId="0" fillId="26" borderId="37" xfId="5" applyNumberFormat="1" applyFont="1" applyFill="1" applyBorder="1" applyAlignment="1">
      <alignment horizontal="center"/>
    </xf>
    <xf numFmtId="166" fontId="0" fillId="26" borderId="11" xfId="5" applyNumberFormat="1" applyFont="1" applyFill="1" applyBorder="1" applyAlignment="1">
      <alignment horizontal="center"/>
    </xf>
    <xf numFmtId="166" fontId="0" fillId="26" borderId="2" xfId="5" applyNumberFormat="1" applyFont="1" applyFill="1" applyBorder="1" applyAlignment="1">
      <alignment horizontal="center"/>
    </xf>
    <xf numFmtId="0" fontId="0" fillId="0" borderId="0" xfId="0" applyFill="1"/>
    <xf numFmtId="0" fontId="90" fillId="0" borderId="0" xfId="0" applyFont="1" applyFill="1"/>
    <xf numFmtId="0" fontId="0" fillId="0" borderId="0" xfId="0" applyFill="1" applyAlignment="1">
      <alignment wrapText="1"/>
    </xf>
    <xf numFmtId="0" fontId="0" fillId="8" borderId="7" xfId="0" applyFill="1" applyBorder="1" applyAlignment="1"/>
    <xf numFmtId="0" fontId="0" fillId="8" borderId="8" xfId="0" applyFill="1" applyBorder="1" applyAlignment="1"/>
    <xf numFmtId="0" fontId="0" fillId="8" borderId="9" xfId="0" applyFill="1" applyBorder="1" applyAlignment="1"/>
    <xf numFmtId="0" fontId="33" fillId="0" borderId="0" xfId="0" applyFont="1" applyAlignment="1">
      <alignment horizontal="center" vertical="center" wrapText="1"/>
    </xf>
    <xf numFmtId="0" fontId="33" fillId="0" borderId="0" xfId="0" applyFont="1" applyAlignment="1">
      <alignment horizontal="center" vertical="center"/>
    </xf>
    <xf numFmtId="0" fontId="0" fillId="8" borderId="22" xfId="0" applyFill="1" applyBorder="1" applyAlignment="1"/>
    <xf numFmtId="0" fontId="0" fillId="8" borderId="23" xfId="0" applyFill="1" applyBorder="1" applyAlignment="1"/>
    <xf numFmtId="0" fontId="0" fillId="8" borderId="27" xfId="0" applyFill="1" applyBorder="1" applyAlignment="1"/>
    <xf numFmtId="0" fontId="0" fillId="8" borderId="29" xfId="0" applyFill="1" applyBorder="1" applyAlignment="1">
      <alignment horizontal="center"/>
    </xf>
    <xf numFmtId="0" fontId="0" fillId="8" borderId="10" xfId="0" applyFill="1" applyBorder="1" applyAlignment="1">
      <alignment horizontal="center"/>
    </xf>
    <xf numFmtId="0" fontId="0" fillId="8" borderId="11" xfId="0" applyFill="1" applyBorder="1" applyAlignment="1">
      <alignment horizontal="center"/>
    </xf>
    <xf numFmtId="0" fontId="0" fillId="8" borderId="7" xfId="0"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xf>
    <xf numFmtId="0" fontId="0" fillId="8" borderId="26" xfId="0" applyFill="1" applyBorder="1" applyAlignment="1">
      <alignment horizontal="center"/>
    </xf>
    <xf numFmtId="0" fontId="0" fillId="8" borderId="0" xfId="0" applyFill="1" applyAlignment="1">
      <alignment horizontal="center"/>
    </xf>
    <xf numFmtId="0" fontId="0" fillId="8" borderId="28" xfId="0" applyFill="1" applyBorder="1" applyAlignment="1">
      <alignment horizontal="center"/>
    </xf>
    <xf numFmtId="0" fontId="0" fillId="8" borderId="32" xfId="0" applyFill="1" applyBorder="1" applyAlignment="1"/>
    <xf numFmtId="0" fontId="0" fillId="8" borderId="33" xfId="0" applyFill="1" applyBorder="1" applyAlignment="1"/>
    <xf numFmtId="0" fontId="0" fillId="8" borderId="34" xfId="0" applyFill="1" applyBorder="1" applyAlignment="1"/>
    <xf numFmtId="0" fontId="0" fillId="8" borderId="30" xfId="0" applyFill="1" applyBorder="1" applyAlignment="1"/>
    <xf numFmtId="0" fontId="0" fillId="8" borderId="12" xfId="0" applyFill="1" applyBorder="1" applyAlignment="1"/>
    <xf numFmtId="0" fontId="0" fillId="8" borderId="31" xfId="0" applyFill="1" applyBorder="1" applyAlignment="1"/>
    <xf numFmtId="0" fontId="0" fillId="8" borderId="35" xfId="0" applyFill="1" applyBorder="1" applyAlignment="1"/>
    <xf numFmtId="0" fontId="0" fillId="8" borderId="6" xfId="0" applyFill="1" applyBorder="1" applyAlignment="1"/>
    <xf numFmtId="0" fontId="0" fillId="8" borderId="36" xfId="0" applyFill="1" applyBorder="1" applyAlignment="1"/>
    <xf numFmtId="0" fontId="32" fillId="0" borderId="0" xfId="0" applyFont="1" applyAlignment="1"/>
    <xf numFmtId="0" fontId="30" fillId="0" borderId="45" xfId="0" applyFont="1" applyBorder="1" applyAlignment="1">
      <alignment vertical="center" wrapText="1"/>
    </xf>
    <xf numFmtId="0" fontId="30" fillId="0" borderId="46" xfId="0" applyFont="1" applyBorder="1" applyAlignment="1">
      <alignment vertical="center" wrapText="1"/>
    </xf>
    <xf numFmtId="0" fontId="30" fillId="0" borderId="47" xfId="0" applyFont="1" applyBorder="1" applyAlignment="1">
      <alignment vertical="center" wrapText="1"/>
    </xf>
    <xf numFmtId="0" fontId="30" fillId="0" borderId="15" xfId="0" applyFont="1" applyBorder="1" applyAlignment="1">
      <alignment vertical="center" wrapText="1"/>
    </xf>
    <xf numFmtId="0" fontId="30" fillId="0" borderId="0" xfId="0" applyFont="1" applyAlignment="1">
      <alignment vertical="center" wrapText="1"/>
    </xf>
    <xf numFmtId="0" fontId="30" fillId="0" borderId="48" xfId="0" applyFont="1" applyBorder="1" applyAlignment="1">
      <alignment vertical="center" wrapText="1"/>
    </xf>
    <xf numFmtId="0" fontId="30" fillId="0" borderId="13" xfId="0" applyFont="1" applyBorder="1" applyAlignment="1">
      <alignment vertical="center" wrapText="1"/>
    </xf>
    <xf numFmtId="0" fontId="30" fillId="0" borderId="6" xfId="0" applyFont="1" applyBorder="1" applyAlignment="1">
      <alignment vertical="center" wrapText="1"/>
    </xf>
    <xf numFmtId="0" fontId="30" fillId="0" borderId="14" xfId="0" applyFont="1" applyBorder="1" applyAlignment="1">
      <alignment vertical="center" wrapText="1"/>
    </xf>
    <xf numFmtId="0" fontId="68"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xf>
    <xf numFmtId="0" fontId="34" fillId="11" borderId="0" xfId="0" applyFont="1" applyFill="1" applyAlignment="1">
      <alignment horizontal="center" vertical="center"/>
    </xf>
    <xf numFmtId="0" fontId="0" fillId="8" borderId="5" xfId="0" applyFill="1" applyBorder="1" applyAlignment="1">
      <alignment horizontal="center" vertical="center"/>
    </xf>
    <xf numFmtId="0" fontId="0" fillId="8" borderId="3" xfId="0" applyFill="1" applyBorder="1" applyAlignment="1">
      <alignment horizontal="center" vertical="center"/>
    </xf>
    <xf numFmtId="0" fontId="30" fillId="8" borderId="5" xfId="0" applyFont="1" applyFill="1" applyBorder="1" applyAlignment="1">
      <alignment horizontal="left" vertical="center" indent="4"/>
    </xf>
    <xf numFmtId="0" fontId="30" fillId="8" borderId="1" xfId="0" applyFont="1" applyFill="1" applyBorder="1" applyAlignment="1">
      <alignment horizontal="left" vertical="center" indent="4"/>
    </xf>
    <xf numFmtId="0" fontId="30" fillId="8" borderId="3" xfId="0" applyFont="1" applyFill="1" applyBorder="1" applyAlignment="1">
      <alignment horizontal="left" vertical="center" indent="4"/>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5" fillId="4" borderId="7" xfId="0" applyFont="1" applyFill="1" applyBorder="1" applyAlignment="1">
      <alignment horizontal="center" vertical="center" wrapText="1"/>
    </xf>
    <xf numFmtId="0" fontId="25" fillId="4" borderId="9" xfId="0" applyFont="1" applyFill="1" applyBorder="1" applyAlignment="1">
      <alignment horizontal="center" vertical="center" wrapText="1"/>
    </xf>
    <xf numFmtId="0" fontId="0" fillId="8" borderId="50" xfId="0" applyFill="1" applyBorder="1" applyAlignment="1">
      <alignment horizontal="center" vertical="center"/>
    </xf>
    <xf numFmtId="0" fontId="0" fillId="8" borderId="51" xfId="0" applyFill="1" applyBorder="1" applyAlignment="1">
      <alignment horizontal="center" vertical="center"/>
    </xf>
    <xf numFmtId="0" fontId="22" fillId="6" borderId="8" xfId="0" applyFont="1" applyFill="1" applyBorder="1" applyAlignment="1">
      <alignment horizontal="left" vertical="center" wrapText="1"/>
    </xf>
    <xf numFmtId="9" fontId="22" fillId="27" borderId="7" xfId="5" applyFont="1" applyFill="1" applyBorder="1" applyAlignment="1">
      <alignment horizontal="right" vertical="center"/>
    </xf>
    <xf numFmtId="9" fontId="22" fillId="27" borderId="8" xfId="5" applyFont="1" applyFill="1" applyBorder="1" applyAlignment="1">
      <alignment horizontal="right" vertical="center"/>
    </xf>
    <xf numFmtId="9" fontId="22" fillId="27" borderId="9" xfId="5" applyFont="1" applyFill="1" applyBorder="1" applyAlignment="1">
      <alignment horizontal="right" vertical="center"/>
    </xf>
    <xf numFmtId="0" fontId="7" fillId="0" borderId="0" xfId="0" applyFont="1" applyBorder="1" applyAlignment="1">
      <alignment horizontal="left" vertical="center" wrapText="1"/>
    </xf>
    <xf numFmtId="0" fontId="22" fillId="22" borderId="8" xfId="0" applyFont="1" applyFill="1" applyBorder="1" applyAlignment="1">
      <alignment horizontal="left" vertical="center" wrapText="1"/>
    </xf>
    <xf numFmtId="0" fontId="62" fillId="0" borderId="0" xfId="0" applyFont="1" applyAlignment="1">
      <alignment horizontal="center" vertical="center" wrapText="1"/>
    </xf>
    <xf numFmtId="0" fontId="22" fillId="6" borderId="0" xfId="0" applyFont="1" applyFill="1" applyAlignment="1">
      <alignment horizontal="left" vertical="center" wrapText="1"/>
    </xf>
    <xf numFmtId="0" fontId="63" fillId="0" borderId="5" xfId="0" applyFont="1" applyBorder="1" applyAlignment="1">
      <alignment horizontal="left" vertical="center" wrapText="1"/>
    </xf>
    <xf numFmtId="0" fontId="0" fillId="0" borderId="3" xfId="0" applyBorder="1" applyAlignment="1">
      <alignment horizontal="left" vertical="center" wrapText="1"/>
    </xf>
    <xf numFmtId="0" fontId="7" fillId="0" borderId="0" xfId="0" applyFont="1" applyBorder="1" applyAlignment="1">
      <alignment horizontal="left" vertical="center"/>
    </xf>
    <xf numFmtId="0" fontId="4" fillId="0" borderId="0" xfId="0" applyFont="1" applyBorder="1" applyAlignment="1">
      <alignment horizontal="left" vertical="center" wrapText="1"/>
    </xf>
    <xf numFmtId="0" fontId="51" fillId="3"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63" fillId="0" borderId="13" xfId="0" applyFont="1" applyBorder="1" applyAlignment="1">
      <alignment horizontal="left" vertical="center" wrapText="1"/>
    </xf>
    <xf numFmtId="0" fontId="0" fillId="0" borderId="14" xfId="0"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167" fontId="0" fillId="0" borderId="40" xfId="0" applyNumberFormat="1" applyFill="1" applyBorder="1" applyAlignment="1">
      <alignment horizontal="center"/>
    </xf>
    <xf numFmtId="167" fontId="0" fillId="0" borderId="41" xfId="0" applyNumberFormat="1" applyFill="1" applyBorder="1" applyAlignment="1">
      <alignment horizontal="center"/>
    </xf>
    <xf numFmtId="0" fontId="2" fillId="5" borderId="30"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2" fillId="0" borderId="15" xfId="0" applyFont="1" applyBorder="1" applyAlignment="1">
      <alignment horizontal="left" vertical="top" wrapText="1"/>
    </xf>
    <xf numFmtId="0" fontId="2" fillId="0" borderId="0" xfId="0" applyFont="1" applyBorder="1" applyAlignment="1">
      <alignment horizontal="left" vertical="top" wrapText="1"/>
    </xf>
    <xf numFmtId="0" fontId="58" fillId="0" borderId="0" xfId="0" applyFont="1" applyAlignment="1">
      <alignment vertical="center" wrapText="1"/>
    </xf>
    <xf numFmtId="0" fontId="25" fillId="4" borderId="61" xfId="0" applyFont="1" applyFill="1" applyBorder="1" applyAlignment="1">
      <alignment horizontal="center" vertical="center" wrapText="1"/>
    </xf>
    <xf numFmtId="0" fontId="25" fillId="4" borderId="39" xfId="0" applyFont="1" applyFill="1" applyBorder="1" applyAlignment="1">
      <alignment horizontal="center" vertical="center" wrapText="1"/>
    </xf>
    <xf numFmtId="0" fontId="25" fillId="4" borderId="17"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25" fillId="4" borderId="62" xfId="0" applyFont="1" applyFill="1" applyBorder="1" applyAlignment="1">
      <alignment horizontal="center" vertical="center" wrapText="1"/>
    </xf>
    <xf numFmtId="0" fontId="25" fillId="4" borderId="37" xfId="0" applyFont="1" applyFill="1" applyBorder="1" applyAlignment="1">
      <alignment horizontal="center" vertical="center" wrapText="1"/>
    </xf>
    <xf numFmtId="0" fontId="25" fillId="4" borderId="17" xfId="0" applyFont="1" applyFill="1" applyBorder="1" applyAlignment="1">
      <alignment horizontal="center" wrapText="1"/>
    </xf>
    <xf numFmtId="0" fontId="25" fillId="4" borderId="2" xfId="0" applyFont="1" applyFill="1" applyBorder="1" applyAlignment="1">
      <alignment horizontal="center" wrapText="1"/>
    </xf>
    <xf numFmtId="0" fontId="28" fillId="23" borderId="5" xfId="0" applyFont="1" applyFill="1" applyBorder="1" applyAlignment="1">
      <alignment horizontal="left" vertical="center"/>
    </xf>
    <xf numFmtId="0" fontId="28" fillId="23" borderId="1" xfId="0" applyFont="1" applyFill="1" applyBorder="1" applyAlignment="1">
      <alignment horizontal="left" vertical="center"/>
    </xf>
    <xf numFmtId="0" fontId="28" fillId="23" borderId="3" xfId="0" applyFont="1" applyFill="1" applyBorder="1" applyAlignment="1">
      <alignment horizontal="left" vertical="center"/>
    </xf>
    <xf numFmtId="0" fontId="21" fillId="23" borderId="7" xfId="0" applyFont="1" applyFill="1" applyBorder="1" applyAlignment="1">
      <alignment horizontal="center" vertical="center"/>
    </xf>
    <xf numFmtId="0" fontId="21" fillId="23" borderId="8" xfId="0" applyFont="1" applyFill="1" applyBorder="1" applyAlignment="1">
      <alignment horizontal="center" vertical="center"/>
    </xf>
    <xf numFmtId="0" fontId="21" fillId="23" borderId="9" xfId="0" applyFont="1" applyFill="1" applyBorder="1" applyAlignment="1">
      <alignment horizontal="center" vertical="center"/>
    </xf>
    <xf numFmtId="0" fontId="7" fillId="0" borderId="15" xfId="0" applyFont="1" applyBorder="1" applyAlignment="1">
      <alignment horizontal="left" vertical="center" wrapText="1"/>
    </xf>
    <xf numFmtId="0" fontId="56" fillId="25" borderId="7" xfId="0" applyFont="1" applyFill="1" applyBorder="1" applyAlignment="1">
      <alignment horizontal="center" vertical="center" wrapText="1"/>
    </xf>
    <xf numFmtId="0" fontId="56" fillId="25" borderId="8" xfId="0" applyFont="1" applyFill="1" applyBorder="1" applyAlignment="1">
      <alignment horizontal="center" vertical="center" wrapText="1"/>
    </xf>
    <xf numFmtId="0" fontId="56" fillId="25" borderId="9" xfId="0" applyFont="1" applyFill="1" applyBorder="1" applyAlignment="1">
      <alignment horizontal="center" vertical="center" wrapText="1"/>
    </xf>
    <xf numFmtId="0" fontId="34" fillId="6" borderId="0" xfId="0" applyFont="1" applyFill="1" applyAlignment="1">
      <alignment horizontal="center" vertical="center" wrapText="1"/>
    </xf>
  </cellXfs>
  <cellStyles count="6">
    <cellStyle name="Milliers" xfId="4" builtinId="3"/>
    <cellStyle name="Normal" xfId="0" builtinId="0"/>
    <cellStyle name="Normal 2" xfId="3"/>
    <cellStyle name="Normal_Feuil2" xfId="2"/>
    <cellStyle name="Normal_Feuil3" xfId="1"/>
    <cellStyle name="Pourcentage" xfId="5" builtinId="5"/>
  </cellStyles>
  <dxfs count="0"/>
  <tableStyles count="0" defaultTableStyle="TableStyleMedium2" defaultPivotStyle="PivotStyleLight16"/>
  <colors>
    <mruColors>
      <color rgb="FFFFFF99"/>
      <color rgb="FFF07C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192617</xdr:colOff>
      <xdr:row>22</xdr:row>
      <xdr:rowOff>119631</xdr:rowOff>
    </xdr:from>
    <xdr:to>
      <xdr:col>1</xdr:col>
      <xdr:colOff>1428750</xdr:colOff>
      <xdr:row>23</xdr:row>
      <xdr:rowOff>22225</xdr:rowOff>
    </xdr:to>
    <xdr:pic>
      <xdr:nvPicPr>
        <xdr:cNvPr id="7" name="Image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a:stretch>
          <a:fillRect/>
        </a:stretch>
      </xdr:blipFill>
      <xdr:spPr>
        <a:xfrm>
          <a:off x="806450" y="7602048"/>
          <a:ext cx="1236133" cy="743969"/>
        </a:xfrm>
        <a:prstGeom prst="rect">
          <a:avLst/>
        </a:prstGeom>
      </xdr:spPr>
    </xdr:pic>
    <xdr:clientData/>
  </xdr:twoCellAnchor>
  <xdr:oneCellAnchor>
    <xdr:from>
      <xdr:col>1</xdr:col>
      <xdr:colOff>391282</xdr:colOff>
      <xdr:row>36</xdr:row>
      <xdr:rowOff>42636</xdr:rowOff>
    </xdr:from>
    <xdr:ext cx="1352550" cy="695236"/>
    <xdr:pic>
      <xdr:nvPicPr>
        <xdr:cNvPr id="17" name="Image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2"/>
        <a:stretch>
          <a:fillRect/>
        </a:stretch>
      </xdr:blipFill>
      <xdr:spPr>
        <a:xfrm>
          <a:off x="1207711" y="15677243"/>
          <a:ext cx="1352550" cy="695236"/>
        </a:xfrm>
        <a:prstGeom prst="rect">
          <a:avLst/>
        </a:prstGeom>
      </xdr:spPr>
    </xdr:pic>
    <xdr:clientData/>
  </xdr:oneCellAnchor>
  <xdr:twoCellAnchor editAs="oneCell">
    <xdr:from>
      <xdr:col>1</xdr:col>
      <xdr:colOff>295275</xdr:colOff>
      <xdr:row>65</xdr:row>
      <xdr:rowOff>152400</xdr:rowOff>
    </xdr:from>
    <xdr:to>
      <xdr:col>1</xdr:col>
      <xdr:colOff>1619250</xdr:colOff>
      <xdr:row>66</xdr:row>
      <xdr:rowOff>118533</xdr:rowOff>
    </xdr:to>
    <xdr:pic>
      <xdr:nvPicPr>
        <xdr:cNvPr id="23" name="Image 22">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3"/>
        <a:stretch>
          <a:fillRect/>
        </a:stretch>
      </xdr:blipFill>
      <xdr:spPr>
        <a:xfrm>
          <a:off x="1057275" y="15449550"/>
          <a:ext cx="1323975" cy="8286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view="pageBreakPreview" zoomScale="90" zoomScaleNormal="100" zoomScaleSheetLayoutView="90" workbookViewId="0">
      <selection activeCell="C27" sqref="C27"/>
    </sheetView>
  </sheetViews>
  <sheetFormatPr baseColWidth="10" defaultColWidth="11.42578125" defaultRowHeight="15" x14ac:dyDescent="0.25"/>
  <sheetData>
    <row r="1" spans="1:7" s="37" customFormat="1" ht="50.25" customHeight="1" x14ac:dyDescent="0.25">
      <c r="A1" s="674" t="s">
        <v>0</v>
      </c>
      <c r="B1" s="675"/>
      <c r="C1" s="675"/>
      <c r="D1" s="675"/>
      <c r="E1" s="675"/>
      <c r="F1" s="675"/>
      <c r="G1" s="675"/>
    </row>
    <row r="2" spans="1:7" s="37" customFormat="1" ht="39.75" customHeight="1" x14ac:dyDescent="0.25">
      <c r="A2" s="674" t="s">
        <v>7</v>
      </c>
      <c r="B2" s="674"/>
      <c r="C2" s="674"/>
      <c r="D2" s="674"/>
      <c r="E2" s="674"/>
      <c r="F2" s="674"/>
      <c r="G2" s="674"/>
    </row>
    <row r="4" spans="1:7" ht="15.75" x14ac:dyDescent="0.25">
      <c r="A4" s="33"/>
      <c r="B4" s="34" t="s">
        <v>8</v>
      </c>
      <c r="C4" s="33"/>
      <c r="D4" s="33"/>
      <c r="E4" s="33"/>
      <c r="F4" s="33"/>
      <c r="G4" s="33"/>
    </row>
    <row r="7" spans="1:7" x14ac:dyDescent="0.25">
      <c r="A7" s="35" t="s">
        <v>9</v>
      </c>
    </row>
    <row r="8" spans="1:7" ht="15.75" thickBot="1" x14ac:dyDescent="0.3"/>
    <row r="9" spans="1:7" ht="33.75" customHeight="1" thickBot="1" x14ac:dyDescent="0.3">
      <c r="A9" s="671"/>
      <c r="B9" s="672"/>
      <c r="C9" s="672"/>
      <c r="D9" s="672"/>
      <c r="E9" s="672"/>
      <c r="F9" s="672"/>
      <c r="G9" s="673"/>
    </row>
    <row r="11" spans="1:7" x14ac:dyDescent="0.25">
      <c r="A11" s="35" t="s">
        <v>10</v>
      </c>
    </row>
    <row r="12" spans="1:7" ht="15.75" thickBot="1" x14ac:dyDescent="0.3"/>
    <row r="13" spans="1:7" ht="15.75" thickBot="1" x14ac:dyDescent="0.3">
      <c r="A13" s="671"/>
      <c r="B13" s="672"/>
      <c r="C13" s="672"/>
      <c r="D13" s="672"/>
      <c r="E13" s="672"/>
      <c r="F13" s="672"/>
      <c r="G13" s="673"/>
    </row>
    <row r="15" spans="1:7" x14ac:dyDescent="0.25">
      <c r="A15" s="35" t="s">
        <v>11</v>
      </c>
    </row>
    <row r="16" spans="1:7" ht="15.75" thickBot="1" x14ac:dyDescent="0.3"/>
    <row r="17" spans="1:7" x14ac:dyDescent="0.25">
      <c r="A17" s="676"/>
      <c r="B17" s="677"/>
      <c r="C17" s="677"/>
      <c r="D17" s="677"/>
      <c r="E17" s="677"/>
      <c r="F17" s="677"/>
      <c r="G17" s="678"/>
    </row>
    <row r="18" spans="1:7" x14ac:dyDescent="0.25">
      <c r="A18" s="685"/>
      <c r="B18" s="686"/>
      <c r="C18" s="686"/>
      <c r="D18" s="686"/>
      <c r="E18" s="686"/>
      <c r="F18" s="686"/>
      <c r="G18" s="687"/>
    </row>
    <row r="19" spans="1:7" x14ac:dyDescent="0.25">
      <c r="A19" s="685"/>
      <c r="B19" s="686"/>
      <c r="C19" s="686"/>
      <c r="D19" s="686"/>
      <c r="E19" s="686"/>
      <c r="F19" s="686"/>
      <c r="G19" s="687"/>
    </row>
    <row r="20" spans="1:7" ht="15.75" thickBot="1" x14ac:dyDescent="0.3">
      <c r="A20" s="679"/>
      <c r="B20" s="680"/>
      <c r="C20" s="680"/>
      <c r="D20" s="680"/>
      <c r="E20" s="680"/>
      <c r="F20" s="680"/>
      <c r="G20" s="681"/>
    </row>
    <row r="22" spans="1:7" x14ac:dyDescent="0.25">
      <c r="A22" s="35" t="s">
        <v>12</v>
      </c>
    </row>
    <row r="23" spans="1:7" ht="15.75" thickBot="1" x14ac:dyDescent="0.3"/>
    <row r="24" spans="1:7" ht="15.75" thickBot="1" x14ac:dyDescent="0.3">
      <c r="A24" s="682"/>
      <c r="B24" s="683"/>
      <c r="C24" s="683"/>
      <c r="D24" s="683"/>
      <c r="E24" s="683"/>
      <c r="F24" s="683"/>
      <c r="G24" s="684"/>
    </row>
    <row r="26" spans="1:7" x14ac:dyDescent="0.25">
      <c r="A26" s="35" t="s">
        <v>13</v>
      </c>
    </row>
    <row r="27" spans="1:7" ht="15.75" thickBot="1" x14ac:dyDescent="0.3"/>
    <row r="28" spans="1:7" x14ac:dyDescent="0.25">
      <c r="A28" t="s">
        <v>14</v>
      </c>
      <c r="B28" s="691"/>
      <c r="C28" s="692"/>
      <c r="D28" s="692"/>
      <c r="E28" s="692"/>
      <c r="F28" s="692"/>
      <c r="G28" s="693"/>
    </row>
    <row r="29" spans="1:7" x14ac:dyDescent="0.25">
      <c r="A29" t="s">
        <v>15</v>
      </c>
      <c r="B29" s="694"/>
      <c r="C29" s="695"/>
      <c r="D29" s="695"/>
      <c r="E29" s="695"/>
      <c r="F29" s="695"/>
      <c r="G29" s="696"/>
    </row>
    <row r="30" spans="1:7" ht="15.75" thickBot="1" x14ac:dyDescent="0.3">
      <c r="A30" t="s">
        <v>16</v>
      </c>
      <c r="B30" s="688"/>
      <c r="C30" s="689"/>
      <c r="D30" s="689"/>
      <c r="E30" s="689"/>
      <c r="F30" s="689"/>
      <c r="G30" s="690"/>
    </row>
  </sheetData>
  <mergeCells count="12">
    <mergeCell ref="A20:G20"/>
    <mergeCell ref="A24:G24"/>
    <mergeCell ref="A18:G18"/>
    <mergeCell ref="B30:G30"/>
    <mergeCell ref="B28:G28"/>
    <mergeCell ref="B29:G29"/>
    <mergeCell ref="A19:G19"/>
    <mergeCell ref="A13:G13"/>
    <mergeCell ref="A9:G9"/>
    <mergeCell ref="A1:G1"/>
    <mergeCell ref="A2:G2"/>
    <mergeCell ref="A17:G17"/>
  </mergeCells>
  <pageMargins left="0.70866141732283472" right="0.70866141732283472" top="0.74803149606299213" bottom="0.74803149606299213" header="0.31496062992125984" footer="0.31496062992125984"/>
  <pageSetup paperSize="9" orientation="portrait" r:id="rId1"/>
  <headerFooter>
    <oddFooter>&amp;C&amp;F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9"/>
  <sheetViews>
    <sheetView tabSelected="1" topLeftCell="A12" workbookViewId="0">
      <selection activeCell="D22" sqref="D22"/>
    </sheetView>
  </sheetViews>
  <sheetFormatPr baseColWidth="10" defaultColWidth="11.42578125" defaultRowHeight="15" x14ac:dyDescent="0.25"/>
  <cols>
    <col min="1" max="8" width="15.85546875" customWidth="1"/>
    <col min="9" max="9" width="23.42578125" customWidth="1"/>
  </cols>
  <sheetData>
    <row r="2" spans="1:11" s="37" customFormat="1" ht="39.75" customHeight="1" x14ac:dyDescent="0.25">
      <c r="A2" s="708" t="s">
        <v>0</v>
      </c>
      <c r="B2" s="709"/>
      <c r="C2" s="709"/>
      <c r="D2" s="709"/>
      <c r="E2" s="709"/>
      <c r="F2" s="709"/>
      <c r="G2" s="709"/>
      <c r="H2" s="709"/>
      <c r="I2" s="709"/>
    </row>
    <row r="3" spans="1:11" s="37" customFormat="1" ht="72.75" customHeight="1" x14ac:dyDescent="0.25">
      <c r="A3" s="707" t="s">
        <v>1</v>
      </c>
      <c r="B3" s="707"/>
      <c r="C3" s="707"/>
      <c r="D3" s="707"/>
      <c r="E3" s="707"/>
      <c r="F3" s="707"/>
      <c r="G3" s="707"/>
      <c r="H3" s="707"/>
      <c r="I3" s="707"/>
    </row>
    <row r="5" spans="1:11" ht="21" x14ac:dyDescent="0.25">
      <c r="A5" s="710" t="s">
        <v>2</v>
      </c>
      <c r="B5" s="710"/>
      <c r="C5" s="710"/>
      <c r="D5" s="710"/>
      <c r="E5" s="710"/>
      <c r="F5" s="710"/>
      <c r="G5" s="710"/>
      <c r="H5" s="710"/>
      <c r="I5" s="710"/>
    </row>
    <row r="7" spans="1:11" s="36" customFormat="1" ht="21" x14ac:dyDescent="0.35">
      <c r="A7" s="697" t="s">
        <v>3</v>
      </c>
      <c r="B7" s="697"/>
      <c r="C7" s="697"/>
      <c r="D7" s="697"/>
      <c r="E7" s="697"/>
      <c r="F7" s="697"/>
      <c r="G7" s="697"/>
      <c r="H7" s="697"/>
      <c r="I7" s="697"/>
    </row>
    <row r="8" spans="1:11" s="36" customFormat="1" ht="21" x14ac:dyDescent="0.35"/>
    <row r="9" spans="1:11" s="36" customFormat="1" ht="76.5" customHeight="1" x14ac:dyDescent="0.35">
      <c r="A9" s="698" t="s">
        <v>749</v>
      </c>
      <c r="B9" s="699"/>
      <c r="C9" s="699"/>
      <c r="D9" s="699"/>
      <c r="E9" s="699"/>
      <c r="F9" s="699"/>
      <c r="G9" s="699"/>
      <c r="H9" s="699"/>
      <c r="I9" s="700"/>
      <c r="K9" s="285"/>
    </row>
    <row r="10" spans="1:11" s="36" customFormat="1" ht="76.5" customHeight="1" x14ac:dyDescent="0.35">
      <c r="A10" s="701"/>
      <c r="B10" s="702"/>
      <c r="C10" s="702"/>
      <c r="D10" s="702"/>
      <c r="E10" s="702"/>
      <c r="F10" s="702"/>
      <c r="G10" s="702"/>
      <c r="H10" s="702"/>
      <c r="I10" s="703"/>
    </row>
    <row r="11" spans="1:11" s="36" customFormat="1" ht="378.75" customHeight="1" x14ac:dyDescent="0.35">
      <c r="A11" s="704"/>
      <c r="B11" s="705"/>
      <c r="C11" s="705"/>
      <c r="D11" s="705"/>
      <c r="E11" s="705"/>
      <c r="F11" s="705"/>
      <c r="G11" s="705"/>
      <c r="H11" s="705"/>
      <c r="I11" s="706"/>
    </row>
    <row r="12" spans="1:11" s="36" customFormat="1" ht="20.25" customHeight="1" x14ac:dyDescent="0.35">
      <c r="A12" s="66"/>
      <c r="B12" s="66"/>
      <c r="C12" s="66"/>
      <c r="D12" s="66"/>
      <c r="E12" s="66"/>
      <c r="F12" s="66"/>
      <c r="G12" s="66"/>
      <c r="H12" s="66"/>
      <c r="I12" s="66"/>
    </row>
    <row r="13" spans="1:11" s="36" customFormat="1" ht="21" x14ac:dyDescent="0.35">
      <c r="A13" s="36" t="s">
        <v>4</v>
      </c>
    </row>
    <row r="14" spans="1:11" s="36" customFormat="1" ht="21" x14ac:dyDescent="0.35"/>
    <row r="15" spans="1:11" s="36" customFormat="1" ht="21" x14ac:dyDescent="0.35">
      <c r="A15" s="288" t="s">
        <v>5</v>
      </c>
    </row>
    <row r="16" spans="1:11" s="36" customFormat="1" ht="21" x14ac:dyDescent="0.35">
      <c r="A16" s="288"/>
    </row>
    <row r="17" spans="1:1" s="36" customFormat="1" ht="21" x14ac:dyDescent="0.35">
      <c r="A17" s="288" t="s">
        <v>6</v>
      </c>
    </row>
    <row r="18" spans="1:1" s="36" customFormat="1" ht="21" x14ac:dyDescent="0.35">
      <c r="A18" s="288"/>
    </row>
    <row r="19" spans="1:1" s="36" customFormat="1" ht="21" x14ac:dyDescent="0.35">
      <c r="A19" s="288" t="s">
        <v>759</v>
      </c>
    </row>
  </sheetData>
  <sheetProtection selectLockedCells="1" selectUnlockedCells="1"/>
  <mergeCells count="5">
    <mergeCell ref="A7:I7"/>
    <mergeCell ref="A9:I11"/>
    <mergeCell ref="A3:I3"/>
    <mergeCell ref="A2:I2"/>
    <mergeCell ref="A5:I5"/>
  </mergeCells>
  <pageMargins left="0.70866141732283472" right="0.70866141732283472" top="0.74803149606299213" bottom="0.74803149606299213" header="0.31496062992125984" footer="0.31496062992125984"/>
  <pageSetup paperSize="9" scale="58" orientation="portrait" r:id="rId1"/>
  <headerFooter>
    <oddFooter>&amp;C&amp;F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topLeftCell="A24" zoomScale="90" zoomScaleNormal="100" zoomScaleSheetLayoutView="90" workbookViewId="0">
      <selection activeCell="G40" sqref="G40"/>
    </sheetView>
  </sheetViews>
  <sheetFormatPr baseColWidth="10" defaultColWidth="11.42578125" defaultRowHeight="15" x14ac:dyDescent="0.25"/>
  <cols>
    <col min="1" max="1" width="14.5703125" customWidth="1"/>
    <col min="2" max="2" width="37.140625" style="9" customWidth="1"/>
    <col min="3" max="3" width="19.85546875" customWidth="1"/>
    <col min="4" max="4" width="28" customWidth="1"/>
    <col min="5" max="5" width="16.85546875" style="290" customWidth="1"/>
    <col min="6" max="6" width="13.28515625" style="22" customWidth="1"/>
    <col min="7" max="7" width="18.7109375" style="22" customWidth="1"/>
  </cols>
  <sheetData>
    <row r="1" spans="1:14" s="4" customFormat="1" ht="23.25" customHeight="1" x14ac:dyDescent="0.25">
      <c r="B1" s="68" t="s">
        <v>17</v>
      </c>
      <c r="C1" s="713" t="s">
        <v>18</v>
      </c>
      <c r="D1" s="714"/>
      <c r="E1" s="715"/>
      <c r="F1" s="22"/>
      <c r="G1" s="22"/>
      <c r="J1" s="24"/>
      <c r="K1" s="25"/>
      <c r="L1" s="24"/>
      <c r="M1" s="24"/>
      <c r="N1" s="24"/>
    </row>
    <row r="3" spans="1:14" ht="39.950000000000003" customHeight="1" x14ac:dyDescent="0.25">
      <c r="A3" s="291" t="s">
        <v>19</v>
      </c>
      <c r="C3" s="292"/>
      <c r="D3" s="7"/>
      <c r="E3" s="7"/>
      <c r="F3" s="23"/>
      <c r="G3" s="23"/>
      <c r="H3" s="7"/>
      <c r="I3" s="7"/>
      <c r="J3" s="7"/>
      <c r="K3" s="7"/>
    </row>
    <row r="5" spans="1:14" s="3" customFormat="1" ht="21" customHeight="1" x14ac:dyDescent="0.25">
      <c r="B5" s="37" t="s">
        <v>20</v>
      </c>
      <c r="C5" s="91"/>
      <c r="D5" s="91"/>
      <c r="E5" s="91"/>
      <c r="F5" s="69"/>
      <c r="G5" s="69"/>
      <c r="H5" s="91"/>
      <c r="I5" s="91"/>
      <c r="J5" s="91"/>
      <c r="K5" s="91"/>
    </row>
    <row r="6" spans="1:14" s="3" customFormat="1" ht="21" customHeight="1" x14ac:dyDescent="0.25">
      <c r="B6" s="37" t="s">
        <v>21</v>
      </c>
      <c r="C6" s="91"/>
      <c r="D6" s="91"/>
      <c r="E6" s="91"/>
      <c r="F6" s="69"/>
      <c r="G6" s="69"/>
      <c r="H6" s="91"/>
      <c r="I6" s="91"/>
      <c r="J6" s="91"/>
      <c r="K6" s="91"/>
    </row>
    <row r="7" spans="1:14" s="3" customFormat="1" ht="21" customHeight="1" x14ac:dyDescent="0.25">
      <c r="B7" s="37" t="s">
        <v>22</v>
      </c>
      <c r="C7" s="91"/>
      <c r="D7" s="91"/>
      <c r="E7" s="91"/>
      <c r="F7" s="69"/>
      <c r="G7" s="69"/>
      <c r="H7" s="91"/>
      <c r="I7" s="91"/>
      <c r="J7" s="91"/>
      <c r="K7" s="91"/>
    </row>
    <row r="8" spans="1:14" s="3" customFormat="1" ht="21" customHeight="1" x14ac:dyDescent="0.25">
      <c r="B8" s="37" t="s">
        <v>728</v>
      </c>
      <c r="C8" s="91"/>
      <c r="D8" s="91"/>
      <c r="E8" s="91"/>
      <c r="F8" s="69"/>
      <c r="G8" s="69"/>
      <c r="H8" s="91"/>
      <c r="I8" s="91"/>
      <c r="J8" s="91"/>
      <c r="K8" s="91"/>
    </row>
    <row r="9" spans="1:14" s="6" customFormat="1" x14ac:dyDescent="0.25">
      <c r="B9" s="293"/>
      <c r="C9" s="2"/>
      <c r="D9" s="2"/>
      <c r="E9" s="2"/>
      <c r="F9" s="39"/>
      <c r="G9" s="39"/>
      <c r="H9" s="1"/>
      <c r="I9" s="1"/>
      <c r="J9" s="1"/>
      <c r="K9" s="1"/>
    </row>
    <row r="10" spans="1:14" ht="36" customHeight="1" x14ac:dyDescent="0.25">
      <c r="B10" s="716" t="s">
        <v>23</v>
      </c>
      <c r="C10" s="717"/>
      <c r="D10" s="717"/>
      <c r="E10" s="717"/>
      <c r="F10" s="717"/>
      <c r="G10" s="718"/>
    </row>
    <row r="11" spans="1:14" s="9" customFormat="1" ht="42" customHeight="1" x14ac:dyDescent="0.25">
      <c r="B11" s="719" t="s">
        <v>24</v>
      </c>
      <c r="C11" s="720"/>
      <c r="D11" s="720"/>
      <c r="E11" s="720"/>
      <c r="F11" s="720"/>
      <c r="G11" s="721"/>
    </row>
    <row r="13" spans="1:14" s="17" customFormat="1" ht="23.25" customHeight="1" x14ac:dyDescent="0.25">
      <c r="A13" s="21" t="s">
        <v>25</v>
      </c>
      <c r="B13" s="49"/>
      <c r="C13" s="50"/>
      <c r="D13" s="50"/>
      <c r="E13" s="15"/>
      <c r="F13" s="51"/>
      <c r="G13" s="51"/>
    </row>
    <row r="15" spans="1:14" ht="7.5" customHeight="1" thickBot="1" x14ac:dyDescent="0.3">
      <c r="A15" s="17"/>
      <c r="B15" s="10"/>
      <c r="C15" s="18"/>
      <c r="D15" s="19"/>
      <c r="E15" s="294"/>
      <c r="F15" s="40"/>
      <c r="G15" s="40"/>
    </row>
    <row r="16" spans="1:14" s="16" customFormat="1" ht="66.75" customHeight="1" thickBot="1" x14ac:dyDescent="0.3">
      <c r="A16" s="20"/>
      <c r="B16" s="38" t="s">
        <v>26</v>
      </c>
      <c r="C16" s="722" t="s">
        <v>727</v>
      </c>
      <c r="D16" s="723"/>
      <c r="E16" s="295" t="s">
        <v>27</v>
      </c>
      <c r="F16" s="41"/>
      <c r="G16" s="42"/>
    </row>
    <row r="17" spans="1:12" s="4" customFormat="1" ht="43.5" customHeight="1" x14ac:dyDescent="0.25">
      <c r="A17" s="20"/>
      <c r="B17" s="619" t="s">
        <v>28</v>
      </c>
      <c r="C17" s="724"/>
      <c r="D17" s="725"/>
      <c r="E17" s="52"/>
      <c r="F17" s="24"/>
      <c r="G17" s="40"/>
    </row>
    <row r="18" spans="1:12" s="4" customFormat="1" ht="43.5" customHeight="1" x14ac:dyDescent="0.25">
      <c r="A18" s="20"/>
      <c r="B18" s="620" t="s">
        <v>29</v>
      </c>
      <c r="C18" s="711"/>
      <c r="D18" s="712"/>
      <c r="E18" s="52"/>
      <c r="F18" s="24"/>
      <c r="G18" s="40"/>
    </row>
    <row r="19" spans="1:12" s="4" customFormat="1" ht="43.5" customHeight="1" x14ac:dyDescent="0.25">
      <c r="A19" s="20"/>
      <c r="B19" s="620" t="s">
        <v>30</v>
      </c>
      <c r="C19" s="711"/>
      <c r="D19" s="712"/>
      <c r="E19" s="52"/>
      <c r="F19" s="24"/>
      <c r="G19" s="40"/>
    </row>
    <row r="20" spans="1:12" s="4" customFormat="1" ht="43.5" customHeight="1" x14ac:dyDescent="0.25">
      <c r="A20" s="20"/>
      <c r="B20" s="620" t="s">
        <v>31</v>
      </c>
      <c r="C20" s="611"/>
      <c r="D20" s="612"/>
      <c r="E20" s="52"/>
      <c r="F20" s="24"/>
      <c r="G20" s="40"/>
    </row>
    <row r="21" spans="1:12" s="4" customFormat="1" ht="43.5" customHeight="1" x14ac:dyDescent="0.25">
      <c r="A21" s="20"/>
      <c r="B21" s="620" t="s">
        <v>729</v>
      </c>
      <c r="C21" s="711"/>
      <c r="D21" s="712"/>
      <c r="E21" s="52"/>
      <c r="F21" s="24"/>
      <c r="G21" s="40"/>
    </row>
    <row r="22" spans="1:12" s="4" customFormat="1" ht="43.5" customHeight="1" x14ac:dyDescent="0.25">
      <c r="A22" s="20"/>
      <c r="B22" s="620" t="s">
        <v>730</v>
      </c>
      <c r="C22" s="611"/>
      <c r="D22" s="612"/>
      <c r="E22" s="52"/>
      <c r="F22" s="24"/>
      <c r="G22" s="40"/>
    </row>
    <row r="23" spans="1:12" s="4" customFormat="1" ht="43.5" customHeight="1" x14ac:dyDescent="0.25">
      <c r="A23" s="20"/>
      <c r="B23" s="620" t="s">
        <v>731</v>
      </c>
      <c r="C23" s="711"/>
      <c r="D23" s="712"/>
      <c r="E23" s="52"/>
      <c r="F23" s="24"/>
      <c r="G23" s="40"/>
    </row>
    <row r="24" spans="1:12" s="4" customFormat="1" ht="18.75" customHeight="1" thickBot="1" x14ac:dyDescent="0.3">
      <c r="A24" s="20"/>
      <c r="B24" s="296"/>
      <c r="C24" s="297"/>
      <c r="D24" s="19"/>
      <c r="E24" s="297"/>
      <c r="F24" s="298"/>
      <c r="G24" s="40"/>
    </row>
    <row r="25" spans="1:12" s="16" customFormat="1" ht="75" customHeight="1" thickBot="1" x14ac:dyDescent="0.3">
      <c r="A25" s="286" t="s">
        <v>32</v>
      </c>
      <c r="B25" s="286" t="s">
        <v>33</v>
      </c>
      <c r="C25" s="286" t="s">
        <v>34</v>
      </c>
      <c r="D25" s="299" t="s">
        <v>35</v>
      </c>
      <c r="E25" s="301" t="s">
        <v>37</v>
      </c>
      <c r="F25" s="300" t="s">
        <v>36</v>
      </c>
      <c r="G25" s="301" t="s">
        <v>723</v>
      </c>
    </row>
    <row r="26" spans="1:12" ht="30.75" customHeight="1" x14ac:dyDescent="0.25">
      <c r="A26" s="302" t="s">
        <v>38</v>
      </c>
      <c r="B26" s="303"/>
      <c r="C26" s="304"/>
      <c r="D26" s="305"/>
      <c r="E26" s="307"/>
      <c r="F26" s="306"/>
      <c r="G26" s="307"/>
    </row>
    <row r="27" spans="1:12" s="311" customFormat="1" ht="65.25" customHeight="1" x14ac:dyDescent="0.25">
      <c r="A27" s="308" t="s">
        <v>39</v>
      </c>
      <c r="B27" s="606" t="s">
        <v>736</v>
      </c>
      <c r="C27" s="607" t="s">
        <v>40</v>
      </c>
      <c r="D27" s="309" t="s">
        <v>732</v>
      </c>
      <c r="E27" s="310">
        <v>610</v>
      </c>
      <c r="F27" s="608">
        <v>5</v>
      </c>
      <c r="G27" s="609">
        <f t="shared" ref="G27:G32" si="0">F27*E27</f>
        <v>3050</v>
      </c>
    </row>
    <row r="28" spans="1:12" ht="30" customHeight="1" x14ac:dyDescent="0.25">
      <c r="A28" s="312" t="s">
        <v>41</v>
      </c>
      <c r="B28" s="313" t="s">
        <v>737</v>
      </c>
      <c r="C28" s="314" t="s">
        <v>40</v>
      </c>
      <c r="D28" s="315"/>
      <c r="E28" s="317"/>
      <c r="F28" s="316">
        <v>5</v>
      </c>
      <c r="G28" s="318">
        <f>F28*E28</f>
        <v>0</v>
      </c>
      <c r="H28" s="319"/>
      <c r="I28" s="289"/>
      <c r="J28" s="289"/>
      <c r="K28" s="289"/>
      <c r="L28" s="289"/>
    </row>
    <row r="29" spans="1:12" ht="30" customHeight="1" x14ac:dyDescent="0.25">
      <c r="A29" s="312" t="s">
        <v>42</v>
      </c>
      <c r="B29" s="313" t="s">
        <v>737</v>
      </c>
      <c r="C29" s="314" t="s">
        <v>43</v>
      </c>
      <c r="D29" s="320"/>
      <c r="E29" s="317"/>
      <c r="F29" s="316">
        <v>2</v>
      </c>
      <c r="G29" s="318">
        <f t="shared" si="0"/>
        <v>0</v>
      </c>
      <c r="H29" s="319"/>
      <c r="I29" s="289"/>
      <c r="J29" s="289"/>
      <c r="K29" s="289"/>
      <c r="L29" s="289"/>
    </row>
    <row r="30" spans="1:12" ht="30" customHeight="1" x14ac:dyDescent="0.25">
      <c r="A30" s="312" t="s">
        <v>44</v>
      </c>
      <c r="B30" s="313" t="s">
        <v>737</v>
      </c>
      <c r="C30" s="314" t="s">
        <v>720</v>
      </c>
      <c r="D30" s="320"/>
      <c r="E30" s="317"/>
      <c r="F30" s="316">
        <v>2</v>
      </c>
      <c r="G30" s="318">
        <f t="shared" si="0"/>
        <v>0</v>
      </c>
      <c r="H30" s="319"/>
      <c r="I30" s="289"/>
      <c r="J30" s="289"/>
      <c r="K30" s="289"/>
      <c r="L30" s="289"/>
    </row>
    <row r="31" spans="1:12" ht="30" customHeight="1" x14ac:dyDescent="0.25">
      <c r="A31" s="312" t="s">
        <v>45</v>
      </c>
      <c r="B31" s="313" t="s">
        <v>737</v>
      </c>
      <c r="C31" s="314" t="s">
        <v>721</v>
      </c>
      <c r="D31" s="321"/>
      <c r="E31" s="317"/>
      <c r="F31" s="316">
        <v>2</v>
      </c>
      <c r="G31" s="318">
        <f t="shared" si="0"/>
        <v>0</v>
      </c>
      <c r="H31" s="319"/>
      <c r="I31" s="289"/>
      <c r="J31" s="289"/>
      <c r="K31" s="289"/>
      <c r="L31" s="289"/>
    </row>
    <row r="32" spans="1:12" ht="28.5" customHeight="1" x14ac:dyDescent="0.25">
      <c r="A32" s="312" t="s">
        <v>46</v>
      </c>
      <c r="B32" s="313" t="s">
        <v>737</v>
      </c>
      <c r="C32" s="322" t="s">
        <v>722</v>
      </c>
      <c r="D32" s="323"/>
      <c r="E32" s="317"/>
      <c r="F32" s="316">
        <v>2</v>
      </c>
      <c r="G32" s="318">
        <f t="shared" si="0"/>
        <v>0</v>
      </c>
      <c r="H32" s="319"/>
      <c r="I32" s="289"/>
      <c r="J32" s="289"/>
      <c r="K32" s="289"/>
      <c r="L32" s="289"/>
    </row>
    <row r="33" spans="1:12" ht="30.75" customHeight="1" x14ac:dyDescent="0.25">
      <c r="A33" s="302" t="s">
        <v>735</v>
      </c>
      <c r="B33" s="303"/>
      <c r="C33" s="304"/>
      <c r="D33" s="305"/>
      <c r="E33" s="307"/>
      <c r="F33" s="306"/>
      <c r="G33" s="307"/>
      <c r="I33" s="289"/>
      <c r="J33" s="289"/>
      <c r="K33" s="289"/>
      <c r="L33" s="289"/>
    </row>
    <row r="34" spans="1:12" ht="30.75" customHeight="1" x14ac:dyDescent="0.25">
      <c r="A34" s="312" t="s">
        <v>47</v>
      </c>
      <c r="B34" s="313" t="s">
        <v>738</v>
      </c>
      <c r="C34" s="314" t="s">
        <v>40</v>
      </c>
      <c r="D34" s="320"/>
      <c r="E34" s="317"/>
      <c r="F34" s="316">
        <v>2</v>
      </c>
      <c r="G34" s="318">
        <f>F34*E34</f>
        <v>0</v>
      </c>
    </row>
    <row r="35" spans="1:12" ht="30.75" customHeight="1" x14ac:dyDescent="0.25">
      <c r="A35" s="312" t="s">
        <v>48</v>
      </c>
      <c r="B35" s="313" t="s">
        <v>738</v>
      </c>
      <c r="C35" s="314" t="s">
        <v>43</v>
      </c>
      <c r="D35" s="320"/>
      <c r="E35" s="317"/>
      <c r="F35" s="316">
        <v>1</v>
      </c>
      <c r="G35" s="318">
        <f>F35*E35</f>
        <v>0</v>
      </c>
    </row>
    <row r="36" spans="1:12" ht="30.75" customHeight="1" x14ac:dyDescent="0.25">
      <c r="A36" s="312" t="s">
        <v>49</v>
      </c>
      <c r="B36" s="313" t="s">
        <v>738</v>
      </c>
      <c r="C36" s="314" t="s">
        <v>720</v>
      </c>
      <c r="D36" s="324"/>
      <c r="E36" s="317"/>
      <c r="F36" s="316">
        <v>1</v>
      </c>
      <c r="G36" s="318">
        <f>F36*E36</f>
        <v>0</v>
      </c>
    </row>
    <row r="37" spans="1:12" ht="30.75" customHeight="1" x14ac:dyDescent="0.25">
      <c r="A37" s="312" t="s">
        <v>50</v>
      </c>
      <c r="B37" s="313" t="s">
        <v>738</v>
      </c>
      <c r="C37" s="314" t="s">
        <v>721</v>
      </c>
      <c r="D37" s="320"/>
      <c r="E37" s="317"/>
      <c r="F37" s="316">
        <v>1</v>
      </c>
      <c r="G37" s="318">
        <f>F37*E37</f>
        <v>0</v>
      </c>
    </row>
    <row r="38" spans="1:12" ht="30.75" customHeight="1" thickBot="1" x14ac:dyDescent="0.3">
      <c r="A38" s="312" t="s">
        <v>51</v>
      </c>
      <c r="B38" s="313" t="s">
        <v>738</v>
      </c>
      <c r="C38" s="322" t="s">
        <v>722</v>
      </c>
      <c r="D38" s="321"/>
      <c r="E38" s="317"/>
      <c r="F38" s="316">
        <v>1</v>
      </c>
      <c r="G38" s="318">
        <f>F38*E38</f>
        <v>0</v>
      </c>
    </row>
    <row r="39" spans="1:12" ht="30.75" customHeight="1" thickBot="1" x14ac:dyDescent="0.3">
      <c r="A39" s="325"/>
      <c r="B39" s="326"/>
      <c r="C39" s="326"/>
      <c r="D39" s="327"/>
      <c r="E39" s="328" t="s">
        <v>739</v>
      </c>
      <c r="F39" s="329"/>
      <c r="G39" s="330">
        <f>SUM(G28:G38)</f>
        <v>0</v>
      </c>
    </row>
  </sheetData>
  <mergeCells count="9">
    <mergeCell ref="C19:D19"/>
    <mergeCell ref="C23:D23"/>
    <mergeCell ref="C1:E1"/>
    <mergeCell ref="B10:G10"/>
    <mergeCell ref="B11:G11"/>
    <mergeCell ref="C16:D16"/>
    <mergeCell ref="C17:D17"/>
    <mergeCell ref="C18:D18"/>
    <mergeCell ref="C21:D21"/>
  </mergeCells>
  <pageMargins left="0.70866141732283472" right="0.70866141732283472" top="0.74803149606299213" bottom="0.74803149606299213" header="0.31496062992125984" footer="0.31496062992125984"/>
  <pageSetup paperSize="9" scale="58" orientation="portrait" r:id="rId1"/>
  <headerFooter>
    <oddHeader>&amp;CAPPEL D'OFFRES OUVERT -CEA 
B20-07937-ESPACES TERTIAIRES 2021</oddHeader>
    <oddFooter>&amp;C&amp;F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1"/>
  <sheetViews>
    <sheetView view="pageBreakPreview" topLeftCell="A208" zoomScaleNormal="80" zoomScaleSheetLayoutView="100" workbookViewId="0">
      <selection activeCell="D250" sqref="D250"/>
    </sheetView>
  </sheetViews>
  <sheetFormatPr baseColWidth="10" defaultColWidth="11.42578125" defaultRowHeight="15" x14ac:dyDescent="0.25"/>
  <cols>
    <col min="1" max="1" width="12.140625" style="550" customWidth="1"/>
    <col min="2" max="2" width="66.42578125" style="9" customWidth="1"/>
    <col min="3" max="3" width="66.140625" style="58" customWidth="1"/>
    <col min="4" max="4" width="13.85546875" style="161" customWidth="1"/>
    <col min="5" max="5" width="22.7109375" style="27" customWidth="1"/>
    <col min="6" max="6" width="34.5703125" style="167" customWidth="1"/>
    <col min="7" max="7" width="18.85546875" style="27" customWidth="1"/>
    <col min="8" max="8" width="15.85546875" style="27" customWidth="1"/>
    <col min="9" max="9" width="22.85546875" style="27" customWidth="1"/>
    <col min="10" max="10" width="13.7109375" style="27" customWidth="1"/>
    <col min="11" max="11" width="14.85546875" style="184" customWidth="1"/>
    <col min="12" max="12" width="14.85546875" style="185" customWidth="1"/>
    <col min="13" max="13" width="16.28515625" style="184" customWidth="1"/>
    <col min="14" max="14" width="14.85546875" style="184" customWidth="1"/>
    <col min="15" max="15" width="25.85546875" style="31" customWidth="1"/>
    <col min="16" max="16" width="13.5703125" style="70" customWidth="1"/>
    <col min="17" max="17" width="14.28515625" style="70" customWidth="1"/>
  </cols>
  <sheetData>
    <row r="1" spans="1:17" s="37" customFormat="1" ht="39.75" customHeight="1" x14ac:dyDescent="0.25">
      <c r="A1" s="674" t="s">
        <v>0</v>
      </c>
      <c r="B1" s="674"/>
      <c r="C1" s="674"/>
      <c r="D1" s="674"/>
      <c r="E1" s="674"/>
      <c r="F1" s="674"/>
      <c r="G1" s="674"/>
      <c r="H1" s="207"/>
      <c r="I1" s="207"/>
      <c r="J1" s="537"/>
    </row>
    <row r="2" spans="1:17" s="37" customFormat="1" ht="49.5" customHeight="1" x14ac:dyDescent="0.25">
      <c r="A2" s="732" t="s">
        <v>675</v>
      </c>
      <c r="B2" s="732"/>
      <c r="C2" s="732"/>
      <c r="D2" s="732"/>
      <c r="E2" s="732"/>
      <c r="F2" s="732"/>
      <c r="G2" s="732"/>
      <c r="H2" s="206"/>
      <c r="I2" s="206"/>
      <c r="J2" s="536"/>
    </row>
    <row r="3" spans="1:17" s="4" customFormat="1" ht="23.25" customHeight="1" x14ac:dyDescent="0.25">
      <c r="A3" s="547"/>
      <c r="B3" s="68" t="s">
        <v>52</v>
      </c>
      <c r="C3" s="713" t="s">
        <v>18</v>
      </c>
      <c r="D3" s="714"/>
      <c r="E3" s="715"/>
      <c r="F3" s="22"/>
      <c r="G3" s="22"/>
      <c r="K3" s="24"/>
      <c r="L3" s="25"/>
      <c r="M3" s="24"/>
      <c r="N3" s="24"/>
      <c r="O3" s="24"/>
    </row>
    <row r="5" spans="1:17" ht="37.5" customHeight="1" x14ac:dyDescent="0.25">
      <c r="A5" s="548"/>
      <c r="B5" s="733" t="s">
        <v>67</v>
      </c>
      <c r="C5" s="733"/>
      <c r="D5" s="408"/>
      <c r="E5" s="26"/>
      <c r="F5" s="166"/>
      <c r="G5" s="26"/>
      <c r="H5" s="26"/>
      <c r="I5" s="26"/>
      <c r="J5" s="26"/>
      <c r="K5" s="182"/>
      <c r="L5" s="183"/>
      <c r="M5" s="182"/>
      <c r="N5" s="182"/>
      <c r="O5" s="89"/>
      <c r="P5" s="84"/>
      <c r="Q5" s="84"/>
    </row>
    <row r="6" spans="1:17" ht="18.75" x14ac:dyDescent="0.25">
      <c r="A6" s="549"/>
    </row>
    <row r="7" spans="1:17" s="181" customFormat="1" ht="21.75" customHeight="1" x14ac:dyDescent="0.25">
      <c r="A7" s="550"/>
      <c r="B7" s="736" t="s">
        <v>68</v>
      </c>
      <c r="C7" s="736"/>
      <c r="D7" s="736"/>
      <c r="E7" s="736"/>
      <c r="F7" s="736"/>
      <c r="G7" s="736"/>
      <c r="H7" s="736"/>
      <c r="I7" s="736"/>
      <c r="J7" s="736"/>
      <c r="K7" s="736"/>
      <c r="L7" s="736"/>
      <c r="M7" s="736"/>
      <c r="N7" s="736"/>
      <c r="O7" s="736"/>
    </row>
    <row r="8" spans="1:17" s="181" customFormat="1" ht="21.75" customHeight="1" x14ac:dyDescent="0.25">
      <c r="A8" s="550"/>
      <c r="B8" s="736" t="s">
        <v>69</v>
      </c>
      <c r="C8" s="736"/>
      <c r="D8" s="736"/>
      <c r="E8" s="736"/>
      <c r="F8" s="736"/>
      <c r="G8" s="736"/>
      <c r="H8" s="736"/>
      <c r="I8" s="736"/>
      <c r="J8" s="736"/>
      <c r="K8" s="736"/>
      <c r="L8" s="736"/>
      <c r="M8" s="736"/>
      <c r="N8" s="736"/>
      <c r="O8" s="736"/>
    </row>
    <row r="9" spans="1:17" s="181" customFormat="1" ht="21.75" customHeight="1" x14ac:dyDescent="0.25">
      <c r="A9" s="550"/>
      <c r="B9" s="736" t="s">
        <v>692</v>
      </c>
      <c r="C9" s="736"/>
      <c r="D9" s="736"/>
      <c r="E9" s="736"/>
      <c r="F9" s="736"/>
      <c r="G9" s="736"/>
      <c r="H9" s="736"/>
      <c r="I9" s="736"/>
      <c r="J9" s="736"/>
      <c r="K9" s="736"/>
      <c r="L9" s="736"/>
      <c r="M9" s="736"/>
      <c r="N9" s="736"/>
      <c r="O9" s="736"/>
    </row>
    <row r="10" spans="1:17" s="181" customFormat="1" ht="21.75" customHeight="1" x14ac:dyDescent="0.25">
      <c r="A10" s="550"/>
      <c r="B10" s="736" t="s">
        <v>70</v>
      </c>
      <c r="C10" s="736"/>
      <c r="D10" s="736"/>
      <c r="E10" s="736"/>
      <c r="F10" s="736"/>
      <c r="G10" s="736"/>
      <c r="H10" s="736"/>
      <c r="I10" s="736"/>
      <c r="J10" s="736"/>
      <c r="K10" s="736"/>
      <c r="L10" s="736"/>
      <c r="M10" s="736"/>
      <c r="N10" s="736"/>
      <c r="O10" s="736"/>
    </row>
    <row r="11" spans="1:17" s="543" customFormat="1" ht="36" customHeight="1" x14ac:dyDescent="0.25">
      <c r="A11" s="551"/>
      <c r="B11" s="742" t="s">
        <v>697</v>
      </c>
      <c r="C11" s="743"/>
      <c r="D11" s="743"/>
      <c r="E11" s="743"/>
      <c r="F11" s="743"/>
      <c r="G11" s="743"/>
      <c r="H11" s="743"/>
      <c r="I11" s="743"/>
      <c r="J11" s="743"/>
      <c r="K11" s="743"/>
      <c r="L11" s="743"/>
      <c r="M11" s="743"/>
      <c r="N11" s="541"/>
      <c r="O11" s="542"/>
    </row>
    <row r="12" spans="1:17" s="4" customFormat="1" ht="30.75" customHeight="1" x14ac:dyDescent="0.25">
      <c r="A12" s="552"/>
      <c r="B12" s="730" t="s">
        <v>693</v>
      </c>
      <c r="C12" s="730"/>
      <c r="D12" s="730"/>
      <c r="E12" s="730"/>
      <c r="F12" s="730"/>
      <c r="G12" s="730"/>
      <c r="H12" s="730"/>
      <c r="I12" s="730"/>
      <c r="J12" s="730"/>
      <c r="K12" s="730"/>
      <c r="L12" s="730"/>
      <c r="M12" s="730"/>
      <c r="N12" s="730"/>
      <c r="O12" s="730"/>
    </row>
    <row r="13" spans="1:17" s="4" customFormat="1" ht="28.5" customHeight="1" x14ac:dyDescent="0.25">
      <c r="A13" s="552"/>
      <c r="B13" s="730" t="s">
        <v>694</v>
      </c>
      <c r="C13" s="736"/>
      <c r="D13" s="736"/>
      <c r="E13" s="736"/>
      <c r="F13" s="736"/>
      <c r="G13" s="736"/>
      <c r="H13" s="736"/>
      <c r="I13" s="736"/>
      <c r="J13" s="736"/>
      <c r="K13" s="736"/>
      <c r="L13" s="736"/>
      <c r="M13" s="736"/>
      <c r="N13" s="736"/>
      <c r="O13" s="736"/>
    </row>
    <row r="14" spans="1:17" s="4" customFormat="1" ht="35.25" customHeight="1" x14ac:dyDescent="0.25">
      <c r="A14" s="552"/>
      <c r="B14" s="737" t="s">
        <v>695</v>
      </c>
      <c r="C14" s="737"/>
      <c r="D14" s="737"/>
      <c r="E14" s="737"/>
      <c r="F14" s="737"/>
      <c r="G14" s="737"/>
      <c r="H14" s="737"/>
      <c r="I14" s="737"/>
      <c r="J14" s="737"/>
      <c r="K14" s="737"/>
      <c r="L14" s="737"/>
      <c r="M14" s="737"/>
      <c r="N14" s="737"/>
      <c r="O14" s="737"/>
    </row>
    <row r="15" spans="1:17" s="4" customFormat="1" ht="35.25" customHeight="1" x14ac:dyDescent="0.25">
      <c r="A15" s="552"/>
      <c r="B15" s="730" t="s">
        <v>696</v>
      </c>
      <c r="C15" s="730"/>
      <c r="D15" s="730"/>
      <c r="E15" s="730"/>
      <c r="F15" s="730"/>
      <c r="G15" s="730"/>
      <c r="H15" s="730"/>
      <c r="I15" s="730"/>
      <c r="J15" s="730"/>
      <c r="K15" s="730"/>
      <c r="L15" s="730"/>
      <c r="M15" s="730"/>
      <c r="N15" s="730"/>
      <c r="O15" s="540"/>
    </row>
    <row r="16" spans="1:17" s="4" customFormat="1" ht="27" customHeight="1" thickBot="1" x14ac:dyDescent="0.3">
      <c r="A16" s="552"/>
      <c r="B16" s="538"/>
      <c r="C16" s="539"/>
      <c r="D16" s="539"/>
      <c r="E16" s="539"/>
      <c r="F16" s="539"/>
      <c r="G16" s="539"/>
      <c r="H16" s="539"/>
      <c r="I16" s="539"/>
      <c r="J16" s="539"/>
      <c r="K16" s="539"/>
      <c r="L16" s="539"/>
      <c r="M16" s="539"/>
      <c r="N16" s="539"/>
      <c r="O16" s="1"/>
    </row>
    <row r="17" spans="1:17" s="603" customFormat="1" ht="78.75" customHeight="1" thickBot="1" x14ac:dyDescent="0.3">
      <c r="A17" s="602" t="s">
        <v>71</v>
      </c>
      <c r="B17" s="209" t="s">
        <v>33</v>
      </c>
      <c r="C17" s="267" t="s">
        <v>72</v>
      </c>
      <c r="D17" s="642" t="s">
        <v>73</v>
      </c>
      <c r="E17" s="643" t="s">
        <v>716</v>
      </c>
      <c r="F17" s="643" t="s">
        <v>74</v>
      </c>
      <c r="G17" s="643" t="s">
        <v>717</v>
      </c>
      <c r="H17" s="643" t="s">
        <v>718</v>
      </c>
      <c r="I17" s="643" t="s">
        <v>77</v>
      </c>
      <c r="J17" s="643" t="s">
        <v>715</v>
      </c>
      <c r="K17" s="644" t="s">
        <v>78</v>
      </c>
      <c r="L17" s="645" t="s">
        <v>79</v>
      </c>
      <c r="M17" s="644" t="s">
        <v>80</v>
      </c>
      <c r="N17" s="644" t="s">
        <v>81</v>
      </c>
      <c r="O17" s="646" t="s">
        <v>82</v>
      </c>
      <c r="P17" s="647" t="s">
        <v>83</v>
      </c>
      <c r="Q17" s="647" t="s">
        <v>84</v>
      </c>
    </row>
    <row r="18" spans="1:17" s="5" customFormat="1" ht="36.75" thickBot="1" x14ac:dyDescent="0.3">
      <c r="A18" s="553"/>
      <c r="B18" s="244" t="s">
        <v>85</v>
      </c>
      <c r="C18" s="245"/>
      <c r="D18" s="409">
        <v>20</v>
      </c>
      <c r="E18" s="247" t="s">
        <v>86</v>
      </c>
      <c r="F18" s="248" t="s">
        <v>87</v>
      </c>
      <c r="G18" s="247" t="s">
        <v>88</v>
      </c>
      <c r="H18" s="247" t="s">
        <v>89</v>
      </c>
      <c r="I18" s="247" t="s">
        <v>90</v>
      </c>
      <c r="J18" s="247"/>
      <c r="K18" s="249">
        <v>250</v>
      </c>
      <c r="L18" s="250">
        <v>0.4</v>
      </c>
      <c r="M18" s="251">
        <f>K18*(1-L18)</f>
        <v>150</v>
      </c>
      <c r="N18" s="251">
        <v>1.5</v>
      </c>
      <c r="O18" s="235">
        <f>D18*(M18+N18)</f>
        <v>3030</v>
      </c>
      <c r="P18" s="252" t="s">
        <v>91</v>
      </c>
      <c r="Q18" s="246" t="s">
        <v>91</v>
      </c>
    </row>
    <row r="19" spans="1:17" ht="21.75" thickBot="1" x14ac:dyDescent="0.3">
      <c r="A19" s="554">
        <v>1</v>
      </c>
      <c r="B19" s="259" t="s">
        <v>92</v>
      </c>
      <c r="C19" s="48"/>
      <c r="D19" s="410"/>
      <c r="E19" s="261"/>
      <c r="F19" s="262"/>
      <c r="G19" s="261"/>
      <c r="H19" s="261"/>
      <c r="I19" s="261"/>
      <c r="J19" s="261"/>
      <c r="K19" s="263"/>
      <c r="L19" s="264"/>
      <c r="M19" s="263"/>
      <c r="N19" s="263"/>
      <c r="O19" s="265"/>
      <c r="P19" s="260"/>
      <c r="Q19" s="88"/>
    </row>
    <row r="20" spans="1:17" s="9" customFormat="1" ht="126" customHeight="1" x14ac:dyDescent="0.25">
      <c r="A20" s="555"/>
      <c r="B20" s="740" t="s">
        <v>757</v>
      </c>
      <c r="C20" s="741"/>
      <c r="D20" s="131"/>
      <c r="E20" s="254"/>
      <c r="F20" s="255"/>
      <c r="G20" s="254"/>
      <c r="H20" s="254"/>
      <c r="I20" s="254"/>
      <c r="J20" s="254"/>
      <c r="K20" s="256"/>
      <c r="L20" s="257"/>
      <c r="M20" s="256"/>
      <c r="N20" s="256"/>
      <c r="O20" s="258"/>
      <c r="P20" s="253"/>
      <c r="Q20" s="253"/>
    </row>
    <row r="21" spans="1:17" ht="15.75" x14ac:dyDescent="0.25">
      <c r="A21" s="556"/>
      <c r="B21" s="210" t="s">
        <v>93</v>
      </c>
      <c r="C21" s="268"/>
      <c r="D21" s="411"/>
      <c r="E21" s="28"/>
      <c r="F21" s="169"/>
      <c r="G21" s="28"/>
      <c r="H21" s="28"/>
      <c r="I21" s="28"/>
      <c r="J21" s="28"/>
      <c r="K21" s="189"/>
      <c r="L21" s="190"/>
      <c r="M21" s="189"/>
      <c r="N21" s="189"/>
      <c r="O21" s="115"/>
      <c r="P21" s="114"/>
      <c r="Q21" s="114"/>
    </row>
    <row r="22" spans="1:17" s="4" customFormat="1" ht="31.5" x14ac:dyDescent="0.25">
      <c r="A22" s="557"/>
      <c r="B22" s="389" t="s">
        <v>94</v>
      </c>
      <c r="C22" s="269"/>
      <c r="D22" s="412"/>
      <c r="E22" s="55"/>
      <c r="F22" s="176"/>
      <c r="G22" s="55"/>
      <c r="H22" s="55"/>
      <c r="I22" s="55"/>
      <c r="J22" s="55"/>
      <c r="K22" s="149"/>
      <c r="L22" s="150"/>
      <c r="M22" s="149"/>
      <c r="N22" s="149"/>
      <c r="O22" s="54"/>
      <c r="P22" s="72"/>
      <c r="Q22" s="72"/>
    </row>
    <row r="23" spans="1:17" s="75" customFormat="1" ht="66.75" customHeight="1" x14ac:dyDescent="0.25">
      <c r="A23" s="558"/>
      <c r="B23" s="122"/>
      <c r="C23" s="388" t="s">
        <v>740</v>
      </c>
      <c r="D23" s="413"/>
      <c r="E23" s="74"/>
      <c r="F23" s="171"/>
      <c r="G23" s="74"/>
      <c r="H23" s="74"/>
      <c r="I23" s="74"/>
      <c r="J23" s="74"/>
      <c r="K23" s="191"/>
      <c r="L23" s="192"/>
      <c r="M23" s="191"/>
      <c r="N23" s="191"/>
      <c r="O23" s="236"/>
      <c r="P23" s="93"/>
      <c r="Q23" s="237"/>
    </row>
    <row r="24" spans="1:17" s="77" customFormat="1" ht="51" x14ac:dyDescent="0.25">
      <c r="A24" s="559" t="s">
        <v>95</v>
      </c>
      <c r="B24" s="123" t="s">
        <v>96</v>
      </c>
      <c r="C24" s="92" t="s">
        <v>97</v>
      </c>
      <c r="D24" s="414">
        <v>20</v>
      </c>
      <c r="E24" s="76"/>
      <c r="F24" s="172"/>
      <c r="G24" s="76"/>
      <c r="H24" s="76"/>
      <c r="I24" s="76"/>
      <c r="J24" s="76"/>
      <c r="K24" s="193"/>
      <c r="L24" s="194"/>
      <c r="M24" s="47">
        <f t="shared" ref="M24:M26" si="0">K24*(1-L24)</f>
        <v>0</v>
      </c>
      <c r="N24" s="193"/>
      <c r="O24" s="32">
        <f>D24*(M24+N24)</f>
        <v>0</v>
      </c>
      <c r="P24" s="238"/>
      <c r="Q24" s="238"/>
    </row>
    <row r="25" spans="1:17" s="77" customFormat="1" x14ac:dyDescent="0.25">
      <c r="A25" s="559" t="s">
        <v>98</v>
      </c>
      <c r="B25" s="123" t="s">
        <v>99</v>
      </c>
      <c r="C25" s="94" t="s">
        <v>100</v>
      </c>
      <c r="D25" s="414">
        <v>40</v>
      </c>
      <c r="E25" s="76"/>
      <c r="F25" s="172"/>
      <c r="G25" s="76"/>
      <c r="H25" s="76"/>
      <c r="I25" s="76"/>
      <c r="J25" s="76"/>
      <c r="K25" s="193"/>
      <c r="L25" s="194"/>
      <c r="M25" s="47">
        <f t="shared" si="0"/>
        <v>0</v>
      </c>
      <c r="N25" s="193"/>
      <c r="O25" s="32">
        <f t="shared" ref="O25:O26" si="1">D25*(M25+N25)</f>
        <v>0</v>
      </c>
      <c r="P25" s="238"/>
      <c r="Q25" s="238"/>
    </row>
    <row r="26" spans="1:17" s="77" customFormat="1" x14ac:dyDescent="0.25">
      <c r="A26" s="559" t="s">
        <v>101</v>
      </c>
      <c r="B26" s="123" t="s">
        <v>102</v>
      </c>
      <c r="C26" s="94" t="s">
        <v>100</v>
      </c>
      <c r="D26" s="414">
        <v>30</v>
      </c>
      <c r="E26" s="76"/>
      <c r="F26" s="172"/>
      <c r="G26" s="76"/>
      <c r="H26" s="76"/>
      <c r="I26" s="76"/>
      <c r="J26" s="76"/>
      <c r="K26" s="193"/>
      <c r="L26" s="194"/>
      <c r="M26" s="47">
        <f t="shared" si="0"/>
        <v>0</v>
      </c>
      <c r="N26" s="193"/>
      <c r="O26" s="32">
        <f t="shared" si="1"/>
        <v>0</v>
      </c>
      <c r="P26" s="238"/>
      <c r="Q26" s="238"/>
    </row>
    <row r="27" spans="1:17" s="78" customFormat="1" x14ac:dyDescent="0.25">
      <c r="A27" s="559"/>
      <c r="B27" s="143" t="s">
        <v>103</v>
      </c>
      <c r="C27" s="95"/>
      <c r="D27" s="415"/>
      <c r="E27" s="144"/>
      <c r="F27" s="170"/>
      <c r="G27" s="145"/>
      <c r="H27" s="145"/>
      <c r="I27" s="145"/>
      <c r="J27" s="145"/>
      <c r="K27" s="119"/>
      <c r="L27" s="120"/>
      <c r="M27" s="121"/>
      <c r="N27" s="119"/>
      <c r="O27" s="146">
        <f>SUM(O24:O26)</f>
        <v>0</v>
      </c>
      <c r="P27" s="96"/>
      <c r="Q27" s="96"/>
    </row>
    <row r="28" spans="1:17" s="4" customFormat="1" ht="31.5" x14ac:dyDescent="0.25">
      <c r="A28" s="557"/>
      <c r="B28" s="389" t="s">
        <v>104</v>
      </c>
      <c r="C28" s="269"/>
      <c r="D28" s="412"/>
      <c r="E28" s="55"/>
      <c r="F28" s="176"/>
      <c r="G28" s="55"/>
      <c r="H28" s="55"/>
      <c r="I28" s="55"/>
      <c r="J28" s="55"/>
      <c r="K28" s="149"/>
      <c r="L28" s="150"/>
      <c r="M28" s="149"/>
      <c r="N28" s="149"/>
      <c r="O28" s="218"/>
      <c r="P28" s="72"/>
      <c r="Q28" s="72"/>
    </row>
    <row r="29" spans="1:17" s="53" customFormat="1" ht="52.5" customHeight="1" x14ac:dyDescent="0.2">
      <c r="A29" s="560"/>
      <c r="B29" s="208"/>
      <c r="C29" s="390" t="s">
        <v>105</v>
      </c>
      <c r="D29" s="416"/>
      <c r="E29" s="74"/>
      <c r="F29" s="171"/>
      <c r="G29" s="74"/>
      <c r="H29" s="74"/>
      <c r="I29" s="74"/>
      <c r="J29" s="74"/>
      <c r="K29" s="191"/>
      <c r="L29" s="192"/>
      <c r="M29" s="191"/>
      <c r="N29" s="191"/>
      <c r="O29" s="90"/>
      <c r="P29" s="226"/>
      <c r="Q29" s="226"/>
    </row>
    <row r="30" spans="1:17" s="53" customFormat="1" ht="51" x14ac:dyDescent="0.25">
      <c r="A30" s="561" t="s">
        <v>106</v>
      </c>
      <c r="B30" s="129" t="s">
        <v>96</v>
      </c>
      <c r="C30" s="648" t="s">
        <v>107</v>
      </c>
      <c r="D30" s="414">
        <v>20</v>
      </c>
      <c r="E30" s="29"/>
      <c r="F30" s="173"/>
      <c r="G30" s="29"/>
      <c r="H30" s="29"/>
      <c r="I30" s="29"/>
      <c r="J30" s="29"/>
      <c r="K30" s="193"/>
      <c r="L30" s="194"/>
      <c r="M30" s="47"/>
      <c r="N30" s="193"/>
      <c r="O30" s="32"/>
      <c r="P30" s="238"/>
      <c r="Q30" s="238"/>
    </row>
    <row r="31" spans="1:17" s="53" customFormat="1" x14ac:dyDescent="0.25">
      <c r="A31" s="561" t="s">
        <v>108</v>
      </c>
      <c r="B31" s="124" t="s">
        <v>99</v>
      </c>
      <c r="C31" s="649" t="s">
        <v>109</v>
      </c>
      <c r="D31" s="414">
        <v>40</v>
      </c>
      <c r="E31" s="29"/>
      <c r="F31" s="173"/>
      <c r="G31" s="29"/>
      <c r="H31" s="29"/>
      <c r="I31" s="29"/>
      <c r="J31" s="29"/>
      <c r="K31" s="193"/>
      <c r="L31" s="194"/>
      <c r="M31" s="47">
        <f t="shared" ref="M31:M32" si="2">K31*(1-L31)</f>
        <v>0</v>
      </c>
      <c r="N31" s="193"/>
      <c r="O31" s="32">
        <f t="shared" ref="O31:O32" si="3">D31*(M31+N31)</f>
        <v>0</v>
      </c>
      <c r="P31" s="238"/>
      <c r="Q31" s="238"/>
    </row>
    <row r="32" spans="1:17" s="53" customFormat="1" x14ac:dyDescent="0.25">
      <c r="A32" s="561" t="s">
        <v>110</v>
      </c>
      <c r="B32" s="124" t="s">
        <v>102</v>
      </c>
      <c r="C32" s="649" t="s">
        <v>109</v>
      </c>
      <c r="D32" s="414">
        <v>30</v>
      </c>
      <c r="E32" s="29"/>
      <c r="F32" s="173"/>
      <c r="G32" s="29"/>
      <c r="H32" s="29"/>
      <c r="I32" s="29"/>
      <c r="J32" s="29"/>
      <c r="K32" s="193"/>
      <c r="L32" s="194"/>
      <c r="M32" s="47">
        <f t="shared" si="2"/>
        <v>0</v>
      </c>
      <c r="N32" s="193"/>
      <c r="O32" s="32">
        <f t="shared" si="3"/>
        <v>0</v>
      </c>
      <c r="P32" s="238"/>
      <c r="Q32" s="238"/>
    </row>
    <row r="33" spans="1:17" s="78" customFormat="1" x14ac:dyDescent="0.25">
      <c r="A33" s="562"/>
      <c r="B33" s="143" t="s">
        <v>111</v>
      </c>
      <c r="C33" s="95"/>
      <c r="D33" s="415"/>
      <c r="E33" s="144"/>
      <c r="F33" s="170"/>
      <c r="G33" s="145"/>
      <c r="H33" s="145"/>
      <c r="I33" s="145"/>
      <c r="J33" s="145"/>
      <c r="K33" s="119"/>
      <c r="L33" s="120"/>
      <c r="M33" s="121"/>
      <c r="N33" s="119"/>
      <c r="O33" s="146">
        <f>SUM(O30:O32)</f>
        <v>0</v>
      </c>
      <c r="P33" s="96"/>
      <c r="Q33" s="96"/>
    </row>
    <row r="34" spans="1:17" ht="15.75" x14ac:dyDescent="0.25">
      <c r="A34" s="556"/>
      <c r="B34" s="210" t="s">
        <v>112</v>
      </c>
      <c r="C34" s="268"/>
      <c r="D34" s="417"/>
      <c r="E34" s="28"/>
      <c r="F34" s="169"/>
      <c r="G34" s="28"/>
      <c r="H34" s="28"/>
      <c r="I34" s="28"/>
      <c r="J34" s="28"/>
      <c r="K34" s="189"/>
      <c r="L34" s="190"/>
      <c r="M34" s="189"/>
      <c r="N34" s="189"/>
      <c r="O34" s="115">
        <f>+O27+O33</f>
        <v>0</v>
      </c>
      <c r="P34" s="217"/>
      <c r="Q34" s="217"/>
    </row>
    <row r="35" spans="1:17" ht="18.75" x14ac:dyDescent="0.25">
      <c r="A35" s="556"/>
      <c r="B35" s="210" t="s">
        <v>113</v>
      </c>
      <c r="C35" s="268"/>
      <c r="D35" s="417"/>
      <c r="E35" s="28"/>
      <c r="F35" s="169"/>
      <c r="G35" s="28"/>
      <c r="H35" s="28"/>
      <c r="I35" s="28"/>
      <c r="J35" s="28"/>
      <c r="K35" s="189"/>
      <c r="L35" s="190"/>
      <c r="M35" s="189"/>
      <c r="N35" s="189"/>
      <c r="O35" s="115"/>
      <c r="P35" s="217"/>
      <c r="Q35" s="217"/>
    </row>
    <row r="36" spans="1:17" s="4" customFormat="1" ht="31.5" x14ac:dyDescent="0.25">
      <c r="A36" s="557"/>
      <c r="B36" s="211" t="s">
        <v>114</v>
      </c>
      <c r="C36" s="269"/>
      <c r="D36" s="412"/>
      <c r="E36" s="55"/>
      <c r="F36" s="176"/>
      <c r="G36" s="55"/>
      <c r="H36" s="55"/>
      <c r="I36" s="55"/>
      <c r="J36" s="55"/>
      <c r="K36" s="149"/>
      <c r="L36" s="150"/>
      <c r="M36" s="149"/>
      <c r="N36" s="149"/>
      <c r="O36" s="218"/>
      <c r="P36" s="72"/>
      <c r="Q36" s="72"/>
    </row>
    <row r="37" spans="1:17" s="4" customFormat="1" ht="64.5" customHeight="1" x14ac:dyDescent="0.25">
      <c r="A37" s="563"/>
      <c r="B37" s="205"/>
      <c r="C37" s="270" t="s">
        <v>115</v>
      </c>
      <c r="D37" s="418"/>
      <c r="E37" s="60"/>
      <c r="F37" s="175"/>
      <c r="G37" s="60"/>
      <c r="H37" s="60"/>
      <c r="I37" s="60"/>
      <c r="J37" s="60"/>
      <c r="K37" s="195"/>
      <c r="L37" s="196"/>
      <c r="M37" s="195"/>
      <c r="N37" s="195"/>
      <c r="O37" s="61"/>
      <c r="P37" s="86"/>
      <c r="Q37" s="86"/>
    </row>
    <row r="38" spans="1:17" s="4" customFormat="1" ht="63.75" x14ac:dyDescent="0.25">
      <c r="A38" s="564" t="s">
        <v>116</v>
      </c>
      <c r="B38" s="125" t="s">
        <v>117</v>
      </c>
      <c r="C38" s="99" t="s">
        <v>118</v>
      </c>
      <c r="D38" s="414">
        <v>20</v>
      </c>
      <c r="E38" s="29"/>
      <c r="F38" s="173"/>
      <c r="G38" s="29"/>
      <c r="H38" s="29"/>
      <c r="I38" s="29"/>
      <c r="J38" s="29"/>
      <c r="K38" s="193"/>
      <c r="L38" s="194"/>
      <c r="M38" s="47">
        <f t="shared" ref="M38:M40" si="4">K38*(1-L38)</f>
        <v>0</v>
      </c>
      <c r="N38" s="193"/>
      <c r="O38" s="32">
        <f t="shared" ref="O38:O40" si="5">D38*(M38+N38)</f>
        <v>0</v>
      </c>
      <c r="P38" s="238"/>
      <c r="Q38" s="238"/>
    </row>
    <row r="39" spans="1:17" s="4" customFormat="1" x14ac:dyDescent="0.25">
      <c r="A39" s="564" t="s">
        <v>119</v>
      </c>
      <c r="B39" s="125" t="s">
        <v>120</v>
      </c>
      <c r="C39" s="99" t="s">
        <v>100</v>
      </c>
      <c r="D39" s="414">
        <v>40</v>
      </c>
      <c r="E39" s="29"/>
      <c r="F39" s="173"/>
      <c r="G39" s="29"/>
      <c r="H39" s="29"/>
      <c r="I39" s="29"/>
      <c r="J39" s="29"/>
      <c r="K39" s="193"/>
      <c r="L39" s="194"/>
      <c r="M39" s="47">
        <f t="shared" si="4"/>
        <v>0</v>
      </c>
      <c r="N39" s="193"/>
      <c r="O39" s="32">
        <f t="shared" si="5"/>
        <v>0</v>
      </c>
      <c r="P39" s="238"/>
      <c r="Q39" s="238"/>
    </row>
    <row r="40" spans="1:17" s="4" customFormat="1" x14ac:dyDescent="0.25">
      <c r="A40" s="564" t="s">
        <v>121</v>
      </c>
      <c r="B40" s="125" t="s">
        <v>122</v>
      </c>
      <c r="C40" s="99" t="s">
        <v>100</v>
      </c>
      <c r="D40" s="414">
        <v>30</v>
      </c>
      <c r="E40" s="29"/>
      <c r="F40" s="173"/>
      <c r="G40" s="29"/>
      <c r="H40" s="29"/>
      <c r="I40" s="29"/>
      <c r="J40" s="29"/>
      <c r="K40" s="193"/>
      <c r="L40" s="194"/>
      <c r="M40" s="47">
        <f t="shared" si="4"/>
        <v>0</v>
      </c>
      <c r="N40" s="193"/>
      <c r="O40" s="32">
        <f t="shared" si="5"/>
        <v>0</v>
      </c>
      <c r="P40" s="238"/>
      <c r="Q40" s="238"/>
    </row>
    <row r="41" spans="1:17" s="78" customFormat="1" x14ac:dyDescent="0.25">
      <c r="A41" s="562"/>
      <c r="B41" s="143" t="s">
        <v>123</v>
      </c>
      <c r="C41" s="95"/>
      <c r="D41" s="415"/>
      <c r="E41" s="144"/>
      <c r="F41" s="170"/>
      <c r="G41" s="145"/>
      <c r="H41" s="145"/>
      <c r="I41" s="145"/>
      <c r="J41" s="145"/>
      <c r="K41" s="119"/>
      <c r="L41" s="120"/>
      <c r="M41" s="121"/>
      <c r="N41" s="119"/>
      <c r="O41" s="146">
        <f>SUM(O38:O40)</f>
        <v>0</v>
      </c>
      <c r="P41" s="96"/>
      <c r="Q41" s="96"/>
    </row>
    <row r="42" spans="1:17" s="4" customFormat="1" ht="31.5" x14ac:dyDescent="0.25">
      <c r="A42" s="557"/>
      <c r="B42" s="211" t="s">
        <v>124</v>
      </c>
      <c r="C42" s="269"/>
      <c r="D42" s="412"/>
      <c r="E42" s="55"/>
      <c r="F42" s="176"/>
      <c r="G42" s="55"/>
      <c r="H42" s="55"/>
      <c r="I42" s="55"/>
      <c r="J42" s="55"/>
      <c r="K42" s="149"/>
      <c r="L42" s="150"/>
      <c r="M42" s="149"/>
      <c r="N42" s="149"/>
      <c r="O42" s="54"/>
      <c r="P42" s="72"/>
      <c r="Q42" s="72"/>
    </row>
    <row r="43" spans="1:17" s="53" customFormat="1" ht="45" x14ac:dyDescent="0.25">
      <c r="A43" s="565"/>
      <c r="B43" s="79"/>
      <c r="C43" s="100" t="s">
        <v>125</v>
      </c>
      <c r="D43" s="418"/>
      <c r="E43" s="60"/>
      <c r="F43" s="175"/>
      <c r="G43" s="60"/>
      <c r="H43" s="60"/>
      <c r="I43" s="60"/>
      <c r="J43" s="60"/>
      <c r="K43" s="195"/>
      <c r="L43" s="196"/>
      <c r="M43" s="195"/>
      <c r="N43" s="195"/>
      <c r="O43" s="61"/>
      <c r="P43" s="86"/>
      <c r="Q43" s="86"/>
    </row>
    <row r="44" spans="1:17" s="4" customFormat="1" ht="76.5" x14ac:dyDescent="0.25">
      <c r="A44" s="564" t="s">
        <v>126</v>
      </c>
      <c r="B44" s="125" t="s">
        <v>117</v>
      </c>
      <c r="C44" s="99" t="s">
        <v>127</v>
      </c>
      <c r="D44" s="414">
        <v>20</v>
      </c>
      <c r="E44" s="29"/>
      <c r="F44" s="173"/>
      <c r="G44" s="29"/>
      <c r="H44" s="29"/>
      <c r="I44" s="29"/>
      <c r="J44" s="29"/>
      <c r="K44" s="193"/>
      <c r="L44" s="194"/>
      <c r="M44" s="47">
        <f t="shared" ref="M44:M46" si="6">K44*(1-L44)</f>
        <v>0</v>
      </c>
      <c r="N44" s="193"/>
      <c r="O44" s="32">
        <f t="shared" ref="O44:O46" si="7">D44*(M44+N44)</f>
        <v>0</v>
      </c>
      <c r="P44" s="238"/>
      <c r="Q44" s="238"/>
    </row>
    <row r="45" spans="1:17" s="4" customFormat="1" x14ac:dyDescent="0.25">
      <c r="A45" s="564" t="s">
        <v>128</v>
      </c>
      <c r="B45" s="125" t="s">
        <v>120</v>
      </c>
      <c r="C45" s="99" t="s">
        <v>109</v>
      </c>
      <c r="D45" s="414">
        <v>40</v>
      </c>
      <c r="E45" s="29"/>
      <c r="F45" s="173"/>
      <c r="G45" s="29"/>
      <c r="H45" s="29"/>
      <c r="I45" s="29"/>
      <c r="J45" s="29"/>
      <c r="K45" s="193"/>
      <c r="L45" s="194"/>
      <c r="M45" s="47">
        <f t="shared" si="6"/>
        <v>0</v>
      </c>
      <c r="N45" s="193"/>
      <c r="O45" s="32">
        <f t="shared" si="7"/>
        <v>0</v>
      </c>
      <c r="P45" s="238"/>
      <c r="Q45" s="238"/>
    </row>
    <row r="46" spans="1:17" s="4" customFormat="1" x14ac:dyDescent="0.25">
      <c r="A46" s="564" t="s">
        <v>129</v>
      </c>
      <c r="B46" s="125" t="s">
        <v>122</v>
      </c>
      <c r="C46" s="99" t="s">
        <v>109</v>
      </c>
      <c r="D46" s="414">
        <v>30</v>
      </c>
      <c r="E46" s="29"/>
      <c r="F46" s="173"/>
      <c r="G46" s="29"/>
      <c r="H46" s="29"/>
      <c r="I46" s="29"/>
      <c r="J46" s="29"/>
      <c r="K46" s="193"/>
      <c r="L46" s="194"/>
      <c r="M46" s="47">
        <f t="shared" si="6"/>
        <v>0</v>
      </c>
      <c r="N46" s="193"/>
      <c r="O46" s="32">
        <f t="shared" si="7"/>
        <v>0</v>
      </c>
      <c r="P46" s="238"/>
      <c r="Q46" s="238"/>
    </row>
    <row r="47" spans="1:17" s="78" customFormat="1" x14ac:dyDescent="0.25">
      <c r="A47" s="562"/>
      <c r="B47" s="143" t="s">
        <v>130</v>
      </c>
      <c r="C47" s="95"/>
      <c r="D47" s="415"/>
      <c r="E47" s="144"/>
      <c r="F47" s="170"/>
      <c r="G47" s="145"/>
      <c r="H47" s="145"/>
      <c r="I47" s="145"/>
      <c r="J47" s="145"/>
      <c r="K47" s="119"/>
      <c r="L47" s="120"/>
      <c r="M47" s="121"/>
      <c r="N47" s="119"/>
      <c r="O47" s="146">
        <f>SUM(O44:O46)</f>
        <v>0</v>
      </c>
      <c r="P47" s="96"/>
      <c r="Q47" s="96"/>
    </row>
    <row r="48" spans="1:17" ht="15.75" x14ac:dyDescent="0.25">
      <c r="A48" s="556"/>
      <c r="B48" s="210" t="s">
        <v>131</v>
      </c>
      <c r="C48" s="268"/>
      <c r="D48" s="411"/>
      <c r="E48" s="28"/>
      <c r="F48" s="169"/>
      <c r="G48" s="28"/>
      <c r="H48" s="28"/>
      <c r="I48" s="28"/>
      <c r="J48" s="28"/>
      <c r="K48" s="189"/>
      <c r="L48" s="190"/>
      <c r="M48" s="189"/>
      <c r="N48" s="189"/>
      <c r="O48" s="148">
        <f>O47+O41</f>
        <v>0</v>
      </c>
      <c r="P48" s="114"/>
      <c r="Q48" s="114"/>
    </row>
    <row r="49" spans="1:17" s="4" customFormat="1" ht="15.75" x14ac:dyDescent="0.25">
      <c r="A49" s="566"/>
      <c r="B49" s="212" t="s">
        <v>132</v>
      </c>
      <c r="C49" s="97"/>
      <c r="D49" s="419"/>
      <c r="E49" s="101"/>
      <c r="F49" s="174"/>
      <c r="G49" s="101"/>
      <c r="H49" s="101"/>
      <c r="I49" s="101"/>
      <c r="J49" s="101"/>
      <c r="K49" s="119"/>
      <c r="L49" s="120"/>
      <c r="M49" s="119"/>
      <c r="N49" s="119"/>
      <c r="O49" s="102"/>
      <c r="P49" s="98"/>
      <c r="Q49" s="98"/>
    </row>
    <row r="50" spans="1:17" s="4" customFormat="1" ht="30" x14ac:dyDescent="0.25">
      <c r="A50" s="564" t="s">
        <v>133</v>
      </c>
      <c r="B50" s="132" t="s">
        <v>134</v>
      </c>
      <c r="C50" s="216"/>
      <c r="D50" s="414">
        <v>200</v>
      </c>
      <c r="E50" s="29"/>
      <c r="F50" s="173"/>
      <c r="G50" s="29"/>
      <c r="H50" s="29"/>
      <c r="I50" s="29"/>
      <c r="J50" s="29"/>
      <c r="K50" s="193"/>
      <c r="L50" s="194"/>
      <c r="M50" s="47">
        <f t="shared" ref="M50:M53" si="8">K50*(1-L50)</f>
        <v>0</v>
      </c>
      <c r="N50" s="193"/>
      <c r="O50" s="32">
        <f t="shared" ref="O50:O53" si="9">D50*(M50+N50)</f>
        <v>0</v>
      </c>
      <c r="P50" s="71"/>
      <c r="Q50" s="71"/>
    </row>
    <row r="51" spans="1:17" s="4" customFormat="1" ht="30" x14ac:dyDescent="0.25">
      <c r="A51" s="564" t="s">
        <v>135</v>
      </c>
      <c r="B51" s="137" t="s">
        <v>136</v>
      </c>
      <c r="C51" s="57"/>
      <c r="D51" s="414">
        <v>200</v>
      </c>
      <c r="E51" s="29"/>
      <c r="F51" s="173"/>
      <c r="G51" s="29"/>
      <c r="H51" s="29"/>
      <c r="I51" s="29"/>
      <c r="J51" s="29"/>
      <c r="K51" s="193"/>
      <c r="L51" s="194"/>
      <c r="M51" s="47">
        <f t="shared" si="8"/>
        <v>0</v>
      </c>
      <c r="N51" s="193"/>
      <c r="O51" s="32">
        <f t="shared" si="9"/>
        <v>0</v>
      </c>
      <c r="P51" s="71"/>
      <c r="Q51" s="71"/>
    </row>
    <row r="52" spans="1:17" s="4" customFormat="1" ht="30" x14ac:dyDescent="0.25">
      <c r="A52" s="564" t="s">
        <v>137</v>
      </c>
      <c r="B52" s="137" t="s">
        <v>138</v>
      </c>
      <c r="C52" s="57"/>
      <c r="D52" s="414">
        <v>200</v>
      </c>
      <c r="E52" s="29"/>
      <c r="F52" s="173"/>
      <c r="G52" s="29"/>
      <c r="H52" s="29"/>
      <c r="I52" s="29"/>
      <c r="J52" s="29"/>
      <c r="K52" s="193"/>
      <c r="L52" s="194"/>
      <c r="M52" s="47">
        <f t="shared" si="8"/>
        <v>0</v>
      </c>
      <c r="N52" s="193"/>
      <c r="O52" s="32">
        <f t="shared" si="9"/>
        <v>0</v>
      </c>
      <c r="P52" s="71"/>
      <c r="Q52" s="71"/>
    </row>
    <row r="53" spans="1:17" s="4" customFormat="1" ht="30" x14ac:dyDescent="0.25">
      <c r="A53" s="564" t="s">
        <v>139</v>
      </c>
      <c r="B53" s="137" t="s">
        <v>140</v>
      </c>
      <c r="C53" s="57"/>
      <c r="D53" s="414">
        <v>50</v>
      </c>
      <c r="E53" s="29"/>
      <c r="F53" s="173"/>
      <c r="G53" s="29"/>
      <c r="H53" s="29"/>
      <c r="I53" s="29"/>
      <c r="J53" s="29"/>
      <c r="K53" s="193"/>
      <c r="L53" s="194"/>
      <c r="M53" s="47">
        <f t="shared" si="8"/>
        <v>0</v>
      </c>
      <c r="N53" s="193"/>
      <c r="O53" s="32">
        <f t="shared" si="9"/>
        <v>0</v>
      </c>
      <c r="P53" s="71"/>
      <c r="Q53" s="71"/>
    </row>
    <row r="54" spans="1:17" s="78" customFormat="1" ht="15.75" thickBot="1" x14ac:dyDescent="0.3">
      <c r="A54" s="562"/>
      <c r="B54" s="287" t="s">
        <v>141</v>
      </c>
      <c r="C54" s="95"/>
      <c r="D54" s="415"/>
      <c r="E54" s="144"/>
      <c r="F54" s="170"/>
      <c r="G54" s="145"/>
      <c r="H54" s="145"/>
      <c r="I54" s="145"/>
      <c r="J54" s="145"/>
      <c r="K54" s="119"/>
      <c r="L54" s="120"/>
      <c r="M54" s="121"/>
      <c r="N54" s="119"/>
      <c r="O54" s="146">
        <f>SUM(O50:O53)</f>
        <v>0</v>
      </c>
      <c r="P54" s="96"/>
      <c r="Q54" s="96"/>
    </row>
    <row r="55" spans="1:17" s="140" customFormat="1" ht="19.5" thickBot="1" x14ac:dyDescent="0.35">
      <c r="A55" s="567">
        <v>1</v>
      </c>
      <c r="B55" s="213" t="s">
        <v>142</v>
      </c>
      <c r="C55" s="134"/>
      <c r="D55" s="420"/>
      <c r="E55" s="221"/>
      <c r="F55" s="222"/>
      <c r="G55" s="221"/>
      <c r="H55" s="221"/>
      <c r="I55" s="221"/>
      <c r="J55" s="221"/>
      <c r="K55" s="223"/>
      <c r="L55" s="224"/>
      <c r="M55" s="223"/>
      <c r="N55" s="225"/>
      <c r="O55" s="147">
        <f>O48+O34+O54</f>
        <v>0</v>
      </c>
      <c r="P55" s="220"/>
      <c r="Q55" s="220"/>
    </row>
    <row r="56" spans="1:17" s="4" customFormat="1" ht="15.75" x14ac:dyDescent="0.25">
      <c r="A56" s="557"/>
      <c r="B56" s="211" t="s">
        <v>143</v>
      </c>
      <c r="C56" s="54"/>
      <c r="D56" s="412"/>
      <c r="E56" s="55"/>
      <c r="F56" s="176"/>
      <c r="G56" s="55"/>
      <c r="H56" s="55"/>
      <c r="I56" s="55"/>
      <c r="J56" s="55"/>
      <c r="K56" s="149"/>
      <c r="L56" s="150"/>
      <c r="M56" s="149"/>
      <c r="N56" s="149"/>
      <c r="O56" s="56"/>
      <c r="P56" s="72"/>
      <c r="Q56" s="72"/>
    </row>
    <row r="57" spans="1:17" ht="15.75" x14ac:dyDescent="0.25">
      <c r="A57" s="568"/>
      <c r="B57" s="232" t="s">
        <v>144</v>
      </c>
      <c r="C57" s="271"/>
      <c r="D57" s="421"/>
      <c r="E57" s="227"/>
      <c r="F57" s="228"/>
      <c r="G57" s="227"/>
      <c r="H57" s="227"/>
      <c r="I57" s="227"/>
      <c r="J57" s="227"/>
      <c r="K57" s="229"/>
      <c r="L57" s="230"/>
      <c r="M57" s="229"/>
      <c r="N57" s="229"/>
      <c r="O57" s="234"/>
      <c r="P57" s="233"/>
      <c r="Q57" s="233"/>
    </row>
    <row r="58" spans="1:17" s="4" customFormat="1" ht="60.75" customHeight="1" x14ac:dyDescent="0.25">
      <c r="A58" s="569"/>
      <c r="B58" s="738" t="s">
        <v>145</v>
      </c>
      <c r="C58" s="739"/>
      <c r="D58" s="422"/>
      <c r="E58" s="62"/>
      <c r="F58" s="175"/>
      <c r="G58" s="60"/>
      <c r="H58" s="60"/>
      <c r="I58" s="60"/>
      <c r="J58" s="60"/>
      <c r="K58" s="195"/>
      <c r="L58" s="196"/>
      <c r="M58" s="195"/>
      <c r="N58" s="195"/>
      <c r="O58" s="61"/>
      <c r="P58" s="73"/>
      <c r="Q58" s="73"/>
    </row>
    <row r="59" spans="1:17" ht="31.5" x14ac:dyDescent="0.25">
      <c r="A59" s="568"/>
      <c r="B59" s="232" t="s">
        <v>146</v>
      </c>
      <c r="C59" s="271"/>
      <c r="D59" s="421"/>
      <c r="E59" s="227"/>
      <c r="F59" s="228"/>
      <c r="G59" s="227"/>
      <c r="H59" s="227"/>
      <c r="I59" s="227"/>
      <c r="J59" s="227"/>
      <c r="K59" s="229"/>
      <c r="L59" s="230"/>
      <c r="M59" s="229"/>
      <c r="N59" s="229"/>
      <c r="O59" s="234"/>
      <c r="P59" s="233"/>
      <c r="Q59" s="233"/>
    </row>
    <row r="60" spans="1:17" s="4" customFormat="1" ht="62.25" customHeight="1" x14ac:dyDescent="0.25">
      <c r="A60" s="563"/>
      <c r="B60" s="205"/>
      <c r="C60" s="270" t="s">
        <v>147</v>
      </c>
      <c r="D60" s="423"/>
      <c r="E60" s="62"/>
      <c r="F60" s="175"/>
      <c r="G60" s="60"/>
      <c r="H60" s="60"/>
      <c r="I60" s="60"/>
      <c r="J60" s="60"/>
      <c r="K60" s="195"/>
      <c r="L60" s="196"/>
      <c r="M60" s="195"/>
      <c r="N60" s="195"/>
      <c r="O60" s="61"/>
      <c r="P60" s="85"/>
      <c r="Q60" s="85"/>
    </row>
    <row r="61" spans="1:17" s="4" customFormat="1" ht="57" customHeight="1" x14ac:dyDescent="0.25">
      <c r="A61" s="564" t="s">
        <v>148</v>
      </c>
      <c r="B61" s="125" t="s">
        <v>149</v>
      </c>
      <c r="C61" s="103" t="s">
        <v>150</v>
      </c>
      <c r="D61" s="414">
        <v>10</v>
      </c>
      <c r="E61" s="29"/>
      <c r="F61" s="173"/>
      <c r="G61" s="29"/>
      <c r="H61" s="29"/>
      <c r="I61" s="29"/>
      <c r="J61" s="29"/>
      <c r="K61" s="193"/>
      <c r="L61" s="194"/>
      <c r="M61" s="47">
        <f t="shared" ref="M61:M63" si="10">K61*(1-L61)</f>
        <v>0</v>
      </c>
      <c r="N61" s="193"/>
      <c r="O61" s="32">
        <f t="shared" ref="O61:O63" si="11">D61*(M61+N61)</f>
        <v>0</v>
      </c>
      <c r="P61" s="238"/>
      <c r="Q61" s="238"/>
    </row>
    <row r="62" spans="1:17" s="4" customFormat="1" ht="30" x14ac:dyDescent="0.25">
      <c r="A62" s="564" t="s">
        <v>151</v>
      </c>
      <c r="B62" s="11" t="s">
        <v>152</v>
      </c>
      <c r="C62" s="99" t="s">
        <v>100</v>
      </c>
      <c r="D62" s="414">
        <v>40</v>
      </c>
      <c r="E62" s="29"/>
      <c r="F62" s="173"/>
      <c r="G62" s="29"/>
      <c r="H62" s="29"/>
      <c r="I62" s="29"/>
      <c r="J62" s="29"/>
      <c r="K62" s="193"/>
      <c r="L62" s="194"/>
      <c r="M62" s="47">
        <f t="shared" si="10"/>
        <v>0</v>
      </c>
      <c r="N62" s="193"/>
      <c r="O62" s="32">
        <f t="shared" si="11"/>
        <v>0</v>
      </c>
      <c r="P62" s="238"/>
      <c r="Q62" s="238"/>
    </row>
    <row r="63" spans="1:17" s="4" customFormat="1" ht="25.5" x14ac:dyDescent="0.25">
      <c r="A63" s="564" t="s">
        <v>153</v>
      </c>
      <c r="B63" s="11" t="s">
        <v>154</v>
      </c>
      <c r="C63" s="99" t="s">
        <v>100</v>
      </c>
      <c r="D63" s="414">
        <v>30</v>
      </c>
      <c r="E63" s="29"/>
      <c r="F63" s="173"/>
      <c r="G63" s="29"/>
      <c r="H63" s="29"/>
      <c r="I63" s="29"/>
      <c r="J63" s="29"/>
      <c r="K63" s="193"/>
      <c r="L63" s="194"/>
      <c r="M63" s="47">
        <f t="shared" si="10"/>
        <v>0</v>
      </c>
      <c r="N63" s="193"/>
      <c r="O63" s="32">
        <f t="shared" si="11"/>
        <v>0</v>
      </c>
      <c r="P63" s="238"/>
      <c r="Q63" s="238"/>
    </row>
    <row r="64" spans="1:17" ht="15.75" x14ac:dyDescent="0.25">
      <c r="A64" s="568"/>
      <c r="B64" s="232" t="s">
        <v>155</v>
      </c>
      <c r="C64" s="271"/>
      <c r="D64" s="421"/>
      <c r="E64" s="227"/>
      <c r="F64" s="228"/>
      <c r="G64" s="227"/>
      <c r="H64" s="227"/>
      <c r="I64" s="227"/>
      <c r="J64" s="227"/>
      <c r="K64" s="229"/>
      <c r="L64" s="230"/>
      <c r="M64" s="229"/>
      <c r="N64" s="229"/>
      <c r="O64" s="234">
        <f>SUM(O61:O63)</f>
        <v>0</v>
      </c>
      <c r="P64" s="233"/>
      <c r="Q64" s="233"/>
    </row>
    <row r="65" spans="1:17" ht="31.5" x14ac:dyDescent="0.25">
      <c r="A65" s="568"/>
      <c r="B65" s="232" t="s">
        <v>156</v>
      </c>
      <c r="C65" s="271"/>
      <c r="D65" s="421"/>
      <c r="E65" s="227"/>
      <c r="F65" s="228"/>
      <c r="G65" s="227"/>
      <c r="H65" s="227"/>
      <c r="I65" s="227"/>
      <c r="J65" s="227"/>
      <c r="K65" s="229"/>
      <c r="L65" s="230"/>
      <c r="M65" s="229"/>
      <c r="N65" s="229"/>
      <c r="O65" s="234"/>
      <c r="P65" s="233"/>
      <c r="Q65" s="233"/>
    </row>
    <row r="66" spans="1:17" s="4" customFormat="1" ht="67.5" customHeight="1" x14ac:dyDescent="0.25">
      <c r="A66" s="570"/>
      <c r="B66" s="205"/>
      <c r="C66" s="272" t="s">
        <v>157</v>
      </c>
      <c r="D66" s="418"/>
      <c r="E66" s="60"/>
      <c r="F66" s="175"/>
      <c r="G66" s="60"/>
      <c r="H66" s="60"/>
      <c r="I66" s="60"/>
      <c r="J66" s="60"/>
      <c r="K66" s="195"/>
      <c r="L66" s="196"/>
      <c r="M66" s="195"/>
      <c r="N66" s="195"/>
      <c r="O66" s="61"/>
      <c r="P66" s="86"/>
      <c r="Q66" s="86"/>
    </row>
    <row r="67" spans="1:17" s="4" customFormat="1" ht="66.75" customHeight="1" x14ac:dyDescent="0.25">
      <c r="A67" s="564" t="s">
        <v>158</v>
      </c>
      <c r="B67" s="125" t="s">
        <v>159</v>
      </c>
      <c r="C67" s="103" t="s">
        <v>160</v>
      </c>
      <c r="D67" s="414">
        <v>10</v>
      </c>
      <c r="E67" s="29"/>
      <c r="F67" s="173"/>
      <c r="G67" s="29"/>
      <c r="H67" s="29"/>
      <c r="I67" s="29"/>
      <c r="J67" s="29"/>
      <c r="K67" s="193"/>
      <c r="L67" s="194"/>
      <c r="M67" s="47">
        <f t="shared" ref="M67:M69" si="12">K67*(1-L67)</f>
        <v>0</v>
      </c>
      <c r="N67" s="193"/>
      <c r="O67" s="32">
        <f t="shared" ref="O67:O69" si="13">D67*(M67+N67)</f>
        <v>0</v>
      </c>
      <c r="P67" s="238"/>
      <c r="Q67" s="238"/>
    </row>
    <row r="68" spans="1:17" s="4" customFormat="1" x14ac:dyDescent="0.25">
      <c r="A68" s="564" t="s">
        <v>161</v>
      </c>
      <c r="B68" s="125" t="s">
        <v>162</v>
      </c>
      <c r="C68" s="12" t="s">
        <v>100</v>
      </c>
      <c r="D68" s="414">
        <v>40</v>
      </c>
      <c r="E68" s="29"/>
      <c r="F68" s="173"/>
      <c r="G68" s="29"/>
      <c r="H68" s="29"/>
      <c r="I68" s="29"/>
      <c r="J68" s="29"/>
      <c r="K68" s="193"/>
      <c r="L68" s="194"/>
      <c r="M68" s="47">
        <f t="shared" si="12"/>
        <v>0</v>
      </c>
      <c r="N68" s="193"/>
      <c r="O68" s="32">
        <f t="shared" si="13"/>
        <v>0</v>
      </c>
      <c r="P68" s="238"/>
      <c r="Q68" s="238"/>
    </row>
    <row r="69" spans="1:17" s="4" customFormat="1" x14ac:dyDescent="0.25">
      <c r="A69" s="564" t="s">
        <v>163</v>
      </c>
      <c r="B69" s="125" t="s">
        <v>164</v>
      </c>
      <c r="C69" s="12" t="s">
        <v>100</v>
      </c>
      <c r="D69" s="414">
        <v>30</v>
      </c>
      <c r="E69" s="29"/>
      <c r="F69" s="173"/>
      <c r="G69" s="29"/>
      <c r="H69" s="29"/>
      <c r="I69" s="29"/>
      <c r="J69" s="29"/>
      <c r="K69" s="193"/>
      <c r="L69" s="194"/>
      <c r="M69" s="47">
        <f t="shared" si="12"/>
        <v>0</v>
      </c>
      <c r="N69" s="193"/>
      <c r="O69" s="32">
        <f t="shared" si="13"/>
        <v>0</v>
      </c>
      <c r="P69" s="238"/>
      <c r="Q69" s="238"/>
    </row>
    <row r="70" spans="1:17" ht="15.75" x14ac:dyDescent="0.25">
      <c r="A70" s="568"/>
      <c r="B70" s="232" t="s">
        <v>165</v>
      </c>
      <c r="C70" s="271"/>
      <c r="D70" s="421"/>
      <c r="E70" s="227"/>
      <c r="F70" s="228"/>
      <c r="G70" s="227"/>
      <c r="H70" s="227"/>
      <c r="I70" s="227"/>
      <c r="J70" s="227"/>
      <c r="K70" s="229"/>
      <c r="L70" s="230"/>
      <c r="M70" s="229"/>
      <c r="N70" s="229"/>
      <c r="O70" s="234">
        <f>SUM(O67:O69)</f>
        <v>0</v>
      </c>
      <c r="P70" s="233"/>
      <c r="Q70" s="233"/>
    </row>
    <row r="71" spans="1:17" ht="34.5" customHeight="1" x14ac:dyDescent="0.25">
      <c r="A71" s="556"/>
      <c r="B71" s="210" t="s">
        <v>166</v>
      </c>
      <c r="C71" s="268"/>
      <c r="D71" s="411"/>
      <c r="E71" s="28"/>
      <c r="F71" s="169"/>
      <c r="G71" s="28"/>
      <c r="H71" s="28"/>
      <c r="I71" s="28"/>
      <c r="J71" s="28"/>
      <c r="K71" s="189"/>
      <c r="L71" s="190"/>
      <c r="M71" s="189"/>
      <c r="N71" s="189"/>
      <c r="O71" s="148">
        <f>SUM(O64,O70)</f>
        <v>0</v>
      </c>
      <c r="P71" s="114"/>
      <c r="Q71" s="114"/>
    </row>
    <row r="72" spans="1:17" ht="15.75" x14ac:dyDescent="0.25">
      <c r="A72" s="568"/>
      <c r="B72" s="232" t="s">
        <v>167</v>
      </c>
      <c r="C72" s="271"/>
      <c r="D72" s="421"/>
      <c r="E72" s="227"/>
      <c r="F72" s="228"/>
      <c r="G72" s="227"/>
      <c r="H72" s="227"/>
      <c r="I72" s="227"/>
      <c r="J72" s="227"/>
      <c r="K72" s="229"/>
      <c r="L72" s="230"/>
      <c r="M72" s="229"/>
      <c r="N72" s="229"/>
      <c r="O72" s="234"/>
      <c r="P72" s="233"/>
      <c r="Q72" s="233"/>
    </row>
    <row r="73" spans="1:17" s="4" customFormat="1" ht="39.75" customHeight="1" x14ac:dyDescent="0.25">
      <c r="A73" s="564" t="s">
        <v>168</v>
      </c>
      <c r="B73" s="125" t="s">
        <v>169</v>
      </c>
      <c r="C73" s="92" t="s">
        <v>170</v>
      </c>
      <c r="D73" s="414">
        <v>10</v>
      </c>
      <c r="E73" s="29"/>
      <c r="F73" s="173"/>
      <c r="G73" s="29"/>
      <c r="H73" s="29"/>
      <c r="I73" s="29"/>
      <c r="J73" s="29"/>
      <c r="K73" s="193"/>
      <c r="L73" s="194"/>
      <c r="M73" s="47">
        <f t="shared" ref="M73:M75" si="14">K73*(1-L73)</f>
        <v>0</v>
      </c>
      <c r="N73" s="193"/>
      <c r="O73" s="32">
        <f t="shared" ref="O73:O75" si="15">D73*(M73+N73)</f>
        <v>0</v>
      </c>
      <c r="P73" s="71"/>
      <c r="Q73" s="71"/>
    </row>
    <row r="74" spans="1:17" s="4" customFormat="1" x14ac:dyDescent="0.25">
      <c r="A74" s="564" t="s">
        <v>171</v>
      </c>
      <c r="B74" s="125" t="s">
        <v>172</v>
      </c>
      <c r="C74" s="92" t="s">
        <v>100</v>
      </c>
      <c r="D74" s="414">
        <v>40</v>
      </c>
      <c r="E74" s="29"/>
      <c r="F74" s="173"/>
      <c r="G74" s="29"/>
      <c r="H74" s="29"/>
      <c r="I74" s="29"/>
      <c r="J74" s="29"/>
      <c r="K74" s="193"/>
      <c r="L74" s="194"/>
      <c r="M74" s="47">
        <f t="shared" si="14"/>
        <v>0</v>
      </c>
      <c r="N74" s="193"/>
      <c r="O74" s="32">
        <f t="shared" si="15"/>
        <v>0</v>
      </c>
      <c r="P74" s="71"/>
      <c r="Q74" s="71"/>
    </row>
    <row r="75" spans="1:17" s="4" customFormat="1" x14ac:dyDescent="0.25">
      <c r="A75" s="564" t="s">
        <v>173</v>
      </c>
      <c r="B75" s="125" t="s">
        <v>174</v>
      </c>
      <c r="C75" s="92" t="s">
        <v>100</v>
      </c>
      <c r="D75" s="414">
        <v>30</v>
      </c>
      <c r="E75" s="29"/>
      <c r="F75" s="173"/>
      <c r="G75" s="29"/>
      <c r="H75" s="29"/>
      <c r="I75" s="29"/>
      <c r="J75" s="29"/>
      <c r="K75" s="193"/>
      <c r="L75" s="194"/>
      <c r="M75" s="47">
        <f t="shared" si="14"/>
        <v>0</v>
      </c>
      <c r="N75" s="193"/>
      <c r="O75" s="32">
        <f t="shared" si="15"/>
        <v>0</v>
      </c>
      <c r="P75" s="71"/>
      <c r="Q75" s="71"/>
    </row>
    <row r="76" spans="1:17" ht="15.75" x14ac:dyDescent="0.25">
      <c r="A76" s="571"/>
      <c r="B76" s="210" t="s">
        <v>175</v>
      </c>
      <c r="C76" s="273"/>
      <c r="D76" s="411"/>
      <c r="E76" s="28"/>
      <c r="F76" s="169"/>
      <c r="G76" s="28"/>
      <c r="H76" s="28"/>
      <c r="I76" s="28"/>
      <c r="J76" s="28"/>
      <c r="K76" s="189"/>
      <c r="L76" s="190"/>
      <c r="M76" s="189"/>
      <c r="N76" s="189"/>
      <c r="O76" s="148">
        <f>SUM(O73:O75)</f>
        <v>0</v>
      </c>
      <c r="P76" s="114"/>
      <c r="Q76" s="114"/>
    </row>
    <row r="77" spans="1:17" ht="15.75" x14ac:dyDescent="0.25">
      <c r="A77" s="568"/>
      <c r="B77" s="232" t="s">
        <v>176</v>
      </c>
      <c r="C77" s="271"/>
      <c r="D77" s="421"/>
      <c r="E77" s="227"/>
      <c r="F77" s="228"/>
      <c r="G77" s="227"/>
      <c r="H77" s="227"/>
      <c r="I77" s="227"/>
      <c r="J77" s="227"/>
      <c r="K77" s="229"/>
      <c r="L77" s="230"/>
      <c r="M77" s="229"/>
      <c r="N77" s="229"/>
      <c r="O77" s="234"/>
      <c r="P77" s="233"/>
      <c r="Q77" s="233"/>
    </row>
    <row r="78" spans="1:17" s="4" customFormat="1" ht="99" customHeight="1" x14ac:dyDescent="0.25">
      <c r="A78" s="564" t="s">
        <v>177</v>
      </c>
      <c r="B78" s="133" t="s">
        <v>178</v>
      </c>
      <c r="C78" s="104" t="s">
        <v>179</v>
      </c>
      <c r="D78" s="414">
        <v>200</v>
      </c>
      <c r="E78" s="29"/>
      <c r="F78" s="173"/>
      <c r="G78" s="29"/>
      <c r="H78" s="29"/>
      <c r="I78" s="29"/>
      <c r="J78" s="29"/>
      <c r="K78" s="193"/>
      <c r="L78" s="194"/>
      <c r="M78" s="47">
        <f t="shared" ref="M78:M83" si="16">K78*(1-L78)</f>
        <v>0</v>
      </c>
      <c r="N78" s="193"/>
      <c r="O78" s="32">
        <f t="shared" ref="O78:O83" si="17">D78*(M78+N78)</f>
        <v>0</v>
      </c>
      <c r="P78" s="71"/>
      <c r="Q78" s="71"/>
    </row>
    <row r="79" spans="1:17" s="4" customFormat="1" ht="57.75" customHeight="1" x14ac:dyDescent="0.25">
      <c r="A79" s="564" t="s">
        <v>180</v>
      </c>
      <c r="B79" s="128" t="s">
        <v>181</v>
      </c>
      <c r="C79" s="105" t="s">
        <v>182</v>
      </c>
      <c r="D79" s="414">
        <v>50</v>
      </c>
      <c r="E79" s="29"/>
      <c r="F79" s="173"/>
      <c r="G79" s="29"/>
      <c r="H79" s="29"/>
      <c r="I79" s="29"/>
      <c r="J79" s="29"/>
      <c r="K79" s="193"/>
      <c r="L79" s="194"/>
      <c r="M79" s="47">
        <f t="shared" si="16"/>
        <v>0</v>
      </c>
      <c r="N79" s="193"/>
      <c r="O79" s="32">
        <f t="shared" si="17"/>
        <v>0</v>
      </c>
      <c r="P79" s="71"/>
      <c r="Q79" s="71"/>
    </row>
    <row r="80" spans="1:17" s="4" customFormat="1" ht="42.75" customHeight="1" x14ac:dyDescent="0.25">
      <c r="A80" s="564" t="s">
        <v>183</v>
      </c>
      <c r="B80" s="128" t="s">
        <v>184</v>
      </c>
      <c r="C80" s="105" t="s">
        <v>185</v>
      </c>
      <c r="D80" s="414">
        <v>50</v>
      </c>
      <c r="E80" s="29"/>
      <c r="F80" s="173"/>
      <c r="G80" s="29"/>
      <c r="H80" s="29"/>
      <c r="I80" s="29"/>
      <c r="J80" s="29"/>
      <c r="K80" s="193"/>
      <c r="L80" s="194"/>
      <c r="M80" s="47">
        <f t="shared" si="16"/>
        <v>0</v>
      </c>
      <c r="N80" s="193"/>
      <c r="O80" s="32">
        <f t="shared" si="17"/>
        <v>0</v>
      </c>
      <c r="P80" s="71"/>
      <c r="Q80" s="71"/>
    </row>
    <row r="81" spans="1:17" s="4" customFormat="1" ht="42.75" customHeight="1" x14ac:dyDescent="0.25">
      <c r="A81" s="564" t="s">
        <v>186</v>
      </c>
      <c r="B81" s="128" t="s">
        <v>187</v>
      </c>
      <c r="C81" s="105" t="s">
        <v>188</v>
      </c>
      <c r="D81" s="414">
        <v>25</v>
      </c>
      <c r="E81" s="29"/>
      <c r="F81" s="173"/>
      <c r="G81" s="29"/>
      <c r="H81" s="29"/>
      <c r="I81" s="29"/>
      <c r="J81" s="29"/>
      <c r="K81" s="193"/>
      <c r="L81" s="194"/>
      <c r="M81" s="47">
        <f t="shared" si="16"/>
        <v>0</v>
      </c>
      <c r="N81" s="193"/>
      <c r="O81" s="32">
        <f t="shared" si="17"/>
        <v>0</v>
      </c>
      <c r="P81" s="71"/>
      <c r="Q81" s="71"/>
    </row>
    <row r="82" spans="1:17" s="4" customFormat="1" ht="42" customHeight="1" x14ac:dyDescent="0.25">
      <c r="A82" s="564" t="s">
        <v>189</v>
      </c>
      <c r="B82" s="128" t="s">
        <v>190</v>
      </c>
      <c r="C82" s="105" t="s">
        <v>191</v>
      </c>
      <c r="D82" s="414">
        <v>25</v>
      </c>
      <c r="E82" s="29"/>
      <c r="F82" s="173"/>
      <c r="G82" s="29"/>
      <c r="H82" s="29"/>
      <c r="I82" s="29"/>
      <c r="J82" s="29"/>
      <c r="K82" s="193"/>
      <c r="L82" s="194"/>
      <c r="M82" s="47">
        <f t="shared" si="16"/>
        <v>0</v>
      </c>
      <c r="N82" s="193"/>
      <c r="O82" s="32">
        <f t="shared" si="17"/>
        <v>0</v>
      </c>
      <c r="P82" s="71"/>
      <c r="Q82" s="71"/>
    </row>
    <row r="83" spans="1:17" s="4" customFormat="1" ht="54.75" customHeight="1" x14ac:dyDescent="0.25">
      <c r="A83" s="564" t="s">
        <v>192</v>
      </c>
      <c r="B83" s="128" t="s">
        <v>193</v>
      </c>
      <c r="C83" s="105" t="s">
        <v>194</v>
      </c>
      <c r="D83" s="414">
        <v>25</v>
      </c>
      <c r="E83" s="29"/>
      <c r="F83" s="173"/>
      <c r="G83" s="29"/>
      <c r="H83" s="29"/>
      <c r="I83" s="29"/>
      <c r="J83" s="29"/>
      <c r="K83" s="193"/>
      <c r="L83" s="194"/>
      <c r="M83" s="47">
        <f t="shared" si="16"/>
        <v>0</v>
      </c>
      <c r="N83" s="193"/>
      <c r="O83" s="32">
        <f t="shared" si="17"/>
        <v>0</v>
      </c>
      <c r="P83" s="71"/>
      <c r="Q83" s="71"/>
    </row>
    <row r="84" spans="1:17" ht="15.75" x14ac:dyDescent="0.25">
      <c r="A84" s="568"/>
      <c r="B84" s="232" t="s">
        <v>195</v>
      </c>
      <c r="C84" s="271"/>
      <c r="D84" s="421"/>
      <c r="E84" s="227"/>
      <c r="F84" s="228"/>
      <c r="G84" s="227"/>
      <c r="H84" s="227"/>
      <c r="I84" s="227"/>
      <c r="J84" s="227"/>
      <c r="K84" s="229"/>
      <c r="L84" s="230"/>
      <c r="M84" s="229"/>
      <c r="N84" s="229"/>
      <c r="O84" s="234">
        <f>SUM(O78:O83)</f>
        <v>0</v>
      </c>
      <c r="P84" s="233"/>
      <c r="Q84" s="233"/>
    </row>
    <row r="85" spans="1:17" ht="15.75" x14ac:dyDescent="0.25">
      <c r="A85" s="568"/>
      <c r="B85" s="232" t="s">
        <v>196</v>
      </c>
      <c r="C85" s="271"/>
      <c r="D85" s="421"/>
      <c r="E85" s="227"/>
      <c r="F85" s="228"/>
      <c r="G85" s="227"/>
      <c r="H85" s="227"/>
      <c r="I85" s="227"/>
      <c r="J85" s="227"/>
      <c r="K85" s="229"/>
      <c r="L85" s="230"/>
      <c r="M85" s="229"/>
      <c r="N85" s="229"/>
      <c r="O85" s="234"/>
      <c r="P85" s="233"/>
      <c r="Q85" s="233"/>
    </row>
    <row r="86" spans="1:17" s="4" customFormat="1" ht="44.25" customHeight="1" x14ac:dyDescent="0.25">
      <c r="A86" s="564" t="s">
        <v>197</v>
      </c>
      <c r="B86" s="125" t="s">
        <v>198</v>
      </c>
      <c r="C86" s="103" t="s">
        <v>199</v>
      </c>
      <c r="D86" s="414">
        <v>80</v>
      </c>
      <c r="E86" s="29"/>
      <c r="F86" s="173"/>
      <c r="G86" s="29"/>
      <c r="H86" s="29"/>
      <c r="I86" s="29"/>
      <c r="J86" s="29"/>
      <c r="K86" s="193"/>
      <c r="L86" s="194"/>
      <c r="M86" s="47">
        <f t="shared" ref="M86:M94" si="18">K86*(1-L86)</f>
        <v>0</v>
      </c>
      <c r="N86" s="193"/>
      <c r="O86" s="32">
        <f t="shared" ref="O86:O94" si="19">D86*(M86+N86)</f>
        <v>0</v>
      </c>
      <c r="P86" s="71"/>
      <c r="Q86" s="71"/>
    </row>
    <row r="87" spans="1:17" s="4" customFormat="1" ht="55.5" customHeight="1" x14ac:dyDescent="0.25">
      <c r="A87" s="564" t="s">
        <v>200</v>
      </c>
      <c r="B87" s="125" t="s">
        <v>201</v>
      </c>
      <c r="C87" s="103" t="s">
        <v>202</v>
      </c>
      <c r="D87" s="414">
        <v>20</v>
      </c>
      <c r="E87" s="29"/>
      <c r="F87" s="173"/>
      <c r="G87" s="29"/>
      <c r="H87" s="29"/>
      <c r="I87" s="29"/>
      <c r="J87" s="29"/>
      <c r="K87" s="193"/>
      <c r="L87" s="194"/>
      <c r="M87" s="47">
        <f t="shared" si="18"/>
        <v>0</v>
      </c>
      <c r="N87" s="193"/>
      <c r="O87" s="32">
        <f t="shared" si="19"/>
        <v>0</v>
      </c>
      <c r="P87" s="71"/>
      <c r="Q87" s="71"/>
    </row>
    <row r="88" spans="1:17" s="4" customFormat="1" ht="30" customHeight="1" x14ac:dyDescent="0.25">
      <c r="A88" s="564" t="s">
        <v>203</v>
      </c>
      <c r="B88" s="126" t="s">
        <v>204</v>
      </c>
      <c r="C88" s="106" t="s">
        <v>205</v>
      </c>
      <c r="D88" s="424">
        <v>20</v>
      </c>
      <c r="E88" s="29"/>
      <c r="F88" s="173"/>
      <c r="G88" s="29"/>
      <c r="H88" s="29"/>
      <c r="I88" s="29"/>
      <c r="J88" s="29"/>
      <c r="K88" s="193"/>
      <c r="L88" s="194"/>
      <c r="M88" s="47">
        <f t="shared" si="18"/>
        <v>0</v>
      </c>
      <c r="N88" s="193"/>
      <c r="O88" s="32">
        <f t="shared" si="19"/>
        <v>0</v>
      </c>
      <c r="P88" s="110"/>
      <c r="Q88" s="110"/>
    </row>
    <row r="89" spans="1:17" s="4" customFormat="1" ht="72.75" customHeight="1" x14ac:dyDescent="0.25">
      <c r="A89" s="564" t="s">
        <v>206</v>
      </c>
      <c r="B89" s="215" t="s">
        <v>207</v>
      </c>
      <c r="C89" s="107" t="s">
        <v>208</v>
      </c>
      <c r="D89" s="424">
        <v>20</v>
      </c>
      <c r="E89" s="29"/>
      <c r="F89" s="173"/>
      <c r="G89" s="29"/>
      <c r="H89" s="29"/>
      <c r="I89" s="29"/>
      <c r="J89" s="29"/>
      <c r="K89" s="193"/>
      <c r="L89" s="194"/>
      <c r="M89" s="47">
        <f t="shared" si="18"/>
        <v>0</v>
      </c>
      <c r="N89" s="193"/>
      <c r="O89" s="32">
        <f t="shared" si="19"/>
        <v>0</v>
      </c>
      <c r="P89" s="110"/>
      <c r="Q89" s="110"/>
    </row>
    <row r="90" spans="1:17" s="4" customFormat="1" ht="82.5" customHeight="1" x14ac:dyDescent="0.25">
      <c r="A90" s="564" t="s">
        <v>209</v>
      </c>
      <c r="B90" s="129" t="s">
        <v>210</v>
      </c>
      <c r="C90" s="108" t="s">
        <v>211</v>
      </c>
      <c r="D90" s="414">
        <v>20</v>
      </c>
      <c r="E90" s="29"/>
      <c r="F90" s="173"/>
      <c r="G90" s="29"/>
      <c r="H90" s="29"/>
      <c r="I90" s="29"/>
      <c r="J90" s="29"/>
      <c r="K90" s="193"/>
      <c r="L90" s="194"/>
      <c r="M90" s="47">
        <f t="shared" si="18"/>
        <v>0</v>
      </c>
      <c r="N90" s="116"/>
      <c r="O90" s="32">
        <f t="shared" si="19"/>
        <v>0</v>
      </c>
      <c r="P90" s="71"/>
      <c r="Q90" s="71"/>
    </row>
    <row r="91" spans="1:17" s="4" customFormat="1" ht="33" customHeight="1" x14ac:dyDescent="0.25">
      <c r="A91" s="564" t="s">
        <v>212</v>
      </c>
      <c r="B91" s="129" t="s">
        <v>213</v>
      </c>
      <c r="C91" s="109" t="s">
        <v>214</v>
      </c>
      <c r="D91" s="414">
        <v>20</v>
      </c>
      <c r="E91" s="29"/>
      <c r="F91" s="173"/>
      <c r="G91" s="29"/>
      <c r="H91" s="29"/>
      <c r="I91" s="29"/>
      <c r="J91" s="29"/>
      <c r="K91" s="193"/>
      <c r="L91" s="194"/>
      <c r="M91" s="47">
        <f t="shared" si="18"/>
        <v>0</v>
      </c>
      <c r="N91" s="116"/>
      <c r="O91" s="32">
        <f t="shared" si="19"/>
        <v>0</v>
      </c>
      <c r="P91" s="71"/>
      <c r="Q91" s="71"/>
    </row>
    <row r="92" spans="1:17" s="4" customFormat="1" ht="74.25" customHeight="1" x14ac:dyDescent="0.25">
      <c r="A92" s="564" t="s">
        <v>215</v>
      </c>
      <c r="B92" s="129" t="s">
        <v>216</v>
      </c>
      <c r="C92" s="109" t="s">
        <v>217</v>
      </c>
      <c r="D92" s="414">
        <v>20</v>
      </c>
      <c r="E92" s="29"/>
      <c r="F92" s="173"/>
      <c r="G92" s="29"/>
      <c r="H92" s="29"/>
      <c r="I92" s="29"/>
      <c r="J92" s="29"/>
      <c r="K92" s="193"/>
      <c r="L92" s="194"/>
      <c r="M92" s="47">
        <f t="shared" si="18"/>
        <v>0</v>
      </c>
      <c r="N92" s="116"/>
      <c r="O92" s="32">
        <f t="shared" si="19"/>
        <v>0</v>
      </c>
      <c r="P92" s="71"/>
      <c r="Q92" s="71"/>
    </row>
    <row r="93" spans="1:17" s="4" customFormat="1" ht="50.25" customHeight="1" x14ac:dyDescent="0.25">
      <c r="A93" s="564" t="s">
        <v>218</v>
      </c>
      <c r="B93" s="130" t="s">
        <v>219</v>
      </c>
      <c r="C93" s="99" t="s">
        <v>220</v>
      </c>
      <c r="D93" s="414">
        <v>50</v>
      </c>
      <c r="E93" s="29"/>
      <c r="F93" s="173"/>
      <c r="G93" s="29"/>
      <c r="H93" s="29"/>
      <c r="I93" s="29"/>
      <c r="J93" s="29"/>
      <c r="K93" s="193"/>
      <c r="L93" s="194"/>
      <c r="M93" s="47">
        <f t="shared" si="18"/>
        <v>0</v>
      </c>
      <c r="N93" s="193"/>
      <c r="O93" s="32">
        <f t="shared" si="19"/>
        <v>0</v>
      </c>
      <c r="P93" s="71"/>
      <c r="Q93" s="71"/>
    </row>
    <row r="94" spans="1:17" s="4" customFormat="1" ht="45.75" customHeight="1" x14ac:dyDescent="0.25">
      <c r="A94" s="564" t="s">
        <v>221</v>
      </c>
      <c r="B94" s="130" t="s">
        <v>222</v>
      </c>
      <c r="C94" s="99" t="s">
        <v>223</v>
      </c>
      <c r="D94" s="414">
        <v>50</v>
      </c>
      <c r="E94" s="29"/>
      <c r="F94" s="173"/>
      <c r="G94" s="29"/>
      <c r="H94" s="29"/>
      <c r="I94" s="29"/>
      <c r="J94" s="29"/>
      <c r="K94" s="193"/>
      <c r="L94" s="194"/>
      <c r="M94" s="47">
        <f t="shared" si="18"/>
        <v>0</v>
      </c>
      <c r="N94" s="193"/>
      <c r="O94" s="32">
        <f t="shared" si="19"/>
        <v>0</v>
      </c>
      <c r="P94" s="71"/>
      <c r="Q94" s="71"/>
    </row>
    <row r="95" spans="1:17" ht="15.75" x14ac:dyDescent="0.25">
      <c r="A95" s="568"/>
      <c r="B95" s="232" t="s">
        <v>224</v>
      </c>
      <c r="C95" s="271"/>
      <c r="D95" s="421"/>
      <c r="E95" s="227"/>
      <c r="F95" s="228"/>
      <c r="G95" s="227"/>
      <c r="H95" s="227"/>
      <c r="I95" s="227"/>
      <c r="J95" s="227"/>
      <c r="K95" s="229"/>
      <c r="L95" s="230"/>
      <c r="M95" s="229"/>
      <c r="N95" s="229"/>
      <c r="O95" s="234">
        <f>SUM(O86:O94)</f>
        <v>0</v>
      </c>
      <c r="P95" s="233"/>
      <c r="Q95" s="233"/>
    </row>
    <row r="96" spans="1:17" s="4" customFormat="1" ht="15.75" x14ac:dyDescent="0.25">
      <c r="A96" s="557"/>
      <c r="B96" s="211" t="s">
        <v>225</v>
      </c>
      <c r="C96" s="54"/>
      <c r="D96" s="412"/>
      <c r="E96" s="55"/>
      <c r="F96" s="176"/>
      <c r="G96" s="55"/>
      <c r="H96" s="55"/>
      <c r="I96" s="55"/>
      <c r="J96" s="55"/>
      <c r="K96" s="149"/>
      <c r="L96" s="150"/>
      <c r="M96" s="149"/>
      <c r="N96" s="149"/>
      <c r="O96" s="56">
        <f>O95+O84+O76+O71</f>
        <v>0</v>
      </c>
      <c r="P96" s="72"/>
      <c r="Q96" s="72"/>
    </row>
    <row r="97" spans="1:17" s="4" customFormat="1" ht="16.5" thickBot="1" x14ac:dyDescent="0.3">
      <c r="A97" s="557"/>
      <c r="B97" s="211" t="s">
        <v>226</v>
      </c>
      <c r="C97" s="54"/>
      <c r="D97" s="412"/>
      <c r="E97" s="55"/>
      <c r="F97" s="176"/>
      <c r="G97" s="55"/>
      <c r="H97" s="55"/>
      <c r="I97" s="55"/>
      <c r="J97" s="55"/>
      <c r="K97" s="149"/>
      <c r="L97" s="150"/>
      <c r="M97" s="149"/>
      <c r="N97" s="149"/>
      <c r="O97" s="56"/>
      <c r="P97" s="72"/>
      <c r="Q97" s="72"/>
    </row>
    <row r="98" spans="1:17" s="9" customFormat="1" ht="33" customHeight="1" x14ac:dyDescent="0.25">
      <c r="A98" s="572"/>
      <c r="B98" s="734" t="s">
        <v>227</v>
      </c>
      <c r="C98" s="735"/>
      <c r="D98" s="425"/>
      <c r="E98" s="82"/>
      <c r="F98" s="168"/>
      <c r="G98" s="82"/>
      <c r="H98" s="82"/>
      <c r="I98" s="82"/>
      <c r="J98" s="82"/>
      <c r="K98" s="187"/>
      <c r="L98" s="188"/>
      <c r="M98" s="187"/>
      <c r="N98" s="187"/>
      <c r="O98" s="83"/>
      <c r="P98" s="81"/>
      <c r="Q98" s="81"/>
    </row>
    <row r="99" spans="1:17" s="4" customFormat="1" ht="34.5" customHeight="1" x14ac:dyDescent="0.25">
      <c r="A99" s="564" t="s">
        <v>228</v>
      </c>
      <c r="B99" s="125" t="s">
        <v>229</v>
      </c>
      <c r="C99" s="99" t="s">
        <v>230</v>
      </c>
      <c r="D99" s="414">
        <v>20</v>
      </c>
      <c r="E99" s="29"/>
      <c r="F99" s="173"/>
      <c r="G99" s="29"/>
      <c r="H99" s="29"/>
      <c r="I99" s="29"/>
      <c r="J99" s="29"/>
      <c r="K99" s="193"/>
      <c r="L99" s="194"/>
      <c r="M99" s="47">
        <f t="shared" ref="M99:M108" si="20">K99*(1-L99)</f>
        <v>0</v>
      </c>
      <c r="N99" s="193"/>
      <c r="O99" s="32">
        <f t="shared" ref="O99:O108" si="21">D99*(M99+N99)</f>
        <v>0</v>
      </c>
      <c r="P99" s="238"/>
      <c r="Q99" s="238"/>
    </row>
    <row r="100" spans="1:17" s="4" customFormat="1" ht="42" customHeight="1" x14ac:dyDescent="0.25">
      <c r="A100" s="564" t="s">
        <v>231</v>
      </c>
      <c r="B100" s="125" t="s">
        <v>232</v>
      </c>
      <c r="C100" s="99" t="s">
        <v>233</v>
      </c>
      <c r="D100" s="414">
        <v>20</v>
      </c>
      <c r="E100" s="29"/>
      <c r="F100" s="173"/>
      <c r="G100" s="29"/>
      <c r="H100" s="29"/>
      <c r="I100" s="29"/>
      <c r="J100" s="29"/>
      <c r="K100" s="193"/>
      <c r="L100" s="194"/>
      <c r="M100" s="47">
        <f t="shared" si="20"/>
        <v>0</v>
      </c>
      <c r="N100" s="193"/>
      <c r="O100" s="32">
        <f t="shared" si="21"/>
        <v>0</v>
      </c>
      <c r="P100" s="238"/>
      <c r="Q100" s="238"/>
    </row>
    <row r="101" spans="1:17" s="4" customFormat="1" ht="47.25" customHeight="1" x14ac:dyDescent="0.25">
      <c r="A101" s="564" t="s">
        <v>234</v>
      </c>
      <c r="B101" s="125" t="s">
        <v>235</v>
      </c>
      <c r="C101" s="99" t="s">
        <v>236</v>
      </c>
      <c r="D101" s="414">
        <v>20</v>
      </c>
      <c r="E101" s="29"/>
      <c r="F101" s="173"/>
      <c r="G101" s="29"/>
      <c r="H101" s="29"/>
      <c r="I101" s="29"/>
      <c r="J101" s="29"/>
      <c r="K101" s="193"/>
      <c r="L101" s="194"/>
      <c r="M101" s="47">
        <f t="shared" si="20"/>
        <v>0</v>
      </c>
      <c r="N101" s="193"/>
      <c r="O101" s="32">
        <f t="shared" si="21"/>
        <v>0</v>
      </c>
      <c r="P101" s="238"/>
      <c r="Q101" s="238"/>
    </row>
    <row r="102" spans="1:17" s="4" customFormat="1" x14ac:dyDescent="0.25">
      <c r="A102" s="564" t="s">
        <v>237</v>
      </c>
      <c r="B102" s="125" t="s">
        <v>238</v>
      </c>
      <c r="C102" s="99" t="s">
        <v>100</v>
      </c>
      <c r="D102" s="414">
        <v>20</v>
      </c>
      <c r="E102" s="29"/>
      <c r="F102" s="173"/>
      <c r="G102" s="29"/>
      <c r="H102" s="29"/>
      <c r="I102" s="29"/>
      <c r="J102" s="29"/>
      <c r="K102" s="193"/>
      <c r="L102" s="194"/>
      <c r="M102" s="47">
        <f t="shared" si="20"/>
        <v>0</v>
      </c>
      <c r="N102" s="193"/>
      <c r="O102" s="32">
        <f t="shared" si="21"/>
        <v>0</v>
      </c>
      <c r="P102" s="238"/>
      <c r="Q102" s="238"/>
    </row>
    <row r="103" spans="1:17" s="4" customFormat="1" x14ac:dyDescent="0.25">
      <c r="A103" s="564" t="s">
        <v>239</v>
      </c>
      <c r="B103" s="125" t="s">
        <v>240</v>
      </c>
      <c r="C103" s="99" t="s">
        <v>100</v>
      </c>
      <c r="D103" s="414">
        <v>20</v>
      </c>
      <c r="E103" s="29"/>
      <c r="F103" s="173"/>
      <c r="G103" s="29"/>
      <c r="H103" s="29"/>
      <c r="I103" s="29"/>
      <c r="J103" s="29"/>
      <c r="K103" s="193"/>
      <c r="L103" s="194"/>
      <c r="M103" s="47">
        <f t="shared" si="20"/>
        <v>0</v>
      </c>
      <c r="N103" s="193"/>
      <c r="O103" s="32">
        <f t="shared" si="21"/>
        <v>0</v>
      </c>
      <c r="P103" s="238"/>
      <c r="Q103" s="238"/>
    </row>
    <row r="104" spans="1:17" s="4" customFormat="1" x14ac:dyDescent="0.25">
      <c r="A104" s="564" t="s">
        <v>241</v>
      </c>
      <c r="B104" s="125" t="s">
        <v>242</v>
      </c>
      <c r="C104" s="99" t="s">
        <v>100</v>
      </c>
      <c r="D104" s="414">
        <v>20</v>
      </c>
      <c r="E104" s="29"/>
      <c r="F104" s="173"/>
      <c r="G104" s="29"/>
      <c r="H104" s="29"/>
      <c r="I104" s="29"/>
      <c r="J104" s="29"/>
      <c r="K104" s="193"/>
      <c r="L104" s="194"/>
      <c r="M104" s="47">
        <f t="shared" si="20"/>
        <v>0</v>
      </c>
      <c r="N104" s="193"/>
      <c r="O104" s="32">
        <f t="shared" si="21"/>
        <v>0</v>
      </c>
      <c r="P104" s="238"/>
      <c r="Q104" s="238"/>
    </row>
    <row r="105" spans="1:17" s="4" customFormat="1" x14ac:dyDescent="0.25">
      <c r="A105" s="564" t="s">
        <v>243</v>
      </c>
      <c r="B105" s="125" t="s">
        <v>244</v>
      </c>
      <c r="C105" s="99" t="s">
        <v>100</v>
      </c>
      <c r="D105" s="414">
        <v>20</v>
      </c>
      <c r="E105" s="29"/>
      <c r="F105" s="173"/>
      <c r="G105" s="29"/>
      <c r="H105" s="29"/>
      <c r="I105" s="29"/>
      <c r="J105" s="29"/>
      <c r="K105" s="193"/>
      <c r="L105" s="194"/>
      <c r="M105" s="47">
        <f t="shared" si="20"/>
        <v>0</v>
      </c>
      <c r="N105" s="193"/>
      <c r="O105" s="32">
        <f t="shared" si="21"/>
        <v>0</v>
      </c>
      <c r="P105" s="238"/>
      <c r="Q105" s="238"/>
    </row>
    <row r="106" spans="1:17" s="4" customFormat="1" ht="30" x14ac:dyDescent="0.25">
      <c r="A106" s="564" t="s">
        <v>245</v>
      </c>
      <c r="B106" s="127" t="s">
        <v>246</v>
      </c>
      <c r="C106" s="99" t="s">
        <v>247</v>
      </c>
      <c r="D106" s="414">
        <v>20</v>
      </c>
      <c r="E106" s="29"/>
      <c r="F106" s="173"/>
      <c r="G106" s="29"/>
      <c r="H106" s="29"/>
      <c r="I106" s="29"/>
      <c r="J106" s="29"/>
      <c r="K106" s="193"/>
      <c r="L106" s="194"/>
      <c r="M106" s="47">
        <f t="shared" si="20"/>
        <v>0</v>
      </c>
      <c r="N106" s="193"/>
      <c r="O106" s="32">
        <f t="shared" si="21"/>
        <v>0</v>
      </c>
      <c r="P106" s="238"/>
      <c r="Q106" s="238"/>
    </row>
    <row r="107" spans="1:17" s="4" customFormat="1" ht="30" x14ac:dyDescent="0.25">
      <c r="A107" s="564" t="s">
        <v>248</v>
      </c>
      <c r="B107" s="127" t="s">
        <v>249</v>
      </c>
      <c r="C107" s="99" t="s">
        <v>100</v>
      </c>
      <c r="D107" s="414">
        <v>20</v>
      </c>
      <c r="E107" s="29"/>
      <c r="F107" s="173"/>
      <c r="G107" s="29"/>
      <c r="H107" s="29"/>
      <c r="I107" s="29"/>
      <c r="J107" s="29"/>
      <c r="K107" s="193"/>
      <c r="L107" s="194"/>
      <c r="M107" s="47">
        <f t="shared" si="20"/>
        <v>0</v>
      </c>
      <c r="N107" s="193"/>
      <c r="O107" s="32">
        <f t="shared" si="21"/>
        <v>0</v>
      </c>
      <c r="P107" s="238"/>
      <c r="Q107" s="238"/>
    </row>
    <row r="108" spans="1:17" s="4" customFormat="1" ht="30" x14ac:dyDescent="0.25">
      <c r="A108" s="564" t="s">
        <v>250</v>
      </c>
      <c r="B108" s="127" t="s">
        <v>251</v>
      </c>
      <c r="C108" s="99" t="s">
        <v>100</v>
      </c>
      <c r="D108" s="414">
        <v>20</v>
      </c>
      <c r="E108" s="29"/>
      <c r="F108" s="173"/>
      <c r="G108" s="29"/>
      <c r="H108" s="29"/>
      <c r="I108" s="29"/>
      <c r="J108" s="29"/>
      <c r="K108" s="193"/>
      <c r="L108" s="194"/>
      <c r="M108" s="47">
        <f t="shared" si="20"/>
        <v>0</v>
      </c>
      <c r="N108" s="193"/>
      <c r="O108" s="32">
        <f t="shared" si="21"/>
        <v>0</v>
      </c>
      <c r="P108" s="238"/>
      <c r="Q108" s="238"/>
    </row>
    <row r="109" spans="1:17" s="4" customFormat="1" ht="16.5" thickBot="1" x14ac:dyDescent="0.3">
      <c r="A109" s="557"/>
      <c r="B109" s="211" t="s">
        <v>252</v>
      </c>
      <c r="C109" s="54"/>
      <c r="D109" s="412"/>
      <c r="E109" s="55"/>
      <c r="F109" s="176"/>
      <c r="G109" s="55"/>
      <c r="H109" s="55"/>
      <c r="I109" s="55"/>
      <c r="J109" s="55"/>
      <c r="K109" s="149"/>
      <c r="L109" s="150"/>
      <c r="M109" s="149"/>
      <c r="N109" s="149"/>
      <c r="O109" s="56">
        <f>SUM(O99:O108)</f>
        <v>0</v>
      </c>
      <c r="P109" s="72"/>
      <c r="Q109" s="72"/>
    </row>
    <row r="110" spans="1:17" s="140" customFormat="1" ht="29.25" customHeight="1" thickBot="1" x14ac:dyDescent="0.35">
      <c r="A110" s="567">
        <v>1</v>
      </c>
      <c r="B110" s="650" t="s">
        <v>741</v>
      </c>
      <c r="C110" s="134"/>
      <c r="D110" s="420"/>
      <c r="E110" s="221"/>
      <c r="F110" s="222"/>
      <c r="G110" s="221"/>
      <c r="H110" s="221"/>
      <c r="I110" s="221"/>
      <c r="J110" s="221"/>
      <c r="K110" s="223"/>
      <c r="L110" s="224"/>
      <c r="M110" s="223"/>
      <c r="N110" s="225"/>
      <c r="O110" s="147">
        <f>O109+O96+O55</f>
        <v>0</v>
      </c>
      <c r="P110" s="220"/>
      <c r="Q110" s="220"/>
    </row>
    <row r="111" spans="1:17" s="37" customFormat="1" ht="23.25" customHeight="1" x14ac:dyDescent="0.25">
      <c r="A111" s="573"/>
      <c r="B111" s="651" t="s">
        <v>742</v>
      </c>
      <c r="C111" s="332"/>
      <c r="D111" s="426"/>
      <c r="E111" s="333"/>
      <c r="F111" s="333"/>
      <c r="G111" s="333"/>
      <c r="H111" s="334"/>
      <c r="I111" s="334"/>
      <c r="J111" s="334"/>
      <c r="K111" s="335"/>
      <c r="L111" s="336"/>
      <c r="M111" s="335"/>
      <c r="N111" s="337"/>
      <c r="O111" s="338"/>
      <c r="P111" s="338"/>
      <c r="Q111" s="338"/>
    </row>
    <row r="112" spans="1:17" s="4" customFormat="1" ht="24.75" customHeight="1" x14ac:dyDescent="0.25">
      <c r="A112" s="557"/>
      <c r="B112" s="211" t="s">
        <v>253</v>
      </c>
      <c r="C112" s="54"/>
      <c r="D112" s="412"/>
      <c r="E112" s="55"/>
      <c r="F112" s="176"/>
      <c r="G112" s="55"/>
      <c r="H112" s="55"/>
      <c r="I112" s="55"/>
      <c r="J112" s="55"/>
      <c r="K112" s="149"/>
      <c r="L112" s="150"/>
      <c r="M112" s="149"/>
      <c r="N112" s="149"/>
      <c r="O112" s="56"/>
      <c r="P112" s="72"/>
      <c r="Q112" s="72"/>
    </row>
    <row r="113" spans="1:17" s="4" customFormat="1" ht="203.45" customHeight="1" x14ac:dyDescent="0.25">
      <c r="A113" s="574" t="s">
        <v>254</v>
      </c>
      <c r="B113" s="398" t="s">
        <v>255</v>
      </c>
      <c r="C113" s="339" t="s">
        <v>256</v>
      </c>
      <c r="D113" s="427">
        <v>450</v>
      </c>
      <c r="E113" s="340"/>
      <c r="F113" s="340"/>
      <c r="G113" s="340"/>
      <c r="H113" s="341"/>
      <c r="I113" s="341"/>
      <c r="J113" s="341"/>
      <c r="K113" s="342"/>
      <c r="L113" s="343"/>
      <c r="M113" s="344">
        <f>K113*(1-L113)</f>
        <v>0</v>
      </c>
      <c r="N113" s="345"/>
      <c r="O113" s="346">
        <f>D113*(M113+N113)</f>
        <v>0</v>
      </c>
      <c r="P113" s="238"/>
      <c r="Q113" s="238"/>
    </row>
    <row r="114" spans="1:17" s="4" customFormat="1" ht="199.9" customHeight="1" x14ac:dyDescent="0.25">
      <c r="A114" s="574" t="s">
        <v>257</v>
      </c>
      <c r="B114" s="399" t="s">
        <v>258</v>
      </c>
      <c r="C114" s="348" t="s">
        <v>259</v>
      </c>
      <c r="D114" s="428">
        <v>300</v>
      </c>
      <c r="E114" s="349"/>
      <c r="F114" s="349"/>
      <c r="G114" s="349"/>
      <c r="H114" s="350"/>
      <c r="I114" s="350"/>
      <c r="J114" s="350"/>
      <c r="K114" s="351"/>
      <c r="L114" s="352"/>
      <c r="M114" s="344">
        <f t="shared" ref="M114:M127" si="22">K114*(1-L114)</f>
        <v>0</v>
      </c>
      <c r="N114" s="353"/>
      <c r="O114" s="354">
        <f t="shared" ref="O114:O127" si="23">D114*(M114+N114)</f>
        <v>0</v>
      </c>
      <c r="P114" s="238"/>
      <c r="Q114" s="238"/>
    </row>
    <row r="115" spans="1:17" s="4" customFormat="1" ht="210.75" customHeight="1" x14ac:dyDescent="0.25">
      <c r="A115" s="574" t="s">
        <v>260</v>
      </c>
      <c r="B115" s="399" t="s">
        <v>261</v>
      </c>
      <c r="C115" s="348" t="s">
        <v>262</v>
      </c>
      <c r="D115" s="428">
        <v>30</v>
      </c>
      <c r="E115" s="349"/>
      <c r="F115" s="349"/>
      <c r="G115" s="349"/>
      <c r="H115" s="350"/>
      <c r="I115" s="350"/>
      <c r="J115" s="350"/>
      <c r="K115" s="351"/>
      <c r="L115" s="352"/>
      <c r="M115" s="344">
        <f t="shared" si="22"/>
        <v>0</v>
      </c>
      <c r="N115" s="353"/>
      <c r="O115" s="354">
        <f t="shared" si="23"/>
        <v>0</v>
      </c>
      <c r="P115" s="238"/>
      <c r="Q115" s="238"/>
    </row>
    <row r="116" spans="1:17" ht="35.25" customHeight="1" x14ac:dyDescent="0.25">
      <c r="A116" s="574" t="s">
        <v>263</v>
      </c>
      <c r="B116" s="347" t="s">
        <v>264</v>
      </c>
      <c r="C116" s="355" t="s">
        <v>265</v>
      </c>
      <c r="D116" s="429">
        <v>150</v>
      </c>
      <c r="E116" s="356"/>
      <c r="F116" s="356"/>
      <c r="G116" s="356"/>
      <c r="H116" s="357"/>
      <c r="I116" s="357"/>
      <c r="J116" s="357"/>
      <c r="K116" s="358"/>
      <c r="L116" s="359"/>
      <c r="M116" s="344">
        <f t="shared" si="22"/>
        <v>0</v>
      </c>
      <c r="N116" s="360"/>
      <c r="O116" s="354">
        <f t="shared" si="23"/>
        <v>0</v>
      </c>
      <c r="P116" s="238"/>
      <c r="Q116" s="238"/>
    </row>
    <row r="117" spans="1:17" ht="42.75" customHeight="1" x14ac:dyDescent="0.25">
      <c r="A117" s="574" t="s">
        <v>266</v>
      </c>
      <c r="B117" s="347" t="s">
        <v>267</v>
      </c>
      <c r="C117" s="355" t="s">
        <v>268</v>
      </c>
      <c r="D117" s="429">
        <v>50</v>
      </c>
      <c r="E117" s="356"/>
      <c r="F117" s="356"/>
      <c r="G117" s="356"/>
      <c r="H117" s="357"/>
      <c r="I117" s="357"/>
      <c r="J117" s="357"/>
      <c r="K117" s="358"/>
      <c r="L117" s="359"/>
      <c r="M117" s="344">
        <f t="shared" si="22"/>
        <v>0</v>
      </c>
      <c r="N117" s="360"/>
      <c r="O117" s="354">
        <f t="shared" si="23"/>
        <v>0</v>
      </c>
      <c r="P117" s="238"/>
      <c r="Q117" s="238"/>
    </row>
    <row r="118" spans="1:17" ht="35.25" customHeight="1" x14ac:dyDescent="0.25">
      <c r="A118" s="574" t="s">
        <v>269</v>
      </c>
      <c r="B118" s="347" t="s">
        <v>704</v>
      </c>
      <c r="C118" s="355" t="s">
        <v>270</v>
      </c>
      <c r="D118" s="429">
        <v>50</v>
      </c>
      <c r="E118" s="356"/>
      <c r="F118" s="356"/>
      <c r="G118" s="356"/>
      <c r="H118" s="357"/>
      <c r="I118" s="357"/>
      <c r="J118" s="357"/>
      <c r="K118" s="358"/>
      <c r="L118" s="359"/>
      <c r="M118" s="344">
        <f t="shared" si="22"/>
        <v>0</v>
      </c>
      <c r="N118" s="360"/>
      <c r="O118" s="354">
        <f t="shared" si="23"/>
        <v>0</v>
      </c>
      <c r="P118" s="238"/>
      <c r="Q118" s="238"/>
    </row>
    <row r="119" spans="1:17" ht="15.75" x14ac:dyDescent="0.25">
      <c r="A119" s="574" t="s">
        <v>271</v>
      </c>
      <c r="B119" s="347" t="s">
        <v>272</v>
      </c>
      <c r="C119" s="348"/>
      <c r="D119" s="429">
        <v>30</v>
      </c>
      <c r="E119" s="361"/>
      <c r="F119" s="361"/>
      <c r="G119" s="361"/>
      <c r="H119" s="357"/>
      <c r="I119" s="357"/>
      <c r="J119" s="357"/>
      <c r="K119" s="362"/>
      <c r="L119" s="363"/>
      <c r="M119" s="344">
        <f t="shared" si="22"/>
        <v>0</v>
      </c>
      <c r="N119" s="360"/>
      <c r="O119" s="354">
        <f t="shared" si="23"/>
        <v>0</v>
      </c>
      <c r="P119" s="238"/>
      <c r="Q119" s="238"/>
    </row>
    <row r="120" spans="1:17" s="367" customFormat="1" ht="16.5" thickBot="1" x14ac:dyDescent="0.3">
      <c r="A120" s="574" t="s">
        <v>273</v>
      </c>
      <c r="B120" s="364" t="s">
        <v>274</v>
      </c>
      <c r="C120" s="348" t="s">
        <v>275</v>
      </c>
      <c r="D120" s="429">
        <v>30</v>
      </c>
      <c r="E120" s="361"/>
      <c r="F120" s="361"/>
      <c r="G120" s="361"/>
      <c r="H120" s="357"/>
      <c r="I120" s="357"/>
      <c r="J120" s="357"/>
      <c r="K120" s="362"/>
      <c r="L120" s="363"/>
      <c r="M120" s="344">
        <f t="shared" si="22"/>
        <v>0</v>
      </c>
      <c r="N120" s="360"/>
      <c r="O120" s="365">
        <f t="shared" si="23"/>
        <v>0</v>
      </c>
      <c r="P120" s="238"/>
      <c r="Q120" s="238"/>
    </row>
    <row r="121" spans="1:17" s="367" customFormat="1" ht="16.5" thickBot="1" x14ac:dyDescent="0.3">
      <c r="A121" s="575"/>
      <c r="B121" s="368"/>
      <c r="C121" s="369"/>
      <c r="D121" s="430"/>
      <c r="E121" s="370"/>
      <c r="F121" s="370"/>
      <c r="G121" s="370"/>
      <c r="H121" s="371"/>
      <c r="I121" s="371"/>
      <c r="J121" s="371"/>
      <c r="K121" s="372"/>
      <c r="L121" s="373" t="s">
        <v>276</v>
      </c>
      <c r="M121" s="374"/>
      <c r="N121" s="375"/>
      <c r="O121" s="376">
        <f>SUM(O113:O120)</f>
        <v>0</v>
      </c>
      <c r="P121" s="366"/>
    </row>
    <row r="122" spans="1:17" s="4" customFormat="1" ht="24.75" customHeight="1" x14ac:dyDescent="0.25">
      <c r="A122" s="557">
        <v>5</v>
      </c>
      <c r="B122" s="211" t="s">
        <v>277</v>
      </c>
      <c r="C122" s="54"/>
      <c r="D122" s="412"/>
      <c r="E122" s="55"/>
      <c r="F122" s="176"/>
      <c r="G122" s="55"/>
      <c r="H122" s="55"/>
      <c r="I122" s="55"/>
      <c r="J122" s="55"/>
      <c r="K122" s="149"/>
      <c r="L122" s="150"/>
      <c r="M122" s="149"/>
      <c r="N122" s="149"/>
      <c r="O122" s="56"/>
      <c r="P122" s="72"/>
      <c r="Q122" s="72"/>
    </row>
    <row r="123" spans="1:17" s="386" customFormat="1" ht="58.5" customHeight="1" x14ac:dyDescent="0.25">
      <c r="A123" s="576" t="s">
        <v>278</v>
      </c>
      <c r="B123" s="381" t="s">
        <v>279</v>
      </c>
      <c r="C123" s="545" t="s">
        <v>280</v>
      </c>
      <c r="D123" s="431">
        <v>80</v>
      </c>
      <c r="E123" s="382"/>
      <c r="F123" s="382"/>
      <c r="G123" s="382"/>
      <c r="H123" s="383"/>
      <c r="I123" s="383"/>
      <c r="J123" s="383"/>
      <c r="K123" s="384"/>
      <c r="L123" s="385"/>
      <c r="M123" s="344">
        <f t="shared" si="22"/>
        <v>0</v>
      </c>
      <c r="N123" s="384"/>
      <c r="O123" s="346">
        <f t="shared" si="23"/>
        <v>0</v>
      </c>
    </row>
    <row r="124" spans="1:17" s="386" customFormat="1" ht="109.5" customHeight="1" x14ac:dyDescent="0.25">
      <c r="A124" s="576" t="s">
        <v>281</v>
      </c>
      <c r="B124" s="381" t="s">
        <v>282</v>
      </c>
      <c r="C124" s="545" t="s">
        <v>702</v>
      </c>
      <c r="D124" s="431">
        <v>80</v>
      </c>
      <c r="E124" s="382"/>
      <c r="F124" s="382"/>
      <c r="G124" s="382"/>
      <c r="H124" s="383"/>
      <c r="I124" s="383"/>
      <c r="J124" s="383"/>
      <c r="K124" s="384"/>
      <c r="L124" s="385"/>
      <c r="M124" s="344">
        <f t="shared" si="22"/>
        <v>0</v>
      </c>
      <c r="N124" s="384"/>
      <c r="O124" s="354">
        <f t="shared" si="23"/>
        <v>0</v>
      </c>
    </row>
    <row r="125" spans="1:17" s="386" customFormat="1" ht="33" customHeight="1" x14ac:dyDescent="0.25">
      <c r="A125" s="576" t="s">
        <v>283</v>
      </c>
      <c r="B125" s="381" t="s">
        <v>284</v>
      </c>
      <c r="C125" s="545" t="s">
        <v>699</v>
      </c>
      <c r="D125" s="431">
        <v>80</v>
      </c>
      <c r="E125" s="382"/>
      <c r="F125" s="382"/>
      <c r="G125" s="382"/>
      <c r="H125" s="383"/>
      <c r="I125" s="383"/>
      <c r="J125" s="383"/>
      <c r="K125" s="384"/>
      <c r="L125" s="385"/>
      <c r="M125" s="344">
        <f t="shared" si="22"/>
        <v>0</v>
      </c>
      <c r="N125" s="384"/>
      <c r="O125" s="354">
        <f t="shared" si="23"/>
        <v>0</v>
      </c>
    </row>
    <row r="126" spans="1:17" s="386" customFormat="1" ht="33" customHeight="1" x14ac:dyDescent="0.25">
      <c r="A126" s="576" t="s">
        <v>285</v>
      </c>
      <c r="B126" s="381" t="s">
        <v>698</v>
      </c>
      <c r="C126" s="545" t="s">
        <v>700</v>
      </c>
      <c r="D126" s="431">
        <v>80</v>
      </c>
      <c r="E126" s="382"/>
      <c r="F126" s="382"/>
      <c r="G126" s="382"/>
      <c r="H126" s="383"/>
      <c r="I126" s="383"/>
      <c r="J126" s="383"/>
      <c r="K126" s="384"/>
      <c r="L126" s="385"/>
      <c r="M126" s="344">
        <f t="shared" si="22"/>
        <v>0</v>
      </c>
      <c r="N126" s="384"/>
      <c r="O126" s="354">
        <f t="shared" si="23"/>
        <v>0</v>
      </c>
    </row>
    <row r="127" spans="1:17" s="386" customFormat="1" ht="26.25" thickBot="1" x14ac:dyDescent="0.3">
      <c r="A127" s="576" t="s">
        <v>286</v>
      </c>
      <c r="B127" s="544" t="s">
        <v>703</v>
      </c>
      <c r="C127" s="546" t="s">
        <v>701</v>
      </c>
      <c r="D127" s="431">
        <v>80</v>
      </c>
      <c r="E127" s="382"/>
      <c r="F127" s="382"/>
      <c r="G127" s="382"/>
      <c r="H127" s="383"/>
      <c r="I127" s="383"/>
      <c r="J127" s="383"/>
      <c r="K127" s="384"/>
      <c r="L127" s="385"/>
      <c r="M127" s="344">
        <f t="shared" si="22"/>
        <v>0</v>
      </c>
      <c r="N127" s="384"/>
      <c r="O127" s="354">
        <f t="shared" si="23"/>
        <v>0</v>
      </c>
    </row>
    <row r="128" spans="1:17" s="367" customFormat="1" ht="24" customHeight="1" thickBot="1" x14ac:dyDescent="0.3">
      <c r="A128" s="577">
        <v>5</v>
      </c>
      <c r="B128" s="368"/>
      <c r="C128" s="387"/>
      <c r="D128" s="432"/>
      <c r="E128" s="370"/>
      <c r="F128" s="370"/>
      <c r="G128" s="370"/>
      <c r="H128" s="371"/>
      <c r="I128" s="371"/>
      <c r="J128" s="371"/>
      <c r="K128" s="372"/>
      <c r="L128" s="373" t="s">
        <v>289</v>
      </c>
      <c r="M128" s="374"/>
      <c r="N128" s="375"/>
      <c r="O128" s="376">
        <f>SUM(O123:O127)</f>
        <v>0</v>
      </c>
      <c r="P128" s="366"/>
    </row>
    <row r="129" spans="1:17" s="140" customFormat="1" ht="21.75" thickBot="1" x14ac:dyDescent="0.35">
      <c r="A129" s="567"/>
      <c r="B129" s="259" t="s">
        <v>744</v>
      </c>
      <c r="C129" s="134"/>
      <c r="D129" s="420"/>
      <c r="E129" s="221"/>
      <c r="F129" s="222"/>
      <c r="G129" s="221"/>
      <c r="H129" s="221"/>
      <c r="I129" s="221"/>
      <c r="J129" s="221"/>
      <c r="K129" s="223"/>
      <c r="L129" s="224"/>
      <c r="M129" s="223"/>
      <c r="N129" s="223"/>
      <c r="O129" s="266">
        <f>O128+O121</f>
        <v>0</v>
      </c>
      <c r="P129" s="220"/>
      <c r="Q129" s="139"/>
    </row>
    <row r="130" spans="1:17" s="4" customFormat="1" ht="24" thickBot="1" x14ac:dyDescent="0.35">
      <c r="A130" s="567">
        <v>6</v>
      </c>
      <c r="B130" s="652" t="s">
        <v>290</v>
      </c>
      <c r="C130" s="134"/>
      <c r="D130" s="420"/>
      <c r="E130" s="221"/>
      <c r="F130" s="222"/>
      <c r="G130" s="221"/>
      <c r="H130" s="221"/>
      <c r="I130" s="221"/>
      <c r="J130" s="221"/>
      <c r="K130" s="223"/>
      <c r="L130" s="224"/>
      <c r="M130" s="223"/>
      <c r="N130" s="223"/>
      <c r="O130" s="266"/>
      <c r="P130" s="220"/>
      <c r="Q130" s="139"/>
    </row>
    <row r="131" spans="1:17" ht="15.75" x14ac:dyDescent="0.25">
      <c r="A131" s="556"/>
      <c r="B131" s="210" t="s">
        <v>291</v>
      </c>
      <c r="C131" s="268"/>
      <c r="D131" s="411"/>
      <c r="E131" s="28"/>
      <c r="F131" s="169"/>
      <c r="G131" s="28"/>
      <c r="H131" s="28"/>
      <c r="I131" s="28"/>
      <c r="J131" s="28"/>
      <c r="K131" s="189"/>
      <c r="L131" s="190"/>
      <c r="M131" s="189"/>
      <c r="N131" s="189"/>
      <c r="O131" s="115"/>
      <c r="P131" s="114"/>
      <c r="Q131" s="114"/>
    </row>
    <row r="132" spans="1:17" s="4" customFormat="1" ht="51" x14ac:dyDescent="0.25">
      <c r="A132" s="564" t="s">
        <v>292</v>
      </c>
      <c r="B132" s="127" t="s">
        <v>293</v>
      </c>
      <c r="C132" s="99" t="s">
        <v>294</v>
      </c>
      <c r="D132" s="437">
        <v>15</v>
      </c>
      <c r="E132" s="29"/>
      <c r="F132" s="173"/>
      <c r="G132" s="29"/>
      <c r="H132" s="29"/>
      <c r="I132" s="29"/>
      <c r="J132" s="29"/>
      <c r="K132" s="193"/>
      <c r="L132" s="194"/>
      <c r="M132" s="47">
        <f t="shared" ref="M132:M145" si="24">K132*(1-L132)</f>
        <v>0</v>
      </c>
      <c r="N132" s="193"/>
      <c r="O132" s="32">
        <f t="shared" ref="O132:O145" si="25">D132*(M132+N132)</f>
        <v>0</v>
      </c>
      <c r="P132" s="238"/>
      <c r="Q132" s="238"/>
    </row>
    <row r="133" spans="1:17" s="4" customFormat="1" ht="57" customHeight="1" x14ac:dyDescent="0.25">
      <c r="A133" s="564" t="s">
        <v>295</v>
      </c>
      <c r="B133" s="127" t="s">
        <v>296</v>
      </c>
      <c r="C133" s="99" t="s">
        <v>297</v>
      </c>
      <c r="D133" s="437">
        <v>15</v>
      </c>
      <c r="E133" s="29"/>
      <c r="F133" s="173"/>
      <c r="G133" s="29"/>
      <c r="H133" s="29"/>
      <c r="I133" s="29"/>
      <c r="J133" s="29"/>
      <c r="K133" s="193"/>
      <c r="L133" s="194"/>
      <c r="M133" s="47">
        <f t="shared" si="24"/>
        <v>0</v>
      </c>
      <c r="N133" s="193"/>
      <c r="O133" s="32">
        <f t="shared" si="25"/>
        <v>0</v>
      </c>
      <c r="P133" s="238"/>
      <c r="Q133" s="238"/>
    </row>
    <row r="134" spans="1:17" s="4" customFormat="1" ht="74.25" customHeight="1" x14ac:dyDescent="0.25">
      <c r="A134" s="564" t="s">
        <v>298</v>
      </c>
      <c r="B134" s="125" t="s">
        <v>299</v>
      </c>
      <c r="C134" s="99" t="s">
        <v>300</v>
      </c>
      <c r="D134" s="437">
        <v>15</v>
      </c>
      <c r="E134" s="29"/>
      <c r="F134" s="173"/>
      <c r="G134" s="29"/>
      <c r="H134" s="29"/>
      <c r="I134" s="29"/>
      <c r="J134" s="29"/>
      <c r="K134" s="193"/>
      <c r="L134" s="194"/>
      <c r="M134" s="47">
        <f t="shared" si="24"/>
        <v>0</v>
      </c>
      <c r="N134" s="193"/>
      <c r="O134" s="32">
        <f t="shared" si="25"/>
        <v>0</v>
      </c>
      <c r="P134" s="238"/>
      <c r="Q134" s="238"/>
    </row>
    <row r="135" spans="1:17" s="4" customFormat="1" ht="66.75" customHeight="1" x14ac:dyDescent="0.25">
      <c r="A135" s="564" t="s">
        <v>301</v>
      </c>
      <c r="B135" s="125" t="s">
        <v>302</v>
      </c>
      <c r="C135" s="99" t="s">
        <v>303</v>
      </c>
      <c r="D135" s="437">
        <v>15</v>
      </c>
      <c r="E135" s="29"/>
      <c r="F135" s="173"/>
      <c r="G135" s="29"/>
      <c r="H135" s="29"/>
      <c r="I135" s="29"/>
      <c r="J135" s="29"/>
      <c r="K135" s="193"/>
      <c r="L135" s="194"/>
      <c r="M135" s="47">
        <f t="shared" si="24"/>
        <v>0</v>
      </c>
      <c r="N135" s="193"/>
      <c r="O135" s="32">
        <f t="shared" si="25"/>
        <v>0</v>
      </c>
      <c r="P135" s="238"/>
      <c r="Q135" s="238"/>
    </row>
    <row r="136" spans="1:17" s="4" customFormat="1" ht="66.75" customHeight="1" x14ac:dyDescent="0.25">
      <c r="A136" s="564" t="s">
        <v>304</v>
      </c>
      <c r="B136" s="11" t="s">
        <v>305</v>
      </c>
      <c r="C136" s="99" t="s">
        <v>306</v>
      </c>
      <c r="D136" s="437">
        <v>15</v>
      </c>
      <c r="E136" s="29"/>
      <c r="F136" s="173"/>
      <c r="G136" s="29"/>
      <c r="H136" s="29"/>
      <c r="I136" s="29"/>
      <c r="J136" s="29"/>
      <c r="K136" s="193"/>
      <c r="L136" s="194"/>
      <c r="M136" s="47">
        <f t="shared" si="24"/>
        <v>0</v>
      </c>
      <c r="N136" s="193"/>
      <c r="O136" s="32">
        <f t="shared" si="25"/>
        <v>0</v>
      </c>
      <c r="P136" s="238"/>
      <c r="Q136" s="238"/>
    </row>
    <row r="137" spans="1:17" s="4" customFormat="1" ht="45" x14ac:dyDescent="0.25">
      <c r="A137" s="564" t="s">
        <v>307</v>
      </c>
      <c r="B137" s="131" t="s">
        <v>308</v>
      </c>
      <c r="C137" s="94" t="s">
        <v>309</v>
      </c>
      <c r="D137" s="437">
        <v>30</v>
      </c>
      <c r="E137" s="29"/>
      <c r="F137" s="173"/>
      <c r="G137" s="29"/>
      <c r="H137" s="29"/>
      <c r="I137" s="29"/>
      <c r="J137" s="29"/>
      <c r="K137" s="193"/>
      <c r="L137" s="194"/>
      <c r="M137" s="47">
        <f t="shared" si="24"/>
        <v>0</v>
      </c>
      <c r="N137" s="193"/>
      <c r="O137" s="32">
        <f t="shared" si="25"/>
        <v>0</v>
      </c>
      <c r="P137" s="238"/>
      <c r="Q137" s="238"/>
    </row>
    <row r="138" spans="1:17" s="4" customFormat="1" ht="45" x14ac:dyDescent="0.25">
      <c r="A138" s="564" t="s">
        <v>310</v>
      </c>
      <c r="B138" s="131" t="s">
        <v>311</v>
      </c>
      <c r="C138" s="94" t="s">
        <v>312</v>
      </c>
      <c r="D138" s="437">
        <v>30</v>
      </c>
      <c r="E138" s="29"/>
      <c r="F138" s="173"/>
      <c r="G138" s="29"/>
      <c r="H138" s="29"/>
      <c r="I138" s="29"/>
      <c r="J138" s="29"/>
      <c r="K138" s="193"/>
      <c r="L138" s="194"/>
      <c r="M138" s="47">
        <f t="shared" si="24"/>
        <v>0</v>
      </c>
      <c r="N138" s="193"/>
      <c r="O138" s="32">
        <f t="shared" si="25"/>
        <v>0</v>
      </c>
      <c r="P138" s="238"/>
      <c r="Q138" s="238"/>
    </row>
    <row r="139" spans="1:17" s="4" customFormat="1" ht="45" x14ac:dyDescent="0.25">
      <c r="A139" s="564" t="s">
        <v>313</v>
      </c>
      <c r="B139" s="127" t="s">
        <v>314</v>
      </c>
      <c r="C139" s="99" t="s">
        <v>315</v>
      </c>
      <c r="D139" s="437">
        <v>30</v>
      </c>
      <c r="E139" s="29"/>
      <c r="F139" s="173"/>
      <c r="G139" s="29"/>
      <c r="H139" s="29"/>
      <c r="I139" s="29"/>
      <c r="J139" s="29"/>
      <c r="K139" s="193"/>
      <c r="L139" s="194"/>
      <c r="M139" s="47">
        <f t="shared" si="24"/>
        <v>0</v>
      </c>
      <c r="N139" s="193"/>
      <c r="O139" s="32">
        <f t="shared" si="25"/>
        <v>0</v>
      </c>
      <c r="P139" s="238"/>
      <c r="Q139" s="238"/>
    </row>
    <row r="140" spans="1:17" s="4" customFormat="1" ht="45" x14ac:dyDescent="0.25">
      <c r="A140" s="564" t="s">
        <v>316</v>
      </c>
      <c r="B140" s="127" t="s">
        <v>317</v>
      </c>
      <c r="C140" s="99" t="s">
        <v>318</v>
      </c>
      <c r="D140" s="437">
        <v>30</v>
      </c>
      <c r="E140" s="29"/>
      <c r="F140" s="173"/>
      <c r="G140" s="29"/>
      <c r="H140" s="29"/>
      <c r="I140" s="29"/>
      <c r="J140" s="29"/>
      <c r="K140" s="193"/>
      <c r="L140" s="194"/>
      <c r="M140" s="47">
        <f t="shared" si="24"/>
        <v>0</v>
      </c>
      <c r="N140" s="193"/>
      <c r="O140" s="32">
        <f t="shared" si="25"/>
        <v>0</v>
      </c>
      <c r="P140" s="238"/>
      <c r="Q140" s="238"/>
    </row>
    <row r="141" spans="1:17" s="4" customFormat="1" ht="45" x14ac:dyDescent="0.25">
      <c r="A141" s="564" t="s">
        <v>319</v>
      </c>
      <c r="B141" s="127" t="s">
        <v>320</v>
      </c>
      <c r="C141" s="99" t="s">
        <v>321</v>
      </c>
      <c r="D141" s="437">
        <v>50</v>
      </c>
      <c r="E141" s="29"/>
      <c r="F141" s="173"/>
      <c r="G141" s="29"/>
      <c r="H141" s="29"/>
      <c r="I141" s="29"/>
      <c r="J141" s="29"/>
      <c r="K141" s="193"/>
      <c r="L141" s="194"/>
      <c r="M141" s="47">
        <f t="shared" si="24"/>
        <v>0</v>
      </c>
      <c r="N141" s="193"/>
      <c r="O141" s="32">
        <f t="shared" si="25"/>
        <v>0</v>
      </c>
      <c r="P141" s="238"/>
      <c r="Q141" s="238"/>
    </row>
    <row r="142" spans="1:17" s="4" customFormat="1" ht="45" x14ac:dyDescent="0.25">
      <c r="A142" s="564" t="s">
        <v>322</v>
      </c>
      <c r="B142" s="127" t="s">
        <v>323</v>
      </c>
      <c r="C142" s="99" t="s">
        <v>324</v>
      </c>
      <c r="D142" s="437">
        <v>50</v>
      </c>
      <c r="E142" s="29"/>
      <c r="F142" s="173"/>
      <c r="G142" s="29"/>
      <c r="H142" s="29"/>
      <c r="I142" s="29"/>
      <c r="J142" s="29"/>
      <c r="K142" s="193"/>
      <c r="L142" s="194"/>
      <c r="M142" s="47">
        <f t="shared" si="24"/>
        <v>0</v>
      </c>
      <c r="N142" s="193"/>
      <c r="O142" s="32">
        <f t="shared" si="25"/>
        <v>0</v>
      </c>
      <c r="P142" s="238"/>
      <c r="Q142" s="238"/>
    </row>
    <row r="143" spans="1:17" s="4" customFormat="1" ht="48" customHeight="1" x14ac:dyDescent="0.25">
      <c r="A143" s="564" t="s">
        <v>325</v>
      </c>
      <c r="B143" s="127" t="s">
        <v>326</v>
      </c>
      <c r="C143" s="99" t="s">
        <v>327</v>
      </c>
      <c r="D143" s="437">
        <v>15</v>
      </c>
      <c r="E143" s="29"/>
      <c r="F143" s="173"/>
      <c r="G143" s="29"/>
      <c r="H143" s="29"/>
      <c r="I143" s="29"/>
      <c r="J143" s="29"/>
      <c r="K143" s="193"/>
      <c r="L143" s="194"/>
      <c r="M143" s="47">
        <f t="shared" si="24"/>
        <v>0</v>
      </c>
      <c r="N143" s="193"/>
      <c r="O143" s="32">
        <f t="shared" si="25"/>
        <v>0</v>
      </c>
      <c r="P143" s="238"/>
      <c r="Q143" s="238"/>
    </row>
    <row r="144" spans="1:17" s="4" customFormat="1" ht="25.5" x14ac:dyDescent="0.25">
      <c r="A144" s="564" t="s">
        <v>328</v>
      </c>
      <c r="B144" s="125" t="s">
        <v>329</v>
      </c>
      <c r="C144" s="99" t="s">
        <v>705</v>
      </c>
      <c r="D144" s="437">
        <v>15</v>
      </c>
      <c r="E144" s="29"/>
      <c r="F144" s="173"/>
      <c r="G144" s="29"/>
      <c r="H144" s="29"/>
      <c r="I144" s="29"/>
      <c r="J144" s="29"/>
      <c r="K144" s="193"/>
      <c r="L144" s="194"/>
      <c r="M144" s="47">
        <f t="shared" si="24"/>
        <v>0</v>
      </c>
      <c r="N144" s="193"/>
      <c r="O144" s="32">
        <f t="shared" si="25"/>
        <v>0</v>
      </c>
      <c r="P144" s="238"/>
      <c r="Q144" s="238"/>
    </row>
    <row r="145" spans="1:17" s="4" customFormat="1" ht="30" x14ac:dyDescent="0.25">
      <c r="A145" s="564" t="s">
        <v>330</v>
      </c>
      <c r="B145" s="127" t="s">
        <v>331</v>
      </c>
      <c r="C145" s="99" t="s">
        <v>332</v>
      </c>
      <c r="D145" s="437">
        <v>15</v>
      </c>
      <c r="E145" s="29"/>
      <c r="F145" s="173"/>
      <c r="G145" s="29"/>
      <c r="H145" s="29"/>
      <c r="I145" s="29"/>
      <c r="J145" s="29"/>
      <c r="K145" s="193"/>
      <c r="L145" s="194"/>
      <c r="M145" s="47">
        <f t="shared" si="24"/>
        <v>0</v>
      </c>
      <c r="N145" s="193"/>
      <c r="O145" s="32">
        <f t="shared" si="25"/>
        <v>0</v>
      </c>
      <c r="P145" s="238"/>
      <c r="Q145" s="238"/>
    </row>
    <row r="146" spans="1:17" ht="15.75" x14ac:dyDescent="0.25">
      <c r="A146" s="571"/>
      <c r="B146" s="210" t="s">
        <v>333</v>
      </c>
      <c r="C146" s="273"/>
      <c r="D146" s="438"/>
      <c r="E146" s="28"/>
      <c r="F146" s="169"/>
      <c r="G146" s="28"/>
      <c r="H146" s="28"/>
      <c r="I146" s="28"/>
      <c r="J146" s="28"/>
      <c r="K146" s="189"/>
      <c r="L146" s="190"/>
      <c r="M146" s="189"/>
      <c r="N146" s="189"/>
      <c r="O146" s="115">
        <f>SUM(O132:O145)</f>
        <v>0</v>
      </c>
      <c r="P146" s="114"/>
      <c r="Q146" s="114"/>
    </row>
    <row r="147" spans="1:17" ht="15.75" x14ac:dyDescent="0.25">
      <c r="A147" s="556"/>
      <c r="B147" s="210" t="s">
        <v>334</v>
      </c>
      <c r="C147" s="268"/>
      <c r="D147" s="438"/>
      <c r="E147" s="28"/>
      <c r="F147" s="169"/>
      <c r="G147" s="28"/>
      <c r="H147" s="28"/>
      <c r="I147" s="28"/>
      <c r="J147" s="28"/>
      <c r="K147" s="189"/>
      <c r="L147" s="190"/>
      <c r="M147" s="189"/>
      <c r="N147" s="189"/>
      <c r="O147" s="115"/>
      <c r="P147" s="114"/>
      <c r="Q147" s="114"/>
    </row>
    <row r="148" spans="1:17" s="4" customFormat="1" ht="71.25" customHeight="1" x14ac:dyDescent="0.25">
      <c r="A148" s="564" t="s">
        <v>335</v>
      </c>
      <c r="B148" s="125" t="s">
        <v>336</v>
      </c>
      <c r="C148" s="99" t="s">
        <v>337</v>
      </c>
      <c r="D148" s="437">
        <v>10</v>
      </c>
      <c r="E148" s="29"/>
      <c r="F148" s="173"/>
      <c r="G148" s="29"/>
      <c r="H148" s="29"/>
      <c r="I148" s="29"/>
      <c r="J148" s="29"/>
      <c r="K148" s="193"/>
      <c r="L148" s="194"/>
      <c r="M148" s="47">
        <f t="shared" ref="M148:M154" si="26">K148*(1-L148)</f>
        <v>0</v>
      </c>
      <c r="N148" s="193"/>
      <c r="O148" s="32">
        <f t="shared" ref="O148:O154" si="27">D148*(M148+N148)</f>
        <v>0</v>
      </c>
      <c r="P148" s="238"/>
      <c r="Q148" s="238"/>
    </row>
    <row r="149" spans="1:17" s="4" customFormat="1" ht="30" x14ac:dyDescent="0.25">
      <c r="A149" s="564" t="s">
        <v>338</v>
      </c>
      <c r="B149" s="125" t="s">
        <v>339</v>
      </c>
      <c r="C149" s="99" t="s">
        <v>340</v>
      </c>
      <c r="D149" s="437">
        <v>40</v>
      </c>
      <c r="E149" s="29"/>
      <c r="F149" s="173"/>
      <c r="G149" s="29"/>
      <c r="H149" s="29"/>
      <c r="I149" s="29"/>
      <c r="J149" s="29"/>
      <c r="K149" s="193"/>
      <c r="L149" s="194"/>
      <c r="M149" s="47">
        <f t="shared" si="26"/>
        <v>0</v>
      </c>
      <c r="N149" s="193"/>
      <c r="O149" s="32">
        <f t="shared" si="27"/>
        <v>0</v>
      </c>
      <c r="P149" s="238"/>
      <c r="Q149" s="238"/>
    </row>
    <row r="150" spans="1:17" s="4" customFormat="1" ht="93.75" customHeight="1" x14ac:dyDescent="0.25">
      <c r="A150" s="564" t="s">
        <v>341</v>
      </c>
      <c r="B150" s="125" t="s">
        <v>342</v>
      </c>
      <c r="C150" s="103" t="s">
        <v>343</v>
      </c>
      <c r="D150" s="437">
        <v>10</v>
      </c>
      <c r="E150" s="29"/>
      <c r="F150" s="173"/>
      <c r="G150" s="29"/>
      <c r="H150" s="29"/>
      <c r="I150" s="29"/>
      <c r="J150" s="29"/>
      <c r="K150" s="193"/>
      <c r="L150" s="194"/>
      <c r="M150" s="47">
        <f t="shared" si="26"/>
        <v>0</v>
      </c>
      <c r="N150" s="193"/>
      <c r="O150" s="32">
        <f t="shared" si="27"/>
        <v>0</v>
      </c>
      <c r="P150" s="238"/>
      <c r="Q150" s="238"/>
    </row>
    <row r="151" spans="1:17" s="4" customFormat="1" ht="30" x14ac:dyDescent="0.25">
      <c r="A151" s="564" t="s">
        <v>344</v>
      </c>
      <c r="B151" s="125" t="s">
        <v>345</v>
      </c>
      <c r="C151" s="99" t="s">
        <v>340</v>
      </c>
      <c r="D151" s="437">
        <v>40</v>
      </c>
      <c r="E151" s="29"/>
      <c r="F151" s="173"/>
      <c r="G151" s="29"/>
      <c r="H151" s="29"/>
      <c r="I151" s="29"/>
      <c r="J151" s="29"/>
      <c r="K151" s="193"/>
      <c r="L151" s="194"/>
      <c r="M151" s="47">
        <f t="shared" si="26"/>
        <v>0</v>
      </c>
      <c r="N151" s="193"/>
      <c r="O151" s="32">
        <f t="shared" si="27"/>
        <v>0</v>
      </c>
      <c r="P151" s="238"/>
      <c r="Q151" s="238"/>
    </row>
    <row r="152" spans="1:17" s="4" customFormat="1" ht="102" customHeight="1" x14ac:dyDescent="0.25">
      <c r="A152" s="564" t="s">
        <v>346</v>
      </c>
      <c r="B152" s="125" t="s">
        <v>347</v>
      </c>
      <c r="C152" s="99" t="s">
        <v>348</v>
      </c>
      <c r="D152" s="437">
        <v>5</v>
      </c>
      <c r="E152" s="29"/>
      <c r="F152" s="173"/>
      <c r="G152" s="29"/>
      <c r="H152" s="29"/>
      <c r="I152" s="29"/>
      <c r="J152" s="29"/>
      <c r="K152" s="193"/>
      <c r="L152" s="194"/>
      <c r="M152" s="47">
        <f t="shared" si="26"/>
        <v>0</v>
      </c>
      <c r="N152" s="193"/>
      <c r="O152" s="32">
        <f t="shared" si="27"/>
        <v>0</v>
      </c>
      <c r="P152" s="238"/>
      <c r="Q152" s="238"/>
    </row>
    <row r="153" spans="1:17" s="4" customFormat="1" ht="98.25" customHeight="1" x14ac:dyDescent="0.25">
      <c r="A153" s="564" t="s">
        <v>349</v>
      </c>
      <c r="B153" s="125" t="s">
        <v>350</v>
      </c>
      <c r="C153" s="99" t="s">
        <v>351</v>
      </c>
      <c r="D153" s="437">
        <v>5</v>
      </c>
      <c r="E153" s="29"/>
      <c r="F153" s="173"/>
      <c r="G153" s="29"/>
      <c r="H153" s="29"/>
      <c r="I153" s="29"/>
      <c r="J153" s="29"/>
      <c r="K153" s="193"/>
      <c r="L153" s="194"/>
      <c r="M153" s="47">
        <f t="shared" si="26"/>
        <v>0</v>
      </c>
      <c r="N153" s="193"/>
      <c r="O153" s="32">
        <f t="shared" si="27"/>
        <v>0</v>
      </c>
      <c r="P153" s="238"/>
      <c r="Q153" s="238"/>
    </row>
    <row r="154" spans="1:17" s="4" customFormat="1" ht="95.25" customHeight="1" x14ac:dyDescent="0.25">
      <c r="A154" s="564" t="s">
        <v>352</v>
      </c>
      <c r="B154" s="125" t="s">
        <v>353</v>
      </c>
      <c r="C154" s="99" t="s">
        <v>706</v>
      </c>
      <c r="D154" s="437">
        <v>5</v>
      </c>
      <c r="E154" s="29"/>
      <c r="F154" s="173"/>
      <c r="G154" s="29"/>
      <c r="H154" s="29"/>
      <c r="I154" s="29"/>
      <c r="J154" s="29"/>
      <c r="K154" s="193"/>
      <c r="L154" s="194"/>
      <c r="M154" s="47">
        <f t="shared" si="26"/>
        <v>0</v>
      </c>
      <c r="N154" s="193"/>
      <c r="O154" s="32">
        <f t="shared" si="27"/>
        <v>0</v>
      </c>
      <c r="P154" s="238"/>
      <c r="Q154" s="238"/>
    </row>
    <row r="155" spans="1:17" ht="16.5" thickBot="1" x14ac:dyDescent="0.3">
      <c r="A155" s="571"/>
      <c r="B155" s="210" t="s">
        <v>743</v>
      </c>
      <c r="C155" s="273"/>
      <c r="D155" s="438"/>
      <c r="E155" s="28"/>
      <c r="F155" s="169"/>
      <c r="G155" s="28"/>
      <c r="H155" s="28"/>
      <c r="I155" s="28"/>
      <c r="J155" s="28"/>
      <c r="K155" s="189"/>
      <c r="L155" s="190"/>
      <c r="M155" s="189"/>
      <c r="N155" s="189"/>
      <c r="O155" s="115">
        <f>SUM(O148:O154)</f>
        <v>0</v>
      </c>
      <c r="P155" s="114"/>
      <c r="Q155" s="114"/>
    </row>
    <row r="156" spans="1:17" s="140" customFormat="1" ht="19.5" thickBot="1" x14ac:dyDescent="0.35">
      <c r="A156" s="567">
        <v>6</v>
      </c>
      <c r="B156" s="214" t="s">
        <v>354</v>
      </c>
      <c r="C156" s="134"/>
      <c r="D156" s="410"/>
      <c r="E156" s="221"/>
      <c r="F156" s="222"/>
      <c r="G156" s="221"/>
      <c r="H156" s="221"/>
      <c r="I156" s="221"/>
      <c r="J156" s="221"/>
      <c r="K156" s="223"/>
      <c r="L156" s="224"/>
      <c r="M156" s="223"/>
      <c r="N156" s="223"/>
      <c r="O156" s="276">
        <f>SUM(O146,O155)</f>
        <v>0</v>
      </c>
      <c r="P156" s="220"/>
      <c r="Q156" s="139"/>
    </row>
    <row r="157" spans="1:17" s="4" customFormat="1" ht="30.75" customHeight="1" thickBot="1" x14ac:dyDescent="0.35">
      <c r="A157" s="567">
        <v>7</v>
      </c>
      <c r="B157" s="259" t="s">
        <v>680</v>
      </c>
      <c r="C157" s="134"/>
      <c r="D157" s="410"/>
      <c r="E157" s="221"/>
      <c r="F157" s="222"/>
      <c r="G157" s="221"/>
      <c r="H157" s="221"/>
      <c r="I157" s="221"/>
      <c r="J157" s="221"/>
      <c r="K157" s="223"/>
      <c r="L157" s="224"/>
      <c r="M157" s="223"/>
      <c r="N157" s="223"/>
      <c r="O157" s="266"/>
      <c r="P157" s="220"/>
      <c r="Q157" s="139"/>
    </row>
    <row r="158" spans="1:17" ht="15.75" x14ac:dyDescent="0.25">
      <c r="A158" s="556"/>
      <c r="B158" s="210" t="s">
        <v>355</v>
      </c>
      <c r="C158" s="268"/>
      <c r="D158" s="438"/>
      <c r="E158" s="28"/>
      <c r="F158" s="169"/>
      <c r="G158" s="28"/>
      <c r="H158" s="28"/>
      <c r="I158" s="28"/>
      <c r="J158" s="28"/>
      <c r="K158" s="189"/>
      <c r="L158" s="190"/>
      <c r="M158" s="189"/>
      <c r="N158" s="189"/>
      <c r="O158" s="148"/>
      <c r="P158" s="114"/>
      <c r="Q158" s="114"/>
    </row>
    <row r="159" spans="1:17" s="4" customFormat="1" ht="93.75" customHeight="1" x14ac:dyDescent="0.25">
      <c r="A159" s="564" t="s">
        <v>356</v>
      </c>
      <c r="B159" s="123" t="s">
        <v>357</v>
      </c>
      <c r="C159" s="94" t="s">
        <v>358</v>
      </c>
      <c r="D159" s="437">
        <v>30</v>
      </c>
      <c r="E159" s="29"/>
      <c r="F159" s="173"/>
      <c r="G159" s="29"/>
      <c r="H159" s="29"/>
      <c r="I159" s="29"/>
      <c r="J159" s="29"/>
      <c r="K159" s="193"/>
      <c r="L159" s="194"/>
      <c r="M159" s="47">
        <f t="shared" ref="M159:M167" si="28">K159*(1-L159)</f>
        <v>0</v>
      </c>
      <c r="N159" s="193"/>
      <c r="O159" s="32">
        <f t="shared" ref="O159:O167" si="29">D159*(M159+N159)</f>
        <v>0</v>
      </c>
      <c r="P159" s="238"/>
      <c r="Q159" s="238"/>
    </row>
    <row r="160" spans="1:17" s="4" customFormat="1" ht="74.25" customHeight="1" x14ac:dyDescent="0.25">
      <c r="A160" s="564" t="s">
        <v>359</v>
      </c>
      <c r="B160" s="123" t="s">
        <v>360</v>
      </c>
      <c r="C160" s="94" t="s">
        <v>748</v>
      </c>
      <c r="D160" s="437">
        <v>30</v>
      </c>
      <c r="E160" s="29"/>
      <c r="F160" s="173"/>
      <c r="G160" s="29"/>
      <c r="H160" s="29"/>
      <c r="I160" s="29"/>
      <c r="J160" s="29"/>
      <c r="K160" s="193"/>
      <c r="L160" s="194"/>
      <c r="M160" s="47">
        <f t="shared" si="28"/>
        <v>0</v>
      </c>
      <c r="N160" s="193"/>
      <c r="O160" s="32">
        <f t="shared" si="29"/>
        <v>0</v>
      </c>
      <c r="P160" s="238"/>
      <c r="Q160" s="238"/>
    </row>
    <row r="161" spans="1:17" s="4" customFormat="1" ht="69" customHeight="1" x14ac:dyDescent="0.25">
      <c r="A161" s="564" t="s">
        <v>361</v>
      </c>
      <c r="B161" s="151" t="s">
        <v>362</v>
      </c>
      <c r="C161" s="109" t="s">
        <v>363</v>
      </c>
      <c r="D161" s="437">
        <v>30</v>
      </c>
      <c r="E161" s="29"/>
      <c r="F161" s="173"/>
      <c r="G161" s="29"/>
      <c r="H161" s="29"/>
      <c r="I161" s="29"/>
      <c r="J161" s="29"/>
      <c r="K161" s="193"/>
      <c r="L161" s="194"/>
      <c r="M161" s="47">
        <f t="shared" si="28"/>
        <v>0</v>
      </c>
      <c r="N161" s="193"/>
      <c r="O161" s="32">
        <f t="shared" si="29"/>
        <v>0</v>
      </c>
      <c r="P161" s="238"/>
      <c r="Q161" s="238"/>
    </row>
    <row r="162" spans="1:17" s="4" customFormat="1" ht="18.75" customHeight="1" x14ac:dyDescent="0.25">
      <c r="A162" s="564" t="s">
        <v>364</v>
      </c>
      <c r="B162" s="151" t="s">
        <v>365</v>
      </c>
      <c r="C162" s="109" t="s">
        <v>100</v>
      </c>
      <c r="D162" s="437">
        <v>30</v>
      </c>
      <c r="E162" s="29"/>
      <c r="F162" s="173"/>
      <c r="G162" s="29"/>
      <c r="H162" s="29"/>
      <c r="I162" s="29"/>
      <c r="J162" s="29"/>
      <c r="K162" s="193"/>
      <c r="L162" s="194"/>
      <c r="M162" s="47">
        <f t="shared" si="28"/>
        <v>0</v>
      </c>
      <c r="N162" s="193"/>
      <c r="O162" s="32">
        <f t="shared" si="29"/>
        <v>0</v>
      </c>
      <c r="P162" s="238"/>
      <c r="Q162" s="238"/>
    </row>
    <row r="163" spans="1:17" s="4" customFormat="1" ht="57" customHeight="1" x14ac:dyDescent="0.25">
      <c r="A163" s="564" t="s">
        <v>366</v>
      </c>
      <c r="B163" s="151" t="s">
        <v>367</v>
      </c>
      <c r="C163" s="109" t="s">
        <v>363</v>
      </c>
      <c r="D163" s="437">
        <v>20</v>
      </c>
      <c r="E163" s="29"/>
      <c r="F163" s="173"/>
      <c r="G163" s="29"/>
      <c r="H163" s="29"/>
      <c r="I163" s="29"/>
      <c r="J163" s="29"/>
      <c r="K163" s="193"/>
      <c r="L163" s="194"/>
      <c r="M163" s="47">
        <f t="shared" si="28"/>
        <v>0</v>
      </c>
      <c r="N163" s="193"/>
      <c r="O163" s="32">
        <f t="shared" si="29"/>
        <v>0</v>
      </c>
      <c r="P163" s="238"/>
      <c r="Q163" s="238"/>
    </row>
    <row r="164" spans="1:17" s="4" customFormat="1" ht="18.75" customHeight="1" x14ac:dyDescent="0.25">
      <c r="A164" s="564" t="s">
        <v>368</v>
      </c>
      <c r="B164" s="151" t="s">
        <v>369</v>
      </c>
      <c r="C164" s="109" t="s">
        <v>370</v>
      </c>
      <c r="D164" s="437">
        <v>20</v>
      </c>
      <c r="E164" s="29"/>
      <c r="F164" s="173"/>
      <c r="G164" s="29"/>
      <c r="H164" s="29"/>
      <c r="I164" s="29"/>
      <c r="J164" s="29"/>
      <c r="K164" s="193"/>
      <c r="L164" s="194"/>
      <c r="M164" s="47">
        <f t="shared" si="28"/>
        <v>0</v>
      </c>
      <c r="N164" s="193"/>
      <c r="O164" s="32">
        <f t="shared" si="29"/>
        <v>0</v>
      </c>
      <c r="P164" s="238"/>
      <c r="Q164" s="238"/>
    </row>
    <row r="165" spans="1:17" s="4" customFormat="1" ht="18.75" customHeight="1" x14ac:dyDescent="0.25">
      <c r="A165" s="564" t="s">
        <v>371</v>
      </c>
      <c r="B165" s="151" t="s">
        <v>372</v>
      </c>
      <c r="C165" s="109" t="s">
        <v>370</v>
      </c>
      <c r="D165" s="437">
        <v>20</v>
      </c>
      <c r="E165" s="29"/>
      <c r="F165" s="173"/>
      <c r="G165" s="29"/>
      <c r="H165" s="29"/>
      <c r="I165" s="29"/>
      <c r="J165" s="29"/>
      <c r="K165" s="193"/>
      <c r="L165" s="194"/>
      <c r="M165" s="47">
        <f t="shared" si="28"/>
        <v>0</v>
      </c>
      <c r="N165" s="193"/>
      <c r="O165" s="32">
        <f t="shared" si="29"/>
        <v>0</v>
      </c>
      <c r="P165" s="238"/>
      <c r="Q165" s="238"/>
    </row>
    <row r="166" spans="1:17" s="4" customFormat="1" ht="18.75" customHeight="1" x14ac:dyDescent="0.25">
      <c r="A166" s="564" t="s">
        <v>373</v>
      </c>
      <c r="B166" s="151" t="s">
        <v>374</v>
      </c>
      <c r="C166" s="109" t="s">
        <v>370</v>
      </c>
      <c r="D166" s="437">
        <v>20</v>
      </c>
      <c r="E166" s="29"/>
      <c r="F166" s="173"/>
      <c r="G166" s="29"/>
      <c r="H166" s="29"/>
      <c r="I166" s="29"/>
      <c r="J166" s="29"/>
      <c r="K166" s="193"/>
      <c r="L166" s="194"/>
      <c r="M166" s="47">
        <f t="shared" si="28"/>
        <v>0</v>
      </c>
      <c r="N166" s="193"/>
      <c r="O166" s="32">
        <f t="shared" si="29"/>
        <v>0</v>
      </c>
      <c r="P166" s="238"/>
      <c r="Q166" s="238"/>
    </row>
    <row r="167" spans="1:17" s="4" customFormat="1" ht="93.75" customHeight="1" x14ac:dyDescent="0.25">
      <c r="A167" s="564" t="s">
        <v>375</v>
      </c>
      <c r="B167" s="133" t="s">
        <v>376</v>
      </c>
      <c r="C167" s="103" t="s">
        <v>377</v>
      </c>
      <c r="D167" s="437">
        <v>20</v>
      </c>
      <c r="E167" s="45"/>
      <c r="F167" s="178"/>
      <c r="G167" s="45"/>
      <c r="H167" s="45"/>
      <c r="I167" s="45"/>
      <c r="J167" s="45"/>
      <c r="K167" s="193"/>
      <c r="L167" s="194"/>
      <c r="M167" s="47">
        <f t="shared" si="28"/>
        <v>0</v>
      </c>
      <c r="N167" s="193"/>
      <c r="O167" s="32">
        <f t="shared" si="29"/>
        <v>0</v>
      </c>
      <c r="P167" s="71"/>
      <c r="Q167" s="71"/>
    </row>
    <row r="168" spans="1:17" ht="15.75" x14ac:dyDescent="0.25">
      <c r="A168" s="571"/>
      <c r="B168" s="210" t="s">
        <v>378</v>
      </c>
      <c r="C168" s="273"/>
      <c r="D168" s="438"/>
      <c r="E168" s="28"/>
      <c r="F168" s="169"/>
      <c r="G168" s="28"/>
      <c r="H168" s="28"/>
      <c r="I168" s="28"/>
      <c r="J168" s="28"/>
      <c r="K168" s="189"/>
      <c r="L168" s="190"/>
      <c r="M168" s="189"/>
      <c r="N168" s="189"/>
      <c r="O168" s="115">
        <f>SUM(O159:O167)</f>
        <v>0</v>
      </c>
      <c r="P168" s="114"/>
      <c r="Q168" s="114"/>
    </row>
    <row r="169" spans="1:17" ht="15.75" x14ac:dyDescent="0.25">
      <c r="A169" s="556"/>
      <c r="B169" s="210" t="s">
        <v>379</v>
      </c>
      <c r="C169" s="268"/>
      <c r="D169" s="438"/>
      <c r="E169" s="28"/>
      <c r="F169" s="169"/>
      <c r="G169" s="28"/>
      <c r="H169" s="28"/>
      <c r="I169" s="28"/>
      <c r="J169" s="28"/>
      <c r="K169" s="189"/>
      <c r="L169" s="190"/>
      <c r="M169" s="189"/>
      <c r="N169" s="189"/>
      <c r="O169" s="148"/>
      <c r="P169" s="114"/>
      <c r="Q169" s="114"/>
    </row>
    <row r="170" spans="1:17" s="4" customFormat="1" ht="111" customHeight="1" x14ac:dyDescent="0.25">
      <c r="A170" s="564" t="s">
        <v>380</v>
      </c>
      <c r="B170" s="128" t="s">
        <v>381</v>
      </c>
      <c r="C170" s="103" t="s">
        <v>382</v>
      </c>
      <c r="D170" s="439">
        <v>30</v>
      </c>
      <c r="E170" s="45"/>
      <c r="F170" s="178"/>
      <c r="G170" s="45"/>
      <c r="H170" s="45"/>
      <c r="I170" s="45"/>
      <c r="J170" s="45"/>
      <c r="K170" s="193"/>
      <c r="L170" s="194"/>
      <c r="M170" s="47">
        <f t="shared" ref="M170:M179" si="30">K170*(1-L170)</f>
        <v>0</v>
      </c>
      <c r="N170" s="193"/>
      <c r="O170" s="32">
        <f t="shared" ref="O170:O179" si="31">D170*(M170+N170)</f>
        <v>0</v>
      </c>
      <c r="P170" s="238"/>
      <c r="Q170" s="238"/>
    </row>
    <row r="171" spans="1:17" s="4" customFormat="1" ht="71.25" customHeight="1" x14ac:dyDescent="0.25">
      <c r="A171" s="564" t="s">
        <v>383</v>
      </c>
      <c r="B171" s="128" t="s">
        <v>384</v>
      </c>
      <c r="C171" s="103" t="s">
        <v>385</v>
      </c>
      <c r="D171" s="439">
        <v>20</v>
      </c>
      <c r="E171" s="45"/>
      <c r="F171" s="178"/>
      <c r="G171" s="45"/>
      <c r="H171" s="45"/>
      <c r="I171" s="45"/>
      <c r="J171" s="45"/>
      <c r="K171" s="193"/>
      <c r="L171" s="194"/>
      <c r="M171" s="47">
        <f t="shared" si="30"/>
        <v>0</v>
      </c>
      <c r="N171" s="193"/>
      <c r="O171" s="32">
        <f t="shared" si="31"/>
        <v>0</v>
      </c>
      <c r="P171" s="238"/>
      <c r="Q171" s="238"/>
    </row>
    <row r="172" spans="1:17" s="4" customFormat="1" ht="72.75" customHeight="1" x14ac:dyDescent="0.25">
      <c r="A172" s="564" t="s">
        <v>386</v>
      </c>
      <c r="B172" s="128" t="s">
        <v>387</v>
      </c>
      <c r="C172" s="103" t="s">
        <v>388</v>
      </c>
      <c r="D172" s="439">
        <v>20</v>
      </c>
      <c r="E172" s="45"/>
      <c r="F172" s="178"/>
      <c r="G172" s="45"/>
      <c r="H172" s="45"/>
      <c r="I172" s="45"/>
      <c r="J172" s="45"/>
      <c r="K172" s="193"/>
      <c r="L172" s="194"/>
      <c r="M172" s="47">
        <f t="shared" si="30"/>
        <v>0</v>
      </c>
      <c r="N172" s="193"/>
      <c r="O172" s="32">
        <f t="shared" si="31"/>
        <v>0</v>
      </c>
      <c r="P172" s="238"/>
      <c r="Q172" s="238"/>
    </row>
    <row r="173" spans="1:17" s="4" customFormat="1" ht="60" customHeight="1" x14ac:dyDescent="0.25">
      <c r="A173" s="564" t="s">
        <v>389</v>
      </c>
      <c r="B173" s="128" t="s">
        <v>390</v>
      </c>
      <c r="C173" s="103" t="s">
        <v>391</v>
      </c>
      <c r="D173" s="439">
        <v>20</v>
      </c>
      <c r="E173" s="45"/>
      <c r="F173" s="178"/>
      <c r="G173" s="45"/>
      <c r="H173" s="45"/>
      <c r="I173" s="45"/>
      <c r="J173" s="45"/>
      <c r="K173" s="193"/>
      <c r="L173" s="194"/>
      <c r="M173" s="47">
        <f t="shared" si="30"/>
        <v>0</v>
      </c>
      <c r="N173" s="193"/>
      <c r="O173" s="32">
        <f t="shared" si="31"/>
        <v>0</v>
      </c>
      <c r="P173" s="238"/>
      <c r="Q173" s="238"/>
    </row>
    <row r="174" spans="1:17" s="4" customFormat="1" ht="63" customHeight="1" x14ac:dyDescent="0.25">
      <c r="A174" s="564" t="s">
        <v>392</v>
      </c>
      <c r="B174" s="128" t="s">
        <v>390</v>
      </c>
      <c r="C174" s="103" t="s">
        <v>393</v>
      </c>
      <c r="D174" s="439">
        <v>20</v>
      </c>
      <c r="E174" s="45"/>
      <c r="F174" s="178"/>
      <c r="G174" s="45"/>
      <c r="H174" s="45"/>
      <c r="I174" s="45"/>
      <c r="J174" s="45"/>
      <c r="K174" s="193"/>
      <c r="L174" s="194"/>
      <c r="M174" s="47">
        <f t="shared" si="30"/>
        <v>0</v>
      </c>
      <c r="N174" s="193"/>
      <c r="O174" s="32">
        <f t="shared" si="31"/>
        <v>0</v>
      </c>
      <c r="P174" s="238"/>
      <c r="Q174" s="238"/>
    </row>
    <row r="175" spans="1:17" s="4" customFormat="1" ht="48" customHeight="1" x14ac:dyDescent="0.25">
      <c r="A175" s="564" t="s">
        <v>394</v>
      </c>
      <c r="B175" s="128" t="s">
        <v>395</v>
      </c>
      <c r="C175" s="103" t="s">
        <v>396</v>
      </c>
      <c r="D175" s="439">
        <v>10</v>
      </c>
      <c r="E175" s="45"/>
      <c r="F175" s="178"/>
      <c r="G175" s="45"/>
      <c r="H175" s="45"/>
      <c r="I175" s="45"/>
      <c r="J175" s="45"/>
      <c r="K175" s="193"/>
      <c r="L175" s="194"/>
      <c r="M175" s="47">
        <f t="shared" si="30"/>
        <v>0</v>
      </c>
      <c r="N175" s="193"/>
      <c r="O175" s="32">
        <f t="shared" si="31"/>
        <v>0</v>
      </c>
      <c r="P175" s="238"/>
      <c r="Q175" s="238"/>
    </row>
    <row r="176" spans="1:17" s="4" customFormat="1" ht="42" customHeight="1" x14ac:dyDescent="0.25">
      <c r="A176" s="564" t="s">
        <v>397</v>
      </c>
      <c r="B176" s="128" t="s">
        <v>398</v>
      </c>
      <c r="C176" s="103" t="s">
        <v>399</v>
      </c>
      <c r="D176" s="439">
        <v>20</v>
      </c>
      <c r="E176" s="45"/>
      <c r="F176" s="178"/>
      <c r="G176" s="45"/>
      <c r="H176" s="45"/>
      <c r="I176" s="45"/>
      <c r="J176" s="45"/>
      <c r="K176" s="193"/>
      <c r="L176" s="194"/>
      <c r="M176" s="47">
        <f t="shared" si="30"/>
        <v>0</v>
      </c>
      <c r="N176" s="193"/>
      <c r="O176" s="32">
        <f t="shared" si="31"/>
        <v>0</v>
      </c>
      <c r="P176" s="238"/>
      <c r="Q176" s="238"/>
    </row>
    <row r="177" spans="1:17" s="4" customFormat="1" ht="33" customHeight="1" x14ac:dyDescent="0.25">
      <c r="A177" s="564" t="s">
        <v>400</v>
      </c>
      <c r="B177" s="128" t="s">
        <v>401</v>
      </c>
      <c r="C177" s="103" t="s">
        <v>402</v>
      </c>
      <c r="D177" s="439">
        <v>20</v>
      </c>
      <c r="E177" s="45"/>
      <c r="F177" s="178"/>
      <c r="G177" s="45"/>
      <c r="H177" s="45"/>
      <c r="I177" s="45"/>
      <c r="J177" s="45"/>
      <c r="K177" s="193"/>
      <c r="L177" s="194"/>
      <c r="M177" s="47">
        <f t="shared" si="30"/>
        <v>0</v>
      </c>
      <c r="N177" s="193"/>
      <c r="O177" s="32">
        <f t="shared" si="31"/>
        <v>0</v>
      </c>
      <c r="P177" s="238"/>
      <c r="Q177" s="238"/>
    </row>
    <row r="178" spans="1:17" s="4" customFormat="1" ht="45.75" customHeight="1" x14ac:dyDescent="0.25">
      <c r="A178" s="564" t="s">
        <v>403</v>
      </c>
      <c r="B178" s="128" t="s">
        <v>404</v>
      </c>
      <c r="C178" s="103" t="s">
        <v>405</v>
      </c>
      <c r="D178" s="439">
        <v>10</v>
      </c>
      <c r="E178" s="45"/>
      <c r="F178" s="178"/>
      <c r="G178" s="45"/>
      <c r="H178" s="45"/>
      <c r="I178" s="45"/>
      <c r="J178" s="45"/>
      <c r="K178" s="193"/>
      <c r="L178" s="194"/>
      <c r="M178" s="47">
        <f t="shared" si="30"/>
        <v>0</v>
      </c>
      <c r="N178" s="193"/>
      <c r="O178" s="32">
        <f t="shared" si="31"/>
        <v>0</v>
      </c>
      <c r="P178" s="238"/>
      <c r="Q178" s="238"/>
    </row>
    <row r="179" spans="1:17" s="4" customFormat="1" ht="69" customHeight="1" x14ac:dyDescent="0.25">
      <c r="A179" s="564" t="s">
        <v>406</v>
      </c>
      <c r="B179" s="128" t="s">
        <v>407</v>
      </c>
      <c r="C179" s="103" t="s">
        <v>408</v>
      </c>
      <c r="D179" s="439">
        <v>30</v>
      </c>
      <c r="E179" s="29"/>
      <c r="F179" s="173"/>
      <c r="G179" s="29"/>
      <c r="H179" s="29"/>
      <c r="I179" s="29"/>
      <c r="J179" s="29"/>
      <c r="K179" s="193"/>
      <c r="L179" s="194"/>
      <c r="M179" s="47">
        <f t="shared" si="30"/>
        <v>0</v>
      </c>
      <c r="N179" s="193"/>
      <c r="O179" s="32">
        <f t="shared" si="31"/>
        <v>0</v>
      </c>
      <c r="P179" s="238"/>
      <c r="Q179" s="238"/>
    </row>
    <row r="180" spans="1:17" ht="16.5" thickBot="1" x14ac:dyDescent="0.3">
      <c r="A180" s="571"/>
      <c r="B180" s="210" t="s">
        <v>409</v>
      </c>
      <c r="C180" s="273"/>
      <c r="D180" s="438"/>
      <c r="E180" s="28"/>
      <c r="F180" s="169"/>
      <c r="G180" s="28"/>
      <c r="H180" s="28"/>
      <c r="I180" s="28"/>
      <c r="J180" s="28"/>
      <c r="K180" s="189"/>
      <c r="L180" s="190"/>
      <c r="M180" s="189"/>
      <c r="N180" s="189"/>
      <c r="O180" s="277">
        <f>SUM(O170:O179)</f>
        <v>0</v>
      </c>
      <c r="P180" s="114"/>
      <c r="Q180" s="114"/>
    </row>
    <row r="181" spans="1:17" s="140" customFormat="1" ht="19.5" thickBot="1" x14ac:dyDescent="0.35">
      <c r="A181" s="567">
        <v>7</v>
      </c>
      <c r="B181" s="726" t="s">
        <v>745</v>
      </c>
      <c r="C181" s="726"/>
      <c r="D181" s="410"/>
      <c r="E181" s="221"/>
      <c r="F181" s="222"/>
      <c r="G181" s="221"/>
      <c r="H181" s="221"/>
      <c r="I181" s="221"/>
      <c r="J181" s="221"/>
      <c r="K181" s="223"/>
      <c r="L181" s="224"/>
      <c r="M181" s="223"/>
      <c r="N181" s="223"/>
      <c r="O181" s="276">
        <f>SUM(O168,O180)</f>
        <v>0</v>
      </c>
      <c r="P181" s="220"/>
      <c r="Q181" s="139"/>
    </row>
    <row r="182" spans="1:17" s="4" customFormat="1" ht="19.5" thickBot="1" x14ac:dyDescent="0.35">
      <c r="A182" s="567">
        <v>8</v>
      </c>
      <c r="B182" s="214" t="s">
        <v>681</v>
      </c>
      <c r="C182" s="134"/>
      <c r="D182" s="410"/>
      <c r="E182" s="221"/>
      <c r="F182" s="222"/>
      <c r="G182" s="221"/>
      <c r="H182" s="221"/>
      <c r="I182" s="221"/>
      <c r="J182" s="221"/>
      <c r="K182" s="223"/>
      <c r="L182" s="224"/>
      <c r="M182" s="223"/>
      <c r="N182" s="223"/>
      <c r="O182" s="266"/>
      <c r="P182" s="220"/>
      <c r="Q182" s="139"/>
    </row>
    <row r="183" spans="1:17" ht="15.75" x14ac:dyDescent="0.25">
      <c r="A183" s="556"/>
      <c r="B183" s="210" t="s">
        <v>410</v>
      </c>
      <c r="C183" s="268"/>
      <c r="D183" s="438"/>
      <c r="E183" s="28"/>
      <c r="F183" s="169"/>
      <c r="G183" s="28"/>
      <c r="H183" s="28"/>
      <c r="I183" s="28"/>
      <c r="J183" s="28"/>
      <c r="K183" s="189"/>
      <c r="L183" s="190"/>
      <c r="M183" s="189"/>
      <c r="N183" s="189"/>
      <c r="O183" s="148"/>
      <c r="P183" s="114"/>
      <c r="Q183" s="114"/>
    </row>
    <row r="184" spans="1:17" s="4" customFormat="1" ht="96.75" customHeight="1" x14ac:dyDescent="0.25">
      <c r="A184" s="564" t="s">
        <v>411</v>
      </c>
      <c r="B184" s="11" t="s">
        <v>412</v>
      </c>
      <c r="C184" s="99" t="s">
        <v>413</v>
      </c>
      <c r="D184" s="437">
        <v>20</v>
      </c>
      <c r="E184" s="29"/>
      <c r="F184" s="173"/>
      <c r="G184" s="29"/>
      <c r="H184" s="29"/>
      <c r="I184" s="29"/>
      <c r="J184" s="29"/>
      <c r="K184" s="193"/>
      <c r="L184" s="194"/>
      <c r="M184" s="47">
        <f t="shared" ref="M184:M207" si="32">K184*(1-L184)</f>
        <v>0</v>
      </c>
      <c r="N184" s="193"/>
      <c r="O184" s="32">
        <f t="shared" ref="O184:O207" si="33">D184*(M184+N184)</f>
        <v>0</v>
      </c>
      <c r="P184" s="238"/>
      <c r="Q184" s="238"/>
    </row>
    <row r="185" spans="1:17" s="4" customFormat="1" ht="18" customHeight="1" x14ac:dyDescent="0.25">
      <c r="A185" s="564" t="s">
        <v>414</v>
      </c>
      <c r="B185" s="11" t="s">
        <v>415</v>
      </c>
      <c r="C185" s="99" t="s">
        <v>109</v>
      </c>
      <c r="D185" s="437">
        <v>20</v>
      </c>
      <c r="E185" s="29"/>
      <c r="F185" s="173"/>
      <c r="G185" s="29"/>
      <c r="H185" s="29"/>
      <c r="I185" s="29"/>
      <c r="J185" s="29"/>
      <c r="K185" s="193"/>
      <c r="L185" s="194"/>
      <c r="M185" s="47">
        <f t="shared" si="32"/>
        <v>0</v>
      </c>
      <c r="N185" s="193"/>
      <c r="O185" s="32">
        <f t="shared" si="33"/>
        <v>0</v>
      </c>
      <c r="P185" s="238"/>
      <c r="Q185" s="238"/>
    </row>
    <row r="186" spans="1:17" s="4" customFormat="1" ht="18" customHeight="1" x14ac:dyDescent="0.25">
      <c r="A186" s="564" t="s">
        <v>416</v>
      </c>
      <c r="B186" s="11" t="s">
        <v>417</v>
      </c>
      <c r="C186" s="99" t="s">
        <v>100</v>
      </c>
      <c r="D186" s="437">
        <v>20</v>
      </c>
      <c r="E186" s="29"/>
      <c r="F186" s="173"/>
      <c r="G186" s="29"/>
      <c r="H186" s="29"/>
      <c r="I186" s="29"/>
      <c r="J186" s="29"/>
      <c r="K186" s="193"/>
      <c r="L186" s="194"/>
      <c r="M186" s="47">
        <f t="shared" si="32"/>
        <v>0</v>
      </c>
      <c r="N186" s="193"/>
      <c r="O186" s="32">
        <f t="shared" si="33"/>
        <v>0</v>
      </c>
      <c r="P186" s="238"/>
      <c r="Q186" s="238"/>
    </row>
    <row r="187" spans="1:17" s="4" customFormat="1" ht="46.5" customHeight="1" x14ac:dyDescent="0.25">
      <c r="A187" s="564" t="s">
        <v>418</v>
      </c>
      <c r="B187" s="11" t="s">
        <v>419</v>
      </c>
      <c r="C187" s="99" t="s">
        <v>420</v>
      </c>
      <c r="D187" s="437">
        <v>20</v>
      </c>
      <c r="E187" s="29"/>
      <c r="F187" s="173"/>
      <c r="G187" s="29"/>
      <c r="H187" s="29"/>
      <c r="I187" s="29"/>
      <c r="J187" s="29"/>
      <c r="K187" s="193"/>
      <c r="L187" s="194"/>
      <c r="M187" s="47">
        <f t="shared" si="32"/>
        <v>0</v>
      </c>
      <c r="N187" s="193"/>
      <c r="O187" s="32">
        <f t="shared" si="33"/>
        <v>0</v>
      </c>
      <c r="P187" s="238"/>
      <c r="Q187" s="238"/>
    </row>
    <row r="188" spans="1:17" s="4" customFormat="1" ht="75.75" customHeight="1" x14ac:dyDescent="0.25">
      <c r="A188" s="564" t="s">
        <v>421</v>
      </c>
      <c r="B188" s="11" t="s">
        <v>422</v>
      </c>
      <c r="C188" s="99" t="s">
        <v>423</v>
      </c>
      <c r="D188" s="437">
        <v>20</v>
      </c>
      <c r="E188" s="29"/>
      <c r="F188" s="173"/>
      <c r="G188" s="29"/>
      <c r="H188" s="29"/>
      <c r="I188" s="29"/>
      <c r="J188" s="29"/>
      <c r="K188" s="193"/>
      <c r="L188" s="194"/>
      <c r="M188" s="47">
        <f t="shared" si="32"/>
        <v>0</v>
      </c>
      <c r="N188" s="193"/>
      <c r="O188" s="32">
        <f t="shared" si="33"/>
        <v>0</v>
      </c>
      <c r="P188" s="238"/>
      <c r="Q188" s="238"/>
    </row>
    <row r="189" spans="1:17" s="4" customFormat="1" ht="44.25" customHeight="1" x14ac:dyDescent="0.25">
      <c r="A189" s="564" t="s">
        <v>424</v>
      </c>
      <c r="B189" s="11" t="s">
        <v>425</v>
      </c>
      <c r="C189" s="99" t="s">
        <v>426</v>
      </c>
      <c r="D189" s="437">
        <v>20</v>
      </c>
      <c r="E189" s="29"/>
      <c r="F189" s="173"/>
      <c r="G189" s="29"/>
      <c r="H189" s="29"/>
      <c r="I189" s="29"/>
      <c r="J189" s="29"/>
      <c r="K189" s="193"/>
      <c r="L189" s="194"/>
      <c r="M189" s="47">
        <f t="shared" si="32"/>
        <v>0</v>
      </c>
      <c r="N189" s="193"/>
      <c r="O189" s="32">
        <f t="shared" si="33"/>
        <v>0</v>
      </c>
      <c r="P189" s="238"/>
      <c r="Q189" s="238"/>
    </row>
    <row r="190" spans="1:17" s="4" customFormat="1" ht="18" customHeight="1" x14ac:dyDescent="0.25">
      <c r="A190" s="564" t="s">
        <v>427</v>
      </c>
      <c r="B190" s="11" t="s">
        <v>428</v>
      </c>
      <c r="C190" s="99" t="s">
        <v>429</v>
      </c>
      <c r="D190" s="437">
        <v>20</v>
      </c>
      <c r="E190" s="29"/>
      <c r="F190" s="173"/>
      <c r="G190" s="29"/>
      <c r="H190" s="29"/>
      <c r="I190" s="29"/>
      <c r="J190" s="29"/>
      <c r="K190" s="193"/>
      <c r="L190" s="194"/>
      <c r="M190" s="47">
        <f t="shared" si="32"/>
        <v>0</v>
      </c>
      <c r="N190" s="193"/>
      <c r="O190" s="32">
        <f t="shared" si="33"/>
        <v>0</v>
      </c>
      <c r="P190" s="238"/>
      <c r="Q190" s="238"/>
    </row>
    <row r="191" spans="1:17" s="4" customFormat="1" ht="38.25" x14ac:dyDescent="0.25">
      <c r="A191" s="564" t="s">
        <v>430</v>
      </c>
      <c r="B191" s="11" t="s">
        <v>431</v>
      </c>
      <c r="C191" s="99" t="s">
        <v>432</v>
      </c>
      <c r="D191" s="437">
        <v>20</v>
      </c>
      <c r="E191" s="29"/>
      <c r="F191" s="173"/>
      <c r="G191" s="29"/>
      <c r="H191" s="29"/>
      <c r="I191" s="29"/>
      <c r="J191" s="29"/>
      <c r="K191" s="193"/>
      <c r="L191" s="194"/>
      <c r="M191" s="47">
        <f t="shared" si="32"/>
        <v>0</v>
      </c>
      <c r="N191" s="193"/>
      <c r="O191" s="32">
        <f t="shared" si="33"/>
        <v>0</v>
      </c>
      <c r="P191" s="238"/>
      <c r="Q191" s="238"/>
    </row>
    <row r="192" spans="1:17" s="4" customFormat="1" ht="22.5" customHeight="1" x14ac:dyDescent="0.25">
      <c r="A192" s="564" t="s">
        <v>433</v>
      </c>
      <c r="B192" s="11" t="s">
        <v>428</v>
      </c>
      <c r="C192" s="99" t="s">
        <v>429</v>
      </c>
      <c r="D192" s="437">
        <v>20</v>
      </c>
      <c r="E192" s="29"/>
      <c r="F192" s="173"/>
      <c r="G192" s="29"/>
      <c r="H192" s="29"/>
      <c r="I192" s="29"/>
      <c r="J192" s="29"/>
      <c r="K192" s="193"/>
      <c r="L192" s="194"/>
      <c r="M192" s="47">
        <f t="shared" si="32"/>
        <v>0</v>
      </c>
      <c r="N192" s="193"/>
      <c r="O192" s="32">
        <f t="shared" si="33"/>
        <v>0</v>
      </c>
      <c r="P192" s="238"/>
      <c r="Q192" s="238"/>
    </row>
    <row r="193" spans="1:17" s="4" customFormat="1" ht="39" customHeight="1" x14ac:dyDescent="0.25">
      <c r="A193" s="564" t="s">
        <v>434</v>
      </c>
      <c r="B193" s="11" t="s">
        <v>435</v>
      </c>
      <c r="C193" s="99" t="s">
        <v>436</v>
      </c>
      <c r="D193" s="437">
        <v>20</v>
      </c>
      <c r="E193" s="29"/>
      <c r="F193" s="173"/>
      <c r="G193" s="29"/>
      <c r="H193" s="29"/>
      <c r="I193" s="29"/>
      <c r="J193" s="29"/>
      <c r="K193" s="193"/>
      <c r="L193" s="194"/>
      <c r="M193" s="47">
        <f t="shared" si="32"/>
        <v>0</v>
      </c>
      <c r="N193" s="193"/>
      <c r="O193" s="32">
        <f t="shared" si="33"/>
        <v>0</v>
      </c>
      <c r="P193" s="238"/>
      <c r="Q193" s="238"/>
    </row>
    <row r="194" spans="1:17" s="4" customFormat="1" ht="22.5" customHeight="1" x14ac:dyDescent="0.25">
      <c r="A194" s="564" t="s">
        <v>437</v>
      </c>
      <c r="B194" s="141" t="s">
        <v>438</v>
      </c>
      <c r="C194" s="99" t="s">
        <v>100</v>
      </c>
      <c r="D194" s="437">
        <v>20</v>
      </c>
      <c r="E194" s="29"/>
      <c r="F194" s="173"/>
      <c r="G194" s="29"/>
      <c r="H194" s="29"/>
      <c r="I194" s="29"/>
      <c r="J194" s="29"/>
      <c r="K194" s="193"/>
      <c r="L194" s="194"/>
      <c r="M194" s="47">
        <f t="shared" si="32"/>
        <v>0</v>
      </c>
      <c r="N194" s="193"/>
      <c r="O194" s="32">
        <f t="shared" si="33"/>
        <v>0</v>
      </c>
      <c r="P194" s="238"/>
      <c r="Q194" s="238"/>
    </row>
    <row r="195" spans="1:17" s="4" customFormat="1" ht="75.75" customHeight="1" x14ac:dyDescent="0.25">
      <c r="A195" s="564" t="s">
        <v>439</v>
      </c>
      <c r="B195" s="11" t="s">
        <v>435</v>
      </c>
      <c r="C195" s="99" t="s">
        <v>440</v>
      </c>
      <c r="D195" s="437">
        <v>20</v>
      </c>
      <c r="E195" s="29"/>
      <c r="F195" s="173"/>
      <c r="G195" s="29"/>
      <c r="H195" s="29"/>
      <c r="I195" s="29"/>
      <c r="J195" s="29"/>
      <c r="K195" s="193"/>
      <c r="L195" s="194"/>
      <c r="M195" s="47">
        <f t="shared" si="32"/>
        <v>0</v>
      </c>
      <c r="N195" s="193"/>
      <c r="O195" s="32">
        <f t="shared" si="33"/>
        <v>0</v>
      </c>
      <c r="P195" s="238"/>
      <c r="Q195" s="238"/>
    </row>
    <row r="196" spans="1:17" s="4" customFormat="1" ht="15.75" x14ac:dyDescent="0.25">
      <c r="A196" s="564" t="s">
        <v>441</v>
      </c>
      <c r="B196" s="141" t="s">
        <v>442</v>
      </c>
      <c r="C196" s="99" t="s">
        <v>100</v>
      </c>
      <c r="D196" s="437">
        <v>20</v>
      </c>
      <c r="E196" s="29"/>
      <c r="F196" s="173"/>
      <c r="G196" s="29"/>
      <c r="H196" s="29"/>
      <c r="I196" s="29"/>
      <c r="J196" s="29"/>
      <c r="K196" s="193"/>
      <c r="L196" s="194"/>
      <c r="M196" s="47">
        <f t="shared" si="32"/>
        <v>0</v>
      </c>
      <c r="N196" s="193"/>
      <c r="O196" s="32">
        <f t="shared" si="33"/>
        <v>0</v>
      </c>
      <c r="P196" s="238"/>
      <c r="Q196" s="238"/>
    </row>
    <row r="197" spans="1:17" s="4" customFormat="1" ht="88.5" customHeight="1" x14ac:dyDescent="0.25">
      <c r="A197" s="564" t="s">
        <v>443</v>
      </c>
      <c r="B197" s="11" t="s">
        <v>444</v>
      </c>
      <c r="C197" s="99" t="s">
        <v>445</v>
      </c>
      <c r="D197" s="437">
        <v>15</v>
      </c>
      <c r="E197" s="29"/>
      <c r="F197" s="173"/>
      <c r="G197" s="29"/>
      <c r="H197" s="29"/>
      <c r="I197" s="29"/>
      <c r="J197" s="29"/>
      <c r="K197" s="193"/>
      <c r="L197" s="194"/>
      <c r="M197" s="47">
        <f t="shared" si="32"/>
        <v>0</v>
      </c>
      <c r="N197" s="193"/>
      <c r="O197" s="32">
        <f t="shared" si="33"/>
        <v>0</v>
      </c>
      <c r="P197" s="238"/>
      <c r="Q197" s="238"/>
    </row>
    <row r="198" spans="1:17" s="4" customFormat="1" ht="15.75" x14ac:dyDescent="0.25">
      <c r="A198" s="564" t="s">
        <v>446</v>
      </c>
      <c r="B198" s="141" t="s">
        <v>447</v>
      </c>
      <c r="C198" s="99" t="s">
        <v>100</v>
      </c>
      <c r="D198" s="437">
        <v>15</v>
      </c>
      <c r="E198" s="29"/>
      <c r="F198" s="173"/>
      <c r="G198" s="29"/>
      <c r="H198" s="29"/>
      <c r="I198" s="29"/>
      <c r="J198" s="29"/>
      <c r="K198" s="193"/>
      <c r="L198" s="194"/>
      <c r="M198" s="47">
        <f t="shared" si="32"/>
        <v>0</v>
      </c>
      <c r="N198" s="193"/>
      <c r="O198" s="32">
        <f t="shared" si="33"/>
        <v>0</v>
      </c>
      <c r="P198" s="238"/>
      <c r="Q198" s="238"/>
    </row>
    <row r="199" spans="1:17" s="4" customFormat="1" ht="92.25" customHeight="1" x14ac:dyDescent="0.25">
      <c r="A199" s="564" t="s">
        <v>448</v>
      </c>
      <c r="B199" s="11" t="s">
        <v>444</v>
      </c>
      <c r="C199" s="99" t="s">
        <v>449</v>
      </c>
      <c r="D199" s="437">
        <v>15</v>
      </c>
      <c r="E199" s="29"/>
      <c r="F199" s="173"/>
      <c r="G199" s="29"/>
      <c r="H199" s="29"/>
      <c r="I199" s="29"/>
      <c r="J199" s="29"/>
      <c r="K199" s="193"/>
      <c r="L199" s="194"/>
      <c r="M199" s="47">
        <f t="shared" si="32"/>
        <v>0</v>
      </c>
      <c r="N199" s="193"/>
      <c r="O199" s="32">
        <f t="shared" si="33"/>
        <v>0</v>
      </c>
      <c r="P199" s="238"/>
      <c r="Q199" s="238"/>
    </row>
    <row r="200" spans="1:17" s="4" customFormat="1" ht="19.5" customHeight="1" x14ac:dyDescent="0.25">
      <c r="A200" s="564" t="s">
        <v>450</v>
      </c>
      <c r="B200" s="141" t="s">
        <v>451</v>
      </c>
      <c r="C200" s="99" t="s">
        <v>100</v>
      </c>
      <c r="D200" s="437">
        <v>15</v>
      </c>
      <c r="E200" s="29"/>
      <c r="F200" s="173"/>
      <c r="G200" s="29"/>
      <c r="H200" s="29"/>
      <c r="I200" s="29"/>
      <c r="J200" s="29"/>
      <c r="K200" s="193"/>
      <c r="L200" s="194"/>
      <c r="M200" s="47">
        <f t="shared" si="32"/>
        <v>0</v>
      </c>
      <c r="N200" s="193"/>
      <c r="O200" s="32">
        <f t="shared" si="33"/>
        <v>0</v>
      </c>
      <c r="P200" s="238"/>
      <c r="Q200" s="238"/>
    </row>
    <row r="201" spans="1:17" s="4" customFormat="1" ht="51" x14ac:dyDescent="0.25">
      <c r="A201" s="564" t="s">
        <v>452</v>
      </c>
      <c r="B201" s="11" t="s">
        <v>453</v>
      </c>
      <c r="C201" s="99" t="s">
        <v>445</v>
      </c>
      <c r="D201" s="437">
        <v>15</v>
      </c>
      <c r="E201" s="29"/>
      <c r="F201" s="173"/>
      <c r="G201" s="29"/>
      <c r="H201" s="29"/>
      <c r="I201" s="29"/>
      <c r="J201" s="29"/>
      <c r="K201" s="193"/>
      <c r="L201" s="194"/>
      <c r="M201" s="47">
        <f t="shared" si="32"/>
        <v>0</v>
      </c>
      <c r="N201" s="193"/>
      <c r="O201" s="32">
        <f t="shared" si="33"/>
        <v>0</v>
      </c>
      <c r="P201" s="238"/>
      <c r="Q201" s="238"/>
    </row>
    <row r="202" spans="1:17" s="4" customFormat="1" ht="21.75" customHeight="1" x14ac:dyDescent="0.25">
      <c r="A202" s="564" t="s">
        <v>454</v>
      </c>
      <c r="B202" s="142" t="s">
        <v>455</v>
      </c>
      <c r="C202" s="112" t="s">
        <v>100</v>
      </c>
      <c r="D202" s="437">
        <v>15</v>
      </c>
      <c r="E202" s="29"/>
      <c r="F202" s="173"/>
      <c r="G202" s="29"/>
      <c r="H202" s="29"/>
      <c r="I202" s="29"/>
      <c r="J202" s="29"/>
      <c r="K202" s="193"/>
      <c r="L202" s="194"/>
      <c r="M202" s="47">
        <f t="shared" si="32"/>
        <v>0</v>
      </c>
      <c r="N202" s="193"/>
      <c r="O202" s="32">
        <f t="shared" si="33"/>
        <v>0</v>
      </c>
      <c r="P202" s="238"/>
      <c r="Q202" s="238"/>
    </row>
    <row r="203" spans="1:17" s="4" customFormat="1" ht="76.5" customHeight="1" x14ac:dyDescent="0.25">
      <c r="A203" s="564" t="s">
        <v>456</v>
      </c>
      <c r="B203" s="11" t="s">
        <v>457</v>
      </c>
      <c r="C203" s="99" t="s">
        <v>458</v>
      </c>
      <c r="D203" s="437">
        <v>15</v>
      </c>
      <c r="E203" s="29"/>
      <c r="F203" s="173"/>
      <c r="G203" s="29"/>
      <c r="H203" s="29"/>
      <c r="I203" s="29"/>
      <c r="J203" s="29"/>
      <c r="K203" s="193"/>
      <c r="L203" s="194"/>
      <c r="M203" s="47">
        <f t="shared" si="32"/>
        <v>0</v>
      </c>
      <c r="N203" s="193"/>
      <c r="O203" s="32">
        <f t="shared" si="33"/>
        <v>0</v>
      </c>
      <c r="P203" s="238"/>
      <c r="Q203" s="238"/>
    </row>
    <row r="204" spans="1:17" s="4" customFormat="1" ht="22.5" customHeight="1" x14ac:dyDescent="0.25">
      <c r="A204" s="564" t="s">
        <v>459</v>
      </c>
      <c r="B204" s="141" t="s">
        <v>460</v>
      </c>
      <c r="C204" s="99" t="s">
        <v>100</v>
      </c>
      <c r="D204" s="437">
        <v>15</v>
      </c>
      <c r="E204" s="29"/>
      <c r="F204" s="173"/>
      <c r="G204" s="29"/>
      <c r="H204" s="29"/>
      <c r="I204" s="29"/>
      <c r="J204" s="29"/>
      <c r="K204" s="193"/>
      <c r="L204" s="194"/>
      <c r="M204" s="47">
        <f t="shared" si="32"/>
        <v>0</v>
      </c>
      <c r="N204" s="193"/>
      <c r="O204" s="32">
        <f t="shared" si="33"/>
        <v>0</v>
      </c>
      <c r="P204" s="238"/>
      <c r="Q204" s="238"/>
    </row>
    <row r="205" spans="1:17" s="4" customFormat="1" ht="76.5" customHeight="1" x14ac:dyDescent="0.25">
      <c r="A205" s="564" t="s">
        <v>461</v>
      </c>
      <c r="B205" s="11" t="s">
        <v>462</v>
      </c>
      <c r="C205" s="99" t="s">
        <v>463</v>
      </c>
      <c r="D205" s="437">
        <v>15</v>
      </c>
      <c r="E205" s="29"/>
      <c r="F205" s="173"/>
      <c r="G205" s="29"/>
      <c r="H205" s="29"/>
      <c r="I205" s="29"/>
      <c r="J205" s="29"/>
      <c r="K205" s="193"/>
      <c r="L205" s="194"/>
      <c r="M205" s="47">
        <f t="shared" si="32"/>
        <v>0</v>
      </c>
      <c r="N205" s="193"/>
      <c r="O205" s="32">
        <f t="shared" si="33"/>
        <v>0</v>
      </c>
      <c r="P205" s="238"/>
      <c r="Q205" s="238"/>
    </row>
    <row r="206" spans="1:17" s="4" customFormat="1" ht="21" customHeight="1" x14ac:dyDescent="0.25">
      <c r="A206" s="564" t="s">
        <v>464</v>
      </c>
      <c r="B206" s="142" t="s">
        <v>465</v>
      </c>
      <c r="C206" s="112" t="s">
        <v>100</v>
      </c>
      <c r="D206" s="437">
        <v>15</v>
      </c>
      <c r="E206" s="29"/>
      <c r="F206" s="173"/>
      <c r="G206" s="29"/>
      <c r="H206" s="29"/>
      <c r="I206" s="29"/>
      <c r="J206" s="29"/>
      <c r="K206" s="193"/>
      <c r="L206" s="194"/>
      <c r="M206" s="47">
        <f t="shared" si="32"/>
        <v>0</v>
      </c>
      <c r="N206" s="193"/>
      <c r="O206" s="32">
        <f t="shared" si="33"/>
        <v>0</v>
      </c>
      <c r="P206" s="238"/>
      <c r="Q206" s="238"/>
    </row>
    <row r="207" spans="1:17" s="4" customFormat="1" ht="78" customHeight="1" x14ac:dyDescent="0.25">
      <c r="A207" s="564" t="s">
        <v>466</v>
      </c>
      <c r="B207" s="142" t="s">
        <v>467</v>
      </c>
      <c r="C207" s="112" t="s">
        <v>468</v>
      </c>
      <c r="D207" s="437">
        <v>30</v>
      </c>
      <c r="E207" s="29"/>
      <c r="F207" s="173"/>
      <c r="G207" s="29"/>
      <c r="H207" s="29"/>
      <c r="I207" s="29"/>
      <c r="J207" s="29"/>
      <c r="K207" s="193"/>
      <c r="L207" s="194"/>
      <c r="M207" s="47">
        <f t="shared" si="32"/>
        <v>0</v>
      </c>
      <c r="N207" s="193"/>
      <c r="O207" s="32">
        <f t="shared" si="33"/>
        <v>0</v>
      </c>
      <c r="P207" s="238"/>
      <c r="Q207" s="238"/>
    </row>
    <row r="208" spans="1:17" ht="15.75" x14ac:dyDescent="0.25">
      <c r="A208" s="571"/>
      <c r="B208" s="210" t="s">
        <v>469</v>
      </c>
      <c r="C208" s="273"/>
      <c r="D208" s="438"/>
      <c r="E208" s="28"/>
      <c r="F208" s="169"/>
      <c r="G208" s="28"/>
      <c r="H208" s="28"/>
      <c r="I208" s="28"/>
      <c r="J208" s="28"/>
      <c r="K208" s="189"/>
      <c r="L208" s="190"/>
      <c r="M208" s="189"/>
      <c r="N208" s="189"/>
      <c r="O208" s="115">
        <f>SUM(O184:O207)</f>
        <v>0</v>
      </c>
      <c r="P208" s="114"/>
      <c r="Q208" s="114"/>
    </row>
    <row r="209" spans="1:17" ht="15.75" x14ac:dyDescent="0.25">
      <c r="A209" s="556"/>
      <c r="B209" s="210" t="s">
        <v>470</v>
      </c>
      <c r="C209" s="268"/>
      <c r="D209" s="438"/>
      <c r="E209" s="28"/>
      <c r="F209" s="169"/>
      <c r="G209" s="28"/>
      <c r="H209" s="28"/>
      <c r="I209" s="28"/>
      <c r="J209" s="28"/>
      <c r="K209" s="189"/>
      <c r="L209" s="190"/>
      <c r="M209" s="189"/>
      <c r="N209" s="189"/>
      <c r="O209" s="148"/>
      <c r="P209" s="114"/>
      <c r="Q209" s="114"/>
    </row>
    <row r="210" spans="1:17" s="4" customFormat="1" ht="30" customHeight="1" x14ac:dyDescent="0.25">
      <c r="A210" s="564" t="s">
        <v>471</v>
      </c>
      <c r="B210" s="125" t="s">
        <v>470</v>
      </c>
      <c r="C210" s="111" t="s">
        <v>472</v>
      </c>
      <c r="D210" s="440">
        <v>20</v>
      </c>
      <c r="E210" s="29"/>
      <c r="F210" s="173"/>
      <c r="G210" s="29"/>
      <c r="H210" s="29"/>
      <c r="I210" s="29"/>
      <c r="J210" s="29"/>
      <c r="K210" s="193"/>
      <c r="L210" s="194"/>
      <c r="M210" s="47">
        <f t="shared" ref="M210:M214" si="34">K210*(1-L210)</f>
        <v>0</v>
      </c>
      <c r="N210" s="193"/>
      <c r="O210" s="32">
        <f t="shared" ref="O210:O214" si="35">D210*(M210+N210)</f>
        <v>0</v>
      </c>
      <c r="P210" s="85"/>
      <c r="Q210" s="85"/>
    </row>
    <row r="211" spans="1:17" s="4" customFormat="1" ht="31.5" customHeight="1" x14ac:dyDescent="0.25">
      <c r="A211" s="564" t="s">
        <v>473</v>
      </c>
      <c r="B211" s="125" t="s">
        <v>470</v>
      </c>
      <c r="C211" s="111" t="s">
        <v>474</v>
      </c>
      <c r="D211" s="440">
        <v>20</v>
      </c>
      <c r="E211" s="29"/>
      <c r="F211" s="173"/>
      <c r="G211" s="29"/>
      <c r="H211" s="29"/>
      <c r="I211" s="29"/>
      <c r="J211" s="29"/>
      <c r="K211" s="193"/>
      <c r="L211" s="194"/>
      <c r="M211" s="47">
        <f t="shared" si="34"/>
        <v>0</v>
      </c>
      <c r="N211" s="193"/>
      <c r="O211" s="32">
        <f t="shared" si="35"/>
        <v>0</v>
      </c>
      <c r="P211" s="85"/>
      <c r="Q211" s="85"/>
    </row>
    <row r="212" spans="1:17" s="4" customFormat="1" ht="72.75" customHeight="1" x14ac:dyDescent="0.25">
      <c r="A212" s="564" t="s">
        <v>475</v>
      </c>
      <c r="B212" s="125" t="s">
        <v>476</v>
      </c>
      <c r="C212" s="111" t="s">
        <v>477</v>
      </c>
      <c r="D212" s="440">
        <v>20</v>
      </c>
      <c r="E212" s="29"/>
      <c r="F212" s="173"/>
      <c r="G212" s="29"/>
      <c r="H212" s="29"/>
      <c r="I212" s="29"/>
      <c r="J212" s="29"/>
      <c r="K212" s="193"/>
      <c r="L212" s="194"/>
      <c r="M212" s="47">
        <f t="shared" si="34"/>
        <v>0</v>
      </c>
      <c r="N212" s="193"/>
      <c r="O212" s="32">
        <f t="shared" si="35"/>
        <v>0</v>
      </c>
      <c r="P212" s="85"/>
      <c r="Q212" s="85"/>
    </row>
    <row r="213" spans="1:17" s="4" customFormat="1" ht="34.5" customHeight="1" x14ac:dyDescent="0.25">
      <c r="A213" s="564" t="s">
        <v>478</v>
      </c>
      <c r="B213" s="125" t="s">
        <v>479</v>
      </c>
      <c r="C213" s="111" t="s">
        <v>480</v>
      </c>
      <c r="D213" s="440">
        <v>20</v>
      </c>
      <c r="E213" s="29"/>
      <c r="F213" s="173"/>
      <c r="G213" s="29"/>
      <c r="H213" s="29"/>
      <c r="I213" s="29"/>
      <c r="J213" s="29"/>
      <c r="K213" s="193"/>
      <c r="L213" s="194"/>
      <c r="M213" s="47">
        <f t="shared" si="34"/>
        <v>0</v>
      </c>
      <c r="N213" s="193"/>
      <c r="O213" s="32">
        <f t="shared" si="35"/>
        <v>0</v>
      </c>
      <c r="P213" s="85"/>
      <c r="Q213" s="85"/>
    </row>
    <row r="214" spans="1:17" s="4" customFormat="1" ht="30" x14ac:dyDescent="0.25">
      <c r="A214" s="564" t="s">
        <v>481</v>
      </c>
      <c r="B214" s="136" t="s">
        <v>482</v>
      </c>
      <c r="C214" s="113" t="s">
        <v>483</v>
      </c>
      <c r="D214" s="440">
        <v>20</v>
      </c>
      <c r="E214" s="44"/>
      <c r="F214" s="179"/>
      <c r="G214" s="44"/>
      <c r="H214" s="44"/>
      <c r="I214" s="44"/>
      <c r="J214" s="44"/>
      <c r="K214" s="197"/>
      <c r="L214" s="198"/>
      <c r="M214" s="47">
        <f t="shared" si="34"/>
        <v>0</v>
      </c>
      <c r="N214" s="197"/>
      <c r="O214" s="32">
        <f t="shared" si="35"/>
        <v>0</v>
      </c>
      <c r="P214" s="85"/>
      <c r="Q214" s="85"/>
    </row>
    <row r="215" spans="1:17" ht="16.5" thickBot="1" x14ac:dyDescent="0.3">
      <c r="A215" s="556"/>
      <c r="B215" s="210" t="s">
        <v>484</v>
      </c>
      <c r="C215" s="268"/>
      <c r="D215" s="438"/>
      <c r="E215" s="28"/>
      <c r="F215" s="169"/>
      <c r="G215" s="28"/>
      <c r="H215" s="28"/>
      <c r="I215" s="28"/>
      <c r="J215" s="28"/>
      <c r="K215" s="189"/>
      <c r="L215" s="190"/>
      <c r="M215" s="189"/>
      <c r="N215" s="189"/>
      <c r="O215" s="277">
        <f>SUM(O210:O214)</f>
        <v>0</v>
      </c>
      <c r="P215" s="114"/>
      <c r="Q215" s="114"/>
    </row>
    <row r="216" spans="1:17" s="140" customFormat="1" ht="19.5" thickBot="1" x14ac:dyDescent="0.35">
      <c r="A216" s="567">
        <v>8</v>
      </c>
      <c r="B216" s="214" t="s">
        <v>485</v>
      </c>
      <c r="C216" s="134"/>
      <c r="D216" s="410"/>
      <c r="E216" s="221"/>
      <c r="F216" s="222"/>
      <c r="G216" s="221"/>
      <c r="H216" s="221"/>
      <c r="I216" s="221"/>
      <c r="J216" s="221"/>
      <c r="K216" s="223"/>
      <c r="L216" s="224"/>
      <c r="M216" s="223"/>
      <c r="N216" s="223"/>
      <c r="O216" s="276">
        <f>O215+O208</f>
        <v>0</v>
      </c>
      <c r="P216" s="220"/>
      <c r="Q216" s="139"/>
    </row>
    <row r="217" spans="1:17" s="4" customFormat="1" ht="19.5" thickBot="1" x14ac:dyDescent="0.35">
      <c r="A217" s="567">
        <v>9</v>
      </c>
      <c r="B217" s="214" t="s">
        <v>683</v>
      </c>
      <c r="C217" s="134"/>
      <c r="D217" s="410"/>
      <c r="E217" s="221"/>
      <c r="F217" s="222"/>
      <c r="G217" s="221"/>
      <c r="H217" s="221"/>
      <c r="I217" s="221"/>
      <c r="J217" s="221"/>
      <c r="K217" s="223"/>
      <c r="L217" s="224"/>
      <c r="M217" s="223"/>
      <c r="N217" s="223"/>
      <c r="O217" s="266"/>
      <c r="P217" s="220"/>
      <c r="Q217" s="139"/>
    </row>
    <row r="218" spans="1:17" s="4" customFormat="1" ht="45.75" customHeight="1" x14ac:dyDescent="0.25">
      <c r="A218" s="564" t="s">
        <v>486</v>
      </c>
      <c r="B218" s="127" t="s">
        <v>487</v>
      </c>
      <c r="C218" s="99" t="s">
        <v>488</v>
      </c>
      <c r="D218" s="441">
        <v>20</v>
      </c>
      <c r="E218" s="45"/>
      <c r="F218" s="178"/>
      <c r="G218" s="45"/>
      <c r="H218" s="45"/>
      <c r="I218" s="45"/>
      <c r="J218" s="45"/>
      <c r="K218" s="193"/>
      <c r="L218" s="194"/>
      <c r="M218" s="47">
        <f t="shared" ref="M218:M241" si="36">K218*(1-L218)</f>
        <v>0</v>
      </c>
      <c r="N218" s="193"/>
      <c r="O218" s="32">
        <f t="shared" ref="O218:O231" si="37">D218*(M218+N218)</f>
        <v>0</v>
      </c>
      <c r="P218" s="238"/>
      <c r="Q218" s="238"/>
    </row>
    <row r="219" spans="1:17" s="4" customFormat="1" ht="30" x14ac:dyDescent="0.25">
      <c r="A219" s="564" t="s">
        <v>489</v>
      </c>
      <c r="B219" s="125" t="s">
        <v>490</v>
      </c>
      <c r="C219" s="99" t="s">
        <v>100</v>
      </c>
      <c r="D219" s="441">
        <v>20</v>
      </c>
      <c r="E219" s="29"/>
      <c r="F219" s="173"/>
      <c r="G219" s="29"/>
      <c r="H219" s="29"/>
      <c r="I219" s="29"/>
      <c r="J219" s="29"/>
      <c r="K219" s="193"/>
      <c r="L219" s="194"/>
      <c r="M219" s="47">
        <f t="shared" si="36"/>
        <v>0</v>
      </c>
      <c r="N219" s="193"/>
      <c r="O219" s="32">
        <f t="shared" si="37"/>
        <v>0</v>
      </c>
      <c r="P219" s="238"/>
      <c r="Q219" s="238"/>
    </row>
    <row r="220" spans="1:17" s="4" customFormat="1" ht="58.5" customHeight="1" x14ac:dyDescent="0.25">
      <c r="A220" s="564" t="s">
        <v>491</v>
      </c>
      <c r="B220" s="125" t="s">
        <v>492</v>
      </c>
      <c r="C220" s="99" t="s">
        <v>493</v>
      </c>
      <c r="D220" s="441">
        <v>40</v>
      </c>
      <c r="E220" s="29"/>
      <c r="F220" s="173"/>
      <c r="G220" s="29"/>
      <c r="H220" s="29"/>
      <c r="I220" s="29"/>
      <c r="J220" s="29"/>
      <c r="K220" s="193"/>
      <c r="L220" s="194"/>
      <c r="M220" s="47">
        <f t="shared" si="36"/>
        <v>0</v>
      </c>
      <c r="N220" s="193"/>
      <c r="O220" s="32">
        <f t="shared" si="37"/>
        <v>0</v>
      </c>
      <c r="P220" s="238"/>
      <c r="Q220" s="238"/>
    </row>
    <row r="221" spans="1:17" s="4" customFormat="1" ht="60" customHeight="1" x14ac:dyDescent="0.25">
      <c r="A221" s="564" t="s">
        <v>494</v>
      </c>
      <c r="B221" s="125" t="s">
        <v>492</v>
      </c>
      <c r="C221" s="99" t="s">
        <v>495</v>
      </c>
      <c r="D221" s="441">
        <v>40</v>
      </c>
      <c r="E221" s="29"/>
      <c r="F221" s="173"/>
      <c r="G221" s="29"/>
      <c r="H221" s="29"/>
      <c r="I221" s="29"/>
      <c r="J221" s="29"/>
      <c r="K221" s="193"/>
      <c r="L221" s="194"/>
      <c r="M221" s="47">
        <f t="shared" si="36"/>
        <v>0</v>
      </c>
      <c r="N221" s="193"/>
      <c r="O221" s="32">
        <f t="shared" si="37"/>
        <v>0</v>
      </c>
      <c r="P221" s="238"/>
      <c r="Q221" s="238"/>
    </row>
    <row r="222" spans="1:17" s="4" customFormat="1" ht="48.75" customHeight="1" x14ac:dyDescent="0.25">
      <c r="A222" s="564" t="s">
        <v>496</v>
      </c>
      <c r="B222" s="125" t="s">
        <v>497</v>
      </c>
      <c r="C222" s="99" t="s">
        <v>498</v>
      </c>
      <c r="D222" s="441">
        <v>20</v>
      </c>
      <c r="E222" s="29"/>
      <c r="F222" s="173"/>
      <c r="G222" s="29"/>
      <c r="H222" s="29"/>
      <c r="I222" s="29"/>
      <c r="J222" s="29"/>
      <c r="K222" s="193"/>
      <c r="L222" s="194"/>
      <c r="M222" s="47">
        <f t="shared" si="36"/>
        <v>0</v>
      </c>
      <c r="N222" s="193"/>
      <c r="O222" s="32">
        <f t="shared" si="37"/>
        <v>0</v>
      </c>
      <c r="P222" s="238"/>
      <c r="Q222" s="238"/>
    </row>
    <row r="223" spans="1:17" s="4" customFormat="1" ht="51.75" customHeight="1" x14ac:dyDescent="0.25">
      <c r="A223" s="564" t="s">
        <v>499</v>
      </c>
      <c r="B223" s="125" t="s">
        <v>500</v>
      </c>
      <c r="C223" s="99" t="s">
        <v>501</v>
      </c>
      <c r="D223" s="441">
        <v>20</v>
      </c>
      <c r="E223" s="29"/>
      <c r="F223" s="173"/>
      <c r="G223" s="29"/>
      <c r="H223" s="29"/>
      <c r="I223" s="29"/>
      <c r="J223" s="29"/>
      <c r="K223" s="193"/>
      <c r="L223" s="194"/>
      <c r="M223" s="47">
        <f t="shared" si="36"/>
        <v>0</v>
      </c>
      <c r="N223" s="193"/>
      <c r="O223" s="32">
        <f t="shared" si="37"/>
        <v>0</v>
      </c>
      <c r="P223" s="238"/>
      <c r="Q223" s="238"/>
    </row>
    <row r="224" spans="1:17" s="4" customFormat="1" ht="57" customHeight="1" x14ac:dyDescent="0.25">
      <c r="A224" s="564" t="s">
        <v>502</v>
      </c>
      <c r="B224" s="125" t="s">
        <v>503</v>
      </c>
      <c r="C224" s="99" t="s">
        <v>504</v>
      </c>
      <c r="D224" s="441">
        <v>40</v>
      </c>
      <c r="E224" s="29"/>
      <c r="F224" s="173"/>
      <c r="G224" s="29"/>
      <c r="H224" s="29"/>
      <c r="I224" s="29"/>
      <c r="J224" s="29"/>
      <c r="K224" s="193"/>
      <c r="L224" s="194"/>
      <c r="M224" s="47">
        <f t="shared" si="36"/>
        <v>0</v>
      </c>
      <c r="N224" s="193"/>
      <c r="O224" s="32">
        <f t="shared" si="37"/>
        <v>0</v>
      </c>
      <c r="P224" s="238"/>
      <c r="Q224" s="238"/>
    </row>
    <row r="225" spans="1:17" s="4" customFormat="1" ht="58.5" customHeight="1" x14ac:dyDescent="0.25">
      <c r="A225" s="564" t="s">
        <v>505</v>
      </c>
      <c r="B225" s="130" t="s">
        <v>506</v>
      </c>
      <c r="C225" s="99" t="s">
        <v>507</v>
      </c>
      <c r="D225" s="441">
        <v>30</v>
      </c>
      <c r="E225" s="29"/>
      <c r="F225" s="173"/>
      <c r="G225" s="29"/>
      <c r="H225" s="29"/>
      <c r="I225" s="29"/>
      <c r="J225" s="29"/>
      <c r="K225" s="193"/>
      <c r="L225" s="194"/>
      <c r="M225" s="47">
        <f t="shared" si="36"/>
        <v>0</v>
      </c>
      <c r="N225" s="193"/>
      <c r="O225" s="32">
        <f t="shared" si="37"/>
        <v>0</v>
      </c>
      <c r="P225" s="238"/>
      <c r="Q225" s="238"/>
    </row>
    <row r="226" spans="1:17" s="4" customFormat="1" ht="69.75" customHeight="1" x14ac:dyDescent="0.25">
      <c r="A226" s="564" t="s">
        <v>508</v>
      </c>
      <c r="B226" s="130" t="s">
        <v>509</v>
      </c>
      <c r="C226" s="99" t="s">
        <v>510</v>
      </c>
      <c r="D226" s="441">
        <v>30</v>
      </c>
      <c r="E226" s="29"/>
      <c r="F226" s="173"/>
      <c r="G226" s="29"/>
      <c r="H226" s="29"/>
      <c r="I226" s="29"/>
      <c r="J226" s="29"/>
      <c r="K226" s="193"/>
      <c r="L226" s="194"/>
      <c r="M226" s="47">
        <f t="shared" si="36"/>
        <v>0</v>
      </c>
      <c r="N226" s="193"/>
      <c r="O226" s="32">
        <f t="shared" si="37"/>
        <v>0</v>
      </c>
      <c r="P226" s="238"/>
      <c r="Q226" s="238"/>
    </row>
    <row r="227" spans="1:17" s="4" customFormat="1" ht="42" customHeight="1" x14ac:dyDescent="0.25">
      <c r="A227" s="564" t="s">
        <v>511</v>
      </c>
      <c r="B227" s="135" t="s">
        <v>512</v>
      </c>
      <c r="C227" s="99" t="s">
        <v>513</v>
      </c>
      <c r="D227" s="441">
        <v>20</v>
      </c>
      <c r="E227" s="29"/>
      <c r="F227" s="173"/>
      <c r="G227" s="29"/>
      <c r="H227" s="29"/>
      <c r="I227" s="29"/>
      <c r="J227" s="29"/>
      <c r="K227" s="193"/>
      <c r="L227" s="194"/>
      <c r="M227" s="47">
        <f t="shared" si="36"/>
        <v>0</v>
      </c>
      <c r="N227" s="193"/>
      <c r="O227" s="32">
        <f t="shared" si="37"/>
        <v>0</v>
      </c>
      <c r="P227" s="87"/>
      <c r="Q227" s="87"/>
    </row>
    <row r="228" spans="1:17" s="4" customFormat="1" ht="75" customHeight="1" x14ac:dyDescent="0.25">
      <c r="A228" s="564" t="s">
        <v>514</v>
      </c>
      <c r="B228" s="130" t="s">
        <v>515</v>
      </c>
      <c r="C228" s="99" t="s">
        <v>758</v>
      </c>
      <c r="D228" s="441">
        <v>20</v>
      </c>
      <c r="E228" s="29"/>
      <c r="F228" s="173"/>
      <c r="G228" s="29"/>
      <c r="H228" s="29"/>
      <c r="I228" s="29"/>
      <c r="J228" s="29"/>
      <c r="K228" s="193"/>
      <c r="L228" s="194"/>
      <c r="M228" s="47">
        <f t="shared" si="36"/>
        <v>0</v>
      </c>
      <c r="N228" s="193"/>
      <c r="O228" s="32">
        <f t="shared" si="37"/>
        <v>0</v>
      </c>
      <c r="P228" s="87"/>
      <c r="Q228" s="87"/>
    </row>
    <row r="229" spans="1:17" s="4" customFormat="1" ht="102.75" customHeight="1" x14ac:dyDescent="0.25">
      <c r="A229" s="564" t="s">
        <v>516</v>
      </c>
      <c r="B229" s="130" t="s">
        <v>517</v>
      </c>
      <c r="C229" s="99" t="s">
        <v>518</v>
      </c>
      <c r="D229" s="441">
        <v>20</v>
      </c>
      <c r="E229" s="29"/>
      <c r="F229" s="173"/>
      <c r="G229" s="29"/>
      <c r="H229" s="29"/>
      <c r="I229" s="29"/>
      <c r="J229" s="29"/>
      <c r="K229" s="193"/>
      <c r="L229" s="194"/>
      <c r="M229" s="47">
        <f t="shared" si="36"/>
        <v>0</v>
      </c>
      <c r="N229" s="193"/>
      <c r="O229" s="32">
        <f t="shared" si="37"/>
        <v>0</v>
      </c>
      <c r="P229" s="87"/>
      <c r="Q229" s="87"/>
    </row>
    <row r="230" spans="1:17" s="4" customFormat="1" ht="60" customHeight="1" x14ac:dyDescent="0.25">
      <c r="A230" s="564" t="s">
        <v>519</v>
      </c>
      <c r="B230" s="130" t="s">
        <v>520</v>
      </c>
      <c r="C230" s="99" t="s">
        <v>521</v>
      </c>
      <c r="D230" s="441">
        <v>20</v>
      </c>
      <c r="E230" s="29"/>
      <c r="F230" s="173"/>
      <c r="G230" s="29"/>
      <c r="H230" s="29"/>
      <c r="I230" s="29"/>
      <c r="J230" s="29"/>
      <c r="K230" s="193"/>
      <c r="L230" s="194"/>
      <c r="M230" s="47">
        <f t="shared" si="36"/>
        <v>0</v>
      </c>
      <c r="N230" s="193"/>
      <c r="O230" s="32">
        <f t="shared" si="37"/>
        <v>0</v>
      </c>
      <c r="P230" s="87"/>
      <c r="Q230" s="87"/>
    </row>
    <row r="231" spans="1:17" s="4" customFormat="1" ht="60" customHeight="1" x14ac:dyDescent="0.25">
      <c r="A231" s="564" t="s">
        <v>522</v>
      </c>
      <c r="B231" s="125" t="s">
        <v>523</v>
      </c>
      <c r="C231" s="99" t="s">
        <v>524</v>
      </c>
      <c r="D231" s="441">
        <v>40</v>
      </c>
      <c r="E231" s="29"/>
      <c r="F231" s="173"/>
      <c r="G231" s="29"/>
      <c r="H231" s="29"/>
      <c r="I231" s="29"/>
      <c r="J231" s="29"/>
      <c r="K231" s="193"/>
      <c r="L231" s="194"/>
      <c r="M231" s="47">
        <f t="shared" si="36"/>
        <v>0</v>
      </c>
      <c r="N231" s="193"/>
      <c r="O231" s="32">
        <f t="shared" si="37"/>
        <v>0</v>
      </c>
      <c r="P231" s="238"/>
      <c r="Q231" s="238"/>
    </row>
    <row r="232" spans="1:17" s="4" customFormat="1" ht="30" x14ac:dyDescent="0.25">
      <c r="A232" s="564" t="s">
        <v>525</v>
      </c>
      <c r="B232" s="125" t="s">
        <v>526</v>
      </c>
      <c r="C232" s="99" t="s">
        <v>109</v>
      </c>
      <c r="D232" s="441">
        <v>30</v>
      </c>
      <c r="E232" s="29"/>
      <c r="F232" s="173"/>
      <c r="G232" s="29"/>
      <c r="H232" s="29"/>
      <c r="I232" s="29"/>
      <c r="J232" s="29"/>
      <c r="K232" s="193"/>
      <c r="L232" s="194"/>
      <c r="M232" s="47">
        <f t="shared" si="36"/>
        <v>0</v>
      </c>
      <c r="N232" s="193"/>
      <c r="O232" s="32">
        <f t="shared" ref="O232:O241" si="38">D232*(M232+N232)</f>
        <v>0</v>
      </c>
      <c r="P232" s="238"/>
      <c r="Q232" s="238"/>
    </row>
    <row r="233" spans="1:17" s="4" customFormat="1" ht="15.75" x14ac:dyDescent="0.25">
      <c r="A233" s="564" t="s">
        <v>527</v>
      </c>
      <c r="B233" s="125" t="s">
        <v>528</v>
      </c>
      <c r="C233" s="99" t="s">
        <v>529</v>
      </c>
      <c r="D233" s="441">
        <v>20</v>
      </c>
      <c r="E233" s="29"/>
      <c r="F233" s="173"/>
      <c r="G233" s="29"/>
      <c r="H233" s="29"/>
      <c r="I233" s="29"/>
      <c r="J233" s="29"/>
      <c r="K233" s="193"/>
      <c r="L233" s="194"/>
      <c r="M233" s="47">
        <f t="shared" si="36"/>
        <v>0</v>
      </c>
      <c r="N233" s="193"/>
      <c r="O233" s="32">
        <f t="shared" si="38"/>
        <v>0</v>
      </c>
      <c r="P233" s="238"/>
      <c r="Q233" s="238"/>
    </row>
    <row r="234" spans="1:17" s="4" customFormat="1" ht="72" customHeight="1" x14ac:dyDescent="0.25">
      <c r="A234" s="564" t="s">
        <v>530</v>
      </c>
      <c r="B234" s="125" t="s">
        <v>531</v>
      </c>
      <c r="C234" s="99" t="s">
        <v>532</v>
      </c>
      <c r="D234" s="441">
        <v>30</v>
      </c>
      <c r="E234" s="29"/>
      <c r="F234" s="173"/>
      <c r="G234" s="29"/>
      <c r="H234" s="29"/>
      <c r="I234" s="29"/>
      <c r="J234" s="29"/>
      <c r="K234" s="193"/>
      <c r="L234" s="194"/>
      <c r="M234" s="47">
        <f t="shared" si="36"/>
        <v>0</v>
      </c>
      <c r="N234" s="193"/>
      <c r="O234" s="32">
        <f t="shared" si="38"/>
        <v>0</v>
      </c>
      <c r="P234" s="238"/>
      <c r="Q234" s="238"/>
    </row>
    <row r="235" spans="1:17" s="4" customFormat="1" ht="81" customHeight="1" x14ac:dyDescent="0.25">
      <c r="A235" s="564" t="s">
        <v>533</v>
      </c>
      <c r="B235" s="125" t="s">
        <v>534</v>
      </c>
      <c r="C235" s="99" t="s">
        <v>535</v>
      </c>
      <c r="D235" s="441">
        <v>20</v>
      </c>
      <c r="E235" s="29"/>
      <c r="F235" s="173"/>
      <c r="G235" s="29"/>
      <c r="H235" s="29"/>
      <c r="I235" s="29"/>
      <c r="J235" s="29"/>
      <c r="K235" s="193"/>
      <c r="L235" s="194"/>
      <c r="M235" s="47">
        <f t="shared" si="36"/>
        <v>0</v>
      </c>
      <c r="N235" s="193"/>
      <c r="O235" s="32">
        <f t="shared" si="38"/>
        <v>0</v>
      </c>
      <c r="P235" s="238"/>
      <c r="Q235" s="238"/>
    </row>
    <row r="236" spans="1:17" s="4" customFormat="1" ht="30" x14ac:dyDescent="0.25">
      <c r="A236" s="564" t="s">
        <v>536</v>
      </c>
      <c r="B236" s="123" t="s">
        <v>537</v>
      </c>
      <c r="C236" s="12" t="s">
        <v>538</v>
      </c>
      <c r="D236" s="441">
        <v>30</v>
      </c>
      <c r="E236" s="29"/>
      <c r="F236" s="173"/>
      <c r="G236" s="29"/>
      <c r="H236" s="29"/>
      <c r="I236" s="29"/>
      <c r="J236" s="29"/>
      <c r="K236" s="193"/>
      <c r="L236" s="194"/>
      <c r="M236" s="47">
        <f t="shared" si="36"/>
        <v>0</v>
      </c>
      <c r="N236" s="193"/>
      <c r="O236" s="32">
        <f t="shared" si="38"/>
        <v>0</v>
      </c>
      <c r="P236" s="238"/>
      <c r="Q236" s="238"/>
    </row>
    <row r="237" spans="1:17" s="4" customFormat="1" ht="48.75" customHeight="1" x14ac:dyDescent="0.25">
      <c r="A237" s="564" t="s">
        <v>539</v>
      </c>
      <c r="B237" s="123" t="s">
        <v>540</v>
      </c>
      <c r="C237" s="94" t="s">
        <v>541</v>
      </c>
      <c r="D237" s="441">
        <v>20</v>
      </c>
      <c r="E237" s="29"/>
      <c r="F237" s="173"/>
      <c r="G237" s="29"/>
      <c r="H237" s="29"/>
      <c r="I237" s="29"/>
      <c r="J237" s="29"/>
      <c r="K237" s="193"/>
      <c r="L237" s="194"/>
      <c r="M237" s="47">
        <f t="shared" si="36"/>
        <v>0</v>
      </c>
      <c r="N237" s="193"/>
      <c r="O237" s="32">
        <f t="shared" si="38"/>
        <v>0</v>
      </c>
      <c r="P237" s="238"/>
      <c r="Q237" s="238"/>
    </row>
    <row r="238" spans="1:17" s="4" customFormat="1" ht="51" x14ac:dyDescent="0.25">
      <c r="A238" s="564" t="s">
        <v>542</v>
      </c>
      <c r="B238" s="123" t="s">
        <v>540</v>
      </c>
      <c r="C238" s="92" t="s">
        <v>543</v>
      </c>
      <c r="D238" s="441">
        <v>20</v>
      </c>
      <c r="E238" s="29"/>
      <c r="F238" s="173"/>
      <c r="G238" s="29"/>
      <c r="H238" s="29"/>
      <c r="I238" s="29"/>
      <c r="J238" s="29"/>
      <c r="K238" s="193"/>
      <c r="L238" s="194"/>
      <c r="M238" s="47">
        <f t="shared" si="36"/>
        <v>0</v>
      </c>
      <c r="N238" s="193"/>
      <c r="O238" s="32">
        <f t="shared" si="38"/>
        <v>0</v>
      </c>
      <c r="P238" s="238"/>
      <c r="Q238" s="238"/>
    </row>
    <row r="239" spans="1:17" s="4" customFormat="1" ht="72.75" customHeight="1" x14ac:dyDescent="0.25">
      <c r="A239" s="564" t="s">
        <v>544</v>
      </c>
      <c r="B239" s="123" t="s">
        <v>545</v>
      </c>
      <c r="C239" s="92" t="s">
        <v>546</v>
      </c>
      <c r="D239" s="440">
        <v>20</v>
      </c>
      <c r="E239" s="29"/>
      <c r="F239" s="173"/>
      <c r="G239" s="29"/>
      <c r="H239" s="29"/>
      <c r="I239" s="29"/>
      <c r="J239" s="29"/>
      <c r="K239" s="193"/>
      <c r="L239" s="194"/>
      <c r="M239" s="47">
        <f t="shared" si="36"/>
        <v>0</v>
      </c>
      <c r="N239" s="193"/>
      <c r="O239" s="32">
        <f t="shared" si="38"/>
        <v>0</v>
      </c>
      <c r="P239" s="238"/>
      <c r="Q239" s="238"/>
    </row>
    <row r="240" spans="1:17" s="4" customFormat="1" ht="150" customHeight="1" x14ac:dyDescent="0.25">
      <c r="A240" s="564" t="s">
        <v>547</v>
      </c>
      <c r="B240" s="130" t="s">
        <v>548</v>
      </c>
      <c r="C240" s="99" t="s">
        <v>549</v>
      </c>
      <c r="D240" s="441">
        <v>20</v>
      </c>
      <c r="E240" s="29"/>
      <c r="F240" s="173"/>
      <c r="G240" s="29"/>
      <c r="H240" s="29"/>
      <c r="I240" s="29"/>
      <c r="J240" s="29"/>
      <c r="K240" s="193"/>
      <c r="L240" s="194"/>
      <c r="M240" s="47">
        <f t="shared" si="36"/>
        <v>0</v>
      </c>
      <c r="N240" s="193"/>
      <c r="O240" s="32">
        <f t="shared" si="38"/>
        <v>0</v>
      </c>
      <c r="P240" s="238"/>
      <c r="Q240" s="238"/>
    </row>
    <row r="241" spans="1:17" s="4" customFormat="1" ht="54" customHeight="1" thickBot="1" x14ac:dyDescent="0.3">
      <c r="A241" s="564" t="s">
        <v>550</v>
      </c>
      <c r="B241" s="130" t="s">
        <v>551</v>
      </c>
      <c r="C241" s="99" t="s">
        <v>552</v>
      </c>
      <c r="D241" s="441">
        <v>20</v>
      </c>
      <c r="E241" s="29"/>
      <c r="F241" s="173"/>
      <c r="G241" s="29"/>
      <c r="H241" s="29"/>
      <c r="I241" s="29"/>
      <c r="J241" s="29"/>
      <c r="K241" s="193"/>
      <c r="L241" s="194"/>
      <c r="M241" s="47">
        <f t="shared" si="36"/>
        <v>0</v>
      </c>
      <c r="N241" s="193"/>
      <c r="O241" s="32">
        <f t="shared" si="38"/>
        <v>0</v>
      </c>
      <c r="P241" s="238"/>
      <c r="Q241" s="238"/>
    </row>
    <row r="242" spans="1:17" s="140" customFormat="1" ht="19.5" thickBot="1" x14ac:dyDescent="0.35">
      <c r="A242" s="567">
        <v>9</v>
      </c>
      <c r="B242" s="726" t="s">
        <v>746</v>
      </c>
      <c r="C242" s="726"/>
      <c r="D242" s="410"/>
      <c r="E242" s="221"/>
      <c r="F242" s="222"/>
      <c r="G242" s="221"/>
      <c r="H242" s="221"/>
      <c r="I242" s="221"/>
      <c r="J242" s="221"/>
      <c r="K242" s="223"/>
      <c r="L242" s="224"/>
      <c r="M242" s="223"/>
      <c r="N242" s="223"/>
      <c r="O242" s="276">
        <f>SUM(O218:O241)</f>
        <v>0</v>
      </c>
      <c r="P242" s="220"/>
      <c r="Q242" s="139"/>
    </row>
    <row r="243" spans="1:17" s="4" customFormat="1" ht="19.5" thickBot="1" x14ac:dyDescent="0.35">
      <c r="A243" s="567">
        <v>10</v>
      </c>
      <c r="B243" s="214" t="s">
        <v>553</v>
      </c>
      <c r="C243" s="134"/>
      <c r="D243" s="410"/>
      <c r="E243" s="221"/>
      <c r="F243" s="222"/>
      <c r="G243" s="221"/>
      <c r="H243" s="221"/>
      <c r="I243" s="221"/>
      <c r="J243" s="221"/>
      <c r="K243" s="223"/>
      <c r="L243" s="224"/>
      <c r="M243" s="223"/>
      <c r="N243" s="223"/>
      <c r="O243" s="266"/>
      <c r="P243" s="220"/>
      <c r="Q243" s="139"/>
    </row>
    <row r="244" spans="1:17" s="4" customFormat="1" ht="195.75" customHeight="1" x14ac:dyDescent="0.25">
      <c r="A244" s="564" t="s">
        <v>554</v>
      </c>
      <c r="B244" s="660" t="s">
        <v>555</v>
      </c>
      <c r="C244" s="99" t="s">
        <v>556</v>
      </c>
      <c r="D244" s="441">
        <v>1</v>
      </c>
      <c r="E244" s="29"/>
      <c r="F244" s="173"/>
      <c r="G244" s="29">
        <f>D244*(E244+F244)</f>
        <v>0</v>
      </c>
      <c r="H244" s="29"/>
      <c r="I244" s="29"/>
      <c r="J244" s="29"/>
      <c r="K244" s="193"/>
      <c r="L244" s="194"/>
      <c r="M244" s="47">
        <f t="shared" ref="M244:M268" si="39">K244*(1-L244)</f>
        <v>0</v>
      </c>
      <c r="N244" s="193"/>
      <c r="O244" s="32">
        <f t="shared" ref="O244:O268" si="40">D244*(M244+N244)</f>
        <v>0</v>
      </c>
      <c r="P244" s="238"/>
      <c r="Q244" s="238"/>
    </row>
    <row r="245" spans="1:17" s="4" customFormat="1" ht="45" customHeight="1" x14ac:dyDescent="0.25">
      <c r="A245" s="564" t="s">
        <v>557</v>
      </c>
      <c r="B245" s="660" t="s">
        <v>558</v>
      </c>
      <c r="C245" s="99" t="s">
        <v>559</v>
      </c>
      <c r="D245" s="441">
        <v>1</v>
      </c>
      <c r="E245" s="29"/>
      <c r="F245" s="173"/>
      <c r="G245" s="29"/>
      <c r="H245" s="29"/>
      <c r="I245" s="29"/>
      <c r="J245" s="29"/>
      <c r="K245" s="193"/>
      <c r="L245" s="194"/>
      <c r="M245" s="47">
        <f t="shared" si="39"/>
        <v>0</v>
      </c>
      <c r="N245" s="193"/>
      <c r="O245" s="32">
        <f t="shared" si="40"/>
        <v>0</v>
      </c>
      <c r="P245" s="87"/>
      <c r="Q245" s="87"/>
    </row>
    <row r="246" spans="1:17" s="4" customFormat="1" ht="15.75" x14ac:dyDescent="0.25">
      <c r="A246" s="564" t="s">
        <v>560</v>
      </c>
      <c r="B246" s="660" t="s">
        <v>558</v>
      </c>
      <c r="C246" s="99" t="s">
        <v>561</v>
      </c>
      <c r="D246" s="441">
        <v>1</v>
      </c>
      <c r="E246" s="29"/>
      <c r="F246" s="173"/>
      <c r="G246" s="29"/>
      <c r="H246" s="29"/>
      <c r="I246" s="29"/>
      <c r="J246" s="29"/>
      <c r="K246" s="193"/>
      <c r="L246" s="194"/>
      <c r="M246" s="47">
        <f t="shared" si="39"/>
        <v>0</v>
      </c>
      <c r="N246" s="193"/>
      <c r="O246" s="32">
        <f t="shared" si="40"/>
        <v>0</v>
      </c>
      <c r="P246" s="87"/>
      <c r="Q246" s="87"/>
    </row>
    <row r="247" spans="1:17" s="4" customFormat="1" ht="15.75" x14ac:dyDescent="0.25">
      <c r="A247" s="564" t="s">
        <v>562</v>
      </c>
      <c r="B247" s="660" t="s">
        <v>558</v>
      </c>
      <c r="C247" s="99" t="s">
        <v>563</v>
      </c>
      <c r="D247" s="441">
        <v>1</v>
      </c>
      <c r="E247" s="29"/>
      <c r="F247" s="173"/>
      <c r="G247" s="29"/>
      <c r="H247" s="29"/>
      <c r="I247" s="29"/>
      <c r="J247" s="29"/>
      <c r="K247" s="193"/>
      <c r="L247" s="194"/>
      <c r="M247" s="47">
        <f t="shared" si="39"/>
        <v>0</v>
      </c>
      <c r="N247" s="193"/>
      <c r="O247" s="32">
        <f t="shared" si="40"/>
        <v>0</v>
      </c>
      <c r="P247" s="87"/>
      <c r="Q247" s="87"/>
    </row>
    <row r="248" spans="1:17" s="4" customFormat="1" ht="15.75" x14ac:dyDescent="0.25">
      <c r="A248" s="564" t="s">
        <v>564</v>
      </c>
      <c r="B248" s="660" t="s">
        <v>558</v>
      </c>
      <c r="C248" s="99" t="s">
        <v>565</v>
      </c>
      <c r="D248" s="441">
        <v>1</v>
      </c>
      <c r="E248" s="29"/>
      <c r="F248" s="173"/>
      <c r="G248" s="29"/>
      <c r="H248" s="29"/>
      <c r="I248" s="29"/>
      <c r="J248" s="29"/>
      <c r="K248" s="193"/>
      <c r="L248" s="194"/>
      <c r="M248" s="47">
        <f t="shared" si="39"/>
        <v>0</v>
      </c>
      <c r="N248" s="193"/>
      <c r="O248" s="32">
        <f t="shared" si="40"/>
        <v>0</v>
      </c>
      <c r="P248" s="87"/>
      <c r="Q248" s="87"/>
    </row>
    <row r="249" spans="1:17" s="4" customFormat="1" ht="38.25" customHeight="1" x14ac:dyDescent="0.25">
      <c r="A249" s="564" t="s">
        <v>566</v>
      </c>
      <c r="B249" s="660" t="s">
        <v>558</v>
      </c>
      <c r="C249" s="99" t="s">
        <v>567</v>
      </c>
      <c r="D249" s="441">
        <v>1</v>
      </c>
      <c r="E249" s="29"/>
      <c r="F249" s="173"/>
      <c r="G249" s="29"/>
      <c r="H249" s="29"/>
      <c r="I249" s="29"/>
      <c r="J249" s="29"/>
      <c r="K249" s="193"/>
      <c r="L249" s="194"/>
      <c r="M249" s="47">
        <f t="shared" si="39"/>
        <v>0</v>
      </c>
      <c r="N249" s="193"/>
      <c r="O249" s="32">
        <f t="shared" si="40"/>
        <v>0</v>
      </c>
      <c r="P249" s="87"/>
      <c r="Q249" s="87"/>
    </row>
    <row r="250" spans="1:17" s="4" customFormat="1" ht="180" customHeight="1" x14ac:dyDescent="0.25">
      <c r="A250" s="564" t="s">
        <v>568</v>
      </c>
      <c r="B250" s="660" t="s">
        <v>569</v>
      </c>
      <c r="C250" s="99" t="s">
        <v>570</v>
      </c>
      <c r="D250" s="441">
        <v>1</v>
      </c>
      <c r="E250" s="29"/>
      <c r="F250" s="173"/>
      <c r="G250" s="29"/>
      <c r="H250" s="29"/>
      <c r="I250" s="29"/>
      <c r="J250" s="29"/>
      <c r="K250" s="193"/>
      <c r="L250" s="194"/>
      <c r="M250" s="47">
        <f t="shared" si="39"/>
        <v>0</v>
      </c>
      <c r="N250" s="193"/>
      <c r="O250" s="32">
        <f t="shared" si="40"/>
        <v>0</v>
      </c>
      <c r="P250" s="238"/>
      <c r="Q250" s="238"/>
    </row>
    <row r="251" spans="1:17" s="4" customFormat="1" ht="18" customHeight="1" x14ac:dyDescent="0.25">
      <c r="A251" s="564" t="s">
        <v>571</v>
      </c>
      <c r="B251" s="660" t="s">
        <v>558</v>
      </c>
      <c r="C251" s="99" t="s">
        <v>572</v>
      </c>
      <c r="D251" s="441">
        <v>1</v>
      </c>
      <c r="E251" s="29"/>
      <c r="F251" s="173"/>
      <c r="G251" s="29"/>
      <c r="H251" s="29"/>
      <c r="I251" s="29"/>
      <c r="J251" s="29"/>
      <c r="K251" s="193"/>
      <c r="L251" s="194"/>
      <c r="M251" s="47">
        <f t="shared" si="39"/>
        <v>0</v>
      </c>
      <c r="N251" s="193"/>
      <c r="O251" s="32">
        <f t="shared" si="40"/>
        <v>0</v>
      </c>
      <c r="P251" s="87"/>
      <c r="Q251" s="87"/>
    </row>
    <row r="252" spans="1:17" s="4" customFormat="1" ht="18" customHeight="1" x14ac:dyDescent="0.25">
      <c r="A252" s="564" t="s">
        <v>573</v>
      </c>
      <c r="B252" s="660" t="s">
        <v>558</v>
      </c>
      <c r="C252" s="99" t="s">
        <v>574</v>
      </c>
      <c r="D252" s="441">
        <v>1</v>
      </c>
      <c r="E252" s="29"/>
      <c r="F252" s="173"/>
      <c r="G252" s="29"/>
      <c r="H252" s="29"/>
      <c r="I252" s="29"/>
      <c r="J252" s="29"/>
      <c r="K252" s="193"/>
      <c r="L252" s="194"/>
      <c r="M252" s="47">
        <f t="shared" si="39"/>
        <v>0</v>
      </c>
      <c r="N252" s="193"/>
      <c r="O252" s="32">
        <f t="shared" si="40"/>
        <v>0</v>
      </c>
      <c r="P252" s="87"/>
      <c r="Q252" s="87"/>
    </row>
    <row r="253" spans="1:17" s="4" customFormat="1" ht="18" customHeight="1" x14ac:dyDescent="0.25">
      <c r="A253" s="564" t="s">
        <v>575</v>
      </c>
      <c r="B253" s="660" t="s">
        <v>558</v>
      </c>
      <c r="C253" s="99" t="s">
        <v>576</v>
      </c>
      <c r="D253" s="441">
        <v>1</v>
      </c>
      <c r="E253" s="29"/>
      <c r="F253" s="173"/>
      <c r="G253" s="29"/>
      <c r="H253" s="29"/>
      <c r="I253" s="29"/>
      <c r="J253" s="29"/>
      <c r="K253" s="193"/>
      <c r="L253" s="194"/>
      <c r="M253" s="47">
        <f t="shared" si="39"/>
        <v>0</v>
      </c>
      <c r="N253" s="193"/>
      <c r="O253" s="32">
        <f t="shared" si="40"/>
        <v>0</v>
      </c>
      <c r="P253" s="87"/>
      <c r="Q253" s="87"/>
    </row>
    <row r="254" spans="1:17" s="4" customFormat="1" ht="18" customHeight="1" x14ac:dyDescent="0.25">
      <c r="A254" s="564" t="s">
        <v>577</v>
      </c>
      <c r="B254" s="660" t="s">
        <v>558</v>
      </c>
      <c r="C254" s="99" t="s">
        <v>578</v>
      </c>
      <c r="D254" s="441">
        <v>1</v>
      </c>
      <c r="E254" s="29"/>
      <c r="F254" s="173"/>
      <c r="G254" s="29"/>
      <c r="H254" s="29"/>
      <c r="I254" s="29"/>
      <c r="J254" s="29"/>
      <c r="K254" s="193"/>
      <c r="L254" s="194"/>
      <c r="M254" s="47">
        <f t="shared" si="39"/>
        <v>0</v>
      </c>
      <c r="N254" s="193"/>
      <c r="O254" s="32">
        <f t="shared" si="40"/>
        <v>0</v>
      </c>
      <c r="P254" s="87"/>
      <c r="Q254" s="87"/>
    </row>
    <row r="255" spans="1:17" s="4" customFormat="1" ht="31.5" customHeight="1" x14ac:dyDescent="0.25">
      <c r="A255" s="564" t="s">
        <v>579</v>
      </c>
      <c r="B255" s="660" t="s">
        <v>558</v>
      </c>
      <c r="C255" s="99" t="s">
        <v>580</v>
      </c>
      <c r="D255" s="441">
        <v>1</v>
      </c>
      <c r="E255" s="29"/>
      <c r="F255" s="173"/>
      <c r="G255" s="29"/>
      <c r="H255" s="29"/>
      <c r="I255" s="29"/>
      <c r="J255" s="29"/>
      <c r="K255" s="193"/>
      <c r="L255" s="194"/>
      <c r="M255" s="47">
        <f t="shared" si="39"/>
        <v>0</v>
      </c>
      <c r="N255" s="193"/>
      <c r="O255" s="32">
        <f t="shared" si="40"/>
        <v>0</v>
      </c>
      <c r="P255" s="87"/>
      <c r="Q255" s="87"/>
    </row>
    <row r="256" spans="1:17" s="4" customFormat="1" ht="256.5" customHeight="1" x14ac:dyDescent="0.25">
      <c r="A256" s="564" t="s">
        <v>581</v>
      </c>
      <c r="B256" s="660" t="s">
        <v>582</v>
      </c>
      <c r="C256" s="99" t="s">
        <v>583</v>
      </c>
      <c r="D256" s="441">
        <v>1</v>
      </c>
      <c r="E256" s="29"/>
      <c r="F256" s="173"/>
      <c r="G256" s="29"/>
      <c r="H256" s="29"/>
      <c r="I256" s="29"/>
      <c r="J256" s="29"/>
      <c r="K256" s="193"/>
      <c r="L256" s="194"/>
      <c r="M256" s="47">
        <f t="shared" si="39"/>
        <v>0</v>
      </c>
      <c r="N256" s="193"/>
      <c r="O256" s="32">
        <f t="shared" si="40"/>
        <v>0</v>
      </c>
      <c r="P256" s="238"/>
      <c r="Q256" s="238"/>
    </row>
    <row r="257" spans="1:17" s="4" customFormat="1" ht="15.75" x14ac:dyDescent="0.25">
      <c r="A257" s="564" t="s">
        <v>584</v>
      </c>
      <c r="B257" s="660" t="s">
        <v>558</v>
      </c>
      <c r="C257" s="99" t="s">
        <v>576</v>
      </c>
      <c r="D257" s="441">
        <v>1</v>
      </c>
      <c r="E257" s="29"/>
      <c r="F257" s="173"/>
      <c r="G257" s="29"/>
      <c r="H257" s="29"/>
      <c r="I257" s="29"/>
      <c r="J257" s="29"/>
      <c r="K257" s="193"/>
      <c r="L257" s="194"/>
      <c r="M257" s="47">
        <f t="shared" si="39"/>
        <v>0</v>
      </c>
      <c r="N257" s="193"/>
      <c r="O257" s="32">
        <f t="shared" si="40"/>
        <v>0</v>
      </c>
      <c r="P257" s="87"/>
      <c r="Q257" s="87"/>
    </row>
    <row r="258" spans="1:17" s="4" customFormat="1" ht="31.5" customHeight="1" x14ac:dyDescent="0.25">
      <c r="A258" s="564" t="s">
        <v>585</v>
      </c>
      <c r="B258" s="660" t="s">
        <v>558</v>
      </c>
      <c r="C258" s="99" t="s">
        <v>586</v>
      </c>
      <c r="D258" s="441">
        <v>1</v>
      </c>
      <c r="E258" s="29"/>
      <c r="F258" s="173"/>
      <c r="G258" s="29"/>
      <c r="H258" s="29"/>
      <c r="I258" s="29"/>
      <c r="J258" s="29"/>
      <c r="K258" s="193"/>
      <c r="L258" s="194"/>
      <c r="M258" s="47">
        <f t="shared" si="39"/>
        <v>0</v>
      </c>
      <c r="N258" s="193"/>
      <c r="O258" s="32">
        <f t="shared" si="40"/>
        <v>0</v>
      </c>
      <c r="P258" s="87"/>
      <c r="Q258" s="87"/>
    </row>
    <row r="259" spans="1:17" s="4" customFormat="1" ht="31.5" customHeight="1" x14ac:dyDescent="0.25">
      <c r="A259" s="564" t="s">
        <v>587</v>
      </c>
      <c r="B259" s="660" t="s">
        <v>558</v>
      </c>
      <c r="C259" s="99" t="s">
        <v>588</v>
      </c>
      <c r="D259" s="441">
        <v>1</v>
      </c>
      <c r="E259" s="29"/>
      <c r="F259" s="173"/>
      <c r="G259" s="29"/>
      <c r="H259" s="29"/>
      <c r="I259" s="29"/>
      <c r="J259" s="29"/>
      <c r="K259" s="193"/>
      <c r="L259" s="194"/>
      <c r="M259" s="47">
        <f t="shared" si="39"/>
        <v>0</v>
      </c>
      <c r="N259" s="193"/>
      <c r="O259" s="32">
        <f t="shared" si="40"/>
        <v>0</v>
      </c>
      <c r="P259" s="87"/>
      <c r="Q259" s="87"/>
    </row>
    <row r="260" spans="1:17" s="4" customFormat="1" ht="24" customHeight="1" x14ac:dyDescent="0.25">
      <c r="A260" s="564" t="s">
        <v>589</v>
      </c>
      <c r="B260" s="660" t="s">
        <v>558</v>
      </c>
      <c r="C260" s="99" t="s">
        <v>590</v>
      </c>
      <c r="D260" s="441">
        <v>1</v>
      </c>
      <c r="E260" s="29"/>
      <c r="F260" s="173"/>
      <c r="G260" s="29"/>
      <c r="H260" s="29"/>
      <c r="I260" s="29"/>
      <c r="J260" s="29"/>
      <c r="K260" s="193"/>
      <c r="L260" s="194"/>
      <c r="M260" s="47">
        <f t="shared" si="39"/>
        <v>0</v>
      </c>
      <c r="N260" s="193"/>
      <c r="O260" s="32">
        <f t="shared" si="40"/>
        <v>0</v>
      </c>
      <c r="P260" s="87"/>
      <c r="Q260" s="87"/>
    </row>
    <row r="261" spans="1:17" s="4" customFormat="1" ht="31.5" customHeight="1" x14ac:dyDescent="0.25">
      <c r="A261" s="564" t="s">
        <v>591</v>
      </c>
      <c r="B261" s="660" t="s">
        <v>558</v>
      </c>
      <c r="C261" s="99" t="s">
        <v>592</v>
      </c>
      <c r="D261" s="441">
        <v>1</v>
      </c>
      <c r="E261" s="29"/>
      <c r="F261" s="173"/>
      <c r="G261" s="29"/>
      <c r="H261" s="29"/>
      <c r="I261" s="29"/>
      <c r="J261" s="29"/>
      <c r="K261" s="193"/>
      <c r="L261" s="194"/>
      <c r="M261" s="47">
        <f t="shared" si="39"/>
        <v>0</v>
      </c>
      <c r="N261" s="193"/>
      <c r="O261" s="32">
        <f t="shared" si="40"/>
        <v>0</v>
      </c>
      <c r="P261" s="87"/>
      <c r="Q261" s="87"/>
    </row>
    <row r="262" spans="1:17" s="4" customFormat="1" ht="31.5" customHeight="1" x14ac:dyDescent="0.25">
      <c r="A262" s="564" t="s">
        <v>593</v>
      </c>
      <c r="B262" s="660" t="s">
        <v>558</v>
      </c>
      <c r="C262" s="99" t="s">
        <v>594</v>
      </c>
      <c r="D262" s="441">
        <v>1</v>
      </c>
      <c r="E262" s="29"/>
      <c r="F262" s="173"/>
      <c r="G262" s="29"/>
      <c r="H262" s="29"/>
      <c r="I262" s="29"/>
      <c r="J262" s="29"/>
      <c r="K262" s="193"/>
      <c r="L262" s="194"/>
      <c r="M262" s="47">
        <f t="shared" si="39"/>
        <v>0</v>
      </c>
      <c r="N262" s="193"/>
      <c r="O262" s="32">
        <f t="shared" si="40"/>
        <v>0</v>
      </c>
      <c r="P262" s="87"/>
      <c r="Q262" s="87"/>
    </row>
    <row r="263" spans="1:17" s="4" customFormat="1" ht="24" customHeight="1" x14ac:dyDescent="0.25">
      <c r="A263" s="564" t="s">
        <v>595</v>
      </c>
      <c r="B263" s="660" t="s">
        <v>558</v>
      </c>
      <c r="C263" s="99" t="s">
        <v>596</v>
      </c>
      <c r="D263" s="441">
        <v>1</v>
      </c>
      <c r="E263" s="29"/>
      <c r="F263" s="173"/>
      <c r="G263" s="29"/>
      <c r="H263" s="29"/>
      <c r="I263" s="29"/>
      <c r="J263" s="29"/>
      <c r="K263" s="193"/>
      <c r="L263" s="194"/>
      <c r="M263" s="47">
        <f t="shared" si="39"/>
        <v>0</v>
      </c>
      <c r="N263" s="193"/>
      <c r="O263" s="32">
        <f t="shared" si="40"/>
        <v>0</v>
      </c>
      <c r="P263" s="87"/>
      <c r="Q263" s="87"/>
    </row>
    <row r="264" spans="1:17" s="4" customFormat="1" ht="31.5" customHeight="1" x14ac:dyDescent="0.25">
      <c r="A264" s="564" t="s">
        <v>597</v>
      </c>
      <c r="B264" s="660" t="s">
        <v>598</v>
      </c>
      <c r="C264" s="99" t="s">
        <v>599</v>
      </c>
      <c r="D264" s="441">
        <v>1</v>
      </c>
      <c r="E264" s="29"/>
      <c r="F264" s="173"/>
      <c r="G264" s="29"/>
      <c r="H264" s="29"/>
      <c r="I264" s="29"/>
      <c r="J264" s="29"/>
      <c r="K264" s="193"/>
      <c r="L264" s="194"/>
      <c r="M264" s="47">
        <f t="shared" si="39"/>
        <v>0</v>
      </c>
      <c r="N264" s="193"/>
      <c r="O264" s="32">
        <f t="shared" si="40"/>
        <v>0</v>
      </c>
      <c r="P264" s="87"/>
      <c r="Q264" s="87"/>
    </row>
    <row r="265" spans="1:17" s="4" customFormat="1" ht="24" customHeight="1" x14ac:dyDescent="0.25">
      <c r="A265" s="564" t="s">
        <v>600</v>
      </c>
      <c r="B265" s="660" t="s">
        <v>601</v>
      </c>
      <c r="C265" s="99" t="s">
        <v>602</v>
      </c>
      <c r="D265" s="441">
        <v>1</v>
      </c>
      <c r="E265" s="29"/>
      <c r="F265" s="173"/>
      <c r="G265" s="29"/>
      <c r="H265" s="29"/>
      <c r="I265" s="29"/>
      <c r="J265" s="29"/>
      <c r="K265" s="193"/>
      <c r="L265" s="194"/>
      <c r="M265" s="47">
        <f t="shared" si="39"/>
        <v>0</v>
      </c>
      <c r="N265" s="193"/>
      <c r="O265" s="32">
        <f t="shared" si="40"/>
        <v>0</v>
      </c>
      <c r="P265" s="87"/>
      <c r="Q265" s="87"/>
    </row>
    <row r="266" spans="1:17" s="4" customFormat="1" ht="24" customHeight="1" x14ac:dyDescent="0.25">
      <c r="A266" s="564" t="s">
        <v>603</v>
      </c>
      <c r="B266" s="660" t="s">
        <v>601</v>
      </c>
      <c r="C266" s="99" t="s">
        <v>604</v>
      </c>
      <c r="D266" s="441">
        <v>1</v>
      </c>
      <c r="E266" s="29"/>
      <c r="F266" s="173"/>
      <c r="G266" s="29"/>
      <c r="H266" s="29"/>
      <c r="I266" s="29"/>
      <c r="J266" s="29"/>
      <c r="K266" s="193"/>
      <c r="L266" s="194"/>
      <c r="M266" s="47">
        <f t="shared" si="39"/>
        <v>0</v>
      </c>
      <c r="N266" s="193"/>
      <c r="O266" s="32">
        <f t="shared" si="40"/>
        <v>0</v>
      </c>
      <c r="P266" s="87"/>
      <c r="Q266" s="87"/>
    </row>
    <row r="267" spans="1:17" s="4" customFormat="1" ht="24" customHeight="1" x14ac:dyDescent="0.25">
      <c r="A267" s="564" t="s">
        <v>605</v>
      </c>
      <c r="B267" s="660" t="s">
        <v>601</v>
      </c>
      <c r="C267" s="99" t="s">
        <v>606</v>
      </c>
      <c r="D267" s="441">
        <v>1</v>
      </c>
      <c r="E267" s="29"/>
      <c r="F267" s="173"/>
      <c r="G267" s="29"/>
      <c r="H267" s="29"/>
      <c r="I267" s="29"/>
      <c r="J267" s="29"/>
      <c r="K267" s="193"/>
      <c r="L267" s="194"/>
      <c r="M267" s="47">
        <f t="shared" si="39"/>
        <v>0</v>
      </c>
      <c r="N267" s="193"/>
      <c r="O267" s="32">
        <f t="shared" si="40"/>
        <v>0</v>
      </c>
      <c r="P267" s="87"/>
      <c r="Q267" s="87"/>
    </row>
    <row r="268" spans="1:17" s="4" customFormat="1" ht="46.5" customHeight="1" thickBot="1" x14ac:dyDescent="0.3">
      <c r="A268" s="564" t="s">
        <v>607</v>
      </c>
      <c r="B268" s="660" t="s">
        <v>558</v>
      </c>
      <c r="C268" s="99" t="s">
        <v>608</v>
      </c>
      <c r="D268" s="441">
        <v>1</v>
      </c>
      <c r="E268" s="29"/>
      <c r="F268" s="173"/>
      <c r="G268" s="29"/>
      <c r="H268" s="29"/>
      <c r="I268" s="29"/>
      <c r="J268" s="29"/>
      <c r="K268" s="193"/>
      <c r="L268" s="194"/>
      <c r="M268" s="47">
        <f t="shared" si="39"/>
        <v>0</v>
      </c>
      <c r="N268" s="193"/>
      <c r="O268" s="32">
        <f t="shared" si="40"/>
        <v>0</v>
      </c>
      <c r="P268" s="87"/>
      <c r="Q268" s="87"/>
    </row>
    <row r="269" spans="1:17" s="140" customFormat="1" ht="19.5" thickBot="1" x14ac:dyDescent="0.35">
      <c r="A269" s="567"/>
      <c r="B269" s="214" t="s">
        <v>609</v>
      </c>
      <c r="C269" s="134"/>
      <c r="D269" s="420"/>
      <c r="E269" s="275" t="s">
        <v>610</v>
      </c>
      <c r="F269" s="222"/>
      <c r="G269" s="221">
        <f>SUM(G244:G268)</f>
        <v>0</v>
      </c>
      <c r="H269" s="221"/>
      <c r="I269" s="221"/>
      <c r="J269" s="221"/>
      <c r="K269" s="223"/>
      <c r="L269" s="224"/>
      <c r="M269" s="223"/>
      <c r="N269" s="223"/>
      <c r="O269" s="276">
        <f>SUM(O244:O268)</f>
        <v>0</v>
      </c>
      <c r="P269" s="220"/>
      <c r="Q269" s="139"/>
    </row>
    <row r="270" spans="1:17" s="284" customFormat="1" ht="26.25" customHeight="1" thickBot="1" x14ac:dyDescent="0.3">
      <c r="A270" s="578"/>
      <c r="B270" s="278" t="s">
        <v>611</v>
      </c>
      <c r="C270" s="279"/>
      <c r="D270" s="433"/>
      <c r="E270" s="280"/>
      <c r="F270" s="281"/>
      <c r="G270" s="280"/>
      <c r="H270" s="280"/>
      <c r="I270" s="280"/>
      <c r="J270" s="280"/>
      <c r="K270" s="631"/>
      <c r="L270" s="632"/>
      <c r="M270" s="633"/>
      <c r="N270" s="634" t="s">
        <v>747</v>
      </c>
      <c r="O270" s="629">
        <f>O269+O242+O216+O181+O156+O95+O109+O96+O55</f>
        <v>0</v>
      </c>
      <c r="P270" s="282"/>
      <c r="Q270" s="283"/>
    </row>
    <row r="271" spans="1:17" s="628" customFormat="1" ht="26.25" customHeight="1" x14ac:dyDescent="0.25">
      <c r="A271" s="621"/>
      <c r="B271" s="622"/>
      <c r="C271" s="623"/>
      <c r="D271" s="624"/>
      <c r="E271" s="625"/>
      <c r="F271" s="626"/>
      <c r="G271" s="625"/>
      <c r="H271" s="625"/>
      <c r="I271" s="653"/>
      <c r="J271" s="654"/>
      <c r="K271" s="635"/>
      <c r="L271" s="636"/>
      <c r="M271" s="637"/>
      <c r="N271" s="638" t="s">
        <v>733</v>
      </c>
      <c r="O271" s="630">
        <f>'LOT 1-Prestations '!G39</f>
        <v>0</v>
      </c>
      <c r="P271" s="627"/>
      <c r="Q271" s="627"/>
    </row>
    <row r="272" spans="1:17" s="628" customFormat="1" ht="26.25" customHeight="1" thickBot="1" x14ac:dyDescent="0.3">
      <c r="A272" s="621"/>
      <c r="B272" s="622"/>
      <c r="C272" s="623"/>
      <c r="D272" s="624"/>
      <c r="E272" s="625"/>
      <c r="F272" s="626"/>
      <c r="G272" s="625"/>
      <c r="H272" s="625"/>
      <c r="I272" s="655"/>
      <c r="J272" s="656"/>
      <c r="K272" s="657"/>
      <c r="L272" s="639"/>
      <c r="M272" s="640"/>
      <c r="N272" s="641" t="s">
        <v>734</v>
      </c>
      <c r="O272" s="658" t="e">
        <f>'Lot 1_Remise sur volume'!#REF!</f>
        <v>#REF!</v>
      </c>
      <c r="P272" s="627"/>
      <c r="Q272" s="627"/>
    </row>
    <row r="273" spans="1:17" s="628" customFormat="1" ht="26.25" customHeight="1" thickBot="1" x14ac:dyDescent="0.3">
      <c r="A273" s="621"/>
      <c r="B273" s="622"/>
      <c r="C273" s="623"/>
      <c r="D273" s="624"/>
      <c r="E273" s="625"/>
      <c r="F273" s="626"/>
      <c r="G273" s="625"/>
      <c r="H273" s="625"/>
      <c r="I273" s="727" t="s">
        <v>612</v>
      </c>
      <c r="J273" s="728"/>
      <c r="K273" s="728"/>
      <c r="L273" s="728"/>
      <c r="M273" s="728"/>
      <c r="N273" s="729"/>
      <c r="O273" s="659" t="e">
        <f>O270+O271-O272</f>
        <v>#REF!</v>
      </c>
      <c r="P273" s="627"/>
      <c r="Q273" s="627"/>
    </row>
    <row r="274" spans="1:17" s="4" customFormat="1" ht="9.75" customHeight="1" thickBot="1" x14ac:dyDescent="0.3">
      <c r="A274" s="552"/>
      <c r="B274" s="138"/>
      <c r="C274" s="58"/>
      <c r="D274" s="161"/>
      <c r="E274" s="59"/>
      <c r="F274" s="180"/>
      <c r="G274" s="59"/>
      <c r="H274" s="59"/>
      <c r="I274" s="59"/>
      <c r="J274" s="59"/>
      <c r="K274" s="199"/>
      <c r="L274" s="200"/>
      <c r="M274" s="201"/>
      <c r="N274" s="199"/>
      <c r="O274" s="30"/>
      <c r="P274" s="70"/>
      <c r="Q274" s="70"/>
    </row>
    <row r="275" spans="1:17" s="4" customFormat="1" ht="38.25" customHeight="1" thickBot="1" x14ac:dyDescent="0.35">
      <c r="A275" s="579">
        <v>11</v>
      </c>
      <c r="B275" s="731" t="s">
        <v>613</v>
      </c>
      <c r="C275" s="731"/>
      <c r="D275" s="434"/>
      <c r="E275" s="391"/>
      <c r="F275" s="392"/>
      <c r="G275" s="391"/>
      <c r="H275" s="391"/>
      <c r="I275" s="391"/>
      <c r="J275" s="391"/>
      <c r="K275" s="393"/>
      <c r="L275" s="394"/>
      <c r="M275" s="393"/>
      <c r="N275" s="393"/>
      <c r="O275" s="395"/>
      <c r="P275" s="396"/>
      <c r="Q275" s="397"/>
    </row>
    <row r="276" spans="1:17" s="4" customFormat="1" ht="23.25" customHeight="1" x14ac:dyDescent="0.25">
      <c r="A276" s="580" t="s">
        <v>614</v>
      </c>
      <c r="B276" s="14" t="s">
        <v>615</v>
      </c>
      <c r="C276" s="63" t="s">
        <v>616</v>
      </c>
      <c r="D276" s="435"/>
      <c r="E276" s="46"/>
      <c r="F276" s="177"/>
      <c r="G276" s="46"/>
      <c r="H276" s="46"/>
      <c r="I276" s="46"/>
      <c r="J276" s="46"/>
      <c r="K276" s="117"/>
      <c r="L276" s="118"/>
      <c r="M276" s="202"/>
      <c r="N276" s="117"/>
      <c r="O276" s="64"/>
      <c r="P276" s="240"/>
      <c r="Q276" s="241"/>
    </row>
    <row r="277" spans="1:17" s="4" customFormat="1" ht="23.25" customHeight="1" x14ac:dyDescent="0.25">
      <c r="A277" s="580" t="s">
        <v>617</v>
      </c>
      <c r="B277" s="14" t="s">
        <v>618</v>
      </c>
      <c r="C277" s="63" t="s">
        <v>619</v>
      </c>
      <c r="D277" s="435"/>
      <c r="E277" s="46"/>
      <c r="F277" s="177"/>
      <c r="G277" s="46"/>
      <c r="H277" s="46"/>
      <c r="I277" s="46"/>
      <c r="J277" s="46"/>
      <c r="K277" s="117"/>
      <c r="L277" s="118"/>
      <c r="M277" s="117"/>
      <c r="N277" s="117"/>
      <c r="O277" s="274"/>
      <c r="P277" s="242"/>
      <c r="Q277" s="70"/>
    </row>
    <row r="278" spans="1:17" s="4" customFormat="1" ht="23.25" customHeight="1" x14ac:dyDescent="0.25">
      <c r="A278" s="580" t="s">
        <v>620</v>
      </c>
      <c r="B278" s="14" t="s">
        <v>621</v>
      </c>
      <c r="C278" s="63" t="s">
        <v>622</v>
      </c>
      <c r="D278" s="435"/>
      <c r="E278" s="46"/>
      <c r="F278" s="177"/>
      <c r="G278" s="46"/>
      <c r="H278" s="46"/>
      <c r="I278" s="46"/>
      <c r="J278" s="46"/>
      <c r="K278" s="117"/>
      <c r="L278" s="118"/>
      <c r="M278" s="117"/>
      <c r="N278" s="117"/>
      <c r="O278" s="274"/>
      <c r="P278" s="242"/>
      <c r="Q278" s="70"/>
    </row>
    <row r="279" spans="1:17" s="4" customFormat="1" ht="23.25" customHeight="1" thickBot="1" x14ac:dyDescent="0.3">
      <c r="A279" s="580" t="s">
        <v>623</v>
      </c>
      <c r="B279" s="67" t="s">
        <v>624</v>
      </c>
      <c r="C279" s="63" t="s">
        <v>625</v>
      </c>
      <c r="D279" s="436"/>
      <c r="E279" s="46"/>
      <c r="F279" s="177"/>
      <c r="G279" s="46"/>
      <c r="H279" s="46"/>
      <c r="I279" s="46"/>
      <c r="J279" s="46"/>
      <c r="K279" s="117"/>
      <c r="L279" s="118"/>
      <c r="M279" s="117"/>
      <c r="N279" s="117"/>
      <c r="O279" s="65"/>
      <c r="P279" s="242"/>
      <c r="Q279" s="70"/>
    </row>
    <row r="280" spans="1:17" s="4" customFormat="1" x14ac:dyDescent="0.25">
      <c r="A280" s="552"/>
      <c r="B280" s="138"/>
      <c r="C280" s="58"/>
      <c r="D280" s="161"/>
      <c r="E280" s="59"/>
      <c r="F280" s="180"/>
      <c r="G280" s="59"/>
      <c r="H280" s="59"/>
      <c r="I280" s="59"/>
      <c r="J280" s="59"/>
      <c r="K280" s="199"/>
      <c r="L280" s="200"/>
      <c r="M280" s="201"/>
      <c r="N280" s="199"/>
      <c r="O280" s="30"/>
      <c r="P280" s="70"/>
      <c r="Q280" s="70"/>
    </row>
    <row r="281" spans="1:17" x14ac:dyDescent="0.25">
      <c r="M281" s="203"/>
    </row>
  </sheetData>
  <autoFilter ref="A17:O279"/>
  <mergeCells count="20">
    <mergeCell ref="A1:G1"/>
    <mergeCell ref="A2:G2"/>
    <mergeCell ref="C3:E3"/>
    <mergeCell ref="B5:C5"/>
    <mergeCell ref="B98:C98"/>
    <mergeCell ref="B10:O10"/>
    <mergeCell ref="B8:O8"/>
    <mergeCell ref="B7:O7"/>
    <mergeCell ref="B12:O12"/>
    <mergeCell ref="B13:O13"/>
    <mergeCell ref="B9:O9"/>
    <mergeCell ref="B14:O14"/>
    <mergeCell ref="B58:C58"/>
    <mergeCell ref="B20:C20"/>
    <mergeCell ref="B11:M11"/>
    <mergeCell ref="B181:C181"/>
    <mergeCell ref="B242:C242"/>
    <mergeCell ref="I273:N273"/>
    <mergeCell ref="B15:N15"/>
    <mergeCell ref="B275:C275"/>
  </mergeCells>
  <printOptions horizontalCentered="1" verticalCentered="1"/>
  <pageMargins left="0.70866141732283472" right="0.70866141732283472" top="0.74803149606299213" bottom="0.74803149606299213" header="0.31496062992125984" footer="0.31496062992125984"/>
  <pageSetup paperSize="8" scale="47" fitToHeight="0" orientation="landscape" r:id="rId1"/>
  <headerFooter>
    <oddHeader>&amp;CAPPEL D'OFFRES OUVERT -CEA 
B20-07937-ESPACES TERTIAIRES 2021</oddHeader>
    <oddFooter>&amp;C&amp;F /&amp;A</oddFooter>
  </headerFooter>
  <rowBreaks count="8" manualBreakCount="8">
    <brk id="34" max="16" man="1"/>
    <brk id="64" max="16" man="1"/>
    <brk id="96" max="16" man="1"/>
    <brk id="129" max="16" man="1"/>
    <brk id="156" max="16" man="1"/>
    <brk id="181" max="16" man="1"/>
    <brk id="216" max="16" man="1"/>
    <brk id="242"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workbookViewId="0">
      <selection activeCell="H12" sqref="H12"/>
    </sheetView>
  </sheetViews>
  <sheetFormatPr baseColWidth="10" defaultRowHeight="15" x14ac:dyDescent="0.25"/>
  <cols>
    <col min="2" max="2" width="9.42578125" customWidth="1"/>
    <col min="3" max="4" width="19.85546875" customWidth="1"/>
    <col min="5" max="5" width="20" customWidth="1"/>
    <col min="6" max="6" width="23" customWidth="1"/>
  </cols>
  <sheetData>
    <row r="1" spans="1:16" s="37" customFormat="1" ht="39.75" customHeight="1" x14ac:dyDescent="0.25">
      <c r="B1" s="674" t="s">
        <v>0</v>
      </c>
      <c r="C1" s="674"/>
      <c r="D1" s="674"/>
      <c r="E1" s="674"/>
      <c r="F1" s="674"/>
      <c r="G1" s="600"/>
      <c r="H1" s="600"/>
      <c r="I1" s="600"/>
      <c r="J1" s="600"/>
      <c r="K1" s="600"/>
      <c r="L1" s="600"/>
    </row>
    <row r="2" spans="1:16" s="37" customFormat="1" ht="49.5" customHeight="1" x14ac:dyDescent="0.25">
      <c r="B2" s="732" t="s">
        <v>719</v>
      </c>
      <c r="C2" s="732"/>
      <c r="D2" s="732"/>
      <c r="E2" s="732"/>
      <c r="F2" s="732"/>
      <c r="G2" s="601"/>
      <c r="H2" s="601"/>
      <c r="I2" s="601"/>
      <c r="J2" s="601"/>
      <c r="K2" s="601"/>
      <c r="L2" s="601"/>
    </row>
    <row r="3" spans="1:16" s="4" customFormat="1" ht="23.25" customHeight="1" x14ac:dyDescent="0.25">
      <c r="B3" s="610"/>
      <c r="C3" s="610"/>
      <c r="D3" s="610" t="s">
        <v>52</v>
      </c>
      <c r="E3" s="661"/>
      <c r="F3" s="618"/>
      <c r="G3" s="22"/>
      <c r="J3" s="24"/>
      <c r="K3" s="25"/>
      <c r="L3" s="24"/>
      <c r="M3" s="24"/>
      <c r="N3" s="24"/>
    </row>
    <row r="4" spans="1:16" x14ac:dyDescent="0.25">
      <c r="A4" s="550"/>
      <c r="B4" s="9"/>
      <c r="C4" s="58"/>
      <c r="D4" s="58"/>
      <c r="E4" s="161"/>
      <c r="F4" s="167"/>
      <c r="G4" s="27"/>
      <c r="H4" s="27"/>
      <c r="I4" s="27"/>
      <c r="J4" s="184"/>
      <c r="K4" s="185"/>
      <c r="L4" s="184"/>
      <c r="M4" s="184"/>
      <c r="N4" s="31"/>
      <c r="O4" s="70"/>
      <c r="P4" s="70"/>
    </row>
    <row r="5" spans="1:16" ht="54.75" customHeight="1" x14ac:dyDescent="0.25">
      <c r="B5" s="748" t="s">
        <v>750</v>
      </c>
      <c r="C5" s="748"/>
      <c r="D5" s="748"/>
      <c r="E5" s="748"/>
      <c r="F5" s="748"/>
      <c r="G5" s="605"/>
    </row>
    <row r="6" spans="1:16" s="668" customFormat="1" ht="15" customHeight="1" x14ac:dyDescent="0.25">
      <c r="B6" s="669" t="s">
        <v>754</v>
      </c>
      <c r="C6" s="670"/>
      <c r="D6" s="670"/>
      <c r="E6" s="670"/>
      <c r="F6" s="670"/>
    </row>
    <row r="7" spans="1:16" x14ac:dyDescent="0.25">
      <c r="F7" s="22"/>
    </row>
    <row r="8" spans="1:16" x14ac:dyDescent="0.25">
      <c r="F8" s="22"/>
    </row>
    <row r="9" spans="1:16" s="17" customFormat="1" ht="23.25" customHeight="1" x14ac:dyDescent="0.25">
      <c r="B9" s="583" t="s">
        <v>726</v>
      </c>
      <c r="C9" s="50"/>
      <c r="D9" s="50"/>
      <c r="E9" s="50"/>
      <c r="F9" s="51"/>
    </row>
    <row r="11" spans="1:16" ht="15.75" thickBot="1" x14ac:dyDescent="0.3"/>
    <row r="12" spans="1:16" ht="60" customHeight="1" x14ac:dyDescent="0.25">
      <c r="C12" s="746" t="s">
        <v>752</v>
      </c>
      <c r="D12" s="747"/>
      <c r="E12" s="604" t="s">
        <v>753</v>
      </c>
      <c r="F12" s="613"/>
    </row>
    <row r="13" spans="1:16" ht="19.5" customHeight="1" x14ac:dyDescent="0.25">
      <c r="C13" s="615" t="s">
        <v>724</v>
      </c>
      <c r="D13" s="616" t="s">
        <v>725</v>
      </c>
      <c r="E13" s="617"/>
      <c r="F13" s="613"/>
    </row>
    <row r="14" spans="1:16" x14ac:dyDescent="0.25">
      <c r="C14" s="662">
        <v>2000001</v>
      </c>
      <c r="D14" s="663">
        <v>2500000</v>
      </c>
      <c r="E14" s="665"/>
      <c r="F14" s="614"/>
    </row>
    <row r="15" spans="1:16" x14ac:dyDescent="0.25">
      <c r="C15" s="662">
        <v>2500001</v>
      </c>
      <c r="D15" s="664">
        <v>3000000</v>
      </c>
      <c r="E15" s="665"/>
      <c r="F15" s="614"/>
    </row>
    <row r="16" spans="1:16" x14ac:dyDescent="0.25">
      <c r="C16" s="662">
        <v>3000001</v>
      </c>
      <c r="D16" s="663">
        <v>3500000</v>
      </c>
      <c r="E16" s="665"/>
      <c r="F16" s="614"/>
    </row>
    <row r="17" spans="3:6" x14ac:dyDescent="0.25">
      <c r="C17" s="662">
        <v>3500001</v>
      </c>
      <c r="D17" s="664">
        <v>4000000</v>
      </c>
      <c r="E17" s="667"/>
      <c r="F17" s="614"/>
    </row>
    <row r="18" spans="3:6" x14ac:dyDescent="0.25">
      <c r="C18" s="662">
        <v>4000001</v>
      </c>
      <c r="D18" s="663">
        <v>4500000</v>
      </c>
      <c r="E18" s="667"/>
      <c r="F18" s="614"/>
    </row>
    <row r="19" spans="3:6" ht="15.75" thickBot="1" x14ac:dyDescent="0.3">
      <c r="C19" s="744" t="s">
        <v>751</v>
      </c>
      <c r="D19" s="745"/>
      <c r="E19" s="666"/>
    </row>
  </sheetData>
  <mergeCells count="5">
    <mergeCell ref="C19:D19"/>
    <mergeCell ref="C12:D12"/>
    <mergeCell ref="B1:F1"/>
    <mergeCell ref="B2:F2"/>
    <mergeCell ref="B5:F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showGridLines="0" view="pageBreakPreview" zoomScale="80" zoomScaleNormal="100" zoomScaleSheetLayoutView="80" workbookViewId="0">
      <selection activeCell="L15" sqref="L15"/>
    </sheetView>
  </sheetViews>
  <sheetFormatPr baseColWidth="10" defaultColWidth="11.42578125" defaultRowHeight="15" x14ac:dyDescent="0.25"/>
  <cols>
    <col min="1" max="1" width="3.7109375" customWidth="1"/>
    <col min="2" max="2" width="31.85546875" style="9" customWidth="1"/>
    <col min="3" max="3" width="22.7109375" customWidth="1"/>
    <col min="4" max="5" width="10.5703125" customWidth="1"/>
    <col min="6" max="6" width="13.42578125" style="22" customWidth="1"/>
    <col min="7" max="11" width="13.42578125" customWidth="1"/>
    <col min="12" max="12" width="19.42578125" customWidth="1"/>
  </cols>
  <sheetData>
    <row r="1" spans="1:16" s="37" customFormat="1" ht="39.75" customHeight="1" x14ac:dyDescent="0.25">
      <c r="A1" s="674" t="s">
        <v>0</v>
      </c>
      <c r="B1" s="674"/>
      <c r="C1" s="674"/>
      <c r="D1" s="674"/>
      <c r="E1" s="674"/>
      <c r="F1" s="674"/>
      <c r="G1" s="674"/>
      <c r="H1" s="674"/>
      <c r="I1" s="674"/>
      <c r="J1" s="674"/>
      <c r="K1" s="674"/>
      <c r="L1" s="674"/>
    </row>
    <row r="2" spans="1:16" s="37" customFormat="1" ht="49.5" customHeight="1" x14ac:dyDescent="0.25">
      <c r="A2" s="732" t="s">
        <v>675</v>
      </c>
      <c r="B2" s="732"/>
      <c r="C2" s="732"/>
      <c r="D2" s="732"/>
      <c r="E2" s="732"/>
      <c r="F2" s="732"/>
      <c r="G2" s="732"/>
      <c r="H2" s="732"/>
      <c r="I2" s="732"/>
      <c r="J2" s="732"/>
      <c r="K2" s="732"/>
      <c r="L2" s="732"/>
    </row>
    <row r="3" spans="1:16" s="4" customFormat="1" ht="23.25" customHeight="1" x14ac:dyDescent="0.25">
      <c r="A3" s="547"/>
      <c r="C3" s="68" t="s">
        <v>52</v>
      </c>
      <c r="D3" s="523" t="s">
        <v>18</v>
      </c>
      <c r="E3" s="524"/>
      <c r="F3" s="525"/>
      <c r="G3" s="22"/>
      <c r="J3" s="24"/>
      <c r="K3" s="25"/>
      <c r="L3" s="24"/>
      <c r="M3" s="24"/>
      <c r="N3" s="24"/>
    </row>
    <row r="4" spans="1:16" x14ac:dyDescent="0.25">
      <c r="A4" s="550"/>
      <c r="C4" s="58"/>
      <c r="D4" s="161"/>
      <c r="E4" s="27"/>
      <c r="F4" s="167"/>
      <c r="G4" s="27"/>
      <c r="H4" s="27"/>
      <c r="I4" s="27"/>
      <c r="J4" s="184"/>
      <c r="K4" s="185"/>
      <c r="L4" s="184"/>
      <c r="M4" s="184"/>
      <c r="N4" s="31"/>
      <c r="O4" s="70"/>
      <c r="P4" s="70"/>
    </row>
    <row r="5" spans="1:16" ht="21.75" customHeight="1" x14ac:dyDescent="0.25">
      <c r="B5" s="749" t="s">
        <v>755</v>
      </c>
      <c r="C5" s="750"/>
      <c r="D5" s="750"/>
      <c r="E5" s="750"/>
      <c r="F5" s="750"/>
      <c r="G5" s="750"/>
    </row>
    <row r="7" spans="1:16" s="17" customFormat="1" ht="23.25" customHeight="1" x14ac:dyDescent="0.25">
      <c r="B7" s="583" t="s">
        <v>53</v>
      </c>
      <c r="C7" s="50"/>
      <c r="D7" s="50"/>
      <c r="E7" s="50"/>
      <c r="F7" s="51"/>
    </row>
    <row r="9" spans="1:16" ht="7.5" customHeight="1" thickBot="1" x14ac:dyDescent="0.3">
      <c r="A9" s="17"/>
      <c r="B9" s="10"/>
      <c r="C9" s="18"/>
      <c r="D9" s="19"/>
      <c r="E9" s="19"/>
      <c r="F9" s="40"/>
    </row>
    <row r="10" spans="1:16" s="16" customFormat="1" ht="25.5" customHeight="1" x14ac:dyDescent="0.25">
      <c r="A10" s="20"/>
      <c r="B10" s="752" t="s">
        <v>711</v>
      </c>
      <c r="C10" s="754" t="s">
        <v>54</v>
      </c>
      <c r="D10" s="754" t="s">
        <v>55</v>
      </c>
      <c r="E10" s="758" t="s">
        <v>56</v>
      </c>
      <c r="F10" s="754" t="s">
        <v>57</v>
      </c>
      <c r="G10" s="754"/>
      <c r="H10" s="754"/>
      <c r="I10" s="754"/>
      <c r="J10" s="754"/>
      <c r="K10" s="754"/>
      <c r="L10" s="756" t="s">
        <v>58</v>
      </c>
      <c r="M10" s="42"/>
    </row>
    <row r="11" spans="1:16" s="16" customFormat="1" ht="44.25" customHeight="1" x14ac:dyDescent="0.25">
      <c r="A11" s="20"/>
      <c r="B11" s="753"/>
      <c r="C11" s="755"/>
      <c r="D11" s="755"/>
      <c r="E11" s="759"/>
      <c r="F11" s="596" t="s">
        <v>59</v>
      </c>
      <c r="G11" s="596" t="s">
        <v>60</v>
      </c>
      <c r="H11" s="596" t="s">
        <v>61</v>
      </c>
      <c r="I11" s="596" t="s">
        <v>62</v>
      </c>
      <c r="J11" s="596" t="s">
        <v>63</v>
      </c>
      <c r="K11" s="596" t="s">
        <v>64</v>
      </c>
      <c r="L11" s="757"/>
      <c r="M11" s="42"/>
    </row>
    <row r="12" spans="1:16" s="16" customFormat="1" ht="28.5" customHeight="1" thickBot="1" x14ac:dyDescent="0.3">
      <c r="A12" s="20"/>
      <c r="B12" s="592" t="s">
        <v>65</v>
      </c>
      <c r="C12" s="593"/>
      <c r="D12" s="595"/>
      <c r="E12" s="594"/>
      <c r="F12" s="595"/>
      <c r="G12" s="595"/>
      <c r="H12" s="595"/>
      <c r="I12" s="595"/>
      <c r="J12" s="595"/>
      <c r="K12" s="595"/>
      <c r="L12" s="597"/>
      <c r="M12" s="42"/>
    </row>
    <row r="13" spans="1:16" s="591" customFormat="1" ht="5.25" customHeight="1" thickBot="1" x14ac:dyDescent="0.3">
      <c r="A13" s="586"/>
      <c r="B13" s="587"/>
      <c r="C13" s="588"/>
      <c r="D13" s="589"/>
      <c r="E13" s="589"/>
      <c r="F13" s="589"/>
      <c r="G13" s="589"/>
      <c r="H13" s="589"/>
      <c r="I13" s="589"/>
      <c r="J13" s="589"/>
      <c r="K13" s="589"/>
      <c r="L13" s="589"/>
      <c r="M13" s="590"/>
    </row>
    <row r="14" spans="1:16" s="4" customFormat="1" ht="27.75" customHeight="1" thickBot="1" x14ac:dyDescent="0.3">
      <c r="A14" s="20"/>
      <c r="B14" s="584" t="s">
        <v>710</v>
      </c>
      <c r="C14" s="585"/>
      <c r="D14" s="526"/>
      <c r="E14" s="526"/>
      <c r="F14" s="763" t="s">
        <v>712</v>
      </c>
      <c r="G14" s="764"/>
      <c r="H14" s="764"/>
      <c r="I14" s="764"/>
      <c r="J14" s="764"/>
      <c r="K14" s="765"/>
      <c r="L14" s="527"/>
      <c r="M14" s="40"/>
    </row>
    <row r="15" spans="1:16" s="4" customFormat="1" ht="48.75" customHeight="1" x14ac:dyDescent="0.25">
      <c r="A15" s="20"/>
      <c r="B15" s="152"/>
      <c r="C15" s="152"/>
      <c r="D15" s="80"/>
      <c r="E15" s="80"/>
      <c r="F15" s="598"/>
      <c r="G15" s="599"/>
      <c r="H15" s="599"/>
      <c r="I15" s="599"/>
      <c r="J15" s="599"/>
      <c r="K15" s="599"/>
      <c r="L15" s="582">
        <f t="shared" ref="L15:L29" si="0">D15*$D$12+F15*$F$12+G15*$G$12+H15*$H$12+I15*$I$12+J15*$J$12+K15*$K$12</f>
        <v>0</v>
      </c>
      <c r="M15" s="40"/>
    </row>
    <row r="16" spans="1:16" s="4" customFormat="1" ht="48.75" customHeight="1" x14ac:dyDescent="0.25">
      <c r="A16" s="20"/>
      <c r="B16" s="152"/>
      <c r="C16" s="152"/>
      <c r="D16" s="80"/>
      <c r="E16" s="80"/>
      <c r="F16" s="52"/>
      <c r="G16" s="52"/>
      <c r="H16" s="52"/>
      <c r="I16" s="52"/>
      <c r="J16" s="52"/>
      <c r="K16" s="52"/>
      <c r="L16" s="582">
        <f t="shared" si="0"/>
        <v>0</v>
      </c>
      <c r="M16" s="40"/>
    </row>
    <row r="17" spans="1:13" s="4" customFormat="1" ht="48.75" customHeight="1" x14ac:dyDescent="0.25">
      <c r="A17" s="20"/>
      <c r="B17" s="152"/>
      <c r="C17" s="152"/>
      <c r="D17" s="80"/>
      <c r="E17" s="80"/>
      <c r="F17" s="52"/>
      <c r="G17" s="52"/>
      <c r="H17" s="52"/>
      <c r="I17" s="52"/>
      <c r="J17" s="52"/>
      <c r="K17" s="52"/>
      <c r="L17" s="582">
        <f t="shared" si="0"/>
        <v>0</v>
      </c>
      <c r="M17" s="40"/>
    </row>
    <row r="18" spans="1:13" s="4" customFormat="1" ht="48.75" customHeight="1" x14ac:dyDescent="0.25">
      <c r="A18" s="20"/>
      <c r="B18" s="152"/>
      <c r="C18" s="152"/>
      <c r="D18" s="80"/>
      <c r="E18" s="80"/>
      <c r="F18" s="52"/>
      <c r="G18" s="52"/>
      <c r="H18" s="52"/>
      <c r="I18" s="52"/>
      <c r="J18" s="52"/>
      <c r="K18" s="52"/>
      <c r="L18" s="582">
        <f t="shared" si="0"/>
        <v>0</v>
      </c>
      <c r="M18" s="40"/>
    </row>
    <row r="19" spans="1:13" s="4" customFormat="1" ht="48.75" customHeight="1" x14ac:dyDescent="0.25">
      <c r="A19" s="20"/>
      <c r="B19" s="152"/>
      <c r="C19" s="152"/>
      <c r="D19" s="80"/>
      <c r="E19" s="80"/>
      <c r="F19" s="52"/>
      <c r="G19" s="52"/>
      <c r="H19" s="52"/>
      <c r="I19" s="52"/>
      <c r="J19" s="52"/>
      <c r="K19" s="52"/>
      <c r="L19" s="582">
        <f t="shared" si="0"/>
        <v>0</v>
      </c>
      <c r="M19" s="40"/>
    </row>
    <row r="20" spans="1:13" s="4" customFormat="1" ht="48.75" customHeight="1" x14ac:dyDescent="0.25">
      <c r="A20" s="20"/>
      <c r="B20" s="152"/>
      <c r="C20" s="152"/>
      <c r="D20" s="80"/>
      <c r="E20" s="80"/>
      <c r="F20" s="52"/>
      <c r="G20" s="52"/>
      <c r="H20" s="52"/>
      <c r="I20" s="52"/>
      <c r="J20" s="52"/>
      <c r="K20" s="52"/>
      <c r="L20" s="582">
        <f t="shared" si="0"/>
        <v>0</v>
      </c>
      <c r="M20" s="40"/>
    </row>
    <row r="21" spans="1:13" s="4" customFormat="1" ht="48.75" customHeight="1" x14ac:dyDescent="0.25">
      <c r="A21" s="20"/>
      <c r="B21" s="152"/>
      <c r="C21" s="152"/>
      <c r="D21" s="80"/>
      <c r="E21" s="80"/>
      <c r="F21" s="52"/>
      <c r="G21" s="52"/>
      <c r="H21" s="52"/>
      <c r="I21" s="52"/>
      <c r="J21" s="52"/>
      <c r="K21" s="52"/>
      <c r="L21" s="582">
        <f t="shared" si="0"/>
        <v>0</v>
      </c>
      <c r="M21" s="40"/>
    </row>
    <row r="22" spans="1:13" s="4" customFormat="1" ht="48.75" customHeight="1" x14ac:dyDescent="0.25">
      <c r="A22" s="20"/>
      <c r="B22" s="152"/>
      <c r="C22" s="152"/>
      <c r="D22" s="80"/>
      <c r="E22" s="80"/>
      <c r="F22" s="52"/>
      <c r="G22" s="52"/>
      <c r="H22" s="52"/>
      <c r="I22" s="52"/>
      <c r="J22" s="52"/>
      <c r="K22" s="52"/>
      <c r="L22" s="582">
        <f t="shared" si="0"/>
        <v>0</v>
      </c>
      <c r="M22" s="40"/>
    </row>
    <row r="23" spans="1:13" s="4" customFormat="1" ht="48.75" customHeight="1" x14ac:dyDescent="0.25">
      <c r="A23" s="20"/>
      <c r="B23" s="152"/>
      <c r="C23" s="152"/>
      <c r="D23" s="80"/>
      <c r="E23" s="80"/>
      <c r="F23" s="52"/>
      <c r="G23" s="52"/>
      <c r="H23" s="52"/>
      <c r="I23" s="52"/>
      <c r="J23" s="52"/>
      <c r="K23" s="52"/>
      <c r="L23" s="582">
        <f t="shared" si="0"/>
        <v>0</v>
      </c>
      <c r="M23" s="40"/>
    </row>
    <row r="24" spans="1:13" s="4" customFormat="1" ht="48.75" customHeight="1" x14ac:dyDescent="0.25">
      <c r="A24" s="20"/>
      <c r="B24" s="152"/>
      <c r="C24" s="152"/>
      <c r="D24" s="80"/>
      <c r="E24" s="80"/>
      <c r="F24" s="52"/>
      <c r="G24" s="52"/>
      <c r="H24" s="52"/>
      <c r="I24" s="52"/>
      <c r="J24" s="52"/>
      <c r="K24" s="52"/>
      <c r="L24" s="582">
        <f t="shared" si="0"/>
        <v>0</v>
      </c>
      <c r="M24" s="40"/>
    </row>
    <row r="25" spans="1:13" s="4" customFormat="1" ht="33.75" customHeight="1" x14ac:dyDescent="0.25">
      <c r="A25" s="20"/>
      <c r="B25" s="760" t="s">
        <v>709</v>
      </c>
      <c r="C25" s="761"/>
      <c r="D25" s="761"/>
      <c r="E25" s="761"/>
      <c r="F25" s="761"/>
      <c r="G25" s="761"/>
      <c r="H25" s="761"/>
      <c r="I25" s="761"/>
      <c r="J25" s="761"/>
      <c r="K25" s="761"/>
      <c r="L25" s="762"/>
      <c r="M25" s="40"/>
    </row>
    <row r="26" spans="1:13" s="4" customFormat="1" ht="48.75" customHeight="1" x14ac:dyDescent="0.25">
      <c r="A26" s="20"/>
      <c r="B26" s="157"/>
      <c r="C26" s="152"/>
      <c r="D26" s="80"/>
      <c r="E26" s="80"/>
      <c r="F26" s="52"/>
      <c r="G26" s="52"/>
      <c r="H26" s="52"/>
      <c r="I26" s="52"/>
      <c r="J26" s="52"/>
      <c r="K26" s="52"/>
      <c r="L26" s="582">
        <f t="shared" si="0"/>
        <v>0</v>
      </c>
      <c r="M26" s="40"/>
    </row>
    <row r="27" spans="1:13" s="4" customFormat="1" ht="48.75" customHeight="1" x14ac:dyDescent="0.25">
      <c r="A27" s="20"/>
      <c r="B27" s="157"/>
      <c r="C27" s="152"/>
      <c r="D27" s="80"/>
      <c r="E27" s="80"/>
      <c r="F27" s="52"/>
      <c r="G27" s="52"/>
      <c r="H27" s="52"/>
      <c r="I27" s="52"/>
      <c r="J27" s="52"/>
      <c r="K27" s="52"/>
      <c r="L27" s="582">
        <f t="shared" si="0"/>
        <v>0</v>
      </c>
      <c r="M27" s="40"/>
    </row>
    <row r="28" spans="1:13" s="4" customFormat="1" ht="48.75" customHeight="1" x14ac:dyDescent="0.25">
      <c r="A28" s="20"/>
      <c r="B28" s="157"/>
      <c r="C28" s="152"/>
      <c r="D28" s="80"/>
      <c r="E28" s="80"/>
      <c r="F28" s="52"/>
      <c r="G28" s="52"/>
      <c r="H28" s="52"/>
      <c r="I28" s="52"/>
      <c r="J28" s="52"/>
      <c r="K28" s="52"/>
      <c r="L28" s="582">
        <f t="shared" si="0"/>
        <v>0</v>
      </c>
      <c r="M28" s="40"/>
    </row>
    <row r="29" spans="1:13" s="4" customFormat="1" ht="48.75" customHeight="1" x14ac:dyDescent="0.25">
      <c r="A29" s="20"/>
      <c r="B29" s="157"/>
      <c r="C29" s="152"/>
      <c r="D29" s="80"/>
      <c r="E29" s="80"/>
      <c r="F29" s="52"/>
      <c r="G29" s="52"/>
      <c r="H29" s="52"/>
      <c r="I29" s="52"/>
      <c r="J29" s="52"/>
      <c r="K29" s="52"/>
      <c r="L29" s="582">
        <f t="shared" si="0"/>
        <v>0</v>
      </c>
      <c r="M29" s="40"/>
    </row>
    <row r="30" spans="1:13" s="153" customFormat="1" ht="43.5" customHeight="1" thickBot="1" x14ac:dyDescent="0.3">
      <c r="B30" s="158"/>
      <c r="C30" s="159"/>
      <c r="D30" s="160"/>
      <c r="E30" s="160"/>
      <c r="F30" s="160"/>
      <c r="G30" s="160"/>
      <c r="H30" s="160"/>
      <c r="I30" s="160"/>
      <c r="J30" s="160"/>
      <c r="K30" s="160"/>
      <c r="L30" s="156">
        <f>SUM(L14:L29)</f>
        <v>0</v>
      </c>
      <c r="M30" s="154"/>
    </row>
    <row r="31" spans="1:13" s="4" customFormat="1" ht="18.75" customHeight="1" x14ac:dyDescent="0.25">
      <c r="A31" s="20"/>
      <c r="B31" s="751" t="s">
        <v>66</v>
      </c>
      <c r="C31" s="751"/>
      <c r="D31" s="751"/>
      <c r="E31" s="751"/>
      <c r="F31" s="751"/>
    </row>
    <row r="32" spans="1:13" x14ac:dyDescent="0.25">
      <c r="B32" s="155"/>
    </row>
    <row r="33" spans="2:10" s="3" customFormat="1" ht="21" customHeight="1" x14ac:dyDescent="0.25">
      <c r="B33" s="37" t="s">
        <v>713</v>
      </c>
      <c r="C33" s="91"/>
      <c r="D33" s="91"/>
      <c r="E33" s="91"/>
      <c r="F33" s="69"/>
      <c r="G33" s="91"/>
      <c r="H33" s="91"/>
      <c r="J33" s="91"/>
    </row>
  </sheetData>
  <mergeCells count="12">
    <mergeCell ref="A1:L1"/>
    <mergeCell ref="A2:L2"/>
    <mergeCell ref="B5:G5"/>
    <mergeCell ref="B31:F31"/>
    <mergeCell ref="B10:B11"/>
    <mergeCell ref="C10:C11"/>
    <mergeCell ref="D10:D11"/>
    <mergeCell ref="L10:L11"/>
    <mergeCell ref="F10:K10"/>
    <mergeCell ref="E10:E11"/>
    <mergeCell ref="B25:L25"/>
    <mergeCell ref="F14:K14"/>
  </mergeCells>
  <pageMargins left="0.70866141732283472" right="0.70866141732283472" top="0.74803149606299213" bottom="0.74803149606299213" header="0.31496062992125984" footer="0.31496062992125984"/>
  <pageSetup paperSize="9" scale="42" orientation="landscape" r:id="rId1"/>
  <headerFooter>
    <oddHeader>&amp;CAPPEL D'OFFRES OUVERT -CEA 
B20-07937-ESPACES TERTIAIRES 2021</oddHeader>
    <oddFooter>&amp;C&amp;F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8"/>
  <sheetViews>
    <sheetView topLeftCell="A21" zoomScale="90" zoomScaleNormal="90" zoomScaleSheetLayoutView="70" workbookViewId="0">
      <selection activeCell="C15" sqref="C15"/>
    </sheetView>
  </sheetViews>
  <sheetFormatPr baseColWidth="10" defaultColWidth="11.42578125" defaultRowHeight="15" x14ac:dyDescent="0.25"/>
  <cols>
    <col min="1" max="1" width="12.140625" style="163" customWidth="1"/>
    <col min="2" max="2" width="62.28515625" style="9" customWidth="1"/>
    <col min="3" max="3" width="46" style="31" customWidth="1"/>
    <col min="4" max="4" width="15.85546875" style="31" customWidth="1"/>
    <col min="5" max="5" width="13.5703125" style="70" customWidth="1"/>
    <col min="6" max="6" width="2.42578125" customWidth="1"/>
    <col min="7" max="7" width="66.140625" style="58" customWidth="1"/>
    <col min="8" max="8" width="26.28515625" style="27" customWidth="1"/>
    <col min="9" max="9" width="15.7109375" style="27" customWidth="1"/>
    <col min="10" max="10" width="15.85546875" style="27" customWidth="1"/>
    <col min="11" max="11" width="22.85546875" style="27" customWidth="1"/>
    <col min="12" max="12" width="16.28515625" style="184" customWidth="1"/>
    <col min="13" max="13" width="14.85546875" style="184" customWidth="1"/>
    <col min="14" max="14" width="3" style="453" customWidth="1"/>
  </cols>
  <sheetData>
    <row r="1" spans="1:17" s="37" customFormat="1" ht="39.75" customHeight="1" x14ac:dyDescent="0.25">
      <c r="A1" s="674" t="s">
        <v>0</v>
      </c>
      <c r="B1" s="674"/>
      <c r="C1" s="674"/>
      <c r="D1" s="674"/>
      <c r="E1" s="674"/>
      <c r="F1" s="674"/>
      <c r="G1" s="674"/>
      <c r="H1" s="674"/>
      <c r="I1" s="405"/>
      <c r="J1" s="405"/>
    </row>
    <row r="2" spans="1:17" s="37" customFormat="1" ht="49.5" customHeight="1" x14ac:dyDescent="0.25">
      <c r="A2" s="732" t="s">
        <v>675</v>
      </c>
      <c r="B2" s="732"/>
      <c r="C2" s="732"/>
      <c r="D2" s="732"/>
      <c r="E2" s="732"/>
      <c r="F2" s="732"/>
      <c r="G2" s="732"/>
      <c r="H2" s="732"/>
      <c r="I2" s="404"/>
      <c r="J2" s="404"/>
    </row>
    <row r="3" spans="1:17" s="4" customFormat="1" ht="23.25" customHeight="1" x14ac:dyDescent="0.25">
      <c r="B3" s="68" t="s">
        <v>52</v>
      </c>
      <c r="C3" s="713"/>
      <c r="D3" s="714"/>
      <c r="E3" s="714"/>
      <c r="F3" s="715"/>
      <c r="G3" s="22"/>
      <c r="H3" s="22"/>
      <c r="K3" s="24"/>
      <c r="L3" s="25"/>
      <c r="M3" s="24"/>
      <c r="N3" s="24"/>
      <c r="O3" s="24"/>
    </row>
    <row r="4" spans="1:17" x14ac:dyDescent="0.25">
      <c r="C4" s="58"/>
      <c r="D4" s="58"/>
      <c r="E4" s="161"/>
      <c r="F4" s="27"/>
      <c r="G4" s="167"/>
      <c r="K4" s="184"/>
      <c r="L4" s="185"/>
      <c r="N4" s="184"/>
      <c r="O4" s="31"/>
      <c r="P4" s="70"/>
      <c r="Q4" s="70"/>
    </row>
    <row r="5" spans="1:17" ht="37.5" customHeight="1" x14ac:dyDescent="0.25">
      <c r="A5" s="165"/>
      <c r="B5" s="770" t="s">
        <v>676</v>
      </c>
      <c r="C5" s="770"/>
      <c r="D5" s="770"/>
      <c r="E5" s="770"/>
      <c r="F5" s="770"/>
      <c r="G5" s="770"/>
      <c r="H5" s="770"/>
      <c r="I5" s="770"/>
      <c r="J5" s="770"/>
      <c r="K5" s="770"/>
      <c r="L5" s="770"/>
      <c r="M5" s="770"/>
    </row>
    <row r="6" spans="1:17" ht="18.75" x14ac:dyDescent="0.25">
      <c r="A6" s="162"/>
    </row>
    <row r="7" spans="1:17" s="181" customFormat="1" ht="21.75" customHeight="1" x14ac:dyDescent="0.25">
      <c r="A7" s="163"/>
      <c r="B7" s="406" t="s">
        <v>707</v>
      </c>
      <c r="C7" s="406"/>
      <c r="D7" s="406"/>
      <c r="G7" s="406"/>
      <c r="H7" s="406"/>
      <c r="I7" s="406"/>
      <c r="J7" s="406"/>
      <c r="K7" s="406"/>
      <c r="L7" s="406"/>
      <c r="M7" s="406"/>
      <c r="N7" s="406"/>
    </row>
    <row r="8" spans="1:17" s="181" customFormat="1" ht="21.75" customHeight="1" x14ac:dyDescent="0.25">
      <c r="A8" s="163"/>
      <c r="B8" s="406" t="s">
        <v>678</v>
      </c>
      <c r="C8" s="406"/>
      <c r="D8" s="406"/>
      <c r="G8" s="406"/>
      <c r="H8" s="406"/>
      <c r="I8" s="406"/>
      <c r="J8" s="406"/>
      <c r="K8" s="406"/>
      <c r="L8" s="406"/>
      <c r="M8" s="406"/>
      <c r="N8" s="406"/>
    </row>
    <row r="9" spans="1:17" s="181" customFormat="1" ht="21.75" customHeight="1" x14ac:dyDescent="0.25">
      <c r="A9" s="163"/>
      <c r="B9" s="406" t="s">
        <v>708</v>
      </c>
      <c r="C9" s="406"/>
      <c r="D9" s="406"/>
      <c r="G9" s="406"/>
      <c r="H9" s="406"/>
      <c r="I9" s="406"/>
      <c r="J9" s="406"/>
      <c r="K9" s="406"/>
      <c r="L9" s="406"/>
      <c r="M9" s="406"/>
      <c r="N9" s="406"/>
    </row>
    <row r="10" spans="1:17" s="181" customFormat="1" ht="21.75" customHeight="1" x14ac:dyDescent="0.25">
      <c r="A10" s="163"/>
      <c r="B10" s="581" t="s">
        <v>650</v>
      </c>
      <c r="C10" s="406"/>
      <c r="D10" s="406"/>
      <c r="G10" s="500"/>
      <c r="H10" s="500"/>
      <c r="I10" s="500"/>
      <c r="J10" s="500"/>
      <c r="K10" s="500"/>
      <c r="L10" s="500"/>
      <c r="M10" s="500"/>
      <c r="N10" s="500"/>
    </row>
    <row r="11" spans="1:17" s="4" customFormat="1" ht="30.75" customHeight="1" x14ac:dyDescent="0.25">
      <c r="A11" s="161"/>
      <c r="B11" s="766" t="s">
        <v>633</v>
      </c>
      <c r="C11" s="730"/>
      <c r="D11" s="730"/>
      <c r="E11" s="730"/>
      <c r="G11" s="452"/>
      <c r="H11" s="452"/>
      <c r="I11" s="452"/>
      <c r="J11" s="452"/>
      <c r="K11" s="452"/>
      <c r="L11" s="452"/>
      <c r="M11" s="452"/>
      <c r="N11" s="452"/>
    </row>
    <row r="12" spans="1:17" s="4" customFormat="1" ht="30.75" customHeight="1" thickBot="1" x14ac:dyDescent="0.3">
      <c r="A12" s="161"/>
      <c r="B12" s="407"/>
      <c r="C12" s="452"/>
      <c r="D12" s="452"/>
      <c r="F12" s="53"/>
      <c r="G12" s="452"/>
      <c r="H12" s="452"/>
      <c r="I12" s="452"/>
      <c r="J12" s="452"/>
      <c r="K12" s="452"/>
      <c r="L12" s="452"/>
      <c r="M12" s="452"/>
      <c r="N12" s="452"/>
    </row>
    <row r="13" spans="1:17" s="4" customFormat="1" ht="30.75" customHeight="1" thickBot="1" x14ac:dyDescent="0.3">
      <c r="A13" s="161"/>
      <c r="B13" s="407"/>
      <c r="C13" s="767" t="s">
        <v>673</v>
      </c>
      <c r="D13" s="768"/>
      <c r="E13" s="769"/>
      <c r="F13" s="53"/>
      <c r="G13" s="767" t="s">
        <v>672</v>
      </c>
      <c r="H13" s="768"/>
      <c r="I13" s="768"/>
      <c r="J13" s="768"/>
      <c r="K13" s="768"/>
      <c r="L13" s="768"/>
      <c r="M13" s="769"/>
      <c r="N13" s="454"/>
    </row>
    <row r="14" spans="1:17" ht="44.25" thickBot="1" x14ac:dyDescent="0.3">
      <c r="A14" s="219" t="s">
        <v>71</v>
      </c>
      <c r="B14" s="478" t="s">
        <v>674</v>
      </c>
      <c r="C14" s="505" t="s">
        <v>626</v>
      </c>
      <c r="D14" s="512" t="s">
        <v>628</v>
      </c>
      <c r="E14" s="510" t="s">
        <v>679</v>
      </c>
      <c r="F14" s="386"/>
      <c r="G14" s="481" t="s">
        <v>677</v>
      </c>
      <c r="H14" s="13" t="s">
        <v>671</v>
      </c>
      <c r="I14" s="8" t="s">
        <v>75</v>
      </c>
      <c r="J14" s="8" t="s">
        <v>76</v>
      </c>
      <c r="K14" s="43" t="s">
        <v>77</v>
      </c>
      <c r="L14" s="186" t="s">
        <v>627</v>
      </c>
      <c r="M14" s="482" t="s">
        <v>81</v>
      </c>
      <c r="N14" s="480"/>
    </row>
    <row r="15" spans="1:17" s="5" customFormat="1" ht="63.75" customHeight="1" thickBot="1" x14ac:dyDescent="0.3">
      <c r="A15" s="243"/>
      <c r="B15" s="479" t="s">
        <v>85</v>
      </c>
      <c r="C15" s="460" t="s">
        <v>756</v>
      </c>
      <c r="D15" s="400" t="s">
        <v>629</v>
      </c>
      <c r="E15" s="511"/>
      <c r="F15" s="506"/>
      <c r="G15" s="483" t="s">
        <v>714</v>
      </c>
      <c r="H15" s="247" t="s">
        <v>651</v>
      </c>
      <c r="I15" s="247" t="s">
        <v>88</v>
      </c>
      <c r="J15" s="247" t="s">
        <v>89</v>
      </c>
      <c r="K15" s="247" t="s">
        <v>90</v>
      </c>
      <c r="L15" s="251">
        <v>250</v>
      </c>
      <c r="M15" s="484">
        <v>1.5</v>
      </c>
      <c r="N15" s="455"/>
    </row>
    <row r="16" spans="1:17" ht="19.5" thickBot="1" x14ac:dyDescent="0.3">
      <c r="A16" s="239">
        <v>1</v>
      </c>
      <c r="B16" s="520" t="s">
        <v>630</v>
      </c>
      <c r="C16" s="521"/>
      <c r="D16" s="521"/>
      <c r="E16" s="522"/>
      <c r="F16" s="386"/>
      <c r="G16" s="485"/>
      <c r="H16" s="261"/>
      <c r="I16" s="261"/>
      <c r="J16" s="261"/>
      <c r="K16" s="261"/>
      <c r="L16" s="263"/>
      <c r="M16" s="486"/>
    </row>
    <row r="17" spans="1:14" ht="21" customHeight="1" x14ac:dyDescent="0.25">
      <c r="A17" s="231"/>
      <c r="B17" s="210" t="s">
        <v>93</v>
      </c>
      <c r="C17" s="501"/>
      <c r="D17" s="501"/>
      <c r="E17" s="462"/>
      <c r="F17" s="386"/>
      <c r="G17" s="487"/>
      <c r="H17" s="28"/>
      <c r="I17" s="28"/>
      <c r="J17" s="28"/>
      <c r="K17" s="28"/>
      <c r="L17" s="189"/>
      <c r="M17" s="488"/>
    </row>
    <row r="18" spans="1:14" ht="21" customHeight="1" x14ac:dyDescent="0.25">
      <c r="A18" s="442"/>
      <c r="B18" s="451" t="s">
        <v>649</v>
      </c>
      <c r="C18" s="528"/>
      <c r="D18" s="502"/>
      <c r="E18" s="464"/>
      <c r="F18" s="386"/>
      <c r="G18" s="534" t="s">
        <v>649</v>
      </c>
      <c r="H18" s="445"/>
      <c r="I18" s="445"/>
      <c r="J18" s="445"/>
      <c r="K18" s="445"/>
      <c r="L18" s="446"/>
      <c r="M18" s="490"/>
    </row>
    <row r="19" spans="1:14" s="77" customFormat="1" ht="21" customHeight="1" x14ac:dyDescent="0.25">
      <c r="A19" s="517"/>
      <c r="B19" s="514"/>
      <c r="C19" s="476"/>
      <c r="D19" s="513"/>
      <c r="E19" s="465"/>
      <c r="F19" s="507"/>
      <c r="G19" s="491"/>
      <c r="H19" s="76"/>
      <c r="I19" s="76"/>
      <c r="J19" s="76"/>
      <c r="K19" s="76"/>
      <c r="L19" s="477"/>
      <c r="M19" s="492"/>
      <c r="N19" s="456"/>
    </row>
    <row r="20" spans="1:14" s="77" customFormat="1" ht="21" customHeight="1" x14ac:dyDescent="0.25">
      <c r="A20" s="518"/>
      <c r="B20" s="515"/>
      <c r="C20" s="476"/>
      <c r="D20" s="513"/>
      <c r="E20" s="465"/>
      <c r="F20" s="507"/>
      <c r="G20" s="491"/>
      <c r="H20" s="76"/>
      <c r="I20" s="76"/>
      <c r="J20" s="76"/>
      <c r="K20" s="76"/>
      <c r="L20" s="477"/>
      <c r="M20" s="492"/>
      <c r="N20" s="456"/>
    </row>
    <row r="21" spans="1:14" s="77" customFormat="1" ht="21" customHeight="1" x14ac:dyDescent="0.25">
      <c r="A21" s="519"/>
      <c r="B21" s="516"/>
      <c r="C21" s="476"/>
      <c r="D21" s="513"/>
      <c r="E21" s="465"/>
      <c r="F21" s="507"/>
      <c r="G21" s="491"/>
      <c r="H21" s="76"/>
      <c r="I21" s="76"/>
      <c r="J21" s="76"/>
      <c r="K21" s="76"/>
      <c r="L21" s="477"/>
      <c r="M21" s="492"/>
      <c r="N21" s="456"/>
    </row>
    <row r="22" spans="1:14" s="4" customFormat="1" ht="21" customHeight="1" x14ac:dyDescent="0.25">
      <c r="A22" s="442"/>
      <c r="B22" s="447" t="s">
        <v>104</v>
      </c>
      <c r="C22" s="466"/>
      <c r="D22" s="444"/>
      <c r="E22" s="467"/>
      <c r="F22" s="53"/>
      <c r="G22" s="535" t="s">
        <v>104</v>
      </c>
      <c r="H22" s="448"/>
      <c r="I22" s="448"/>
      <c r="J22" s="448"/>
      <c r="K22" s="448"/>
      <c r="L22" s="449"/>
      <c r="M22" s="493"/>
      <c r="N22" s="456"/>
    </row>
    <row r="23" spans="1:14" s="77" customFormat="1" ht="21" customHeight="1" x14ac:dyDescent="0.25">
      <c r="A23" s="517"/>
      <c r="B23" s="514"/>
      <c r="C23" s="476"/>
      <c r="D23" s="513"/>
      <c r="E23" s="465"/>
      <c r="F23" s="507"/>
      <c r="G23" s="491"/>
      <c r="H23" s="76"/>
      <c r="I23" s="76"/>
      <c r="J23" s="76"/>
      <c r="K23" s="76"/>
      <c r="L23" s="477"/>
      <c r="M23" s="492"/>
      <c r="N23" s="456"/>
    </row>
    <row r="24" spans="1:14" s="77" customFormat="1" ht="21" customHeight="1" x14ac:dyDescent="0.25">
      <c r="A24" s="518"/>
      <c r="B24" s="515"/>
      <c r="C24" s="476"/>
      <c r="D24" s="513"/>
      <c r="E24" s="465"/>
      <c r="F24" s="507"/>
      <c r="G24" s="491"/>
      <c r="H24" s="76"/>
      <c r="I24" s="76"/>
      <c r="J24" s="76"/>
      <c r="K24" s="76"/>
      <c r="L24" s="477"/>
      <c r="M24" s="492"/>
      <c r="N24" s="456"/>
    </row>
    <row r="25" spans="1:14" s="77" customFormat="1" ht="21" customHeight="1" x14ac:dyDescent="0.25">
      <c r="A25" s="519"/>
      <c r="B25" s="516"/>
      <c r="C25" s="476"/>
      <c r="D25" s="513"/>
      <c r="E25" s="465"/>
      <c r="F25" s="507"/>
      <c r="G25" s="491"/>
      <c r="H25" s="76"/>
      <c r="I25" s="76"/>
      <c r="J25" s="76"/>
      <c r="K25" s="76"/>
      <c r="L25" s="477"/>
      <c r="M25" s="492"/>
      <c r="N25" s="456"/>
    </row>
    <row r="26" spans="1:14" ht="21" customHeight="1" x14ac:dyDescent="0.25">
      <c r="A26" s="164"/>
      <c r="B26" s="402" t="s">
        <v>631</v>
      </c>
      <c r="C26" s="461"/>
      <c r="D26" s="501"/>
      <c r="E26" s="462"/>
      <c r="F26" s="386"/>
      <c r="G26" s="487"/>
      <c r="H26" s="28"/>
      <c r="I26" s="28"/>
      <c r="J26" s="28"/>
      <c r="K26" s="28"/>
      <c r="L26" s="189"/>
      <c r="M26" s="488"/>
    </row>
    <row r="27" spans="1:14" s="4" customFormat="1" ht="30" x14ac:dyDescent="0.25">
      <c r="A27" s="442"/>
      <c r="B27" s="447" t="s">
        <v>114</v>
      </c>
      <c r="C27" s="466"/>
      <c r="D27" s="444"/>
      <c r="E27" s="467"/>
      <c r="F27" s="53"/>
      <c r="G27" s="535" t="str">
        <f>B27</f>
        <v>Version 1- Plan de travail Duo -  Ajustable en hauteur mécaniquement</v>
      </c>
      <c r="H27" s="448"/>
      <c r="I27" s="448"/>
      <c r="J27" s="448"/>
      <c r="K27" s="448"/>
      <c r="L27" s="449"/>
      <c r="M27" s="493"/>
      <c r="N27" s="456"/>
    </row>
    <row r="28" spans="1:14" s="77" customFormat="1" ht="21" customHeight="1" x14ac:dyDescent="0.25">
      <c r="A28" s="517"/>
      <c r="B28" s="514"/>
      <c r="C28" s="476"/>
      <c r="D28" s="513"/>
      <c r="E28" s="465"/>
      <c r="F28" s="507"/>
      <c r="G28" s="491"/>
      <c r="H28" s="76"/>
      <c r="I28" s="76"/>
      <c r="J28" s="76"/>
      <c r="K28" s="76"/>
      <c r="L28" s="477"/>
      <c r="M28" s="492"/>
      <c r="N28" s="456"/>
    </row>
    <row r="29" spans="1:14" s="77" customFormat="1" ht="21" customHeight="1" x14ac:dyDescent="0.25">
      <c r="A29" s="518"/>
      <c r="B29" s="515"/>
      <c r="C29" s="476"/>
      <c r="D29" s="513"/>
      <c r="E29" s="465"/>
      <c r="F29" s="507"/>
      <c r="G29" s="491"/>
      <c r="H29" s="76"/>
      <c r="I29" s="76"/>
      <c r="J29" s="76"/>
      <c r="K29" s="76"/>
      <c r="L29" s="477"/>
      <c r="M29" s="492"/>
      <c r="N29" s="456"/>
    </row>
    <row r="30" spans="1:14" s="77" customFormat="1" ht="21" customHeight="1" x14ac:dyDescent="0.25">
      <c r="A30" s="519"/>
      <c r="B30" s="516"/>
      <c r="C30" s="476"/>
      <c r="D30" s="513"/>
      <c r="E30" s="465"/>
      <c r="F30" s="507"/>
      <c r="G30" s="491"/>
      <c r="H30" s="76"/>
      <c r="I30" s="76"/>
      <c r="J30" s="76"/>
      <c r="K30" s="76"/>
      <c r="L30" s="477"/>
      <c r="M30" s="492"/>
      <c r="N30" s="456"/>
    </row>
    <row r="31" spans="1:14" s="4" customFormat="1" ht="21" customHeight="1" x14ac:dyDescent="0.25">
      <c r="A31" s="442"/>
      <c r="B31" s="447" t="s">
        <v>124</v>
      </c>
      <c r="C31" s="466"/>
      <c r="D31" s="444"/>
      <c r="E31" s="467"/>
      <c r="F31" s="53"/>
      <c r="G31" s="535" t="str">
        <f>B31</f>
        <v xml:space="preserve">Version 2 - Plan de travail duo -  Réglable en hauteur électriquement </v>
      </c>
      <c r="H31" s="448"/>
      <c r="I31" s="448"/>
      <c r="J31" s="448"/>
      <c r="K31" s="448"/>
      <c r="L31" s="449"/>
      <c r="M31" s="493"/>
      <c r="N31" s="456"/>
    </row>
    <row r="32" spans="1:14" s="77" customFormat="1" ht="21" customHeight="1" x14ac:dyDescent="0.25">
      <c r="A32" s="517"/>
      <c r="B32" s="514"/>
      <c r="C32" s="476"/>
      <c r="D32" s="513"/>
      <c r="E32" s="465"/>
      <c r="F32" s="507"/>
      <c r="G32" s="491"/>
      <c r="H32" s="76"/>
      <c r="I32" s="76"/>
      <c r="J32" s="76"/>
      <c r="K32" s="76"/>
      <c r="L32" s="477"/>
      <c r="M32" s="492"/>
      <c r="N32" s="456"/>
    </row>
    <row r="33" spans="1:14" s="77" customFormat="1" ht="21" customHeight="1" x14ac:dyDescent="0.25">
      <c r="A33" s="518"/>
      <c r="B33" s="515"/>
      <c r="C33" s="476"/>
      <c r="D33" s="513"/>
      <c r="E33" s="465"/>
      <c r="F33" s="507"/>
      <c r="G33" s="491"/>
      <c r="H33" s="76"/>
      <c r="I33" s="76"/>
      <c r="J33" s="76"/>
      <c r="K33" s="76"/>
      <c r="L33" s="477"/>
      <c r="M33" s="492"/>
      <c r="N33" s="456"/>
    </row>
    <row r="34" spans="1:14" s="77" customFormat="1" ht="21" customHeight="1" thickBot="1" x14ac:dyDescent="0.3">
      <c r="A34" s="519"/>
      <c r="B34" s="516"/>
      <c r="C34" s="476"/>
      <c r="D34" s="513"/>
      <c r="E34" s="465"/>
      <c r="F34" s="507"/>
      <c r="G34" s="491"/>
      <c r="H34" s="76"/>
      <c r="I34" s="76"/>
      <c r="J34" s="76"/>
      <c r="K34" s="76"/>
      <c r="L34" s="477"/>
      <c r="M34" s="492"/>
      <c r="N34" s="456"/>
    </row>
    <row r="35" spans="1:14" s="140" customFormat="1" ht="21" customHeight="1" thickBot="1" x14ac:dyDescent="0.35">
      <c r="A35" s="204">
        <v>2</v>
      </c>
      <c r="B35" s="401" t="s">
        <v>143</v>
      </c>
      <c r="C35" s="529"/>
      <c r="D35" s="530"/>
      <c r="E35" s="139"/>
      <c r="F35" s="508"/>
      <c r="G35" s="494"/>
      <c r="H35" s="221"/>
      <c r="I35" s="221"/>
      <c r="J35" s="221"/>
      <c r="K35" s="221"/>
      <c r="L35" s="223"/>
      <c r="M35" s="495"/>
      <c r="N35" s="457"/>
    </row>
    <row r="36" spans="1:14" ht="21" customHeight="1" x14ac:dyDescent="0.25">
      <c r="A36" s="231"/>
      <c r="B36" s="403" t="s">
        <v>144</v>
      </c>
      <c r="C36" s="468"/>
      <c r="D36" s="503"/>
      <c r="E36" s="469"/>
      <c r="F36" s="386"/>
      <c r="G36" s="496"/>
      <c r="H36" s="227"/>
      <c r="I36" s="227"/>
      <c r="J36" s="227"/>
      <c r="K36" s="227"/>
      <c r="L36" s="229"/>
      <c r="M36" s="497"/>
    </row>
    <row r="37" spans="1:14" s="4" customFormat="1" ht="18.75" customHeight="1" x14ac:dyDescent="0.25">
      <c r="A37" s="442"/>
      <c r="B37" s="447" t="s">
        <v>648</v>
      </c>
      <c r="C37" s="466"/>
      <c r="D37" s="444"/>
      <c r="E37" s="467"/>
      <c r="F37" s="53"/>
      <c r="G37" s="535" t="str">
        <f>B37</f>
        <v xml:space="preserve">Version 1- Ecran de séparation acoustique pour poste Solo </v>
      </c>
      <c r="H37" s="448"/>
      <c r="I37" s="448"/>
      <c r="J37" s="448"/>
      <c r="K37" s="448"/>
      <c r="L37" s="449"/>
      <c r="M37" s="493"/>
      <c r="N37" s="456"/>
    </row>
    <row r="38" spans="1:14" s="77" customFormat="1" ht="21" customHeight="1" x14ac:dyDescent="0.25">
      <c r="A38" s="517"/>
      <c r="B38" s="514"/>
      <c r="C38" s="476"/>
      <c r="D38" s="513"/>
      <c r="E38" s="465"/>
      <c r="F38" s="507"/>
      <c r="G38" s="491"/>
      <c r="H38" s="76"/>
      <c r="I38" s="76"/>
      <c r="J38" s="76"/>
      <c r="K38" s="76"/>
      <c r="L38" s="477"/>
      <c r="M38" s="492"/>
      <c r="N38" s="456"/>
    </row>
    <row r="39" spans="1:14" s="77" customFormat="1" ht="21" customHeight="1" x14ac:dyDescent="0.25">
      <c r="A39" s="518"/>
      <c r="B39" s="515"/>
      <c r="C39" s="476"/>
      <c r="D39" s="513"/>
      <c r="E39" s="465"/>
      <c r="F39" s="507"/>
      <c r="G39" s="491"/>
      <c r="H39" s="76"/>
      <c r="I39" s="76"/>
      <c r="J39" s="76"/>
      <c r="K39" s="76"/>
      <c r="L39" s="477"/>
      <c r="M39" s="492"/>
      <c r="N39" s="456"/>
    </row>
    <row r="40" spans="1:14" s="77" customFormat="1" ht="21" customHeight="1" x14ac:dyDescent="0.25">
      <c r="A40" s="519"/>
      <c r="B40" s="516"/>
      <c r="C40" s="476"/>
      <c r="D40" s="513"/>
      <c r="E40" s="465"/>
      <c r="F40" s="507"/>
      <c r="G40" s="491"/>
      <c r="H40" s="76"/>
      <c r="I40" s="76"/>
      <c r="J40" s="76"/>
      <c r="K40" s="76"/>
      <c r="L40" s="477"/>
      <c r="M40" s="492"/>
      <c r="N40" s="456"/>
    </row>
    <row r="41" spans="1:14" s="4" customFormat="1" ht="27.75" customHeight="1" x14ac:dyDescent="0.25">
      <c r="A41" s="442"/>
      <c r="B41" s="447" t="s">
        <v>156</v>
      </c>
      <c r="C41" s="466"/>
      <c r="D41" s="444"/>
      <c r="E41" s="467"/>
      <c r="F41" s="53"/>
      <c r="G41" s="535" t="str">
        <f>B41</f>
        <v xml:space="preserve">Version 2- Ecran de séparation et d'intimité acoustique pour poste Duo positionné sur la structure du bench </v>
      </c>
      <c r="H41" s="448"/>
      <c r="I41" s="448"/>
      <c r="J41" s="448"/>
      <c r="K41" s="448"/>
      <c r="L41" s="449"/>
      <c r="M41" s="493"/>
      <c r="N41" s="456"/>
    </row>
    <row r="42" spans="1:14" s="77" customFormat="1" ht="21" customHeight="1" x14ac:dyDescent="0.25">
      <c r="A42" s="517"/>
      <c r="B42" s="514"/>
      <c r="C42" s="476"/>
      <c r="D42" s="513"/>
      <c r="E42" s="465"/>
      <c r="F42" s="507"/>
      <c r="G42" s="491"/>
      <c r="H42" s="76"/>
      <c r="I42" s="76"/>
      <c r="J42" s="76"/>
      <c r="K42" s="76"/>
      <c r="L42" s="477"/>
      <c r="M42" s="492"/>
      <c r="N42" s="456"/>
    </row>
    <row r="43" spans="1:14" s="77" customFormat="1" ht="21" customHeight="1" x14ac:dyDescent="0.25">
      <c r="A43" s="518"/>
      <c r="B43" s="515"/>
      <c r="C43" s="476"/>
      <c r="D43" s="513"/>
      <c r="E43" s="465"/>
      <c r="F43" s="507"/>
      <c r="G43" s="491"/>
      <c r="H43" s="76"/>
      <c r="I43" s="76"/>
      <c r="J43" s="76"/>
      <c r="K43" s="76"/>
      <c r="L43" s="477"/>
      <c r="M43" s="492"/>
      <c r="N43" s="456"/>
    </row>
    <row r="44" spans="1:14" s="77" customFormat="1" ht="21" customHeight="1" x14ac:dyDescent="0.25">
      <c r="A44" s="519"/>
      <c r="B44" s="516"/>
      <c r="C44" s="476"/>
      <c r="D44" s="513"/>
      <c r="E44" s="465"/>
      <c r="F44" s="507"/>
      <c r="G44" s="491"/>
      <c r="H44" s="76"/>
      <c r="I44" s="76"/>
      <c r="J44" s="76"/>
      <c r="K44" s="76"/>
      <c r="L44" s="477"/>
      <c r="M44" s="492"/>
      <c r="N44" s="456"/>
    </row>
    <row r="45" spans="1:14" ht="21" customHeight="1" x14ac:dyDescent="0.25">
      <c r="A45" s="442"/>
      <c r="B45" s="447" t="s">
        <v>632</v>
      </c>
      <c r="C45" s="466"/>
      <c r="D45" s="444"/>
      <c r="E45" s="467"/>
      <c r="F45" s="386"/>
      <c r="G45" s="535" t="str">
        <f>B45</f>
        <v xml:space="preserve"> 2.2 Voile de fond</v>
      </c>
      <c r="H45" s="448"/>
      <c r="I45" s="448"/>
      <c r="J45" s="448"/>
      <c r="K45" s="448"/>
      <c r="L45" s="449"/>
      <c r="M45" s="493"/>
      <c r="N45" s="456"/>
    </row>
    <row r="46" spans="1:14" s="77" customFormat="1" ht="21" customHeight="1" x14ac:dyDescent="0.25">
      <c r="A46" s="517"/>
      <c r="B46" s="514"/>
      <c r="C46" s="476"/>
      <c r="D46" s="513"/>
      <c r="E46" s="465"/>
      <c r="F46" s="507"/>
      <c r="G46" s="491"/>
      <c r="H46" s="76"/>
      <c r="I46" s="76"/>
      <c r="J46" s="76"/>
      <c r="K46" s="76"/>
      <c r="L46" s="477"/>
      <c r="M46" s="492"/>
      <c r="N46" s="456"/>
    </row>
    <row r="47" spans="1:14" s="77" customFormat="1" ht="21" customHeight="1" x14ac:dyDescent="0.25">
      <c r="A47" s="518"/>
      <c r="B47" s="515"/>
      <c r="C47" s="476"/>
      <c r="D47" s="513"/>
      <c r="E47" s="465"/>
      <c r="F47" s="507"/>
      <c r="G47" s="491"/>
      <c r="H47" s="76"/>
      <c r="I47" s="76"/>
      <c r="J47" s="76"/>
      <c r="K47" s="76"/>
      <c r="L47" s="477"/>
      <c r="M47" s="492"/>
      <c r="N47" s="456"/>
    </row>
    <row r="48" spans="1:14" s="77" customFormat="1" ht="21" customHeight="1" x14ac:dyDescent="0.25">
      <c r="A48" s="519"/>
      <c r="B48" s="516"/>
      <c r="C48" s="476"/>
      <c r="D48" s="513"/>
      <c r="E48" s="465"/>
      <c r="F48" s="507"/>
      <c r="G48" s="491"/>
      <c r="H48" s="76"/>
      <c r="I48" s="76"/>
      <c r="J48" s="76"/>
      <c r="K48" s="76"/>
      <c r="L48" s="477"/>
      <c r="M48" s="492"/>
      <c r="N48" s="456"/>
    </row>
    <row r="49" spans="1:14" ht="21" customHeight="1" x14ac:dyDescent="0.25">
      <c r="A49" s="442"/>
      <c r="B49" s="447" t="s">
        <v>176</v>
      </c>
      <c r="C49" s="466"/>
      <c r="D49" s="444"/>
      <c r="E49" s="467"/>
      <c r="F49" s="386"/>
      <c r="G49" s="535" t="str">
        <f>B49</f>
        <v>2.3  Bras support écran</v>
      </c>
      <c r="H49" s="448"/>
      <c r="I49" s="448"/>
      <c r="J49" s="448"/>
      <c r="K49" s="448"/>
      <c r="L49" s="449"/>
      <c r="M49" s="493"/>
      <c r="N49" s="456"/>
    </row>
    <row r="50" spans="1:14" s="77" customFormat="1" ht="21" customHeight="1" x14ac:dyDescent="0.25">
      <c r="A50" s="517"/>
      <c r="B50" s="514"/>
      <c r="C50" s="476"/>
      <c r="D50" s="513"/>
      <c r="E50" s="465"/>
      <c r="F50" s="507"/>
      <c r="G50" s="491"/>
      <c r="H50" s="76"/>
      <c r="I50" s="76"/>
      <c r="J50" s="76"/>
      <c r="K50" s="76"/>
      <c r="L50" s="477"/>
      <c r="M50" s="492"/>
      <c r="N50" s="456"/>
    </row>
    <row r="51" spans="1:14" s="77" customFormat="1" ht="21" customHeight="1" x14ac:dyDescent="0.25">
      <c r="A51" s="518"/>
      <c r="B51" s="515"/>
      <c r="C51" s="476"/>
      <c r="D51" s="513"/>
      <c r="E51" s="465"/>
      <c r="F51" s="507"/>
      <c r="G51" s="491"/>
      <c r="H51" s="76"/>
      <c r="I51" s="76"/>
      <c r="J51" s="76"/>
      <c r="K51" s="76"/>
      <c r="L51" s="477"/>
      <c r="M51" s="492"/>
      <c r="N51" s="456"/>
    </row>
    <row r="52" spans="1:14" s="77" customFormat="1" ht="21" customHeight="1" x14ac:dyDescent="0.25">
      <c r="A52" s="519"/>
      <c r="B52" s="516"/>
      <c r="C52" s="476"/>
      <c r="D52" s="513"/>
      <c r="E52" s="465"/>
      <c r="F52" s="507"/>
      <c r="G52" s="491"/>
      <c r="H52" s="76"/>
      <c r="I52" s="76"/>
      <c r="J52" s="76"/>
      <c r="K52" s="76"/>
      <c r="L52" s="477"/>
      <c r="M52" s="492"/>
      <c r="N52" s="456"/>
    </row>
    <row r="53" spans="1:14" ht="21" customHeight="1" x14ac:dyDescent="0.25">
      <c r="A53" s="442"/>
      <c r="B53" s="447" t="s">
        <v>196</v>
      </c>
      <c r="C53" s="466"/>
      <c r="D53" s="444"/>
      <c r="E53" s="467"/>
      <c r="F53" s="386"/>
      <c r="G53" s="535" t="str">
        <f>B53</f>
        <v>2.4 Luminaires et accessoires divers</v>
      </c>
      <c r="H53" s="448"/>
      <c r="I53" s="448"/>
      <c r="J53" s="448"/>
      <c r="K53" s="448"/>
      <c r="L53" s="449"/>
      <c r="M53" s="493"/>
      <c r="N53" s="456"/>
    </row>
    <row r="54" spans="1:14" s="77" customFormat="1" ht="21" customHeight="1" x14ac:dyDescent="0.25">
      <c r="A54" s="517"/>
      <c r="B54" s="514"/>
      <c r="C54" s="476"/>
      <c r="D54" s="513"/>
      <c r="E54" s="465"/>
      <c r="F54" s="507"/>
      <c r="G54" s="491"/>
      <c r="H54" s="76"/>
      <c r="I54" s="76"/>
      <c r="J54" s="76"/>
      <c r="K54" s="76"/>
      <c r="L54" s="477"/>
      <c r="M54" s="492"/>
      <c r="N54" s="456"/>
    </row>
    <row r="55" spans="1:14" s="77" customFormat="1" ht="21" customHeight="1" x14ac:dyDescent="0.25">
      <c r="A55" s="518"/>
      <c r="B55" s="515"/>
      <c r="C55" s="476"/>
      <c r="D55" s="513"/>
      <c r="E55" s="465"/>
      <c r="F55" s="507"/>
      <c r="G55" s="491"/>
      <c r="H55" s="76"/>
      <c r="I55" s="76"/>
      <c r="J55" s="76"/>
      <c r="K55" s="76"/>
      <c r="L55" s="477"/>
      <c r="M55" s="492"/>
      <c r="N55" s="456"/>
    </row>
    <row r="56" spans="1:14" s="77" customFormat="1" ht="21" customHeight="1" thickBot="1" x14ac:dyDescent="0.3">
      <c r="A56" s="519"/>
      <c r="B56" s="516"/>
      <c r="C56" s="476"/>
      <c r="D56" s="513"/>
      <c r="E56" s="465"/>
      <c r="F56" s="507"/>
      <c r="G56" s="491"/>
      <c r="H56" s="76"/>
      <c r="I56" s="76"/>
      <c r="J56" s="76"/>
      <c r="K56" s="76"/>
      <c r="L56" s="477"/>
      <c r="M56" s="492"/>
      <c r="N56" s="456"/>
    </row>
    <row r="57" spans="1:14" s="140" customFormat="1" ht="21" customHeight="1" thickBot="1" x14ac:dyDescent="0.35">
      <c r="A57" s="204">
        <v>3</v>
      </c>
      <c r="B57" s="401" t="s">
        <v>226</v>
      </c>
      <c r="C57" s="470"/>
      <c r="D57" s="266"/>
      <c r="E57" s="139"/>
      <c r="F57" s="508"/>
      <c r="G57" s="494"/>
      <c r="H57" s="221"/>
      <c r="I57" s="221"/>
      <c r="J57" s="221"/>
      <c r="K57" s="221"/>
      <c r="L57" s="223"/>
      <c r="M57" s="495"/>
      <c r="N57" s="457"/>
    </row>
    <row r="58" spans="1:14" s="4" customFormat="1" ht="21" customHeight="1" x14ac:dyDescent="0.25">
      <c r="A58" s="442" t="s">
        <v>228</v>
      </c>
      <c r="B58" s="447" t="s">
        <v>229</v>
      </c>
      <c r="C58" s="466"/>
      <c r="D58" s="444"/>
      <c r="E58" s="467"/>
      <c r="F58" s="53"/>
      <c r="G58" s="535" t="s">
        <v>687</v>
      </c>
      <c r="H58" s="448"/>
      <c r="I58" s="448"/>
      <c r="J58" s="448"/>
      <c r="K58" s="448"/>
      <c r="L58" s="449"/>
      <c r="M58" s="493"/>
      <c r="N58" s="456"/>
    </row>
    <row r="59" spans="1:14" s="77" customFormat="1" ht="21" customHeight="1" x14ac:dyDescent="0.25">
      <c r="A59" s="517"/>
      <c r="B59" s="514"/>
      <c r="C59" s="476"/>
      <c r="D59" s="513"/>
      <c r="E59" s="465"/>
      <c r="F59" s="507"/>
      <c r="G59" s="491"/>
      <c r="H59" s="76"/>
      <c r="I59" s="76"/>
      <c r="J59" s="76"/>
      <c r="K59" s="76"/>
      <c r="L59" s="477"/>
      <c r="M59" s="492"/>
      <c r="N59" s="456"/>
    </row>
    <row r="60" spans="1:14" s="77" customFormat="1" ht="21" customHeight="1" x14ac:dyDescent="0.25">
      <c r="A60" s="519"/>
      <c r="B60" s="515"/>
      <c r="C60" s="476"/>
      <c r="D60" s="513"/>
      <c r="E60" s="465"/>
      <c r="F60" s="507"/>
      <c r="G60" s="491"/>
      <c r="H60" s="76"/>
      <c r="I60" s="76"/>
      <c r="J60" s="76"/>
      <c r="K60" s="76"/>
      <c r="L60" s="477"/>
      <c r="M60" s="492"/>
      <c r="N60" s="456"/>
    </row>
    <row r="61" spans="1:14" s="4" customFormat="1" ht="21" customHeight="1" x14ac:dyDescent="0.25">
      <c r="A61" s="442" t="s">
        <v>234</v>
      </c>
      <c r="B61" s="447" t="s">
        <v>235</v>
      </c>
      <c r="C61" s="466"/>
      <c r="D61" s="444"/>
      <c r="E61" s="467"/>
      <c r="F61" s="53"/>
      <c r="G61" s="535" t="s">
        <v>688</v>
      </c>
      <c r="H61" s="448"/>
      <c r="I61" s="448"/>
      <c r="J61" s="448"/>
      <c r="K61" s="448"/>
      <c r="L61" s="449"/>
      <c r="M61" s="493"/>
      <c r="N61" s="456"/>
    </row>
    <row r="62" spans="1:14" s="77" customFormat="1" ht="21" customHeight="1" x14ac:dyDescent="0.25">
      <c r="A62" s="517"/>
      <c r="B62" s="514"/>
      <c r="C62" s="476"/>
      <c r="D62" s="513"/>
      <c r="E62" s="465"/>
      <c r="F62" s="507"/>
      <c r="G62" s="491"/>
      <c r="H62" s="76"/>
      <c r="I62" s="76"/>
      <c r="J62" s="76"/>
      <c r="K62" s="76"/>
      <c r="L62" s="477"/>
      <c r="M62" s="492"/>
      <c r="N62" s="456"/>
    </row>
    <row r="63" spans="1:14" s="77" customFormat="1" ht="21" customHeight="1" x14ac:dyDescent="0.25">
      <c r="A63" s="519"/>
      <c r="B63" s="515"/>
      <c r="C63" s="476"/>
      <c r="D63" s="513"/>
      <c r="E63" s="465"/>
      <c r="F63" s="507"/>
      <c r="G63" s="491"/>
      <c r="H63" s="76"/>
      <c r="I63" s="76"/>
      <c r="J63" s="76"/>
      <c r="K63" s="76"/>
      <c r="L63" s="477"/>
      <c r="M63" s="492"/>
      <c r="N63" s="456"/>
    </row>
    <row r="64" spans="1:14" ht="21" customHeight="1" x14ac:dyDescent="0.25">
      <c r="A64" s="442" t="s">
        <v>243</v>
      </c>
      <c r="B64" s="443" t="s">
        <v>244</v>
      </c>
      <c r="C64" s="463"/>
      <c r="D64" s="502"/>
      <c r="E64" s="464"/>
      <c r="F64" s="386"/>
      <c r="G64" s="535" t="s">
        <v>689</v>
      </c>
      <c r="H64" s="445"/>
      <c r="I64" s="445"/>
      <c r="J64" s="445"/>
      <c r="K64" s="445"/>
      <c r="L64" s="446"/>
      <c r="M64" s="490"/>
    </row>
    <row r="65" spans="1:14" s="77" customFormat="1" ht="21" customHeight="1" x14ac:dyDescent="0.25">
      <c r="A65" s="517"/>
      <c r="B65" s="514"/>
      <c r="C65" s="476"/>
      <c r="D65" s="513"/>
      <c r="E65" s="465"/>
      <c r="F65" s="507"/>
      <c r="G65" s="491"/>
      <c r="H65" s="76"/>
      <c r="I65" s="76"/>
      <c r="J65" s="76"/>
      <c r="K65" s="76"/>
      <c r="L65" s="477"/>
      <c r="M65" s="492"/>
      <c r="N65" s="456"/>
    </row>
    <row r="66" spans="1:14" s="77" customFormat="1" ht="21" customHeight="1" x14ac:dyDescent="0.25">
      <c r="A66" s="519"/>
      <c r="B66" s="515"/>
      <c r="C66" s="476"/>
      <c r="D66" s="513"/>
      <c r="E66" s="465"/>
      <c r="F66" s="507"/>
      <c r="G66" s="491"/>
      <c r="H66" s="76"/>
      <c r="I66" s="76"/>
      <c r="J66" s="76"/>
      <c r="K66" s="76"/>
      <c r="L66" s="477"/>
      <c r="M66" s="492"/>
      <c r="N66" s="456"/>
    </row>
    <row r="67" spans="1:14" ht="21" customHeight="1" x14ac:dyDescent="0.25">
      <c r="A67" s="442" t="s">
        <v>245</v>
      </c>
      <c r="B67" s="443" t="s">
        <v>670</v>
      </c>
      <c r="C67" s="463"/>
      <c r="D67" s="502"/>
      <c r="E67" s="464"/>
      <c r="F67" s="386"/>
      <c r="G67" s="535" t="str">
        <f>B67</f>
        <v>Panneau acoustique sur pieds stabilisateurs</v>
      </c>
      <c r="H67" s="445"/>
      <c r="I67" s="445"/>
      <c r="J67" s="445"/>
      <c r="K67" s="445"/>
      <c r="L67" s="446"/>
      <c r="M67" s="490"/>
    </row>
    <row r="68" spans="1:14" s="77" customFormat="1" ht="21" customHeight="1" x14ac:dyDescent="0.25">
      <c r="A68" s="517"/>
      <c r="B68" s="514"/>
      <c r="C68" s="476"/>
      <c r="D68" s="513"/>
      <c r="E68" s="465"/>
      <c r="F68" s="507"/>
      <c r="G68" s="491"/>
      <c r="H68" s="76"/>
      <c r="I68" s="76"/>
      <c r="J68" s="76"/>
      <c r="K68" s="76"/>
      <c r="L68" s="477"/>
      <c r="M68" s="492"/>
      <c r="N68" s="456"/>
    </row>
    <row r="69" spans="1:14" s="77" customFormat="1" ht="21" customHeight="1" x14ac:dyDescent="0.25">
      <c r="A69" s="519"/>
      <c r="B69" s="515"/>
      <c r="C69" s="476"/>
      <c r="D69" s="513"/>
      <c r="E69" s="465"/>
      <c r="F69" s="507"/>
      <c r="G69" s="491"/>
      <c r="H69" s="76"/>
      <c r="I69" s="76"/>
      <c r="J69" s="76"/>
      <c r="K69" s="76"/>
      <c r="L69" s="477"/>
      <c r="M69" s="492"/>
      <c r="N69" s="456"/>
    </row>
    <row r="70" spans="1:14" s="37" customFormat="1" ht="21" customHeight="1" x14ac:dyDescent="0.25">
      <c r="A70" s="331">
        <v>4</v>
      </c>
      <c r="B70" s="531" t="s">
        <v>253</v>
      </c>
      <c r="C70" s="471"/>
      <c r="D70" s="337"/>
      <c r="E70" s="472"/>
      <c r="F70" s="509"/>
      <c r="G70" s="498"/>
      <c r="H70" s="333"/>
      <c r="I70" s="333"/>
      <c r="J70" s="334"/>
      <c r="K70" s="334"/>
      <c r="L70" s="335"/>
      <c r="M70" s="472"/>
      <c r="N70" s="458"/>
    </row>
    <row r="71" spans="1:14" ht="21" customHeight="1" x14ac:dyDescent="0.25">
      <c r="A71" s="442" t="s">
        <v>254</v>
      </c>
      <c r="B71" s="443" t="s">
        <v>255</v>
      </c>
      <c r="C71" s="463"/>
      <c r="D71" s="502"/>
      <c r="E71" s="464"/>
      <c r="F71" s="386"/>
      <c r="G71" s="535" t="str">
        <f>B71</f>
        <v>FAUTEUIL DE TRAVAIL version règlages manuels</v>
      </c>
      <c r="H71" s="445"/>
      <c r="I71" s="445"/>
      <c r="J71" s="445"/>
      <c r="K71" s="445"/>
      <c r="L71" s="446"/>
      <c r="M71" s="490"/>
    </row>
    <row r="72" spans="1:14" s="77" customFormat="1" ht="21" customHeight="1" x14ac:dyDescent="0.25">
      <c r="A72" s="517"/>
      <c r="B72" s="514"/>
      <c r="C72" s="476"/>
      <c r="D72" s="513"/>
      <c r="E72" s="465"/>
      <c r="F72" s="507"/>
      <c r="G72" s="491"/>
      <c r="H72" s="76"/>
      <c r="I72" s="76"/>
      <c r="J72" s="76"/>
      <c r="K72" s="76"/>
      <c r="L72" s="477"/>
      <c r="M72" s="492"/>
      <c r="N72" s="456"/>
    </row>
    <row r="73" spans="1:14" s="77" customFormat="1" ht="21" customHeight="1" x14ac:dyDescent="0.25">
      <c r="A73" s="519"/>
      <c r="B73" s="515"/>
      <c r="C73" s="476"/>
      <c r="D73" s="513"/>
      <c r="E73" s="465"/>
      <c r="F73" s="507"/>
      <c r="G73" s="491"/>
      <c r="H73" s="76"/>
      <c r="I73" s="76"/>
      <c r="J73" s="76"/>
      <c r="K73" s="76"/>
      <c r="L73" s="477"/>
      <c r="M73" s="492"/>
      <c r="N73" s="456"/>
    </row>
    <row r="74" spans="1:14" ht="21" customHeight="1" x14ac:dyDescent="0.25">
      <c r="A74" s="442" t="s">
        <v>257</v>
      </c>
      <c r="B74" s="443" t="s">
        <v>258</v>
      </c>
      <c r="C74" s="463"/>
      <c r="D74" s="502"/>
      <c r="E74" s="464"/>
      <c r="F74" s="386"/>
      <c r="G74" s="535" t="str">
        <f>B74</f>
        <v>FAUTEUIL DE TRAVAIL version règlages automatiques</v>
      </c>
      <c r="H74" s="445"/>
      <c r="I74" s="445"/>
      <c r="J74" s="445"/>
      <c r="K74" s="445"/>
      <c r="L74" s="446"/>
      <c r="M74" s="490"/>
    </row>
    <row r="75" spans="1:14" s="77" customFormat="1" ht="21" customHeight="1" x14ac:dyDescent="0.25">
      <c r="A75" s="517"/>
      <c r="B75" s="514"/>
      <c r="C75" s="476"/>
      <c r="D75" s="513"/>
      <c r="E75" s="465"/>
      <c r="F75" s="507"/>
      <c r="G75" s="491"/>
      <c r="H75" s="76"/>
      <c r="I75" s="76"/>
      <c r="J75" s="76"/>
      <c r="K75" s="76"/>
      <c r="L75" s="477"/>
      <c r="M75" s="492"/>
      <c r="N75" s="456"/>
    </row>
    <row r="76" spans="1:14" s="77" customFormat="1" ht="21" customHeight="1" x14ac:dyDescent="0.25">
      <c r="A76" s="519"/>
      <c r="B76" s="515"/>
      <c r="C76" s="476"/>
      <c r="D76" s="513"/>
      <c r="E76" s="465"/>
      <c r="F76" s="507"/>
      <c r="G76" s="491"/>
      <c r="H76" s="76"/>
      <c r="I76" s="76"/>
      <c r="J76" s="76"/>
      <c r="K76" s="76"/>
      <c r="L76" s="477"/>
      <c r="M76" s="492"/>
      <c r="N76" s="456"/>
    </row>
    <row r="77" spans="1:14" ht="21" customHeight="1" x14ac:dyDescent="0.25">
      <c r="A77" s="442" t="s">
        <v>260</v>
      </c>
      <c r="B77" s="443" t="s">
        <v>261</v>
      </c>
      <c r="C77" s="463"/>
      <c r="D77" s="502"/>
      <c r="E77" s="464"/>
      <c r="F77" s="386"/>
      <c r="G77" s="535" t="str">
        <f>B77</f>
        <v>FAUTEUIL SPECIFIQUE POUR UN USAGE INTENSIF</v>
      </c>
      <c r="H77" s="445"/>
      <c r="I77" s="445"/>
      <c r="J77" s="445"/>
      <c r="K77" s="445"/>
      <c r="L77" s="446"/>
      <c r="M77" s="490"/>
    </row>
    <row r="78" spans="1:14" s="77" customFormat="1" ht="21" customHeight="1" x14ac:dyDescent="0.25">
      <c r="A78" s="517"/>
      <c r="B78" s="514"/>
      <c r="C78" s="476"/>
      <c r="D78" s="513"/>
      <c r="E78" s="465"/>
      <c r="F78" s="507"/>
      <c r="G78" s="491"/>
      <c r="H78" s="76"/>
      <c r="I78" s="76"/>
      <c r="J78" s="76"/>
      <c r="K78" s="76"/>
      <c r="L78" s="477"/>
      <c r="M78" s="492"/>
      <c r="N78" s="456"/>
    </row>
    <row r="79" spans="1:14" s="77" customFormat="1" ht="21" customHeight="1" x14ac:dyDescent="0.25">
      <c r="A79" s="519"/>
      <c r="B79" s="515"/>
      <c r="C79" s="476"/>
      <c r="D79" s="513"/>
      <c r="E79" s="465"/>
      <c r="F79" s="507"/>
      <c r="G79" s="491"/>
      <c r="H79" s="76"/>
      <c r="I79" s="76"/>
      <c r="J79" s="76"/>
      <c r="K79" s="76"/>
      <c r="L79" s="477"/>
      <c r="M79" s="492"/>
      <c r="N79" s="456"/>
    </row>
    <row r="80" spans="1:14" ht="21" customHeight="1" x14ac:dyDescent="0.25">
      <c r="A80" s="442" t="s">
        <v>271</v>
      </c>
      <c r="B80" s="443" t="s">
        <v>652</v>
      </c>
      <c r="C80" s="463"/>
      <c r="D80" s="502"/>
      <c r="E80" s="464"/>
      <c r="F80" s="386"/>
      <c r="G80" s="535" t="str">
        <f>B80</f>
        <v>REPOSE PIEDS</v>
      </c>
      <c r="H80" s="445"/>
      <c r="I80" s="445"/>
      <c r="J80" s="445"/>
      <c r="K80" s="445"/>
      <c r="L80" s="446"/>
      <c r="M80" s="490"/>
    </row>
    <row r="81" spans="1:14" s="77" customFormat="1" ht="21" customHeight="1" x14ac:dyDescent="0.25">
      <c r="A81" s="517"/>
      <c r="B81" s="514"/>
      <c r="C81" s="476"/>
      <c r="D81" s="513"/>
      <c r="E81" s="465"/>
      <c r="F81" s="507"/>
      <c r="G81" s="491"/>
      <c r="H81" s="76"/>
      <c r="I81" s="76"/>
      <c r="J81" s="76"/>
      <c r="K81" s="76"/>
      <c r="L81" s="477"/>
      <c r="M81" s="492"/>
      <c r="N81" s="456"/>
    </row>
    <row r="82" spans="1:14" s="77" customFormat="1" ht="21" customHeight="1" x14ac:dyDescent="0.25">
      <c r="A82" s="519"/>
      <c r="B82" s="515"/>
      <c r="C82" s="476"/>
      <c r="D82" s="513"/>
      <c r="E82" s="465"/>
      <c r="F82" s="507"/>
      <c r="G82" s="491"/>
      <c r="H82" s="76"/>
      <c r="I82" s="76"/>
      <c r="J82" s="76"/>
      <c r="K82" s="76"/>
      <c r="L82" s="477"/>
      <c r="M82" s="492"/>
      <c r="N82" s="456"/>
    </row>
    <row r="83" spans="1:14" s="5" customFormat="1" ht="21" customHeight="1" x14ac:dyDescent="0.25">
      <c r="A83" s="331">
        <v>5</v>
      </c>
      <c r="B83" s="531" t="s">
        <v>277</v>
      </c>
      <c r="C83" s="473"/>
      <c r="D83" s="380"/>
      <c r="E83" s="474"/>
      <c r="F83" s="506"/>
      <c r="G83" s="499"/>
      <c r="H83" s="377"/>
      <c r="I83" s="377"/>
      <c r="J83" s="378"/>
      <c r="K83" s="378"/>
      <c r="L83" s="379"/>
      <c r="M83" s="474"/>
      <c r="N83" s="459"/>
    </row>
    <row r="84" spans="1:14" ht="21" customHeight="1" x14ac:dyDescent="0.25">
      <c r="A84" s="442" t="s">
        <v>278</v>
      </c>
      <c r="B84" s="443" t="s">
        <v>666</v>
      </c>
      <c r="C84" s="463"/>
      <c r="D84" s="502"/>
      <c r="E84" s="464"/>
      <c r="F84" s="386"/>
      <c r="G84" s="535" t="str">
        <f>B84</f>
        <v xml:space="preserve">CHAISE </v>
      </c>
      <c r="H84" s="445"/>
      <c r="I84" s="445"/>
      <c r="J84" s="445"/>
      <c r="K84" s="445"/>
      <c r="L84" s="446"/>
      <c r="M84" s="490"/>
    </row>
    <row r="85" spans="1:14" s="77" customFormat="1" ht="21" customHeight="1" x14ac:dyDescent="0.25">
      <c r="A85" s="517"/>
      <c r="B85" s="514"/>
      <c r="C85" s="476"/>
      <c r="D85" s="513"/>
      <c r="E85" s="465"/>
      <c r="F85" s="507"/>
      <c r="G85" s="491"/>
      <c r="H85" s="76"/>
      <c r="I85" s="76"/>
      <c r="J85" s="76"/>
      <c r="K85" s="76"/>
      <c r="L85" s="477"/>
      <c r="M85" s="492"/>
      <c r="N85" s="456"/>
    </row>
    <row r="86" spans="1:14" s="77" customFormat="1" ht="21" customHeight="1" x14ac:dyDescent="0.25">
      <c r="A86" s="519"/>
      <c r="B86" s="515"/>
      <c r="C86" s="476"/>
      <c r="D86" s="513"/>
      <c r="E86" s="465"/>
      <c r="F86" s="507"/>
      <c r="G86" s="491"/>
      <c r="H86" s="76"/>
      <c r="I86" s="76"/>
      <c r="J86" s="76"/>
      <c r="K86" s="76"/>
      <c r="L86" s="477"/>
      <c r="M86" s="492"/>
      <c r="N86" s="456"/>
    </row>
    <row r="87" spans="1:14" ht="21" customHeight="1" x14ac:dyDescent="0.25">
      <c r="A87" s="442" t="s">
        <v>285</v>
      </c>
      <c r="B87" s="443" t="s">
        <v>667</v>
      </c>
      <c r="C87" s="463"/>
      <c r="D87" s="502"/>
      <c r="E87" s="464"/>
      <c r="F87" s="386"/>
      <c r="G87" s="535" t="str">
        <f>B87</f>
        <v xml:space="preserve">CHAISE AVEC ACCOUDOIRS </v>
      </c>
      <c r="H87" s="445"/>
      <c r="I87" s="445"/>
      <c r="J87" s="445"/>
      <c r="K87" s="445"/>
      <c r="L87" s="446"/>
      <c r="M87" s="490"/>
    </row>
    <row r="88" spans="1:14" s="77" customFormat="1" ht="21" customHeight="1" x14ac:dyDescent="0.25">
      <c r="A88" s="517"/>
      <c r="B88" s="514"/>
      <c r="C88" s="476"/>
      <c r="D88" s="513"/>
      <c r="E88" s="465"/>
      <c r="F88" s="507"/>
      <c r="G88" s="491"/>
      <c r="H88" s="76"/>
      <c r="I88" s="76"/>
      <c r="J88" s="76"/>
      <c r="K88" s="76"/>
      <c r="L88" s="477"/>
      <c r="M88" s="492"/>
      <c r="N88" s="456"/>
    </row>
    <row r="89" spans="1:14" s="77" customFormat="1" ht="21" customHeight="1" x14ac:dyDescent="0.25">
      <c r="A89" s="519"/>
      <c r="B89" s="515"/>
      <c r="C89" s="476"/>
      <c r="D89" s="513"/>
      <c r="E89" s="465"/>
      <c r="F89" s="507"/>
      <c r="G89" s="491"/>
      <c r="H89" s="76"/>
      <c r="I89" s="76"/>
      <c r="J89" s="76"/>
      <c r="K89" s="76"/>
      <c r="L89" s="477"/>
      <c r="M89" s="492"/>
      <c r="N89" s="456"/>
    </row>
    <row r="90" spans="1:14" ht="21" customHeight="1" x14ac:dyDescent="0.25">
      <c r="A90" s="442" t="s">
        <v>287</v>
      </c>
      <c r="B90" s="443" t="s">
        <v>668</v>
      </c>
      <c r="C90" s="463"/>
      <c r="D90" s="502"/>
      <c r="E90" s="464"/>
      <c r="F90" s="386"/>
      <c r="G90" s="535" t="str">
        <f>B90</f>
        <v xml:space="preserve">CHAISE A ROULETTES </v>
      </c>
      <c r="H90" s="445"/>
      <c r="I90" s="445"/>
      <c r="J90" s="445"/>
      <c r="K90" s="445"/>
      <c r="L90" s="446"/>
      <c r="M90" s="490"/>
    </row>
    <row r="91" spans="1:14" s="77" customFormat="1" ht="21" customHeight="1" x14ac:dyDescent="0.25">
      <c r="A91" s="517"/>
      <c r="B91" s="514"/>
      <c r="C91" s="476"/>
      <c r="D91" s="513"/>
      <c r="E91" s="465"/>
      <c r="F91" s="507"/>
      <c r="G91" s="491"/>
      <c r="H91" s="76"/>
      <c r="I91" s="76"/>
      <c r="J91" s="76"/>
      <c r="K91" s="76"/>
      <c r="L91" s="477"/>
      <c r="M91" s="492"/>
      <c r="N91" s="456"/>
    </row>
    <row r="92" spans="1:14" s="77" customFormat="1" ht="21" customHeight="1" x14ac:dyDescent="0.25">
      <c r="A92" s="519"/>
      <c r="B92" s="515"/>
      <c r="C92" s="476"/>
      <c r="D92" s="513"/>
      <c r="E92" s="465"/>
      <c r="F92" s="507"/>
      <c r="G92" s="491"/>
      <c r="H92" s="76"/>
      <c r="I92" s="76"/>
      <c r="J92" s="76"/>
      <c r="K92" s="76"/>
      <c r="L92" s="477"/>
      <c r="M92" s="492"/>
      <c r="N92" s="456"/>
    </row>
    <row r="93" spans="1:14" ht="21" customHeight="1" x14ac:dyDescent="0.25">
      <c r="A93" s="450" t="s">
        <v>288</v>
      </c>
      <c r="B93" s="443" t="s">
        <v>669</v>
      </c>
      <c r="C93" s="463"/>
      <c r="D93" s="502"/>
      <c r="E93" s="464"/>
      <c r="F93" s="386"/>
      <c r="G93" s="535" t="str">
        <f>B93</f>
        <v xml:space="preserve">CHAISE A ROULETTES AVEC ACCOUDOIRS </v>
      </c>
      <c r="H93" s="445"/>
      <c r="I93" s="445"/>
      <c r="J93" s="445"/>
      <c r="K93" s="445"/>
      <c r="L93" s="446"/>
      <c r="M93" s="490"/>
    </row>
    <row r="94" spans="1:14" s="77" customFormat="1" ht="21" customHeight="1" x14ac:dyDescent="0.25">
      <c r="A94" s="517"/>
      <c r="B94" s="514"/>
      <c r="C94" s="476"/>
      <c r="D94" s="513"/>
      <c r="E94" s="465"/>
      <c r="F94" s="507"/>
      <c r="G94" s="491"/>
      <c r="H94" s="76"/>
      <c r="I94" s="76"/>
      <c r="J94" s="76"/>
      <c r="K94" s="76"/>
      <c r="L94" s="477"/>
      <c r="M94" s="492"/>
      <c r="N94" s="456"/>
    </row>
    <row r="95" spans="1:14" s="77" customFormat="1" ht="21" customHeight="1" thickBot="1" x14ac:dyDescent="0.3">
      <c r="A95" s="519"/>
      <c r="B95" s="515"/>
      <c r="C95" s="476"/>
      <c r="D95" s="513"/>
      <c r="E95" s="465"/>
      <c r="F95" s="507"/>
      <c r="G95" s="491"/>
      <c r="H95" s="76"/>
      <c r="I95" s="76"/>
      <c r="J95" s="76"/>
      <c r="K95" s="76"/>
      <c r="L95" s="477"/>
      <c r="M95" s="492"/>
      <c r="N95" s="456"/>
    </row>
    <row r="96" spans="1:14" s="4" customFormat="1" ht="21" customHeight="1" thickBot="1" x14ac:dyDescent="0.35">
      <c r="A96" s="204">
        <v>6</v>
      </c>
      <c r="B96" s="401" t="s">
        <v>290</v>
      </c>
      <c r="C96" s="470"/>
      <c r="D96" s="266"/>
      <c r="E96" s="139"/>
      <c r="F96" s="53"/>
      <c r="G96" s="494"/>
      <c r="H96" s="221"/>
      <c r="I96" s="221"/>
      <c r="J96" s="221"/>
      <c r="K96" s="221"/>
      <c r="L96" s="223"/>
      <c r="M96" s="495"/>
      <c r="N96" s="457"/>
    </row>
    <row r="97" spans="1:14" ht="21" customHeight="1" x14ac:dyDescent="0.25">
      <c r="A97" s="164"/>
      <c r="B97" s="402" t="s">
        <v>291</v>
      </c>
      <c r="C97" s="461"/>
      <c r="D97" s="501"/>
      <c r="E97" s="462"/>
      <c r="F97" s="386"/>
      <c r="G97" s="487"/>
      <c r="H97" s="28"/>
      <c r="I97" s="28"/>
      <c r="J97" s="28"/>
      <c r="K97" s="28"/>
      <c r="L97" s="189"/>
      <c r="M97" s="488"/>
    </row>
    <row r="98" spans="1:14" ht="21" customHeight="1" x14ac:dyDescent="0.25">
      <c r="A98" s="442" t="s">
        <v>292</v>
      </c>
      <c r="B98" s="443" t="s">
        <v>653</v>
      </c>
      <c r="C98" s="463"/>
      <c r="D98" s="502"/>
      <c r="E98" s="464"/>
      <c r="F98" s="386"/>
      <c r="G98" s="535" t="str">
        <f>B98</f>
        <v xml:space="preserve">Caisson à roulettes </v>
      </c>
      <c r="H98" s="445"/>
      <c r="I98" s="445"/>
      <c r="J98" s="445"/>
      <c r="K98" s="445"/>
      <c r="L98" s="446"/>
      <c r="M98" s="490"/>
    </row>
    <row r="99" spans="1:14" s="77" customFormat="1" ht="21" customHeight="1" x14ac:dyDescent="0.25">
      <c r="A99" s="517"/>
      <c r="B99" s="514"/>
      <c r="C99" s="476"/>
      <c r="D99" s="513"/>
      <c r="E99" s="465"/>
      <c r="F99" s="507"/>
      <c r="G99" s="491"/>
      <c r="H99" s="76"/>
      <c r="I99" s="76"/>
      <c r="J99" s="76"/>
      <c r="K99" s="76"/>
      <c r="L99" s="477"/>
      <c r="M99" s="492"/>
      <c r="N99" s="456"/>
    </row>
    <row r="100" spans="1:14" s="77" customFormat="1" ht="21" customHeight="1" x14ac:dyDescent="0.25">
      <c r="A100" s="519"/>
      <c r="B100" s="532"/>
      <c r="C100" s="476"/>
      <c r="D100" s="513"/>
      <c r="E100" s="465"/>
      <c r="F100" s="507"/>
      <c r="G100" s="491"/>
      <c r="H100" s="76"/>
      <c r="I100" s="76"/>
      <c r="J100" s="76"/>
      <c r="K100" s="76"/>
      <c r="L100" s="477"/>
      <c r="M100" s="492"/>
      <c r="N100" s="456"/>
    </row>
    <row r="101" spans="1:14" ht="21" customHeight="1" x14ac:dyDescent="0.25">
      <c r="A101" s="442" t="s">
        <v>295</v>
      </c>
      <c r="B101" s="443" t="s">
        <v>634</v>
      </c>
      <c r="C101" s="463"/>
      <c r="D101" s="502"/>
      <c r="E101" s="464"/>
      <c r="F101" s="386"/>
      <c r="G101" s="491"/>
      <c r="H101" s="76"/>
      <c r="I101" s="76"/>
      <c r="J101" s="76"/>
      <c r="K101" s="76"/>
      <c r="L101" s="477"/>
      <c r="M101" s="492"/>
    </row>
    <row r="102" spans="1:14" s="77" customFormat="1" ht="21" customHeight="1" x14ac:dyDescent="0.25">
      <c r="A102" s="517"/>
      <c r="B102" s="514"/>
      <c r="C102" s="476"/>
      <c r="D102" s="513"/>
      <c r="E102" s="465"/>
      <c r="F102" s="507"/>
      <c r="G102" s="491"/>
      <c r="H102" s="76"/>
      <c r="I102" s="76"/>
      <c r="J102" s="76"/>
      <c r="K102" s="76"/>
      <c r="L102" s="477"/>
      <c r="M102" s="492"/>
      <c r="N102" s="456"/>
    </row>
    <row r="103" spans="1:14" s="77" customFormat="1" ht="21" customHeight="1" x14ac:dyDescent="0.25">
      <c r="A103" s="519"/>
      <c r="B103" s="515"/>
      <c r="C103" s="476"/>
      <c r="D103" s="513"/>
      <c r="E103" s="465"/>
      <c r="F103" s="507"/>
      <c r="G103" s="491"/>
      <c r="H103" s="76"/>
      <c r="I103" s="76"/>
      <c r="J103" s="76"/>
      <c r="K103" s="76"/>
      <c r="L103" s="477"/>
      <c r="M103" s="492"/>
      <c r="N103" s="456"/>
    </row>
    <row r="104" spans="1:14" ht="21" customHeight="1" x14ac:dyDescent="0.25">
      <c r="A104" s="442" t="s">
        <v>298</v>
      </c>
      <c r="B104" s="443" t="s">
        <v>654</v>
      </c>
      <c r="C104" s="463"/>
      <c r="D104" s="502"/>
      <c r="E104" s="464"/>
      <c r="F104" s="386"/>
      <c r="G104" s="535" t="str">
        <f>B104</f>
        <v xml:space="preserve">Caisson hauteur de bureau </v>
      </c>
      <c r="H104" s="445"/>
      <c r="I104" s="445"/>
      <c r="J104" s="445"/>
      <c r="K104" s="445"/>
      <c r="L104" s="446"/>
      <c r="M104" s="490"/>
    </row>
    <row r="105" spans="1:14" s="77" customFormat="1" ht="21" customHeight="1" x14ac:dyDescent="0.25">
      <c r="A105" s="517"/>
      <c r="B105" s="514"/>
      <c r="C105" s="476"/>
      <c r="D105" s="513"/>
      <c r="E105" s="465"/>
      <c r="F105" s="507"/>
      <c r="G105" s="491"/>
      <c r="H105" s="76"/>
      <c r="I105" s="76"/>
      <c r="J105" s="76"/>
      <c r="K105" s="76"/>
      <c r="L105" s="477"/>
      <c r="M105" s="492"/>
      <c r="N105" s="456"/>
    </row>
    <row r="106" spans="1:14" s="77" customFormat="1" ht="21" customHeight="1" x14ac:dyDescent="0.25">
      <c r="A106" s="519"/>
      <c r="B106" s="515"/>
      <c r="C106" s="476"/>
      <c r="D106" s="513"/>
      <c r="E106" s="465"/>
      <c r="F106" s="507"/>
      <c r="G106" s="491"/>
      <c r="H106" s="76"/>
      <c r="I106" s="76"/>
      <c r="J106" s="76"/>
      <c r="K106" s="76"/>
      <c r="L106" s="477"/>
      <c r="M106" s="492"/>
      <c r="N106" s="456"/>
    </row>
    <row r="107" spans="1:14" ht="21" customHeight="1" x14ac:dyDescent="0.25">
      <c r="A107" s="442" t="s">
        <v>304</v>
      </c>
      <c r="B107" s="443" t="s">
        <v>655</v>
      </c>
      <c r="C107" s="463"/>
      <c r="D107" s="502"/>
      <c r="E107" s="464"/>
      <c r="F107" s="386"/>
      <c r="G107" s="535" t="str">
        <f>B107</f>
        <v>Tower</v>
      </c>
      <c r="H107" s="445"/>
      <c r="I107" s="445"/>
      <c r="J107" s="445"/>
      <c r="K107" s="445"/>
      <c r="L107" s="446"/>
      <c r="M107" s="490"/>
    </row>
    <row r="108" spans="1:14" s="77" customFormat="1" ht="21" customHeight="1" x14ac:dyDescent="0.25">
      <c r="A108" s="517"/>
      <c r="B108" s="514"/>
      <c r="C108" s="476"/>
      <c r="D108" s="513"/>
      <c r="E108" s="465"/>
      <c r="F108" s="507"/>
      <c r="G108" s="491"/>
      <c r="H108" s="76"/>
      <c r="I108" s="76"/>
      <c r="J108" s="76"/>
      <c r="K108" s="76"/>
      <c r="L108" s="477"/>
      <c r="M108" s="492"/>
      <c r="N108" s="456"/>
    </row>
    <row r="109" spans="1:14" s="77" customFormat="1" ht="21" customHeight="1" x14ac:dyDescent="0.25">
      <c r="A109" s="519"/>
      <c r="B109" s="515" t="s">
        <v>308</v>
      </c>
      <c r="C109" s="476"/>
      <c r="D109" s="513"/>
      <c r="E109" s="465"/>
      <c r="F109" s="507"/>
      <c r="G109" s="491"/>
      <c r="H109" s="76"/>
      <c r="I109" s="76"/>
      <c r="J109" s="76"/>
      <c r="K109" s="76"/>
      <c r="L109" s="477"/>
      <c r="M109" s="492"/>
      <c r="N109" s="456"/>
    </row>
    <row r="110" spans="1:14" ht="21" customHeight="1" x14ac:dyDescent="0.25">
      <c r="A110" s="442" t="s">
        <v>325</v>
      </c>
      <c r="B110" s="443" t="s">
        <v>656</v>
      </c>
      <c r="C110" s="463"/>
      <c r="D110" s="502"/>
      <c r="E110" s="464"/>
      <c r="F110" s="386"/>
      <c r="G110" s="535" t="str">
        <f>B110</f>
        <v xml:space="preserve">Armoire basse </v>
      </c>
      <c r="H110" s="445"/>
      <c r="I110" s="445"/>
      <c r="J110" s="445"/>
      <c r="K110" s="445"/>
      <c r="L110" s="446"/>
      <c r="M110" s="490"/>
    </row>
    <row r="111" spans="1:14" s="77" customFormat="1" ht="21" customHeight="1" x14ac:dyDescent="0.25">
      <c r="A111" s="517"/>
      <c r="B111" s="514"/>
      <c r="C111" s="476"/>
      <c r="D111" s="513"/>
      <c r="E111" s="465"/>
      <c r="F111" s="507"/>
      <c r="G111" s="491"/>
      <c r="H111" s="76"/>
      <c r="I111" s="76"/>
      <c r="J111" s="76"/>
      <c r="K111" s="76"/>
      <c r="L111" s="477"/>
      <c r="M111" s="492"/>
      <c r="N111" s="456"/>
    </row>
    <row r="112" spans="1:14" s="77" customFormat="1" ht="21" customHeight="1" x14ac:dyDescent="0.25">
      <c r="A112" s="519"/>
      <c r="B112" s="515"/>
      <c r="C112" s="476"/>
      <c r="D112" s="513"/>
      <c r="E112" s="465"/>
      <c r="F112" s="507"/>
      <c r="G112" s="491"/>
      <c r="H112" s="76"/>
      <c r="I112" s="76"/>
      <c r="J112" s="76"/>
      <c r="K112" s="76"/>
      <c r="L112" s="477"/>
      <c r="M112" s="492"/>
      <c r="N112" s="456"/>
    </row>
    <row r="113" spans="1:14" ht="21" customHeight="1" x14ac:dyDescent="0.25">
      <c r="A113" s="164"/>
      <c r="B113" s="402" t="s">
        <v>334</v>
      </c>
      <c r="C113" s="461"/>
      <c r="D113" s="501"/>
      <c r="E113" s="462"/>
      <c r="F113" s="386"/>
      <c r="G113" s="487"/>
      <c r="H113" s="28"/>
      <c r="I113" s="28"/>
      <c r="J113" s="28"/>
      <c r="K113" s="28"/>
      <c r="L113" s="189"/>
      <c r="M113" s="488"/>
    </row>
    <row r="114" spans="1:14" ht="21" customHeight="1" x14ac:dyDescent="0.25">
      <c r="A114" s="442" t="s">
        <v>335</v>
      </c>
      <c r="B114" s="443" t="s">
        <v>657</v>
      </c>
      <c r="C114" s="463"/>
      <c r="D114" s="502"/>
      <c r="E114" s="464"/>
      <c r="F114" s="386"/>
      <c r="G114" s="535" t="s">
        <v>690</v>
      </c>
      <c r="H114" s="445"/>
      <c r="I114" s="445"/>
      <c r="J114" s="445"/>
      <c r="K114" s="445"/>
      <c r="L114" s="446"/>
      <c r="M114" s="490"/>
    </row>
    <row r="115" spans="1:14" s="77" customFormat="1" ht="21" customHeight="1" x14ac:dyDescent="0.25">
      <c r="A115" s="517"/>
      <c r="B115" s="514"/>
      <c r="C115" s="476"/>
      <c r="D115" s="513"/>
      <c r="E115" s="465"/>
      <c r="F115" s="507"/>
      <c r="G115" s="491"/>
      <c r="H115" s="76"/>
      <c r="I115" s="76"/>
      <c r="J115" s="76"/>
      <c r="K115" s="76"/>
      <c r="L115" s="477"/>
      <c r="M115" s="492"/>
      <c r="N115" s="456"/>
    </row>
    <row r="116" spans="1:14" s="77" customFormat="1" ht="21" customHeight="1" x14ac:dyDescent="0.25">
      <c r="A116" s="519"/>
      <c r="B116" s="515"/>
      <c r="C116" s="476"/>
      <c r="D116" s="513"/>
      <c r="E116" s="465"/>
      <c r="F116" s="507"/>
      <c r="G116" s="491"/>
      <c r="H116" s="76"/>
      <c r="I116" s="76"/>
      <c r="J116" s="76"/>
      <c r="K116" s="76"/>
      <c r="L116" s="477"/>
      <c r="M116" s="492"/>
      <c r="N116" s="456"/>
    </row>
    <row r="117" spans="1:14" ht="21" customHeight="1" x14ac:dyDescent="0.25">
      <c r="A117" s="442" t="s">
        <v>341</v>
      </c>
      <c r="B117" s="443" t="s">
        <v>658</v>
      </c>
      <c r="C117" s="463"/>
      <c r="D117" s="502"/>
      <c r="E117" s="464"/>
      <c r="F117" s="386"/>
      <c r="G117" s="491"/>
      <c r="H117" s="76"/>
      <c r="I117" s="76"/>
      <c r="J117" s="76"/>
      <c r="K117" s="76"/>
      <c r="L117" s="477"/>
      <c r="M117" s="492"/>
    </row>
    <row r="118" spans="1:14" s="77" customFormat="1" ht="21" customHeight="1" x14ac:dyDescent="0.25">
      <c r="A118" s="517"/>
      <c r="B118" s="514"/>
      <c r="C118" s="476"/>
      <c r="D118" s="513"/>
      <c r="E118" s="465"/>
      <c r="F118" s="507"/>
      <c r="G118" s="491"/>
      <c r="H118" s="76"/>
      <c r="I118" s="76"/>
      <c r="J118" s="76"/>
      <c r="K118" s="76"/>
      <c r="L118" s="477"/>
      <c r="M118" s="492"/>
      <c r="N118" s="456"/>
    </row>
    <row r="119" spans="1:14" s="77" customFormat="1" ht="21" customHeight="1" x14ac:dyDescent="0.25">
      <c r="A119" s="519"/>
      <c r="B119" s="515"/>
      <c r="C119" s="476"/>
      <c r="D119" s="513"/>
      <c r="E119" s="465"/>
      <c r="F119" s="507"/>
      <c r="G119" s="491"/>
      <c r="H119" s="76"/>
      <c r="I119" s="76"/>
      <c r="J119" s="76"/>
      <c r="K119" s="76"/>
      <c r="L119" s="477"/>
      <c r="M119" s="492"/>
      <c r="N119" s="456"/>
    </row>
    <row r="120" spans="1:14" ht="21" customHeight="1" x14ac:dyDescent="0.25">
      <c r="A120" s="442" t="s">
        <v>352</v>
      </c>
      <c r="B120" s="443" t="s">
        <v>353</v>
      </c>
      <c r="C120" s="463"/>
      <c r="D120" s="502"/>
      <c r="E120" s="464"/>
      <c r="F120" s="386"/>
      <c r="G120" s="535" t="str">
        <f>B120</f>
        <v xml:space="preserve">Rangement de proximité mobile pour le Flex-Office </v>
      </c>
      <c r="H120" s="445"/>
      <c r="I120" s="445"/>
      <c r="J120" s="445"/>
      <c r="K120" s="445"/>
      <c r="L120" s="446"/>
      <c r="M120" s="490"/>
    </row>
    <row r="121" spans="1:14" s="77" customFormat="1" ht="21" customHeight="1" x14ac:dyDescent="0.25">
      <c r="A121" s="517"/>
      <c r="B121" s="514"/>
      <c r="C121" s="476"/>
      <c r="D121" s="513"/>
      <c r="E121" s="465"/>
      <c r="F121" s="507"/>
      <c r="G121" s="491"/>
      <c r="H121" s="76"/>
      <c r="I121" s="76"/>
      <c r="J121" s="76"/>
      <c r="K121" s="76"/>
      <c r="L121" s="477"/>
      <c r="M121" s="492"/>
      <c r="N121" s="456"/>
    </row>
    <row r="122" spans="1:14" s="77" customFormat="1" ht="21" customHeight="1" thickBot="1" x14ac:dyDescent="0.3">
      <c r="A122" s="519"/>
      <c r="B122" s="515"/>
      <c r="C122" s="476"/>
      <c r="D122" s="513"/>
      <c r="E122" s="465"/>
      <c r="F122" s="507"/>
      <c r="G122" s="491"/>
      <c r="H122" s="76"/>
      <c r="I122" s="76"/>
      <c r="J122" s="76"/>
      <c r="K122" s="76"/>
      <c r="L122" s="477"/>
      <c r="M122" s="492"/>
      <c r="N122" s="456"/>
    </row>
    <row r="123" spans="1:14" s="4" customFormat="1" ht="21" customHeight="1" thickBot="1" x14ac:dyDescent="0.35">
      <c r="A123" s="204">
        <v>7</v>
      </c>
      <c r="B123" s="214" t="s">
        <v>680</v>
      </c>
      <c r="C123" s="470"/>
      <c r="D123" s="266"/>
      <c r="E123" s="139"/>
      <c r="F123" s="53"/>
      <c r="G123" s="494"/>
      <c r="H123" s="221"/>
      <c r="I123" s="221"/>
      <c r="J123" s="221"/>
      <c r="K123" s="221"/>
      <c r="L123" s="223"/>
      <c r="M123" s="495"/>
      <c r="N123" s="457"/>
    </row>
    <row r="124" spans="1:14" ht="21" customHeight="1" x14ac:dyDescent="0.25">
      <c r="A124" s="164"/>
      <c r="B124" s="402" t="s">
        <v>355</v>
      </c>
      <c r="C124" s="475"/>
      <c r="D124" s="504"/>
      <c r="E124" s="462"/>
      <c r="F124" s="386"/>
      <c r="G124" s="487"/>
      <c r="H124" s="28"/>
      <c r="I124" s="28"/>
      <c r="J124" s="28"/>
      <c r="K124" s="28"/>
      <c r="L124" s="189"/>
      <c r="M124" s="488"/>
    </row>
    <row r="125" spans="1:14" ht="21" customHeight="1" x14ac:dyDescent="0.25">
      <c r="A125" s="442" t="s">
        <v>356</v>
      </c>
      <c r="B125" s="443" t="s">
        <v>659</v>
      </c>
      <c r="C125" s="463"/>
      <c r="D125" s="502"/>
      <c r="E125" s="464"/>
      <c r="F125" s="386"/>
      <c r="G125" s="489" t="str">
        <f>B125</f>
        <v xml:space="preserve">Table carrée </v>
      </c>
      <c r="H125" s="445"/>
      <c r="I125" s="445"/>
      <c r="J125" s="445"/>
      <c r="K125" s="445"/>
      <c r="L125" s="446"/>
      <c r="M125" s="490"/>
    </row>
    <row r="126" spans="1:14" s="77" customFormat="1" ht="21" customHeight="1" x14ac:dyDescent="0.25">
      <c r="A126" s="517"/>
      <c r="B126" s="514"/>
      <c r="C126" s="476"/>
      <c r="D126" s="513"/>
      <c r="E126" s="465"/>
      <c r="F126" s="507"/>
      <c r="G126" s="491"/>
      <c r="H126" s="76"/>
      <c r="I126" s="76"/>
      <c r="J126" s="76"/>
      <c r="K126" s="76"/>
      <c r="L126" s="477"/>
      <c r="M126" s="492"/>
      <c r="N126" s="456"/>
    </row>
    <row r="127" spans="1:14" s="77" customFormat="1" ht="21" customHeight="1" x14ac:dyDescent="0.25">
      <c r="A127" s="519"/>
      <c r="B127" s="515"/>
      <c r="C127" s="476"/>
      <c r="D127" s="513"/>
      <c r="E127" s="465"/>
      <c r="F127" s="507"/>
      <c r="G127" s="491"/>
      <c r="H127" s="76"/>
      <c r="I127" s="76"/>
      <c r="J127" s="76"/>
      <c r="K127" s="76"/>
      <c r="L127" s="477"/>
      <c r="M127" s="492"/>
      <c r="N127" s="456"/>
    </row>
    <row r="128" spans="1:14" ht="21" customHeight="1" x14ac:dyDescent="0.25">
      <c r="A128" s="442" t="s">
        <v>361</v>
      </c>
      <c r="B128" s="443" t="s">
        <v>660</v>
      </c>
      <c r="C128" s="463"/>
      <c r="D128" s="502"/>
      <c r="E128" s="464"/>
      <c r="F128" s="386"/>
      <c r="G128" s="535" t="str">
        <f>B128</f>
        <v xml:space="preserve">Table ronde </v>
      </c>
      <c r="H128" s="445"/>
      <c r="I128" s="445"/>
      <c r="J128" s="445"/>
      <c r="K128" s="445"/>
      <c r="L128" s="446"/>
      <c r="M128" s="490"/>
    </row>
    <row r="129" spans="1:14" s="77" customFormat="1" ht="21" customHeight="1" x14ac:dyDescent="0.25">
      <c r="A129" s="517"/>
      <c r="B129" s="514"/>
      <c r="C129" s="476"/>
      <c r="D129" s="513"/>
      <c r="E129" s="465"/>
      <c r="F129" s="507"/>
      <c r="G129" s="491"/>
      <c r="H129" s="76"/>
      <c r="I129" s="76"/>
      <c r="J129" s="76"/>
      <c r="K129" s="76"/>
      <c r="L129" s="477"/>
      <c r="M129" s="492"/>
      <c r="N129" s="456"/>
    </row>
    <row r="130" spans="1:14" s="77" customFormat="1" ht="21" customHeight="1" x14ac:dyDescent="0.25">
      <c r="A130" s="519"/>
      <c r="B130" s="515"/>
      <c r="C130" s="476"/>
      <c r="D130" s="513"/>
      <c r="E130" s="465"/>
      <c r="F130" s="507"/>
      <c r="G130" s="491"/>
      <c r="H130" s="76"/>
      <c r="I130" s="76"/>
      <c r="J130" s="76"/>
      <c r="K130" s="76"/>
      <c r="L130" s="477"/>
      <c r="M130" s="492"/>
      <c r="N130" s="456"/>
    </row>
    <row r="131" spans="1:14" ht="21" customHeight="1" x14ac:dyDescent="0.25">
      <c r="A131" s="442" t="s">
        <v>366</v>
      </c>
      <c r="B131" s="443" t="s">
        <v>661</v>
      </c>
      <c r="C131" s="463"/>
      <c r="D131" s="502"/>
      <c r="E131" s="464"/>
      <c r="F131" s="386"/>
      <c r="G131" s="535" t="str">
        <f>B131</f>
        <v>Table collaborative autre forme</v>
      </c>
      <c r="H131" s="445"/>
      <c r="I131" s="445"/>
      <c r="J131" s="445"/>
      <c r="K131" s="445"/>
      <c r="L131" s="446"/>
      <c r="M131" s="490"/>
    </row>
    <row r="132" spans="1:14" s="77" customFormat="1" ht="21" customHeight="1" x14ac:dyDescent="0.25">
      <c r="A132" s="517"/>
      <c r="B132" s="514"/>
      <c r="C132" s="476"/>
      <c r="D132" s="513"/>
      <c r="E132" s="465"/>
      <c r="F132" s="507"/>
      <c r="G132" s="491"/>
      <c r="H132" s="76"/>
      <c r="I132" s="76"/>
      <c r="J132" s="76"/>
      <c r="K132" s="76"/>
      <c r="L132" s="477"/>
      <c r="M132" s="492"/>
      <c r="N132" s="456"/>
    </row>
    <row r="133" spans="1:14" s="77" customFormat="1" ht="21" customHeight="1" x14ac:dyDescent="0.25">
      <c r="A133" s="519"/>
      <c r="B133" s="515"/>
      <c r="C133" s="476"/>
      <c r="D133" s="513"/>
      <c r="E133" s="465"/>
      <c r="F133" s="507"/>
      <c r="G133" s="491"/>
      <c r="H133" s="76"/>
      <c r="I133" s="76"/>
      <c r="J133" s="76"/>
      <c r="K133" s="76"/>
      <c r="L133" s="477"/>
      <c r="M133" s="492"/>
      <c r="N133" s="456"/>
    </row>
    <row r="134" spans="1:14" ht="21" customHeight="1" x14ac:dyDescent="0.25">
      <c r="A134" s="442" t="s">
        <v>375</v>
      </c>
      <c r="B134" s="443" t="s">
        <v>662</v>
      </c>
      <c r="C134" s="463"/>
      <c r="D134" s="502"/>
      <c r="E134" s="464"/>
      <c r="F134" s="386"/>
      <c r="G134" s="535" t="str">
        <f>B134</f>
        <v xml:space="preserve">Mur technique avec écran </v>
      </c>
      <c r="H134" s="445"/>
      <c r="I134" s="445"/>
      <c r="J134" s="445"/>
      <c r="K134" s="445"/>
      <c r="L134" s="446"/>
      <c r="M134" s="490"/>
    </row>
    <row r="135" spans="1:14" s="77" customFormat="1" ht="21" customHeight="1" x14ac:dyDescent="0.25">
      <c r="A135" s="517"/>
      <c r="B135" s="514"/>
      <c r="C135" s="476"/>
      <c r="D135" s="513"/>
      <c r="E135" s="465"/>
      <c r="F135" s="507"/>
      <c r="G135" s="491"/>
      <c r="H135" s="76"/>
      <c r="I135" s="76"/>
      <c r="J135" s="76"/>
      <c r="K135" s="76"/>
      <c r="L135" s="477"/>
      <c r="M135" s="492"/>
      <c r="N135" s="456"/>
    </row>
    <row r="136" spans="1:14" s="77" customFormat="1" ht="21" customHeight="1" x14ac:dyDescent="0.25">
      <c r="A136" s="519"/>
      <c r="B136" s="515"/>
      <c r="C136" s="476"/>
      <c r="D136" s="513"/>
      <c r="E136" s="465"/>
      <c r="F136" s="507"/>
      <c r="G136" s="491"/>
      <c r="H136" s="76"/>
      <c r="I136" s="76"/>
      <c r="J136" s="76"/>
      <c r="K136" s="76"/>
      <c r="L136" s="477"/>
      <c r="M136" s="492"/>
      <c r="N136" s="456"/>
    </row>
    <row r="137" spans="1:14" ht="21" customHeight="1" x14ac:dyDescent="0.25">
      <c r="A137" s="164"/>
      <c r="B137" s="402" t="s">
        <v>379</v>
      </c>
      <c r="C137" s="475"/>
      <c r="D137" s="504"/>
      <c r="E137" s="462"/>
      <c r="F137" s="386"/>
      <c r="G137" s="487"/>
      <c r="H137" s="28"/>
      <c r="I137" s="28"/>
      <c r="J137" s="28"/>
      <c r="K137" s="28"/>
      <c r="L137" s="189"/>
      <c r="M137" s="488"/>
    </row>
    <row r="138" spans="1:14" ht="21" customHeight="1" x14ac:dyDescent="0.25">
      <c r="A138" s="442"/>
      <c r="B138" s="443" t="s">
        <v>381</v>
      </c>
      <c r="C138" s="463"/>
      <c r="D138" s="502"/>
      <c r="E138" s="464"/>
      <c r="F138" s="386"/>
      <c r="G138" s="535" t="str">
        <f>B138</f>
        <v xml:space="preserve">Chaise polyvalente pour espace de formation </v>
      </c>
      <c r="H138" s="445"/>
      <c r="I138" s="445"/>
      <c r="J138" s="445"/>
      <c r="K138" s="445"/>
      <c r="L138" s="446"/>
      <c r="M138" s="490"/>
    </row>
    <row r="139" spans="1:14" s="77" customFormat="1" ht="21" customHeight="1" x14ac:dyDescent="0.25">
      <c r="A139" s="517"/>
      <c r="B139" s="514"/>
      <c r="C139" s="476"/>
      <c r="D139" s="513"/>
      <c r="E139" s="465"/>
      <c r="F139" s="507"/>
      <c r="G139" s="491"/>
      <c r="H139" s="76"/>
      <c r="I139" s="76"/>
      <c r="J139" s="76"/>
      <c r="K139" s="76"/>
      <c r="L139" s="477"/>
      <c r="M139" s="492"/>
      <c r="N139" s="456"/>
    </row>
    <row r="140" spans="1:14" s="77" customFormat="1" ht="21" customHeight="1" x14ac:dyDescent="0.25">
      <c r="A140" s="519"/>
      <c r="B140" s="515"/>
      <c r="C140" s="476"/>
      <c r="D140" s="513"/>
      <c r="E140" s="465"/>
      <c r="F140" s="507"/>
      <c r="G140" s="491"/>
      <c r="H140" s="76"/>
      <c r="I140" s="76"/>
      <c r="J140" s="76"/>
      <c r="K140" s="76"/>
      <c r="L140" s="477"/>
      <c r="M140" s="492"/>
      <c r="N140" s="456"/>
    </row>
    <row r="141" spans="1:14" ht="21" customHeight="1" x14ac:dyDescent="0.25">
      <c r="A141" s="442" t="s">
        <v>383</v>
      </c>
      <c r="B141" s="443" t="s">
        <v>663</v>
      </c>
      <c r="C141" s="463"/>
      <c r="D141" s="502"/>
      <c r="E141" s="464"/>
      <c r="F141" s="386"/>
      <c r="G141" s="535" t="str">
        <f>B141</f>
        <v>Table individuelle de formation</v>
      </c>
      <c r="H141" s="445"/>
      <c r="I141" s="445"/>
      <c r="J141" s="445"/>
      <c r="K141" s="445"/>
      <c r="L141" s="446"/>
      <c r="M141" s="490"/>
    </row>
    <row r="142" spans="1:14" s="77" customFormat="1" ht="21" customHeight="1" x14ac:dyDescent="0.25">
      <c r="A142" s="517"/>
      <c r="B142" s="514"/>
      <c r="C142" s="476"/>
      <c r="D142" s="513"/>
      <c r="E142" s="465"/>
      <c r="F142" s="507"/>
      <c r="G142" s="491"/>
      <c r="H142" s="76"/>
      <c r="I142" s="76"/>
      <c r="J142" s="76"/>
      <c r="K142" s="76"/>
      <c r="L142" s="477"/>
      <c r="M142" s="492"/>
      <c r="N142" s="456"/>
    </row>
    <row r="143" spans="1:14" s="77" customFormat="1" ht="21" customHeight="1" x14ac:dyDescent="0.25">
      <c r="A143" s="519"/>
      <c r="B143" s="515"/>
      <c r="C143" s="476"/>
      <c r="D143" s="513"/>
      <c r="E143" s="465"/>
      <c r="F143" s="507"/>
      <c r="G143" s="491"/>
      <c r="H143" s="76"/>
      <c r="I143" s="76"/>
      <c r="J143" s="76"/>
      <c r="K143" s="76"/>
      <c r="L143" s="477"/>
      <c r="M143" s="492"/>
      <c r="N143" s="456"/>
    </row>
    <row r="144" spans="1:14" ht="21" customHeight="1" x14ac:dyDescent="0.25">
      <c r="A144" s="442" t="s">
        <v>394</v>
      </c>
      <c r="B144" s="443" t="s">
        <v>664</v>
      </c>
      <c r="C144" s="463"/>
      <c r="D144" s="502"/>
      <c r="E144" s="464"/>
      <c r="F144" s="386"/>
      <c r="G144" s="535" t="str">
        <f>B144</f>
        <v xml:space="preserve">Chariot mobile </v>
      </c>
      <c r="H144" s="445"/>
      <c r="I144" s="445"/>
      <c r="J144" s="445"/>
      <c r="K144" s="445"/>
      <c r="L144" s="446"/>
      <c r="M144" s="490"/>
    </row>
    <row r="145" spans="1:14" s="77" customFormat="1" ht="21" customHeight="1" x14ac:dyDescent="0.25">
      <c r="A145" s="517"/>
      <c r="B145" s="514"/>
      <c r="C145" s="476"/>
      <c r="D145" s="513"/>
      <c r="E145" s="465"/>
      <c r="F145" s="507"/>
      <c r="G145" s="491"/>
      <c r="H145" s="76"/>
      <c r="I145" s="76"/>
      <c r="J145" s="76"/>
      <c r="K145" s="76"/>
      <c r="L145" s="477"/>
      <c r="M145" s="492"/>
      <c r="N145" s="456"/>
    </row>
    <row r="146" spans="1:14" s="77" customFormat="1" ht="21" customHeight="1" x14ac:dyDescent="0.25">
      <c r="A146" s="519"/>
      <c r="B146" s="515"/>
      <c r="C146" s="476"/>
      <c r="D146" s="513"/>
      <c r="E146" s="465"/>
      <c r="F146" s="507"/>
      <c r="G146" s="491"/>
      <c r="H146" s="76"/>
      <c r="I146" s="76"/>
      <c r="J146" s="76"/>
      <c r="K146" s="76"/>
      <c r="L146" s="477"/>
      <c r="M146" s="492"/>
      <c r="N146" s="456"/>
    </row>
    <row r="147" spans="1:14" ht="21" customHeight="1" x14ac:dyDescent="0.25">
      <c r="A147" s="442"/>
      <c r="B147" s="443" t="s">
        <v>665</v>
      </c>
      <c r="C147" s="463"/>
      <c r="D147" s="502"/>
      <c r="E147" s="464"/>
      <c r="F147" s="386"/>
      <c r="G147" s="535" t="str">
        <f>B147</f>
        <v>Autres accessoires</v>
      </c>
      <c r="H147" s="445"/>
      <c r="I147" s="445"/>
      <c r="J147" s="445"/>
      <c r="K147" s="445"/>
      <c r="L147" s="446"/>
      <c r="M147" s="490"/>
    </row>
    <row r="148" spans="1:14" s="77" customFormat="1" ht="21" customHeight="1" x14ac:dyDescent="0.25">
      <c r="A148" s="517"/>
      <c r="B148" s="514"/>
      <c r="C148" s="476"/>
      <c r="D148" s="513"/>
      <c r="E148" s="465"/>
      <c r="F148" s="507"/>
      <c r="G148" s="491"/>
      <c r="H148" s="76"/>
      <c r="I148" s="76"/>
      <c r="J148" s="76"/>
      <c r="K148" s="76"/>
      <c r="L148" s="477"/>
      <c r="M148" s="492"/>
      <c r="N148" s="456"/>
    </row>
    <row r="149" spans="1:14" s="77" customFormat="1" ht="21" customHeight="1" thickBot="1" x14ac:dyDescent="0.3">
      <c r="A149" s="519"/>
      <c r="B149" s="515"/>
      <c r="C149" s="476"/>
      <c r="D149" s="513"/>
      <c r="E149" s="465"/>
      <c r="F149" s="507"/>
      <c r="G149" s="491"/>
      <c r="H149" s="76"/>
      <c r="I149" s="76"/>
      <c r="J149" s="76"/>
      <c r="K149" s="76"/>
      <c r="L149" s="477"/>
      <c r="M149" s="492"/>
      <c r="N149" s="456"/>
    </row>
    <row r="150" spans="1:14" s="4" customFormat="1" ht="21" customHeight="1" thickBot="1" x14ac:dyDescent="0.35">
      <c r="A150" s="204">
        <v>8</v>
      </c>
      <c r="B150" s="214" t="s">
        <v>681</v>
      </c>
      <c r="C150" s="470"/>
      <c r="D150" s="266"/>
      <c r="E150" s="139"/>
      <c r="F150" s="53"/>
      <c r="G150" s="494"/>
      <c r="H150" s="221"/>
      <c r="I150" s="221"/>
      <c r="J150" s="221"/>
      <c r="K150" s="221"/>
      <c r="L150" s="223"/>
      <c r="M150" s="495"/>
      <c r="N150" s="457"/>
    </row>
    <row r="151" spans="1:14" ht="21" customHeight="1" x14ac:dyDescent="0.25">
      <c r="A151" s="164"/>
      <c r="B151" s="402" t="s">
        <v>410</v>
      </c>
      <c r="C151" s="475"/>
      <c r="D151" s="504"/>
      <c r="E151" s="462"/>
      <c r="F151" s="386"/>
      <c r="G151" s="487"/>
      <c r="H151" s="28"/>
      <c r="I151" s="28"/>
      <c r="J151" s="28"/>
      <c r="K151" s="28"/>
      <c r="L151" s="189"/>
      <c r="M151" s="488"/>
    </row>
    <row r="152" spans="1:14" ht="21" customHeight="1" x14ac:dyDescent="0.25">
      <c r="A152" s="442" t="s">
        <v>411</v>
      </c>
      <c r="B152" s="443" t="s">
        <v>641</v>
      </c>
      <c r="C152" s="463"/>
      <c r="D152" s="502"/>
      <c r="E152" s="464"/>
      <c r="F152" s="386"/>
      <c r="G152" s="535" t="str">
        <f>B152</f>
        <v xml:space="preserve">Table de réunion modulabble </v>
      </c>
      <c r="H152" s="445"/>
      <c r="I152" s="445"/>
      <c r="J152" s="445"/>
      <c r="K152" s="445"/>
      <c r="L152" s="446"/>
      <c r="M152" s="490"/>
    </row>
    <row r="153" spans="1:14" s="77" customFormat="1" ht="21" customHeight="1" x14ac:dyDescent="0.25">
      <c r="A153" s="517"/>
      <c r="B153" s="514"/>
      <c r="C153" s="476"/>
      <c r="D153" s="513"/>
      <c r="E153" s="465"/>
      <c r="F153" s="507"/>
      <c r="G153" s="491"/>
      <c r="H153" s="76"/>
      <c r="I153" s="76"/>
      <c r="J153" s="76"/>
      <c r="K153" s="76"/>
      <c r="L153" s="477"/>
      <c r="M153" s="492"/>
      <c r="N153" s="456"/>
    </row>
    <row r="154" spans="1:14" s="77" customFormat="1" ht="21" customHeight="1" x14ac:dyDescent="0.25">
      <c r="A154" s="519"/>
      <c r="B154" s="515"/>
      <c r="C154" s="476"/>
      <c r="D154" s="513"/>
      <c r="E154" s="465"/>
      <c r="F154" s="507"/>
      <c r="G154" s="491"/>
      <c r="H154" s="76"/>
      <c r="I154" s="76"/>
      <c r="J154" s="76"/>
      <c r="K154" s="76"/>
      <c r="L154" s="477"/>
      <c r="M154" s="492"/>
      <c r="N154" s="456"/>
    </row>
    <row r="155" spans="1:14" ht="21" customHeight="1" x14ac:dyDescent="0.25">
      <c r="A155" s="442" t="s">
        <v>424</v>
      </c>
      <c r="B155" s="443" t="s">
        <v>642</v>
      </c>
      <c r="C155" s="463"/>
      <c r="D155" s="502"/>
      <c r="E155" s="464"/>
      <c r="F155" s="386"/>
      <c r="G155" s="535" t="str">
        <f>B155</f>
        <v xml:space="preserve">Table de réunion ronde </v>
      </c>
      <c r="H155" s="445"/>
      <c r="I155" s="445"/>
      <c r="J155" s="445"/>
      <c r="K155" s="445"/>
      <c r="L155" s="446"/>
      <c r="M155" s="490"/>
    </row>
    <row r="156" spans="1:14" s="77" customFormat="1" ht="21" customHeight="1" x14ac:dyDescent="0.25">
      <c r="A156" s="517"/>
      <c r="B156" s="514"/>
      <c r="C156" s="476"/>
      <c r="D156" s="513"/>
      <c r="E156" s="465"/>
      <c r="F156" s="507"/>
      <c r="G156" s="491"/>
      <c r="H156" s="76"/>
      <c r="I156" s="76"/>
      <c r="J156" s="76"/>
      <c r="K156" s="76"/>
      <c r="L156" s="477"/>
      <c r="M156" s="492"/>
      <c r="N156" s="456"/>
    </row>
    <row r="157" spans="1:14" s="77" customFormat="1" ht="21" customHeight="1" x14ac:dyDescent="0.25">
      <c r="A157" s="519"/>
      <c r="B157" s="515"/>
      <c r="C157" s="476"/>
      <c r="D157" s="513"/>
      <c r="E157" s="465"/>
      <c r="F157" s="507"/>
      <c r="G157" s="491"/>
      <c r="H157" s="76"/>
      <c r="I157" s="76"/>
      <c r="J157" s="76"/>
      <c r="K157" s="76"/>
      <c r="L157" s="477"/>
      <c r="M157" s="492"/>
      <c r="N157" s="456"/>
    </row>
    <row r="158" spans="1:14" ht="21" customHeight="1" x14ac:dyDescent="0.25">
      <c r="A158" s="442" t="s">
        <v>434</v>
      </c>
      <c r="B158" s="443" t="s">
        <v>643</v>
      </c>
      <c r="C158" s="463"/>
      <c r="D158" s="502"/>
      <c r="E158" s="464"/>
      <c r="F158" s="386"/>
      <c r="G158" s="535" t="str">
        <f>B158</f>
        <v xml:space="preserve">Table de réunion 4 personnes </v>
      </c>
      <c r="H158" s="445"/>
      <c r="I158" s="445"/>
      <c r="J158" s="445"/>
      <c r="K158" s="445"/>
      <c r="L158" s="446"/>
      <c r="M158" s="490"/>
    </row>
    <row r="159" spans="1:14" s="77" customFormat="1" ht="21" customHeight="1" x14ac:dyDescent="0.25">
      <c r="A159" s="517"/>
      <c r="B159" s="514"/>
      <c r="C159" s="476"/>
      <c r="D159" s="513"/>
      <c r="E159" s="465"/>
      <c r="F159" s="507"/>
      <c r="G159" s="491"/>
      <c r="H159" s="76"/>
      <c r="I159" s="76"/>
      <c r="J159" s="76"/>
      <c r="K159" s="76"/>
      <c r="L159" s="477"/>
      <c r="M159" s="492"/>
      <c r="N159" s="456"/>
    </row>
    <row r="160" spans="1:14" s="77" customFormat="1" ht="21" customHeight="1" x14ac:dyDescent="0.25">
      <c r="A160" s="519"/>
      <c r="B160" s="515"/>
      <c r="C160" s="476"/>
      <c r="D160" s="513"/>
      <c r="E160" s="465"/>
      <c r="F160" s="507"/>
      <c r="G160" s="491"/>
      <c r="H160" s="76"/>
      <c r="I160" s="76"/>
      <c r="J160" s="76"/>
      <c r="K160" s="76"/>
      <c r="L160" s="477"/>
      <c r="M160" s="492"/>
      <c r="N160" s="456"/>
    </row>
    <row r="161" spans="1:14" ht="21" customHeight="1" x14ac:dyDescent="0.25">
      <c r="A161" s="442" t="s">
        <v>443</v>
      </c>
      <c r="B161" s="443" t="s">
        <v>644</v>
      </c>
      <c r="C161" s="463"/>
      <c r="D161" s="502"/>
      <c r="E161" s="464"/>
      <c r="F161" s="386"/>
      <c r="G161" s="535" t="str">
        <f>B161</f>
        <v>Table de réunion 6 personnes</v>
      </c>
      <c r="H161" s="445"/>
      <c r="I161" s="445"/>
      <c r="J161" s="445"/>
      <c r="K161" s="445"/>
      <c r="L161" s="446"/>
      <c r="M161" s="490"/>
    </row>
    <row r="162" spans="1:14" s="77" customFormat="1" ht="21" customHeight="1" x14ac:dyDescent="0.25">
      <c r="A162" s="517"/>
      <c r="B162" s="514"/>
      <c r="C162" s="476"/>
      <c r="D162" s="513"/>
      <c r="E162" s="465"/>
      <c r="F162" s="507"/>
      <c r="G162" s="491"/>
      <c r="H162" s="76"/>
      <c r="I162" s="76"/>
      <c r="J162" s="76"/>
      <c r="K162" s="76"/>
      <c r="L162" s="477"/>
      <c r="M162" s="492"/>
      <c r="N162" s="456"/>
    </row>
    <row r="163" spans="1:14" s="77" customFormat="1" ht="21" customHeight="1" x14ac:dyDescent="0.25">
      <c r="A163" s="519"/>
      <c r="B163" s="515"/>
      <c r="C163" s="476"/>
      <c r="D163" s="513"/>
      <c r="E163" s="465"/>
      <c r="F163" s="507"/>
      <c r="G163" s="491"/>
      <c r="H163" s="76"/>
      <c r="I163" s="76"/>
      <c r="J163" s="76"/>
      <c r="K163" s="76"/>
      <c r="L163" s="477"/>
      <c r="M163" s="492"/>
      <c r="N163" s="456"/>
    </row>
    <row r="164" spans="1:14" ht="21" customHeight="1" x14ac:dyDescent="0.25">
      <c r="A164" s="442" t="s">
        <v>452</v>
      </c>
      <c r="B164" s="443" t="s">
        <v>645</v>
      </c>
      <c r="C164" s="463"/>
      <c r="D164" s="502"/>
      <c r="E164" s="464"/>
      <c r="F164" s="386"/>
      <c r="G164" s="535" t="str">
        <f>B164</f>
        <v xml:space="preserve">Table de réunion 8 - 10 personnes </v>
      </c>
      <c r="H164" s="445"/>
      <c r="I164" s="445"/>
      <c r="J164" s="445"/>
      <c r="K164" s="445"/>
      <c r="L164" s="446"/>
      <c r="M164" s="490"/>
    </row>
    <row r="165" spans="1:14" s="77" customFormat="1" ht="21" customHeight="1" x14ac:dyDescent="0.25">
      <c r="A165" s="517"/>
      <c r="B165" s="514"/>
      <c r="C165" s="476"/>
      <c r="D165" s="513"/>
      <c r="E165" s="465"/>
      <c r="F165" s="507"/>
      <c r="G165" s="491"/>
      <c r="H165" s="76"/>
      <c r="I165" s="76"/>
      <c r="J165" s="76"/>
      <c r="K165" s="76"/>
      <c r="L165" s="477"/>
      <c r="M165" s="492"/>
      <c r="N165" s="456"/>
    </row>
    <row r="166" spans="1:14" s="77" customFormat="1" ht="21" customHeight="1" x14ac:dyDescent="0.25">
      <c r="A166" s="519"/>
      <c r="B166" s="515"/>
      <c r="C166" s="476"/>
      <c r="D166" s="513"/>
      <c r="E166" s="465"/>
      <c r="F166" s="507"/>
      <c r="G166" s="491"/>
      <c r="H166" s="76"/>
      <c r="I166" s="76"/>
      <c r="J166" s="76"/>
      <c r="K166" s="76"/>
      <c r="L166" s="477"/>
      <c r="M166" s="492"/>
      <c r="N166" s="456"/>
    </row>
    <row r="167" spans="1:14" ht="21" customHeight="1" x14ac:dyDescent="0.25">
      <c r="A167" s="442" t="s">
        <v>456</v>
      </c>
      <c r="B167" s="443" t="s">
        <v>646</v>
      </c>
      <c r="C167" s="463"/>
      <c r="D167" s="502"/>
      <c r="E167" s="464"/>
      <c r="F167" s="386"/>
      <c r="G167" s="535" t="str">
        <f>B167</f>
        <v>Table de réunion 12 personnes</v>
      </c>
      <c r="H167" s="445"/>
      <c r="I167" s="445"/>
      <c r="J167" s="445"/>
      <c r="K167" s="445"/>
      <c r="L167" s="446"/>
      <c r="M167" s="490"/>
    </row>
    <row r="168" spans="1:14" s="77" customFormat="1" ht="21" customHeight="1" x14ac:dyDescent="0.25">
      <c r="A168" s="517"/>
      <c r="B168" s="514"/>
      <c r="C168" s="476"/>
      <c r="D168" s="513"/>
      <c r="E168" s="465"/>
      <c r="F168" s="507"/>
      <c r="G168" s="491"/>
      <c r="H168" s="76"/>
      <c r="I168" s="76"/>
      <c r="J168" s="76"/>
      <c r="K168" s="76"/>
      <c r="L168" s="477"/>
      <c r="M168" s="492"/>
      <c r="N168" s="456"/>
    </row>
    <row r="169" spans="1:14" s="77" customFormat="1" ht="21" customHeight="1" x14ac:dyDescent="0.25">
      <c r="A169" s="519"/>
      <c r="B169" s="515"/>
      <c r="C169" s="476"/>
      <c r="D169" s="513"/>
      <c r="E169" s="465"/>
      <c r="F169" s="507"/>
      <c r="G169" s="491"/>
      <c r="H169" s="76"/>
      <c r="I169" s="76"/>
      <c r="J169" s="76"/>
      <c r="K169" s="76"/>
      <c r="L169" s="477"/>
      <c r="M169" s="492"/>
      <c r="N169" s="456"/>
    </row>
    <row r="170" spans="1:14" ht="21" customHeight="1" x14ac:dyDescent="0.25">
      <c r="A170" s="442" t="s">
        <v>461</v>
      </c>
      <c r="B170" s="443" t="s">
        <v>647</v>
      </c>
      <c r="C170" s="463"/>
      <c r="D170" s="502"/>
      <c r="E170" s="464"/>
      <c r="F170" s="386"/>
      <c r="G170" s="535" t="str">
        <f>B170</f>
        <v xml:space="preserve">Table de réunion 14 - 16 personnes  </v>
      </c>
      <c r="H170" s="445"/>
      <c r="I170" s="445"/>
      <c r="J170" s="445"/>
      <c r="K170" s="445"/>
      <c r="L170" s="446"/>
      <c r="M170" s="490"/>
    </row>
    <row r="171" spans="1:14" s="77" customFormat="1" ht="21" customHeight="1" x14ac:dyDescent="0.25">
      <c r="A171" s="517"/>
      <c r="B171" s="514"/>
      <c r="C171" s="476"/>
      <c r="D171" s="513"/>
      <c r="E171" s="465"/>
      <c r="F171" s="507"/>
      <c r="G171" s="491"/>
      <c r="H171" s="76"/>
      <c r="I171" s="76"/>
      <c r="J171" s="76"/>
      <c r="K171" s="76"/>
      <c r="L171" s="477"/>
      <c r="M171" s="492"/>
      <c r="N171" s="456"/>
    </row>
    <row r="172" spans="1:14" s="77" customFormat="1" ht="21" customHeight="1" x14ac:dyDescent="0.25">
      <c r="A172" s="519"/>
      <c r="B172" s="515"/>
      <c r="C172" s="476"/>
      <c r="D172" s="513"/>
      <c r="E172" s="465"/>
      <c r="F172" s="507"/>
      <c r="G172" s="491"/>
      <c r="H172" s="76"/>
      <c r="I172" s="76"/>
      <c r="J172" s="76"/>
      <c r="K172" s="76"/>
      <c r="L172" s="477"/>
      <c r="M172" s="492"/>
      <c r="N172" s="456"/>
    </row>
    <row r="173" spans="1:14" ht="21" customHeight="1" x14ac:dyDescent="0.25">
      <c r="A173" s="442"/>
      <c r="B173" s="443" t="s">
        <v>470</v>
      </c>
      <c r="C173" s="463"/>
      <c r="D173" s="502"/>
      <c r="E173" s="464"/>
      <c r="F173" s="386"/>
      <c r="G173" s="535" t="str">
        <f>B173</f>
        <v>Tableau magnétique écritoire en verre</v>
      </c>
      <c r="H173" s="445"/>
      <c r="I173" s="445"/>
      <c r="J173" s="445"/>
      <c r="K173" s="445"/>
      <c r="L173" s="446"/>
      <c r="M173" s="490"/>
    </row>
    <row r="174" spans="1:14" s="77" customFormat="1" ht="21" customHeight="1" x14ac:dyDescent="0.25">
      <c r="A174" s="517"/>
      <c r="B174" s="514"/>
      <c r="C174" s="476"/>
      <c r="D174" s="513"/>
      <c r="E174" s="465"/>
      <c r="F174" s="507"/>
      <c r="G174" s="491"/>
      <c r="H174" s="76"/>
      <c r="I174" s="76"/>
      <c r="J174" s="76"/>
      <c r="K174" s="76"/>
      <c r="L174" s="477"/>
      <c r="M174" s="492"/>
      <c r="N174" s="456"/>
    </row>
    <row r="175" spans="1:14" s="77" customFormat="1" ht="21" customHeight="1" thickBot="1" x14ac:dyDescent="0.3">
      <c r="A175" s="519"/>
      <c r="B175" s="515"/>
      <c r="C175" s="476"/>
      <c r="D175" s="513"/>
      <c r="E175" s="465"/>
      <c r="F175" s="507"/>
      <c r="G175" s="491"/>
      <c r="H175" s="76"/>
      <c r="I175" s="76"/>
      <c r="J175" s="76"/>
      <c r="K175" s="76"/>
      <c r="L175" s="477"/>
      <c r="M175" s="492"/>
      <c r="N175" s="456"/>
    </row>
    <row r="176" spans="1:14" s="4" customFormat="1" ht="21" customHeight="1" thickBot="1" x14ac:dyDescent="0.35">
      <c r="A176" s="204">
        <v>9</v>
      </c>
      <c r="B176" s="214" t="s">
        <v>683</v>
      </c>
      <c r="C176" s="470"/>
      <c r="D176" s="266"/>
      <c r="E176" s="139"/>
      <c r="F176" s="53"/>
      <c r="G176" s="494"/>
      <c r="H176" s="221"/>
      <c r="I176" s="221"/>
      <c r="J176" s="221"/>
      <c r="K176" s="221"/>
      <c r="L176" s="223"/>
      <c r="M176" s="495"/>
      <c r="N176" s="457"/>
    </row>
    <row r="177" spans="1:14" ht="21" customHeight="1" x14ac:dyDescent="0.25">
      <c r="A177" s="442" t="s">
        <v>486</v>
      </c>
      <c r="B177" s="443" t="s">
        <v>686</v>
      </c>
      <c r="C177" s="463"/>
      <c r="D177" s="502"/>
      <c r="E177" s="464"/>
      <c r="F177" s="386"/>
      <c r="G177" s="535" t="str">
        <f>B177</f>
        <v xml:space="preserve">Mange debout </v>
      </c>
      <c r="H177" s="445"/>
      <c r="I177" s="445"/>
      <c r="J177" s="445"/>
      <c r="K177" s="445"/>
      <c r="L177" s="446"/>
      <c r="M177" s="490"/>
    </row>
    <row r="178" spans="1:14" s="77" customFormat="1" ht="21" customHeight="1" x14ac:dyDescent="0.25">
      <c r="A178" s="517"/>
      <c r="B178" s="514"/>
      <c r="C178" s="476"/>
      <c r="D178" s="513"/>
      <c r="E178" s="465"/>
      <c r="F178" s="507"/>
      <c r="G178" s="491"/>
      <c r="H178" s="76"/>
      <c r="I178" s="76"/>
      <c r="J178" s="76"/>
      <c r="K178" s="76"/>
      <c r="L178" s="477"/>
      <c r="M178" s="492"/>
      <c r="N178" s="456"/>
    </row>
    <row r="179" spans="1:14" s="77" customFormat="1" ht="21" customHeight="1" x14ac:dyDescent="0.25">
      <c r="A179" s="519"/>
      <c r="B179" s="515"/>
      <c r="C179" s="476"/>
      <c r="D179" s="513"/>
      <c r="E179" s="465"/>
      <c r="F179" s="507"/>
      <c r="G179" s="491"/>
      <c r="H179" s="76"/>
      <c r="I179" s="76"/>
      <c r="J179" s="76"/>
      <c r="K179" s="76"/>
      <c r="L179" s="477"/>
      <c r="M179" s="492"/>
      <c r="N179" s="456"/>
    </row>
    <row r="180" spans="1:14" ht="21" customHeight="1" x14ac:dyDescent="0.25">
      <c r="A180" s="442" t="s">
        <v>491</v>
      </c>
      <c r="B180" s="443" t="s">
        <v>635</v>
      </c>
      <c r="C180" s="463"/>
      <c r="D180" s="502"/>
      <c r="E180" s="464"/>
      <c r="F180" s="386"/>
      <c r="G180" s="535" t="str">
        <f>B180</f>
        <v>Tabouret haut</v>
      </c>
      <c r="H180" s="445"/>
      <c r="I180" s="445"/>
      <c r="J180" s="445"/>
      <c r="K180" s="445"/>
      <c r="L180" s="446"/>
      <c r="M180" s="490"/>
    </row>
    <row r="181" spans="1:14" s="77" customFormat="1" ht="21" customHeight="1" x14ac:dyDescent="0.25">
      <c r="A181" s="517"/>
      <c r="B181" s="514"/>
      <c r="C181" s="476"/>
      <c r="D181" s="513"/>
      <c r="E181" s="465"/>
      <c r="F181" s="507"/>
      <c r="G181" s="491"/>
      <c r="H181" s="76"/>
      <c r="I181" s="76"/>
      <c r="J181" s="76"/>
      <c r="K181" s="76"/>
      <c r="L181" s="477"/>
      <c r="M181" s="492"/>
      <c r="N181" s="456"/>
    </row>
    <row r="182" spans="1:14" s="77" customFormat="1" ht="21" customHeight="1" x14ac:dyDescent="0.25">
      <c r="A182" s="519"/>
      <c r="B182" s="515"/>
      <c r="C182" s="476"/>
      <c r="D182" s="513"/>
      <c r="E182" s="465"/>
      <c r="F182" s="507"/>
      <c r="G182" s="491"/>
      <c r="H182" s="76"/>
      <c r="I182" s="76"/>
      <c r="J182" s="76"/>
      <c r="K182" s="76"/>
      <c r="L182" s="477"/>
      <c r="M182" s="492"/>
      <c r="N182" s="456"/>
    </row>
    <row r="183" spans="1:14" ht="21" customHeight="1" x14ac:dyDescent="0.25">
      <c r="A183" s="442" t="s">
        <v>496</v>
      </c>
      <c r="B183" s="443" t="s">
        <v>640</v>
      </c>
      <c r="C183" s="463"/>
      <c r="D183" s="502"/>
      <c r="E183" s="464"/>
      <c r="F183" s="386"/>
      <c r="G183" s="535" t="str">
        <f>B183</f>
        <v xml:space="preserve">Table hauteur standard </v>
      </c>
      <c r="H183" s="445"/>
      <c r="I183" s="445"/>
      <c r="J183" s="445"/>
      <c r="K183" s="445"/>
      <c r="L183" s="446"/>
      <c r="M183" s="490"/>
    </row>
    <row r="184" spans="1:14" s="77" customFormat="1" ht="21" customHeight="1" x14ac:dyDescent="0.25">
      <c r="A184" s="517"/>
      <c r="B184" s="514"/>
      <c r="C184" s="476"/>
      <c r="D184" s="513"/>
      <c r="E184" s="465"/>
      <c r="F184" s="507"/>
      <c r="G184" s="491"/>
      <c r="H184" s="76"/>
      <c r="I184" s="76"/>
      <c r="J184" s="76"/>
      <c r="K184" s="76"/>
      <c r="L184" s="477"/>
      <c r="M184" s="492"/>
      <c r="N184" s="456"/>
    </row>
    <row r="185" spans="1:14" s="77" customFormat="1" ht="21" customHeight="1" x14ac:dyDescent="0.25">
      <c r="A185" s="519"/>
      <c r="B185" s="515"/>
      <c r="C185" s="476"/>
      <c r="D185" s="513"/>
      <c r="E185" s="465"/>
      <c r="F185" s="507"/>
      <c r="G185" s="491"/>
      <c r="H185" s="76"/>
      <c r="I185" s="76"/>
      <c r="J185" s="76"/>
      <c r="K185" s="76"/>
      <c r="L185" s="477"/>
      <c r="M185" s="492"/>
      <c r="N185" s="456"/>
    </row>
    <row r="186" spans="1:14" ht="21" customHeight="1" x14ac:dyDescent="0.25">
      <c r="A186" s="442" t="s">
        <v>505</v>
      </c>
      <c r="B186" s="443" t="s">
        <v>636</v>
      </c>
      <c r="C186" s="463"/>
      <c r="D186" s="502"/>
      <c r="E186" s="464"/>
      <c r="F186" s="386"/>
      <c r="G186" s="535" t="str">
        <f>B186</f>
        <v>Chaise réglable en hauteur</v>
      </c>
      <c r="H186" s="445"/>
      <c r="I186" s="445"/>
      <c r="J186" s="445"/>
      <c r="K186" s="445"/>
      <c r="L186" s="446"/>
      <c r="M186" s="490"/>
    </row>
    <row r="187" spans="1:14" s="77" customFormat="1" ht="21" customHeight="1" x14ac:dyDescent="0.25">
      <c r="A187" s="517"/>
      <c r="B187" s="514"/>
      <c r="C187" s="476"/>
      <c r="D187" s="513"/>
      <c r="E187" s="465"/>
      <c r="F187" s="507"/>
      <c r="G187" s="491"/>
      <c r="H187" s="76"/>
      <c r="I187" s="76"/>
      <c r="J187" s="76"/>
      <c r="K187" s="76"/>
      <c r="L187" s="477"/>
      <c r="M187" s="492"/>
      <c r="N187" s="456"/>
    </row>
    <row r="188" spans="1:14" s="77" customFormat="1" ht="21" customHeight="1" x14ac:dyDescent="0.25">
      <c r="A188" s="519"/>
      <c r="B188" s="515"/>
      <c r="C188" s="476"/>
      <c r="D188" s="513"/>
      <c r="E188" s="465"/>
      <c r="F188" s="507"/>
      <c r="G188" s="491"/>
      <c r="H188" s="76"/>
      <c r="I188" s="76"/>
      <c r="J188" s="76"/>
      <c r="K188" s="76"/>
      <c r="L188" s="477"/>
      <c r="M188" s="492"/>
      <c r="N188" s="456"/>
    </row>
    <row r="189" spans="1:14" ht="21" customHeight="1" x14ac:dyDescent="0.25">
      <c r="A189" s="442" t="s">
        <v>508</v>
      </c>
      <c r="B189" s="443" t="s">
        <v>637</v>
      </c>
      <c r="C189" s="463"/>
      <c r="D189" s="502"/>
      <c r="E189" s="464"/>
      <c r="F189" s="386"/>
      <c r="G189" s="535" t="str">
        <f>B189</f>
        <v>Fauteuil réglable en hauteur</v>
      </c>
      <c r="H189" s="445"/>
      <c r="I189" s="445"/>
      <c r="J189" s="445"/>
      <c r="K189" s="445"/>
      <c r="L189" s="446"/>
      <c r="M189" s="490"/>
    </row>
    <row r="190" spans="1:14" s="77" customFormat="1" ht="21" customHeight="1" x14ac:dyDescent="0.25">
      <c r="A190" s="517"/>
      <c r="B190" s="514"/>
      <c r="C190" s="476"/>
      <c r="D190" s="513"/>
      <c r="E190" s="465"/>
      <c r="F190" s="507"/>
      <c r="G190" s="491"/>
      <c r="H190" s="76"/>
      <c r="I190" s="76"/>
      <c r="J190" s="76"/>
      <c r="K190" s="76"/>
      <c r="L190" s="477"/>
      <c r="M190" s="492"/>
      <c r="N190" s="456"/>
    </row>
    <row r="191" spans="1:14" s="77" customFormat="1" ht="21" customHeight="1" x14ac:dyDescent="0.25">
      <c r="A191" s="519"/>
      <c r="B191" s="515"/>
      <c r="C191" s="476"/>
      <c r="D191" s="513"/>
      <c r="E191" s="465"/>
      <c r="F191" s="507"/>
      <c r="G191" s="491"/>
      <c r="H191" s="76"/>
      <c r="I191" s="76"/>
      <c r="J191" s="76"/>
      <c r="K191" s="76"/>
      <c r="L191" s="477"/>
      <c r="M191" s="492"/>
      <c r="N191" s="456"/>
    </row>
    <row r="192" spans="1:14" ht="21" customHeight="1" x14ac:dyDescent="0.25">
      <c r="A192" s="442" t="s">
        <v>514</v>
      </c>
      <c r="B192" s="443" t="s">
        <v>638</v>
      </c>
      <c r="C192" s="463"/>
      <c r="D192" s="502"/>
      <c r="E192" s="464"/>
      <c r="F192" s="386"/>
      <c r="G192" s="535" t="s">
        <v>691</v>
      </c>
      <c r="H192" s="445"/>
      <c r="I192" s="445"/>
      <c r="J192" s="445"/>
      <c r="K192" s="445"/>
      <c r="L192" s="446"/>
      <c r="M192" s="490"/>
    </row>
    <row r="193" spans="1:14" s="77" customFormat="1" ht="21" customHeight="1" x14ac:dyDescent="0.25">
      <c r="A193" s="517"/>
      <c r="B193" s="514"/>
      <c r="C193" s="476"/>
      <c r="D193" s="513"/>
      <c r="E193" s="465"/>
      <c r="F193" s="507"/>
      <c r="G193" s="491"/>
      <c r="H193" s="76"/>
      <c r="I193" s="76"/>
      <c r="J193" s="76"/>
      <c r="K193" s="76"/>
      <c r="L193" s="477"/>
      <c r="M193" s="492"/>
      <c r="N193" s="456"/>
    </row>
    <row r="194" spans="1:14" s="77" customFormat="1" ht="21" customHeight="1" x14ac:dyDescent="0.25">
      <c r="A194" s="519"/>
      <c r="B194" s="515"/>
      <c r="C194" s="476"/>
      <c r="D194" s="513"/>
      <c r="E194" s="465"/>
      <c r="F194" s="507"/>
      <c r="G194" s="491"/>
      <c r="H194" s="76"/>
      <c r="I194" s="76"/>
      <c r="J194" s="76"/>
      <c r="K194" s="76"/>
      <c r="L194" s="477"/>
      <c r="M194" s="492"/>
      <c r="N194" s="456"/>
    </row>
    <row r="195" spans="1:14" ht="21" customHeight="1" x14ac:dyDescent="0.25">
      <c r="A195" s="442" t="s">
        <v>522</v>
      </c>
      <c r="B195" s="443" t="s">
        <v>685</v>
      </c>
      <c r="C195" s="463"/>
      <c r="D195" s="502"/>
      <c r="E195" s="464"/>
      <c r="F195" s="386"/>
      <c r="G195" s="535" t="str">
        <f>B195</f>
        <v xml:space="preserve">Canapé </v>
      </c>
      <c r="H195" s="445"/>
      <c r="I195" s="445"/>
      <c r="J195" s="445"/>
      <c r="K195" s="445"/>
      <c r="L195" s="446"/>
      <c r="M195" s="490"/>
    </row>
    <row r="196" spans="1:14" s="77" customFormat="1" ht="21" customHeight="1" x14ac:dyDescent="0.25">
      <c r="A196" s="517"/>
      <c r="B196" s="514"/>
      <c r="C196" s="476"/>
      <c r="D196" s="513"/>
      <c r="E196" s="465"/>
      <c r="F196" s="507"/>
      <c r="G196" s="491"/>
      <c r="H196" s="76"/>
      <c r="I196" s="76"/>
      <c r="J196" s="76"/>
      <c r="K196" s="76"/>
      <c r="L196" s="477"/>
      <c r="M196" s="492"/>
      <c r="N196" s="456"/>
    </row>
    <row r="197" spans="1:14" s="77" customFormat="1" ht="21" customHeight="1" x14ac:dyDescent="0.25">
      <c r="A197" s="518"/>
      <c r="B197" s="515"/>
      <c r="C197" s="476"/>
      <c r="D197" s="513"/>
      <c r="E197" s="465"/>
      <c r="F197" s="507"/>
      <c r="G197" s="491"/>
      <c r="H197" s="76"/>
      <c r="I197" s="76"/>
      <c r="J197" s="76"/>
      <c r="K197" s="76"/>
      <c r="L197" s="477"/>
      <c r="M197" s="492"/>
      <c r="N197" s="456"/>
    </row>
    <row r="198" spans="1:14" s="77" customFormat="1" ht="21" customHeight="1" x14ac:dyDescent="0.25">
      <c r="A198" s="519"/>
      <c r="B198" s="515"/>
      <c r="C198" s="476"/>
      <c r="D198" s="513"/>
      <c r="E198" s="465"/>
      <c r="F198" s="507"/>
      <c r="G198" s="491"/>
      <c r="H198" s="76"/>
      <c r="I198" s="76"/>
      <c r="J198" s="76"/>
      <c r="K198" s="76"/>
      <c r="L198" s="477"/>
      <c r="M198" s="492"/>
      <c r="N198" s="456"/>
    </row>
    <row r="199" spans="1:14" ht="21" customHeight="1" x14ac:dyDescent="0.25">
      <c r="A199" s="442" t="s">
        <v>527</v>
      </c>
      <c r="B199" s="443" t="s">
        <v>528</v>
      </c>
      <c r="C199" s="463"/>
      <c r="D199" s="502"/>
      <c r="E199" s="464"/>
      <c r="F199" s="386"/>
      <c r="G199" s="535" t="str">
        <f>B199</f>
        <v>Fauteuil détente</v>
      </c>
      <c r="H199" s="445"/>
      <c r="I199" s="445"/>
      <c r="J199" s="445"/>
      <c r="K199" s="445"/>
      <c r="L199" s="446"/>
      <c r="M199" s="490"/>
    </row>
    <row r="200" spans="1:14" s="77" customFormat="1" ht="21" customHeight="1" x14ac:dyDescent="0.25">
      <c r="A200" s="517"/>
      <c r="B200" s="514"/>
      <c r="C200" s="476"/>
      <c r="D200" s="513"/>
      <c r="E200" s="465"/>
      <c r="F200" s="507"/>
      <c r="G200" s="491"/>
      <c r="H200" s="76"/>
      <c r="I200" s="76"/>
      <c r="J200" s="76"/>
      <c r="K200" s="76"/>
      <c r="L200" s="477"/>
      <c r="M200" s="492"/>
      <c r="N200" s="456"/>
    </row>
    <row r="201" spans="1:14" s="77" customFormat="1" ht="21" customHeight="1" x14ac:dyDescent="0.25">
      <c r="A201" s="519"/>
      <c r="B201" s="515"/>
      <c r="C201" s="476"/>
      <c r="D201" s="513"/>
      <c r="E201" s="465"/>
      <c r="F201" s="507"/>
      <c r="G201" s="491"/>
      <c r="H201" s="76"/>
      <c r="I201" s="76"/>
      <c r="J201" s="76"/>
      <c r="K201" s="76"/>
      <c r="L201" s="477"/>
      <c r="M201" s="492"/>
      <c r="N201" s="456"/>
    </row>
    <row r="202" spans="1:14" ht="21" customHeight="1" x14ac:dyDescent="0.25">
      <c r="A202" s="442" t="s">
        <v>539</v>
      </c>
      <c r="B202" s="443" t="s">
        <v>639</v>
      </c>
      <c r="C202" s="463"/>
      <c r="D202" s="502"/>
      <c r="E202" s="464"/>
      <c r="F202" s="386"/>
      <c r="G202" s="535" t="str">
        <f>B202</f>
        <v>Table basse</v>
      </c>
      <c r="H202" s="445"/>
      <c r="I202" s="445"/>
      <c r="J202" s="445"/>
      <c r="K202" s="445"/>
      <c r="L202" s="446"/>
      <c r="M202" s="490"/>
    </row>
    <row r="203" spans="1:14" s="77" customFormat="1" ht="21" customHeight="1" x14ac:dyDescent="0.25">
      <c r="A203" s="517"/>
      <c r="B203" s="514"/>
      <c r="C203" s="476"/>
      <c r="D203" s="513"/>
      <c r="E203" s="465"/>
      <c r="F203" s="507"/>
      <c r="G203" s="491"/>
      <c r="H203" s="76"/>
      <c r="I203" s="76"/>
      <c r="J203" s="76"/>
      <c r="K203" s="76"/>
      <c r="L203" s="477"/>
      <c r="M203" s="492"/>
      <c r="N203" s="456"/>
    </row>
    <row r="204" spans="1:14" s="77" customFormat="1" ht="21" customHeight="1" x14ac:dyDescent="0.25">
      <c r="A204" s="519"/>
      <c r="B204" s="515"/>
      <c r="C204" s="476"/>
      <c r="D204" s="513"/>
      <c r="E204" s="465"/>
      <c r="F204" s="507"/>
      <c r="G204" s="491"/>
      <c r="H204" s="76"/>
      <c r="I204" s="76"/>
      <c r="J204" s="76"/>
      <c r="K204" s="76"/>
      <c r="L204" s="477"/>
      <c r="M204" s="492"/>
      <c r="N204" s="456"/>
    </row>
    <row r="205" spans="1:14" ht="21" customHeight="1" x14ac:dyDescent="0.25">
      <c r="A205" s="442" t="s">
        <v>547</v>
      </c>
      <c r="B205" s="443" t="s">
        <v>548</v>
      </c>
      <c r="C205" s="463"/>
      <c r="D205" s="502"/>
      <c r="E205" s="464"/>
      <c r="F205" s="386"/>
      <c r="G205" s="535" t="str">
        <f>B205</f>
        <v xml:space="preserve">Bibliothèque </v>
      </c>
      <c r="H205" s="445"/>
      <c r="I205" s="445"/>
      <c r="J205" s="445"/>
      <c r="K205" s="445"/>
      <c r="L205" s="446"/>
      <c r="M205" s="490"/>
    </row>
    <row r="206" spans="1:14" s="77" customFormat="1" ht="21" customHeight="1" x14ac:dyDescent="0.25">
      <c r="A206" s="517"/>
      <c r="B206" s="514"/>
      <c r="C206" s="476"/>
      <c r="D206" s="513"/>
      <c r="E206" s="465"/>
      <c r="F206" s="507"/>
      <c r="G206" s="491"/>
      <c r="H206" s="76"/>
      <c r="I206" s="76"/>
      <c r="J206" s="76"/>
      <c r="K206" s="76"/>
      <c r="L206" s="477"/>
      <c r="M206" s="492"/>
      <c r="N206" s="456"/>
    </row>
    <row r="207" spans="1:14" s="77" customFormat="1" ht="21" customHeight="1" thickBot="1" x14ac:dyDescent="0.3">
      <c r="A207" s="519"/>
      <c r="B207" s="515"/>
      <c r="C207" s="476"/>
      <c r="D207" s="513"/>
      <c r="E207" s="465"/>
      <c r="F207" s="507"/>
      <c r="G207" s="491"/>
      <c r="H207" s="76"/>
      <c r="I207" s="76"/>
      <c r="J207" s="76"/>
      <c r="K207" s="76"/>
      <c r="L207" s="477"/>
      <c r="M207" s="492"/>
      <c r="N207" s="456"/>
    </row>
    <row r="208" spans="1:14" s="4" customFormat="1" ht="21" customHeight="1" thickBot="1" x14ac:dyDescent="0.35">
      <c r="A208" s="533"/>
      <c r="B208" s="214" t="s">
        <v>684</v>
      </c>
      <c r="C208" s="470"/>
      <c r="D208" s="266"/>
      <c r="E208" s="139"/>
      <c r="F208" s="53"/>
      <c r="G208" s="494"/>
      <c r="H208" s="221"/>
      <c r="I208" s="221"/>
      <c r="J208" s="221"/>
      <c r="K208" s="221"/>
      <c r="L208" s="223"/>
      <c r="M208" s="495"/>
      <c r="N208" s="457"/>
    </row>
    <row r="209" spans="1:14" ht="21" customHeight="1" x14ac:dyDescent="0.25">
      <c r="A209" s="442" t="s">
        <v>554</v>
      </c>
      <c r="B209" s="443" t="s">
        <v>555</v>
      </c>
      <c r="C209" s="463"/>
      <c r="D209" s="502"/>
      <c r="E209" s="464"/>
      <c r="F209" s="386"/>
      <c r="G209" s="535" t="str">
        <f>B209</f>
        <v>Cabine Visio-Conférence - 1 personne</v>
      </c>
      <c r="H209" s="445"/>
      <c r="I209" s="445"/>
      <c r="J209" s="445"/>
      <c r="K209" s="445"/>
      <c r="L209" s="446"/>
      <c r="M209" s="490"/>
    </row>
    <row r="210" spans="1:14" s="77" customFormat="1" ht="21" customHeight="1" x14ac:dyDescent="0.25">
      <c r="A210" s="517"/>
      <c r="B210" s="514"/>
      <c r="C210" s="476"/>
      <c r="D210" s="513"/>
      <c r="E210" s="465"/>
      <c r="F210" s="507"/>
      <c r="G210" s="491"/>
      <c r="H210" s="76"/>
      <c r="I210" s="76"/>
      <c r="J210" s="76"/>
      <c r="K210" s="76"/>
      <c r="L210" s="477"/>
      <c r="M210" s="492"/>
      <c r="N210" s="456"/>
    </row>
    <row r="211" spans="1:14" s="77" customFormat="1" ht="21" customHeight="1" x14ac:dyDescent="0.25">
      <c r="A211" s="519"/>
      <c r="B211" s="515"/>
      <c r="C211" s="476"/>
      <c r="D211" s="513"/>
      <c r="E211" s="465"/>
      <c r="F211" s="507"/>
      <c r="G211" s="491"/>
      <c r="H211" s="76"/>
      <c r="I211" s="76"/>
      <c r="J211" s="76"/>
      <c r="K211" s="76"/>
      <c r="L211" s="477"/>
      <c r="M211" s="492"/>
      <c r="N211" s="456"/>
    </row>
    <row r="212" spans="1:14" ht="21" customHeight="1" x14ac:dyDescent="0.25">
      <c r="A212" s="442" t="s">
        <v>568</v>
      </c>
      <c r="B212" s="443" t="s">
        <v>682</v>
      </c>
      <c r="C212" s="463"/>
      <c r="D212" s="502"/>
      <c r="E212" s="464"/>
      <c r="F212" s="386"/>
      <c r="G212" s="535" t="str">
        <f>B212</f>
        <v xml:space="preserve">Cabine 3-4 personnes </v>
      </c>
      <c r="H212" s="445"/>
      <c r="I212" s="445"/>
      <c r="J212" s="445"/>
      <c r="K212" s="445"/>
      <c r="L212" s="446"/>
      <c r="M212" s="490"/>
    </row>
    <row r="213" spans="1:14" s="77" customFormat="1" ht="21" customHeight="1" x14ac:dyDescent="0.25">
      <c r="A213" s="517"/>
      <c r="B213" s="514"/>
      <c r="C213" s="476"/>
      <c r="D213" s="513"/>
      <c r="E213" s="465"/>
      <c r="F213" s="507"/>
      <c r="G213" s="491"/>
      <c r="H213" s="76"/>
      <c r="I213" s="76"/>
      <c r="J213" s="76"/>
      <c r="K213" s="76"/>
      <c r="L213" s="477"/>
      <c r="M213" s="492"/>
      <c r="N213" s="456"/>
    </row>
    <row r="214" spans="1:14" s="77" customFormat="1" ht="21" customHeight="1" x14ac:dyDescent="0.25">
      <c r="A214" s="519"/>
      <c r="B214" s="515"/>
      <c r="C214" s="476"/>
      <c r="D214" s="513"/>
      <c r="E214" s="465"/>
      <c r="F214" s="507"/>
      <c r="G214" s="491"/>
      <c r="H214" s="76"/>
      <c r="I214" s="76"/>
      <c r="J214" s="76"/>
      <c r="K214" s="76"/>
      <c r="L214" s="477"/>
      <c r="M214" s="492"/>
      <c r="N214" s="456"/>
    </row>
    <row r="215" spans="1:14" ht="21" customHeight="1" x14ac:dyDescent="0.25">
      <c r="A215" s="442" t="s">
        <v>581</v>
      </c>
      <c r="B215" s="443" t="s">
        <v>582</v>
      </c>
      <c r="C215" s="463"/>
      <c r="D215" s="502"/>
      <c r="E215" s="464"/>
      <c r="F215" s="386"/>
      <c r="G215" s="535" t="str">
        <f>B215</f>
        <v>Cabine modulaire 4 personnes</v>
      </c>
      <c r="H215" s="445"/>
      <c r="I215" s="445"/>
      <c r="J215" s="445"/>
      <c r="K215" s="445"/>
      <c r="L215" s="446"/>
      <c r="M215" s="490"/>
    </row>
    <row r="216" spans="1:14" s="77" customFormat="1" ht="21" customHeight="1" x14ac:dyDescent="0.25">
      <c r="A216" s="517"/>
      <c r="B216" s="514"/>
      <c r="C216" s="476"/>
      <c r="D216" s="513"/>
      <c r="E216" s="465"/>
      <c r="F216" s="507"/>
      <c r="G216" s="491"/>
      <c r="H216" s="76"/>
      <c r="I216" s="76"/>
      <c r="J216" s="76"/>
      <c r="K216" s="76"/>
      <c r="L216" s="477"/>
      <c r="M216" s="492"/>
      <c r="N216" s="456"/>
    </row>
    <row r="217" spans="1:14" s="77" customFormat="1" ht="21" customHeight="1" x14ac:dyDescent="0.25">
      <c r="A217" s="519"/>
      <c r="B217" s="516"/>
      <c r="C217" s="476"/>
      <c r="D217" s="513"/>
      <c r="E217" s="465"/>
      <c r="F217" s="507"/>
      <c r="G217" s="491"/>
      <c r="H217" s="76"/>
      <c r="I217" s="76"/>
      <c r="J217" s="76"/>
      <c r="K217" s="76"/>
      <c r="L217" s="477"/>
      <c r="M217" s="492"/>
      <c r="N217" s="456"/>
    </row>
    <row r="218" spans="1:14" x14ac:dyDescent="0.25">
      <c r="L218" s="203"/>
    </row>
  </sheetData>
  <autoFilter ref="A14:N217"/>
  <mergeCells count="7">
    <mergeCell ref="A1:H1"/>
    <mergeCell ref="A2:H2"/>
    <mergeCell ref="C3:F3"/>
    <mergeCell ref="B11:E11"/>
    <mergeCell ref="G13:M13"/>
    <mergeCell ref="C13:E13"/>
    <mergeCell ref="B5:M5"/>
  </mergeCells>
  <printOptions horizontalCentered="1" verticalCentered="1"/>
  <pageMargins left="0.70866141732283472" right="0.70866141732283472" top="0.74803149606299213" bottom="0.74803149606299213" header="0.31496062992125984" footer="0.31496062992125984"/>
  <pageSetup paperSize="8" scale="72" fitToHeight="0" orientation="landscape" r:id="rId1"/>
  <headerFooter>
    <oddHeader>&amp;CAPPEL D'OFFRES OUVERT -CEA 
B20-07937-ESPACES TERTIAIRES 2021</oddHeader>
    <oddFooter>&amp;C&amp;F /&amp;A</oddFooter>
  </headerFooter>
  <rowBreaks count="8" manualBreakCount="8">
    <brk id="25" max="15" man="1"/>
    <brk id="34" max="15" man="1"/>
    <brk id="52" max="15" man="1"/>
    <brk id="95" max="15" man="1"/>
    <brk id="122" max="15" man="1"/>
    <brk id="149" max="15" man="1"/>
    <brk id="175" max="15" man="1"/>
    <brk id="207"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travail" ma:contentTypeID="0x010100108A61D7BE634F76874FDC084DD0BD15002196B66E4E374A4BA5C20E20E39D5EBC" ma:contentTypeVersion="4" ma:contentTypeDescription="" ma:contentTypeScope="" ma:versionID="06fef99704c5bd8b31d90dbc7c6e6ab7">
  <xsd:schema xmlns:xsd="http://www.w3.org/2001/XMLSchema" xmlns:xs="http://www.w3.org/2001/XMLSchema" xmlns:p="http://schemas.microsoft.com/office/2006/metadata/properties" xmlns:ns2="fd6ef456-059c-47b6-a112-88de76f74f36" targetNamespace="http://schemas.microsoft.com/office/2006/metadata/properties" ma:root="true" ma:fieldsID="d56936ad14d224c42890496867cdca69" ns2:_="">
    <xsd:import namespace="fd6ef456-059c-47b6-a112-88de76f74f36"/>
    <xsd:element name="properties">
      <xsd:complexType>
        <xsd:sequence>
          <xsd:element name="documentManagement">
            <xsd:complexType>
              <xsd:all>
                <xsd:element ref="ns2:Collab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6ef456-059c-47b6-a112-88de76f74f36" elementFormDefault="qualified">
    <xsd:import namespace="http://schemas.microsoft.com/office/2006/documentManagement/types"/>
    <xsd:import namespace="http://schemas.microsoft.com/office/infopath/2007/PartnerControls"/>
    <xsd:element name="CollabComments" ma:index="8" nillable="true" ma:displayName="Observation(s)" ma:internalName="CollabComment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llabComments xmlns="fd6ef456-059c-47b6-a112-88de76f74f36" xsi:nil="true"/>
  </documentManagement>
</p:properties>
</file>

<file path=customXml/itemProps1.xml><?xml version="1.0" encoding="utf-8"?>
<ds:datastoreItem xmlns:ds="http://schemas.openxmlformats.org/officeDocument/2006/customXml" ds:itemID="{C2325FAF-C859-4D30-B53D-92EB6F0683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6ef456-059c-47b6-a112-88de76f74f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10DB09-6CCE-4E58-B3F0-BF973B6193A4}">
  <ds:schemaRefs>
    <ds:schemaRef ds:uri="http://schemas.microsoft.com/sharepoint/v3/contenttype/forms"/>
  </ds:schemaRefs>
</ds:datastoreItem>
</file>

<file path=customXml/itemProps3.xml><?xml version="1.0" encoding="utf-8"?>
<ds:datastoreItem xmlns:ds="http://schemas.openxmlformats.org/officeDocument/2006/customXml" ds:itemID="{3B112A82-C564-4037-9590-7C6502E59F75}">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fd6ef456-059c-47b6-a112-88de76f74f3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Infos soumissionnaire</vt:lpstr>
      <vt:lpstr>Règles de saisie</vt:lpstr>
      <vt:lpstr>LOT 1-Prestations </vt:lpstr>
      <vt:lpstr>LOT 1_ Mobiliers neufs</vt:lpstr>
      <vt:lpstr>Lot 1_Remise sur volume</vt:lpstr>
      <vt:lpstr>LOT 1_Etude de cas_Prestations</vt:lpstr>
      <vt:lpstr>LOT 1_ Reconditionné P détachée</vt:lpstr>
      <vt:lpstr>'LOT 1_ Reconditionné P détachée'!_FilterDatabase</vt:lpstr>
      <vt:lpstr>'LOT 1_ Mobiliers neufs'!Impression_des_titres</vt:lpstr>
      <vt:lpstr>'LOT 1_ Reconditionné P détachée'!Impression_des_titres</vt:lpstr>
      <vt:lpstr>'LOT 1_ Mobiliers neufs'!Zone_d_impression</vt:lpstr>
      <vt:lpstr>'LOT 1_ Reconditionné P détachée'!Zone_d_impression</vt:lpstr>
      <vt:lpstr>'LOT 1_Etude de cas_Prestations'!Zone_d_impression</vt:lpstr>
      <vt:lpstr>'LOT 1-Prestations '!Zone_d_impression</vt:lpstr>
    </vt:vector>
  </TitlesOfParts>
  <Manager/>
  <Company>CEA - CESTA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Modifications et relecture Alain</dc:title>
  <dc:subject/>
  <dc:creator>LUX Benjamin CESTA/DLG/SG/BACO</dc:creator>
  <cp:keywords/>
  <dc:description/>
  <cp:lastModifiedBy>ENILORAC-PRIGENT Marie-Paule</cp:lastModifiedBy>
  <cp:revision/>
  <dcterms:created xsi:type="dcterms:W3CDTF">2020-02-12T12:28:06Z</dcterms:created>
  <dcterms:modified xsi:type="dcterms:W3CDTF">2024-12-13T20:09:16Z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0x010100108A61D7BE634F76874FDC084DD0BD15002196B66E4E374A4BA5C20E20E39D5EBC</vt:lpwstr>
  </property>
  <property fmtid="{D5CDD505-2E9C-101B-9397-08002B2CF9AE}" pid="3" name="I2ICODE">
    <vt:lpwstr>COLLAB</vt:lpwstr>
  </property>
  <property fmtid="{D5CDD505-2E9C-101B-9397-08002B2CF9AE}" pid="4" name="WebApplicationID">
    <vt:lpwstr>a01c0b3b-b121-4231-a3bf-fa7761c20e19</vt:lpwstr>
  </property>
  <property fmtid="{D5CDD505-2E9C-101B-9397-08002B2CF9AE}" pid="5" name="I2ISITECODE">
    <vt:lpwstr/>
  </property>
  <property fmtid="{D5CDD505-2E9C-101B-9397-08002B2CF9AE}" pid="6" name="CollabXmlContent">
    <vt:lpwstr>&lt;CollabItems&gt;_x000d_
  &lt;CollabItem&gt;_x000d_
    &lt;FileLeafRef&gt;RC_ANNEXE 2_CADRE REPONSE FINANCIERE_ Lot 1.xlsx&lt;/FileLeafRef&gt;_x000d_
    &lt;Title&gt;Modifications et relecture Alain&lt;/Title&gt;_x000d_
    &lt;CollabComments /&gt;_x000d_
    &lt;ContentType&gt;Document travail&lt;/ContentType&gt;_x000d_
    &lt;Created&gt;05/1</vt:lpwstr>
  </property>
  <property fmtid="{D5CDD505-2E9C-101B-9397-08002B2CF9AE}" pid="7" name="IsCollabDocument">
    <vt:bool>true</vt:bool>
  </property>
</Properties>
</file>