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2 - MOYENS COMMUNS\MENAGE ET NETTOYAGES SPECIFIQUES\AO 2025\"/>
    </mc:Choice>
  </mc:AlternateContent>
  <bookViews>
    <workbookView xWindow="0" yWindow="0" windowWidth="23232" windowHeight="9096" firstSheet="2" activeTab="2"/>
  </bookViews>
  <sheets>
    <sheet name="Suivi" sheetId="7" state="hidden" r:id="rId1"/>
    <sheet name="Menu déroulant" sheetId="2" state="hidden" r:id="rId2"/>
    <sheet name="Grille de contrôle" sheetId="8" r:id="rId3"/>
  </sheets>
  <definedNames>
    <definedName name="_xlnm._FilterDatabase" localSheetId="0" hidden="1">Suivi!$B$2:$K$43</definedName>
    <definedName name="_xlnm.Print_Area" localSheetId="2">'Grille de contrôle'!$A$1:$N$122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1" i="8" l="1"/>
  <c r="R122" i="8" l="1"/>
  <c r="S117" i="8"/>
  <c r="S110" i="8"/>
  <c r="S109" i="8"/>
  <c r="S102" i="8"/>
  <c r="S101" i="8"/>
  <c r="S95" i="8"/>
  <c r="M96" i="8"/>
  <c r="S94" i="8"/>
  <c r="S87" i="8"/>
  <c r="S86" i="8"/>
  <c r="S85" i="8"/>
  <c r="S84" i="8"/>
  <c r="S83" i="8"/>
  <c r="S82" i="8"/>
  <c r="S81" i="8"/>
  <c r="S80" i="8"/>
  <c r="S79" i="8"/>
  <c r="S78" i="8"/>
  <c r="S77" i="8"/>
  <c r="S76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M88" i="8"/>
  <c r="M70" i="8"/>
  <c r="M51" i="8"/>
  <c r="M29" i="8"/>
  <c r="Q13" i="8"/>
  <c r="P13" i="8"/>
  <c r="O13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Q69" i="8" l="1"/>
  <c r="S96" i="8"/>
  <c r="L96" i="8" s="1"/>
  <c r="O38" i="8"/>
  <c r="O102" i="8"/>
  <c r="O101" i="8"/>
  <c r="P38" i="8"/>
  <c r="P117" i="8"/>
  <c r="P118" i="8" s="1"/>
  <c r="P110" i="8"/>
  <c r="P109" i="8"/>
  <c r="P101" i="8"/>
  <c r="P102" i="8"/>
  <c r="Q109" i="8"/>
  <c r="Q110" i="8"/>
  <c r="Q117" i="8"/>
  <c r="Q118" i="8" s="1"/>
  <c r="Q101" i="8"/>
  <c r="Q102" i="8"/>
  <c r="O109" i="8"/>
  <c r="O110" i="8"/>
  <c r="O117" i="8"/>
  <c r="O118" i="8" s="1"/>
  <c r="O94" i="8"/>
  <c r="O95" i="8"/>
  <c r="P94" i="8"/>
  <c r="P95" i="8"/>
  <c r="Q94" i="8"/>
  <c r="Q95" i="8"/>
  <c r="P77" i="8"/>
  <c r="P79" i="8"/>
  <c r="P81" i="8"/>
  <c r="P83" i="8"/>
  <c r="P85" i="8"/>
  <c r="P87" i="8"/>
  <c r="P76" i="8"/>
  <c r="P78" i="8"/>
  <c r="P80" i="8"/>
  <c r="P82" i="8"/>
  <c r="P84" i="8"/>
  <c r="P86" i="8"/>
  <c r="Q76" i="8"/>
  <c r="Q77" i="8"/>
  <c r="Q78" i="8"/>
  <c r="Q79" i="8"/>
  <c r="Q80" i="8"/>
  <c r="Q81" i="8"/>
  <c r="Q82" i="8"/>
  <c r="Q83" i="8"/>
  <c r="Q84" i="8"/>
  <c r="Q85" i="8"/>
  <c r="Q86" i="8"/>
  <c r="Q87" i="8"/>
  <c r="O76" i="8"/>
  <c r="O77" i="8"/>
  <c r="O78" i="8"/>
  <c r="O79" i="8"/>
  <c r="O80" i="8"/>
  <c r="O81" i="8"/>
  <c r="O82" i="8"/>
  <c r="O83" i="8"/>
  <c r="O84" i="8"/>
  <c r="O85" i="8"/>
  <c r="O86" i="8"/>
  <c r="O87" i="8"/>
  <c r="Q45" i="8"/>
  <c r="Q40" i="8"/>
  <c r="Q49" i="8"/>
  <c r="Q44" i="8"/>
  <c r="Q37" i="8"/>
  <c r="Q48" i="8"/>
  <c r="P43" i="8"/>
  <c r="Q36" i="8"/>
  <c r="P47" i="8"/>
  <c r="Q41" i="8"/>
  <c r="O35" i="8"/>
  <c r="O46" i="8"/>
  <c r="P39" i="8"/>
  <c r="P44" i="8"/>
  <c r="O43" i="8"/>
  <c r="O57" i="8"/>
  <c r="O59" i="8"/>
  <c r="O61" i="8"/>
  <c r="O63" i="8"/>
  <c r="O65" i="8"/>
  <c r="O67" i="8"/>
  <c r="O68" i="8"/>
  <c r="Q50" i="8"/>
  <c r="P49" i="8"/>
  <c r="O48" i="8"/>
  <c r="Q46" i="8"/>
  <c r="P45" i="8"/>
  <c r="O44" i="8"/>
  <c r="Q42" i="8"/>
  <c r="P41" i="8"/>
  <c r="O40" i="8"/>
  <c r="Q38" i="8"/>
  <c r="P37" i="8"/>
  <c r="O3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O42" i="8"/>
  <c r="P35" i="8"/>
  <c r="P48" i="8"/>
  <c r="O47" i="8"/>
  <c r="P40" i="8"/>
  <c r="O39" i="8"/>
  <c r="P36" i="8"/>
  <c r="O58" i="8"/>
  <c r="O60" i="8"/>
  <c r="O62" i="8"/>
  <c r="O64" i="8"/>
  <c r="O66" i="8"/>
  <c r="O69" i="8"/>
  <c r="Q35" i="8"/>
  <c r="P50" i="8"/>
  <c r="O49" i="8"/>
  <c r="Q47" i="8"/>
  <c r="P46" i="8"/>
  <c r="O45" i="8"/>
  <c r="Q43" i="8"/>
  <c r="P42" i="8"/>
  <c r="O41" i="8"/>
  <c r="Q39" i="8"/>
  <c r="O37" i="8"/>
  <c r="Q57" i="8"/>
  <c r="Q58" i="8"/>
  <c r="Q59" i="8"/>
  <c r="Q60" i="8"/>
  <c r="Q61" i="8"/>
  <c r="Q62" i="8"/>
  <c r="Q63" i="8"/>
  <c r="Q64" i="8"/>
  <c r="Q65" i="8"/>
  <c r="Q66" i="8"/>
  <c r="Q67" i="8"/>
  <c r="Q68" i="8"/>
  <c r="O50" i="8"/>
  <c r="O103" i="8" l="1"/>
  <c r="P111" i="8"/>
  <c r="Q111" i="8"/>
  <c r="P51" i="8"/>
  <c r="Q51" i="8"/>
  <c r="Q88" i="8"/>
  <c r="P88" i="8"/>
  <c r="P70" i="8"/>
  <c r="Q70" i="8"/>
  <c r="Q96" i="8"/>
  <c r="O111" i="8"/>
  <c r="Q103" i="8"/>
  <c r="P103" i="8"/>
  <c r="O96" i="8"/>
  <c r="P96" i="8"/>
  <c r="O88" i="8"/>
  <c r="R17" i="8" l="1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O17" i="8"/>
  <c r="P17" i="8"/>
  <c r="O18" i="8"/>
  <c r="P18" i="8"/>
  <c r="O19" i="8"/>
  <c r="P19" i="8"/>
  <c r="O20" i="8"/>
  <c r="P20" i="8"/>
  <c r="O21" i="8"/>
  <c r="P21" i="8"/>
  <c r="O22" i="8"/>
  <c r="P22" i="8"/>
  <c r="O23" i="8"/>
  <c r="P23" i="8"/>
  <c r="O24" i="8"/>
  <c r="P24" i="8"/>
  <c r="O25" i="8"/>
  <c r="P25" i="8"/>
  <c r="O26" i="8"/>
  <c r="P26" i="8"/>
  <c r="O27" i="8"/>
  <c r="P27" i="8"/>
  <c r="O28" i="8"/>
  <c r="P28" i="8"/>
  <c r="P29" i="8" l="1"/>
  <c r="P122" i="8" s="1"/>
  <c r="Q29" i="8"/>
  <c r="Q122" i="8" s="1"/>
  <c r="O15" i="8"/>
  <c r="O16" i="8"/>
  <c r="M118" i="8" l="1"/>
  <c r="S118" i="8" s="1"/>
  <c r="S111" i="8"/>
  <c r="L111" i="8" s="1"/>
  <c r="M103" i="8"/>
  <c r="S103" i="8" s="1"/>
  <c r="L103" i="8" s="1"/>
  <c r="S88" i="8"/>
  <c r="S70" i="8"/>
  <c r="L70" i="8" s="1"/>
  <c r="P16" i="8"/>
  <c r="P15" i="8"/>
  <c r="L118" i="8" l="1"/>
  <c r="O51" i="8"/>
  <c r="S51" i="8"/>
  <c r="L51" i="8" s="1"/>
  <c r="L88" i="8"/>
  <c r="O29" i="8"/>
  <c r="S29" i="8"/>
  <c r="S122" i="8" l="1"/>
  <c r="L29" i="8"/>
  <c r="S30" i="8"/>
  <c r="B3" i="7" l="1"/>
  <c r="K2" i="7" l="1"/>
  <c r="B2" i="7"/>
  <c r="K43" i="7"/>
  <c r="B43" i="7"/>
  <c r="B42" i="7"/>
  <c r="K41" i="7"/>
  <c r="K40" i="7"/>
  <c r="B41" i="7"/>
  <c r="B40" i="7"/>
  <c r="B39" i="7"/>
  <c r="K36" i="7"/>
  <c r="K37" i="7"/>
  <c r="K38" i="7"/>
  <c r="K35" i="7"/>
  <c r="B38" i="7"/>
  <c r="B36" i="7"/>
  <c r="B37" i="7"/>
  <c r="B35" i="7"/>
  <c r="B34" i="7"/>
  <c r="K27" i="7"/>
  <c r="K28" i="7"/>
  <c r="K29" i="7"/>
  <c r="K30" i="7"/>
  <c r="K31" i="7"/>
  <c r="K32" i="7"/>
  <c r="K33" i="7"/>
  <c r="K26" i="7"/>
  <c r="B27" i="7"/>
  <c r="B28" i="7"/>
  <c r="B29" i="7"/>
  <c r="B30" i="7"/>
  <c r="B31" i="7"/>
  <c r="B32" i="7"/>
  <c r="B33" i="7"/>
  <c r="B26" i="7"/>
  <c r="B25" i="7"/>
  <c r="K19" i="7"/>
  <c r="K20" i="7"/>
  <c r="K21" i="7"/>
  <c r="K22" i="7"/>
  <c r="K23" i="7"/>
  <c r="K24" i="7"/>
  <c r="K18" i="7"/>
  <c r="B19" i="7"/>
  <c r="B20" i="7"/>
  <c r="B21" i="7"/>
  <c r="B22" i="7"/>
  <c r="B23" i="7"/>
  <c r="B24" i="7"/>
  <c r="B18" i="7"/>
  <c r="B17" i="7"/>
  <c r="K12" i="7"/>
  <c r="K13" i="7"/>
  <c r="K14" i="7"/>
  <c r="K15" i="7"/>
  <c r="K16" i="7"/>
  <c r="K11" i="7"/>
  <c r="B12" i="7"/>
  <c r="B13" i="7"/>
  <c r="B14" i="7"/>
  <c r="B15" i="7"/>
  <c r="B16" i="7"/>
  <c r="B11" i="7"/>
  <c r="B10" i="7"/>
  <c r="K5" i="7"/>
  <c r="K6" i="7"/>
  <c r="K7" i="7"/>
  <c r="K8" i="7"/>
  <c r="K9" i="7"/>
  <c r="K4" i="7"/>
  <c r="B5" i="7"/>
  <c r="B6" i="7"/>
  <c r="B7" i="7"/>
  <c r="B8" i="7"/>
  <c r="B9" i="7"/>
  <c r="B4" i="7"/>
  <c r="O70" i="8"/>
  <c r="M122" i="8"/>
  <c r="K7" i="8" s="1"/>
  <c r="O122" i="8"/>
</calcChain>
</file>

<file path=xl/sharedStrings.xml><?xml version="1.0" encoding="utf-8"?>
<sst xmlns="http://schemas.openxmlformats.org/spreadsheetml/2006/main" count="269" uniqueCount="86">
  <si>
    <t>Zone reception public</t>
  </si>
  <si>
    <t>Zones administratives</t>
  </si>
  <si>
    <t>Zones sanitaires</t>
  </si>
  <si>
    <t>Zones détentes</t>
  </si>
  <si>
    <t>Zones exterieures</t>
  </si>
  <si>
    <t>Suivi du site</t>
  </si>
  <si>
    <t>Vitrerie</t>
  </si>
  <si>
    <t>ZONE MENUS DEROULANTS</t>
  </si>
  <si>
    <t>Satisfaisant</t>
  </si>
  <si>
    <t>Passable</t>
  </si>
  <si>
    <t>Non satisfaisant</t>
  </si>
  <si>
    <t>Non applicable</t>
  </si>
  <si>
    <t>Notation</t>
  </si>
  <si>
    <t>Coefficient de pondération</t>
  </si>
  <si>
    <t>Points</t>
  </si>
  <si>
    <t>Référentiel du contrôle qualité</t>
  </si>
  <si>
    <t>Important</t>
  </si>
  <si>
    <t>Prestations de nettoyage</t>
  </si>
  <si>
    <t>Moyennement important</t>
  </si>
  <si>
    <t>Peu important</t>
  </si>
  <si>
    <t>Résultat global du contrôle</t>
  </si>
  <si>
    <t>jj/mm/aa</t>
  </si>
  <si>
    <t xml:space="preserve">Nom du représentant du Prestataire de nettoyage : </t>
  </si>
  <si>
    <t>Zone de calcul à masquer</t>
  </si>
  <si>
    <t>CONTRÔLE DES PRESTATIONS DE NETTOYAGE</t>
  </si>
  <si>
    <t>Evaluation du
contrôle Qualité</t>
  </si>
  <si>
    <t>Coef.de pondération</t>
  </si>
  <si>
    <t>Référence notation</t>
  </si>
  <si>
    <t>Note pondérée</t>
  </si>
  <si>
    <t xml:space="preserve"> </t>
  </si>
  <si>
    <t>Commentaires</t>
  </si>
  <si>
    <t>Commentaire / 
détail sur la non-conformité</t>
  </si>
  <si>
    <t>Sols  ils doivent être propres et exempts de toutes salissures ou poussières</t>
  </si>
  <si>
    <t>Portes et parois elles doivent être propres et exemptes de toutes traces et salissures, y compris sur les poignées, plaques de propreté, interrupteurs et digicodes</t>
  </si>
  <si>
    <t>Plans de travail  dégagé à plus de 60%</t>
  </si>
  <si>
    <t>Toiles d'araignées Absence</t>
  </si>
  <si>
    <t xml:space="preserve">Plinthes, rebords de fenêtres, rampes et mains courantes, signalétique, panneaux d'affichage, boîtiers de sécurité, extincteurs, </t>
  </si>
  <si>
    <t xml:space="preserve">Essuyage humide des meubles et bureaux jusqu'à 1,70m de hauteur  </t>
  </si>
  <si>
    <t xml:space="preserve">Vidage des PAV (Point d'Apport Volontaire) </t>
  </si>
  <si>
    <t xml:space="preserve">Nettoyage et désinfection des téléphones </t>
  </si>
  <si>
    <t xml:space="preserve">Piétements de tables et de sièges </t>
  </si>
  <si>
    <t>Dessus d’armoires  non encombrés</t>
  </si>
  <si>
    <t xml:space="preserve">Stores intérieurs </t>
  </si>
  <si>
    <t xml:space="preserve">Vidage des conteneurs DIB </t>
  </si>
  <si>
    <t xml:space="preserve">Vitrerie extérieure  </t>
  </si>
  <si>
    <t xml:space="preserve"> Cloisons intérieures vitrées (2 faces) </t>
  </si>
  <si>
    <t>Note globale attribuée pour la zone</t>
  </si>
  <si>
    <t>Moyenne pondérée</t>
  </si>
  <si>
    <t xml:space="preserve">Taux d'acceptabilité - seuil de conformité </t>
  </si>
  <si>
    <t>Commentaires et actions correctives à mettre en œuvre dans les délais impartis</t>
  </si>
  <si>
    <t>Note maxi</t>
  </si>
  <si>
    <t>Poubelles et conteneurs ils doivent être vides et propres</t>
  </si>
  <si>
    <t xml:space="preserve">Balayage des sols </t>
  </si>
  <si>
    <t>Taux d'acceptabilité</t>
  </si>
  <si>
    <t>Poubelles et conteneurs  ils doivent être vides et sans trâces ni salissures</t>
  </si>
  <si>
    <t>Lavabos, WC, urinoirs,  abattants , lunettes, mécanismes de chasse d'eau, poignées de porte et entourage, balayettes et socles  Ils doivent être propres et exempts de toutes salissures, poussières ou calcaire</t>
  </si>
  <si>
    <t xml:space="preserve">Distributeurs de consommables </t>
  </si>
  <si>
    <t xml:space="preserve">Portes et parois murales  elles doivent être propres et exemptes de toutes traces et salissures, y compris sur les poignées, tuyauteries apparentes, miroirs, interrupteurs </t>
  </si>
  <si>
    <t xml:space="preserve">Propreté des plinthes, rebords de fenêtres et radiateurs </t>
  </si>
  <si>
    <t xml:space="preserve">Application d'un détartrant sanitaire </t>
  </si>
  <si>
    <t xml:space="preserve">Balayage et lavage désinfectant des sols </t>
  </si>
  <si>
    <t xml:space="preserve">Nettoyage désinfectant des appareils sanitaires : lavabos, WC, urinoirs,  abattants , lunettes, mécanismes de chasse d'eau, poignées de porte et entourage, balayettes + socles ...  </t>
  </si>
  <si>
    <t xml:space="preserve">Mise en place de sacs dans les poubelles concernées </t>
  </si>
  <si>
    <t>Lavabos, éviers et robinetterie, faïences et distributeurs de consommables ils doivent être propres et exempts de toutes salissures et calcaire/tartre</t>
  </si>
  <si>
    <t>Mobilier  les plans de travail et les meubles doivent être propres et dépoussiérés</t>
  </si>
  <si>
    <t>Equipements de cuisine et appareils électroménagers  ils doivent être propres intérieur et extérieur</t>
  </si>
  <si>
    <t xml:space="preserve">Traces sur les portes et les cloisons </t>
  </si>
  <si>
    <t>Contrôle de l'utilisation du cahier de liaison et complétude du cahier de présence</t>
  </si>
  <si>
    <t xml:space="preserve">Vitrerie </t>
  </si>
  <si>
    <t>Etat général de nettoyage de la vitrerie</t>
  </si>
  <si>
    <t>Nombre de criteres pris en compte</t>
  </si>
  <si>
    <t>ANNEXE 3 au CCTP</t>
  </si>
  <si>
    <t xml:space="preserve">Bâtiment / Site : </t>
  </si>
  <si>
    <t>Date du contrôle :</t>
  </si>
  <si>
    <r>
      <t xml:space="preserve">Nom du représentant de Ifremer  </t>
    </r>
    <r>
      <rPr>
        <sz val="12"/>
        <color rgb="FFFF0000"/>
        <rFont val="Calibri"/>
        <family val="2"/>
        <scheme val="minor"/>
      </rPr>
      <t>OU</t>
    </r>
    <r>
      <rPr>
        <sz val="12"/>
        <rFont val="Calibri"/>
        <family val="2"/>
        <scheme val="minor"/>
      </rPr>
      <t xml:space="preserve"> du Prestataire en charge du contrôle : </t>
    </r>
  </si>
  <si>
    <t>Zones de réception du public : hall d'accueil, bureau de réception, escalier, ascenseur, couloir, amphithéâtre…</t>
  </si>
  <si>
    <t>Evacuation des déchets du bâtiment (absence de sacs poubelle dans le local ménage)</t>
  </si>
  <si>
    <t>Cloisons vitrées intérieures</t>
  </si>
  <si>
    <t>Zones administratives : bureau classique, salles de réunion ou de formation…</t>
  </si>
  <si>
    <t xml:space="preserve">Essuyage des interrupteurs </t>
  </si>
  <si>
    <t>Zones sanitaires :  toilette, douche, vestiaire…</t>
  </si>
  <si>
    <t>Portes et parois elles doivent être propres et exemptes de toutes traces et salissures, y compris sur les poignées, plaques de propreté, interrupteurs</t>
  </si>
  <si>
    <t>Zones espaces détente : espace détente, café, pause…</t>
  </si>
  <si>
    <t>Zones laboratoirs</t>
  </si>
  <si>
    <t>Zones Ateliers</t>
  </si>
  <si>
    <t>Vérification du réapprovisionement régulier des stocks de consommables et délai de remplacement des distributeurs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</si>
</sst>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6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sz val="14"/>
      <color theme="0"/>
      <name val="Calibri"/>
      <family val="2"/>
    </font>
    <font>
      <sz val="12"/>
      <color rgb="FFFF0000"/>
      <name val="Calibri"/>
      <family val="2"/>
      <scheme val="minor"/>
    </font>
    <font>
      <sz val="12"/>
      <color rgb="FFFF0000"/>
      <name val="Calibri"/>
      <family val="2"/>
    </font>
    <font>
      <sz val="12"/>
      <color rgb="FFFF339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/>
      <diagonal/>
    </border>
    <border>
      <left style="thin">
        <color rgb="FFFF0000"/>
      </left>
      <right/>
      <top style="thin">
        <color indexed="64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3743705557422"/>
      </left>
      <right/>
      <top style="thin">
        <color indexed="64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vertical="center"/>
    </xf>
    <xf numFmtId="0" fontId="6" fillId="5" borderId="0" xfId="0" applyFont="1" applyFill="1"/>
    <xf numFmtId="0" fontId="7" fillId="0" borderId="0" xfId="0" applyFont="1"/>
    <xf numFmtId="0" fontId="9" fillId="0" borderId="0" xfId="0" applyFont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indent="2"/>
    </xf>
    <xf numFmtId="0" fontId="9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7" borderId="1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4" fillId="7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13" fillId="0" borderId="9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4" borderId="18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/>
    </xf>
    <xf numFmtId="0" fontId="9" fillId="10" borderId="14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2" fillId="7" borderId="25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2" fontId="10" fillId="7" borderId="1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7" borderId="28" xfId="0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9" fillId="11" borderId="14" xfId="0" applyFont="1" applyFill="1" applyBorder="1" applyAlignment="1">
      <alignment horizontal="center" vertical="center"/>
    </xf>
    <xf numFmtId="2" fontId="9" fillId="7" borderId="14" xfId="0" applyNumberFormat="1" applyFont="1" applyFill="1" applyBorder="1" applyAlignment="1">
      <alignment horizontal="center" vertical="center"/>
    </xf>
    <xf numFmtId="9" fontId="9" fillId="0" borderId="0" xfId="2" applyFont="1" applyFill="1" applyBorder="1" applyAlignment="1">
      <alignment vertical="center"/>
    </xf>
    <xf numFmtId="0" fontId="9" fillId="4" borderId="14" xfId="0" applyFont="1" applyFill="1" applyBorder="1" applyAlignment="1">
      <alignment vertical="center"/>
    </xf>
    <xf numFmtId="0" fontId="10" fillId="0" borderId="14" xfId="0" applyFont="1" applyBorder="1" applyAlignment="1">
      <alignment vertical="center" wrapText="1"/>
    </xf>
    <xf numFmtId="0" fontId="2" fillId="7" borderId="30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7" fillId="0" borderId="0" xfId="0" applyFont="1"/>
    <xf numFmtId="0" fontId="17" fillId="0" borderId="33" xfId="0" applyFont="1" applyBorder="1"/>
    <xf numFmtId="0" fontId="0" fillId="0" borderId="31" xfId="0" applyBorder="1"/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2" fillId="7" borderId="19" xfId="2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19" fillId="12" borderId="8" xfId="0" applyFont="1" applyFill="1" applyBorder="1" applyAlignment="1">
      <alignment horizontal="left" vertical="center" indent="2"/>
    </xf>
    <xf numFmtId="0" fontId="19" fillId="12" borderId="9" xfId="0" applyFont="1" applyFill="1" applyBorder="1" applyAlignment="1">
      <alignment vertical="center"/>
    </xf>
    <xf numFmtId="0" fontId="20" fillId="12" borderId="9" xfId="0" applyFont="1" applyFill="1" applyBorder="1" applyAlignment="1">
      <alignment vertical="center"/>
    </xf>
    <xf numFmtId="9" fontId="20" fillId="12" borderId="10" xfId="2" applyFont="1" applyFill="1" applyBorder="1" applyAlignment="1">
      <alignment horizontal="center" vertical="center"/>
    </xf>
    <xf numFmtId="0" fontId="9" fillId="12" borderId="8" xfId="0" applyFont="1" applyFill="1" applyBorder="1" applyAlignment="1">
      <alignment horizontal="left" vertical="center" indent="2"/>
    </xf>
    <xf numFmtId="0" fontId="9" fillId="12" borderId="9" xfId="0" applyFont="1" applyFill="1" applyBorder="1" applyAlignment="1">
      <alignment vertical="center"/>
    </xf>
    <xf numFmtId="0" fontId="2" fillId="12" borderId="9" xfId="0" applyFont="1" applyFill="1" applyBorder="1" applyAlignment="1">
      <alignment vertical="center"/>
    </xf>
    <xf numFmtId="9" fontId="2" fillId="12" borderId="10" xfId="2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0" xfId="0" applyFont="1" applyFill="1" applyAlignment="1">
      <alignment vertical="center"/>
    </xf>
    <xf numFmtId="0" fontId="2" fillId="6" borderId="9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indent="2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vertical="center"/>
    </xf>
    <xf numFmtId="1" fontId="10" fillId="0" borderId="16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left"/>
    </xf>
    <xf numFmtId="0" fontId="0" fillId="0" borderId="27" xfId="0" applyBorder="1" applyAlignment="1">
      <alignment horizontal="left"/>
    </xf>
    <xf numFmtId="0" fontId="10" fillId="4" borderId="34" xfId="0" applyFont="1" applyFill="1" applyBorder="1" applyAlignment="1">
      <alignment horizontal="center" vertical="center"/>
    </xf>
    <xf numFmtId="0" fontId="10" fillId="4" borderId="35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8" xfId="0" applyBorder="1" applyAlignment="1">
      <alignment horizontal="left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7" borderId="8" xfId="0" applyFont="1" applyFill="1" applyBorder="1" applyAlignment="1">
      <alignment horizontal="left" vertical="center" indent="2"/>
    </xf>
    <xf numFmtId="0" fontId="9" fillId="7" borderId="9" xfId="0" applyFont="1" applyFill="1" applyBorder="1" applyAlignment="1">
      <alignment horizontal="left" vertical="center" indent="2"/>
    </xf>
    <xf numFmtId="0" fontId="9" fillId="7" borderId="10" xfId="0" applyFont="1" applyFill="1" applyBorder="1" applyAlignment="1">
      <alignment horizontal="left" vertical="center" indent="2"/>
    </xf>
    <xf numFmtId="0" fontId="2" fillId="6" borderId="7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indent="2"/>
    </xf>
    <xf numFmtId="0" fontId="10" fillId="4" borderId="9" xfId="0" applyFont="1" applyFill="1" applyBorder="1" applyAlignment="1">
      <alignment horizontal="left" vertical="center" indent="2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8" fillId="12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9" fillId="4" borderId="11" xfId="0" applyFont="1" applyFill="1" applyBorder="1" applyAlignment="1">
      <alignment horizontal="left" vertical="center" indent="2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9" fontId="2" fillId="7" borderId="40" xfId="2" applyFont="1" applyFill="1" applyBorder="1" applyAlignment="1" applyProtection="1">
      <alignment horizontal="center" vertical="center"/>
    </xf>
    <xf numFmtId="9" fontId="2" fillId="7" borderId="19" xfId="2" applyFont="1" applyFill="1" applyBorder="1" applyAlignment="1" applyProtection="1">
      <alignment horizontal="center" vertical="center"/>
    </xf>
    <xf numFmtId="0" fontId="9" fillId="4" borderId="11" xfId="0" applyFont="1" applyFill="1" applyBorder="1" applyAlignment="1">
      <alignment horizontal="left" vertical="center" wrapText="1" indent="2"/>
    </xf>
    <xf numFmtId="0" fontId="10" fillId="7" borderId="0" xfId="0" applyFont="1" applyFill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58"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numFmt numFmtId="30" formatCode="@"/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numFmt numFmtId="30" formatCode="@"/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numFmt numFmtId="30" formatCode="@"/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numFmt numFmtId="30" formatCode="@"/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numFmt numFmtId="30" formatCode="@"/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numFmt numFmtId="30" formatCode="@"/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numFmt numFmtId="30" formatCode="@"/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495300</xdr:colOff>
          <xdr:row>1</xdr:row>
          <xdr:rowOff>99060</xdr:rowOff>
        </xdr:from>
        <xdr:to>
          <xdr:col>13</xdr:col>
          <xdr:colOff>609600</xdr:colOff>
          <xdr:row>15</xdr:row>
          <xdr:rowOff>60960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Non conforme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83820</xdr:colOff>
      <xdr:row>0</xdr:row>
      <xdr:rowOff>129540</xdr:rowOff>
    </xdr:from>
    <xdr:to>
      <xdr:col>10</xdr:col>
      <xdr:colOff>1025350</xdr:colOff>
      <xdr:row>0</xdr:row>
      <xdr:rowOff>1482279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2080" y="129540"/>
          <a:ext cx="3296110" cy="1352739"/>
        </a:xfrm>
        <a:prstGeom prst="rect">
          <a:avLst/>
        </a:prstGeom>
      </xdr:spPr>
    </xdr:pic>
    <xdr:clientData/>
  </xdr:twoCellAnchor>
  <xdr:twoCellAnchor editAs="oneCell">
    <xdr:from>
      <xdr:col>4</xdr:col>
      <xdr:colOff>655320</xdr:colOff>
      <xdr:row>0</xdr:row>
      <xdr:rowOff>251460</xdr:rowOff>
    </xdr:from>
    <xdr:to>
      <xdr:col>7</xdr:col>
      <xdr:colOff>348901</xdr:colOff>
      <xdr:row>0</xdr:row>
      <xdr:rowOff>1489883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251460"/>
          <a:ext cx="2048161" cy="12384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2:K44"/>
  <sheetViews>
    <sheetView workbookViewId="0">
      <selection activeCell="K48" sqref="K48"/>
    </sheetView>
  </sheetViews>
  <sheetFormatPr baseColWidth="10" defaultColWidth="11.44140625" defaultRowHeight="13.2" x14ac:dyDescent="0.25"/>
  <cols>
    <col min="1" max="1" width="19.6640625" customWidth="1"/>
    <col min="9" max="9" width="23.88671875" customWidth="1"/>
    <col min="11" max="11" width="30.109375" customWidth="1"/>
  </cols>
  <sheetData>
    <row r="2" spans="1:11" ht="13.8" thickBot="1" x14ac:dyDescent="0.3">
      <c r="B2" s="94" t="e">
        <f>#REF!</f>
        <v>#REF!</v>
      </c>
      <c r="C2" s="95"/>
      <c r="D2" s="95"/>
      <c r="E2" s="95"/>
      <c r="F2" s="95"/>
      <c r="G2" s="95"/>
      <c r="H2" s="95"/>
      <c r="I2" s="95"/>
      <c r="J2" s="96"/>
      <c r="K2" s="53" t="e">
        <f>#REF!</f>
        <v>#REF!</v>
      </c>
    </row>
    <row r="3" spans="1:11" s="52" customFormat="1" ht="16.2" thickBot="1" x14ac:dyDescent="0.3">
      <c r="B3" s="91" t="e">
        <f>#REF!</f>
        <v>#REF!</v>
      </c>
      <c r="C3" s="92"/>
      <c r="D3" s="92"/>
      <c r="E3" s="92"/>
      <c r="F3" s="92"/>
      <c r="G3" s="92"/>
      <c r="H3" s="92"/>
      <c r="I3" s="92"/>
      <c r="J3" s="93"/>
      <c r="K3" s="61"/>
    </row>
    <row r="4" spans="1:11" x14ac:dyDescent="0.25">
      <c r="A4" s="56" t="s">
        <v>0</v>
      </c>
      <c r="B4" s="90" t="e">
        <f>#REF!</f>
        <v>#REF!</v>
      </c>
      <c r="C4" s="90"/>
      <c r="D4" s="90"/>
      <c r="E4" s="90"/>
      <c r="F4" s="90"/>
      <c r="G4" s="90"/>
      <c r="H4" s="90"/>
      <c r="I4" s="90"/>
      <c r="J4" s="90"/>
      <c r="K4" s="58" t="e">
        <f>#REF!</f>
        <v>#REF!</v>
      </c>
    </row>
    <row r="5" spans="1:11" x14ac:dyDescent="0.25">
      <c r="A5" s="56" t="s">
        <v>0</v>
      </c>
      <c r="B5" s="97" t="e">
        <f>#REF!</f>
        <v>#REF!</v>
      </c>
      <c r="C5" s="97"/>
      <c r="D5" s="97"/>
      <c r="E5" s="97"/>
      <c r="F5" s="97"/>
      <c r="G5" s="97"/>
      <c r="H5" s="97"/>
      <c r="I5" s="97"/>
      <c r="J5" s="97"/>
      <c r="K5" s="58" t="e">
        <f>#REF!</f>
        <v>#REF!</v>
      </c>
    </row>
    <row r="6" spans="1:11" x14ac:dyDescent="0.25">
      <c r="A6" s="56" t="s">
        <v>0</v>
      </c>
      <c r="B6" s="97" t="e">
        <f>#REF!</f>
        <v>#REF!</v>
      </c>
      <c r="C6" s="97"/>
      <c r="D6" s="97"/>
      <c r="E6" s="97"/>
      <c r="F6" s="97"/>
      <c r="G6" s="97"/>
      <c r="H6" s="97"/>
      <c r="I6" s="97"/>
      <c r="J6" s="97"/>
      <c r="K6" s="58" t="e">
        <f>#REF!</f>
        <v>#REF!</v>
      </c>
    </row>
    <row r="7" spans="1:11" ht="26.25" customHeight="1" x14ac:dyDescent="0.25">
      <c r="A7" s="56" t="s">
        <v>0</v>
      </c>
      <c r="B7" s="98" t="e">
        <f>#REF!</f>
        <v>#REF!</v>
      </c>
      <c r="C7" s="98"/>
      <c r="D7" s="98"/>
      <c r="E7" s="98"/>
      <c r="F7" s="98"/>
      <c r="G7" s="98"/>
      <c r="H7" s="98"/>
      <c r="I7" s="98"/>
      <c r="J7" s="98"/>
      <c r="K7" s="58" t="e">
        <f>#REF!</f>
        <v>#REF!</v>
      </c>
    </row>
    <row r="8" spans="1:11" ht="27.75" customHeight="1" x14ac:dyDescent="0.25">
      <c r="A8" s="56" t="s">
        <v>0</v>
      </c>
      <c r="B8" s="98" t="e">
        <f>#REF!</f>
        <v>#REF!</v>
      </c>
      <c r="C8" s="98"/>
      <c r="D8" s="98"/>
      <c r="E8" s="98"/>
      <c r="F8" s="98"/>
      <c r="G8" s="98"/>
      <c r="H8" s="98"/>
      <c r="I8" s="98"/>
      <c r="J8" s="98"/>
      <c r="K8" s="58" t="e">
        <f>#REF!</f>
        <v>#REF!</v>
      </c>
    </row>
    <row r="9" spans="1:11" ht="13.8" thickBot="1" x14ac:dyDescent="0.3">
      <c r="A9" s="56" t="s">
        <v>0</v>
      </c>
      <c r="B9" s="103" t="e">
        <f>#REF!</f>
        <v>#REF!</v>
      </c>
      <c r="C9" s="104"/>
      <c r="D9" s="104"/>
      <c r="E9" s="104"/>
      <c r="F9" s="104"/>
      <c r="G9" s="104"/>
      <c r="H9" s="104"/>
      <c r="I9" s="104"/>
      <c r="J9" s="105"/>
      <c r="K9" s="58" t="e">
        <f>#REF!</f>
        <v>#REF!</v>
      </c>
    </row>
    <row r="10" spans="1:11" ht="16.2" thickBot="1" x14ac:dyDescent="0.3">
      <c r="A10" s="56"/>
      <c r="B10" s="91" t="e">
        <f>#REF!</f>
        <v>#REF!</v>
      </c>
      <c r="C10" s="92"/>
      <c r="D10" s="92"/>
      <c r="E10" s="92"/>
      <c r="F10" s="92"/>
      <c r="G10" s="92"/>
      <c r="H10" s="92"/>
      <c r="I10" s="92"/>
      <c r="J10" s="93"/>
      <c r="K10" s="60"/>
    </row>
    <row r="11" spans="1:11" x14ac:dyDescent="0.25">
      <c r="A11" s="56" t="s">
        <v>1</v>
      </c>
      <c r="B11" s="90" t="e">
        <f>#REF!</f>
        <v>#REF!</v>
      </c>
      <c r="C11" s="90"/>
      <c r="D11" s="90"/>
      <c r="E11" s="90"/>
      <c r="F11" s="90"/>
      <c r="G11" s="90"/>
      <c r="H11" s="90"/>
      <c r="I11" s="90"/>
      <c r="J11" s="90"/>
      <c r="K11" s="58" t="e">
        <f>#REF!</f>
        <v>#REF!</v>
      </c>
    </row>
    <row r="12" spans="1:11" x14ac:dyDescent="0.25">
      <c r="A12" s="56" t="s">
        <v>1</v>
      </c>
      <c r="B12" s="97" t="e">
        <f>#REF!</f>
        <v>#REF!</v>
      </c>
      <c r="C12" s="97"/>
      <c r="D12" s="97"/>
      <c r="E12" s="97"/>
      <c r="F12" s="97"/>
      <c r="G12" s="97"/>
      <c r="H12" s="97"/>
      <c r="I12" s="97"/>
      <c r="J12" s="97"/>
      <c r="K12" s="58" t="e">
        <f>#REF!</f>
        <v>#REF!</v>
      </c>
    </row>
    <row r="13" spans="1:11" x14ac:dyDescent="0.25">
      <c r="A13" s="56" t="s">
        <v>1</v>
      </c>
      <c r="B13" s="97" t="e">
        <f>#REF!</f>
        <v>#REF!</v>
      </c>
      <c r="C13" s="97"/>
      <c r="D13" s="97"/>
      <c r="E13" s="97"/>
      <c r="F13" s="97"/>
      <c r="G13" s="97"/>
      <c r="H13" s="97"/>
      <c r="I13" s="97"/>
      <c r="J13" s="97"/>
      <c r="K13" s="58" t="e">
        <f>#REF!</f>
        <v>#REF!</v>
      </c>
    </row>
    <row r="14" spans="1:11" ht="28.5" customHeight="1" x14ac:dyDescent="0.25">
      <c r="A14" s="56" t="s">
        <v>1</v>
      </c>
      <c r="B14" s="98" t="e">
        <f>#REF!</f>
        <v>#REF!</v>
      </c>
      <c r="C14" s="98"/>
      <c r="D14" s="98"/>
      <c r="E14" s="98"/>
      <c r="F14" s="98"/>
      <c r="G14" s="98"/>
      <c r="H14" s="98"/>
      <c r="I14" s="98"/>
      <c r="J14" s="98"/>
      <c r="K14" s="58" t="e">
        <f>#REF!</f>
        <v>#REF!</v>
      </c>
    </row>
    <row r="15" spans="1:11" ht="27" customHeight="1" x14ac:dyDescent="0.25">
      <c r="A15" s="56" t="s">
        <v>1</v>
      </c>
      <c r="B15" s="98" t="e">
        <f>#REF!</f>
        <v>#REF!</v>
      </c>
      <c r="C15" s="98"/>
      <c r="D15" s="98"/>
      <c r="E15" s="98"/>
      <c r="F15" s="98"/>
      <c r="G15" s="98"/>
      <c r="H15" s="98"/>
      <c r="I15" s="98"/>
      <c r="J15" s="98"/>
      <c r="K15" s="58" t="e">
        <f>#REF!</f>
        <v>#REF!</v>
      </c>
    </row>
    <row r="16" spans="1:11" ht="13.8" thickBot="1" x14ac:dyDescent="0.3">
      <c r="A16" s="56" t="s">
        <v>1</v>
      </c>
      <c r="B16" s="103" t="e">
        <f>#REF!</f>
        <v>#REF!</v>
      </c>
      <c r="C16" s="104"/>
      <c r="D16" s="104"/>
      <c r="E16" s="104"/>
      <c r="F16" s="104"/>
      <c r="G16" s="104"/>
      <c r="H16" s="104"/>
      <c r="I16" s="104"/>
      <c r="J16" s="105"/>
      <c r="K16" s="58" t="e">
        <f>#REF!</f>
        <v>#REF!</v>
      </c>
    </row>
    <row r="17" spans="1:11" ht="22.5" customHeight="1" thickBot="1" x14ac:dyDescent="0.3">
      <c r="A17" s="56"/>
      <c r="B17" s="91" t="e">
        <f>#REF!</f>
        <v>#REF!</v>
      </c>
      <c r="C17" s="92"/>
      <c r="D17" s="92"/>
      <c r="E17" s="92"/>
      <c r="F17" s="92"/>
      <c r="G17" s="92"/>
      <c r="H17" s="92"/>
      <c r="I17" s="92"/>
      <c r="J17" s="93"/>
      <c r="K17" s="59"/>
    </row>
    <row r="18" spans="1:11" x14ac:dyDescent="0.25">
      <c r="A18" s="55" t="s">
        <v>2</v>
      </c>
      <c r="B18" s="90" t="e">
        <f>#REF!</f>
        <v>#REF!</v>
      </c>
      <c r="C18" s="90"/>
      <c r="D18" s="90"/>
      <c r="E18" s="90"/>
      <c r="F18" s="90"/>
      <c r="G18" s="90"/>
      <c r="H18" s="90"/>
      <c r="I18" s="90"/>
      <c r="J18" s="90"/>
      <c r="K18" s="58" t="e">
        <f>#REF!</f>
        <v>#REF!</v>
      </c>
    </row>
    <row r="19" spans="1:11" ht="32.25" customHeight="1" x14ac:dyDescent="0.25">
      <c r="A19" s="55" t="s">
        <v>2</v>
      </c>
      <c r="B19" s="98" t="e">
        <f>#REF!</f>
        <v>#REF!</v>
      </c>
      <c r="C19" s="98"/>
      <c r="D19" s="98"/>
      <c r="E19" s="98"/>
      <c r="F19" s="98"/>
      <c r="G19" s="98"/>
      <c r="H19" s="98"/>
      <c r="I19" s="98"/>
      <c r="J19" s="98"/>
      <c r="K19" s="58" t="e">
        <f>#REF!</f>
        <v>#REF!</v>
      </c>
    </row>
    <row r="20" spans="1:11" x14ac:dyDescent="0.25">
      <c r="A20" s="55" t="s">
        <v>2</v>
      </c>
      <c r="B20" s="97" t="e">
        <f>#REF!</f>
        <v>#REF!</v>
      </c>
      <c r="C20" s="97"/>
      <c r="D20" s="97"/>
      <c r="E20" s="97"/>
      <c r="F20" s="97"/>
      <c r="G20" s="97"/>
      <c r="H20" s="97"/>
      <c r="I20" s="97"/>
      <c r="J20" s="97"/>
      <c r="K20" s="58" t="e">
        <f>#REF!</f>
        <v>#REF!</v>
      </c>
    </row>
    <row r="21" spans="1:11" x14ac:dyDescent="0.25">
      <c r="A21" s="55" t="s">
        <v>2</v>
      </c>
      <c r="B21" s="97" t="e">
        <f>#REF!</f>
        <v>#REF!</v>
      </c>
      <c r="C21" s="97"/>
      <c r="D21" s="97"/>
      <c r="E21" s="97"/>
      <c r="F21" s="97"/>
      <c r="G21" s="97"/>
      <c r="H21" s="97"/>
      <c r="I21" s="97"/>
      <c r="J21" s="97"/>
      <c r="K21" s="58" t="e">
        <f>#REF!</f>
        <v>#REF!</v>
      </c>
    </row>
    <row r="22" spans="1:11" ht="28.5" customHeight="1" x14ac:dyDescent="0.25">
      <c r="A22" s="55" t="s">
        <v>2</v>
      </c>
      <c r="B22" s="98" t="e">
        <f>#REF!</f>
        <v>#REF!</v>
      </c>
      <c r="C22" s="98"/>
      <c r="D22" s="98"/>
      <c r="E22" s="98"/>
      <c r="F22" s="98"/>
      <c r="G22" s="98"/>
      <c r="H22" s="98"/>
      <c r="I22" s="98"/>
      <c r="J22" s="98"/>
      <c r="K22" s="58" t="e">
        <f>#REF!</f>
        <v>#REF!</v>
      </c>
    </row>
    <row r="23" spans="1:11" ht="13.8" thickBot="1" x14ac:dyDescent="0.3">
      <c r="A23" s="55" t="s">
        <v>2</v>
      </c>
      <c r="B23" s="89" t="e">
        <f>#REF!</f>
        <v>#REF!</v>
      </c>
      <c r="C23" s="89"/>
      <c r="D23" s="89"/>
      <c r="E23" s="89"/>
      <c r="F23" s="89"/>
      <c r="G23" s="89"/>
      <c r="H23" s="89"/>
      <c r="I23" s="89"/>
      <c r="J23" s="89"/>
      <c r="K23" s="58" t="e">
        <f>#REF!</f>
        <v>#REF!</v>
      </c>
    </row>
    <row r="24" spans="1:11" ht="13.8" thickBot="1" x14ac:dyDescent="0.3">
      <c r="A24" s="56" t="s">
        <v>2</v>
      </c>
      <c r="B24" s="100" t="e">
        <f>#REF!</f>
        <v>#REF!</v>
      </c>
      <c r="C24" s="101"/>
      <c r="D24" s="101"/>
      <c r="E24" s="101"/>
      <c r="F24" s="101"/>
      <c r="G24" s="101"/>
      <c r="H24" s="101"/>
      <c r="I24" s="101"/>
      <c r="J24" s="102"/>
      <c r="K24" s="63" t="e">
        <f>#REF!</f>
        <v>#REF!</v>
      </c>
    </row>
    <row r="25" spans="1:11" ht="22.5" customHeight="1" thickBot="1" x14ac:dyDescent="0.3">
      <c r="A25" s="56"/>
      <c r="B25" s="91" t="e">
        <f>#REF!</f>
        <v>#REF!</v>
      </c>
      <c r="C25" s="92"/>
      <c r="D25" s="92"/>
      <c r="E25" s="92"/>
      <c r="F25" s="92"/>
      <c r="G25" s="92"/>
      <c r="H25" s="92"/>
      <c r="I25" s="92"/>
      <c r="J25" s="93"/>
      <c r="K25" s="62"/>
    </row>
    <row r="26" spans="1:11" x14ac:dyDescent="0.25">
      <c r="A26" s="55" t="s">
        <v>3</v>
      </c>
      <c r="B26" s="90" t="e">
        <f>#REF!</f>
        <v>#REF!</v>
      </c>
      <c r="C26" s="90"/>
      <c r="D26" s="90"/>
      <c r="E26" s="90"/>
      <c r="F26" s="90"/>
      <c r="G26" s="90"/>
      <c r="H26" s="90"/>
      <c r="I26" s="90"/>
      <c r="J26" s="90"/>
      <c r="K26" s="58" t="e">
        <f>#REF!</f>
        <v>#REF!</v>
      </c>
    </row>
    <row r="27" spans="1:11" x14ac:dyDescent="0.25">
      <c r="A27" s="55" t="s">
        <v>3</v>
      </c>
      <c r="B27" s="97" t="e">
        <f>#REF!</f>
        <v>#REF!</v>
      </c>
      <c r="C27" s="97"/>
      <c r="D27" s="97"/>
      <c r="E27" s="97"/>
      <c r="F27" s="97"/>
      <c r="G27" s="97"/>
      <c r="H27" s="97"/>
      <c r="I27" s="97"/>
      <c r="J27" s="97"/>
      <c r="K27" s="58" t="e">
        <f>#REF!</f>
        <v>#REF!</v>
      </c>
    </row>
    <row r="28" spans="1:11" ht="30.75" customHeight="1" x14ac:dyDescent="0.25">
      <c r="A28" s="55" t="s">
        <v>3</v>
      </c>
      <c r="B28" s="98" t="e">
        <f>#REF!</f>
        <v>#REF!</v>
      </c>
      <c r="C28" s="98"/>
      <c r="D28" s="98"/>
      <c r="E28" s="98"/>
      <c r="F28" s="98"/>
      <c r="G28" s="98"/>
      <c r="H28" s="98"/>
      <c r="I28" s="98"/>
      <c r="J28" s="98"/>
      <c r="K28" s="58" t="e">
        <f>#REF!</f>
        <v>#REF!</v>
      </c>
    </row>
    <row r="29" spans="1:11" x14ac:dyDescent="0.25">
      <c r="A29" s="55" t="s">
        <v>3</v>
      </c>
      <c r="B29" s="97" t="e">
        <f>#REF!</f>
        <v>#REF!</v>
      </c>
      <c r="C29" s="97"/>
      <c r="D29" s="97"/>
      <c r="E29" s="97"/>
      <c r="F29" s="97"/>
      <c r="G29" s="97"/>
      <c r="H29" s="97"/>
      <c r="I29" s="97"/>
      <c r="J29" s="97"/>
      <c r="K29" s="58" t="e">
        <f>#REF!</f>
        <v>#REF!</v>
      </c>
    </row>
    <row r="30" spans="1:11" x14ac:dyDescent="0.25">
      <c r="A30" s="55" t="s">
        <v>3</v>
      </c>
      <c r="B30" s="97" t="e">
        <f>#REF!</f>
        <v>#REF!</v>
      </c>
      <c r="C30" s="97"/>
      <c r="D30" s="97"/>
      <c r="E30" s="97"/>
      <c r="F30" s="97"/>
      <c r="G30" s="97"/>
      <c r="H30" s="97"/>
      <c r="I30" s="97"/>
      <c r="J30" s="97"/>
      <c r="K30" s="58" t="e">
        <f>#REF!</f>
        <v>#REF!</v>
      </c>
    </row>
    <row r="31" spans="1:11" ht="28.5" customHeight="1" x14ac:dyDescent="0.25">
      <c r="A31" s="55" t="s">
        <v>3</v>
      </c>
      <c r="B31" s="98" t="e">
        <f>#REF!</f>
        <v>#REF!</v>
      </c>
      <c r="C31" s="98"/>
      <c r="D31" s="98"/>
      <c r="E31" s="98"/>
      <c r="F31" s="98"/>
      <c r="G31" s="98"/>
      <c r="H31" s="98"/>
      <c r="I31" s="98"/>
      <c r="J31" s="98"/>
      <c r="K31" s="58" t="e">
        <f>#REF!</f>
        <v>#REF!</v>
      </c>
    </row>
    <row r="32" spans="1:11" ht="27.75" customHeight="1" x14ac:dyDescent="0.25">
      <c r="A32" s="55" t="s">
        <v>3</v>
      </c>
      <c r="B32" s="98" t="e">
        <f>#REF!</f>
        <v>#REF!</v>
      </c>
      <c r="C32" s="98"/>
      <c r="D32" s="98"/>
      <c r="E32" s="98"/>
      <c r="F32" s="98"/>
      <c r="G32" s="98"/>
      <c r="H32" s="98"/>
      <c r="I32" s="98"/>
      <c r="J32" s="98"/>
      <c r="K32" s="58" t="e">
        <f>#REF!</f>
        <v>#REF!</v>
      </c>
    </row>
    <row r="33" spans="1:11" ht="13.8" thickBot="1" x14ac:dyDescent="0.3">
      <c r="A33" s="55" t="s">
        <v>3</v>
      </c>
      <c r="B33" s="89" t="e">
        <f>#REF!</f>
        <v>#REF!</v>
      </c>
      <c r="C33" s="89"/>
      <c r="D33" s="89"/>
      <c r="E33" s="89"/>
      <c r="F33" s="89"/>
      <c r="G33" s="89"/>
      <c r="H33" s="89"/>
      <c r="I33" s="89"/>
      <c r="J33" s="89"/>
      <c r="K33" s="58" t="e">
        <f>#REF!</f>
        <v>#REF!</v>
      </c>
    </row>
    <row r="34" spans="1:11" ht="21" customHeight="1" thickBot="1" x14ac:dyDescent="0.3">
      <c r="B34" s="91" t="e">
        <f>#REF!</f>
        <v>#REF!</v>
      </c>
      <c r="C34" s="92"/>
      <c r="D34" s="92"/>
      <c r="E34" s="92"/>
      <c r="F34" s="92"/>
      <c r="G34" s="92"/>
      <c r="H34" s="92"/>
      <c r="I34" s="92"/>
      <c r="J34" s="93"/>
      <c r="K34" s="59"/>
    </row>
    <row r="35" spans="1:11" ht="24.75" customHeight="1" x14ac:dyDescent="0.25">
      <c r="A35" s="55" t="s">
        <v>4</v>
      </c>
      <c r="B35" s="99" t="e">
        <f>#REF!</f>
        <v>#REF!</v>
      </c>
      <c r="C35" s="99"/>
      <c r="D35" s="99"/>
      <c r="E35" s="99"/>
      <c r="F35" s="99"/>
      <c r="G35" s="99"/>
      <c r="H35" s="99"/>
      <c r="I35" s="99"/>
      <c r="J35" s="99"/>
      <c r="K35" s="58" t="e">
        <f>#REF!</f>
        <v>#REF!</v>
      </c>
    </row>
    <row r="36" spans="1:11" ht="25.5" customHeight="1" x14ac:dyDescent="0.25">
      <c r="A36" s="55" t="s">
        <v>4</v>
      </c>
      <c r="B36" s="98" t="e">
        <f>#REF!</f>
        <v>#REF!</v>
      </c>
      <c r="C36" s="98"/>
      <c r="D36" s="98"/>
      <c r="E36" s="98"/>
      <c r="F36" s="98"/>
      <c r="G36" s="98"/>
      <c r="H36" s="98"/>
      <c r="I36" s="98"/>
      <c r="J36" s="98"/>
      <c r="K36" s="58" t="e">
        <f>#REF!</f>
        <v>#REF!</v>
      </c>
    </row>
    <row r="37" spans="1:11" x14ac:dyDescent="0.25">
      <c r="A37" s="55" t="s">
        <v>4</v>
      </c>
      <c r="B37" s="97" t="e">
        <f>#REF!</f>
        <v>#REF!</v>
      </c>
      <c r="C37" s="97"/>
      <c r="D37" s="97"/>
      <c r="E37" s="97"/>
      <c r="F37" s="97"/>
      <c r="G37" s="97"/>
      <c r="H37" s="97"/>
      <c r="I37" s="97"/>
      <c r="J37" s="97"/>
      <c r="K37" s="58" t="e">
        <f>#REF!</f>
        <v>#REF!</v>
      </c>
    </row>
    <row r="38" spans="1:11" ht="13.8" thickBot="1" x14ac:dyDescent="0.3">
      <c r="A38" s="55" t="s">
        <v>4</v>
      </c>
      <c r="B38" s="89" t="e">
        <f>#REF!</f>
        <v>#REF!</v>
      </c>
      <c r="C38" s="89"/>
      <c r="D38" s="89"/>
      <c r="E38" s="89"/>
      <c r="F38" s="89"/>
      <c r="G38" s="89"/>
      <c r="H38" s="89"/>
      <c r="I38" s="89"/>
      <c r="J38" s="89"/>
      <c r="K38" s="58" t="e">
        <f>#REF!</f>
        <v>#REF!</v>
      </c>
    </row>
    <row r="39" spans="1:11" ht="16.2" thickBot="1" x14ac:dyDescent="0.3">
      <c r="B39" s="91" t="e">
        <f>#REF!</f>
        <v>#REF!</v>
      </c>
      <c r="C39" s="92"/>
      <c r="D39" s="92"/>
      <c r="E39" s="92"/>
      <c r="F39" s="92"/>
      <c r="G39" s="92"/>
      <c r="H39" s="92"/>
      <c r="I39" s="92"/>
      <c r="J39" s="93"/>
      <c r="K39" s="56"/>
    </row>
    <row r="40" spans="1:11" x14ac:dyDescent="0.25">
      <c r="A40" s="55" t="s">
        <v>5</v>
      </c>
      <c r="B40" s="90" t="e">
        <f>#REF!</f>
        <v>#REF!</v>
      </c>
      <c r="C40" s="90"/>
      <c r="D40" s="90"/>
      <c r="E40" s="90"/>
      <c r="F40" s="90"/>
      <c r="G40" s="90"/>
      <c r="H40" s="90"/>
      <c r="I40" s="90"/>
      <c r="J40" s="90"/>
      <c r="K40" s="58" t="e">
        <f>#REF!</f>
        <v>#REF!</v>
      </c>
    </row>
    <row r="41" spans="1:11" ht="13.8" thickBot="1" x14ac:dyDescent="0.3">
      <c r="A41" s="55" t="s">
        <v>5</v>
      </c>
      <c r="B41" s="89" t="e">
        <f>#REF!</f>
        <v>#REF!</v>
      </c>
      <c r="C41" s="89"/>
      <c r="D41" s="89"/>
      <c r="E41" s="89"/>
      <c r="F41" s="89"/>
      <c r="G41" s="89"/>
      <c r="H41" s="89"/>
      <c r="I41" s="89"/>
      <c r="J41" s="89"/>
      <c r="K41" s="58" t="e">
        <f>#REF!</f>
        <v>#REF!</v>
      </c>
    </row>
    <row r="42" spans="1:11" ht="16.2" thickBot="1" x14ac:dyDescent="0.3">
      <c r="B42" s="91" t="e">
        <f>#REF!</f>
        <v>#REF!</v>
      </c>
      <c r="C42" s="92"/>
      <c r="D42" s="92"/>
      <c r="E42" s="92"/>
      <c r="F42" s="92"/>
      <c r="G42" s="92"/>
      <c r="H42" s="92"/>
      <c r="I42" s="92"/>
      <c r="J42" s="93"/>
      <c r="K42" s="59"/>
    </row>
    <row r="43" spans="1:11" x14ac:dyDescent="0.25">
      <c r="A43" s="55" t="s">
        <v>6</v>
      </c>
      <c r="B43" s="90" t="e">
        <f>#REF!</f>
        <v>#REF!</v>
      </c>
      <c r="C43" s="90"/>
      <c r="D43" s="90"/>
      <c r="E43" s="90"/>
      <c r="F43" s="90"/>
      <c r="G43" s="90"/>
      <c r="H43" s="90"/>
      <c r="I43" s="90"/>
      <c r="J43" s="90"/>
      <c r="K43" s="58" t="e">
        <f>#REF!</f>
        <v>#REF!</v>
      </c>
    </row>
    <row r="44" spans="1:11" x14ac:dyDescent="0.25">
      <c r="K44" s="54"/>
    </row>
  </sheetData>
  <autoFilter ref="B2:K43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42">
    <mergeCell ref="B9:J9"/>
    <mergeCell ref="B4:J4"/>
    <mergeCell ref="B5:J5"/>
    <mergeCell ref="B6:J6"/>
    <mergeCell ref="B7:J7"/>
    <mergeCell ref="B8:J8"/>
    <mergeCell ref="B10:J10"/>
    <mergeCell ref="B13:J13"/>
    <mergeCell ref="B17:J17"/>
    <mergeCell ref="B21:J21"/>
    <mergeCell ref="B20:J20"/>
    <mergeCell ref="B19:J19"/>
    <mergeCell ref="B12:J12"/>
    <mergeCell ref="B11:J11"/>
    <mergeCell ref="B14:J14"/>
    <mergeCell ref="B15:J15"/>
    <mergeCell ref="B16:J16"/>
    <mergeCell ref="B24:J24"/>
    <mergeCell ref="B23:J23"/>
    <mergeCell ref="B22:J22"/>
    <mergeCell ref="B33:J33"/>
    <mergeCell ref="B32:J32"/>
    <mergeCell ref="B31:J31"/>
    <mergeCell ref="B30:J30"/>
    <mergeCell ref="B29:J29"/>
    <mergeCell ref="B28:J28"/>
    <mergeCell ref="B41:J41"/>
    <mergeCell ref="B40:J40"/>
    <mergeCell ref="B43:J43"/>
    <mergeCell ref="B39:J39"/>
    <mergeCell ref="B2:J2"/>
    <mergeCell ref="B42:J42"/>
    <mergeCell ref="B3:J3"/>
    <mergeCell ref="B25:J25"/>
    <mergeCell ref="B27:J27"/>
    <mergeCell ref="B26:J26"/>
    <mergeCell ref="B34:J34"/>
    <mergeCell ref="B38:J38"/>
    <mergeCell ref="B37:J37"/>
    <mergeCell ref="B36:J36"/>
    <mergeCell ref="B35:J35"/>
    <mergeCell ref="B18:J18"/>
  </mergeCells>
  <conditionalFormatting sqref="K3:K43">
    <cfRule type="containsText" dxfId="57" priority="1" operator="containsText" text="Acceptable">
      <formula>NOT(ISERROR(SEARCH("Acceptable",K3)))</formula>
    </cfRule>
    <cfRule type="containsText" dxfId="56" priority="2" operator="containsText" text="Non conforme">
      <formula>NOT(ISERROR(SEARCH("Non conforme",K3)))</formula>
    </cfRule>
    <cfRule type="containsText" dxfId="55" priority="3" operator="containsText" text="Conforme">
      <formula>NOT(ISERROR(SEARCH("Conforme",K3)))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0]!Macro3">
                <anchor moveWithCells="1" sizeWithCells="1">
                  <from>
                    <xdr:col>12</xdr:col>
                    <xdr:colOff>495300</xdr:colOff>
                    <xdr:row>1</xdr:row>
                    <xdr:rowOff>99060</xdr:rowOff>
                  </from>
                  <to>
                    <xdr:col>13</xdr:col>
                    <xdr:colOff>609600</xdr:colOff>
                    <xdr:row>15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5"/>
  <sheetViews>
    <sheetView workbookViewId="0">
      <selection activeCell="D5" sqref="D5"/>
    </sheetView>
  </sheetViews>
  <sheetFormatPr baseColWidth="10" defaultColWidth="11.44140625" defaultRowHeight="14.4" x14ac:dyDescent="0.3"/>
  <cols>
    <col min="1" max="1" width="25.109375" style="3" bestFit="1" customWidth="1"/>
    <col min="2" max="16384" width="11.44140625" style="3"/>
  </cols>
  <sheetData>
    <row r="1" spans="1:1" x14ac:dyDescent="0.3">
      <c r="A1" s="2" t="s">
        <v>7</v>
      </c>
    </row>
    <row r="2" spans="1:1" ht="15.6" x14ac:dyDescent="0.3">
      <c r="A2" s="24" t="s">
        <v>8</v>
      </c>
    </row>
    <row r="3" spans="1:1" ht="15.6" x14ac:dyDescent="0.3">
      <c r="A3" s="43" t="s">
        <v>9</v>
      </c>
    </row>
    <row r="4" spans="1:1" ht="15.6" x14ac:dyDescent="0.3">
      <c r="A4" s="25" t="s">
        <v>10</v>
      </c>
    </row>
    <row r="5" spans="1:1" ht="15.6" x14ac:dyDescent="0.3">
      <c r="A5" s="42" t="s">
        <v>11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B1:AD153"/>
  <sheetViews>
    <sheetView showGridLines="0" tabSelected="1" view="pageBreakPreview" zoomScale="70" zoomScaleNormal="100" zoomScaleSheetLayoutView="70" workbookViewId="0">
      <selection activeCell="M112" sqref="M112"/>
    </sheetView>
  </sheetViews>
  <sheetFormatPr baseColWidth="10" defaultColWidth="11.44140625" defaultRowHeight="15.6" x14ac:dyDescent="0.25"/>
  <cols>
    <col min="1" max="1" width="6.109375" style="4" customWidth="1"/>
    <col min="2" max="10" width="11.44140625" style="4"/>
    <col min="11" max="11" width="30.6640625" style="4" customWidth="1"/>
    <col min="12" max="12" width="28.109375" style="4" customWidth="1"/>
    <col min="13" max="13" width="19.44140625" style="4" customWidth="1"/>
    <col min="14" max="14" width="12.33203125" style="4" hidden="1" customWidth="1"/>
    <col min="15" max="15" width="14" style="4" hidden="1" customWidth="1"/>
    <col min="16" max="17" width="19" style="4" hidden="1" customWidth="1"/>
    <col min="18" max="18" width="24.109375" style="4" hidden="1" customWidth="1"/>
    <col min="19" max="19" width="24.33203125" style="19" hidden="1" customWidth="1"/>
    <col min="20" max="20" width="11.44140625" style="4" hidden="1" customWidth="1"/>
    <col min="21" max="21" width="62.88671875" style="4" hidden="1" customWidth="1"/>
    <col min="22" max="25" width="11.44140625" style="4" hidden="1" customWidth="1"/>
    <col min="26" max="26" width="11.44140625" style="4" customWidth="1"/>
    <col min="27" max="27" width="11.44140625" style="4" hidden="1" customWidth="1"/>
    <col min="28" max="28" width="2" style="4" hidden="1" customWidth="1"/>
    <col min="29" max="29" width="31.44140625" style="4" hidden="1" customWidth="1"/>
    <col min="30" max="30" width="11.44140625" style="4" hidden="1" customWidth="1"/>
    <col min="31" max="31" width="5.33203125" style="4" customWidth="1"/>
    <col min="32" max="32" width="11.44140625" style="4" customWidth="1"/>
    <col min="33" max="16384" width="11.44140625" style="4"/>
  </cols>
  <sheetData>
    <row r="1" spans="2:30" ht="133.5" customHeight="1" x14ac:dyDescent="0.25">
      <c r="B1"/>
    </row>
    <row r="2" spans="2:30" ht="31.5" customHeight="1" x14ac:dyDescent="0.25">
      <c r="B2" s="121" t="s">
        <v>71</v>
      </c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40" t="s">
        <v>12</v>
      </c>
      <c r="R2" s="65" t="s">
        <v>13</v>
      </c>
      <c r="S2" s="40" t="s">
        <v>14</v>
      </c>
    </row>
    <row r="3" spans="2:30" ht="30" customHeight="1" x14ac:dyDescent="0.4">
      <c r="B3" s="122" t="s">
        <v>15</v>
      </c>
      <c r="C3" s="123"/>
      <c r="D3" s="123"/>
      <c r="E3" s="123"/>
      <c r="F3" s="123"/>
      <c r="G3" s="123"/>
      <c r="H3" s="123"/>
      <c r="I3" s="123"/>
      <c r="J3" s="123"/>
      <c r="K3" s="123"/>
      <c r="L3" s="124"/>
      <c r="M3" s="81" t="s">
        <v>8</v>
      </c>
      <c r="R3" s="64" t="s">
        <v>16</v>
      </c>
      <c r="S3" s="42">
        <v>3</v>
      </c>
      <c r="AC3" s="70" t="s">
        <v>13</v>
      </c>
      <c r="AD3" s="70" t="s">
        <v>14</v>
      </c>
    </row>
    <row r="4" spans="2:30" ht="30" customHeight="1" x14ac:dyDescent="0.25">
      <c r="B4" s="125" t="s">
        <v>17</v>
      </c>
      <c r="C4" s="126"/>
      <c r="D4" s="126"/>
      <c r="E4" s="126"/>
      <c r="F4" s="126"/>
      <c r="G4" s="126"/>
      <c r="H4" s="126"/>
      <c r="I4" s="126"/>
      <c r="J4" s="126"/>
      <c r="K4" s="126"/>
      <c r="L4" s="127"/>
      <c r="M4" s="25" t="s">
        <v>10</v>
      </c>
      <c r="R4" s="64" t="s">
        <v>18</v>
      </c>
      <c r="S4" s="42">
        <v>2</v>
      </c>
      <c r="AC4" s="71" t="s">
        <v>16</v>
      </c>
      <c r="AD4" s="42">
        <v>3</v>
      </c>
    </row>
    <row r="5" spans="2:30" ht="22.5" customHeight="1" x14ac:dyDescent="0.25">
      <c r="M5" s="42" t="s">
        <v>11</v>
      </c>
      <c r="R5" s="42" t="s">
        <v>19</v>
      </c>
      <c r="S5" s="42">
        <v>1</v>
      </c>
      <c r="AC5" s="71" t="s">
        <v>18</v>
      </c>
      <c r="AD5" s="42">
        <v>2</v>
      </c>
    </row>
    <row r="6" spans="2:30" ht="22.5" customHeight="1" x14ac:dyDescent="0.25">
      <c r="B6" s="128" t="s">
        <v>72</v>
      </c>
      <c r="C6" s="128"/>
      <c r="D6" s="128"/>
      <c r="E6" s="128"/>
      <c r="F6" s="128"/>
      <c r="G6" s="128"/>
      <c r="H6" s="129"/>
      <c r="I6" s="130"/>
      <c r="K6" s="46" t="s">
        <v>20</v>
      </c>
      <c r="AC6" s="72" t="s">
        <v>19</v>
      </c>
      <c r="AD6" s="42">
        <v>1</v>
      </c>
    </row>
    <row r="7" spans="2:30" ht="23.25" customHeight="1" x14ac:dyDescent="0.25">
      <c r="B7" s="128" t="s">
        <v>73</v>
      </c>
      <c r="C7" s="128"/>
      <c r="D7" s="128"/>
      <c r="E7" s="128"/>
      <c r="F7" s="128"/>
      <c r="G7" s="128"/>
      <c r="H7" s="131" t="s">
        <v>21</v>
      </c>
      <c r="I7" s="132"/>
      <c r="K7" s="133">
        <f>SUMIF(L14:L118,"&gt;=0")/M122</f>
        <v>1</v>
      </c>
      <c r="L7" s="45"/>
      <c r="M7" s="18"/>
    </row>
    <row r="8" spans="2:30" ht="33" customHeight="1" x14ac:dyDescent="0.25">
      <c r="B8" s="135" t="s">
        <v>74</v>
      </c>
      <c r="C8" s="135"/>
      <c r="D8" s="135"/>
      <c r="E8" s="135"/>
      <c r="F8" s="135"/>
      <c r="G8" s="135"/>
      <c r="H8" s="129"/>
      <c r="I8" s="130"/>
      <c r="K8" s="134"/>
      <c r="L8" s="45"/>
      <c r="M8" s="18"/>
      <c r="N8" s="18"/>
    </row>
    <row r="9" spans="2:30" x14ac:dyDescent="0.25">
      <c r="B9" s="128" t="s">
        <v>22</v>
      </c>
      <c r="C9" s="128"/>
      <c r="D9" s="128"/>
      <c r="E9" s="128"/>
      <c r="F9" s="128"/>
      <c r="G9" s="128"/>
      <c r="H9" s="129"/>
      <c r="I9" s="130"/>
      <c r="M9" s="18"/>
      <c r="N9" s="18"/>
    </row>
    <row r="10" spans="2:30" x14ac:dyDescent="0.25">
      <c r="B10" s="84"/>
      <c r="C10" s="84"/>
      <c r="D10" s="84"/>
      <c r="E10" s="84"/>
      <c r="F10" s="84"/>
      <c r="G10" s="84"/>
      <c r="H10" s="19"/>
      <c r="I10" s="19"/>
      <c r="N10" s="18"/>
    </row>
    <row r="12" spans="2:30" ht="32.1" customHeight="1" x14ac:dyDescent="0.25">
      <c r="O12" s="136" t="s">
        <v>23</v>
      </c>
      <c r="P12" s="136"/>
      <c r="Q12" s="136"/>
      <c r="R12" s="136"/>
      <c r="S12" s="66"/>
    </row>
    <row r="13" spans="2:30" ht="31.2" x14ac:dyDescent="0.25">
      <c r="B13" s="137" t="s">
        <v>24</v>
      </c>
      <c r="C13" s="137"/>
      <c r="D13" s="137"/>
      <c r="E13" s="137"/>
      <c r="F13" s="137"/>
      <c r="G13" s="137"/>
      <c r="H13" s="137"/>
      <c r="I13" s="137"/>
      <c r="J13" s="137"/>
      <c r="K13" s="137"/>
      <c r="L13" s="8" t="s">
        <v>25</v>
      </c>
      <c r="M13" s="119" t="s">
        <v>26</v>
      </c>
      <c r="N13" s="20"/>
      <c r="O13" s="32" t="str">
        <f>M3</f>
        <v>Satisfaisant</v>
      </c>
      <c r="P13" s="33" t="str">
        <f>M4</f>
        <v>Non satisfaisant</v>
      </c>
      <c r="Q13" s="33" t="str">
        <f>M5</f>
        <v>Non applicable</v>
      </c>
      <c r="R13" s="34" t="s">
        <v>27</v>
      </c>
      <c r="S13" s="28" t="s">
        <v>28</v>
      </c>
      <c r="T13" s="4" t="s">
        <v>29</v>
      </c>
      <c r="U13" s="40" t="s">
        <v>30</v>
      </c>
      <c r="AC13" s="119" t="s">
        <v>31</v>
      </c>
    </row>
    <row r="14" spans="2:30" ht="32.1" customHeight="1" x14ac:dyDescent="0.25">
      <c r="B14" s="113" t="s">
        <v>75</v>
      </c>
      <c r="C14" s="114"/>
      <c r="D14" s="114"/>
      <c r="E14" s="114"/>
      <c r="F14" s="114"/>
      <c r="G14" s="114"/>
      <c r="H14" s="114"/>
      <c r="I14" s="114"/>
      <c r="J14" s="114"/>
      <c r="K14" s="114"/>
      <c r="L14" s="21"/>
      <c r="M14" s="120"/>
      <c r="N14" s="20"/>
      <c r="O14" s="5"/>
      <c r="P14" s="5"/>
      <c r="Q14" s="5"/>
      <c r="R14" s="5"/>
      <c r="S14" s="66"/>
      <c r="AC14" s="120"/>
    </row>
    <row r="15" spans="2:30" ht="32.1" customHeight="1" x14ac:dyDescent="0.25">
      <c r="B15" s="115" t="s">
        <v>32</v>
      </c>
      <c r="C15" s="116"/>
      <c r="D15" s="116"/>
      <c r="E15" s="116"/>
      <c r="F15" s="116"/>
      <c r="G15" s="116"/>
      <c r="H15" s="116"/>
      <c r="I15" s="116"/>
      <c r="J15" s="116"/>
      <c r="K15" s="117"/>
      <c r="L15" s="82" t="s">
        <v>8</v>
      </c>
      <c r="M15" s="86">
        <v>3</v>
      </c>
      <c r="N15" s="19"/>
      <c r="O15" s="29">
        <f t="shared" ref="O15:O28" si="0">IF($L15=$O$13,2,0)</f>
        <v>2</v>
      </c>
      <c r="P15" s="30">
        <f>IF($L15=$P$13,0,0)</f>
        <v>0</v>
      </c>
      <c r="Q15" s="30">
        <f>IF($L15=$Q$13,0,0)</f>
        <v>0</v>
      </c>
      <c r="R15" s="31">
        <v>2</v>
      </c>
      <c r="S15" s="27">
        <f>IFERROR(IF(L15=$M$3,2,IF(L15=$M$4,0,IF(L15=$M$5,"")))*M15,"N/A")</f>
        <v>6</v>
      </c>
      <c r="U15" s="41"/>
      <c r="AC15" s="22"/>
    </row>
    <row r="16" spans="2:30" ht="32.1" customHeight="1" x14ac:dyDescent="0.25">
      <c r="B16" s="115" t="s">
        <v>33</v>
      </c>
      <c r="C16" s="116"/>
      <c r="D16" s="116"/>
      <c r="E16" s="116"/>
      <c r="F16" s="116"/>
      <c r="G16" s="116"/>
      <c r="H16" s="116"/>
      <c r="I16" s="116"/>
      <c r="J16" s="116"/>
      <c r="K16" s="117"/>
      <c r="L16" s="82" t="s">
        <v>8</v>
      </c>
      <c r="M16" s="86">
        <v>3</v>
      </c>
      <c r="N16" s="19"/>
      <c r="O16" s="29">
        <f t="shared" si="0"/>
        <v>2</v>
      </c>
      <c r="P16" s="30">
        <f>IF($L16=$P$13,0,0)</f>
        <v>0</v>
      </c>
      <c r="Q16" s="30">
        <f>IF($L16=$Q$13,0,0)</f>
        <v>0</v>
      </c>
      <c r="R16" s="31">
        <v>2</v>
      </c>
      <c r="S16" s="27">
        <f t="shared" ref="S16:S28" si="1">IFERROR(IF(L16=$M$3,2,IF(L16=$M$4,0,IF(L16=$M$5,"")))*M16,"N/A")</f>
        <v>6</v>
      </c>
      <c r="U16" s="41"/>
      <c r="AC16" s="22"/>
    </row>
    <row r="17" spans="2:29" ht="32.1" customHeight="1" x14ac:dyDescent="0.25">
      <c r="B17" s="115" t="s">
        <v>34</v>
      </c>
      <c r="C17" s="116"/>
      <c r="D17" s="116"/>
      <c r="E17" s="116"/>
      <c r="F17" s="116"/>
      <c r="G17" s="116"/>
      <c r="H17" s="116"/>
      <c r="I17" s="116"/>
      <c r="J17" s="116"/>
      <c r="K17" s="117"/>
      <c r="L17" s="82" t="s">
        <v>8</v>
      </c>
      <c r="M17" s="86">
        <v>2</v>
      </c>
      <c r="N17" s="19"/>
      <c r="O17" s="29">
        <f t="shared" si="0"/>
        <v>2</v>
      </c>
      <c r="P17" s="30">
        <f t="shared" ref="P17:P28" si="2">IF($L17=$P$13,0,0)</f>
        <v>0</v>
      </c>
      <c r="Q17" s="30">
        <f t="shared" ref="Q17:Q28" si="3">IF($L17=$Q$13,0,0)</f>
        <v>0</v>
      </c>
      <c r="R17" s="31">
        <f t="shared" ref="R17" si="4">M17</f>
        <v>2</v>
      </c>
      <c r="S17" s="27">
        <f t="shared" si="1"/>
        <v>4</v>
      </c>
      <c r="U17" s="41"/>
      <c r="AC17" s="22"/>
    </row>
    <row r="18" spans="2:29" ht="32.1" customHeight="1" x14ac:dyDescent="0.25">
      <c r="B18" s="115" t="s">
        <v>35</v>
      </c>
      <c r="C18" s="116"/>
      <c r="D18" s="116"/>
      <c r="E18" s="116"/>
      <c r="F18" s="116"/>
      <c r="G18" s="116"/>
      <c r="H18" s="116"/>
      <c r="I18" s="116"/>
      <c r="J18" s="116"/>
      <c r="K18" s="117"/>
      <c r="L18" s="82" t="s">
        <v>8</v>
      </c>
      <c r="M18" s="86">
        <v>1</v>
      </c>
      <c r="N18" s="19"/>
      <c r="O18" s="29">
        <f t="shared" si="0"/>
        <v>2</v>
      </c>
      <c r="P18" s="30">
        <f t="shared" si="2"/>
        <v>0</v>
      </c>
      <c r="Q18" s="30">
        <f t="shared" si="3"/>
        <v>0</v>
      </c>
      <c r="R18" s="31">
        <v>2</v>
      </c>
      <c r="S18" s="27">
        <f t="shared" si="1"/>
        <v>2</v>
      </c>
      <c r="U18" s="41"/>
      <c r="AC18" s="22"/>
    </row>
    <row r="19" spans="2:29" ht="32.1" customHeight="1" x14ac:dyDescent="0.25">
      <c r="B19" s="115" t="s">
        <v>36</v>
      </c>
      <c r="C19" s="116"/>
      <c r="D19" s="116"/>
      <c r="E19" s="116"/>
      <c r="F19" s="116"/>
      <c r="G19" s="116"/>
      <c r="H19" s="116"/>
      <c r="I19" s="116"/>
      <c r="J19" s="116"/>
      <c r="K19" s="117"/>
      <c r="L19" s="82" t="s">
        <v>8</v>
      </c>
      <c r="M19" s="86">
        <v>1</v>
      </c>
      <c r="N19" s="19"/>
      <c r="O19" s="29">
        <f t="shared" si="0"/>
        <v>2</v>
      </c>
      <c r="P19" s="30">
        <f t="shared" si="2"/>
        <v>0</v>
      </c>
      <c r="Q19" s="30">
        <f t="shared" si="3"/>
        <v>0</v>
      </c>
      <c r="R19" s="31">
        <v>2</v>
      </c>
      <c r="S19" s="27">
        <f t="shared" si="1"/>
        <v>2</v>
      </c>
      <c r="U19" s="41"/>
      <c r="AC19" s="22"/>
    </row>
    <row r="20" spans="2:29" ht="32.1" customHeight="1" x14ac:dyDescent="0.25">
      <c r="B20" s="115" t="s">
        <v>37</v>
      </c>
      <c r="C20" s="116"/>
      <c r="D20" s="116"/>
      <c r="E20" s="116"/>
      <c r="F20" s="116"/>
      <c r="G20" s="116"/>
      <c r="H20" s="116"/>
      <c r="I20" s="116"/>
      <c r="J20" s="116"/>
      <c r="K20" s="117"/>
      <c r="L20" s="82" t="s">
        <v>8</v>
      </c>
      <c r="M20" s="86">
        <v>1</v>
      </c>
      <c r="N20" s="19"/>
      <c r="O20" s="29">
        <f t="shared" si="0"/>
        <v>2</v>
      </c>
      <c r="P20" s="30">
        <f t="shared" si="2"/>
        <v>0</v>
      </c>
      <c r="Q20" s="30">
        <f t="shared" si="3"/>
        <v>0</v>
      </c>
      <c r="R20" s="31">
        <v>2</v>
      </c>
      <c r="S20" s="27">
        <f t="shared" si="1"/>
        <v>2</v>
      </c>
      <c r="U20" s="41"/>
      <c r="AC20" s="22"/>
    </row>
    <row r="21" spans="2:29" ht="32.1" customHeight="1" x14ac:dyDescent="0.25">
      <c r="B21" s="115" t="s">
        <v>38</v>
      </c>
      <c r="C21" s="116"/>
      <c r="D21" s="116"/>
      <c r="E21" s="116"/>
      <c r="F21" s="116"/>
      <c r="G21" s="116"/>
      <c r="H21" s="116"/>
      <c r="I21" s="116"/>
      <c r="J21" s="116"/>
      <c r="K21" s="117"/>
      <c r="L21" s="82" t="s">
        <v>8</v>
      </c>
      <c r="M21" s="86">
        <v>3</v>
      </c>
      <c r="N21" s="19"/>
      <c r="O21" s="29">
        <f t="shared" si="0"/>
        <v>2</v>
      </c>
      <c r="P21" s="30">
        <f t="shared" si="2"/>
        <v>0</v>
      </c>
      <c r="Q21" s="30">
        <f t="shared" si="3"/>
        <v>0</v>
      </c>
      <c r="R21" s="31">
        <v>2</v>
      </c>
      <c r="S21" s="27">
        <f t="shared" si="1"/>
        <v>6</v>
      </c>
      <c r="U21" s="41"/>
      <c r="AC21" s="22"/>
    </row>
    <row r="22" spans="2:29" ht="32.1" customHeight="1" x14ac:dyDescent="0.25">
      <c r="B22" s="115" t="s">
        <v>39</v>
      </c>
      <c r="C22" s="116"/>
      <c r="D22" s="116"/>
      <c r="E22" s="116"/>
      <c r="F22" s="116"/>
      <c r="G22" s="116"/>
      <c r="H22" s="116"/>
      <c r="I22" s="116"/>
      <c r="J22" s="116"/>
      <c r="K22" s="117"/>
      <c r="L22" s="82" t="s">
        <v>8</v>
      </c>
      <c r="M22" s="86">
        <v>2</v>
      </c>
      <c r="N22" s="19"/>
      <c r="O22" s="29">
        <f t="shared" si="0"/>
        <v>2</v>
      </c>
      <c r="P22" s="30">
        <f t="shared" si="2"/>
        <v>0</v>
      </c>
      <c r="Q22" s="30">
        <f t="shared" si="3"/>
        <v>0</v>
      </c>
      <c r="R22" s="31">
        <v>2</v>
      </c>
      <c r="S22" s="27">
        <f t="shared" si="1"/>
        <v>4</v>
      </c>
      <c r="U22" s="41"/>
      <c r="AC22" s="22"/>
    </row>
    <row r="23" spans="2:29" ht="32.1" customHeight="1" x14ac:dyDescent="0.25">
      <c r="B23" s="115" t="s">
        <v>40</v>
      </c>
      <c r="C23" s="116"/>
      <c r="D23" s="116"/>
      <c r="E23" s="116"/>
      <c r="F23" s="116"/>
      <c r="G23" s="116"/>
      <c r="H23" s="116"/>
      <c r="I23" s="116"/>
      <c r="J23" s="116"/>
      <c r="K23" s="117"/>
      <c r="L23" s="82" t="s">
        <v>8</v>
      </c>
      <c r="M23" s="86">
        <v>1</v>
      </c>
      <c r="N23" s="19"/>
      <c r="O23" s="29">
        <f t="shared" si="0"/>
        <v>2</v>
      </c>
      <c r="P23" s="30">
        <f t="shared" si="2"/>
        <v>0</v>
      </c>
      <c r="Q23" s="30">
        <f t="shared" si="3"/>
        <v>0</v>
      </c>
      <c r="R23" s="31">
        <v>2</v>
      </c>
      <c r="S23" s="27">
        <f t="shared" si="1"/>
        <v>2</v>
      </c>
      <c r="U23" s="41"/>
      <c r="AC23" s="22"/>
    </row>
    <row r="24" spans="2:29" ht="32.1" customHeight="1" x14ac:dyDescent="0.25">
      <c r="B24" s="115" t="s">
        <v>41</v>
      </c>
      <c r="C24" s="116"/>
      <c r="D24" s="116"/>
      <c r="E24" s="116"/>
      <c r="F24" s="116"/>
      <c r="G24" s="116"/>
      <c r="H24" s="116"/>
      <c r="I24" s="116"/>
      <c r="J24" s="116"/>
      <c r="K24" s="117"/>
      <c r="L24" s="82" t="s">
        <v>8</v>
      </c>
      <c r="M24" s="86">
        <v>1</v>
      </c>
      <c r="N24" s="19"/>
      <c r="O24" s="29">
        <f t="shared" si="0"/>
        <v>2</v>
      </c>
      <c r="P24" s="30">
        <f t="shared" si="2"/>
        <v>0</v>
      </c>
      <c r="Q24" s="30">
        <f t="shared" si="3"/>
        <v>0</v>
      </c>
      <c r="R24" s="31">
        <v>2</v>
      </c>
      <c r="S24" s="27">
        <f t="shared" si="1"/>
        <v>2</v>
      </c>
      <c r="U24" s="41"/>
      <c r="AC24" s="22"/>
    </row>
    <row r="25" spans="2:29" ht="32.1" customHeight="1" x14ac:dyDescent="0.25">
      <c r="B25" s="115" t="s">
        <v>42</v>
      </c>
      <c r="C25" s="116"/>
      <c r="D25" s="116"/>
      <c r="E25" s="116"/>
      <c r="F25" s="116"/>
      <c r="G25" s="116"/>
      <c r="H25" s="116"/>
      <c r="I25" s="116"/>
      <c r="J25" s="116"/>
      <c r="K25" s="117"/>
      <c r="L25" s="82" t="s">
        <v>8</v>
      </c>
      <c r="M25" s="86">
        <v>1</v>
      </c>
      <c r="N25" s="19"/>
      <c r="O25" s="29">
        <f t="shared" si="0"/>
        <v>2</v>
      </c>
      <c r="P25" s="30">
        <f t="shared" si="2"/>
        <v>0</v>
      </c>
      <c r="Q25" s="30">
        <f t="shared" si="3"/>
        <v>0</v>
      </c>
      <c r="R25" s="31">
        <v>2</v>
      </c>
      <c r="S25" s="27">
        <f t="shared" si="1"/>
        <v>2</v>
      </c>
      <c r="U25" s="41"/>
      <c r="AC25" s="22"/>
    </row>
    <row r="26" spans="2:29" ht="32.1" customHeight="1" x14ac:dyDescent="0.25">
      <c r="B26" s="115" t="s">
        <v>76</v>
      </c>
      <c r="C26" s="116"/>
      <c r="D26" s="116"/>
      <c r="E26" s="116"/>
      <c r="F26" s="116"/>
      <c r="G26" s="116"/>
      <c r="H26" s="116"/>
      <c r="I26" s="116"/>
      <c r="J26" s="116"/>
      <c r="K26" s="117"/>
      <c r="L26" s="82" t="s">
        <v>8</v>
      </c>
      <c r="M26" s="86">
        <v>2</v>
      </c>
      <c r="N26" s="19"/>
      <c r="O26" s="29">
        <f t="shared" si="0"/>
        <v>2</v>
      </c>
      <c r="P26" s="30">
        <f t="shared" si="2"/>
        <v>0</v>
      </c>
      <c r="Q26" s="30">
        <f t="shared" si="3"/>
        <v>0</v>
      </c>
      <c r="R26" s="31">
        <v>2</v>
      </c>
      <c r="S26" s="27">
        <f t="shared" si="1"/>
        <v>4</v>
      </c>
      <c r="U26" s="41"/>
      <c r="AC26" s="22"/>
    </row>
    <row r="27" spans="2:29" ht="32.1" customHeight="1" x14ac:dyDescent="0.25">
      <c r="B27" s="115" t="s">
        <v>44</v>
      </c>
      <c r="C27" s="116"/>
      <c r="D27" s="116"/>
      <c r="E27" s="116"/>
      <c r="F27" s="116"/>
      <c r="G27" s="116"/>
      <c r="H27" s="116"/>
      <c r="I27" s="116"/>
      <c r="J27" s="116"/>
      <c r="K27" s="117"/>
      <c r="L27" s="82" t="s">
        <v>8</v>
      </c>
      <c r="M27" s="86">
        <v>1</v>
      </c>
      <c r="N27" s="19"/>
      <c r="O27" s="29">
        <f t="shared" si="0"/>
        <v>2</v>
      </c>
      <c r="P27" s="30">
        <f t="shared" si="2"/>
        <v>0</v>
      </c>
      <c r="Q27" s="30">
        <f t="shared" si="3"/>
        <v>0</v>
      </c>
      <c r="R27" s="31">
        <v>2</v>
      </c>
      <c r="S27" s="27">
        <f t="shared" si="1"/>
        <v>2</v>
      </c>
      <c r="U27" s="41"/>
      <c r="AC27" s="22"/>
    </row>
    <row r="28" spans="2:29" ht="32.1" customHeight="1" x14ac:dyDescent="0.25">
      <c r="B28" s="115" t="s">
        <v>77</v>
      </c>
      <c r="C28" s="116"/>
      <c r="D28" s="116"/>
      <c r="E28" s="116"/>
      <c r="F28" s="116"/>
      <c r="G28" s="116"/>
      <c r="H28" s="116"/>
      <c r="I28" s="116"/>
      <c r="J28" s="116"/>
      <c r="K28" s="117"/>
      <c r="L28" s="82" t="s">
        <v>8</v>
      </c>
      <c r="M28" s="86">
        <v>1</v>
      </c>
      <c r="N28" s="19"/>
      <c r="O28" s="29">
        <f t="shared" si="0"/>
        <v>2</v>
      </c>
      <c r="P28" s="30">
        <f t="shared" si="2"/>
        <v>0</v>
      </c>
      <c r="Q28" s="30">
        <f t="shared" si="3"/>
        <v>0</v>
      </c>
      <c r="R28" s="31">
        <v>2</v>
      </c>
      <c r="S28" s="27">
        <f t="shared" si="1"/>
        <v>2</v>
      </c>
      <c r="U28" s="41"/>
      <c r="AC28" s="22"/>
    </row>
    <row r="29" spans="2:29" ht="32.1" customHeight="1" x14ac:dyDescent="0.25">
      <c r="B29" s="109" t="s">
        <v>46</v>
      </c>
      <c r="C29" s="110"/>
      <c r="D29" s="110"/>
      <c r="E29" s="110"/>
      <c r="F29" s="110"/>
      <c r="G29" s="110"/>
      <c r="H29" s="110"/>
      <c r="I29" s="110"/>
      <c r="J29" s="110"/>
      <c r="K29" s="111"/>
      <c r="L29" s="57">
        <f>IFERROR(S29/R29,"N/A")</f>
        <v>1</v>
      </c>
      <c r="M29" s="88">
        <f>SUMIFS(M15:M28,L15:L28,$M$3)+SUMIFS(M15:M28,L15:L28,$M$4)</f>
        <v>23</v>
      </c>
      <c r="N29" s="36"/>
      <c r="O29" s="32">
        <f>SUM(O15:O28)</f>
        <v>28</v>
      </c>
      <c r="P29" s="33">
        <f t="shared" ref="P29:Q29" si="5">SUM(P19:P28)</f>
        <v>0</v>
      </c>
      <c r="Q29" s="33">
        <f t="shared" si="5"/>
        <v>0</v>
      </c>
      <c r="R29" s="31">
        <v>2</v>
      </c>
      <c r="S29" s="35">
        <f>IFERROR(SUMIF(S15:S28,"&gt;=1")/M29,"N/A")</f>
        <v>2</v>
      </c>
      <c r="T29" s="4" t="s">
        <v>47</v>
      </c>
      <c r="AC29" s="69"/>
    </row>
    <row r="30" spans="2:29" ht="32.1" customHeight="1" x14ac:dyDescent="0.25">
      <c r="B30" s="73" t="s">
        <v>48</v>
      </c>
      <c r="C30" s="74"/>
      <c r="D30" s="75"/>
      <c r="E30" s="74"/>
      <c r="F30" s="76">
        <v>0.9</v>
      </c>
      <c r="G30" s="10"/>
      <c r="H30" s="10"/>
      <c r="I30" s="10"/>
      <c r="J30" s="10"/>
      <c r="K30" s="10"/>
      <c r="M30" s="87"/>
      <c r="N30" s="1"/>
      <c r="O30" s="1"/>
      <c r="P30" s="1"/>
      <c r="Q30" s="1"/>
      <c r="S30" s="19">
        <f>SUM(S15:S29)</f>
        <v>48</v>
      </c>
    </row>
    <row r="31" spans="2:29" ht="32.1" customHeight="1" x14ac:dyDescent="0.25">
      <c r="B31" s="109" t="s">
        <v>49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2"/>
      <c r="M31" s="1"/>
      <c r="N31" s="1"/>
      <c r="O31" s="6"/>
      <c r="P31" s="6"/>
      <c r="Q31" s="6"/>
      <c r="R31" s="7"/>
      <c r="S31" s="66"/>
    </row>
    <row r="32" spans="2:29" ht="63.9" customHeight="1" x14ac:dyDescent="0.25"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O32" s="7"/>
      <c r="P32" s="7"/>
      <c r="Q32" s="7"/>
      <c r="R32" s="7"/>
      <c r="S32" s="66"/>
    </row>
    <row r="33" spans="2:29" ht="32.1" customHeight="1" x14ac:dyDescent="0.25"/>
    <row r="34" spans="2:29" ht="32.1" customHeight="1" x14ac:dyDescent="0.25">
      <c r="B34" s="113" t="s">
        <v>78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3"/>
      <c r="O34" s="32" t="s">
        <v>8</v>
      </c>
      <c r="P34" s="33" t="s">
        <v>10</v>
      </c>
      <c r="Q34" s="33" t="s">
        <v>11</v>
      </c>
      <c r="R34" s="31" t="s">
        <v>50</v>
      </c>
      <c r="S34" s="28" t="s">
        <v>28</v>
      </c>
      <c r="U34" s="40" t="s">
        <v>30</v>
      </c>
    </row>
    <row r="35" spans="2:29" ht="32.1" customHeight="1" x14ac:dyDescent="0.25">
      <c r="B35" s="106" t="s">
        <v>51</v>
      </c>
      <c r="C35" s="107"/>
      <c r="D35" s="107"/>
      <c r="E35" s="107"/>
      <c r="F35" s="107"/>
      <c r="G35" s="107"/>
      <c r="H35" s="107"/>
      <c r="I35" s="107"/>
      <c r="J35" s="107"/>
      <c r="K35" s="108"/>
      <c r="L35" s="82" t="s">
        <v>8</v>
      </c>
      <c r="M35" s="85">
        <v>2</v>
      </c>
      <c r="N35" s="19"/>
      <c r="O35" s="29">
        <f>IF($L35=$O$13,2,0)</f>
        <v>2</v>
      </c>
      <c r="P35" s="30">
        <f>IF($L35=$P$13,0,0)</f>
        <v>0</v>
      </c>
      <c r="Q35" s="30">
        <f t="shared" ref="Q35:Q50" si="6">IF($L35=$Q$13,0,0)</f>
        <v>0</v>
      </c>
      <c r="R35" s="37">
        <v>2</v>
      </c>
      <c r="S35" s="27">
        <f t="shared" ref="S35:S50" si="7">IFERROR(IF(L35=$M$3,2,IF(L35=$M$4,0,IF(L35=$M$5,"")))*M35,"N/A")</f>
        <v>4</v>
      </c>
      <c r="U35" s="41"/>
      <c r="AC35" s="22"/>
    </row>
    <row r="36" spans="2:29" ht="32.1" customHeight="1" x14ac:dyDescent="0.25">
      <c r="B36" s="106" t="s">
        <v>32</v>
      </c>
      <c r="C36" s="107"/>
      <c r="D36" s="107"/>
      <c r="E36" s="107"/>
      <c r="F36" s="107"/>
      <c r="G36" s="107"/>
      <c r="H36" s="107"/>
      <c r="I36" s="107"/>
      <c r="J36" s="107"/>
      <c r="K36" s="108"/>
      <c r="L36" s="82" t="s">
        <v>8</v>
      </c>
      <c r="M36" s="85">
        <v>3</v>
      </c>
      <c r="N36" s="19"/>
      <c r="O36" s="29">
        <f t="shared" ref="O36:O50" si="8">IF($L36=$O$13,2,0)</f>
        <v>2</v>
      </c>
      <c r="P36" s="30">
        <f t="shared" ref="P36:P50" si="9">IF($L36=$P$13,0,0)</f>
        <v>0</v>
      </c>
      <c r="Q36" s="30">
        <f t="shared" si="6"/>
        <v>0</v>
      </c>
      <c r="R36" s="37">
        <v>2</v>
      </c>
      <c r="S36" s="27">
        <f t="shared" si="7"/>
        <v>6</v>
      </c>
      <c r="U36" s="41"/>
      <c r="AC36" s="22"/>
    </row>
    <row r="37" spans="2:29" ht="32.1" customHeight="1" x14ac:dyDescent="0.25">
      <c r="B37" s="106" t="s">
        <v>34</v>
      </c>
      <c r="C37" s="107"/>
      <c r="D37" s="107"/>
      <c r="E37" s="107"/>
      <c r="F37" s="107"/>
      <c r="G37" s="107"/>
      <c r="H37" s="107"/>
      <c r="I37" s="107"/>
      <c r="J37" s="107"/>
      <c r="K37" s="108"/>
      <c r="L37" s="82" t="s">
        <v>8</v>
      </c>
      <c r="M37" s="85">
        <v>2</v>
      </c>
      <c r="N37" s="19"/>
      <c r="O37" s="29">
        <f t="shared" si="8"/>
        <v>2</v>
      </c>
      <c r="P37" s="30">
        <f t="shared" si="9"/>
        <v>0</v>
      </c>
      <c r="Q37" s="30">
        <f t="shared" si="6"/>
        <v>0</v>
      </c>
      <c r="R37" s="37">
        <v>2</v>
      </c>
      <c r="S37" s="27">
        <f t="shared" si="7"/>
        <v>4</v>
      </c>
      <c r="U37" s="41"/>
      <c r="AC37" s="22"/>
    </row>
    <row r="38" spans="2:29" ht="32.1" customHeight="1" x14ac:dyDescent="0.25">
      <c r="B38" s="106" t="s">
        <v>33</v>
      </c>
      <c r="C38" s="107"/>
      <c r="D38" s="107"/>
      <c r="E38" s="107"/>
      <c r="F38" s="107"/>
      <c r="G38" s="107"/>
      <c r="H38" s="107"/>
      <c r="I38" s="107"/>
      <c r="J38" s="107"/>
      <c r="K38" s="108"/>
      <c r="L38" s="82" t="s">
        <v>8</v>
      </c>
      <c r="M38" s="85">
        <v>2</v>
      </c>
      <c r="N38" s="19"/>
      <c r="O38" s="29">
        <f t="shared" si="8"/>
        <v>2</v>
      </c>
      <c r="P38" s="30">
        <f t="shared" si="9"/>
        <v>0</v>
      </c>
      <c r="Q38" s="30">
        <f t="shared" si="6"/>
        <v>0</v>
      </c>
      <c r="R38" s="37">
        <v>2</v>
      </c>
      <c r="S38" s="27">
        <f t="shared" si="7"/>
        <v>4</v>
      </c>
      <c r="U38" s="41"/>
      <c r="AC38" s="22"/>
    </row>
    <row r="39" spans="2:29" ht="32.1" customHeight="1" x14ac:dyDescent="0.25">
      <c r="B39" s="106" t="s">
        <v>36</v>
      </c>
      <c r="C39" s="107"/>
      <c r="D39" s="107"/>
      <c r="E39" s="107"/>
      <c r="F39" s="107"/>
      <c r="G39" s="107"/>
      <c r="H39" s="107"/>
      <c r="I39" s="107"/>
      <c r="J39" s="107"/>
      <c r="K39" s="108"/>
      <c r="L39" s="82" t="s">
        <v>8</v>
      </c>
      <c r="M39" s="85">
        <v>1</v>
      </c>
      <c r="N39" s="19"/>
      <c r="O39" s="29">
        <f t="shared" si="8"/>
        <v>2</v>
      </c>
      <c r="P39" s="30">
        <f t="shared" si="9"/>
        <v>0</v>
      </c>
      <c r="Q39" s="30">
        <f t="shared" si="6"/>
        <v>0</v>
      </c>
      <c r="R39" s="37">
        <v>2</v>
      </c>
      <c r="S39" s="27">
        <f t="shared" si="7"/>
        <v>2</v>
      </c>
      <c r="U39" s="41"/>
      <c r="AC39" s="22"/>
    </row>
    <row r="40" spans="2:29" ht="32.1" customHeight="1" x14ac:dyDescent="0.25">
      <c r="B40" s="106" t="s">
        <v>39</v>
      </c>
      <c r="C40" s="107"/>
      <c r="D40" s="107"/>
      <c r="E40" s="107"/>
      <c r="F40" s="107"/>
      <c r="G40" s="107"/>
      <c r="H40" s="107"/>
      <c r="I40" s="107"/>
      <c r="J40" s="107"/>
      <c r="K40" s="108"/>
      <c r="L40" s="82" t="s">
        <v>8</v>
      </c>
      <c r="M40" s="85">
        <v>3</v>
      </c>
      <c r="N40" s="19"/>
      <c r="O40" s="29">
        <f t="shared" si="8"/>
        <v>2</v>
      </c>
      <c r="P40" s="30">
        <f t="shared" si="9"/>
        <v>0</v>
      </c>
      <c r="Q40" s="30">
        <f t="shared" si="6"/>
        <v>0</v>
      </c>
      <c r="R40" s="37">
        <v>2</v>
      </c>
      <c r="S40" s="27">
        <f t="shared" si="7"/>
        <v>6</v>
      </c>
      <c r="U40" s="41"/>
      <c r="AC40" s="22"/>
    </row>
    <row r="41" spans="2:29" ht="32.1" customHeight="1" x14ac:dyDescent="0.25">
      <c r="B41" s="106" t="s">
        <v>38</v>
      </c>
      <c r="C41" s="107"/>
      <c r="D41" s="107"/>
      <c r="E41" s="107"/>
      <c r="F41" s="107"/>
      <c r="G41" s="107"/>
      <c r="H41" s="107"/>
      <c r="I41" s="107"/>
      <c r="J41" s="107"/>
      <c r="K41" s="108"/>
      <c r="L41" s="82" t="s">
        <v>8</v>
      </c>
      <c r="M41" s="85">
        <v>3</v>
      </c>
      <c r="N41" s="19"/>
      <c r="O41" s="29">
        <f t="shared" si="8"/>
        <v>2</v>
      </c>
      <c r="P41" s="30">
        <f t="shared" si="9"/>
        <v>0</v>
      </c>
      <c r="Q41" s="30">
        <f t="shared" si="6"/>
        <v>0</v>
      </c>
      <c r="R41" s="37">
        <v>2</v>
      </c>
      <c r="S41" s="27">
        <f t="shared" si="7"/>
        <v>6</v>
      </c>
      <c r="U41" s="41"/>
      <c r="AC41" s="22"/>
    </row>
    <row r="42" spans="2:29" ht="32.1" customHeight="1" x14ac:dyDescent="0.25">
      <c r="B42" s="106" t="s">
        <v>37</v>
      </c>
      <c r="C42" s="107"/>
      <c r="D42" s="107"/>
      <c r="E42" s="107"/>
      <c r="F42" s="107"/>
      <c r="G42" s="107"/>
      <c r="H42" s="107"/>
      <c r="I42" s="107"/>
      <c r="J42" s="107"/>
      <c r="K42" s="108"/>
      <c r="L42" s="82" t="s">
        <v>8</v>
      </c>
      <c r="M42" s="85">
        <v>2</v>
      </c>
      <c r="N42" s="19"/>
      <c r="O42" s="29">
        <f t="shared" si="8"/>
        <v>2</v>
      </c>
      <c r="P42" s="30">
        <f t="shared" si="9"/>
        <v>0</v>
      </c>
      <c r="Q42" s="30">
        <f t="shared" si="6"/>
        <v>0</v>
      </c>
      <c r="R42" s="37">
        <v>2</v>
      </c>
      <c r="S42" s="27">
        <f t="shared" si="7"/>
        <v>4</v>
      </c>
      <c r="U42" s="41"/>
      <c r="AC42" s="22"/>
    </row>
    <row r="43" spans="2:29" ht="32.1" customHeight="1" x14ac:dyDescent="0.25">
      <c r="B43" s="106" t="s">
        <v>41</v>
      </c>
      <c r="C43" s="107"/>
      <c r="D43" s="107"/>
      <c r="E43" s="107"/>
      <c r="F43" s="107"/>
      <c r="G43" s="107"/>
      <c r="H43" s="107"/>
      <c r="I43" s="107"/>
      <c r="J43" s="107"/>
      <c r="K43" s="108"/>
      <c r="L43" s="82" t="s">
        <v>8</v>
      </c>
      <c r="M43" s="85">
        <v>1</v>
      </c>
      <c r="N43" s="19"/>
      <c r="O43" s="29">
        <f t="shared" si="8"/>
        <v>2</v>
      </c>
      <c r="P43" s="30">
        <f t="shared" si="9"/>
        <v>0</v>
      </c>
      <c r="Q43" s="30">
        <f t="shared" si="6"/>
        <v>0</v>
      </c>
      <c r="R43" s="37">
        <v>2</v>
      </c>
      <c r="S43" s="27">
        <f t="shared" si="7"/>
        <v>2</v>
      </c>
      <c r="U43" s="41"/>
      <c r="AC43" s="22"/>
    </row>
    <row r="44" spans="2:29" ht="32.1" customHeight="1" x14ac:dyDescent="0.25">
      <c r="B44" s="106" t="s">
        <v>52</v>
      </c>
      <c r="C44" s="107"/>
      <c r="D44" s="107"/>
      <c r="E44" s="107"/>
      <c r="F44" s="107"/>
      <c r="G44" s="107"/>
      <c r="H44" s="107"/>
      <c r="I44" s="107"/>
      <c r="J44" s="107"/>
      <c r="K44" s="108"/>
      <c r="L44" s="82" t="s">
        <v>8</v>
      </c>
      <c r="M44" s="85">
        <v>3</v>
      </c>
      <c r="N44" s="19"/>
      <c r="O44" s="29">
        <f t="shared" si="8"/>
        <v>2</v>
      </c>
      <c r="P44" s="30">
        <f t="shared" si="9"/>
        <v>0</v>
      </c>
      <c r="Q44" s="30">
        <f t="shared" si="6"/>
        <v>0</v>
      </c>
      <c r="R44" s="37">
        <v>2</v>
      </c>
      <c r="S44" s="27">
        <f t="shared" si="7"/>
        <v>6</v>
      </c>
      <c r="U44" s="41"/>
      <c r="AC44" s="22"/>
    </row>
    <row r="45" spans="2:29" ht="32.1" customHeight="1" x14ac:dyDescent="0.25">
      <c r="B45" s="106" t="s">
        <v>42</v>
      </c>
      <c r="C45" s="107"/>
      <c r="D45" s="107"/>
      <c r="E45" s="107"/>
      <c r="F45" s="107"/>
      <c r="G45" s="107"/>
      <c r="H45" s="107"/>
      <c r="I45" s="107"/>
      <c r="J45" s="107"/>
      <c r="K45" s="108"/>
      <c r="L45" s="82" t="s">
        <v>8</v>
      </c>
      <c r="M45" s="85">
        <v>1</v>
      </c>
      <c r="N45" s="19"/>
      <c r="O45" s="29">
        <f t="shared" si="8"/>
        <v>2</v>
      </c>
      <c r="P45" s="30">
        <f t="shared" si="9"/>
        <v>0</v>
      </c>
      <c r="Q45" s="30">
        <f t="shared" si="6"/>
        <v>0</v>
      </c>
      <c r="R45" s="37">
        <v>2</v>
      </c>
      <c r="S45" s="27">
        <f t="shared" si="7"/>
        <v>2</v>
      </c>
      <c r="U45" s="41"/>
      <c r="AC45" s="22"/>
    </row>
    <row r="46" spans="2:29" ht="32.1" customHeight="1" x14ac:dyDescent="0.25">
      <c r="B46" s="106" t="s">
        <v>43</v>
      </c>
      <c r="C46" s="107"/>
      <c r="D46" s="107"/>
      <c r="E46" s="107"/>
      <c r="F46" s="107"/>
      <c r="G46" s="107"/>
      <c r="H46" s="107"/>
      <c r="I46" s="107"/>
      <c r="J46" s="107"/>
      <c r="K46" s="108"/>
      <c r="L46" s="82" t="s">
        <v>8</v>
      </c>
      <c r="M46" s="85">
        <v>2</v>
      </c>
      <c r="N46" s="19"/>
      <c r="O46" s="29">
        <f t="shared" si="8"/>
        <v>2</v>
      </c>
      <c r="P46" s="30">
        <f t="shared" si="9"/>
        <v>0</v>
      </c>
      <c r="Q46" s="30">
        <f t="shared" si="6"/>
        <v>0</v>
      </c>
      <c r="R46" s="37">
        <v>2</v>
      </c>
      <c r="S46" s="27">
        <f t="shared" si="7"/>
        <v>4</v>
      </c>
      <c r="U46" s="41"/>
      <c r="AC46" s="22"/>
    </row>
    <row r="47" spans="2:29" ht="32.1" customHeight="1" x14ac:dyDescent="0.25">
      <c r="B47" s="106" t="s">
        <v>40</v>
      </c>
      <c r="C47" s="107"/>
      <c r="D47" s="107"/>
      <c r="E47" s="107"/>
      <c r="F47" s="107"/>
      <c r="G47" s="107"/>
      <c r="H47" s="107"/>
      <c r="I47" s="107"/>
      <c r="J47" s="107"/>
      <c r="K47" s="108"/>
      <c r="L47" s="82" t="s">
        <v>8</v>
      </c>
      <c r="M47" s="85">
        <v>1</v>
      </c>
      <c r="N47" s="19"/>
      <c r="O47" s="29">
        <f t="shared" si="8"/>
        <v>2</v>
      </c>
      <c r="P47" s="30">
        <f t="shared" si="9"/>
        <v>0</v>
      </c>
      <c r="Q47" s="30">
        <f t="shared" si="6"/>
        <v>0</v>
      </c>
      <c r="R47" s="37">
        <v>2</v>
      </c>
      <c r="S47" s="27">
        <f t="shared" si="7"/>
        <v>2</v>
      </c>
      <c r="U47" s="41"/>
      <c r="AC47" s="22"/>
    </row>
    <row r="48" spans="2:29" ht="32.1" customHeight="1" x14ac:dyDescent="0.25">
      <c r="B48" s="106" t="s">
        <v>79</v>
      </c>
      <c r="C48" s="107"/>
      <c r="D48" s="107"/>
      <c r="E48" s="107"/>
      <c r="F48" s="107"/>
      <c r="G48" s="107"/>
      <c r="H48" s="107"/>
      <c r="I48" s="107"/>
      <c r="J48" s="107"/>
      <c r="K48" s="108"/>
      <c r="L48" s="82" t="s">
        <v>8</v>
      </c>
      <c r="M48" s="85">
        <v>1</v>
      </c>
      <c r="N48" s="19"/>
      <c r="O48" s="29">
        <f t="shared" si="8"/>
        <v>2</v>
      </c>
      <c r="P48" s="30">
        <f t="shared" si="9"/>
        <v>0</v>
      </c>
      <c r="Q48" s="30">
        <f t="shared" si="6"/>
        <v>0</v>
      </c>
      <c r="R48" s="37">
        <v>2</v>
      </c>
      <c r="S48" s="27">
        <f t="shared" si="7"/>
        <v>2</v>
      </c>
      <c r="U48" s="41"/>
      <c r="AC48" s="22"/>
    </row>
    <row r="49" spans="2:29" ht="32.1" customHeight="1" x14ac:dyDescent="0.25">
      <c r="B49" s="106" t="s">
        <v>45</v>
      </c>
      <c r="C49" s="107"/>
      <c r="D49" s="107"/>
      <c r="E49" s="107"/>
      <c r="F49" s="107"/>
      <c r="G49" s="107"/>
      <c r="H49" s="107"/>
      <c r="I49" s="107"/>
      <c r="J49" s="107"/>
      <c r="K49" s="108"/>
      <c r="L49" s="82" t="s">
        <v>8</v>
      </c>
      <c r="M49" s="85">
        <v>1</v>
      </c>
      <c r="N49" s="19"/>
      <c r="O49" s="29">
        <f t="shared" si="8"/>
        <v>2</v>
      </c>
      <c r="P49" s="30">
        <f t="shared" si="9"/>
        <v>0</v>
      </c>
      <c r="Q49" s="30">
        <f t="shared" si="6"/>
        <v>0</v>
      </c>
      <c r="R49" s="37">
        <v>2</v>
      </c>
      <c r="S49" s="27">
        <f t="shared" si="7"/>
        <v>2</v>
      </c>
      <c r="U49" s="41"/>
      <c r="AC49" s="22"/>
    </row>
    <row r="50" spans="2:29" ht="32.1" customHeight="1" x14ac:dyDescent="0.25">
      <c r="B50" s="106" t="s">
        <v>44</v>
      </c>
      <c r="C50" s="107"/>
      <c r="D50" s="107"/>
      <c r="E50" s="107"/>
      <c r="F50" s="107"/>
      <c r="G50" s="107"/>
      <c r="H50" s="107"/>
      <c r="I50" s="107"/>
      <c r="J50" s="107"/>
      <c r="K50" s="108"/>
      <c r="L50" s="82" t="s">
        <v>8</v>
      </c>
      <c r="M50" s="85">
        <v>1</v>
      </c>
      <c r="N50" s="19"/>
      <c r="O50" s="29">
        <f t="shared" si="8"/>
        <v>2</v>
      </c>
      <c r="P50" s="30">
        <f t="shared" si="9"/>
        <v>0</v>
      </c>
      <c r="Q50" s="30">
        <f t="shared" si="6"/>
        <v>0</v>
      </c>
      <c r="R50" s="37">
        <v>2</v>
      </c>
      <c r="S50" s="27">
        <f t="shared" si="7"/>
        <v>2</v>
      </c>
      <c r="U50" s="41"/>
      <c r="AC50" s="22"/>
    </row>
    <row r="51" spans="2:29" ht="32.1" customHeight="1" x14ac:dyDescent="0.25">
      <c r="B51" s="109" t="s">
        <v>46</v>
      </c>
      <c r="C51" s="110"/>
      <c r="D51" s="110"/>
      <c r="E51" s="110"/>
      <c r="F51" s="110"/>
      <c r="G51" s="110"/>
      <c r="H51" s="110"/>
      <c r="I51" s="110"/>
      <c r="J51" s="110"/>
      <c r="K51" s="111"/>
      <c r="L51" s="57">
        <f>IFERROR(S51/R51,"N/A")</f>
        <v>1</v>
      </c>
      <c r="M51" s="26">
        <f>SUMIFS(M35:M50,L35:L50,$M$3)+SUMIFS(M35:M50,L35:L50,$M$4)</f>
        <v>29</v>
      </c>
      <c r="N51" s="36"/>
      <c r="O51" s="39">
        <f>SUM(O35:O50)</f>
        <v>32</v>
      </c>
      <c r="P51" s="39">
        <f t="shared" ref="P51:Q51" si="10">SUM(P41:P50)</f>
        <v>0</v>
      </c>
      <c r="Q51" s="38">
        <f t="shared" si="10"/>
        <v>0</v>
      </c>
      <c r="R51" s="37">
        <v>2</v>
      </c>
      <c r="S51" s="35">
        <f>IFERROR(SUMIF(S35:S50,"&gt;=1")/M51,"N/A")</f>
        <v>2</v>
      </c>
      <c r="U51" s="41"/>
    </row>
    <row r="52" spans="2:29" ht="32.1" customHeight="1" x14ac:dyDescent="0.25">
      <c r="B52" s="73" t="s">
        <v>53</v>
      </c>
      <c r="C52" s="74"/>
      <c r="D52" s="75"/>
      <c r="E52" s="74"/>
      <c r="F52" s="76">
        <v>0.9</v>
      </c>
      <c r="G52" s="10"/>
      <c r="H52" s="10"/>
      <c r="I52" s="10"/>
      <c r="J52" s="10"/>
      <c r="K52" s="10"/>
      <c r="O52" s="50"/>
      <c r="P52" s="50"/>
      <c r="Q52" s="50"/>
      <c r="R52" s="50"/>
    </row>
    <row r="53" spans="2:29" ht="32.1" customHeight="1" x14ac:dyDescent="0.25">
      <c r="B53" s="109" t="s">
        <v>49</v>
      </c>
      <c r="C53" s="110"/>
      <c r="D53" s="110"/>
      <c r="E53" s="110"/>
      <c r="F53" s="110"/>
      <c r="G53" s="110"/>
      <c r="H53" s="110"/>
      <c r="I53" s="110"/>
      <c r="J53" s="110"/>
      <c r="K53" s="110"/>
      <c r="L53" s="12"/>
      <c r="M53" s="1"/>
      <c r="N53" s="1"/>
      <c r="O53" s="6"/>
      <c r="P53" s="6"/>
      <c r="Q53" s="6"/>
      <c r="R53" s="7"/>
      <c r="S53" s="66"/>
    </row>
    <row r="54" spans="2:29" ht="63.9" customHeight="1" x14ac:dyDescent="0.25"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O54" s="7"/>
      <c r="P54" s="7"/>
      <c r="Q54" s="7"/>
      <c r="R54" s="7"/>
      <c r="S54" s="66"/>
    </row>
    <row r="55" spans="2:29" ht="48.75" customHeight="1" x14ac:dyDescent="0.25">
      <c r="B55" s="113"/>
      <c r="C55" s="114"/>
      <c r="D55" s="114"/>
      <c r="E55" s="114"/>
      <c r="F55" s="114"/>
      <c r="G55" s="114"/>
      <c r="H55" s="114"/>
      <c r="I55" s="114"/>
      <c r="J55" s="114"/>
      <c r="K55" s="114"/>
      <c r="L55" s="13"/>
      <c r="O55" s="32" t="s">
        <v>8</v>
      </c>
      <c r="P55" s="33" t="s">
        <v>10</v>
      </c>
      <c r="Q55" s="33" t="s">
        <v>11</v>
      </c>
      <c r="R55" s="31" t="s">
        <v>50</v>
      </c>
      <c r="S55" s="28" t="s">
        <v>28</v>
      </c>
      <c r="U55" s="40" t="s">
        <v>30</v>
      </c>
    </row>
    <row r="56" spans="2:29" ht="32.1" customHeight="1" x14ac:dyDescent="0.25">
      <c r="B56" s="113" t="s">
        <v>80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3"/>
      <c r="O56" s="32" t="s">
        <v>8</v>
      </c>
      <c r="P56" s="33" t="s">
        <v>10</v>
      </c>
      <c r="Q56" s="33" t="s">
        <v>11</v>
      </c>
      <c r="R56" s="31" t="s">
        <v>50</v>
      </c>
      <c r="S56" s="28" t="s">
        <v>28</v>
      </c>
      <c r="U56" s="40" t="s">
        <v>30</v>
      </c>
    </row>
    <row r="57" spans="2:29" ht="32.1" customHeight="1" x14ac:dyDescent="0.25">
      <c r="B57" s="106" t="s">
        <v>55</v>
      </c>
      <c r="C57" s="107"/>
      <c r="D57" s="107"/>
      <c r="E57" s="107"/>
      <c r="F57" s="107"/>
      <c r="G57" s="107"/>
      <c r="H57" s="107"/>
      <c r="I57" s="107"/>
      <c r="J57" s="107"/>
      <c r="K57" s="107"/>
      <c r="L57" s="82" t="s">
        <v>8</v>
      </c>
      <c r="M57" s="23">
        <v>3</v>
      </c>
      <c r="N57" s="19"/>
      <c r="O57" s="29">
        <f>IF($L57=$O$13,2,0)</f>
        <v>2</v>
      </c>
      <c r="P57" s="30">
        <f>IF($L57=$P$13,0,0)</f>
        <v>0</v>
      </c>
      <c r="Q57" s="30">
        <f t="shared" ref="Q57:Q69" si="11">IF($L57=$Q$13,0,0)</f>
        <v>0</v>
      </c>
      <c r="R57" s="37">
        <v>2</v>
      </c>
      <c r="S57" s="27">
        <f t="shared" ref="S57:S69" si="12">IFERROR(IF(L57=$M$3,2,IF(L57=$M$4,0,IF(L57=$M$5,"")))*M57,"N/A")</f>
        <v>6</v>
      </c>
      <c r="U57" s="41"/>
      <c r="AC57" s="22"/>
    </row>
    <row r="58" spans="2:29" ht="32.1" customHeight="1" x14ac:dyDescent="0.25">
      <c r="B58" s="106" t="s">
        <v>56</v>
      </c>
      <c r="C58" s="107"/>
      <c r="D58" s="107"/>
      <c r="E58" s="107"/>
      <c r="F58" s="107"/>
      <c r="G58" s="107"/>
      <c r="H58" s="107"/>
      <c r="I58" s="107"/>
      <c r="J58" s="107"/>
      <c r="K58" s="107"/>
      <c r="L58" s="82" t="s">
        <v>8</v>
      </c>
      <c r="M58" s="23">
        <v>2</v>
      </c>
      <c r="N58" s="19"/>
      <c r="O58" s="29">
        <f t="shared" ref="O58:O69" si="13">IF($L58=$O$13,2,0)</f>
        <v>2</v>
      </c>
      <c r="P58" s="30">
        <f t="shared" ref="P58:P69" si="14">IF($L58=$P$13,0,0)</f>
        <v>0</v>
      </c>
      <c r="Q58" s="30">
        <f t="shared" si="11"/>
        <v>0</v>
      </c>
      <c r="R58" s="37">
        <v>2</v>
      </c>
      <c r="S58" s="27">
        <f t="shared" si="12"/>
        <v>4</v>
      </c>
      <c r="U58" s="41"/>
      <c r="AC58" s="22"/>
    </row>
    <row r="59" spans="2:29" ht="32.1" customHeight="1" x14ac:dyDescent="0.25">
      <c r="B59" s="106" t="s">
        <v>57</v>
      </c>
      <c r="C59" s="107"/>
      <c r="D59" s="107"/>
      <c r="E59" s="107"/>
      <c r="F59" s="107"/>
      <c r="G59" s="107"/>
      <c r="H59" s="107"/>
      <c r="I59" s="107"/>
      <c r="J59" s="107"/>
      <c r="K59" s="107"/>
      <c r="L59" s="82" t="s">
        <v>8</v>
      </c>
      <c r="M59" s="23">
        <v>2</v>
      </c>
      <c r="N59" s="19"/>
      <c r="O59" s="29">
        <f t="shared" si="13"/>
        <v>2</v>
      </c>
      <c r="P59" s="30">
        <f t="shared" si="14"/>
        <v>0</v>
      </c>
      <c r="Q59" s="30">
        <f t="shared" si="11"/>
        <v>0</v>
      </c>
      <c r="R59" s="37">
        <v>2</v>
      </c>
      <c r="S59" s="27">
        <f t="shared" si="12"/>
        <v>4</v>
      </c>
      <c r="U59" s="41"/>
      <c r="AC59" s="22"/>
    </row>
    <row r="60" spans="2:29" ht="32.1" customHeight="1" x14ac:dyDescent="0.25">
      <c r="B60" s="106" t="s">
        <v>58</v>
      </c>
      <c r="C60" s="107"/>
      <c r="D60" s="107"/>
      <c r="E60" s="107"/>
      <c r="F60" s="107"/>
      <c r="G60" s="107"/>
      <c r="H60" s="107"/>
      <c r="I60" s="107"/>
      <c r="J60" s="107"/>
      <c r="K60" s="107"/>
      <c r="L60" s="82" t="s">
        <v>8</v>
      </c>
      <c r="M60" s="23">
        <v>1</v>
      </c>
      <c r="N60" s="19"/>
      <c r="O60" s="29">
        <f t="shared" si="13"/>
        <v>2</v>
      </c>
      <c r="P60" s="30">
        <f t="shared" si="14"/>
        <v>0</v>
      </c>
      <c r="Q60" s="30">
        <f t="shared" si="11"/>
        <v>0</v>
      </c>
      <c r="R60" s="37">
        <v>2</v>
      </c>
      <c r="S60" s="27">
        <f t="shared" si="12"/>
        <v>2</v>
      </c>
      <c r="U60" s="41"/>
      <c r="AC60" s="22"/>
    </row>
    <row r="61" spans="2:29" ht="32.1" customHeight="1" x14ac:dyDescent="0.25">
      <c r="B61" s="106" t="s">
        <v>32</v>
      </c>
      <c r="C61" s="107"/>
      <c r="D61" s="107"/>
      <c r="E61" s="107"/>
      <c r="F61" s="107"/>
      <c r="G61" s="107"/>
      <c r="H61" s="107"/>
      <c r="I61" s="107"/>
      <c r="J61" s="107"/>
      <c r="K61" s="107"/>
      <c r="L61" s="82" t="s">
        <v>8</v>
      </c>
      <c r="M61" s="23">
        <v>3</v>
      </c>
      <c r="N61" s="19"/>
      <c r="O61" s="29">
        <f t="shared" si="13"/>
        <v>2</v>
      </c>
      <c r="P61" s="30">
        <f t="shared" si="14"/>
        <v>0</v>
      </c>
      <c r="Q61" s="30">
        <f t="shared" si="11"/>
        <v>0</v>
      </c>
      <c r="R61" s="37">
        <v>2</v>
      </c>
      <c r="S61" s="27">
        <f t="shared" si="12"/>
        <v>6</v>
      </c>
      <c r="U61" s="41"/>
      <c r="AC61" s="22"/>
    </row>
    <row r="62" spans="2:29" ht="32.1" customHeight="1" x14ac:dyDescent="0.25">
      <c r="B62" s="106" t="s">
        <v>54</v>
      </c>
      <c r="C62" s="107"/>
      <c r="D62" s="107"/>
      <c r="E62" s="107"/>
      <c r="F62" s="107"/>
      <c r="G62" s="107"/>
      <c r="H62" s="107"/>
      <c r="I62" s="107"/>
      <c r="J62" s="107"/>
      <c r="K62" s="107"/>
      <c r="L62" s="82" t="s">
        <v>8</v>
      </c>
      <c r="M62" s="23">
        <v>3</v>
      </c>
      <c r="N62" s="19"/>
      <c r="O62" s="29">
        <f t="shared" si="13"/>
        <v>2</v>
      </c>
      <c r="P62" s="30">
        <f t="shared" si="14"/>
        <v>0</v>
      </c>
      <c r="Q62" s="30">
        <f t="shared" si="11"/>
        <v>0</v>
      </c>
      <c r="R62" s="37">
        <v>2</v>
      </c>
      <c r="S62" s="27">
        <f t="shared" si="12"/>
        <v>6</v>
      </c>
      <c r="U62" s="41"/>
      <c r="AC62" s="22"/>
    </row>
    <row r="63" spans="2:29" ht="32.1" customHeight="1" x14ac:dyDescent="0.25">
      <c r="B63" s="106" t="s">
        <v>35</v>
      </c>
      <c r="C63" s="107"/>
      <c r="D63" s="107"/>
      <c r="E63" s="107"/>
      <c r="F63" s="107"/>
      <c r="G63" s="107"/>
      <c r="H63" s="107"/>
      <c r="I63" s="107"/>
      <c r="J63" s="107"/>
      <c r="K63" s="107"/>
      <c r="L63" s="82" t="s">
        <v>8</v>
      </c>
      <c r="M63" s="23">
        <v>1</v>
      </c>
      <c r="N63" s="19"/>
      <c r="O63" s="29">
        <f t="shared" si="13"/>
        <v>2</v>
      </c>
      <c r="P63" s="30">
        <f t="shared" si="14"/>
        <v>0</v>
      </c>
      <c r="Q63" s="30">
        <f t="shared" si="11"/>
        <v>0</v>
      </c>
      <c r="R63" s="37">
        <v>2</v>
      </c>
      <c r="S63" s="27">
        <f t="shared" si="12"/>
        <v>2</v>
      </c>
      <c r="U63" s="41"/>
      <c r="AC63" s="22"/>
    </row>
    <row r="64" spans="2:29" ht="32.1" customHeight="1" x14ac:dyDescent="0.25">
      <c r="B64" s="106" t="s">
        <v>59</v>
      </c>
      <c r="C64" s="107"/>
      <c r="D64" s="107"/>
      <c r="E64" s="107"/>
      <c r="F64" s="107"/>
      <c r="G64" s="107"/>
      <c r="H64" s="107"/>
      <c r="I64" s="107"/>
      <c r="J64" s="107"/>
      <c r="K64" s="107"/>
      <c r="L64" s="82" t="s">
        <v>8</v>
      </c>
      <c r="M64" s="23">
        <v>1</v>
      </c>
      <c r="N64" s="19"/>
      <c r="O64" s="29">
        <f t="shared" si="13"/>
        <v>2</v>
      </c>
      <c r="P64" s="30">
        <f t="shared" si="14"/>
        <v>0</v>
      </c>
      <c r="Q64" s="30">
        <f t="shared" si="11"/>
        <v>0</v>
      </c>
      <c r="R64" s="37">
        <v>2</v>
      </c>
      <c r="S64" s="27">
        <f t="shared" si="12"/>
        <v>2</v>
      </c>
      <c r="U64" s="41"/>
      <c r="AC64" s="22"/>
    </row>
    <row r="65" spans="2:29" ht="32.1" customHeight="1" x14ac:dyDescent="0.25">
      <c r="B65" s="106" t="s">
        <v>60</v>
      </c>
      <c r="C65" s="107"/>
      <c r="D65" s="107"/>
      <c r="E65" s="107"/>
      <c r="F65" s="107"/>
      <c r="G65" s="107"/>
      <c r="H65" s="107"/>
      <c r="I65" s="107"/>
      <c r="J65" s="107"/>
      <c r="K65" s="107"/>
      <c r="L65" s="82" t="s">
        <v>8</v>
      </c>
      <c r="M65" s="23">
        <v>1</v>
      </c>
      <c r="N65" s="19"/>
      <c r="O65" s="29">
        <f t="shared" si="13"/>
        <v>2</v>
      </c>
      <c r="P65" s="30">
        <f t="shared" si="14"/>
        <v>0</v>
      </c>
      <c r="Q65" s="30">
        <f t="shared" si="11"/>
        <v>0</v>
      </c>
      <c r="R65" s="37">
        <v>2</v>
      </c>
      <c r="S65" s="27">
        <f t="shared" si="12"/>
        <v>2</v>
      </c>
      <c r="U65" s="41"/>
      <c r="AC65" s="22"/>
    </row>
    <row r="66" spans="2:29" ht="32.1" customHeight="1" x14ac:dyDescent="0.25">
      <c r="B66" s="106" t="s">
        <v>61</v>
      </c>
      <c r="C66" s="107"/>
      <c r="D66" s="107"/>
      <c r="E66" s="107"/>
      <c r="F66" s="107"/>
      <c r="G66" s="107"/>
      <c r="H66" s="107"/>
      <c r="I66" s="107"/>
      <c r="J66" s="107"/>
      <c r="K66" s="107"/>
      <c r="L66" s="82" t="s">
        <v>8</v>
      </c>
      <c r="M66" s="23">
        <v>1</v>
      </c>
      <c r="N66" s="19"/>
      <c r="O66" s="29">
        <f t="shared" si="13"/>
        <v>2</v>
      </c>
      <c r="P66" s="30">
        <f t="shared" si="14"/>
        <v>0</v>
      </c>
      <c r="Q66" s="30">
        <f t="shared" si="11"/>
        <v>0</v>
      </c>
      <c r="R66" s="37">
        <v>2</v>
      </c>
      <c r="S66" s="27">
        <f t="shared" si="12"/>
        <v>2</v>
      </c>
      <c r="U66" s="41"/>
      <c r="AC66" s="22"/>
    </row>
    <row r="67" spans="2:29" ht="32.1" customHeight="1" x14ac:dyDescent="0.25">
      <c r="B67" s="106" t="s">
        <v>62</v>
      </c>
      <c r="C67" s="107"/>
      <c r="D67" s="107"/>
      <c r="E67" s="107"/>
      <c r="F67" s="107"/>
      <c r="G67" s="107"/>
      <c r="H67" s="107"/>
      <c r="I67" s="107"/>
      <c r="J67" s="107"/>
      <c r="K67" s="107"/>
      <c r="L67" s="82" t="s">
        <v>8</v>
      </c>
      <c r="M67" s="23">
        <v>3</v>
      </c>
      <c r="N67" s="19"/>
      <c r="O67" s="29">
        <f t="shared" si="13"/>
        <v>2</v>
      </c>
      <c r="P67" s="30">
        <f t="shared" si="14"/>
        <v>0</v>
      </c>
      <c r="Q67" s="30">
        <f t="shared" si="11"/>
        <v>0</v>
      </c>
      <c r="R67" s="37">
        <v>2</v>
      </c>
      <c r="S67" s="27">
        <f t="shared" si="12"/>
        <v>6</v>
      </c>
      <c r="U67" s="41"/>
      <c r="AC67" s="22"/>
    </row>
    <row r="68" spans="2:29" ht="32.1" customHeight="1" x14ac:dyDescent="0.25">
      <c r="B68" s="106" t="s">
        <v>63</v>
      </c>
      <c r="C68" s="107"/>
      <c r="D68" s="107"/>
      <c r="E68" s="107"/>
      <c r="F68" s="107"/>
      <c r="G68" s="107"/>
      <c r="H68" s="107"/>
      <c r="I68" s="107"/>
      <c r="J68" s="107"/>
      <c r="K68" s="107"/>
      <c r="L68" s="82" t="s">
        <v>8</v>
      </c>
      <c r="M68" s="23">
        <v>3</v>
      </c>
      <c r="N68" s="19"/>
      <c r="O68" s="29">
        <f t="shared" si="13"/>
        <v>2</v>
      </c>
      <c r="P68" s="30">
        <f t="shared" si="14"/>
        <v>0</v>
      </c>
      <c r="Q68" s="30">
        <f t="shared" si="11"/>
        <v>0</v>
      </c>
      <c r="R68" s="37">
        <v>2</v>
      </c>
      <c r="S68" s="27">
        <f t="shared" si="12"/>
        <v>6</v>
      </c>
      <c r="U68" s="41"/>
      <c r="AC68" s="22"/>
    </row>
    <row r="69" spans="2:29" ht="32.1" customHeight="1" x14ac:dyDescent="0.25">
      <c r="B69" s="106" t="s">
        <v>81</v>
      </c>
      <c r="C69" s="107"/>
      <c r="D69" s="107"/>
      <c r="E69" s="107"/>
      <c r="F69" s="107"/>
      <c r="G69" s="107"/>
      <c r="H69" s="107"/>
      <c r="I69" s="107"/>
      <c r="J69" s="107"/>
      <c r="K69" s="107"/>
      <c r="L69" s="82" t="s">
        <v>8</v>
      </c>
      <c r="M69" s="23">
        <v>1</v>
      </c>
      <c r="N69" s="19"/>
      <c r="O69" s="29">
        <f t="shared" si="13"/>
        <v>2</v>
      </c>
      <c r="P69" s="30">
        <f t="shared" si="14"/>
        <v>0</v>
      </c>
      <c r="Q69" s="30">
        <f t="shared" si="11"/>
        <v>0</v>
      </c>
      <c r="R69" s="37">
        <v>2</v>
      </c>
      <c r="S69" s="27">
        <f t="shared" si="12"/>
        <v>2</v>
      </c>
      <c r="U69" s="41"/>
      <c r="AC69" s="22"/>
    </row>
    <row r="70" spans="2:29" ht="32.1" customHeight="1" x14ac:dyDescent="0.25">
      <c r="B70" s="109" t="s">
        <v>46</v>
      </c>
      <c r="C70" s="110"/>
      <c r="D70" s="110"/>
      <c r="E70" s="110"/>
      <c r="F70" s="110"/>
      <c r="G70" s="110"/>
      <c r="H70" s="110"/>
      <c r="I70" s="110"/>
      <c r="J70" s="110"/>
      <c r="K70" s="111"/>
      <c r="L70" s="57">
        <f>IFERROR(S70/R70,"N/A")</f>
        <v>1</v>
      </c>
      <c r="M70" s="26">
        <f>SUMIFS(M56:M69,L56:L69,$M$3)+SUMIFS(M56:M69,L56:L69,$M$4)</f>
        <v>25</v>
      </c>
      <c r="N70" s="36"/>
      <c r="O70" s="39">
        <f>SUM(O57:O69)</f>
        <v>26</v>
      </c>
      <c r="P70" s="39">
        <f t="shared" ref="P70:Q70" si="15">SUM(P60:P69)</f>
        <v>0</v>
      </c>
      <c r="Q70" s="38">
        <f t="shared" si="15"/>
        <v>0</v>
      </c>
      <c r="R70" s="37">
        <v>2</v>
      </c>
      <c r="S70" s="35">
        <f>IFERROR(SUMIF(S57:S69,"&gt;=1")/M70,"N/A")</f>
        <v>2</v>
      </c>
      <c r="U70" s="41"/>
    </row>
    <row r="71" spans="2:29" s="17" customFormat="1" ht="32.1" customHeight="1" x14ac:dyDescent="0.25">
      <c r="B71" s="73" t="s">
        <v>53</v>
      </c>
      <c r="C71" s="74"/>
      <c r="D71" s="75"/>
      <c r="E71" s="74"/>
      <c r="F71" s="76">
        <v>0.9</v>
      </c>
      <c r="G71" s="16"/>
      <c r="H71" s="16"/>
      <c r="I71" s="16"/>
      <c r="J71" s="16"/>
      <c r="K71" s="16"/>
      <c r="O71" s="4"/>
      <c r="P71" s="4"/>
      <c r="Q71" s="4"/>
      <c r="R71" s="4"/>
      <c r="S71" s="19"/>
      <c r="T71" s="4"/>
      <c r="U71" s="41"/>
    </row>
    <row r="72" spans="2:29" ht="32.1" customHeight="1" x14ac:dyDescent="0.25">
      <c r="B72" s="109" t="s">
        <v>49</v>
      </c>
      <c r="C72" s="110"/>
      <c r="D72" s="110"/>
      <c r="E72" s="110"/>
      <c r="F72" s="110"/>
      <c r="G72" s="110"/>
      <c r="H72" s="110"/>
      <c r="I72" s="110"/>
      <c r="J72" s="110"/>
      <c r="K72" s="110"/>
      <c r="L72" s="12"/>
      <c r="M72" s="1"/>
      <c r="N72" s="1"/>
      <c r="U72" s="41"/>
    </row>
    <row r="73" spans="2:29" ht="63.9" customHeight="1" x14ac:dyDescent="0.25"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U73" s="41"/>
    </row>
    <row r="74" spans="2:29" ht="32.1" customHeight="1" x14ac:dyDescent="0.25"/>
    <row r="75" spans="2:29" ht="32.1" customHeight="1" x14ac:dyDescent="0.25">
      <c r="B75" s="113" t="s">
        <v>82</v>
      </c>
      <c r="C75" s="114"/>
      <c r="D75" s="114"/>
      <c r="E75" s="114"/>
      <c r="F75" s="114"/>
      <c r="G75" s="114"/>
      <c r="H75" s="114"/>
      <c r="I75" s="114"/>
      <c r="J75" s="114"/>
      <c r="K75" s="114"/>
      <c r="L75" s="13"/>
      <c r="O75" s="32" t="s">
        <v>8</v>
      </c>
      <c r="P75" s="33" t="s">
        <v>10</v>
      </c>
      <c r="Q75" s="33" t="s">
        <v>11</v>
      </c>
      <c r="R75" s="5"/>
      <c r="S75" s="66"/>
      <c r="U75" s="40" t="s">
        <v>30</v>
      </c>
    </row>
    <row r="76" spans="2:29" ht="32.1" customHeight="1" x14ac:dyDescent="0.25">
      <c r="B76" s="106" t="s">
        <v>64</v>
      </c>
      <c r="C76" s="107"/>
      <c r="D76" s="107"/>
      <c r="E76" s="107"/>
      <c r="F76" s="107"/>
      <c r="G76" s="107"/>
      <c r="H76" s="107"/>
      <c r="I76" s="107"/>
      <c r="J76" s="107"/>
      <c r="K76" s="108"/>
      <c r="L76" s="82" t="s">
        <v>8</v>
      </c>
      <c r="M76" s="23">
        <v>3</v>
      </c>
      <c r="N76" s="19"/>
      <c r="O76" s="48">
        <f t="shared" ref="O76:O87" si="16">IF($L76=$O$13,2,0)</f>
        <v>2</v>
      </c>
      <c r="P76" s="48">
        <f t="shared" ref="P76:P87" si="17">IF($L76=$P$13,0,0)</f>
        <v>0</v>
      </c>
      <c r="Q76" s="5">
        <f t="shared" ref="Q76:Q87" si="18">IF($L76=$Q$13,0,0)</f>
        <v>0</v>
      </c>
      <c r="R76" s="48">
        <v>2</v>
      </c>
      <c r="S76" s="27">
        <f t="shared" ref="S76:S87" si="19">IFERROR(IF(L76=$M$3,2,IF(L76=$M$4,0,IF(L76=$M$5,"")))*M76,"N/A")</f>
        <v>6</v>
      </c>
      <c r="U76" s="41"/>
      <c r="AC76" s="22"/>
    </row>
    <row r="77" spans="2:29" ht="32.1" customHeight="1" x14ac:dyDescent="0.25">
      <c r="B77" s="106" t="s">
        <v>63</v>
      </c>
      <c r="C77" s="107"/>
      <c r="D77" s="107"/>
      <c r="E77" s="107"/>
      <c r="F77" s="107"/>
      <c r="G77" s="107"/>
      <c r="H77" s="107"/>
      <c r="I77" s="107"/>
      <c r="J77" s="107"/>
      <c r="K77" s="108"/>
      <c r="L77" s="82" t="s">
        <v>8</v>
      </c>
      <c r="M77" s="23">
        <v>3</v>
      </c>
      <c r="N77" s="19"/>
      <c r="O77" s="48">
        <f t="shared" si="16"/>
        <v>2</v>
      </c>
      <c r="P77" s="48">
        <f t="shared" si="17"/>
        <v>0</v>
      </c>
      <c r="Q77" s="5">
        <f t="shared" si="18"/>
        <v>0</v>
      </c>
      <c r="R77" s="48">
        <v>2</v>
      </c>
      <c r="S77" s="27">
        <f t="shared" si="19"/>
        <v>6</v>
      </c>
      <c r="U77" s="41"/>
      <c r="AC77" s="22"/>
    </row>
    <row r="78" spans="2:29" ht="32.1" customHeight="1" x14ac:dyDescent="0.25">
      <c r="B78" s="106" t="s">
        <v>65</v>
      </c>
      <c r="C78" s="107"/>
      <c r="D78" s="107"/>
      <c r="E78" s="107"/>
      <c r="F78" s="107"/>
      <c r="G78" s="107"/>
      <c r="H78" s="107"/>
      <c r="I78" s="107"/>
      <c r="J78" s="107"/>
      <c r="K78" s="108"/>
      <c r="L78" s="82" t="s">
        <v>8</v>
      </c>
      <c r="M78" s="23">
        <v>3</v>
      </c>
      <c r="N78" s="19"/>
      <c r="O78" s="48">
        <f t="shared" si="16"/>
        <v>2</v>
      </c>
      <c r="P78" s="48">
        <f t="shared" si="17"/>
        <v>0</v>
      </c>
      <c r="Q78" s="5">
        <f t="shared" si="18"/>
        <v>0</v>
      </c>
      <c r="R78" s="48">
        <v>2</v>
      </c>
      <c r="S78" s="27">
        <f t="shared" si="19"/>
        <v>6</v>
      </c>
      <c r="U78" s="41"/>
      <c r="AC78" s="22"/>
    </row>
    <row r="79" spans="2:29" ht="32.1" customHeight="1" x14ac:dyDescent="0.25">
      <c r="B79" s="106" t="s">
        <v>66</v>
      </c>
      <c r="C79" s="107"/>
      <c r="D79" s="107"/>
      <c r="E79" s="107"/>
      <c r="F79" s="107"/>
      <c r="G79" s="107"/>
      <c r="H79" s="107"/>
      <c r="I79" s="107"/>
      <c r="J79" s="107"/>
      <c r="K79" s="108"/>
      <c r="L79" s="82" t="s">
        <v>8</v>
      </c>
      <c r="M79" s="23">
        <v>2</v>
      </c>
      <c r="N79" s="19"/>
      <c r="O79" s="48">
        <f t="shared" si="16"/>
        <v>2</v>
      </c>
      <c r="P79" s="48">
        <f t="shared" si="17"/>
        <v>0</v>
      </c>
      <c r="Q79" s="5">
        <f t="shared" si="18"/>
        <v>0</v>
      </c>
      <c r="R79" s="48">
        <v>2</v>
      </c>
      <c r="S79" s="27">
        <f t="shared" si="19"/>
        <v>4</v>
      </c>
      <c r="U79" s="41"/>
      <c r="AC79" s="22"/>
    </row>
    <row r="80" spans="2:29" ht="32.1" customHeight="1" x14ac:dyDescent="0.25">
      <c r="B80" s="106" t="s">
        <v>32</v>
      </c>
      <c r="C80" s="107"/>
      <c r="D80" s="107"/>
      <c r="E80" s="107"/>
      <c r="F80" s="107"/>
      <c r="G80" s="107"/>
      <c r="H80" s="107"/>
      <c r="I80" s="107"/>
      <c r="J80" s="107"/>
      <c r="K80" s="108"/>
      <c r="L80" s="82" t="s">
        <v>8</v>
      </c>
      <c r="M80" s="23">
        <v>3</v>
      </c>
      <c r="N80" s="19"/>
      <c r="O80" s="48">
        <f t="shared" si="16"/>
        <v>2</v>
      </c>
      <c r="P80" s="48">
        <f t="shared" si="17"/>
        <v>0</v>
      </c>
      <c r="Q80" s="5">
        <f t="shared" si="18"/>
        <v>0</v>
      </c>
      <c r="R80" s="48">
        <v>2</v>
      </c>
      <c r="S80" s="27">
        <f t="shared" si="19"/>
        <v>6</v>
      </c>
      <c r="U80" s="41"/>
      <c r="AC80" s="22"/>
    </row>
    <row r="81" spans="2:29" ht="32.1" customHeight="1" x14ac:dyDescent="0.25">
      <c r="B81" s="106" t="s">
        <v>51</v>
      </c>
      <c r="C81" s="107"/>
      <c r="D81" s="107"/>
      <c r="E81" s="107"/>
      <c r="F81" s="107"/>
      <c r="G81" s="107"/>
      <c r="H81" s="107"/>
      <c r="I81" s="107"/>
      <c r="J81" s="107"/>
      <c r="K81" s="108"/>
      <c r="L81" s="82" t="s">
        <v>8</v>
      </c>
      <c r="M81" s="23">
        <v>2</v>
      </c>
      <c r="N81" s="19"/>
      <c r="O81" s="48">
        <f t="shared" si="16"/>
        <v>2</v>
      </c>
      <c r="P81" s="48">
        <f t="shared" si="17"/>
        <v>0</v>
      </c>
      <c r="Q81" s="5">
        <f t="shared" si="18"/>
        <v>0</v>
      </c>
      <c r="R81" s="48">
        <v>2</v>
      </c>
      <c r="S81" s="27">
        <f t="shared" si="19"/>
        <v>4</v>
      </c>
      <c r="U81" s="41"/>
      <c r="AC81" s="22"/>
    </row>
    <row r="82" spans="2:29" ht="32.1" customHeight="1" x14ac:dyDescent="0.25">
      <c r="B82" s="106" t="s">
        <v>36</v>
      </c>
      <c r="C82" s="107"/>
      <c r="D82" s="107"/>
      <c r="E82" s="107"/>
      <c r="F82" s="107"/>
      <c r="G82" s="107"/>
      <c r="H82" s="107"/>
      <c r="I82" s="107"/>
      <c r="J82" s="107"/>
      <c r="K82" s="108"/>
      <c r="L82" s="82" t="s">
        <v>8</v>
      </c>
      <c r="M82" s="23">
        <v>1</v>
      </c>
      <c r="N82" s="19"/>
      <c r="O82" s="48">
        <f t="shared" si="16"/>
        <v>2</v>
      </c>
      <c r="P82" s="48">
        <f t="shared" si="17"/>
        <v>0</v>
      </c>
      <c r="Q82" s="5">
        <f t="shared" si="18"/>
        <v>0</v>
      </c>
      <c r="R82" s="48">
        <v>2</v>
      </c>
      <c r="S82" s="27">
        <f t="shared" si="19"/>
        <v>2</v>
      </c>
      <c r="U82" s="41"/>
      <c r="AC82" s="22"/>
    </row>
    <row r="83" spans="2:29" ht="32.1" customHeight="1" x14ac:dyDescent="0.25">
      <c r="B83" s="106" t="s">
        <v>40</v>
      </c>
      <c r="C83" s="107"/>
      <c r="D83" s="107"/>
      <c r="E83" s="107"/>
      <c r="F83" s="107"/>
      <c r="G83" s="107"/>
      <c r="H83" s="107"/>
      <c r="I83" s="107"/>
      <c r="J83" s="107"/>
      <c r="K83" s="108"/>
      <c r="L83" s="82" t="s">
        <v>8</v>
      </c>
      <c r="M83" s="23">
        <v>1</v>
      </c>
      <c r="N83" s="19"/>
      <c r="O83" s="48">
        <f t="shared" si="16"/>
        <v>2</v>
      </c>
      <c r="P83" s="48">
        <f t="shared" si="17"/>
        <v>0</v>
      </c>
      <c r="Q83" s="5">
        <f t="shared" si="18"/>
        <v>0</v>
      </c>
      <c r="R83" s="48">
        <v>2</v>
      </c>
      <c r="S83" s="27">
        <f t="shared" si="19"/>
        <v>2</v>
      </c>
      <c r="U83" s="41"/>
      <c r="AC83" s="22"/>
    </row>
    <row r="84" spans="2:29" ht="32.1" customHeight="1" x14ac:dyDescent="0.25">
      <c r="B84" s="106" t="s">
        <v>42</v>
      </c>
      <c r="C84" s="107"/>
      <c r="D84" s="107"/>
      <c r="E84" s="107"/>
      <c r="F84" s="107"/>
      <c r="G84" s="107"/>
      <c r="H84" s="107"/>
      <c r="I84" s="107"/>
      <c r="J84" s="107"/>
      <c r="K84" s="108"/>
      <c r="L84" s="82" t="s">
        <v>8</v>
      </c>
      <c r="M84" s="23">
        <v>1</v>
      </c>
      <c r="N84" s="19"/>
      <c r="O84" s="48">
        <f t="shared" si="16"/>
        <v>2</v>
      </c>
      <c r="P84" s="48">
        <f t="shared" si="17"/>
        <v>0</v>
      </c>
      <c r="Q84" s="5">
        <f t="shared" si="18"/>
        <v>0</v>
      </c>
      <c r="R84" s="48">
        <v>2</v>
      </c>
      <c r="S84" s="27">
        <f t="shared" si="19"/>
        <v>2</v>
      </c>
      <c r="U84" s="41"/>
      <c r="AC84" s="22"/>
    </row>
    <row r="85" spans="2:29" ht="32.1" customHeight="1" x14ac:dyDescent="0.25">
      <c r="B85" s="106" t="s">
        <v>37</v>
      </c>
      <c r="C85" s="107"/>
      <c r="D85" s="107"/>
      <c r="E85" s="107"/>
      <c r="F85" s="107"/>
      <c r="G85" s="107"/>
      <c r="H85" s="107"/>
      <c r="I85" s="107"/>
      <c r="J85" s="107"/>
      <c r="K85" s="108"/>
      <c r="L85" s="82" t="s">
        <v>8</v>
      </c>
      <c r="M85" s="23">
        <v>1</v>
      </c>
      <c r="N85" s="19"/>
      <c r="O85" s="48">
        <f t="shared" si="16"/>
        <v>2</v>
      </c>
      <c r="P85" s="48">
        <f t="shared" si="17"/>
        <v>0</v>
      </c>
      <c r="Q85" s="5">
        <f t="shared" si="18"/>
        <v>0</v>
      </c>
      <c r="R85" s="48">
        <v>2</v>
      </c>
      <c r="S85" s="27">
        <f t="shared" si="19"/>
        <v>2</v>
      </c>
      <c r="U85" s="41"/>
      <c r="AC85" s="22"/>
    </row>
    <row r="86" spans="2:29" ht="37.5" customHeight="1" x14ac:dyDescent="0.25">
      <c r="B86" s="106" t="s">
        <v>45</v>
      </c>
      <c r="C86" s="107"/>
      <c r="D86" s="107"/>
      <c r="E86" s="107"/>
      <c r="F86" s="107"/>
      <c r="G86" s="107"/>
      <c r="H86" s="107"/>
      <c r="I86" s="107"/>
      <c r="J86" s="107"/>
      <c r="K86" s="108"/>
      <c r="L86" s="82" t="s">
        <v>8</v>
      </c>
      <c r="M86" s="23">
        <v>1</v>
      </c>
      <c r="N86" s="19"/>
      <c r="O86" s="48">
        <f t="shared" si="16"/>
        <v>2</v>
      </c>
      <c r="P86" s="48">
        <f t="shared" si="17"/>
        <v>0</v>
      </c>
      <c r="Q86" s="5">
        <f t="shared" si="18"/>
        <v>0</v>
      </c>
      <c r="R86" s="48">
        <v>2</v>
      </c>
      <c r="S86" s="27">
        <f t="shared" si="19"/>
        <v>2</v>
      </c>
      <c r="U86" s="41"/>
      <c r="AC86" s="22"/>
    </row>
    <row r="87" spans="2:29" ht="32.1" customHeight="1" x14ac:dyDescent="0.25">
      <c r="B87" s="106" t="s">
        <v>44</v>
      </c>
      <c r="C87" s="107"/>
      <c r="D87" s="107"/>
      <c r="E87" s="107"/>
      <c r="F87" s="107"/>
      <c r="G87" s="107"/>
      <c r="H87" s="107"/>
      <c r="I87" s="107"/>
      <c r="J87" s="107"/>
      <c r="K87" s="108"/>
      <c r="L87" s="82" t="s">
        <v>8</v>
      </c>
      <c r="M87" s="23">
        <v>1</v>
      </c>
      <c r="N87" s="19"/>
      <c r="O87" s="48">
        <f t="shared" si="16"/>
        <v>2</v>
      </c>
      <c r="P87" s="48">
        <f t="shared" si="17"/>
        <v>0</v>
      </c>
      <c r="Q87" s="5">
        <f t="shared" si="18"/>
        <v>0</v>
      </c>
      <c r="R87" s="48">
        <v>2</v>
      </c>
      <c r="S87" s="27">
        <f t="shared" si="19"/>
        <v>2</v>
      </c>
      <c r="U87" s="41"/>
      <c r="AC87" s="22"/>
    </row>
    <row r="88" spans="2:29" ht="32.1" customHeight="1" x14ac:dyDescent="0.25">
      <c r="B88" s="109" t="s">
        <v>46</v>
      </c>
      <c r="C88" s="110"/>
      <c r="D88" s="110"/>
      <c r="E88" s="110"/>
      <c r="F88" s="110"/>
      <c r="G88" s="110"/>
      <c r="H88" s="110"/>
      <c r="I88" s="110"/>
      <c r="J88" s="110"/>
      <c r="K88" s="111"/>
      <c r="L88" s="57">
        <f>IFERROR(S88/R88,"N/A")</f>
        <v>1</v>
      </c>
      <c r="M88" s="26">
        <f>SUMIFS(M72:M87,L72:L87,$M$3)+SUMIFS(M72:M87,L72:L87,$M$4)</f>
        <v>22</v>
      </c>
      <c r="N88" s="36"/>
      <c r="O88" s="49">
        <f>SUM(O75:O87)</f>
        <v>24</v>
      </c>
      <c r="P88" s="49">
        <f t="shared" ref="P88:Q88" si="20">SUM(P78:P87)</f>
        <v>0</v>
      </c>
      <c r="Q88" s="14">
        <f t="shared" si="20"/>
        <v>0</v>
      </c>
      <c r="R88" s="49">
        <v>2</v>
      </c>
      <c r="S88" s="44">
        <f>IFERROR(SUMIF(S76:S87,"&gt;=1")/M88,"N/A")</f>
        <v>2</v>
      </c>
      <c r="U88" s="41"/>
    </row>
    <row r="89" spans="2:29" s="17" customFormat="1" ht="32.1" customHeight="1" x14ac:dyDescent="0.25">
      <c r="B89" s="73" t="s">
        <v>53</v>
      </c>
      <c r="C89" s="74"/>
      <c r="D89" s="75"/>
      <c r="E89" s="74"/>
      <c r="F89" s="76">
        <v>0.9</v>
      </c>
      <c r="G89" s="16"/>
      <c r="H89" s="16"/>
      <c r="I89" s="16"/>
      <c r="J89" s="16"/>
      <c r="K89" s="16"/>
      <c r="O89" s="51"/>
      <c r="P89" s="51"/>
      <c r="Q89" s="51"/>
      <c r="R89" s="51"/>
      <c r="S89" s="68"/>
    </row>
    <row r="90" spans="2:29" ht="32.1" customHeight="1" x14ac:dyDescent="0.25">
      <c r="B90" s="109" t="s">
        <v>49</v>
      </c>
      <c r="C90" s="110"/>
      <c r="D90" s="110"/>
      <c r="E90" s="110"/>
      <c r="F90" s="110"/>
      <c r="G90" s="110"/>
      <c r="H90" s="110"/>
      <c r="I90" s="110"/>
      <c r="J90" s="110"/>
      <c r="K90" s="110"/>
      <c r="L90" s="12"/>
      <c r="M90" s="1"/>
      <c r="N90" s="1"/>
      <c r="O90" s="6"/>
      <c r="P90" s="6"/>
      <c r="Q90" s="6"/>
      <c r="R90" s="7"/>
      <c r="S90" s="66"/>
    </row>
    <row r="91" spans="2:29" ht="63.9" customHeight="1" x14ac:dyDescent="0.25"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O91" s="7"/>
      <c r="P91" s="7"/>
      <c r="Q91" s="7"/>
      <c r="R91" s="7"/>
      <c r="S91" s="66"/>
    </row>
    <row r="92" spans="2:29" ht="37.5" customHeight="1" x14ac:dyDescent="0.25">
      <c r="B92" s="113"/>
      <c r="C92" s="114"/>
      <c r="D92" s="114"/>
      <c r="E92" s="114"/>
      <c r="F92" s="114"/>
      <c r="G92" s="114"/>
      <c r="H92" s="114"/>
      <c r="I92" s="114"/>
      <c r="J92" s="114"/>
      <c r="K92" s="114"/>
      <c r="L92" s="13"/>
      <c r="O92" s="32" t="s">
        <v>8</v>
      </c>
      <c r="P92" s="33" t="s">
        <v>10</v>
      </c>
      <c r="Q92" s="33" t="s">
        <v>11</v>
      </c>
      <c r="R92" s="5"/>
      <c r="S92" s="66"/>
    </row>
    <row r="93" spans="2:29" ht="63.9" customHeight="1" x14ac:dyDescent="0.25">
      <c r="B93" s="113" t="s">
        <v>83</v>
      </c>
      <c r="C93" s="114"/>
      <c r="D93" s="114"/>
      <c r="E93" s="114"/>
      <c r="F93" s="114"/>
      <c r="G93" s="114"/>
      <c r="H93" s="114"/>
      <c r="I93" s="114"/>
      <c r="J93" s="114"/>
      <c r="K93" s="114"/>
      <c r="L93" s="13"/>
      <c r="O93" s="32" t="s">
        <v>8</v>
      </c>
      <c r="P93" s="33" t="s">
        <v>10</v>
      </c>
      <c r="Q93" s="33" t="s">
        <v>11</v>
      </c>
      <c r="R93" s="5"/>
      <c r="S93" s="66"/>
    </row>
    <row r="94" spans="2:29" ht="42.75" customHeight="1" x14ac:dyDescent="0.25">
      <c r="B94" s="106" t="s">
        <v>32</v>
      </c>
      <c r="C94" s="107"/>
      <c r="D94" s="107"/>
      <c r="E94" s="107"/>
      <c r="F94" s="107"/>
      <c r="G94" s="107"/>
      <c r="H94" s="107"/>
      <c r="I94" s="107"/>
      <c r="J94" s="107"/>
      <c r="K94" s="108"/>
      <c r="L94" s="82" t="s">
        <v>8</v>
      </c>
      <c r="M94" s="23">
        <v>3</v>
      </c>
      <c r="O94" s="48">
        <f t="shared" ref="O94" si="21">IF($L94=$O$13,2,0)</f>
        <v>2</v>
      </c>
      <c r="P94" s="48">
        <f t="shared" ref="P94" si="22">IF($L94=$P$13,0,0)</f>
        <v>0</v>
      </c>
      <c r="Q94" s="5">
        <f t="shared" ref="Q94" si="23">IF($L94=$Q$13,0,0)</f>
        <v>0</v>
      </c>
      <c r="R94" s="48">
        <v>2</v>
      </c>
      <c r="S94" s="27">
        <f t="shared" ref="S94:S95" si="24">IFERROR(IF(L94=$M$3,2,IF(L94=$M$4,0,IF(L94=$M$5,"")))*M94,"N/A")</f>
        <v>6</v>
      </c>
    </row>
    <row r="95" spans="2:29" ht="22.5" customHeight="1" x14ac:dyDescent="0.25">
      <c r="B95" s="106" t="s">
        <v>44</v>
      </c>
      <c r="C95" s="107"/>
      <c r="D95" s="107"/>
      <c r="E95" s="107"/>
      <c r="F95" s="107"/>
      <c r="G95" s="107"/>
      <c r="H95" s="107"/>
      <c r="I95" s="107"/>
      <c r="J95" s="107"/>
      <c r="K95" s="108"/>
      <c r="L95" s="82" t="s">
        <v>8</v>
      </c>
      <c r="M95" s="23">
        <v>1</v>
      </c>
      <c r="O95" s="48" t="e">
        <f>IF(#REF!=$O$13,2,0)</f>
        <v>#REF!</v>
      </c>
      <c r="P95" s="48" t="e">
        <f>IF(#REF!=$P$13,0,0)</f>
        <v>#REF!</v>
      </c>
      <c r="Q95" s="5" t="e">
        <f>IF(#REF!=$Q$13,0,0)</f>
        <v>#REF!</v>
      </c>
      <c r="R95" s="48">
        <v>2</v>
      </c>
      <c r="S95" s="27">
        <f t="shared" si="24"/>
        <v>2</v>
      </c>
    </row>
    <row r="96" spans="2:29" ht="63.9" customHeight="1" x14ac:dyDescent="0.25">
      <c r="B96" s="109" t="s">
        <v>46</v>
      </c>
      <c r="C96" s="110"/>
      <c r="D96" s="110"/>
      <c r="E96" s="110"/>
      <c r="F96" s="110"/>
      <c r="G96" s="110"/>
      <c r="H96" s="110"/>
      <c r="I96" s="110"/>
      <c r="J96" s="110"/>
      <c r="K96" s="111"/>
      <c r="L96" s="57">
        <f>IFERROR(S96/R96,"N/A")</f>
        <v>1</v>
      </c>
      <c r="M96" s="26">
        <f>SUMIFS(M93:M95,L93:L95,$M$3)+SUMIFS(M93:M95,L93:L95,$M$4)</f>
        <v>4</v>
      </c>
      <c r="O96" s="49" t="e">
        <f>SUM(O94:O95)</f>
        <v>#REF!</v>
      </c>
      <c r="P96" s="49" t="e">
        <f>SUM(P93:P95)</f>
        <v>#REF!</v>
      </c>
      <c r="Q96" s="49" t="e">
        <f>SUM(Q93:Q95)</f>
        <v>#REF!</v>
      </c>
      <c r="R96" s="49">
        <v>2</v>
      </c>
      <c r="S96" s="44">
        <f>IFERROR(SUMIF(S94:S95,"&gt;=1")/M96,"N/A")</f>
        <v>2</v>
      </c>
    </row>
    <row r="97" spans="2:29" ht="63.9" customHeight="1" x14ac:dyDescent="0.25">
      <c r="B97" s="73" t="s">
        <v>53</v>
      </c>
      <c r="C97" s="74"/>
      <c r="D97" s="75"/>
      <c r="E97" s="74"/>
      <c r="F97" s="76">
        <v>0.9</v>
      </c>
      <c r="G97" s="16"/>
      <c r="H97" s="16"/>
      <c r="I97" s="16"/>
      <c r="J97" s="16"/>
      <c r="K97" s="16"/>
      <c r="L97" s="17"/>
      <c r="M97" s="17"/>
    </row>
    <row r="98" spans="2:29" ht="63.9" customHeight="1" x14ac:dyDescent="0.25">
      <c r="B98" s="109" t="s">
        <v>49</v>
      </c>
      <c r="C98" s="110"/>
      <c r="D98" s="110"/>
      <c r="E98" s="110"/>
      <c r="F98" s="110"/>
      <c r="G98" s="110"/>
      <c r="H98" s="110"/>
      <c r="I98" s="110"/>
      <c r="J98" s="110"/>
      <c r="K98" s="110"/>
      <c r="L98" s="12"/>
      <c r="M98" s="1"/>
    </row>
    <row r="99" spans="2:29" ht="32.1" customHeight="1" x14ac:dyDescent="0.25"/>
    <row r="100" spans="2:29" ht="32.1" customHeight="1" x14ac:dyDescent="0.25">
      <c r="B100" s="113" t="s">
        <v>84</v>
      </c>
      <c r="C100" s="114"/>
      <c r="D100" s="114"/>
      <c r="E100" s="114"/>
      <c r="F100" s="114"/>
      <c r="G100" s="114"/>
      <c r="H100" s="114"/>
      <c r="I100" s="114"/>
      <c r="J100" s="114"/>
      <c r="K100" s="114"/>
      <c r="L100" s="13"/>
      <c r="O100" s="32" t="s">
        <v>8</v>
      </c>
      <c r="P100" s="33" t="s">
        <v>10</v>
      </c>
      <c r="Q100" s="33" t="s">
        <v>11</v>
      </c>
      <c r="R100" s="5"/>
      <c r="S100" s="66"/>
      <c r="U100" s="40" t="s">
        <v>30</v>
      </c>
    </row>
    <row r="101" spans="2:29" ht="32.1" customHeight="1" x14ac:dyDescent="0.25">
      <c r="B101" s="106" t="s">
        <v>32</v>
      </c>
      <c r="C101" s="107"/>
      <c r="D101" s="107"/>
      <c r="E101" s="107"/>
      <c r="F101" s="107"/>
      <c r="G101" s="107"/>
      <c r="H101" s="107"/>
      <c r="I101" s="107"/>
      <c r="J101" s="107"/>
      <c r="K101" s="107"/>
      <c r="L101" s="82" t="s">
        <v>8</v>
      </c>
      <c r="M101" s="23">
        <v>3</v>
      </c>
      <c r="N101" s="19"/>
      <c r="O101" s="48">
        <f t="shared" ref="O101:O102" si="25">IF($L101=$O$13,2,0)</f>
        <v>2</v>
      </c>
      <c r="P101" s="48">
        <f t="shared" ref="P101:P102" si="26">IF($L101=$P$13,0,0)</f>
        <v>0</v>
      </c>
      <c r="Q101" s="5">
        <f t="shared" ref="Q101:Q102" si="27">IF($L101=$Q$13,0,0)</f>
        <v>0</v>
      </c>
      <c r="R101" s="48">
        <v>2</v>
      </c>
      <c r="S101" s="27">
        <f t="shared" ref="S101:S102" si="28">IFERROR(IF(L101=$M$3,2,IF(L101=$M$4,0,IF(L101=$M$5,"")))*M101,"N/A")</f>
        <v>6</v>
      </c>
      <c r="U101" s="41"/>
      <c r="AC101" s="22"/>
    </row>
    <row r="102" spans="2:29" ht="32.1" customHeight="1" x14ac:dyDescent="0.25">
      <c r="B102" s="106" t="s">
        <v>44</v>
      </c>
      <c r="C102" s="107"/>
      <c r="D102" s="107"/>
      <c r="E102" s="107"/>
      <c r="F102" s="107"/>
      <c r="G102" s="107"/>
      <c r="H102" s="107"/>
      <c r="I102" s="107"/>
      <c r="J102" s="107"/>
      <c r="K102" s="107"/>
      <c r="L102" s="82" t="s">
        <v>8</v>
      </c>
      <c r="M102" s="23">
        <v>1</v>
      </c>
      <c r="N102" s="19"/>
      <c r="O102" s="48">
        <f t="shared" si="25"/>
        <v>2</v>
      </c>
      <c r="P102" s="48">
        <f t="shared" si="26"/>
        <v>0</v>
      </c>
      <c r="Q102" s="5">
        <f t="shared" si="27"/>
        <v>0</v>
      </c>
      <c r="R102" s="48">
        <v>2</v>
      </c>
      <c r="S102" s="27">
        <f t="shared" si="28"/>
        <v>2</v>
      </c>
      <c r="U102" s="41"/>
      <c r="AC102" s="22"/>
    </row>
    <row r="103" spans="2:29" ht="32.1" customHeight="1" x14ac:dyDescent="0.25">
      <c r="B103" s="109" t="s">
        <v>46</v>
      </c>
      <c r="C103" s="110"/>
      <c r="D103" s="110"/>
      <c r="E103" s="110"/>
      <c r="F103" s="110"/>
      <c r="G103" s="110"/>
      <c r="H103" s="110"/>
      <c r="I103" s="110"/>
      <c r="J103" s="110"/>
      <c r="K103" s="111"/>
      <c r="L103" s="57">
        <f>IFERROR(S103/R103,"N/A")</f>
        <v>1</v>
      </c>
      <c r="M103" s="26">
        <f>SUMIFS(M101:M102,L101:L102,M3)+SUMIFS(M101:M102,L101:L102,#REF!)+SUMIFS(M101:M102,L101:L102,M4)</f>
        <v>4</v>
      </c>
      <c r="N103" s="36"/>
      <c r="O103" s="49">
        <f>SUM(O101:O102)</f>
        <v>4</v>
      </c>
      <c r="P103" s="49">
        <f>SUM(P101:P102)</f>
        <v>0</v>
      </c>
      <c r="Q103" s="14">
        <f>SUM(Q101:Q102)</f>
        <v>0</v>
      </c>
      <c r="R103" s="49">
        <v>2</v>
      </c>
      <c r="S103" s="44">
        <f>IFERROR(SUMIF(S101:S102,"&gt;=1")/M103,"N/A")</f>
        <v>2</v>
      </c>
      <c r="U103" s="41"/>
    </row>
    <row r="104" spans="2:29" ht="32.1" customHeight="1" x14ac:dyDescent="0.25">
      <c r="B104" s="77" t="s">
        <v>53</v>
      </c>
      <c r="C104" s="78"/>
      <c r="D104" s="79"/>
      <c r="E104" s="78"/>
      <c r="F104" s="80">
        <v>0.9</v>
      </c>
      <c r="G104" s="10"/>
      <c r="H104" s="10"/>
      <c r="I104" s="10"/>
      <c r="J104" s="10"/>
      <c r="K104" s="10"/>
    </row>
    <row r="105" spans="2:29" ht="32.1" customHeight="1" x14ac:dyDescent="0.25">
      <c r="B105" s="109" t="s">
        <v>49</v>
      </c>
      <c r="C105" s="110"/>
      <c r="D105" s="110"/>
      <c r="E105" s="110"/>
      <c r="F105" s="110"/>
      <c r="G105" s="110"/>
      <c r="H105" s="110"/>
      <c r="I105" s="110"/>
      <c r="J105" s="110"/>
      <c r="K105" s="110"/>
      <c r="L105" s="12"/>
      <c r="M105" s="1"/>
      <c r="N105" s="1"/>
    </row>
    <row r="106" spans="2:29" ht="63.9" customHeight="1" x14ac:dyDescent="0.25"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</row>
    <row r="107" spans="2:29" ht="32.1" customHeight="1" x14ac:dyDescent="0.25"/>
    <row r="108" spans="2:29" ht="32.1" customHeight="1" x14ac:dyDescent="0.25">
      <c r="B108" s="113" t="s">
        <v>5</v>
      </c>
      <c r="C108" s="114"/>
      <c r="D108" s="114"/>
      <c r="E108" s="114"/>
      <c r="F108" s="114"/>
      <c r="G108" s="114"/>
      <c r="H108" s="114"/>
      <c r="I108" s="114"/>
      <c r="J108" s="114"/>
      <c r="K108" s="114"/>
      <c r="L108" s="13"/>
      <c r="O108" s="32" t="s">
        <v>8</v>
      </c>
      <c r="P108" s="33" t="s">
        <v>10</v>
      </c>
      <c r="Q108" s="33" t="s">
        <v>11</v>
      </c>
      <c r="R108" s="5"/>
      <c r="S108" s="66"/>
      <c r="U108" s="40" t="s">
        <v>30</v>
      </c>
    </row>
    <row r="109" spans="2:29" ht="32.1" customHeight="1" x14ac:dyDescent="0.25">
      <c r="B109" s="9" t="s">
        <v>67</v>
      </c>
      <c r="C109" s="10"/>
      <c r="D109" s="11"/>
      <c r="E109" s="10"/>
      <c r="F109" s="10"/>
      <c r="G109" s="10"/>
      <c r="H109" s="10"/>
      <c r="I109" s="10"/>
      <c r="J109" s="10"/>
      <c r="K109" s="10"/>
      <c r="L109" s="82" t="s">
        <v>8</v>
      </c>
      <c r="M109" s="23">
        <v>2</v>
      </c>
      <c r="N109" s="19"/>
      <c r="O109" s="48">
        <f t="shared" ref="O109:O110" si="29">IF($L109=$O$13,2,0)</f>
        <v>2</v>
      </c>
      <c r="P109" s="48">
        <f t="shared" ref="P109:P110" si="30">IF($L109=$P$13,0,0)</f>
        <v>0</v>
      </c>
      <c r="Q109" s="5">
        <f t="shared" ref="Q109:Q110" si="31">IF($L109=$Q$13,0,0)</f>
        <v>0</v>
      </c>
      <c r="R109" s="48">
        <v>2</v>
      </c>
      <c r="S109" s="27">
        <f t="shared" ref="S109:S110" si="32">IFERROR(IF(L109=$M$3,2,IF(L109=$M$4,0,IF(L109=$M$5,"")))*M109,"N/A")</f>
        <v>4</v>
      </c>
      <c r="U109" s="41"/>
      <c r="AC109" s="22"/>
    </row>
    <row r="110" spans="2:29" ht="32.1" customHeight="1" x14ac:dyDescent="0.25">
      <c r="B110" s="9" t="s">
        <v>85</v>
      </c>
      <c r="C110" s="10"/>
      <c r="D110" s="11"/>
      <c r="E110" s="10"/>
      <c r="F110" s="10"/>
      <c r="G110" s="10"/>
      <c r="H110" s="10"/>
      <c r="I110" s="10"/>
      <c r="J110" s="10"/>
      <c r="K110" s="10"/>
      <c r="L110" s="82" t="s">
        <v>8</v>
      </c>
      <c r="M110" s="23">
        <v>3</v>
      </c>
      <c r="N110" s="19"/>
      <c r="O110" s="48">
        <f t="shared" si="29"/>
        <v>2</v>
      </c>
      <c r="P110" s="48">
        <f t="shared" si="30"/>
        <v>0</v>
      </c>
      <c r="Q110" s="5">
        <f t="shared" si="31"/>
        <v>0</v>
      </c>
      <c r="R110" s="48">
        <v>2</v>
      </c>
      <c r="S110" s="27">
        <f t="shared" si="32"/>
        <v>6</v>
      </c>
      <c r="U110" s="41"/>
      <c r="AC110" s="22"/>
    </row>
    <row r="111" spans="2:29" ht="32.1" customHeight="1" x14ac:dyDescent="0.25">
      <c r="B111" s="109" t="s">
        <v>46</v>
      </c>
      <c r="C111" s="110"/>
      <c r="D111" s="110"/>
      <c r="E111" s="110"/>
      <c r="F111" s="110"/>
      <c r="G111" s="110"/>
      <c r="H111" s="110"/>
      <c r="I111" s="110"/>
      <c r="J111" s="110"/>
      <c r="K111" s="111"/>
      <c r="L111" s="57">
        <f>IFERROR(S111/R111,"N/A")</f>
        <v>1</v>
      </c>
      <c r="M111" s="26">
        <f>SUMIFS(M109:M110,L109:L110,M3)+SUMIFS(M109:M110,L109:L110,#REF!)+SUMIFS(M109:M110,L109:L110,M4)</f>
        <v>5</v>
      </c>
      <c r="N111" s="36"/>
      <c r="O111" s="49">
        <f>SUM(O108:O110)</f>
        <v>4</v>
      </c>
      <c r="P111" s="49">
        <f>SUM(P108:P110)</f>
        <v>0</v>
      </c>
      <c r="Q111" s="14">
        <f>SUM(Q108:Q110)</f>
        <v>0</v>
      </c>
      <c r="R111" s="49">
        <v>2</v>
      </c>
      <c r="S111" s="44">
        <f>IFERROR(SUMIF(S108:S110,"&gt;=1")/M111,"N/A")</f>
        <v>2</v>
      </c>
      <c r="U111" s="41"/>
    </row>
    <row r="112" spans="2:29" ht="32.1" customHeight="1" x14ac:dyDescent="0.25">
      <c r="B112" s="77" t="s">
        <v>53</v>
      </c>
      <c r="C112" s="78"/>
      <c r="D112" s="79"/>
      <c r="E112" s="78"/>
      <c r="F112" s="80">
        <v>0.9</v>
      </c>
      <c r="G112" s="10"/>
      <c r="H112" s="10"/>
      <c r="I112" s="10"/>
      <c r="J112" s="10"/>
      <c r="K112" s="10"/>
    </row>
    <row r="113" spans="2:29" ht="32.1" customHeight="1" x14ac:dyDescent="0.25">
      <c r="B113" s="109" t="s">
        <v>49</v>
      </c>
      <c r="C113" s="110"/>
      <c r="D113" s="110"/>
      <c r="E113" s="110"/>
      <c r="F113" s="110"/>
      <c r="G113" s="110"/>
      <c r="H113" s="110"/>
      <c r="I113" s="110"/>
      <c r="J113" s="110"/>
      <c r="K113" s="110"/>
      <c r="L113" s="12"/>
      <c r="M113" s="1"/>
      <c r="N113" s="1"/>
    </row>
    <row r="114" spans="2:29" ht="63.9" customHeight="1" x14ac:dyDescent="0.25"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</row>
    <row r="115" spans="2:29" ht="32.1" customHeight="1" x14ac:dyDescent="0.25"/>
    <row r="116" spans="2:29" ht="32.1" customHeight="1" x14ac:dyDescent="0.25">
      <c r="B116" s="113" t="s">
        <v>68</v>
      </c>
      <c r="C116" s="114"/>
      <c r="D116" s="114"/>
      <c r="E116" s="114"/>
      <c r="F116" s="114"/>
      <c r="G116" s="114"/>
      <c r="H116" s="114"/>
      <c r="I116" s="114"/>
      <c r="J116" s="114"/>
      <c r="K116" s="114"/>
      <c r="L116" s="13"/>
      <c r="O116" s="32" t="s">
        <v>8</v>
      </c>
      <c r="P116" s="33" t="s">
        <v>10</v>
      </c>
      <c r="Q116" s="33" t="s">
        <v>11</v>
      </c>
      <c r="R116" s="5"/>
      <c r="S116" s="66"/>
      <c r="U116" s="40" t="s">
        <v>30</v>
      </c>
    </row>
    <row r="117" spans="2:29" ht="32.1" customHeight="1" x14ac:dyDescent="0.25">
      <c r="B117" s="9" t="s">
        <v>69</v>
      </c>
      <c r="C117" s="10"/>
      <c r="D117" s="11"/>
      <c r="E117" s="10"/>
      <c r="F117" s="10"/>
      <c r="G117" s="10"/>
      <c r="H117" s="10"/>
      <c r="I117" s="10"/>
      <c r="J117" s="10"/>
      <c r="K117" s="10"/>
      <c r="L117" s="82" t="s">
        <v>8</v>
      </c>
      <c r="M117" s="67">
        <v>3</v>
      </c>
      <c r="N117" s="19"/>
      <c r="O117" s="48">
        <f t="shared" ref="O117" si="33">IF($L117=$O$13,2,0)</f>
        <v>2</v>
      </c>
      <c r="P117" s="48">
        <f t="shared" ref="P117" si="34">IF($L117=$P$13,0,0)</f>
        <v>0</v>
      </c>
      <c r="Q117" s="5">
        <f t="shared" ref="Q117" si="35">IF($L117=$Q$13,0,0)</f>
        <v>0</v>
      </c>
      <c r="R117" s="48">
        <v>2</v>
      </c>
      <c r="S117" s="27">
        <f t="shared" ref="S117" si="36">IFERROR(IF(L117=$M$3,2,IF(L117=$M$4,0,IF(L117=$M$5,"")))*M117,"N/A")</f>
        <v>6</v>
      </c>
      <c r="U117" s="41"/>
      <c r="AC117" s="22"/>
    </row>
    <row r="118" spans="2:29" ht="32.1" customHeight="1" x14ac:dyDescent="0.25">
      <c r="B118" s="109" t="s">
        <v>46</v>
      </c>
      <c r="C118" s="110"/>
      <c r="D118" s="110"/>
      <c r="E118" s="110"/>
      <c r="F118" s="110"/>
      <c r="G118" s="110"/>
      <c r="H118" s="110"/>
      <c r="I118" s="110"/>
      <c r="J118" s="110"/>
      <c r="K118" s="111"/>
      <c r="L118" s="57">
        <f>IFERROR(S118/R118,"N/A")</f>
        <v>1</v>
      </c>
      <c r="M118" s="26">
        <f>SUMIFS(M117,L117,M3)+SUMIFS(M117,L117,#REF!)+SUMIFS(M117,L117,M4)</f>
        <v>3</v>
      </c>
      <c r="N118" s="36"/>
      <c r="O118" s="49">
        <f>SUM(O115:O117)</f>
        <v>2</v>
      </c>
      <c r="P118" s="49">
        <f t="shared" ref="P118" si="37">SUM(P115:P117)</f>
        <v>0</v>
      </c>
      <c r="Q118" s="14">
        <f t="shared" ref="Q118" si="38">SUM(Q115:Q117)</f>
        <v>0</v>
      </c>
      <c r="R118" s="49">
        <v>2</v>
      </c>
      <c r="S118" s="44">
        <f>IFERROR(SUMIF(S115:S117,"&gt;=1")/M118,"N/A")</f>
        <v>2</v>
      </c>
      <c r="U118" s="41"/>
    </row>
    <row r="119" spans="2:29" ht="32.1" customHeight="1" x14ac:dyDescent="0.25">
      <c r="B119" s="77" t="s">
        <v>53</v>
      </c>
      <c r="C119" s="78"/>
      <c r="D119" s="79"/>
      <c r="E119" s="78"/>
      <c r="F119" s="80">
        <v>0.9</v>
      </c>
      <c r="G119" s="10"/>
      <c r="H119" s="10"/>
      <c r="I119" s="10"/>
      <c r="J119" s="10"/>
      <c r="K119" s="10"/>
    </row>
    <row r="120" spans="2:29" ht="32.1" customHeight="1" x14ac:dyDescent="0.25">
      <c r="B120" s="109" t="s">
        <v>49</v>
      </c>
      <c r="C120" s="110"/>
      <c r="D120" s="110"/>
      <c r="E120" s="110"/>
      <c r="F120" s="110"/>
      <c r="G120" s="110"/>
      <c r="H120" s="110"/>
      <c r="I120" s="110"/>
      <c r="J120" s="110"/>
      <c r="K120" s="110"/>
      <c r="L120" s="12"/>
      <c r="M120" s="1"/>
      <c r="N120" s="1"/>
    </row>
    <row r="121" spans="2:29" x14ac:dyDescent="0.25"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  <c r="L121" s="118"/>
    </row>
    <row r="122" spans="2:29" ht="31.2" x14ac:dyDescent="0.25">
      <c r="L122" s="47" t="s">
        <v>70</v>
      </c>
      <c r="M122" s="4">
        <f>COUNTIF(L15:L118,"&gt;=0")</f>
        <v>8</v>
      </c>
      <c r="O122" s="15" t="e">
        <f>O118+O111+O103+O96+#REF!+#REF!+O88+O70+#REF!+O51+O29</f>
        <v>#REF!</v>
      </c>
      <c r="P122" s="15" t="e">
        <f>P118+P111+P103+P96+#REF!+#REF!+P88+P70+#REF!+P51+P29</f>
        <v>#REF!</v>
      </c>
      <c r="Q122" s="15" t="e">
        <f>Q118+Q111+Q103+Q96+#REF!+#REF!+Q88+Q70+#REF!+Q51+Q29</f>
        <v>#REF!</v>
      </c>
      <c r="R122" s="15" t="e">
        <f>R118+R111+R103+R96+#REF!+#REF!+R88+R70+#REF!+R51+R29</f>
        <v>#REF!</v>
      </c>
      <c r="S122" s="15" t="e">
        <f>S118+S111+S103+S96+#REF!+#REF!+S88+S70+#REF!+S51+S29</f>
        <v>#REF!</v>
      </c>
    </row>
    <row r="124" spans="2:29" ht="32.1" customHeight="1" x14ac:dyDescent="0.25"/>
    <row r="125" spans="2:29" ht="32.1" customHeight="1" x14ac:dyDescent="0.25"/>
    <row r="126" spans="2:29" ht="32.1" customHeight="1" x14ac:dyDescent="0.25"/>
    <row r="127" spans="2:29" ht="32.1" customHeight="1" x14ac:dyDescent="0.25"/>
    <row r="128" spans="2:29" ht="32.1" customHeight="1" x14ac:dyDescent="0.25"/>
    <row r="129" ht="32.1" customHeight="1" x14ac:dyDescent="0.25"/>
    <row r="130" ht="32.1" customHeight="1" x14ac:dyDescent="0.25"/>
    <row r="131" ht="32.1" customHeight="1" x14ac:dyDescent="0.25"/>
    <row r="132" ht="32.1" customHeight="1" x14ac:dyDescent="0.25"/>
    <row r="133" ht="32.1" customHeight="1" x14ac:dyDescent="0.25"/>
    <row r="134" ht="32.1" customHeight="1" x14ac:dyDescent="0.25"/>
    <row r="135" ht="32.1" customHeight="1" x14ac:dyDescent="0.25"/>
    <row r="136" ht="32.1" customHeight="1" x14ac:dyDescent="0.25"/>
    <row r="137" ht="32.1" customHeight="1" x14ac:dyDescent="0.25"/>
    <row r="138" ht="32.1" customHeight="1" x14ac:dyDescent="0.25"/>
    <row r="139" ht="32.1" customHeight="1" x14ac:dyDescent="0.25"/>
    <row r="140" ht="32.1" customHeight="1" x14ac:dyDescent="0.25"/>
    <row r="141" ht="32.1" customHeight="1" x14ac:dyDescent="0.25"/>
    <row r="142" ht="32.1" customHeight="1" x14ac:dyDescent="0.25"/>
    <row r="143" ht="32.1" customHeight="1" x14ac:dyDescent="0.25"/>
    <row r="144" ht="32.1" customHeight="1" x14ac:dyDescent="0.25"/>
    <row r="145" ht="32.1" customHeight="1" x14ac:dyDescent="0.25"/>
    <row r="146" ht="32.1" customHeight="1" x14ac:dyDescent="0.25"/>
    <row r="147" ht="32.1" customHeight="1" x14ac:dyDescent="0.25"/>
    <row r="148" ht="32.1" customHeight="1" x14ac:dyDescent="0.25"/>
    <row r="149" ht="32.1" customHeight="1" x14ac:dyDescent="0.25"/>
    <row r="150" ht="32.1" customHeight="1" x14ac:dyDescent="0.25"/>
    <row r="151" ht="32.1" customHeight="1" x14ac:dyDescent="0.25"/>
    <row r="152" ht="32.1" customHeight="1" x14ac:dyDescent="0.25"/>
    <row r="153" ht="32.1" customHeight="1" x14ac:dyDescent="0.25"/>
  </sheetData>
  <mergeCells count="107">
    <mergeCell ref="AC13:AC14"/>
    <mergeCell ref="B2:L2"/>
    <mergeCell ref="B3:L3"/>
    <mergeCell ref="B4:L4"/>
    <mergeCell ref="B6:G6"/>
    <mergeCell ref="H6:I6"/>
    <mergeCell ref="B7:G7"/>
    <mergeCell ref="H7:I7"/>
    <mergeCell ref="K7:K8"/>
    <mergeCell ref="B8:G8"/>
    <mergeCell ref="H8:I8"/>
    <mergeCell ref="B9:G9"/>
    <mergeCell ref="H9:I9"/>
    <mergeCell ref="O12:R12"/>
    <mergeCell ref="B13:K13"/>
    <mergeCell ref="M13:M14"/>
    <mergeCell ref="B14:K14"/>
    <mergeCell ref="B55:K55"/>
    <mergeCell ref="B15:K15"/>
    <mergeCell ref="B16:K16"/>
    <mergeCell ref="B103:K103"/>
    <mergeCell ref="B86:K86"/>
    <mergeCell ref="B87:K87"/>
    <mergeCell ref="B88:K88"/>
    <mergeCell ref="B90:K90"/>
    <mergeCell ref="B91:L91"/>
    <mergeCell ref="B100:K100"/>
    <mergeCell ref="B101:K101"/>
    <mergeCell ref="B102:K102"/>
    <mergeCell ref="B92:K92"/>
    <mergeCell ref="B116:K116"/>
    <mergeCell ref="B118:K118"/>
    <mergeCell ref="B120:K120"/>
    <mergeCell ref="B121:L121"/>
    <mergeCell ref="B105:K105"/>
    <mergeCell ref="B106:L106"/>
    <mergeCell ref="B108:K108"/>
    <mergeCell ref="B111:K111"/>
    <mergeCell ref="B113:K113"/>
    <mergeCell ref="B114:L114"/>
    <mergeCell ref="B27:K27"/>
    <mergeCell ref="B28:K28"/>
    <mergeCell ref="B35:K35"/>
    <mergeCell ref="B17:K17"/>
    <mergeCell ref="B18:K18"/>
    <mergeCell ref="B19:K19"/>
    <mergeCell ref="B21:K21"/>
    <mergeCell ref="B20:K20"/>
    <mergeCell ref="B23:K23"/>
    <mergeCell ref="B24:K24"/>
    <mergeCell ref="B25:K25"/>
    <mergeCell ref="B29:K29"/>
    <mergeCell ref="B31:K31"/>
    <mergeCell ref="B32:L32"/>
    <mergeCell ref="B34:K34"/>
    <mergeCell ref="B22:K22"/>
    <mergeCell ref="B26:K26"/>
    <mergeCell ref="B41:K41"/>
    <mergeCell ref="B42:K42"/>
    <mergeCell ref="B43:K43"/>
    <mergeCell ref="B44:K44"/>
    <mergeCell ref="B45:K45"/>
    <mergeCell ref="B36:K36"/>
    <mergeCell ref="B37:K37"/>
    <mergeCell ref="B38:K38"/>
    <mergeCell ref="B39:K39"/>
    <mergeCell ref="B40:K40"/>
    <mergeCell ref="B98:K98"/>
    <mergeCell ref="B95:K95"/>
    <mergeCell ref="B46:K46"/>
    <mergeCell ref="B47:K47"/>
    <mergeCell ref="B50:K50"/>
    <mergeCell ref="B49:K49"/>
    <mergeCell ref="B48:K48"/>
    <mergeCell ref="B51:K51"/>
    <mergeCell ref="B53:K53"/>
    <mergeCell ref="B56:K56"/>
    <mergeCell ref="B57:K57"/>
    <mergeCell ref="B58:K58"/>
    <mergeCell ref="B69:K69"/>
    <mergeCell ref="B68:K68"/>
    <mergeCell ref="B67:K67"/>
    <mergeCell ref="B66:K66"/>
    <mergeCell ref="B60:K60"/>
    <mergeCell ref="B93:K93"/>
    <mergeCell ref="B94:K94"/>
    <mergeCell ref="B96:K96"/>
    <mergeCell ref="B59:K59"/>
    <mergeCell ref="B65:K65"/>
    <mergeCell ref="B64:K64"/>
    <mergeCell ref="B63:K63"/>
    <mergeCell ref="B62:K62"/>
    <mergeCell ref="B61:K61"/>
    <mergeCell ref="B70:K70"/>
    <mergeCell ref="B72:K72"/>
    <mergeCell ref="B73:L73"/>
    <mergeCell ref="B75:K75"/>
    <mergeCell ref="B76:K76"/>
    <mergeCell ref="B77:K77"/>
    <mergeCell ref="B83:K83"/>
    <mergeCell ref="B84:K84"/>
    <mergeCell ref="B82:K82"/>
    <mergeCell ref="B81:K81"/>
    <mergeCell ref="B80:K80"/>
    <mergeCell ref="B79:K79"/>
    <mergeCell ref="B78:K78"/>
    <mergeCell ref="B85:K85"/>
  </mergeCells>
  <conditionalFormatting sqref="S15:S28 S94:S95">
    <cfRule type="cellIs" dxfId="54" priority="171" operator="between">
      <formula>0</formula>
      <formula>1</formula>
    </cfRule>
    <cfRule type="cellIs" dxfId="53" priority="172" operator="between">
      <formula>3</formula>
      <formula>2</formula>
    </cfRule>
    <cfRule type="cellIs" dxfId="52" priority="173" operator="between">
      <formula>6</formula>
      <formula>4</formula>
    </cfRule>
  </conditionalFormatting>
  <conditionalFormatting sqref="S15:S28 S94:S95">
    <cfRule type="cellIs" dxfId="51" priority="170" operator="equal">
      <formula>"N/A"</formula>
    </cfRule>
  </conditionalFormatting>
  <conditionalFormatting sqref="L29">
    <cfRule type="cellIs" dxfId="50" priority="174" operator="between">
      <formula>0.9</formula>
      <formula>1</formula>
    </cfRule>
    <cfRule type="cellIs" dxfId="49" priority="175" operator="between">
      <formula>0.5</formula>
      <formula>0.9</formula>
    </cfRule>
    <cfRule type="cellIs" dxfId="48" priority="176" operator="lessThan">
      <formula>0.5</formula>
    </cfRule>
  </conditionalFormatting>
  <conditionalFormatting sqref="S35:S50">
    <cfRule type="cellIs" dxfId="47" priority="93" operator="between">
      <formula>0</formula>
      <formula>1</formula>
    </cfRule>
    <cfRule type="cellIs" dxfId="46" priority="94" operator="between">
      <formula>3</formula>
      <formula>2</formula>
    </cfRule>
    <cfRule type="cellIs" dxfId="45" priority="95" operator="between">
      <formula>6</formula>
      <formula>4</formula>
    </cfRule>
  </conditionalFormatting>
  <conditionalFormatting sqref="S35:S50">
    <cfRule type="cellIs" dxfId="44" priority="92" operator="equal">
      <formula>"N/A"</formula>
    </cfRule>
  </conditionalFormatting>
  <conditionalFormatting sqref="S76:S87">
    <cfRule type="cellIs" dxfId="43" priority="85" operator="between">
      <formula>0</formula>
      <formula>1</formula>
    </cfRule>
    <cfRule type="cellIs" dxfId="42" priority="86" operator="between">
      <formula>3</formula>
      <formula>2</formula>
    </cfRule>
    <cfRule type="cellIs" dxfId="41" priority="87" operator="between">
      <formula>6</formula>
      <formula>4</formula>
    </cfRule>
  </conditionalFormatting>
  <conditionalFormatting sqref="S76:S87">
    <cfRule type="cellIs" dxfId="40" priority="84" operator="equal">
      <formula>"N/A"</formula>
    </cfRule>
  </conditionalFormatting>
  <conditionalFormatting sqref="L51">
    <cfRule type="cellIs" dxfId="39" priority="66" operator="between">
      <formula>0.9</formula>
      <formula>1</formula>
    </cfRule>
    <cfRule type="cellIs" dxfId="38" priority="67" operator="between">
      <formula>0.5</formula>
      <formula>0.9</formula>
    </cfRule>
    <cfRule type="cellIs" dxfId="37" priority="68" operator="lessThan">
      <formula>0.5</formula>
    </cfRule>
  </conditionalFormatting>
  <conditionalFormatting sqref="L70">
    <cfRule type="cellIs" dxfId="36" priority="63" operator="between">
      <formula>0.9</formula>
      <formula>1</formula>
    </cfRule>
    <cfRule type="cellIs" dxfId="35" priority="64" operator="between">
      <formula>0.5</formula>
      <formula>0.9</formula>
    </cfRule>
    <cfRule type="cellIs" dxfId="34" priority="65" operator="lessThan">
      <formula>0.5</formula>
    </cfRule>
  </conditionalFormatting>
  <conditionalFormatting sqref="L88">
    <cfRule type="cellIs" dxfId="33" priority="60" operator="between">
      <formula>0.9</formula>
      <formula>1</formula>
    </cfRule>
    <cfRule type="cellIs" dxfId="32" priority="61" operator="between">
      <formula>0.5</formula>
      <formula>0.9</formula>
    </cfRule>
    <cfRule type="cellIs" dxfId="31" priority="62" operator="lessThan">
      <formula>0.5</formula>
    </cfRule>
  </conditionalFormatting>
  <conditionalFormatting sqref="S57:S69">
    <cfRule type="cellIs" dxfId="30" priority="40" operator="equal">
      <formula>"N/A"</formula>
    </cfRule>
  </conditionalFormatting>
  <conditionalFormatting sqref="S57:S69">
    <cfRule type="cellIs" dxfId="29" priority="41" operator="between">
      <formula>0</formula>
      <formula>1</formula>
    </cfRule>
    <cfRule type="cellIs" dxfId="28" priority="42" operator="between">
      <formula>3</formula>
      <formula>2</formula>
    </cfRule>
    <cfRule type="cellIs" dxfId="27" priority="43" operator="between">
      <formula>6</formula>
      <formula>4</formula>
    </cfRule>
  </conditionalFormatting>
  <conditionalFormatting sqref="L96">
    <cfRule type="cellIs" dxfId="26" priority="25" operator="between">
      <formula>0.9</formula>
      <formula>1</formula>
    </cfRule>
    <cfRule type="cellIs" dxfId="25" priority="26" operator="between">
      <formula>0.5</formula>
      <formula>0.9</formula>
    </cfRule>
    <cfRule type="cellIs" dxfId="24" priority="27" operator="lessThan">
      <formula>0.5</formula>
    </cfRule>
  </conditionalFormatting>
  <conditionalFormatting sqref="S101:S102">
    <cfRule type="cellIs" dxfId="23" priority="22" operator="between">
      <formula>0</formula>
      <formula>1</formula>
    </cfRule>
    <cfRule type="cellIs" dxfId="22" priority="23" operator="between">
      <formula>3</formula>
      <formula>2</formula>
    </cfRule>
    <cfRule type="cellIs" dxfId="21" priority="24" operator="between">
      <formula>6</formula>
      <formula>4</formula>
    </cfRule>
  </conditionalFormatting>
  <conditionalFormatting sqref="S101:S102">
    <cfRule type="cellIs" dxfId="20" priority="21" operator="equal">
      <formula>"N/A"</formula>
    </cfRule>
  </conditionalFormatting>
  <conditionalFormatting sqref="L103">
    <cfRule type="cellIs" dxfId="19" priority="18" operator="between">
      <formula>0.9</formula>
      <formula>1</formula>
    </cfRule>
    <cfRule type="cellIs" dxfId="18" priority="19" operator="between">
      <formula>0.5</formula>
      <formula>0.9</formula>
    </cfRule>
    <cfRule type="cellIs" dxfId="17" priority="20" operator="lessThan">
      <formula>0.5</formula>
    </cfRule>
  </conditionalFormatting>
  <conditionalFormatting sqref="S109:S110">
    <cfRule type="cellIs" dxfId="16" priority="15" operator="between">
      <formula>0</formula>
      <formula>1</formula>
    </cfRule>
    <cfRule type="cellIs" dxfId="15" priority="16" operator="between">
      <formula>3</formula>
      <formula>2</formula>
    </cfRule>
    <cfRule type="cellIs" dxfId="14" priority="17" operator="between">
      <formula>6</formula>
      <formula>4</formula>
    </cfRule>
  </conditionalFormatting>
  <conditionalFormatting sqref="S109:S110">
    <cfRule type="cellIs" dxfId="13" priority="14" operator="equal">
      <formula>"N/A"</formula>
    </cfRule>
  </conditionalFormatting>
  <conditionalFormatting sqref="L111">
    <cfRule type="cellIs" dxfId="12" priority="11" operator="between">
      <formula>0.9</formula>
      <formula>1</formula>
    </cfRule>
    <cfRule type="cellIs" dxfId="11" priority="12" operator="between">
      <formula>0.5</formula>
      <formula>0.9</formula>
    </cfRule>
    <cfRule type="cellIs" dxfId="10" priority="13" operator="lessThan">
      <formula>0.5</formula>
    </cfRule>
  </conditionalFormatting>
  <conditionalFormatting sqref="S117">
    <cfRule type="cellIs" dxfId="9" priority="8" operator="between">
      <formula>0</formula>
      <formula>1</formula>
    </cfRule>
    <cfRule type="cellIs" dxfId="8" priority="9" operator="between">
      <formula>3</formula>
      <formula>2</formula>
    </cfRule>
    <cfRule type="cellIs" dxfId="7" priority="10" operator="between">
      <formula>6</formula>
      <formula>4</formula>
    </cfRule>
  </conditionalFormatting>
  <conditionalFormatting sqref="S117">
    <cfRule type="cellIs" dxfId="6" priority="7" operator="equal">
      <formula>"N/A"</formula>
    </cfRule>
  </conditionalFormatting>
  <conditionalFormatting sqref="L118">
    <cfRule type="cellIs" dxfId="5" priority="4" operator="between">
      <formula>0.9</formula>
      <formula>1</formula>
    </cfRule>
    <cfRule type="cellIs" dxfId="4" priority="5" operator="between">
      <formula>0.5</formula>
      <formula>0.9</formula>
    </cfRule>
    <cfRule type="cellIs" dxfId="3" priority="6" operator="lessThan">
      <formula>0.5</formula>
    </cfRule>
  </conditionalFormatting>
  <conditionalFormatting sqref="K7">
    <cfRule type="cellIs" dxfId="2" priority="1" operator="between">
      <formula>0.9</formula>
      <formula>1</formula>
    </cfRule>
    <cfRule type="cellIs" dxfId="1" priority="2" operator="between">
      <formula>0.5</formula>
      <formula>0.9</formula>
    </cfRule>
    <cfRule type="cellIs" dxfId="0" priority="3" operator="lessThan">
      <formula>0.5</formula>
    </cfRule>
  </conditionalFormatting>
  <dataValidations count="2">
    <dataValidation showInputMessage="1" showErrorMessage="1" sqref="F30 L29 L31 F52 L51 L53 F71 L70 L72 F89 L88 L90 F104 L96 L105 F112 L103 L113 F119 L111 L120 F97 L98 L118"/>
    <dataValidation type="list" allowBlank="1" showInputMessage="1" showErrorMessage="1" sqref="L15:L28 L35:L50 L57:L69 L76:L87 L101:L102 L109:L110 L117 L94:L95">
      <formula1>$M$3:$M$5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2" orientation="portrait" r:id="rId1"/>
  <headerFooter>
    <oddFooter>&amp;LMarché de nettoyage et vitrerie
Procédure AO n° 2203-DRPE-NA-DIL-50&amp;RAnnexe 6 au CCFT - référentiel du contrôle qualité</oddFooter>
  </headerFooter>
  <rowBreaks count="2" manualBreakCount="2">
    <brk id="55" max="16383" man="1"/>
    <brk id="92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3A014525044087071D2AD89833A3" ma:contentTypeVersion="6" ma:contentTypeDescription="Crée un document." ma:contentTypeScope="" ma:versionID="25e33765911cc14e64a4c450901c991a">
  <xsd:schema xmlns:xsd="http://www.w3.org/2001/XMLSchema" xmlns:xs="http://www.w3.org/2001/XMLSchema" xmlns:p="http://schemas.microsoft.com/office/2006/metadata/properties" xmlns:ns2="18f33359-94c2-40c0-8302-1c483e64fd0c" xmlns:ns3="e359d49d-998b-442e-9862-71b2e0ed4920" targetNamespace="http://schemas.microsoft.com/office/2006/metadata/properties" ma:root="true" ma:fieldsID="37e9fed290a3e2ec6c08335462933379" ns2:_="" ns3:_="">
    <xsd:import namespace="18f33359-94c2-40c0-8302-1c483e64fd0c"/>
    <xsd:import namespace="e359d49d-998b-442e-9862-71b2e0ed49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33359-94c2-40c0-8302-1c483e64f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9d49d-998b-442e-9862-71b2e0ed492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A194D-4E9D-4EBF-A16A-F88A44CBE6E1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e359d49d-998b-442e-9862-71b2e0ed4920"/>
    <ds:schemaRef ds:uri="http://schemas.microsoft.com/office/2006/documentManagement/types"/>
    <ds:schemaRef ds:uri="18f33359-94c2-40c0-8302-1c483e64fd0c"/>
    <ds:schemaRef ds:uri="http://www.w3.org/XML/1998/namespace"/>
    <ds:schemaRef ds:uri="http://purl.org/dc/elements/1.1/"/>
    <ds:schemaRef ds:uri="http://purl.org/dc/terms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99ACCD-8850-49AF-A789-EB791DD862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7EBA3-8C68-4D58-AE20-C67E95622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f33359-94c2-40c0-8302-1c483e64fd0c"/>
    <ds:schemaRef ds:uri="e359d49d-998b-442e-9862-71b2e0ed49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Suivi</vt:lpstr>
      <vt:lpstr>Menu déroulant</vt:lpstr>
      <vt:lpstr>Grille de contrôle</vt:lpstr>
      <vt:lpstr>'Grille de contrôle'!Zone_d_impression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Johann PREMEL, Ifremer Brest PDG-DCB-IMA</cp:lastModifiedBy>
  <cp:revision/>
  <dcterms:created xsi:type="dcterms:W3CDTF">2014-06-13T08:15:14Z</dcterms:created>
  <dcterms:modified xsi:type="dcterms:W3CDTF">2024-09-02T12:56:31Z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0x0101002FBF3A014525044087071D2AD89833A3</vt:lpwstr>
  </property>
  <property fmtid="{D5CDD505-2E9C-101B-9397-08002B2CF9AE}" pid="3" name="MediaServiceImageTags">
    <vt:lpwstr/>
  </property>
</Properties>
</file>