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nope.sharepoint.com/sites/Marchs2021DSI/Documents partages/25-001 Hébergement et infogérance e-sidoc-BCDI/DCE 2024/"/>
    </mc:Choice>
  </mc:AlternateContent>
  <xr:revisionPtr revIDLastSave="207" documentId="8_{8DC9DBF8-A788-4628-B02E-413FFA1D3A4F}" xr6:coauthVersionLast="47" xr6:coauthVersionMax="47" xr10:uidLastSave="{025D4FD7-3CBC-4563-A000-54D118D94A70}"/>
  <bookViews>
    <workbookView xWindow="-120" yWindow="-120" windowWidth="25440" windowHeight="15390" tabRatio="397" xr2:uid="{00000000-000D-0000-FFFF-FFFF00000000}"/>
  </bookViews>
  <sheets>
    <sheet name="25-001 AE Annexe financière" sheetId="5" r:id="rId1"/>
    <sheet name="25-001 BPU" sheetId="2" r:id="rId2"/>
    <sheet name="25-001 Panier de commande" sheetId="6" r:id="rId3"/>
  </sheets>
  <definedNames>
    <definedName name="_Hlk53750687" localSheetId="1">'25-001 BPU'!#REF!</definedName>
    <definedName name="_Toc135747748" localSheetId="1">'25-001 BPU'!$B$25</definedName>
    <definedName name="_Toc135747750" localSheetId="1">'25-001 BPU'!$B$33</definedName>
    <definedName name="_Toc135747753" localSheetId="1">'25-001 BPU'!#REF!</definedName>
    <definedName name="_Toc135747758" localSheetId="1">'25-001 BPU'!$B$42</definedName>
    <definedName name="_xlnm.Print_Area" localSheetId="0">'25-001 AE Annexe financière'!$A$1:$K$32</definedName>
    <definedName name="_xlnm.Print_Area" localSheetId="1">'25-001 BPU'!$A$1:$E$44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2" l="1"/>
  <c r="E43" i="2"/>
  <c r="E42" i="2"/>
  <c r="E41" i="2"/>
  <c r="E40" i="2"/>
  <c r="E39" i="2"/>
  <c r="E37" i="2"/>
  <c r="E36" i="2"/>
  <c r="E35" i="2"/>
  <c r="E34" i="2"/>
  <c r="E33" i="2"/>
  <c r="E32" i="2"/>
  <c r="E31" i="2"/>
  <c r="E29" i="2"/>
  <c r="E28" i="2"/>
  <c r="E27" i="2"/>
  <c r="E26" i="2"/>
  <c r="E25" i="2"/>
  <c r="E24" i="2"/>
  <c r="E23" i="2"/>
  <c r="E10" i="2"/>
  <c r="E11" i="2"/>
  <c r="E12" i="2"/>
  <c r="E13" i="2"/>
  <c r="E14" i="2"/>
  <c r="E15" i="2"/>
  <c r="E16" i="2"/>
  <c r="E17" i="2"/>
  <c r="E18" i="2"/>
  <c r="E19" i="2"/>
  <c r="E20" i="2"/>
  <c r="E21" i="2"/>
  <c r="E9" i="2"/>
  <c r="C37" i="6"/>
  <c r="E37" i="6" s="1"/>
  <c r="C36" i="6"/>
  <c r="E36" i="6" s="1"/>
  <c r="C35" i="6"/>
  <c r="E35" i="6" s="1"/>
  <c r="C34" i="6"/>
  <c r="E34" i="6" s="1"/>
  <c r="C32" i="6"/>
  <c r="E32" i="6" s="1"/>
  <c r="C31" i="6"/>
  <c r="E31" i="6" s="1"/>
  <c r="C30" i="6"/>
  <c r="E30" i="6" s="1"/>
  <c r="C29" i="6"/>
  <c r="E29" i="6" s="1"/>
  <c r="C28" i="6"/>
  <c r="E28" i="6" s="1"/>
  <c r="C27" i="6"/>
  <c r="E27" i="6" s="1"/>
  <c r="C26" i="6"/>
  <c r="E26" i="6" s="1"/>
  <c r="C24" i="6"/>
  <c r="E24" i="6" s="1"/>
  <c r="C23" i="6"/>
  <c r="E23" i="6" s="1"/>
  <c r="C22" i="6"/>
  <c r="E22" i="6" s="1"/>
  <c r="C21" i="6"/>
  <c r="E21" i="6" s="1"/>
  <c r="C10" i="6"/>
  <c r="E10" i="6" s="1"/>
  <c r="C11" i="6"/>
  <c r="C12" i="6"/>
  <c r="C13" i="6"/>
  <c r="C14" i="6"/>
  <c r="C15" i="6"/>
  <c r="E15" i="6" s="1"/>
  <c r="C16" i="6"/>
  <c r="E16" i="6" s="1"/>
  <c r="C17" i="6"/>
  <c r="E17" i="6" s="1"/>
  <c r="C18" i="6"/>
  <c r="C19" i="6"/>
  <c r="C9" i="6"/>
  <c r="E9" i="6" s="1"/>
  <c r="C5" i="6"/>
  <c r="C3" i="6"/>
  <c r="C2" i="6"/>
  <c r="D19" i="6"/>
  <c r="D18" i="6"/>
  <c r="D14" i="6"/>
  <c r="D13" i="6"/>
  <c r="D12" i="6"/>
  <c r="D11" i="6"/>
  <c r="C3" i="2"/>
  <c r="C5" i="2"/>
  <c r="C2" i="2"/>
  <c r="E19" i="6" l="1"/>
  <c r="E11" i="6"/>
  <c r="E18" i="6"/>
  <c r="E14" i="6"/>
  <c r="E12" i="6"/>
  <c r="E13" i="6"/>
  <c r="E38" i="6" l="1"/>
  <c r="E40" i="6" s="1"/>
</calcChain>
</file>

<file path=xl/sharedStrings.xml><?xml version="1.0" encoding="utf-8"?>
<sst xmlns="http://schemas.openxmlformats.org/spreadsheetml/2006/main" count="182" uniqueCount="108">
  <si>
    <t>Annexe financière à l'Acte d'engagement</t>
  </si>
  <si>
    <r>
      <t>ENTREPRISE</t>
    </r>
    <r>
      <rPr>
        <sz val="11"/>
        <color rgb="FF000000"/>
        <rFont val="Calibri"/>
        <family val="2"/>
        <scheme val="minor"/>
      </rPr>
      <t xml:space="preserve"> </t>
    </r>
    <r>
      <rPr>
        <sz val="11"/>
        <color rgb="FF2F5597"/>
        <rFont val="Calibri"/>
        <family val="2"/>
        <scheme val="minor"/>
      </rPr>
      <t>:</t>
    </r>
  </si>
  <si>
    <t>Raison sociale</t>
  </si>
  <si>
    <t>Adresse postale</t>
  </si>
  <si>
    <t>SIRET</t>
  </si>
  <si>
    <t>Marché n° 25-001</t>
  </si>
  <si>
    <t>Hébergement et infogérance d'applications</t>
  </si>
  <si>
    <t>Hébergement des plateformes Soldoc</t>
  </si>
  <si>
    <t>Prestations</t>
  </si>
  <si>
    <t>Unités</t>
  </si>
  <si>
    <t>Mensuel par IP</t>
  </si>
  <si>
    <t>Forfait annuel par réseau</t>
  </si>
  <si>
    <t>Mensuel par CPU</t>
  </si>
  <si>
    <t>Mensuel par Go</t>
  </si>
  <si>
    <t>Forfait annuel par Mbs</t>
  </si>
  <si>
    <t>Forfait annuel</t>
  </si>
  <si>
    <t>Mensuel par VM</t>
  </si>
  <si>
    <t>Mensuel par règle</t>
  </si>
  <si>
    <t>Annuel</t>
  </si>
  <si>
    <t>IP publiques</t>
  </si>
  <si>
    <t>VLAN dédiés</t>
  </si>
  <si>
    <t>vCPUs alloués</t>
  </si>
  <si>
    <t>Stockage lent</t>
  </si>
  <si>
    <t>Stockage rapide</t>
  </si>
  <si>
    <t>Stockage ultra-rapide</t>
  </si>
  <si>
    <t>RAM</t>
  </si>
  <si>
    <t>Bande passante</t>
  </si>
  <si>
    <t>Protection anti-DDOS</t>
  </si>
  <si>
    <t>GTR incident d'infrastructure</t>
  </si>
  <si>
    <t>Sauvegarde d'une VM</t>
  </si>
  <si>
    <t>Sauvegarde d'un volume</t>
  </si>
  <si>
    <t>Firewall</t>
  </si>
  <si>
    <t>Montant (HT)</t>
  </si>
  <si>
    <t>Montant  (TTC)</t>
  </si>
  <si>
    <t>Infogérance des plateformes Soldoc</t>
  </si>
  <si>
    <t>forfait annuel</t>
  </si>
  <si>
    <t>Par unité de 30 min</t>
  </si>
  <si>
    <t>Mensuel par système ou application</t>
  </si>
  <si>
    <t>Mensuel par compte</t>
  </si>
  <si>
    <t>Plage de surveillance 24/24 7/7</t>
  </si>
  <si>
    <t>GTI/ GTR sur incident système ou applicatif</t>
  </si>
  <si>
    <t>Application d'une procédure sur des heures ouvrées</t>
  </si>
  <si>
    <t>Application d'une procédure sur des heures non ouvrées</t>
  </si>
  <si>
    <t>Suivi de failles de sécurité</t>
  </si>
  <si>
    <t>Firewall applicatif</t>
  </si>
  <si>
    <t>Bastion d'authentification</t>
  </si>
  <si>
    <t>Forfait mensuel</t>
  </si>
  <si>
    <t>Infogérance des autres plateformes de Réseau Canopé</t>
  </si>
  <si>
    <t>Mensuel par instance</t>
  </si>
  <si>
    <t>Mensuel par serveur</t>
  </si>
  <si>
    <t>Tarif unitaire par procédure</t>
  </si>
  <si>
    <t>Tarif unitaire</t>
  </si>
  <si>
    <t>Suivi de prestation</t>
  </si>
  <si>
    <t>Audits (sécurité, architecture, bases de données, etc)</t>
  </si>
  <si>
    <t>Surveillance d'une instance de base de données</t>
  </si>
  <si>
    <t>Surveillance d'un serveur web</t>
  </si>
  <si>
    <t>Surveillance d'un serveur proxy</t>
  </si>
  <si>
    <t>Application d'une procédure simple</t>
  </si>
  <si>
    <t>Phase d'initialisation</t>
  </si>
  <si>
    <t>Réunions de suivi</t>
  </si>
  <si>
    <t>Support technique et commercial</t>
  </si>
  <si>
    <t>Phase d'initialisation du marché</t>
  </si>
  <si>
    <t>Réversibilité</t>
  </si>
  <si>
    <t>Conseil en architecture et gestion des ressources</t>
  </si>
  <si>
    <t>Bordereau des Prix Unitaires - BPU</t>
  </si>
  <si>
    <t>Item</t>
  </si>
  <si>
    <t>Tarif unitaire HT (reprise du montant indiqué dans le BPU)</t>
  </si>
  <si>
    <t>Périmètre actuel</t>
  </si>
  <si>
    <t>Total</t>
  </si>
  <si>
    <t>Infogérance Les fondamentaux</t>
  </si>
  <si>
    <t>TOTAL HT ANNUEL</t>
  </si>
  <si>
    <t>TOTAL TTC ANNUEL</t>
  </si>
  <si>
    <t>Simulation d'un panier de commande</t>
  </si>
  <si>
    <t>Quantité</t>
  </si>
  <si>
    <t>IRC1</t>
  </si>
  <si>
    <t>IRC2</t>
  </si>
  <si>
    <t>IRC3</t>
  </si>
  <si>
    <t>IRC4</t>
  </si>
  <si>
    <t>IRC5</t>
  </si>
  <si>
    <t>IRC6</t>
  </si>
  <si>
    <t>IRC7</t>
  </si>
  <si>
    <t>HSD1</t>
  </si>
  <si>
    <t>HSD2</t>
  </si>
  <si>
    <t>HSD3</t>
  </si>
  <si>
    <t>HSD4</t>
  </si>
  <si>
    <t>HSD5</t>
  </si>
  <si>
    <t>HSD6</t>
  </si>
  <si>
    <t>HSD7</t>
  </si>
  <si>
    <t>HSD8</t>
  </si>
  <si>
    <t>HSD9</t>
  </si>
  <si>
    <t>HSD10</t>
  </si>
  <si>
    <t>HSD11</t>
  </si>
  <si>
    <t>HSD12</t>
  </si>
  <si>
    <t>HSD13</t>
  </si>
  <si>
    <t>ISD1</t>
  </si>
  <si>
    <t>ISD2</t>
  </si>
  <si>
    <t>ISD3</t>
  </si>
  <si>
    <t>ISD4</t>
  </si>
  <si>
    <t>ISD5</t>
  </si>
  <si>
    <t>ISD6</t>
  </si>
  <si>
    <t>ISD7</t>
  </si>
  <si>
    <t>SP1</t>
  </si>
  <si>
    <t>SP2</t>
  </si>
  <si>
    <t>SP3</t>
  </si>
  <si>
    <t>SP4</t>
  </si>
  <si>
    <t>SP5</t>
  </si>
  <si>
    <t>SP6</t>
  </si>
  <si>
    <t>Code UO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</si>
</sst>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rgb="FF006978"/>
      <name val="Calibri"/>
      <family val="2"/>
      <scheme val="minor"/>
    </font>
    <font>
      <b/>
      <sz val="11"/>
      <color rgb="FF006978"/>
      <name val="Calibri"/>
      <family val="2"/>
      <scheme val="minor"/>
    </font>
    <font>
      <b/>
      <u/>
      <sz val="16"/>
      <color rgb="FF00697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4"/>
      <color rgb="FF4472C4"/>
      <name val="Calibri Light"/>
      <family val="2"/>
    </font>
    <font>
      <sz val="11"/>
      <color rgb="FF2F5597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rgb="FF006978"/>
      <name val="Calibri"/>
      <family val="2"/>
      <scheme val="minor"/>
    </font>
    <font>
      <b/>
      <sz val="11"/>
      <color theme="1"/>
      <name val="Calibri"/>
      <scheme val="minor"/>
    </font>
    <font>
      <b/>
      <sz val="16"/>
      <color theme="1"/>
      <name val="Calibri"/>
      <scheme val="minor"/>
    </font>
    <font>
      <b/>
      <sz val="14"/>
      <color theme="1"/>
      <name val="Calibri"/>
      <scheme val="minor"/>
    </font>
    <font>
      <sz val="8"/>
      <name val="Calibri"/>
      <family val="2"/>
      <scheme val="minor"/>
    </font>
    <font>
      <b/>
      <sz val="14"/>
      <color rgb="FF4472C4"/>
      <name val="Calibri Light"/>
      <family val="2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697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8F92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5"/>
      </patternFill>
    </fill>
    <fill>
      <patternFill patternType="solid">
        <fgColor theme="2" tint="-0.249977111117893"/>
        <bgColor indexed="65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44" fontId="0" fillId="0" borderId="0" xfId="1" applyFont="1" applyAlignment="1">
      <alignment horizontal="center" vertical="center"/>
    </xf>
    <xf numFmtId="44" fontId="1" fillId="0" borderId="0" xfId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5" borderId="3" xfId="0" applyFont="1" applyFill="1" applyBorder="1" applyAlignment="1">
      <alignment horizontal="center" vertical="center" wrapText="1"/>
    </xf>
    <xf numFmtId="44" fontId="10" fillId="5" borderId="3" xfId="0" applyNumberFormat="1" applyFont="1" applyFill="1" applyBorder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16" fillId="6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/>
    </xf>
    <xf numFmtId="164" fontId="0" fillId="0" borderId="3" xfId="0" applyNumberFormat="1" applyBorder="1"/>
    <xf numFmtId="3" fontId="0" fillId="0" borderId="3" xfId="0" applyNumberFormat="1" applyBorder="1"/>
    <xf numFmtId="0" fontId="21" fillId="8" borderId="3" xfId="0" applyFont="1" applyFill="1" applyBorder="1" applyAlignment="1">
      <alignment horizontal="left"/>
    </xf>
    <xf numFmtId="0" fontId="19" fillId="9" borderId="3" xfId="0" applyFont="1" applyFill="1" applyBorder="1"/>
    <xf numFmtId="164" fontId="19" fillId="8" borderId="3" xfId="0" applyNumberFormat="1" applyFont="1" applyFill="1" applyBorder="1"/>
    <xf numFmtId="0" fontId="16" fillId="6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 wrapText="1"/>
    </xf>
    <xf numFmtId="0" fontId="20" fillId="7" borderId="0" xfId="0" applyFont="1" applyFill="1" applyBorder="1" applyAlignment="1">
      <alignment horizontal="center"/>
    </xf>
    <xf numFmtId="0" fontId="20" fillId="7" borderId="1" xfId="0" applyFont="1" applyFill="1" applyBorder="1" applyAlignment="1">
      <alignment horizontal="center"/>
    </xf>
    <xf numFmtId="0" fontId="23" fillId="0" borderId="0" xfId="0" applyFont="1"/>
    <xf numFmtId="0" fontId="24" fillId="0" borderId="0" xfId="0" applyFont="1"/>
  </cellXfs>
  <cellStyles count="4">
    <cellStyle name="Monétaire" xfId="1" builtinId="4"/>
    <cellStyle name="Monétaire 2" xfId="2" xr:uid="{0962C351-F98D-416C-A588-E95B3605DD75}"/>
    <cellStyle name="Normal" xfId="0" builtinId="0"/>
    <cellStyle name="Normal 4" xfId="3" xr:uid="{6ED452EE-2783-4F52-AAA9-ABBAAB16EB3E}"/>
  </cellStyles>
  <dxfs count="0"/>
  <tableStyles count="0" defaultTableStyle="TableStyleMedium2" defaultPivotStyle="PivotStyleMedium9"/>
  <colors>
    <mruColors>
      <color rgb="FF008F92"/>
      <color rgb="FF0071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161290</xdr:colOff>
      <xdr:row>8</xdr:row>
      <xdr:rowOff>132715</xdr:rowOff>
    </xdr:to>
    <xdr:pic>
      <xdr:nvPicPr>
        <xdr:cNvPr id="3" name="Image 2" descr="Une image contenant texte&#10;&#10;Description générée automatiquement">
          <a:extLst>
            <a:ext uri="{FF2B5EF4-FFF2-40B4-BE49-F238E27FC236}">
              <a16:creationId xmlns:a16="http://schemas.microsoft.com/office/drawing/2014/main" id="{8D121C16-2C29-23A9-91E9-13433DDFD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9590" cy="1799590"/>
        </a:xfrm>
        <a:prstGeom prst="rect">
          <a:avLst/>
        </a:prstGeom>
      </xdr:spPr>
    </xdr:pic>
    <xdr:clientData/>
  </xdr:twoCellAnchor>
  <xdr:twoCellAnchor editAs="oneCell">
    <xdr:from>
      <xdr:col>8</xdr:col>
      <xdr:colOff>676275</xdr:colOff>
      <xdr:row>0</xdr:row>
      <xdr:rowOff>19050</xdr:rowOff>
    </xdr:from>
    <xdr:to>
      <xdr:col>10</xdr:col>
      <xdr:colOff>817880</xdr:colOff>
      <xdr:row>3</xdr:row>
      <xdr:rowOff>123825</xdr:rowOff>
    </xdr:to>
    <xdr:pic>
      <xdr:nvPicPr>
        <xdr:cNvPr id="4" name="Image 3" descr="Une image contenant texte, tableau de points, clipart&#10;&#10;Description générée automatiquement">
          <a:extLst>
            <a:ext uri="{FF2B5EF4-FFF2-40B4-BE49-F238E27FC236}">
              <a16:creationId xmlns:a16="http://schemas.microsoft.com/office/drawing/2014/main" id="{2B22C43F-9250-5B0E-1386-C3371A8979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19050"/>
          <a:ext cx="1779905" cy="676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1</xdr:row>
      <xdr:rowOff>23812</xdr:rowOff>
    </xdr:from>
    <xdr:to>
      <xdr:col>1</xdr:col>
      <xdr:colOff>2445705</xdr:colOff>
      <xdr:row>3</xdr:row>
      <xdr:rowOff>166467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1F45690-D7B5-47BF-9207-EE6F2F3F5B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14312"/>
          <a:ext cx="2207580" cy="8570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1</xdr:row>
      <xdr:rowOff>22412</xdr:rowOff>
    </xdr:from>
    <xdr:to>
      <xdr:col>1</xdr:col>
      <xdr:colOff>2398080</xdr:colOff>
      <xdr:row>3</xdr:row>
      <xdr:rowOff>75419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4B56D79-7C3A-43A6-8B10-121D5DB67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212912"/>
          <a:ext cx="2207580" cy="8598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FA330-BCD7-4A89-A15B-AB541240A561}">
  <sheetPr>
    <pageSetUpPr fitToPage="1"/>
  </sheetPr>
  <dimension ref="E7:F17"/>
  <sheetViews>
    <sheetView tabSelected="1" view="pageLayout" topLeftCell="A2" zoomScaleNormal="100" zoomScaleSheetLayoutView="85" workbookViewId="0">
      <selection activeCell="E11" sqref="E11:F11"/>
    </sheetView>
  </sheetViews>
  <sheetFormatPr baseColWidth="10" defaultRowHeight="15" x14ac:dyDescent="0.25"/>
  <sheetData>
    <row r="7" spans="5:6" ht="26.25" x14ac:dyDescent="0.4">
      <c r="E7" s="3" t="s">
        <v>6</v>
      </c>
    </row>
    <row r="9" spans="5:6" ht="18.75" x14ac:dyDescent="0.3">
      <c r="E9" s="14" t="s">
        <v>0</v>
      </c>
    </row>
    <row r="11" spans="5:6" ht="18.75" x14ac:dyDescent="0.3">
      <c r="E11" s="32" t="s">
        <v>5</v>
      </c>
      <c r="F11" s="33"/>
    </row>
    <row r="14" spans="5:6" ht="18.75" x14ac:dyDescent="0.3">
      <c r="E14" s="14" t="s">
        <v>1</v>
      </c>
    </row>
    <row r="15" spans="5:6" x14ac:dyDescent="0.25">
      <c r="E15" s="15" t="s">
        <v>2</v>
      </c>
    </row>
    <row r="16" spans="5:6" x14ac:dyDescent="0.25">
      <c r="E16" s="15" t="s">
        <v>3</v>
      </c>
    </row>
    <row r="17" spans="5:5" x14ac:dyDescent="0.25">
      <c r="E17" s="15" t="s">
        <v>4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D5835-D8F0-45FE-827C-A87EF63E4100}">
  <sheetPr>
    <pageSetUpPr fitToPage="1"/>
  </sheetPr>
  <dimension ref="A1:E59"/>
  <sheetViews>
    <sheetView showWhiteSpace="0" view="pageLayout" topLeftCell="A22" zoomScale="85" zoomScaleNormal="70" zoomScalePageLayoutView="85" workbookViewId="0">
      <selection activeCell="D39" sqref="D39:D44"/>
    </sheetView>
  </sheetViews>
  <sheetFormatPr baseColWidth="10" defaultColWidth="11.42578125" defaultRowHeight="15" x14ac:dyDescent="0.25"/>
  <cols>
    <col min="1" max="1" width="7.5703125" customWidth="1"/>
    <col min="2" max="2" width="62.140625" customWidth="1"/>
    <col min="3" max="3" width="66.42578125" bestFit="1" customWidth="1"/>
    <col min="4" max="4" width="23.5703125" style="1" customWidth="1"/>
    <col min="5" max="5" width="23.5703125" style="10" customWidth="1"/>
    <col min="6" max="6" width="19.42578125" customWidth="1"/>
    <col min="7" max="7" width="15.5703125" customWidth="1"/>
  </cols>
  <sheetData>
    <row r="1" spans="1:5" ht="15" customHeight="1" x14ac:dyDescent="0.25">
      <c r="D1"/>
      <c r="E1"/>
    </row>
    <row r="2" spans="1:5" ht="28.5" customHeight="1" x14ac:dyDescent="0.25">
      <c r="C2" s="18" t="str">
        <f>'25-001 AE Annexe financière'!E11</f>
        <v>Marché n° 25-001</v>
      </c>
      <c r="D2"/>
      <c r="E2"/>
    </row>
    <row r="3" spans="1:5" ht="28.5" customHeight="1" x14ac:dyDescent="0.25">
      <c r="C3" s="16" t="str">
        <f>'25-001 AE Annexe financière'!E7</f>
        <v>Hébergement et infogérance d'applications</v>
      </c>
      <c r="D3"/>
      <c r="E3"/>
    </row>
    <row r="4" spans="1:5" ht="28.5" customHeight="1" x14ac:dyDescent="0.25">
      <c r="C4" s="16" t="s">
        <v>64</v>
      </c>
      <c r="D4"/>
      <c r="E4"/>
    </row>
    <row r="5" spans="1:5" ht="28.5" customHeight="1" x14ac:dyDescent="0.25">
      <c r="C5" s="17" t="str">
        <f>'25-001 AE Annexe financière'!E15</f>
        <v>Raison sociale</v>
      </c>
      <c r="E5" s="9"/>
    </row>
    <row r="6" spans="1:5" s="1" customFormat="1" x14ac:dyDescent="0.25">
      <c r="D6" s="11"/>
      <c r="E6" s="9"/>
    </row>
    <row r="7" spans="1:5" ht="30.75" customHeight="1" x14ac:dyDescent="0.25">
      <c r="A7" s="6" t="s">
        <v>107</v>
      </c>
      <c r="B7" s="6" t="s">
        <v>8</v>
      </c>
      <c r="C7" s="5" t="s">
        <v>9</v>
      </c>
      <c r="D7" s="12" t="s">
        <v>32</v>
      </c>
      <c r="E7" s="19" t="s">
        <v>33</v>
      </c>
    </row>
    <row r="8" spans="1:5" s="3" customFormat="1" ht="26.25" x14ac:dyDescent="0.4">
      <c r="B8" s="8" t="s">
        <v>7</v>
      </c>
      <c r="C8" s="4"/>
      <c r="D8" s="7"/>
      <c r="E8" s="7"/>
    </row>
    <row r="9" spans="1:5" ht="20.25" customHeight="1" x14ac:dyDescent="0.25">
      <c r="A9" s="21" t="s">
        <v>81</v>
      </c>
      <c r="B9" s="2" t="s">
        <v>19</v>
      </c>
      <c r="C9" s="21" t="s">
        <v>10</v>
      </c>
      <c r="D9" s="13">
        <v>0</v>
      </c>
      <c r="E9" s="13">
        <f>D9*1.2</f>
        <v>0</v>
      </c>
    </row>
    <row r="10" spans="1:5" ht="20.25" customHeight="1" x14ac:dyDescent="0.25">
      <c r="A10" s="21" t="s">
        <v>82</v>
      </c>
      <c r="B10" s="2" t="s">
        <v>20</v>
      </c>
      <c r="C10" s="21" t="s">
        <v>11</v>
      </c>
      <c r="D10" s="13">
        <v>0</v>
      </c>
      <c r="E10" s="13">
        <f t="shared" ref="E10:E44" si="0">D10*1.2</f>
        <v>0</v>
      </c>
    </row>
    <row r="11" spans="1:5" ht="20.25" customHeight="1" x14ac:dyDescent="0.25">
      <c r="A11" s="21" t="s">
        <v>83</v>
      </c>
      <c r="B11" s="2" t="s">
        <v>21</v>
      </c>
      <c r="C11" s="21" t="s">
        <v>12</v>
      </c>
      <c r="D11" s="13">
        <v>0</v>
      </c>
      <c r="E11" s="13">
        <f t="shared" si="0"/>
        <v>0</v>
      </c>
    </row>
    <row r="12" spans="1:5" ht="20.25" customHeight="1" x14ac:dyDescent="0.25">
      <c r="A12" s="21" t="s">
        <v>84</v>
      </c>
      <c r="B12" s="2" t="s">
        <v>22</v>
      </c>
      <c r="C12" s="21" t="s">
        <v>13</v>
      </c>
      <c r="D12" s="13">
        <v>0</v>
      </c>
      <c r="E12" s="13">
        <f t="shared" si="0"/>
        <v>0</v>
      </c>
    </row>
    <row r="13" spans="1:5" ht="20.25" customHeight="1" x14ac:dyDescent="0.25">
      <c r="A13" s="21" t="s">
        <v>85</v>
      </c>
      <c r="B13" s="2" t="s">
        <v>23</v>
      </c>
      <c r="C13" s="21" t="s">
        <v>13</v>
      </c>
      <c r="D13" s="13">
        <v>0</v>
      </c>
      <c r="E13" s="13">
        <f t="shared" si="0"/>
        <v>0</v>
      </c>
    </row>
    <row r="14" spans="1:5" ht="20.25" customHeight="1" x14ac:dyDescent="0.25">
      <c r="A14" s="21" t="s">
        <v>86</v>
      </c>
      <c r="B14" s="2" t="s">
        <v>24</v>
      </c>
      <c r="C14" s="21" t="s">
        <v>13</v>
      </c>
      <c r="D14" s="13">
        <v>0</v>
      </c>
      <c r="E14" s="13">
        <f t="shared" si="0"/>
        <v>0</v>
      </c>
    </row>
    <row r="15" spans="1:5" ht="20.25" customHeight="1" x14ac:dyDescent="0.25">
      <c r="A15" s="21" t="s">
        <v>87</v>
      </c>
      <c r="B15" s="2" t="s">
        <v>25</v>
      </c>
      <c r="C15" s="21" t="s">
        <v>13</v>
      </c>
      <c r="D15" s="13">
        <v>0</v>
      </c>
      <c r="E15" s="13">
        <f t="shared" si="0"/>
        <v>0</v>
      </c>
    </row>
    <row r="16" spans="1:5" ht="20.25" customHeight="1" x14ac:dyDescent="0.25">
      <c r="A16" s="21" t="s">
        <v>88</v>
      </c>
      <c r="B16" s="2" t="s">
        <v>26</v>
      </c>
      <c r="C16" s="21" t="s">
        <v>14</v>
      </c>
      <c r="D16" s="13">
        <v>0</v>
      </c>
      <c r="E16" s="13">
        <f t="shared" si="0"/>
        <v>0</v>
      </c>
    </row>
    <row r="17" spans="1:5" ht="20.25" customHeight="1" x14ac:dyDescent="0.25">
      <c r="A17" s="21" t="s">
        <v>89</v>
      </c>
      <c r="B17" s="2" t="s">
        <v>27</v>
      </c>
      <c r="C17" s="21" t="s">
        <v>15</v>
      </c>
      <c r="D17" s="13">
        <v>0</v>
      </c>
      <c r="E17" s="13">
        <f t="shared" si="0"/>
        <v>0</v>
      </c>
    </row>
    <row r="18" spans="1:5" ht="20.25" customHeight="1" x14ac:dyDescent="0.25">
      <c r="A18" s="21" t="s">
        <v>90</v>
      </c>
      <c r="B18" s="2" t="s">
        <v>28</v>
      </c>
      <c r="C18" s="21" t="s">
        <v>18</v>
      </c>
      <c r="D18" s="13">
        <v>0</v>
      </c>
      <c r="E18" s="13">
        <f t="shared" si="0"/>
        <v>0</v>
      </c>
    </row>
    <row r="19" spans="1:5" ht="20.25" customHeight="1" x14ac:dyDescent="0.25">
      <c r="A19" s="21" t="s">
        <v>91</v>
      </c>
      <c r="B19" s="2" t="s">
        <v>29</v>
      </c>
      <c r="C19" s="21" t="s">
        <v>16</v>
      </c>
      <c r="D19" s="13">
        <v>0</v>
      </c>
      <c r="E19" s="13">
        <f t="shared" si="0"/>
        <v>0</v>
      </c>
    </row>
    <row r="20" spans="1:5" ht="20.25" customHeight="1" x14ac:dyDescent="0.25">
      <c r="A20" s="21" t="s">
        <v>92</v>
      </c>
      <c r="B20" s="2" t="s">
        <v>30</v>
      </c>
      <c r="C20" s="21" t="s">
        <v>13</v>
      </c>
      <c r="D20" s="13">
        <v>0</v>
      </c>
      <c r="E20" s="13">
        <f t="shared" si="0"/>
        <v>0</v>
      </c>
    </row>
    <row r="21" spans="1:5" ht="20.25" customHeight="1" x14ac:dyDescent="0.25">
      <c r="A21" s="21" t="s">
        <v>93</v>
      </c>
      <c r="B21" s="20" t="s">
        <v>31</v>
      </c>
      <c r="C21" s="21" t="s">
        <v>17</v>
      </c>
      <c r="D21" s="13">
        <v>0</v>
      </c>
      <c r="E21" s="13">
        <f t="shared" si="0"/>
        <v>0</v>
      </c>
    </row>
    <row r="22" spans="1:5" s="3" customFormat="1" ht="26.25" x14ac:dyDescent="0.4">
      <c r="B22" s="8" t="s">
        <v>34</v>
      </c>
      <c r="C22" s="22"/>
      <c r="D22" s="7"/>
      <c r="E22" s="7"/>
    </row>
    <row r="23" spans="1:5" ht="20.25" customHeight="1" x14ac:dyDescent="0.25">
      <c r="A23" s="21" t="s">
        <v>94</v>
      </c>
      <c r="B23" s="2" t="s">
        <v>39</v>
      </c>
      <c r="C23" s="21" t="s">
        <v>15</v>
      </c>
      <c r="D23" s="13">
        <v>0</v>
      </c>
      <c r="E23" s="13">
        <f t="shared" si="0"/>
        <v>0</v>
      </c>
    </row>
    <row r="24" spans="1:5" s="3" customFormat="1" ht="20.25" customHeight="1" x14ac:dyDescent="0.4">
      <c r="A24" s="21" t="s">
        <v>95</v>
      </c>
      <c r="B24" s="2" t="s">
        <v>40</v>
      </c>
      <c r="C24" s="21" t="s">
        <v>35</v>
      </c>
      <c r="D24" s="13">
        <v>0</v>
      </c>
      <c r="E24" s="13">
        <f t="shared" si="0"/>
        <v>0</v>
      </c>
    </row>
    <row r="25" spans="1:5" s="3" customFormat="1" ht="20.25" customHeight="1" x14ac:dyDescent="0.4">
      <c r="A25" s="21" t="s">
        <v>96</v>
      </c>
      <c r="B25" s="2" t="s">
        <v>41</v>
      </c>
      <c r="C25" s="21" t="s">
        <v>36</v>
      </c>
      <c r="D25" s="13">
        <v>0</v>
      </c>
      <c r="E25" s="13">
        <f t="shared" si="0"/>
        <v>0</v>
      </c>
    </row>
    <row r="26" spans="1:5" s="3" customFormat="1" ht="20.25" customHeight="1" x14ac:dyDescent="0.4">
      <c r="A26" s="21" t="s">
        <v>97</v>
      </c>
      <c r="B26" s="2" t="s">
        <v>42</v>
      </c>
      <c r="C26" s="21" t="s">
        <v>36</v>
      </c>
      <c r="D26" s="13">
        <v>0</v>
      </c>
      <c r="E26" s="13">
        <f t="shared" si="0"/>
        <v>0</v>
      </c>
    </row>
    <row r="27" spans="1:5" ht="20.25" customHeight="1" x14ac:dyDescent="0.25">
      <c r="A27" s="21" t="s">
        <v>98</v>
      </c>
      <c r="B27" s="20" t="s">
        <v>43</v>
      </c>
      <c r="C27" s="21" t="s">
        <v>37</v>
      </c>
      <c r="D27" s="13">
        <v>0</v>
      </c>
      <c r="E27" s="13">
        <f t="shared" si="0"/>
        <v>0</v>
      </c>
    </row>
    <row r="28" spans="1:5" ht="20.25" customHeight="1" x14ac:dyDescent="0.25">
      <c r="A28" s="21" t="s">
        <v>99</v>
      </c>
      <c r="B28" s="20" t="s">
        <v>44</v>
      </c>
      <c r="C28" s="21" t="s">
        <v>17</v>
      </c>
      <c r="D28" s="13">
        <v>0</v>
      </c>
      <c r="E28" s="13">
        <f t="shared" si="0"/>
        <v>0</v>
      </c>
    </row>
    <row r="29" spans="1:5" ht="20.25" customHeight="1" x14ac:dyDescent="0.25">
      <c r="A29" s="21" t="s">
        <v>100</v>
      </c>
      <c r="B29" s="20" t="s">
        <v>45</v>
      </c>
      <c r="C29" s="21" t="s">
        <v>38</v>
      </c>
      <c r="D29" s="13">
        <v>0</v>
      </c>
      <c r="E29" s="13">
        <f t="shared" si="0"/>
        <v>0</v>
      </c>
    </row>
    <row r="30" spans="1:5" ht="26.25" x14ac:dyDescent="0.4">
      <c r="B30" s="8" t="s">
        <v>47</v>
      </c>
      <c r="C30" s="22"/>
      <c r="D30" s="7"/>
      <c r="E30" s="7"/>
    </row>
    <row r="31" spans="1:5" ht="20.25" customHeight="1" x14ac:dyDescent="0.25">
      <c r="A31" s="21" t="s">
        <v>74</v>
      </c>
      <c r="B31" s="2" t="s">
        <v>39</v>
      </c>
      <c r="C31" s="21" t="s">
        <v>46</v>
      </c>
      <c r="D31" s="13">
        <v>0</v>
      </c>
      <c r="E31" s="13">
        <f t="shared" si="0"/>
        <v>0</v>
      </c>
    </row>
    <row r="32" spans="1:5" ht="20.25" customHeight="1" x14ac:dyDescent="0.25">
      <c r="A32" s="21" t="s">
        <v>75</v>
      </c>
      <c r="B32" s="2" t="s">
        <v>54</v>
      </c>
      <c r="C32" s="21" t="s">
        <v>48</v>
      </c>
      <c r="D32" s="13">
        <v>0</v>
      </c>
      <c r="E32" s="13">
        <f t="shared" si="0"/>
        <v>0</v>
      </c>
    </row>
    <row r="33" spans="1:5" ht="20.25" customHeight="1" x14ac:dyDescent="0.25">
      <c r="A33" s="21" t="s">
        <v>76</v>
      </c>
      <c r="B33" s="2" t="s">
        <v>55</v>
      </c>
      <c r="C33" s="21" t="s">
        <v>49</v>
      </c>
      <c r="D33" s="13">
        <v>0</v>
      </c>
      <c r="E33" s="13">
        <f t="shared" si="0"/>
        <v>0</v>
      </c>
    </row>
    <row r="34" spans="1:5" ht="20.25" customHeight="1" x14ac:dyDescent="0.25">
      <c r="A34" s="21" t="s">
        <v>77</v>
      </c>
      <c r="B34" s="2" t="s">
        <v>56</v>
      </c>
      <c r="C34" s="21" t="s">
        <v>49</v>
      </c>
      <c r="D34" s="13">
        <v>0</v>
      </c>
      <c r="E34" s="13">
        <f t="shared" si="0"/>
        <v>0</v>
      </c>
    </row>
    <row r="35" spans="1:5" ht="20.25" customHeight="1" x14ac:dyDescent="0.25">
      <c r="A35" s="21" t="s">
        <v>78</v>
      </c>
      <c r="B35" s="2" t="s">
        <v>40</v>
      </c>
      <c r="C35" s="21" t="s">
        <v>46</v>
      </c>
      <c r="D35" s="13">
        <v>0</v>
      </c>
      <c r="E35" s="13">
        <f t="shared" si="0"/>
        <v>0</v>
      </c>
    </row>
    <row r="36" spans="1:5" ht="20.25" customHeight="1" x14ac:dyDescent="0.25">
      <c r="A36" s="21" t="s">
        <v>79</v>
      </c>
      <c r="B36" s="2" t="s">
        <v>57</v>
      </c>
      <c r="C36" s="21" t="s">
        <v>50</v>
      </c>
      <c r="D36" s="13">
        <v>0</v>
      </c>
      <c r="E36" s="13">
        <f t="shared" si="0"/>
        <v>0</v>
      </c>
    </row>
    <row r="37" spans="1:5" ht="20.25" customHeight="1" x14ac:dyDescent="0.25">
      <c r="A37" s="21" t="s">
        <v>80</v>
      </c>
      <c r="B37" s="2" t="s">
        <v>58</v>
      </c>
      <c r="C37" s="21" t="s">
        <v>51</v>
      </c>
      <c r="D37" s="13">
        <v>0</v>
      </c>
      <c r="E37" s="13">
        <f t="shared" si="0"/>
        <v>0</v>
      </c>
    </row>
    <row r="38" spans="1:5" ht="28.35" customHeight="1" x14ac:dyDescent="0.4">
      <c r="B38" s="8" t="s">
        <v>52</v>
      </c>
      <c r="C38" s="22"/>
      <c r="D38" s="7"/>
      <c r="E38" s="7"/>
    </row>
    <row r="39" spans="1:5" ht="20.25" customHeight="1" x14ac:dyDescent="0.25">
      <c r="A39" s="21" t="s">
        <v>101</v>
      </c>
      <c r="B39" s="2" t="s">
        <v>59</v>
      </c>
      <c r="C39" s="21" t="s">
        <v>51</v>
      </c>
      <c r="D39" s="13">
        <v>0</v>
      </c>
      <c r="E39" s="13">
        <f t="shared" si="0"/>
        <v>0</v>
      </c>
    </row>
    <row r="40" spans="1:5" ht="20.25" customHeight="1" x14ac:dyDescent="0.25">
      <c r="A40" s="21" t="s">
        <v>102</v>
      </c>
      <c r="B40" s="2" t="s">
        <v>60</v>
      </c>
      <c r="C40" s="21" t="s">
        <v>15</v>
      </c>
      <c r="D40" s="13">
        <v>0</v>
      </c>
      <c r="E40" s="13">
        <f t="shared" si="0"/>
        <v>0</v>
      </c>
    </row>
    <row r="41" spans="1:5" ht="20.25" customHeight="1" x14ac:dyDescent="0.25">
      <c r="A41" s="21" t="s">
        <v>103</v>
      </c>
      <c r="B41" s="2" t="s">
        <v>61</v>
      </c>
      <c r="C41" s="21" t="s">
        <v>51</v>
      </c>
      <c r="D41" s="13">
        <v>0</v>
      </c>
      <c r="E41" s="13">
        <f t="shared" si="0"/>
        <v>0</v>
      </c>
    </row>
    <row r="42" spans="1:5" ht="20.25" customHeight="1" x14ac:dyDescent="0.25">
      <c r="A42" s="21" t="s">
        <v>104</v>
      </c>
      <c r="B42" s="2" t="s">
        <v>62</v>
      </c>
      <c r="C42" s="21" t="s">
        <v>51</v>
      </c>
      <c r="D42" s="13">
        <v>0</v>
      </c>
      <c r="E42" s="13">
        <f t="shared" si="0"/>
        <v>0</v>
      </c>
    </row>
    <row r="43" spans="1:5" ht="20.25" customHeight="1" x14ac:dyDescent="0.25">
      <c r="A43" s="21" t="s">
        <v>105</v>
      </c>
      <c r="B43" s="20" t="s">
        <v>63</v>
      </c>
      <c r="C43" s="21" t="s">
        <v>51</v>
      </c>
      <c r="D43" s="13">
        <v>0</v>
      </c>
      <c r="E43" s="13">
        <f t="shared" si="0"/>
        <v>0</v>
      </c>
    </row>
    <row r="44" spans="1:5" ht="20.25" customHeight="1" x14ac:dyDescent="0.25">
      <c r="A44" s="21" t="s">
        <v>106</v>
      </c>
      <c r="B44" s="20" t="s">
        <v>53</v>
      </c>
      <c r="C44" s="21" t="s">
        <v>51</v>
      </c>
      <c r="D44" s="13">
        <v>0</v>
      </c>
      <c r="E44" s="13">
        <f t="shared" si="0"/>
        <v>0</v>
      </c>
    </row>
    <row r="45" spans="1:5" s="3" customFormat="1" ht="33" customHeight="1" x14ac:dyDescent="0.4">
      <c r="B45"/>
      <c r="C45"/>
      <c r="D45" s="1"/>
      <c r="E45" s="10"/>
    </row>
    <row r="48" spans="1:5" ht="45" customHeight="1" x14ac:dyDescent="0.25"/>
    <row r="50" spans="2:5" s="3" customFormat="1" ht="26.25" x14ac:dyDescent="0.4">
      <c r="B50"/>
      <c r="C50"/>
      <c r="D50" s="1"/>
      <c r="E50" s="10"/>
    </row>
    <row r="51" spans="2:5" ht="66.75" customHeight="1" x14ac:dyDescent="0.25"/>
    <row r="52" spans="2:5" ht="33" customHeight="1" x14ac:dyDescent="0.25"/>
    <row r="53" spans="2:5" s="3" customFormat="1" ht="26.25" x14ac:dyDescent="0.4">
      <c r="B53"/>
      <c r="C53"/>
      <c r="D53" s="1"/>
      <c r="E53" s="10"/>
    </row>
    <row r="54" spans="2:5" s="3" customFormat="1" ht="26.25" x14ac:dyDescent="0.4">
      <c r="B54"/>
      <c r="C54"/>
      <c r="D54" s="1"/>
      <c r="E54" s="10"/>
    </row>
    <row r="55" spans="2:5" ht="33" customHeight="1" x14ac:dyDescent="0.25"/>
    <row r="58" spans="2:5" ht="33" customHeight="1" x14ac:dyDescent="0.25"/>
    <row r="59" spans="2:5" ht="33" customHeight="1" x14ac:dyDescent="0.25"/>
  </sheetData>
  <phoneticPr fontId="22" type="noConversion"/>
  <pageMargins left="0.7" right="0.7" top="0.75" bottom="0.75" header="0.3" footer="0.3"/>
  <pageSetup paperSize="9" scale="71" fitToHeight="0" orientation="landscape" r:id="rId1"/>
  <headerFooter>
    <oddHeader xml:space="preserve">&amp;R&amp;F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D63CB-04BE-4539-A4B5-E1F52425C582}">
  <dimension ref="A2:E40"/>
  <sheetViews>
    <sheetView topLeftCell="A5" zoomScale="85" zoomScaleNormal="85" workbookViewId="0">
      <selection activeCell="E40" sqref="E40"/>
    </sheetView>
  </sheetViews>
  <sheetFormatPr baseColWidth="10" defaultRowHeight="15" x14ac:dyDescent="0.25"/>
  <cols>
    <col min="2" max="2" width="75.42578125" customWidth="1"/>
    <col min="3" max="3" width="36.28515625" customWidth="1"/>
    <col min="4" max="4" width="24.5703125" customWidth="1"/>
    <col min="5" max="5" width="31.85546875" customWidth="1"/>
  </cols>
  <sheetData>
    <row r="2" spans="1:5" ht="21" x14ac:dyDescent="0.25">
      <c r="C2" s="28" t="str">
        <f>'25-001 AE Annexe financière'!E11</f>
        <v>Marché n° 25-001</v>
      </c>
      <c r="D2" s="28"/>
      <c r="E2" s="28"/>
    </row>
    <row r="3" spans="1:5" ht="42" customHeight="1" x14ac:dyDescent="0.25">
      <c r="C3" s="29" t="str">
        <f>'25-001 AE Annexe financière'!E7</f>
        <v>Hébergement et infogérance d'applications</v>
      </c>
      <c r="D3" s="29"/>
      <c r="E3" s="29"/>
    </row>
    <row r="4" spans="1:5" ht="42" customHeight="1" x14ac:dyDescent="0.25">
      <c r="C4" s="29" t="s">
        <v>72</v>
      </c>
      <c r="D4" s="29"/>
      <c r="E4" s="29"/>
    </row>
    <row r="5" spans="1:5" ht="21" x14ac:dyDescent="0.25">
      <c r="C5" s="17" t="str">
        <f>'25-001 AE Annexe financière'!E15</f>
        <v>Raison sociale</v>
      </c>
    </row>
    <row r="7" spans="1:5" ht="30" x14ac:dyDescent="0.25">
      <c r="A7" s="6" t="s">
        <v>107</v>
      </c>
      <c r="B7" s="6" t="s">
        <v>65</v>
      </c>
      <c r="C7" s="5" t="s">
        <v>66</v>
      </c>
      <c r="D7" s="12" t="s">
        <v>73</v>
      </c>
      <c r="E7" s="19" t="s">
        <v>68</v>
      </c>
    </row>
    <row r="8" spans="1:5" ht="21" x14ac:dyDescent="0.35">
      <c r="A8" s="30" t="s">
        <v>7</v>
      </c>
      <c r="B8" s="30"/>
      <c r="C8" s="30"/>
      <c r="D8" s="30"/>
      <c r="E8" s="31"/>
    </row>
    <row r="9" spans="1:5" x14ac:dyDescent="0.25">
      <c r="A9" s="21" t="s">
        <v>81</v>
      </c>
      <c r="B9" s="2" t="s">
        <v>19</v>
      </c>
      <c r="C9" s="23">
        <f>VLOOKUP(A9,'25-001 BPU'!A$9:D$44,4,FALSE)</f>
        <v>0</v>
      </c>
      <c r="D9" s="24">
        <v>6</v>
      </c>
      <c r="E9" s="23">
        <f t="shared" ref="E9:E37" si="0">D9*C9</f>
        <v>0</v>
      </c>
    </row>
    <row r="10" spans="1:5" x14ac:dyDescent="0.25">
      <c r="A10" s="21" t="s">
        <v>82</v>
      </c>
      <c r="B10" s="2" t="s">
        <v>20</v>
      </c>
      <c r="C10" s="23">
        <f>VLOOKUP(A10,'25-001 BPU'!A$9:D$44,4,FALSE)</f>
        <v>0</v>
      </c>
      <c r="D10" s="24">
        <v>5</v>
      </c>
      <c r="E10" s="23">
        <f t="shared" si="0"/>
        <v>0</v>
      </c>
    </row>
    <row r="11" spans="1:5" x14ac:dyDescent="0.25">
      <c r="A11" s="21" t="s">
        <v>83</v>
      </c>
      <c r="B11" s="2" t="s">
        <v>21</v>
      </c>
      <c r="C11" s="23">
        <f>VLOOKUP(A11,'25-001 BPU'!A$9:D$44,4,FALSE)</f>
        <v>0</v>
      </c>
      <c r="D11" s="24">
        <f>442*12</f>
        <v>5304</v>
      </c>
      <c r="E11" s="23">
        <f t="shared" si="0"/>
        <v>0</v>
      </c>
    </row>
    <row r="12" spans="1:5" x14ac:dyDescent="0.25">
      <c r="A12" s="21" t="s">
        <v>85</v>
      </c>
      <c r="B12" s="2" t="s">
        <v>23</v>
      </c>
      <c r="C12" s="23">
        <f>VLOOKUP(A12,'25-001 BPU'!A$9:D$44,4,FALSE)</f>
        <v>0</v>
      </c>
      <c r="D12" s="24">
        <f>10100*12</f>
        <v>121200</v>
      </c>
      <c r="E12" s="23">
        <f t="shared" si="0"/>
        <v>0</v>
      </c>
    </row>
    <row r="13" spans="1:5" x14ac:dyDescent="0.25">
      <c r="A13" s="21" t="s">
        <v>86</v>
      </c>
      <c r="B13" s="2" t="s">
        <v>24</v>
      </c>
      <c r="C13" s="23">
        <f>VLOOKUP(A13,'25-001 BPU'!A$9:D$44,4,FALSE)</f>
        <v>0</v>
      </c>
      <c r="D13" s="24">
        <f>5000*12</f>
        <v>60000</v>
      </c>
      <c r="E13" s="23">
        <f t="shared" si="0"/>
        <v>0</v>
      </c>
    </row>
    <row r="14" spans="1:5" x14ac:dyDescent="0.25">
      <c r="A14" s="21" t="s">
        <v>87</v>
      </c>
      <c r="B14" s="2" t="s">
        <v>25</v>
      </c>
      <c r="C14" s="23">
        <f>VLOOKUP(A14,'25-001 BPU'!A$9:D$44,4,FALSE)</f>
        <v>0</v>
      </c>
      <c r="D14" s="24">
        <f>960*12</f>
        <v>11520</v>
      </c>
      <c r="E14" s="23">
        <f t="shared" si="0"/>
        <v>0</v>
      </c>
    </row>
    <row r="15" spans="1:5" x14ac:dyDescent="0.25">
      <c r="A15" s="21" t="s">
        <v>88</v>
      </c>
      <c r="B15" s="2" t="s">
        <v>26</v>
      </c>
      <c r="C15" s="23">
        <f>VLOOKUP(A15,'25-001 BPU'!A$9:D$44,4,FALSE)</f>
        <v>0</v>
      </c>
      <c r="D15" s="24">
        <v>100</v>
      </c>
      <c r="E15" s="23">
        <f t="shared" si="0"/>
        <v>0</v>
      </c>
    </row>
    <row r="16" spans="1:5" x14ac:dyDescent="0.25">
      <c r="A16" s="21" t="s">
        <v>89</v>
      </c>
      <c r="B16" s="2" t="s">
        <v>27</v>
      </c>
      <c r="C16" s="23">
        <f>VLOOKUP(A16,'25-001 BPU'!A$9:D$44,4,FALSE)</f>
        <v>0</v>
      </c>
      <c r="D16" s="24">
        <v>1</v>
      </c>
      <c r="E16" s="23">
        <f t="shared" si="0"/>
        <v>0</v>
      </c>
    </row>
    <row r="17" spans="1:5" x14ac:dyDescent="0.25">
      <c r="A17" s="21" t="s">
        <v>90</v>
      </c>
      <c r="B17" s="2" t="s">
        <v>28</v>
      </c>
      <c r="C17" s="23">
        <f>VLOOKUP(A17,'25-001 BPU'!A$9:D$44,4,FALSE)</f>
        <v>0</v>
      </c>
      <c r="D17" s="24">
        <v>1</v>
      </c>
      <c r="E17" s="23">
        <f t="shared" si="0"/>
        <v>0</v>
      </c>
    </row>
    <row r="18" spans="1:5" x14ac:dyDescent="0.25">
      <c r="A18" s="21" t="s">
        <v>91</v>
      </c>
      <c r="B18" s="2" t="s">
        <v>29</v>
      </c>
      <c r="C18" s="23">
        <f>VLOOKUP(A18,'25-001 BPU'!A$9:D$44,4,FALSE)</f>
        <v>0</v>
      </c>
      <c r="D18" s="24">
        <f>13*12</f>
        <v>156</v>
      </c>
      <c r="E18" s="23">
        <f t="shared" si="0"/>
        <v>0</v>
      </c>
    </row>
    <row r="19" spans="1:5" x14ac:dyDescent="0.25">
      <c r="A19" s="21" t="s">
        <v>92</v>
      </c>
      <c r="B19" s="2" t="s">
        <v>30</v>
      </c>
      <c r="C19" s="23">
        <f>VLOOKUP(A19,'25-001 BPU'!A$9:D$44,4,FALSE)</f>
        <v>0</v>
      </c>
      <c r="D19" s="24">
        <f>2200*12</f>
        <v>26400</v>
      </c>
      <c r="E19" s="23">
        <f t="shared" si="0"/>
        <v>0</v>
      </c>
    </row>
    <row r="20" spans="1:5" ht="21" x14ac:dyDescent="0.35">
      <c r="A20" s="30" t="s">
        <v>34</v>
      </c>
      <c r="B20" s="30"/>
      <c r="C20" s="30"/>
      <c r="D20" s="30"/>
      <c r="E20" s="31"/>
    </row>
    <row r="21" spans="1:5" x14ac:dyDescent="0.25">
      <c r="A21" s="21" t="s">
        <v>94</v>
      </c>
      <c r="B21" s="2" t="s">
        <v>39</v>
      </c>
      <c r="C21" s="23">
        <f>VLOOKUP(A21,'25-001 BPU'!A$9:D$44,4,FALSE)</f>
        <v>0</v>
      </c>
      <c r="D21" s="24">
        <v>1</v>
      </c>
      <c r="E21" s="23">
        <f t="shared" si="0"/>
        <v>0</v>
      </c>
    </row>
    <row r="22" spans="1:5" x14ac:dyDescent="0.25">
      <c r="A22" s="21" t="s">
        <v>95</v>
      </c>
      <c r="B22" s="2" t="s">
        <v>40</v>
      </c>
      <c r="C22" s="23">
        <f>VLOOKUP(A22,'25-001 BPU'!A$9:D$44,4,FALSE)</f>
        <v>0</v>
      </c>
      <c r="D22" s="24">
        <v>1</v>
      </c>
      <c r="E22" s="23">
        <f t="shared" si="0"/>
        <v>0</v>
      </c>
    </row>
    <row r="23" spans="1:5" x14ac:dyDescent="0.25">
      <c r="A23" s="21" t="s">
        <v>96</v>
      </c>
      <c r="B23" s="2" t="s">
        <v>41</v>
      </c>
      <c r="C23" s="23">
        <f>VLOOKUP(A23,'25-001 BPU'!A$9:D$44,4,FALSE)</f>
        <v>0</v>
      </c>
      <c r="D23" s="24">
        <v>2</v>
      </c>
      <c r="E23" s="23">
        <f t="shared" si="0"/>
        <v>0</v>
      </c>
    </row>
    <row r="24" spans="1:5" x14ac:dyDescent="0.25">
      <c r="A24" s="21" t="s">
        <v>97</v>
      </c>
      <c r="B24" s="2" t="s">
        <v>42</v>
      </c>
      <c r="C24" s="23">
        <f>VLOOKUP(A24,'25-001 BPU'!A$9:D$44,4,FALSE)</f>
        <v>0</v>
      </c>
      <c r="D24" s="24">
        <v>10</v>
      </c>
      <c r="E24" s="23">
        <f t="shared" si="0"/>
        <v>0</v>
      </c>
    </row>
    <row r="25" spans="1:5" ht="21" x14ac:dyDescent="0.35">
      <c r="A25" s="30" t="s">
        <v>69</v>
      </c>
      <c r="B25" s="30"/>
      <c r="C25" s="30"/>
      <c r="D25" s="30"/>
      <c r="E25" s="31"/>
    </row>
    <row r="26" spans="1:5" x14ac:dyDescent="0.25">
      <c r="A26" s="21" t="s">
        <v>74</v>
      </c>
      <c r="B26" s="2" t="s">
        <v>39</v>
      </c>
      <c r="C26" s="23">
        <f>VLOOKUP(A26,'25-001 BPU'!A$9:D$44,4,FALSE)</f>
        <v>0</v>
      </c>
      <c r="D26" s="24">
        <v>12</v>
      </c>
      <c r="E26" s="23">
        <f t="shared" si="0"/>
        <v>0</v>
      </c>
    </row>
    <row r="27" spans="1:5" x14ac:dyDescent="0.25">
      <c r="A27" s="21" t="s">
        <v>75</v>
      </c>
      <c r="B27" s="2" t="s">
        <v>54</v>
      </c>
      <c r="C27" s="23">
        <f>VLOOKUP(A27,'25-001 BPU'!A$9:D$44,4,FALSE)</f>
        <v>0</v>
      </c>
      <c r="D27" s="24">
        <v>12</v>
      </c>
      <c r="E27" s="23">
        <f t="shared" si="0"/>
        <v>0</v>
      </c>
    </row>
    <row r="28" spans="1:5" x14ac:dyDescent="0.25">
      <c r="A28" s="21" t="s">
        <v>76</v>
      </c>
      <c r="B28" s="2" t="s">
        <v>55</v>
      </c>
      <c r="C28" s="23">
        <f>VLOOKUP(A28,'25-001 BPU'!A$9:D$44,4,FALSE)</f>
        <v>0</v>
      </c>
      <c r="D28" s="24">
        <v>48</v>
      </c>
      <c r="E28" s="23">
        <f t="shared" si="0"/>
        <v>0</v>
      </c>
    </row>
    <row r="29" spans="1:5" x14ac:dyDescent="0.25">
      <c r="A29" s="21" t="s">
        <v>77</v>
      </c>
      <c r="B29" s="2" t="s">
        <v>56</v>
      </c>
      <c r="C29" s="23">
        <f>VLOOKUP(A29,'25-001 BPU'!A$9:D$44,4,FALSE)</f>
        <v>0</v>
      </c>
      <c r="D29" s="24">
        <v>24</v>
      </c>
      <c r="E29" s="23">
        <f t="shared" si="0"/>
        <v>0</v>
      </c>
    </row>
    <row r="30" spans="1:5" x14ac:dyDescent="0.25">
      <c r="A30" s="21" t="s">
        <v>78</v>
      </c>
      <c r="B30" s="2" t="s">
        <v>40</v>
      </c>
      <c r="C30" s="23">
        <f>VLOOKUP(A30,'25-001 BPU'!A$9:D$44,4,FALSE)</f>
        <v>0</v>
      </c>
      <c r="D30" s="24">
        <v>12</v>
      </c>
      <c r="E30" s="23">
        <f t="shared" si="0"/>
        <v>0</v>
      </c>
    </row>
    <row r="31" spans="1:5" x14ac:dyDescent="0.25">
      <c r="A31" s="21" t="s">
        <v>79</v>
      </c>
      <c r="B31" s="2" t="s">
        <v>57</v>
      </c>
      <c r="C31" s="23">
        <f>VLOOKUP(A31,'25-001 BPU'!A$9:D$44,4,FALSE)</f>
        <v>0</v>
      </c>
      <c r="D31" s="24">
        <v>6</v>
      </c>
      <c r="E31" s="23">
        <f t="shared" si="0"/>
        <v>0</v>
      </c>
    </row>
    <row r="32" spans="1:5" x14ac:dyDescent="0.25">
      <c r="A32" s="21" t="s">
        <v>80</v>
      </c>
      <c r="B32" s="2" t="s">
        <v>58</v>
      </c>
      <c r="C32" s="23">
        <f>VLOOKUP(A32,'25-001 BPU'!A$9:D$44,4,FALSE)</f>
        <v>0</v>
      </c>
      <c r="D32" s="24">
        <v>1</v>
      </c>
      <c r="E32" s="23">
        <f>D32*C32</f>
        <v>0</v>
      </c>
    </row>
    <row r="33" spans="1:5" ht="21" x14ac:dyDescent="0.35">
      <c r="A33" s="30" t="s">
        <v>52</v>
      </c>
      <c r="B33" s="30"/>
      <c r="C33" s="30"/>
      <c r="D33" s="30"/>
      <c r="E33" s="31"/>
    </row>
    <row r="34" spans="1:5" x14ac:dyDescent="0.25">
      <c r="A34" s="21" t="s">
        <v>101</v>
      </c>
      <c r="B34" s="2" t="s">
        <v>59</v>
      </c>
      <c r="C34" s="23">
        <f>VLOOKUP(A34,'25-001 BPU'!A$9:D$44,4,FALSE)</f>
        <v>0</v>
      </c>
      <c r="D34" s="24">
        <v>4</v>
      </c>
      <c r="E34" s="23">
        <f t="shared" si="0"/>
        <v>0</v>
      </c>
    </row>
    <row r="35" spans="1:5" x14ac:dyDescent="0.25">
      <c r="A35" s="21" t="s">
        <v>102</v>
      </c>
      <c r="B35" s="2" t="s">
        <v>60</v>
      </c>
      <c r="C35" s="23">
        <f>VLOOKUP(A35,'25-001 BPU'!A$9:D$44,4,FALSE)</f>
        <v>0</v>
      </c>
      <c r="D35" s="24">
        <v>1</v>
      </c>
      <c r="E35" s="23">
        <f t="shared" si="0"/>
        <v>0</v>
      </c>
    </row>
    <row r="36" spans="1:5" x14ac:dyDescent="0.25">
      <c r="A36" s="21" t="s">
        <v>103</v>
      </c>
      <c r="B36" s="2" t="s">
        <v>61</v>
      </c>
      <c r="C36" s="23">
        <f>VLOOKUP(A36,'25-001 BPU'!A$9:D$44,4,FALSE)</f>
        <v>0</v>
      </c>
      <c r="D36" s="24">
        <v>1</v>
      </c>
      <c r="E36" s="23">
        <f t="shared" si="0"/>
        <v>0</v>
      </c>
    </row>
    <row r="37" spans="1:5" x14ac:dyDescent="0.25">
      <c r="A37" s="21" t="s">
        <v>104</v>
      </c>
      <c r="B37" s="2" t="s">
        <v>62</v>
      </c>
      <c r="C37" s="23">
        <f>VLOOKUP(A37,'25-001 BPU'!A$9:D$44,4,FALSE)</f>
        <v>0</v>
      </c>
      <c r="D37" s="24">
        <v>1</v>
      </c>
      <c r="E37" s="23">
        <f t="shared" si="0"/>
        <v>0</v>
      </c>
    </row>
    <row r="38" spans="1:5" ht="18.75" x14ac:dyDescent="0.3">
      <c r="B38" s="25" t="s">
        <v>70</v>
      </c>
      <c r="C38" s="26"/>
      <c r="D38" s="26" t="s">
        <v>67</v>
      </c>
      <c r="E38" s="27">
        <f>SUM(E9:E37)</f>
        <v>0</v>
      </c>
    </row>
    <row r="40" spans="1:5" ht="18.75" x14ac:dyDescent="0.3">
      <c r="B40" s="25" t="s">
        <v>71</v>
      </c>
      <c r="C40" s="26"/>
      <c r="D40" s="26" t="s">
        <v>67</v>
      </c>
      <c r="E40" s="27">
        <f>E38*1.2</f>
        <v>0</v>
      </c>
    </row>
  </sheetData>
  <mergeCells count="7">
    <mergeCell ref="A33:E33"/>
    <mergeCell ref="C2:E2"/>
    <mergeCell ref="C3:E3"/>
    <mergeCell ref="C4:E4"/>
    <mergeCell ref="A8:E8"/>
    <mergeCell ref="A20:E20"/>
    <mergeCell ref="A25:E2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d0b55f4-2809-4223-a844-fa6629e52ccf">
      <Value>1</Value>
    </TaxCatchAll>
    <j1fb0a5f359945f79827765d541aec1e xmlns="9d0b55f4-2809-4223-a844-fa6629e52ccf">
      <Terms xmlns="http://schemas.microsoft.com/office/infopath/2007/PartnerControls">
        <TermInfo xmlns="http://schemas.microsoft.com/office/infopath/2007/PartnerControls">
          <TermName xmlns="http://schemas.microsoft.com/office/infopath/2007/PartnerControls">N/A</TermName>
          <TermId xmlns="http://schemas.microsoft.com/office/infopath/2007/PartnerControls">590b5934-11d1-4345-ab40-b262c114c763</TermId>
        </TermInfo>
      </Terms>
    </j1fb0a5f359945f79827765d541aec1e>
    <lcf76f155ced4ddcb4097134ff3c332f xmlns="b3362aad-c599-4e4f-a0a9-f3d611b78e9a">
      <Terms xmlns="http://schemas.microsoft.com/office/infopath/2007/PartnerControls"/>
    </lcf76f155ced4ddcb4097134ff3c332f>
    <RGPD xmlns="9d0b55f4-2809-4223-a844-fa6629e52ccf" xsi:nil="true"/>
    <SharedWithUsers xmlns="07f2ffb9-cea9-413e-b18e-ec5529133426">
      <UserInfo>
        <DisplayName/>
        <AccountId xsi:nil="true"/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ba8ea352-da58-48e4-ac02-2b110b1a3fed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5F69677472834E9DF1785C0C64011E" ma:contentTypeVersion="16" ma:contentTypeDescription="Crée un document." ma:contentTypeScope="" ma:versionID="d58c2116db566c99e645144aced64ae6">
  <xsd:schema xmlns:xsd="http://www.w3.org/2001/XMLSchema" xmlns:xs="http://www.w3.org/2001/XMLSchema" xmlns:p="http://schemas.microsoft.com/office/2006/metadata/properties" xmlns:ns2="9d0b55f4-2809-4223-a844-fa6629e52ccf" xmlns:ns3="b3362aad-c599-4e4f-a0a9-f3d611b78e9a" xmlns:ns4="07f2ffb9-cea9-413e-b18e-ec5529133426" targetNamespace="http://schemas.microsoft.com/office/2006/metadata/properties" ma:root="true" ma:fieldsID="0542aca6e8eb35ed98e99b0860905233" ns2:_="" ns3:_="" ns4:_="">
    <xsd:import namespace="9d0b55f4-2809-4223-a844-fa6629e52ccf"/>
    <xsd:import namespace="b3362aad-c599-4e4f-a0a9-f3d611b78e9a"/>
    <xsd:import namespace="07f2ffb9-cea9-413e-b18e-ec5529133426"/>
    <xsd:element name="properties">
      <xsd:complexType>
        <xsd:sequence>
          <xsd:element name="documentManagement">
            <xsd:complexType>
              <xsd:all>
                <xsd:element ref="ns2:RGPD" minOccurs="0"/>
                <xsd:element ref="ns2:j1fb0a5f359945f79827765d541aec1e" minOccurs="0"/>
                <xsd:element ref="ns2:TaxCatchAll" minOccurs="0"/>
                <xsd:element ref="ns2:TaxCatchAllLabel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3:MediaServiceOCR" minOccurs="0"/>
                <xsd:element ref="ns3:MediaServiceObjectDetectorVersions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0b55f4-2809-4223-a844-fa6629e52ccf" elementFormDefault="qualified">
    <xsd:import namespace="http://schemas.microsoft.com/office/2006/documentManagement/types"/>
    <xsd:import namespace="http://schemas.microsoft.com/office/infopath/2007/PartnerControls"/>
    <xsd:element name="RGPD" ma:index="8" nillable="true" ma:displayName="RGPD" ma:format="Dropdown" ma:internalName="RGPD">
      <xsd:simpleType>
        <xsd:restriction base="dms:Choice">
          <xsd:enumeration value="Confidentielle"/>
          <xsd:enumeration value="Personnelle"/>
          <xsd:enumeration value="Sensible"/>
        </xsd:restriction>
      </xsd:simpleType>
    </xsd:element>
    <xsd:element name="j1fb0a5f359945f79827765d541aec1e" ma:index="9" nillable="true" ma:taxonomy="true" ma:internalName="j1fb0a5f359945f79827765d541aec1e" ma:taxonomyFieldName="TypologieDocument" ma:displayName="Typologie de document" ma:default="1;#N/A|590b5934-11d1-4345-ab40-b262c114c763" ma:fieldId="{31fb0a5f-3599-45f7-9827-765d541aec1e}" ma:sspId="ba8ea352-da58-48e4-ac02-2b110b1a3fed" ma:termSetId="e8556e3f-b5d5-429a-b536-e8e0aba5fac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d61b4a37-f249-478e-a79d-113d77cd70f1}" ma:internalName="TaxCatchAll" ma:showField="CatchAllData" ma:web="07f2ffb9-cea9-413e-b18e-ec55291334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d61b4a37-f249-478e-a79d-113d77cd70f1}" ma:internalName="TaxCatchAllLabel" ma:readOnly="true" ma:showField="CatchAllDataLabel" ma:web="07f2ffb9-cea9-413e-b18e-ec55291334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362aad-c599-4e4f-a0a9-f3d611b78e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a8ea352-da58-48e4-ac02-2b110b1a3f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f2ffb9-cea9-413e-b18e-ec552913342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AFE214-89E4-4890-9C8F-1F9DE5EFC940}">
  <ds:schemaRefs>
    <ds:schemaRef ds:uri="http://purl.org/dc/dcmitype/"/>
    <ds:schemaRef ds:uri="9d0b55f4-2809-4223-a844-fa6629e52ccf"/>
    <ds:schemaRef ds:uri="http://purl.org/dc/elements/1.1/"/>
    <ds:schemaRef ds:uri="http://schemas.microsoft.com/office/2006/metadata/properties"/>
    <ds:schemaRef ds:uri="07f2ffb9-cea9-413e-b18e-ec5529133426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b3362aad-c599-4e4f-a0a9-f3d611b78e9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76698E5-BE4B-4170-8BFD-9AAFD49AEF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B89D2A-D902-494C-931C-C32AD0B1C5EF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5D3F22A8-01A9-4DA5-A5A5-4027534D3A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0b55f4-2809-4223-a844-fa6629e52ccf"/>
    <ds:schemaRef ds:uri="b3362aad-c599-4e4f-a0a9-f3d611b78e9a"/>
    <ds:schemaRef ds:uri="07f2ffb9-cea9-413e-b18e-ec55291334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7a2a1f7-3b19-4925-a200-fb82b514a89e}" enabled="0" method="" siteId="{67a2a1f7-3b19-4925-a200-fb82b514a89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5</vt:i4>
      </vt:variant>
    </vt:vector>
  </HeadingPairs>
  <TitlesOfParts>
    <vt:vector size="8" baseType="lpstr">
      <vt:lpstr>25-001 AE Annexe financière</vt:lpstr>
      <vt:lpstr>25-001 BPU</vt:lpstr>
      <vt:lpstr>25-001 Panier de commande</vt:lpstr>
      <vt:lpstr>'25-001 BPU'!_Toc135747748</vt:lpstr>
      <vt:lpstr>'25-001 BPU'!_Toc135747750</vt:lpstr>
      <vt:lpstr>'25-001 BPU'!_Toc135747758</vt:lpstr>
      <vt:lpstr>'25-001 AE Annexe financière'!Zone_d_impression</vt:lpstr>
      <vt:lpstr>'25-001 BPU'!Zone_d_impression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 CHAMPS DE SAINT-LEGER Cecile</dc:creator>
  <cp:keywords/>
  <dc:description/>
  <cp:lastModifiedBy>DE CHAMPS DE SAINT-LEGER Cecile</cp:lastModifiedBy>
  <cp:revision/>
  <cp:lastPrinted>2024-12-02T14:01:45Z</cp:lastPrinted>
  <dcterms:created xsi:type="dcterms:W3CDTF">2023-06-01T12:02:43Z</dcterms:created>
  <dcterms:modified xsi:type="dcterms:W3CDTF">2024-12-03T15:53:01Z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ologieDocument">
    <vt:lpwstr>1;#N/A|590b5934-11d1-4345-ab40-b262c114c763</vt:lpwstr>
  </property>
  <property fmtid="{D5CDD505-2E9C-101B-9397-08002B2CF9AE}" pid="3" name="ContentTypeId">
    <vt:lpwstr>0x010100E45F69677472834E9DF1785C0C64011E</vt:lpwstr>
  </property>
  <property fmtid="{D5CDD505-2E9C-101B-9397-08002B2CF9AE}" pid="4" name="MediaServiceImageTags">
    <vt:lpwstr/>
  </property>
</Properties>
</file>