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K:\CCIE\SERVICE_CCIE\SJU-COMMUN\000 - MARCHES CCI ESSONNE\MP 2024\PROCEDURE ADAPTEE\24-011 A 24-019 -\DCE - CCIE-24-011 A 24-019\03 - DPGF\"/>
    </mc:Choice>
  </mc:AlternateContent>
  <xr:revisionPtr revIDLastSave="0" documentId="13_ncr:1_{B4D6EBB7-56D8-4010-A8D5-D477BC5AAA0D}" xr6:coauthVersionLast="47" xr6:coauthVersionMax="47" xr10:uidLastSave="{00000000-0000-0000-0000-000000000000}"/>
  <bookViews>
    <workbookView xWindow="768" yWindow="768" windowWidth="20340" windowHeight="11616" firstSheet="1" activeTab="1" xr2:uid="{7AA2E11C-8631-4155-B6AD-3C4C29A56992}"/>
  </bookViews>
  <sheets>
    <sheet name="BUDGET pour rendu" sheetId="7" state="hidden" r:id="rId1"/>
    <sheet name="DPGF" sheetId="6" r:id="rId2"/>
  </sheets>
  <definedNames>
    <definedName name="_xlnm._FilterDatabase" localSheetId="0" hidden="1">'BUDGET pour rendu'!#REF!</definedName>
    <definedName name="_xlnm._FilterDatabase" localSheetId="1" hidden="1">DPGF!#REF!</definedName>
    <definedName name="_Toc113209558" localSheetId="0">'BUDGET pour rendu'!#REF!</definedName>
    <definedName name="_Toc113209558" localSheetId="1">DPGF!#REF!</definedName>
    <definedName name="_Toc113209560" localSheetId="0">'BUDGET pour rendu'!#REF!</definedName>
    <definedName name="_Toc113209560" localSheetId="1">DPGF!#REF!</definedName>
    <definedName name="_Toc128757386" localSheetId="0">'BUDGET pour rendu'!#REF!</definedName>
    <definedName name="_Toc128757386" localSheetId="1">DPGF!#REF!</definedName>
    <definedName name="_Toc144235432" localSheetId="0">'BUDGET pour rendu'!#REF!</definedName>
    <definedName name="_Toc144235432" localSheetId="1">DPGF!#REF!</definedName>
    <definedName name="_Toc27752947" localSheetId="0">'BUDGET pour rendu'!#REF!</definedName>
    <definedName name="_Toc27752947" localSheetId="1">DPGF!#REF!</definedName>
    <definedName name="_Toc351109296" localSheetId="0">'BUDGET pour rendu'!#REF!</definedName>
    <definedName name="_Toc351109296" localSheetId="1">DPGF!#REF!</definedName>
    <definedName name="_Toc40067781" localSheetId="0">'BUDGET pour rendu'!#REF!</definedName>
    <definedName name="_Toc40067781" localSheetId="1">DPGF!#REF!</definedName>
    <definedName name="_Toc437420861" localSheetId="0">'BUDGET pour rendu'!#REF!</definedName>
    <definedName name="_Toc437420861" localSheetId="1">DPGF!#REF!</definedName>
    <definedName name="coef" localSheetId="0">'BUDGET pour rendu'!$B$2</definedName>
    <definedName name="coef" localSheetId="1">DPGF!$B$2</definedName>
    <definedName name="coef">#REF!</definedName>
    <definedName name="d" localSheetId="0">'BUDGET pour rendu'!#REF!</definedName>
    <definedName name="d" localSheetId="1">DPGF!#REF!</definedName>
    <definedName name="d">#REF!</definedName>
    <definedName name="_xlnm.Print_Titles" localSheetId="0">'BUDGET pour rendu'!$1:$16</definedName>
    <definedName name="_xlnm.Print_Titles" localSheetId="1">DPGF!$1:$16</definedName>
    <definedName name="TMO" localSheetId="0">'BUDGET pour rendu'!#REF!</definedName>
    <definedName name="TMO" localSheetId="1">DPGF!#REF!</definedName>
    <definedName name="TMO">#REF!</definedName>
    <definedName name="_xlnm.Print_Area" localSheetId="0">'BUDGET pour rendu'!$A$1:$G$806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23" i="6" l="1"/>
  <c r="F625" i="6" s="1"/>
  <c r="F627" i="6" l="1"/>
  <c r="F629" i="6" s="1"/>
  <c r="F612" i="6"/>
  <c r="F614" i="6" s="1"/>
  <c r="B579" i="6"/>
  <c r="A579" i="6"/>
  <c r="F22" i="6"/>
  <c r="F24" i="6" s="1"/>
  <c r="F579" i="6" s="1"/>
  <c r="F148" i="6"/>
  <c r="F450" i="6"/>
  <c r="F429" i="6"/>
  <c r="F406" i="6"/>
  <c r="F405" i="6"/>
  <c r="F404" i="6"/>
  <c r="F399" i="6"/>
  <c r="F403" i="6"/>
  <c r="F402" i="6"/>
  <c r="F401" i="6"/>
  <c r="F400" i="6"/>
  <c r="F397" i="6"/>
  <c r="F398" i="6"/>
  <c r="F396" i="6"/>
  <c r="F393" i="6"/>
  <c r="F616" i="6" l="1"/>
  <c r="F618" i="6" s="1"/>
  <c r="F417" i="6"/>
  <c r="F415" i="6"/>
  <c r="F446" i="6"/>
  <c r="F436" i="6"/>
  <c r="F411" i="6"/>
  <c r="F234" i="6" l="1"/>
  <c r="F309" i="6"/>
  <c r="F320" i="6"/>
  <c r="F324" i="6"/>
  <c r="F291" i="6"/>
  <c r="F145" i="6"/>
  <c r="F144" i="6"/>
  <c r="F201" i="6"/>
  <c r="F196" i="6"/>
  <c r="F177" i="6"/>
  <c r="F172" i="6"/>
  <c r="F433" i="6"/>
  <c r="F432" i="6"/>
  <c r="F490" i="6"/>
  <c r="F75" i="6"/>
  <c r="F86" i="6"/>
  <c r="F486" i="6"/>
  <c r="F485" i="6"/>
  <c r="F146" i="6" l="1"/>
  <c r="F322" i="6"/>
  <c r="F296" i="6"/>
  <c r="F295" i="6"/>
  <c r="F423" i="6" l="1"/>
  <c r="F386" i="6"/>
  <c r="F422" i="6"/>
  <c r="F385" i="6"/>
  <c r="F445" i="6"/>
  <c r="F601" i="6" l="1"/>
  <c r="F151" i="6"/>
  <c r="F140" i="6"/>
  <c r="F141" i="6"/>
  <c r="F142" i="6"/>
  <c r="F139" i="6"/>
  <c r="F138" i="6"/>
  <c r="F137" i="6"/>
  <c r="F136" i="6"/>
  <c r="F135" i="6"/>
  <c r="F134" i="6"/>
  <c r="F603" i="6" l="1"/>
  <c r="F154" i="6"/>
  <c r="F129" i="6"/>
  <c r="F375" i="6"/>
  <c r="F88" i="6"/>
  <c r="F87" i="6"/>
  <c r="F85" i="6"/>
  <c r="F84" i="6"/>
  <c r="F80" i="6"/>
  <c r="F79" i="6"/>
  <c r="F560" i="6" l="1"/>
  <c r="F481" i="6" l="1"/>
  <c r="F477" i="6"/>
  <c r="F476" i="6"/>
  <c r="F470" i="6"/>
  <c r="F466" i="6"/>
  <c r="F461" i="6"/>
  <c r="F74" i="6"/>
  <c r="F333" i="6" l="1"/>
  <c r="F304" i="6"/>
  <c r="F253" i="6"/>
  <c r="F251" i="6"/>
  <c r="F206" i="6"/>
  <c r="F208" i="6"/>
  <c r="F351" i="6" l="1"/>
  <c r="F444" i="6" l="1"/>
  <c r="F443" i="6"/>
  <c r="F442" i="6"/>
  <c r="F441" i="6"/>
  <c r="F380" i="6"/>
  <c r="F454" i="6"/>
  <c r="F435" i="6"/>
  <c r="F434" i="6"/>
  <c r="F431" i="6"/>
  <c r="F430" i="6"/>
  <c r="F428" i="6"/>
  <c r="F426" i="6"/>
  <c r="F425" i="6"/>
  <c r="F424" i="6"/>
  <c r="F410" i="6"/>
  <c r="F409" i="6"/>
  <c r="F408" i="6"/>
  <c r="F394" i="6"/>
  <c r="F392" i="6"/>
  <c r="F390" i="6"/>
  <c r="F389" i="6"/>
  <c r="F388" i="6"/>
  <c r="F387" i="6"/>
  <c r="F379" i="6"/>
  <c r="F347" i="6"/>
  <c r="F343" i="6"/>
  <c r="F339" i="6"/>
  <c r="F329" i="6"/>
  <c r="F300" i="6"/>
  <c r="F325" i="6"/>
  <c r="F323" i="6"/>
  <c r="F319" i="6"/>
  <c r="F318" i="6"/>
  <c r="F317" i="6"/>
  <c r="F316" i="6"/>
  <c r="F315" i="6"/>
  <c r="F314" i="6"/>
  <c r="F294" i="6"/>
  <c r="F293" i="6"/>
  <c r="F290" i="6"/>
  <c r="F289" i="6"/>
  <c r="F288" i="6"/>
  <c r="F287" i="6"/>
  <c r="F286" i="6"/>
  <c r="F285" i="6"/>
  <c r="F280" i="6"/>
  <c r="F271" i="6"/>
  <c r="B587" i="6"/>
  <c r="A587" i="6"/>
  <c r="F536" i="6"/>
  <c r="B589" i="6"/>
  <c r="A589" i="6"/>
  <c r="B586" i="6"/>
  <c r="A586" i="6"/>
  <c r="F260" i="6"/>
  <c r="F262" i="6" s="1"/>
  <c r="F586" i="6" s="1"/>
  <c r="B588" i="6"/>
  <c r="A588" i="6"/>
  <c r="B590" i="6"/>
  <c r="A590" i="6"/>
  <c r="F246" i="6"/>
  <c r="F241" i="6"/>
  <c r="F227" i="6"/>
  <c r="F222" i="6"/>
  <c r="F217" i="6"/>
  <c r="F189" i="6"/>
  <c r="F184" i="6"/>
  <c r="F165" i="6"/>
  <c r="F160" i="6"/>
  <c r="F357" i="6" l="1"/>
  <c r="B585" i="6"/>
  <c r="A585" i="6"/>
  <c r="F255" i="6"/>
  <c r="F585" i="6" s="1"/>
  <c r="F105" i="6"/>
  <c r="F100" i="6"/>
  <c r="F99" i="6"/>
  <c r="F98" i="6"/>
  <c r="F94" i="6"/>
  <c r="F93" i="6"/>
  <c r="F92" i="6"/>
  <c r="F63" i="6"/>
  <c r="F59" i="6"/>
  <c r="F58" i="6"/>
  <c r="F57" i="6"/>
  <c r="B583" i="6"/>
  <c r="A583" i="6"/>
  <c r="B582" i="6"/>
  <c r="A582" i="6"/>
  <c r="F48" i="6"/>
  <c r="F47" i="6"/>
  <c r="F46" i="6"/>
  <c r="F364" i="6" l="1"/>
  <c r="F371" i="6"/>
  <c r="F115" i="6"/>
  <c r="F50" i="6"/>
  <c r="F582" i="6" s="1"/>
  <c r="F583" i="6" l="1"/>
  <c r="B791" i="7"/>
  <c r="A791" i="7"/>
  <c r="B790" i="7"/>
  <c r="A790" i="7"/>
  <c r="B789" i="7"/>
  <c r="A789" i="7"/>
  <c r="B788" i="7"/>
  <c r="A788" i="7"/>
  <c r="B787" i="7"/>
  <c r="A787" i="7"/>
  <c r="B786" i="7"/>
  <c r="A786" i="7"/>
  <c r="B785" i="7"/>
  <c r="A785" i="7"/>
  <c r="B784" i="7"/>
  <c r="A784" i="7"/>
  <c r="B783" i="7"/>
  <c r="A783" i="7"/>
  <c r="B782" i="7"/>
  <c r="A782" i="7"/>
  <c r="F775" i="7"/>
  <c r="F774" i="7"/>
  <c r="F777" i="7" s="1"/>
  <c r="F791" i="7" s="1"/>
  <c r="F767" i="7"/>
  <c r="F769" i="7" s="1"/>
  <c r="F790" i="7" s="1"/>
  <c r="F755" i="7"/>
  <c r="F751" i="7"/>
  <c r="F747" i="7"/>
  <c r="F743" i="7"/>
  <c r="F739" i="7"/>
  <c r="F735" i="7"/>
  <c r="F731" i="7"/>
  <c r="F730" i="7"/>
  <c r="F726" i="7"/>
  <c r="F725" i="7"/>
  <c r="F721" i="7"/>
  <c r="F717" i="7"/>
  <c r="F716" i="7"/>
  <c r="F715" i="7"/>
  <c r="F714" i="7"/>
  <c r="F705" i="7"/>
  <c r="F703" i="7"/>
  <c r="F702" i="7"/>
  <c r="F693" i="7"/>
  <c r="F689" i="7"/>
  <c r="F685" i="7"/>
  <c r="D685" i="7"/>
  <c r="D684" i="7"/>
  <c r="F684" i="7" s="1"/>
  <c r="D682" i="7"/>
  <c r="D683" i="7" s="1"/>
  <c r="F683" i="7" s="1"/>
  <c r="D681" i="7"/>
  <c r="F681" i="7" s="1"/>
  <c r="F680" i="7"/>
  <c r="F679" i="7"/>
  <c r="F678" i="7"/>
  <c r="F677" i="7"/>
  <c r="F676" i="7"/>
  <c r="F675" i="7"/>
  <c r="F674" i="7"/>
  <c r="F673" i="7"/>
  <c r="F672" i="7"/>
  <c r="F671" i="7"/>
  <c r="F670" i="7"/>
  <c r="F669" i="7"/>
  <c r="F665" i="7"/>
  <c r="F661" i="7"/>
  <c r="F658" i="7"/>
  <c r="F654" i="7"/>
  <c r="F646" i="7"/>
  <c r="F638" i="7"/>
  <c r="F627" i="7"/>
  <c r="F621" i="7"/>
  <c r="F620" i="7"/>
  <c r="F619" i="7"/>
  <c r="F609" i="7"/>
  <c r="F608" i="7"/>
  <c r="F594" i="7"/>
  <c r="E590" i="7"/>
  <c r="F590" i="7" s="1"/>
  <c r="F597" i="7" s="1"/>
  <c r="F787" i="7" s="1"/>
  <c r="F581" i="7"/>
  <c r="F577" i="7"/>
  <c r="F573" i="7"/>
  <c r="F569" i="7"/>
  <c r="F568" i="7"/>
  <c r="F565" i="7"/>
  <c r="F564" i="7"/>
  <c r="E563" i="7"/>
  <c r="F563" i="7" s="1"/>
  <c r="F583" i="7" s="1"/>
  <c r="F786" i="7" s="1"/>
  <c r="F557" i="7"/>
  <c r="F548" i="7"/>
  <c r="F544" i="7"/>
  <c r="F540" i="7"/>
  <c r="F536" i="7"/>
  <c r="F532" i="7"/>
  <c r="F528" i="7"/>
  <c r="F524" i="7"/>
  <c r="F520" i="7"/>
  <c r="F516" i="7"/>
  <c r="F515" i="7"/>
  <c r="F514" i="7"/>
  <c r="F513" i="7"/>
  <c r="F509" i="7"/>
  <c r="F508" i="7"/>
  <c r="F505" i="7"/>
  <c r="F504" i="7"/>
  <c r="F503" i="7"/>
  <c r="F502" i="7"/>
  <c r="F496" i="7"/>
  <c r="F495" i="7"/>
  <c r="E494" i="7"/>
  <c r="F494" i="7" s="1"/>
  <c r="E493" i="7"/>
  <c r="D493" i="7"/>
  <c r="F493" i="7" s="1"/>
  <c r="E491" i="7"/>
  <c r="F491" i="7" s="1"/>
  <c r="E490" i="7"/>
  <c r="F490" i="7" s="1"/>
  <c r="E489" i="7"/>
  <c r="F489" i="7" s="1"/>
  <c r="E488" i="7"/>
  <c r="F488" i="7" s="1"/>
  <c r="E487" i="7"/>
  <c r="F487" i="7" s="1"/>
  <c r="E486" i="7"/>
  <c r="F486" i="7" s="1"/>
  <c r="F481" i="7"/>
  <c r="F480" i="7"/>
  <c r="E479" i="7"/>
  <c r="F479" i="7" s="1"/>
  <c r="E478" i="7"/>
  <c r="D478" i="7"/>
  <c r="E477" i="7"/>
  <c r="F477" i="7" s="1"/>
  <c r="D477" i="7"/>
  <c r="E476" i="7"/>
  <c r="D476" i="7"/>
  <c r="E475" i="7"/>
  <c r="D475" i="7"/>
  <c r="F475" i="7" s="1"/>
  <c r="E474" i="7"/>
  <c r="F474" i="7" s="1"/>
  <c r="D474" i="7"/>
  <c r="E473" i="7"/>
  <c r="F473" i="7" s="1"/>
  <c r="D473" i="7"/>
  <c r="E471" i="7"/>
  <c r="F471" i="7" s="1"/>
  <c r="E470" i="7"/>
  <c r="F470" i="7" s="1"/>
  <c r="E469" i="7"/>
  <c r="F469" i="7" s="1"/>
  <c r="E468" i="7"/>
  <c r="F468" i="7" s="1"/>
  <c r="E467" i="7"/>
  <c r="F467" i="7" s="1"/>
  <c r="E466" i="7"/>
  <c r="F466" i="7" s="1"/>
  <c r="F461" i="7"/>
  <c r="F460" i="7"/>
  <c r="E459" i="7"/>
  <c r="F459" i="7" s="1"/>
  <c r="D459" i="7"/>
  <c r="E458" i="7"/>
  <c r="F458" i="7" s="1"/>
  <c r="D458" i="7"/>
  <c r="E456" i="7"/>
  <c r="F456" i="7" s="1"/>
  <c r="E455" i="7"/>
  <c r="F455" i="7" s="1"/>
  <c r="E454" i="7"/>
  <c r="F454" i="7" s="1"/>
  <c r="E453" i="7"/>
  <c r="F453" i="7" s="1"/>
  <c r="E452" i="7"/>
  <c r="F452" i="7" s="1"/>
  <c r="E451" i="7"/>
  <c r="F451" i="7" s="1"/>
  <c r="E444" i="7"/>
  <c r="F444" i="7" s="1"/>
  <c r="E440" i="7"/>
  <c r="F440" i="7" s="1"/>
  <c r="F436" i="7"/>
  <c r="F435" i="7"/>
  <c r="E432" i="7"/>
  <c r="F432" i="7" s="1"/>
  <c r="E431" i="7"/>
  <c r="F431" i="7" s="1"/>
  <c r="F426" i="7"/>
  <c r="F425" i="7"/>
  <c r="F424" i="7"/>
  <c r="F423" i="7"/>
  <c r="F422" i="7"/>
  <c r="F421" i="7"/>
  <c r="F420" i="7"/>
  <c r="F419" i="7"/>
  <c r="F418" i="7"/>
  <c r="F417" i="7"/>
  <c r="F414" i="7"/>
  <c r="F413" i="7"/>
  <c r="F412" i="7"/>
  <c r="F411" i="7"/>
  <c r="F410" i="7"/>
  <c r="F404" i="7"/>
  <c r="F400" i="7"/>
  <c r="F399" i="7"/>
  <c r="F397" i="7"/>
  <c r="F391" i="7"/>
  <c r="F390" i="7"/>
  <c r="F389" i="7"/>
  <c r="F388" i="7"/>
  <c r="F386" i="7"/>
  <c r="F385" i="7"/>
  <c r="F384" i="7"/>
  <c r="F383" i="7"/>
  <c r="F382" i="7"/>
  <c r="F381" i="7"/>
  <c r="F376" i="7"/>
  <c r="F375" i="7"/>
  <c r="F374" i="7"/>
  <c r="F373" i="7"/>
  <c r="F372" i="7"/>
  <c r="F371" i="7"/>
  <c r="F370" i="7"/>
  <c r="F369" i="7"/>
  <c r="F368" i="7"/>
  <c r="F366" i="7"/>
  <c r="F365" i="7"/>
  <c r="F364" i="7"/>
  <c r="F363" i="7"/>
  <c r="F362" i="7"/>
  <c r="F361" i="7"/>
  <c r="F356" i="7"/>
  <c r="F355" i="7"/>
  <c r="D354" i="7"/>
  <c r="F354" i="7" s="1"/>
  <c r="E353" i="7"/>
  <c r="F353" i="7" s="1"/>
  <c r="D353" i="7"/>
  <c r="D352" i="7"/>
  <c r="F352" i="7" s="1"/>
  <c r="F350" i="7"/>
  <c r="F349" i="7"/>
  <c r="F348" i="7"/>
  <c r="F347" i="7"/>
  <c r="F346" i="7"/>
  <c r="F345" i="7"/>
  <c r="F340" i="7"/>
  <c r="F339" i="7"/>
  <c r="F338" i="7"/>
  <c r="E327" i="7"/>
  <c r="F327" i="7" s="1"/>
  <c r="E318" i="7"/>
  <c r="F318" i="7" s="1"/>
  <c r="E309" i="7"/>
  <c r="F309" i="7" s="1"/>
  <c r="F298" i="7"/>
  <c r="F294" i="7"/>
  <c r="F290" i="7"/>
  <c r="F286" i="7"/>
  <c r="F285" i="7"/>
  <c r="D282" i="7"/>
  <c r="F282" i="7" s="1"/>
  <c r="F280" i="7"/>
  <c r="F279" i="7"/>
  <c r="F278" i="7"/>
  <c r="F265" i="7"/>
  <c r="F263" i="7"/>
  <c r="F262" i="7"/>
  <c r="F260" i="7"/>
  <c r="F259" i="7"/>
  <c r="F258" i="7"/>
  <c r="F257" i="7"/>
  <c r="F256" i="7"/>
  <c r="F255" i="7"/>
  <c r="F254" i="7"/>
  <c r="F251" i="7"/>
  <c r="F243" i="7"/>
  <c r="F235" i="7"/>
  <c r="F233" i="7"/>
  <c r="F232" i="7"/>
  <c r="F231" i="7"/>
  <c r="F230" i="7"/>
  <c r="F228" i="7"/>
  <c r="F227" i="7"/>
  <c r="F226" i="7"/>
  <c r="F225" i="7"/>
  <c r="F224" i="7"/>
  <c r="F223" i="7"/>
  <c r="F222" i="7"/>
  <c r="F221" i="7"/>
  <c r="F217" i="7"/>
  <c r="F216" i="7"/>
  <c r="F215" i="7"/>
  <c r="F214" i="7"/>
  <c r="F212" i="7"/>
  <c r="F211" i="7"/>
  <c r="F210" i="7"/>
  <c r="F209" i="7"/>
  <c r="F208" i="7"/>
  <c r="F207" i="7"/>
  <c r="F206" i="7"/>
  <c r="F205" i="7"/>
  <c r="F200" i="7"/>
  <c r="F197" i="7"/>
  <c r="F196" i="7"/>
  <c r="F195" i="7"/>
  <c r="F193" i="7"/>
  <c r="F192" i="7"/>
  <c r="F191" i="7"/>
  <c r="F186" i="7"/>
  <c r="F183" i="7"/>
  <c r="F181" i="7"/>
  <c r="F178" i="7"/>
  <c r="F177" i="7"/>
  <c r="F176" i="7"/>
  <c r="F175" i="7"/>
  <c r="F173" i="7"/>
  <c r="F172" i="7"/>
  <c r="F171" i="7"/>
  <c r="F170" i="7"/>
  <c r="F165" i="7"/>
  <c r="F162" i="7"/>
  <c r="F159" i="7"/>
  <c r="F158" i="7"/>
  <c r="F157" i="7"/>
  <c r="F156" i="7"/>
  <c r="F154" i="7"/>
  <c r="F153" i="7"/>
  <c r="F152" i="7"/>
  <c r="F151" i="7"/>
  <c r="F146" i="7"/>
  <c r="F143" i="7"/>
  <c r="F140" i="7"/>
  <c r="F139" i="7"/>
  <c r="F138" i="7"/>
  <c r="F137" i="7"/>
  <c r="F135" i="7"/>
  <c r="F134" i="7"/>
  <c r="F133" i="7"/>
  <c r="F132" i="7"/>
  <c r="F127" i="7"/>
  <c r="F121" i="7"/>
  <c r="F119" i="7"/>
  <c r="F117" i="7"/>
  <c r="F116" i="7"/>
  <c r="F115" i="7"/>
  <c r="F114" i="7"/>
  <c r="F113" i="7"/>
  <c r="F110" i="7"/>
  <c r="F106" i="7"/>
  <c r="F104" i="7"/>
  <c r="F103" i="7"/>
  <c r="F97" i="7"/>
  <c r="F95" i="7"/>
  <c r="F91" i="7"/>
  <c r="F87" i="7"/>
  <c r="F83" i="7"/>
  <c r="F77" i="7"/>
  <c r="F76" i="7"/>
  <c r="E69" i="7"/>
  <c r="F69" i="7" s="1"/>
  <c r="F65" i="7"/>
  <c r="F62" i="7"/>
  <c r="F53" i="7"/>
  <c r="F49" i="7"/>
  <c r="F48" i="7"/>
  <c r="F43" i="7"/>
  <c r="F39" i="7"/>
  <c r="F38" i="7"/>
  <c r="F33" i="7"/>
  <c r="F24" i="7"/>
  <c r="F26" i="7" s="1"/>
  <c r="F782" i="7" s="1"/>
  <c r="F300" i="7" l="1"/>
  <c r="F784" i="7" s="1"/>
  <c r="F478" i="7"/>
  <c r="F55" i="7"/>
  <c r="F783" i="7" s="1"/>
  <c r="F682" i="7"/>
  <c r="F695" i="7" s="1"/>
  <c r="F788" i="7" s="1"/>
  <c r="F762" i="7"/>
  <c r="F789" i="7" s="1"/>
  <c r="E380" i="7"/>
  <c r="F380" i="7" s="1"/>
  <c r="F476" i="7"/>
  <c r="E360" i="7" s="1"/>
  <c r="F360" i="7" s="1"/>
  <c r="F550" i="7" s="1"/>
  <c r="F785" i="7" s="1"/>
  <c r="F793" i="7" s="1"/>
  <c r="F795" i="7" l="1"/>
  <c r="F797" i="7" s="1"/>
  <c r="H793" i="7"/>
  <c r="F564" i="6"/>
  <c r="F556" i="6"/>
  <c r="F552" i="6"/>
  <c r="F551" i="6"/>
  <c r="B584" i="6" l="1"/>
  <c r="A584" i="6"/>
  <c r="B581" i="6"/>
  <c r="A581" i="6"/>
  <c r="B580" i="6"/>
  <c r="A580" i="6"/>
  <c r="F572" i="6"/>
  <c r="F571" i="6"/>
  <c r="F532" i="6"/>
  <c r="F522" i="6"/>
  <c r="F519" i="6"/>
  <c r="F515" i="6"/>
  <c r="F507" i="6"/>
  <c r="F503" i="6"/>
  <c r="F605" i="6"/>
  <c r="F607" i="6" s="1"/>
  <c r="F122" i="6"/>
  <c r="F38" i="6"/>
  <c r="F31" i="6"/>
  <c r="F210" i="6" l="1"/>
  <c r="F584" i="6" s="1"/>
  <c r="F33" i="6"/>
  <c r="F566" i="6"/>
  <c r="F589" i="6" s="1"/>
  <c r="F574" i="6"/>
  <c r="F590" i="6" s="1"/>
  <c r="F41" i="6"/>
  <c r="F581" i="6" s="1"/>
  <c r="F525" i="6"/>
  <c r="F492" i="6"/>
  <c r="F587" i="6" s="1"/>
  <c r="F580" i="6" l="1"/>
  <c r="F588" i="6"/>
  <c r="F592" i="6" l="1"/>
  <c r="F594" i="6" s="1"/>
  <c r="F596" i="6" s="1"/>
  <c r="G597" i="7"/>
  <c r="G787" i="7" s="1"/>
  <c r="G583" i="7" l="1"/>
  <c r="G786" i="7" s="1"/>
  <c r="G769" i="7"/>
  <c r="G790" i="7" s="1"/>
  <c r="G26" i="7" l="1"/>
  <c r="G782" i="7" s="1"/>
  <c r="G762" i="7"/>
  <c r="G789" i="7" s="1"/>
  <c r="G550" i="7" l="1"/>
  <c r="G785" i="7" s="1"/>
  <c r="G777" i="7"/>
  <c r="G791" i="7" s="1"/>
  <c r="G55" i="7"/>
  <c r="G783" i="7" s="1"/>
  <c r="G300" i="7"/>
  <c r="G784" i="7" s="1"/>
  <c r="G695" i="7"/>
  <c r="G788" i="7" s="1"/>
  <c r="G793" i="7" l="1"/>
  <c r="G795" i="7" s="1"/>
  <c r="G797" i="7" s="1"/>
</calcChain>
</file>

<file path=xl/sharedStrings.xml><?xml version="1.0" encoding="utf-8"?>
<sst xmlns="http://schemas.openxmlformats.org/spreadsheetml/2006/main" count="1656" uniqueCount="680">
  <si>
    <t>REP</t>
  </si>
  <si>
    <r>
      <t xml:space="preserve">PRIX  TOTAL   en </t>
    </r>
    <r>
      <rPr>
        <sz val="10"/>
        <rFont val="Times New Roman"/>
        <family val="1"/>
      </rPr>
      <t>€</t>
    </r>
  </si>
  <si>
    <t xml:space="preserve">Légende : </t>
  </si>
  <si>
    <t xml:space="preserve">p.m. = pour mémoire </t>
  </si>
  <si>
    <t>Ens. = un ensemble</t>
  </si>
  <si>
    <t>U = unitaire</t>
  </si>
  <si>
    <t>ml = mètre linéaire</t>
  </si>
  <si>
    <t>Poste</t>
  </si>
  <si>
    <t>Désignation</t>
  </si>
  <si>
    <t>Unité</t>
  </si>
  <si>
    <t>Prix unitaire
(euros HT)</t>
  </si>
  <si>
    <t>Prix total
(euros HT)</t>
  </si>
  <si>
    <t>TOTAL GENERAL HT</t>
  </si>
  <si>
    <t>p.m.</t>
  </si>
  <si>
    <t>TVA au taux de 20  %</t>
  </si>
  <si>
    <t>Réalisation des études d'execution conformes au CCTP</t>
  </si>
  <si>
    <t>TOTAL GENERAL TTC</t>
  </si>
  <si>
    <t>Cachet, Date et Signature de l'Entreprise</t>
  </si>
  <si>
    <t>m² = mètre carré</t>
  </si>
  <si>
    <t>3.2</t>
  </si>
  <si>
    <t>Sous total 3.2</t>
  </si>
  <si>
    <t>Quantité  Entreprise</t>
  </si>
  <si>
    <t>3.3</t>
  </si>
  <si>
    <t>Sous total 3.3</t>
  </si>
  <si>
    <t>3.4</t>
  </si>
  <si>
    <t>Sous total 3.4</t>
  </si>
  <si>
    <t>3.5</t>
  </si>
  <si>
    <t>Sous total 3.5</t>
  </si>
  <si>
    <t>3.6</t>
  </si>
  <si>
    <t>Sous total 3.6</t>
  </si>
  <si>
    <t>3.7</t>
  </si>
  <si>
    <t>Sous total 3.7</t>
  </si>
  <si>
    <t>3.8</t>
  </si>
  <si>
    <t>Généralités</t>
  </si>
  <si>
    <t>Sous total 3.8</t>
  </si>
  <si>
    <t>Réseau d'évacuations EU/EV</t>
  </si>
  <si>
    <t>MISE EN SERVICE, FORMATION ET DOE</t>
  </si>
  <si>
    <t>Mise en service, formation et DOE</t>
  </si>
  <si>
    <t>Ens</t>
  </si>
  <si>
    <t>DESCRIPTION DES TRAVAUX</t>
  </si>
  <si>
    <t>U</t>
  </si>
  <si>
    <t>ml</t>
  </si>
  <si>
    <t>Calorifuge</t>
  </si>
  <si>
    <t>diam. 125</t>
  </si>
  <si>
    <t>diam. 160</t>
  </si>
  <si>
    <t>diam. 200</t>
  </si>
  <si>
    <t>diam. 250</t>
  </si>
  <si>
    <r>
      <t>30 m</t>
    </r>
    <r>
      <rPr>
        <i/>
        <vertAlign val="superscript"/>
        <sz val="10"/>
        <rFont val="Arial"/>
        <family val="2"/>
      </rPr>
      <t>3</t>
    </r>
    <r>
      <rPr>
        <i/>
        <sz val="10"/>
        <rFont val="Arial"/>
        <family val="2"/>
      </rPr>
      <t>/h</t>
    </r>
  </si>
  <si>
    <t>Fourniture et pose des réseaux d'évacuation EU/EV y compris accessoires</t>
  </si>
  <si>
    <t>Raccordement électrique de l'ensemble des équipements sur attentes du lot électricité</t>
  </si>
  <si>
    <t>pm</t>
  </si>
  <si>
    <t>Marque :</t>
  </si>
  <si>
    <r>
      <t>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 xml:space="preserve"> = mètre cube</t>
    </r>
  </si>
  <si>
    <t>3.3.1</t>
  </si>
  <si>
    <t>3.3.2</t>
  </si>
  <si>
    <t>m²</t>
  </si>
  <si>
    <t>Vanne 3 voies de régulation  y compris vanne de réglage sur voie de by-pass</t>
  </si>
  <si>
    <t>Vanne d'isolement</t>
  </si>
  <si>
    <t>Vanne de réglage</t>
  </si>
  <si>
    <t>Filtre à tamis</t>
  </si>
  <si>
    <t>HMT :</t>
  </si>
  <si>
    <t>Type :</t>
  </si>
  <si>
    <t>Débit :</t>
  </si>
  <si>
    <t xml:space="preserve">Thermomètre à boitier </t>
  </si>
  <si>
    <t xml:space="preserve">Sondes de température </t>
  </si>
  <si>
    <t>3.3.3</t>
  </si>
  <si>
    <t>3.4.1</t>
  </si>
  <si>
    <t>Rappel</t>
  </si>
  <si>
    <t>Désinfection, analyse d'eau et certificat de potabilité</t>
  </si>
  <si>
    <t>3.4.2</t>
  </si>
  <si>
    <t>3.4.3</t>
  </si>
  <si>
    <t>Fourniture et pose des réseaux eau chaude sanitaire y compris accessoires et vannes d'isolement et raccordement des points de puisage</t>
  </si>
  <si>
    <t>Fourniture, pose et raccordement d'un automate de régulation</t>
  </si>
  <si>
    <t>Fourniture, pose, raccordement et programmation des automatismes pour définition du mode de fonctionnement</t>
  </si>
  <si>
    <t>Débit de soufflage :</t>
  </si>
  <si>
    <t>Débit de reprise :</t>
  </si>
  <si>
    <t>diam. 315</t>
  </si>
  <si>
    <t>diam. 355</t>
  </si>
  <si>
    <t>kg</t>
  </si>
  <si>
    <t>Gaine rectangulaire</t>
  </si>
  <si>
    <t>Compteur d'énergie</t>
  </si>
  <si>
    <t>Evacuation des condensats</t>
  </si>
  <si>
    <t>TRAVAUX DE CHAUFFAGE DES LOCAUX</t>
  </si>
  <si>
    <t>Alimentation en eau / évacuation en chaufferie</t>
  </si>
  <si>
    <t>Fourniture et pose de l'alimentation en eau y compris :</t>
  </si>
  <si>
    <t>disconnecteur</t>
  </si>
  <si>
    <t>compteur d'eau froide</t>
  </si>
  <si>
    <t>pot de remplissage y compris vannes</t>
  </si>
  <si>
    <t>Réalisation des évacuations en chaufferie, avec raccordement à un siphon de sol</t>
  </si>
  <si>
    <t>Fourniture et pose d'un adoucisseur y compris raccordement hydraulique</t>
  </si>
  <si>
    <t>antibellier</t>
  </si>
  <si>
    <t>Caractéristiques de la chaudière</t>
  </si>
  <si>
    <t>Mise en service de la chaudière par le constructeur</t>
  </si>
  <si>
    <t>Chaudière bois</t>
  </si>
  <si>
    <t>Fourniture, pose et manutention d'une chaudière de caractéristiques suivantes  :</t>
  </si>
  <si>
    <t>Système d'extraction silo</t>
  </si>
  <si>
    <t>Fumisterie et alimentation en air</t>
  </si>
  <si>
    <t>Travaux d'hydraulique pour les circuits d'eau chaude de chauffage</t>
  </si>
  <si>
    <t>Réseau primaire</t>
  </si>
  <si>
    <t>Fourniture et pose du réseau primaire, y compris calorifuge et supportage</t>
  </si>
  <si>
    <t>Fourniture et pose de manchons anti-vibratiles</t>
  </si>
  <si>
    <t>Fourniture et pose de l'ensemble des équipements de sécurité (2 vases d'expension, pot de dégazage, pot à boues avec filtre magnétique, pressostat manque d'eau et soupapes)</t>
  </si>
  <si>
    <t>Puissance 80°C/60°C (Pn) :</t>
  </si>
  <si>
    <t>Fourniture et pose d'une pompe de charge chaudière</t>
  </si>
  <si>
    <t>Fourniture et pose d'une vanne d'isolement (chaudière, pompe, ballon…)</t>
  </si>
  <si>
    <t>Panoplies de distribution</t>
  </si>
  <si>
    <t>Circulateur double à débit variable compris manchons antivibratiles et kit de lecture manométrique et sondes de pression</t>
  </si>
  <si>
    <t>Clapet anti-retour</t>
  </si>
  <si>
    <t>Vanne de vidange</t>
  </si>
  <si>
    <t>Thermostat de sécurité pour limitation de la température</t>
  </si>
  <si>
    <t>Fourniture, pose et raccordement d'une sonde de température extérieure</t>
  </si>
  <si>
    <t>DN :</t>
  </si>
  <si>
    <t>Rinçage et remplissage des circuits</t>
  </si>
  <si>
    <t>Rinçage de l’ensemble des réseaux créés, remplissage en eau de l’installation dans sa globalité</t>
  </si>
  <si>
    <t>Etiquetage</t>
  </si>
  <si>
    <t>Etiquetage des réseaux créés</t>
  </si>
  <si>
    <t>Equilibrage hydraulique</t>
  </si>
  <si>
    <t>Réalisation de l'équilibrage de l'installation</t>
  </si>
  <si>
    <t>TRAVAUX DE VENTILATION DES LOCAUX</t>
  </si>
  <si>
    <t>3.5.1</t>
  </si>
  <si>
    <t>3.5.2</t>
  </si>
  <si>
    <t>3.5.3</t>
  </si>
  <si>
    <t>Réseau eau chaude sanitaire</t>
  </si>
  <si>
    <t>Travaux de sanitaires</t>
  </si>
  <si>
    <t>TRAVAUX D'ELECTRICITE ET REGULATION</t>
  </si>
  <si>
    <t>3.6.1</t>
  </si>
  <si>
    <t>Electricité</t>
  </si>
  <si>
    <t>3.6.2</t>
  </si>
  <si>
    <t>Régulation</t>
  </si>
  <si>
    <t>Unités de ventilation de type double flux à haut rendement</t>
  </si>
  <si>
    <t>Réseaux aérauliques</t>
  </si>
  <si>
    <t>Fourniture et pose des câbles de pilotage de l’ensemble des équipements</t>
  </si>
  <si>
    <t xml:space="preserve">Fourniture et pose de l’ensemble du matériel de régulation </t>
  </si>
  <si>
    <t>Fourniture, pose, raccordement et programmation des automatismes pour régulation des circuits de chauffage</t>
  </si>
  <si>
    <t>ETUDES D'EXECUTION</t>
  </si>
  <si>
    <t>Unité extérieure et sortie de toiture</t>
  </si>
  <si>
    <t>Marque:</t>
  </si>
  <si>
    <t>Type:</t>
  </si>
  <si>
    <t>Puissance frigorifique:</t>
  </si>
  <si>
    <t>Puissance calorifique:</t>
  </si>
  <si>
    <t>Unité intérieure et réseau frigorifique</t>
  </si>
  <si>
    <t>Fourniture et pose d'une unité intérieure de type murale</t>
  </si>
  <si>
    <t>Réalisation des réseaux condensats isolés y compris supportage, accessoires, et raccordement sur l'existant</t>
  </si>
  <si>
    <t>Thermostat pour unité en détente directe</t>
  </si>
  <si>
    <t>Fourniture, pose et raccordement d'un thermostat</t>
  </si>
  <si>
    <t>Fourniture d'une crosse</t>
  </si>
  <si>
    <t>Fourniture et pose d'un chemin de câble capoté avec supportage</t>
  </si>
  <si>
    <t>Réalisation des réseaux frigorifiques isolés y compris supportage/chemin de câbles et accessoires</t>
  </si>
  <si>
    <t>Section de passage :</t>
  </si>
  <si>
    <t>Dimensions :</t>
  </si>
  <si>
    <t>Fourniture et pose d'une ventilation haute</t>
  </si>
  <si>
    <t>3.4.3.2</t>
  </si>
  <si>
    <t>3.4.3.1</t>
  </si>
  <si>
    <t>3.4.4</t>
  </si>
  <si>
    <t>Fourniture et pose d'un conduit concentrique pour ventouse verticale, y compris accessoires de montage et collecte des condensats</t>
  </si>
  <si>
    <t>Note de calcul de fumisterie</t>
  </si>
  <si>
    <t>3.4.5</t>
  </si>
  <si>
    <t>3.4.5.2</t>
  </si>
  <si>
    <t>Fourniture et pose d'un compteur d'énergie y compris accessoires constructeur</t>
  </si>
  <si>
    <t>3.4.6</t>
  </si>
  <si>
    <t>3.4.7</t>
  </si>
  <si>
    <t>3.4.8</t>
  </si>
  <si>
    <t>3.4.9</t>
  </si>
  <si>
    <t>3.5.1.1</t>
  </si>
  <si>
    <t>3.5.1.2</t>
  </si>
  <si>
    <t>3.5.3.3</t>
  </si>
  <si>
    <t>Fourniture et pose des clapets coupe-feu</t>
  </si>
  <si>
    <t>3.6.3</t>
  </si>
  <si>
    <t>3.6.4</t>
  </si>
  <si>
    <t>Distribution d'eau froide sanitaire</t>
  </si>
  <si>
    <t>Branchement général eau froide</t>
  </si>
  <si>
    <t>Fourniture et pose des équipements relatifs à l'arrivée d'eau froide</t>
  </si>
  <si>
    <t>compteur d'eau</t>
  </si>
  <si>
    <t>filtre y compris bypass</t>
  </si>
  <si>
    <t>vannes d'isolement amont / aval</t>
  </si>
  <si>
    <t>disconnecteur  y compris évacuation</t>
  </si>
  <si>
    <t>manomètre</t>
  </si>
  <si>
    <t>anti-bélier</t>
  </si>
  <si>
    <t>Marque :…...............</t>
  </si>
  <si>
    <t>Type :…...............</t>
  </si>
  <si>
    <t>Puissance unitaire :…...............</t>
  </si>
  <si>
    <t>Volume utile :…...............</t>
  </si>
  <si>
    <t xml:space="preserve">Fourniture et pose d'un ballon ECS thermodynamique sur air extérieur avec résistance électrique </t>
  </si>
  <si>
    <t xml:space="preserve">Fourniture et pose du réseau de prise d'air calorifugé y compris fourniture d'une sortie de toiture </t>
  </si>
  <si>
    <t>Fourniture et pose du réseau de rejet d'air calorifugé y compris fourniture d'une sortie de toiture</t>
  </si>
  <si>
    <t>Raccordement hydraulique y compris groupe de sécurité et raccord diélectrique, compris évacuations</t>
  </si>
  <si>
    <t>Fourniture et pose des réseaux eau chaude mitigée y compris accessoires et vannes d'isolement et raccordement des points de puisage</t>
  </si>
  <si>
    <t>Travaux d'évacuations EP à l'intérieur du bâtiment</t>
  </si>
  <si>
    <t>Fourniture et pose des réseaux d’eaux pluviales entre les entrées d’eaux pluviales en toiture et les attentes au sol compris calorifuge</t>
  </si>
  <si>
    <t>Fourniture, manutention et mise en place d'une unité extérieure y compris supportage traité contre la corrosion avec visserie inox</t>
  </si>
  <si>
    <t>Fonctionnement du chauffage</t>
  </si>
  <si>
    <t>Fourniture, pose, raccordement et programmation des automatismes pour régulation du ballon ECS thermodynamique</t>
  </si>
  <si>
    <t>Fonctionnement des productions ECS électriques</t>
  </si>
  <si>
    <t>Fourniture, pose, raccordement et programmation des automatismes pour régulation des productions ECS électriques</t>
  </si>
  <si>
    <t>Fonctionnement de la climatisation à détente directe</t>
  </si>
  <si>
    <t>Fourniture, pose, raccordement et programmation des automatismes pour régulation de la climatisation à détente directe</t>
  </si>
  <si>
    <t>Fourniture et pose d'un ballon tampon en acier, isolation souple, avec lance de stratification, thermomètres et piquages</t>
  </si>
  <si>
    <t>Volume :</t>
  </si>
  <si>
    <t>3.4.5.3</t>
  </si>
  <si>
    <t>Ventilations haute et basse</t>
  </si>
  <si>
    <t>vanne  2 voie motorisée</t>
  </si>
  <si>
    <t>vanne d'isolement</t>
  </si>
  <si>
    <t>purgeur d'air</t>
  </si>
  <si>
    <t>vanne de vidange</t>
  </si>
  <si>
    <t>vanne de réglage</t>
  </si>
  <si>
    <t>Fourniture et pose du réseau de soufflage en acier galvanisé y compris supportage :</t>
  </si>
  <si>
    <t>Fourniture et pose du réseau de reprise en acier galvanisé y compris supportage :</t>
  </si>
  <si>
    <t xml:space="preserve">Raccordement des équipements sanitaires </t>
  </si>
  <si>
    <t>Fourniture et pose du PE d'adduction d'eau compris fourreau pour passage dalle / fondation</t>
  </si>
  <si>
    <t>Fourniture et pose de pièges à son</t>
  </si>
  <si>
    <t>Besoins spécifiques</t>
  </si>
  <si>
    <t>Fourniture et pose d'un lavabo PMR compris robinetterie et vidage</t>
  </si>
  <si>
    <t>Fourniture et pose d'une auge collective compris robinetterie et vidage</t>
  </si>
  <si>
    <t>Fourniture et pose d'un WC suspendu non PMR</t>
  </si>
  <si>
    <t>Fourniture et pose d'un WC suspendu PMR compris barre de maintien</t>
  </si>
  <si>
    <t>Fourniture et pose d'un vidoir compris robinetterie et vidage</t>
  </si>
  <si>
    <t>Fourniture et pose d'un pot à balais</t>
  </si>
  <si>
    <t>Fourniture et pose d'un distributeur de papier toilette</t>
  </si>
  <si>
    <t>Fourniture et pose d'un distributeur de savon</t>
  </si>
  <si>
    <t>Fourniture et pose d'un miroir orientable</t>
  </si>
  <si>
    <t>Fourniture et pose d'une grille de transfert</t>
  </si>
  <si>
    <r>
      <t>40 m</t>
    </r>
    <r>
      <rPr>
        <i/>
        <vertAlign val="superscript"/>
        <sz val="10"/>
        <rFont val="Arial"/>
        <family val="2"/>
      </rPr>
      <t>3</t>
    </r>
    <r>
      <rPr>
        <i/>
        <sz val="10"/>
        <rFont val="Arial"/>
        <family val="2"/>
      </rPr>
      <t>/h</t>
    </r>
  </si>
  <si>
    <r>
      <t>165 m</t>
    </r>
    <r>
      <rPr>
        <i/>
        <vertAlign val="superscript"/>
        <sz val="10"/>
        <rFont val="Arial"/>
        <family val="2"/>
      </rPr>
      <t>3</t>
    </r>
    <r>
      <rPr>
        <i/>
        <sz val="10"/>
        <rFont val="Arial"/>
        <family val="2"/>
      </rPr>
      <t>/h</t>
    </r>
  </si>
  <si>
    <r>
      <t>75 m</t>
    </r>
    <r>
      <rPr>
        <i/>
        <vertAlign val="superscript"/>
        <sz val="10"/>
        <rFont val="Arial"/>
        <family val="2"/>
      </rPr>
      <t>3</t>
    </r>
    <r>
      <rPr>
        <i/>
        <sz val="10"/>
        <rFont val="Arial"/>
        <family val="2"/>
      </rPr>
      <t>/h</t>
    </r>
  </si>
  <si>
    <r>
      <t>60 m</t>
    </r>
    <r>
      <rPr>
        <i/>
        <vertAlign val="superscript"/>
        <sz val="10"/>
        <rFont val="Arial"/>
        <family val="2"/>
      </rPr>
      <t>3</t>
    </r>
    <r>
      <rPr>
        <i/>
        <sz val="10"/>
        <rFont val="Arial"/>
        <family val="2"/>
      </rPr>
      <t>/h</t>
    </r>
  </si>
  <si>
    <r>
      <t>45 m</t>
    </r>
    <r>
      <rPr>
        <i/>
        <vertAlign val="superscript"/>
        <sz val="10"/>
        <rFont val="Arial"/>
        <family val="2"/>
      </rPr>
      <t>3</t>
    </r>
    <r>
      <rPr>
        <i/>
        <sz val="10"/>
        <rFont val="Arial"/>
        <family val="2"/>
      </rPr>
      <t>/h</t>
    </r>
  </si>
  <si>
    <t>3.5.4</t>
  </si>
  <si>
    <r>
      <t>180 m</t>
    </r>
    <r>
      <rPr>
        <i/>
        <vertAlign val="superscript"/>
        <sz val="10"/>
        <rFont val="Arial"/>
        <family val="2"/>
      </rPr>
      <t>3</t>
    </r>
    <r>
      <rPr>
        <i/>
        <sz val="10"/>
        <rFont val="Arial"/>
        <family val="2"/>
      </rPr>
      <t>/h</t>
    </r>
  </si>
  <si>
    <r>
      <t>25 m</t>
    </r>
    <r>
      <rPr>
        <i/>
        <vertAlign val="superscript"/>
        <sz val="10"/>
        <rFont val="Arial"/>
        <family val="2"/>
      </rPr>
      <t>3</t>
    </r>
    <r>
      <rPr>
        <i/>
        <sz val="10"/>
        <rFont val="Arial"/>
        <family val="2"/>
      </rPr>
      <t>/h</t>
    </r>
  </si>
  <si>
    <t>Travaux de construction de la nouvelle école du centre</t>
  </si>
  <si>
    <t>VILLE D'ANZIN</t>
  </si>
  <si>
    <t>TRAVAUX DE CLIMATISATION DU LOCAL ONDULEUR PV</t>
  </si>
  <si>
    <t>3.4.5.4</t>
  </si>
  <si>
    <t>Travaux d'hydraulique pour l'alimentation des nouveaux radiateurs</t>
  </si>
  <si>
    <t>3.4.5.5</t>
  </si>
  <si>
    <t>3.4.5.6</t>
  </si>
  <si>
    <t>Travaux d'hydraulique pour l'alimentation de la production ECS thermodynamique</t>
  </si>
  <si>
    <t>Chauffage par radiateurs</t>
  </si>
  <si>
    <t xml:space="preserve">Fourniture et pose de canalisations en acier noir, y compris supportage, vannes de purge et vidange et purgeurs d'air </t>
  </si>
  <si>
    <t>Peinture sur tuyauteries apparentes</t>
  </si>
  <si>
    <t>Fourniture et pose de vannes d'isolement</t>
  </si>
  <si>
    <t>Fourniture et pose des vannes d'isolement et de réglage</t>
  </si>
  <si>
    <t>Fourniture, pose et raccordement des radiateurs</t>
  </si>
  <si>
    <t>Dimensions / puissance :</t>
  </si>
  <si>
    <t>Fourniture et pose d'un robinet avec tête thermostatique</t>
  </si>
  <si>
    <t xml:space="preserve">Marque: </t>
  </si>
  <si>
    <t xml:space="preserve">Type: </t>
  </si>
  <si>
    <t>Fourniture et pose des accessoires des radiateurs</t>
  </si>
  <si>
    <t>Fixation/supportage des radiateurs</t>
  </si>
  <si>
    <r>
      <t xml:space="preserve">Fourniture et pose de la panoplie calorifugée pour alimentation du circuit </t>
    </r>
    <r>
      <rPr>
        <b/>
        <sz val="10"/>
        <rFont val="Arial"/>
        <family val="2"/>
      </rPr>
      <t>radiateur nord</t>
    </r>
    <r>
      <rPr>
        <sz val="10"/>
        <rFont val="Arial"/>
        <family val="2"/>
      </rPr>
      <t xml:space="preserve"> comprenant :</t>
    </r>
  </si>
  <si>
    <r>
      <t xml:space="preserve">Fourniture et pose de la panoplie calorifugée pour alimentation du circuit </t>
    </r>
    <r>
      <rPr>
        <b/>
        <sz val="10"/>
        <rFont val="Arial"/>
        <family val="2"/>
      </rPr>
      <t>radiateur sud</t>
    </r>
    <r>
      <rPr>
        <sz val="10"/>
        <rFont val="Arial"/>
        <family val="2"/>
      </rPr>
      <t xml:space="preserve"> comprenant :</t>
    </r>
  </si>
  <si>
    <r>
      <t xml:space="preserve">Fourniture et pose de la panoplie calorifugée pour alimentation du circuit </t>
    </r>
    <r>
      <rPr>
        <b/>
        <sz val="10"/>
        <rFont val="Arial"/>
        <family val="2"/>
      </rPr>
      <t xml:space="preserve">production ECS </t>
    </r>
    <r>
      <rPr>
        <sz val="10"/>
        <rFont val="Arial"/>
        <family val="2"/>
      </rPr>
      <t>comprenant :</t>
    </r>
  </si>
  <si>
    <r>
      <t xml:space="preserve">Fourniture et pose des équipements de raccordement de la </t>
    </r>
    <r>
      <rPr>
        <b/>
        <sz val="10"/>
        <rFont val="Arial"/>
        <family val="2"/>
      </rPr>
      <t>CTA restaurant</t>
    </r>
    <r>
      <rPr>
        <sz val="10"/>
        <rFont val="Arial"/>
        <family val="2"/>
      </rPr>
      <t xml:space="preserve"> comprenant les éléments suivants :</t>
    </r>
  </si>
  <si>
    <r>
      <t xml:space="preserve">Fourniture et pose des équipements de raccordement du </t>
    </r>
    <r>
      <rPr>
        <b/>
        <sz val="10"/>
        <rFont val="Arial"/>
        <family val="2"/>
      </rPr>
      <t xml:space="preserve">caisson de compensation </t>
    </r>
    <r>
      <rPr>
        <sz val="10"/>
        <rFont val="Arial"/>
        <family val="2"/>
      </rPr>
      <t>comprenant les éléments suivants :</t>
    </r>
  </si>
  <si>
    <t>Travaux d'hydraulique pour l'alimentation de la CTA restaurant et de la compensation</t>
  </si>
  <si>
    <t>CTA double flux restauration</t>
  </si>
  <si>
    <t>Fourniture et pose de la CTA avec batterie eau chaude</t>
  </si>
  <si>
    <t>Puissance batterie chaude :</t>
  </si>
  <si>
    <t>CTA double flux enseignement</t>
  </si>
  <si>
    <t>Fourniture et pose de la CTA avec batterie électrique</t>
  </si>
  <si>
    <t>3.5.1.3</t>
  </si>
  <si>
    <t>CTA double flux zone mixte</t>
  </si>
  <si>
    <t>Fourniture et pose de pièges à son au soufflage et à la reprise de la CTA restauration</t>
  </si>
  <si>
    <t>Fourniture et pose de pièges à son au soufflage et à la reprise de la CTA enseignement</t>
  </si>
  <si>
    <t>Fourniture et pose de pièges à son au soufflage et à la reprise de la CTA zone mixte</t>
  </si>
  <si>
    <t>3.5.2.1</t>
  </si>
  <si>
    <t>3.5.2.2</t>
  </si>
  <si>
    <t>Réseau de soufflage CTA restauration</t>
  </si>
  <si>
    <t>Réseau de soufflage CTA enseignement</t>
  </si>
  <si>
    <t>Réseau de soufflage CTA zone mixte</t>
  </si>
  <si>
    <t>Bouches de soufflage VMC</t>
  </si>
  <si>
    <t>3.5.2.5</t>
  </si>
  <si>
    <t>3.5.2.4</t>
  </si>
  <si>
    <t>CTA DF enseignement</t>
  </si>
  <si>
    <t>CTA DF zone mixte</t>
  </si>
  <si>
    <t>3.5.2.6</t>
  </si>
  <si>
    <t>Fourniture et pose d'un diffuseur de soufflage avec plenum de :</t>
  </si>
  <si>
    <t>3.5.2.7</t>
  </si>
  <si>
    <t>Diffuseurs d'air soufflage / reprise pour la salle à manger</t>
  </si>
  <si>
    <t>Réseau de reprise CTA restauration</t>
  </si>
  <si>
    <t>Réseau de reprise CTA enseignement</t>
  </si>
  <si>
    <t>3.5.2.8</t>
  </si>
  <si>
    <t>3.5.2.9</t>
  </si>
  <si>
    <t>3.5.2.10</t>
  </si>
  <si>
    <t>Réseau de reprise CTA zone mixte</t>
  </si>
  <si>
    <t>Bouches de reprise VMC</t>
  </si>
  <si>
    <t>3.5.2.11</t>
  </si>
  <si>
    <t>Fourniture et pose du réseau d’évacuation des condensats de chaque centrale de traitement d’air, y compris protections mécaniques jusqu’à 2m du sol et y compris siphon</t>
  </si>
  <si>
    <t>Mises en service</t>
  </si>
  <si>
    <t>3.5.2.12</t>
  </si>
  <si>
    <t>Réseau de prise d'air neuf CTA restauration</t>
  </si>
  <si>
    <t>3.5.2.13</t>
  </si>
  <si>
    <t>Réseau de prise d'air CTA enseignement</t>
  </si>
  <si>
    <t>Réseau de prise d'air neuf CTA zone mixte</t>
  </si>
  <si>
    <t>3.5.2.14</t>
  </si>
  <si>
    <t>3.5.2.15</t>
  </si>
  <si>
    <t>Réseau de rejet CTA restauration</t>
  </si>
  <si>
    <t>Réseau de rejet CTA enseignement</t>
  </si>
  <si>
    <t>Réseau de rejet CTA zone mixte</t>
  </si>
  <si>
    <t>3.5.2.16</t>
  </si>
  <si>
    <t>3.5.2.17</t>
  </si>
  <si>
    <t>TRAVAUX DE VENTILATION DE TYPE SIMPLE FLUX</t>
  </si>
  <si>
    <t>TRAVAUX DE VENTILATION DE LA ZONE CUISINE</t>
  </si>
  <si>
    <t xml:space="preserve">TRAVAUX DE PLOMBERIE / SANITAIRES </t>
  </si>
  <si>
    <t>3.8.1</t>
  </si>
  <si>
    <t>3.8.2</t>
  </si>
  <si>
    <t>3.8.3</t>
  </si>
  <si>
    <t>3.8.4</t>
  </si>
  <si>
    <t>Productions d'eau chaude sanitaire</t>
  </si>
  <si>
    <t>Zone restauration</t>
  </si>
  <si>
    <t>Besoins locaux sous évier</t>
  </si>
  <si>
    <t xml:space="preserve">Fourniture et pose d'un ballon de production ECS électrique y compris accessoires sous évier </t>
  </si>
  <si>
    <t>Besoins locaux pour sanitaires</t>
  </si>
  <si>
    <t xml:space="preserve">Fourniture et pose d'un ballon de production ECS électrique y compris accessoires </t>
  </si>
  <si>
    <t>3.8.5</t>
  </si>
  <si>
    <t>3.8.8</t>
  </si>
  <si>
    <t>3.8.4.1</t>
  </si>
  <si>
    <t>3.8.4.2</t>
  </si>
  <si>
    <t>3.8.4.3</t>
  </si>
  <si>
    <t>3.8.6</t>
  </si>
  <si>
    <t>3.8.7</t>
  </si>
  <si>
    <t>3.8.9</t>
  </si>
  <si>
    <t>3.9</t>
  </si>
  <si>
    <t>3.9.1</t>
  </si>
  <si>
    <t>3.9.2</t>
  </si>
  <si>
    <t>3.9.2.1</t>
  </si>
  <si>
    <t>3.9.2.2</t>
  </si>
  <si>
    <t>3.9.2.3</t>
  </si>
  <si>
    <t>3.9.2.4</t>
  </si>
  <si>
    <t>3.9.2.5</t>
  </si>
  <si>
    <t>3.9.2.6</t>
  </si>
  <si>
    <t>3.9.2.7</t>
  </si>
  <si>
    <t>3.9.2.8</t>
  </si>
  <si>
    <t>3.9.2.9</t>
  </si>
  <si>
    <t xml:space="preserve">Fourniture, pose et raccordement d'un TD chaufferie </t>
  </si>
  <si>
    <t>Fonctionnement de la CTA restauration</t>
  </si>
  <si>
    <t>Fonctionnement de la CTA enseignement</t>
  </si>
  <si>
    <t>Fonctionnement de la CTA zone mixte</t>
  </si>
  <si>
    <t>Fonctionnement de la compensation</t>
  </si>
  <si>
    <t>Régulation des extracteurs en gaine</t>
  </si>
  <si>
    <t>3.9.2.11</t>
  </si>
  <si>
    <t>Sous total 3.9</t>
  </si>
  <si>
    <t>3.11</t>
  </si>
  <si>
    <t>Sous total 3.11</t>
  </si>
  <si>
    <t>3.10</t>
  </si>
  <si>
    <t>Sous total 3.10</t>
  </si>
  <si>
    <t>SUPERVISION</t>
  </si>
  <si>
    <t>Régulation de la production d'ECS thermodynamique</t>
  </si>
  <si>
    <t>Locaux annexes zone cuisine</t>
  </si>
  <si>
    <t>Local avec moteurs des vis sans fin</t>
  </si>
  <si>
    <t>Local déchets RDC</t>
  </si>
  <si>
    <t>Fourniture et pose du système de ventilation comprenant bouche coupe-feu, réseau aéraulique, ventilateur de gaine et raccordement pour rejet d'air</t>
  </si>
  <si>
    <t>Débit  :</t>
  </si>
  <si>
    <t>Fourniture et pose du ventilateur de gaine</t>
  </si>
  <si>
    <t>Fourniture et pose du réseau d'extraction y compris supportage :</t>
  </si>
  <si>
    <t>Essais et mise en service avec assistance du constructeur</t>
  </si>
  <si>
    <t>3.8.10</t>
  </si>
  <si>
    <t>Production et distribution d'ECM</t>
  </si>
  <si>
    <t xml:space="preserve">Fourniture et pose d'un mitigeur </t>
  </si>
  <si>
    <t>3.7.1</t>
  </si>
  <si>
    <t>Hottes d'extraction</t>
  </si>
  <si>
    <t>3.7.2</t>
  </si>
  <si>
    <t>Caisson de compensation</t>
  </si>
  <si>
    <t>Provision pour besoins spécifiques selon éléments cuisiniste</t>
  </si>
  <si>
    <t>Fourniture et pose d'un diffuseur de soufflage, y compris accessoires selon CCTP</t>
  </si>
  <si>
    <t>Fourniture et pose d'un diffuseur de reprise, y compris accessoires selon CCTP</t>
  </si>
  <si>
    <t>Diffuseurs soufflage et reprise avec plenum pour débits importants</t>
  </si>
  <si>
    <t>Provision pour caisson de compensation avec batterie eau chaude, y compris réseau aéraulique et diffusion d'air</t>
  </si>
  <si>
    <t>Provision pour hottes d'extraction et tourelles, y compris réseau aéraulique</t>
  </si>
  <si>
    <t>Remplissage des réseaux</t>
  </si>
  <si>
    <t>3.9.3</t>
  </si>
  <si>
    <t>Analyse fonctionnelle</t>
  </si>
  <si>
    <t>Transmission de l'analyse fonctionnelle pour validation avant exécution</t>
  </si>
  <si>
    <t>LOT 10 - CHAUFFAGE, VENTILATION, CLIMATISATION, PLOMBERIE ET SANITAIRE</t>
  </si>
  <si>
    <t>Founriture et pose de la grille de ventilation basse</t>
  </si>
  <si>
    <t>vannes d'isolement</t>
  </si>
  <si>
    <t>filtre</t>
  </si>
  <si>
    <t>Fourniture et pose du système d'extraction silo combinant vis d'extraction et transfert pneumatique, y compris moteurs et ensemble des accessoires selon CCTP (trappes, tubes de liaison et de remplissage, plaques de finition, bavettes et fond en V sur mesure)</t>
  </si>
  <si>
    <t xml:space="preserve">Fourniture et pose du terminal concentrique </t>
  </si>
  <si>
    <r>
      <t xml:space="preserve">Fourniture et pose de la panoplie calorifugée pour alimentation du circuit </t>
    </r>
    <r>
      <rPr>
        <b/>
        <sz val="10"/>
        <rFont val="Arial"/>
        <family val="2"/>
      </rPr>
      <t xml:space="preserve">CTA restaurant et caisson de compensation </t>
    </r>
    <r>
      <rPr>
        <sz val="10"/>
        <rFont val="Arial"/>
        <family val="2"/>
      </rPr>
      <t>comprenant :</t>
    </r>
  </si>
  <si>
    <r>
      <t>Fourniture et pose des équipements de raccordement d'un ballon thermodynamique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>comprenant les éléments suivants :</t>
    </r>
  </si>
  <si>
    <t>Mise en service des unités par l’entreprise avec l’assistance du constructeur</t>
  </si>
  <si>
    <t>Fourniture et pose d'une bouche d'extraction de :</t>
  </si>
  <si>
    <r>
      <t>140 m</t>
    </r>
    <r>
      <rPr>
        <i/>
        <vertAlign val="superscript"/>
        <sz val="10"/>
        <rFont val="Arial"/>
        <family val="2"/>
      </rPr>
      <t>3</t>
    </r>
    <r>
      <rPr>
        <i/>
        <sz val="10"/>
        <rFont val="Arial"/>
        <family val="2"/>
      </rPr>
      <t>/h</t>
    </r>
  </si>
  <si>
    <r>
      <t>145 m</t>
    </r>
    <r>
      <rPr>
        <i/>
        <vertAlign val="superscript"/>
        <sz val="10"/>
        <rFont val="Arial"/>
        <family val="2"/>
      </rPr>
      <t>3</t>
    </r>
    <r>
      <rPr>
        <i/>
        <sz val="10"/>
        <rFont val="Arial"/>
        <family val="2"/>
      </rPr>
      <t>/h</t>
    </r>
  </si>
  <si>
    <r>
      <t>315 m</t>
    </r>
    <r>
      <rPr>
        <i/>
        <vertAlign val="superscript"/>
        <sz val="10"/>
        <rFont val="Arial"/>
        <family val="2"/>
      </rPr>
      <t>3</t>
    </r>
    <r>
      <rPr>
        <i/>
        <sz val="10"/>
        <rFont val="Arial"/>
        <family val="2"/>
      </rPr>
      <t>/h</t>
    </r>
  </si>
  <si>
    <t>Fourniture et pose d'une bouche de soufflage de :</t>
  </si>
  <si>
    <r>
      <t>50 m</t>
    </r>
    <r>
      <rPr>
        <i/>
        <vertAlign val="superscript"/>
        <sz val="10"/>
        <rFont val="Arial"/>
        <family val="2"/>
      </rPr>
      <t>3</t>
    </r>
    <r>
      <rPr>
        <i/>
        <sz val="10"/>
        <rFont val="Arial"/>
        <family val="2"/>
      </rPr>
      <t>/h</t>
    </r>
  </si>
  <si>
    <r>
      <t>195 m</t>
    </r>
    <r>
      <rPr>
        <i/>
        <vertAlign val="superscript"/>
        <sz val="10"/>
        <rFont val="Arial"/>
        <family val="2"/>
      </rPr>
      <t>3</t>
    </r>
    <r>
      <rPr>
        <i/>
        <sz val="10"/>
        <rFont val="Arial"/>
        <family val="2"/>
      </rPr>
      <t>/h</t>
    </r>
  </si>
  <si>
    <r>
      <t>150 m</t>
    </r>
    <r>
      <rPr>
        <i/>
        <vertAlign val="superscript"/>
        <sz val="10"/>
        <rFont val="Arial"/>
        <family val="2"/>
      </rPr>
      <t>3</t>
    </r>
    <r>
      <rPr>
        <i/>
        <sz val="10"/>
        <rFont val="Arial"/>
        <family val="2"/>
      </rPr>
      <t>/h</t>
    </r>
  </si>
  <si>
    <r>
      <t>160 m</t>
    </r>
    <r>
      <rPr>
        <i/>
        <vertAlign val="superscript"/>
        <sz val="10"/>
        <rFont val="Arial"/>
        <family val="2"/>
      </rPr>
      <t>3</t>
    </r>
    <r>
      <rPr>
        <i/>
        <sz val="10"/>
        <rFont val="Arial"/>
        <family val="2"/>
      </rPr>
      <t>/h</t>
    </r>
  </si>
  <si>
    <r>
      <t>15 m</t>
    </r>
    <r>
      <rPr>
        <i/>
        <vertAlign val="superscript"/>
        <sz val="10"/>
        <rFont val="Arial"/>
        <family val="2"/>
      </rPr>
      <t>3</t>
    </r>
    <r>
      <rPr>
        <i/>
        <sz val="10"/>
        <rFont val="Arial"/>
        <family val="2"/>
      </rPr>
      <t>/h</t>
    </r>
  </si>
  <si>
    <t>Fourniture et pose d'un diffuseur de reprise avec plenum de :</t>
  </si>
  <si>
    <t>Fourniture et pose d'une bouche de reprise de :</t>
  </si>
  <si>
    <t>250x200</t>
  </si>
  <si>
    <t>400x200</t>
  </si>
  <si>
    <t>600x200</t>
  </si>
  <si>
    <t>600x250</t>
  </si>
  <si>
    <t>700x300</t>
  </si>
  <si>
    <t>Fourniture et pose d'une bouche de reprise murale CF de :</t>
  </si>
  <si>
    <r>
      <t>225 m</t>
    </r>
    <r>
      <rPr>
        <i/>
        <vertAlign val="superscript"/>
        <sz val="10"/>
        <rFont val="Arial"/>
        <family val="2"/>
      </rPr>
      <t>3</t>
    </r>
    <r>
      <rPr>
        <i/>
        <sz val="10"/>
        <rFont val="Arial"/>
        <family val="2"/>
      </rPr>
      <t>/h</t>
    </r>
  </si>
  <si>
    <r>
      <t>80 m</t>
    </r>
    <r>
      <rPr>
        <i/>
        <vertAlign val="superscript"/>
        <sz val="10"/>
        <rFont val="Arial"/>
        <family val="2"/>
      </rPr>
      <t>3</t>
    </r>
    <r>
      <rPr>
        <i/>
        <sz val="10"/>
        <rFont val="Arial"/>
        <family val="2"/>
      </rPr>
      <t>/h</t>
    </r>
  </si>
  <si>
    <r>
      <t>170 m</t>
    </r>
    <r>
      <rPr>
        <i/>
        <vertAlign val="superscript"/>
        <sz val="10"/>
        <rFont val="Arial"/>
        <family val="2"/>
      </rPr>
      <t>3</t>
    </r>
    <r>
      <rPr>
        <i/>
        <sz val="10"/>
        <rFont val="Arial"/>
        <family val="2"/>
      </rPr>
      <t>/h</t>
    </r>
  </si>
  <si>
    <r>
      <t>210 m</t>
    </r>
    <r>
      <rPr>
        <i/>
        <vertAlign val="superscript"/>
        <sz val="10"/>
        <rFont val="Arial"/>
        <family val="2"/>
      </rPr>
      <t>3</t>
    </r>
    <r>
      <rPr>
        <i/>
        <sz val="10"/>
        <rFont val="Arial"/>
        <family val="2"/>
      </rPr>
      <t>/h</t>
    </r>
  </si>
  <si>
    <r>
      <t>300 m</t>
    </r>
    <r>
      <rPr>
        <i/>
        <vertAlign val="superscript"/>
        <sz val="10"/>
        <rFont val="Arial"/>
        <family val="2"/>
      </rPr>
      <t>3</t>
    </r>
    <r>
      <rPr>
        <i/>
        <sz val="10"/>
        <rFont val="Arial"/>
        <family val="2"/>
      </rPr>
      <t>/h</t>
    </r>
  </si>
  <si>
    <r>
      <t>240 m</t>
    </r>
    <r>
      <rPr>
        <i/>
        <vertAlign val="superscript"/>
        <sz val="10"/>
        <rFont val="Arial"/>
        <family val="2"/>
      </rPr>
      <t>3</t>
    </r>
    <r>
      <rPr>
        <i/>
        <sz val="10"/>
        <rFont val="Arial"/>
        <family val="2"/>
      </rPr>
      <t>/h</t>
    </r>
  </si>
  <si>
    <t>800x350</t>
  </si>
  <si>
    <t>700x250</t>
  </si>
  <si>
    <t>450x250</t>
  </si>
  <si>
    <t>compris</t>
  </si>
  <si>
    <t>Fourniture et pose d'un lave mains dans sanitaires PMR compris robinetterie et vidage</t>
  </si>
  <si>
    <t>Fourniture et pose d'un urinoir</t>
  </si>
  <si>
    <t>Fourniture et pose d'un séparateur d'urinoir</t>
  </si>
  <si>
    <t>Fourniture et pose d'une cuvette prête à poser non PMR</t>
  </si>
  <si>
    <t>Fourniture et pose d'un panneau de touche temporisé</t>
  </si>
  <si>
    <t>Fourniture et pose d'un miroir courant</t>
  </si>
  <si>
    <t>Fourniture et pose d'une cuvette prête à poser PMR compris barre de maintien</t>
  </si>
  <si>
    <t>Fourniture et pose d'une vasque pour salle de classe / arts plastique compris robinetterie et vidage</t>
  </si>
  <si>
    <t>Supervision des installations</t>
  </si>
  <si>
    <t>env. 680 ml A/R</t>
  </si>
  <si>
    <t>DN 32</t>
  </si>
  <si>
    <t>Fourniture et pose de l'appoint d'eau des installations de chauffage et des robinets de puisage</t>
  </si>
  <si>
    <t>Fourniture et pose du réseau de prise d'air neuf calorifugé y compris grille extérieure et registre motorisé</t>
  </si>
  <si>
    <t>Fourniture et pose du réseau de prise d'air neuf calorifugé y compris registre motorisé</t>
  </si>
  <si>
    <t>Fourniture et pose du réseau de rejet d'air calorifugé y compris registre motorisé</t>
  </si>
  <si>
    <t>Fourniture, pose, raccordement et programmation des automatismes pour régulation de la chaudière et du ballon de stockage</t>
  </si>
  <si>
    <t>Fourniture, pose, raccordement et programmation des automatismes pour régulation de la CTA</t>
  </si>
  <si>
    <t>Fourniture, pose, raccordement et programmation des automatismes pour régulation de la CTA, y compris détecteur de présence</t>
  </si>
  <si>
    <t>Fourniture, pose et raccordement des détecteurs de présence et des registres tout ou peu nécessaire à la ventilation selon les besoins</t>
  </si>
  <si>
    <t>Fourniture, pose, raccordement et programmation des automatismes pour régulation du caisson de compensation</t>
  </si>
  <si>
    <t xml:space="preserve">Fourniture, pose, raccordement et programmation des automatismes pour régulation du caisson </t>
  </si>
  <si>
    <t>Régulation de l'extraction simple flux pour locaux annexes de la cuisine</t>
  </si>
  <si>
    <t>Foncitonnement permanent</t>
  </si>
  <si>
    <t>BUDGET DES TRAVAUX</t>
  </si>
  <si>
    <t>€/m² pour 1670 m² utiles</t>
  </si>
  <si>
    <t>Fourniture et pose des réseaux d'alimentation en eau froide, y compris nourrice de distribution individualisée avec vannes d'isolement et accessoires, compris calorifuge anti-condensation</t>
  </si>
  <si>
    <t>Sous total 3.13</t>
  </si>
  <si>
    <t>3.13</t>
  </si>
  <si>
    <t>SOLUTION DE BASE</t>
  </si>
  <si>
    <t>TOTAL GENERAL BASE HT</t>
  </si>
  <si>
    <t>TOTAL GENERAL BASE TTC</t>
  </si>
  <si>
    <t>Fourniture et pose des clapets coupe-feu / CTCF</t>
  </si>
  <si>
    <t>Stockage des matériaux et matériels selon emplacements libres délimités par des barrières de clôtures fermées avec serrures (pour les travaux du présent lot)</t>
  </si>
  <si>
    <t>Stockage et évacuation des déchets, y compris location de bennes fermées si nécessaire (pour les travaux du présent lot)</t>
  </si>
  <si>
    <t>TRAVAUX D'INSTALLATION DE CHANTIER</t>
  </si>
  <si>
    <t>NOUVELLE PRODUCTION D'EAU GLACEE</t>
  </si>
  <si>
    <t>Alimentation en eau et adoucisseur</t>
  </si>
  <si>
    <t>Fourniture et pose de l'alimentation en eau comprenant disconnecteur, compteur d'eau froide et vannes d'isolement</t>
  </si>
  <si>
    <t>Fourniture et pose d'un adoucisseur et réseau associé</t>
  </si>
  <si>
    <t>Groupe de production d'eau glacée</t>
  </si>
  <si>
    <t>Fourniture et pose d''un groupe de production d'eau glacée y compris levage et manutention, de caractéristiques techniques suivantes :</t>
  </si>
  <si>
    <t>Amenée d'air de refroidissement</t>
  </si>
  <si>
    <t>Rejet d'air (refoulement condenseur)</t>
  </si>
  <si>
    <t>Pot à boues, vase d'expansion et pot d'introduction de produits</t>
  </si>
  <si>
    <t>Fourniture et pose d'un pot à boues avec filtre magnétique</t>
  </si>
  <si>
    <t>Fourniture et pose d'un vase d'expansion avec potence</t>
  </si>
  <si>
    <t>Bouteille d'introduction de produits calorifugées avec vannes d'isolement / by-pass</t>
  </si>
  <si>
    <t>Fourniture pose et raccordement d'un dispositif de remplissage en eau des installations</t>
  </si>
  <si>
    <t>3.5.5</t>
  </si>
  <si>
    <t>3.5.6</t>
  </si>
  <si>
    <t>Réseaux primaires et volume tampon</t>
  </si>
  <si>
    <t>Fourniture et pose d'une vanne pour raccordement groupe de secours avec contre-brides pleines</t>
  </si>
  <si>
    <t>Réseaux primaires en acier inox 316L avec calorifuge Kooltherm et finition tôle en DN 125</t>
  </si>
  <si>
    <t>3.5.7</t>
  </si>
  <si>
    <t>Panoplie de distribution secondaire</t>
  </si>
  <si>
    <t>Fourniture et pose d'un système de pompage comprenant</t>
  </si>
  <si>
    <t xml:space="preserve">pompe simple </t>
  </si>
  <si>
    <t>kit de lecture manométrique</t>
  </si>
  <si>
    <t>transmetteur de delta P</t>
  </si>
  <si>
    <t>manchons antivibratoires</t>
  </si>
  <si>
    <t>vanne d'isolement amont / aval</t>
  </si>
  <si>
    <t>filtre à tamis</t>
  </si>
  <si>
    <t>clapet anti-retour</t>
  </si>
  <si>
    <t>bac de rétention avec raccordement réseau EU</t>
  </si>
  <si>
    <t>Compris bac de rétention et évacuation EU</t>
  </si>
  <si>
    <t>TRAVAUX DE CHAUFFAGE / RAFRAICHISSEMENT PAR CASSETTES</t>
  </si>
  <si>
    <t>Travaux de dépose et de curage</t>
  </si>
  <si>
    <t>Fourniture et pose de vannes d'isolement pour permettre d'isoler chaque plateau</t>
  </si>
  <si>
    <t>Travaux de tuyauteries</t>
  </si>
  <si>
    <t>TRAVAUX DE CHAUFFAGE / RAFRAICHISSEMENT PAR VENTILO-CONVECTEURS</t>
  </si>
  <si>
    <t>3.6.2.1</t>
  </si>
  <si>
    <t>Travaux de tuyauteries de chauffage</t>
  </si>
  <si>
    <t>Travaux de tuyauteries eau glacée</t>
  </si>
  <si>
    <t>3.6.2.2</t>
  </si>
  <si>
    <t>Puissance frigorifique à moyenne vitesse :…...............</t>
  </si>
  <si>
    <t>Puissance calorifique à moyenne vitesse :…...............</t>
  </si>
  <si>
    <t>Niveau sonore à moyenne vitesse  :…...............</t>
  </si>
  <si>
    <t>Fourniture et pose du réseau d'évacuation des condensats compris siphons et raccordement sur réseau EU à proximité</t>
  </si>
  <si>
    <r>
      <t>Fourniture et pose d'un ventilo-convecteur carrossé</t>
    </r>
    <r>
      <rPr>
        <b/>
        <sz val="10"/>
        <rFont val="Arial"/>
        <family val="2"/>
      </rPr>
      <t xml:space="preserve"> 2 tubes 2 fils</t>
    </r>
    <r>
      <rPr>
        <sz val="10"/>
        <rFont val="Arial"/>
        <family val="2"/>
      </rPr>
      <t>, y compris raccordement par tuyauterie avec BAO et panoplie d'isolement et régulation</t>
    </r>
  </si>
  <si>
    <t>3.10.1</t>
  </si>
  <si>
    <t>3.10.2</t>
  </si>
  <si>
    <t>3.10.5</t>
  </si>
  <si>
    <t>TRAVAUX DE DECALAGE DE RESEAUX DIVERS</t>
  </si>
  <si>
    <t xml:space="preserve">Travaux de tuyauteries en cuivre nécessaires pour décaler les réseaux de chauffage de l’emprise du futur isolant y compris supportage et calorifuge </t>
  </si>
  <si>
    <t>3.11.1</t>
  </si>
  <si>
    <t>3.11.2</t>
  </si>
  <si>
    <t>3.11.3</t>
  </si>
  <si>
    <t>3.11.4</t>
  </si>
  <si>
    <t>Travaux de régulation</t>
  </si>
  <si>
    <t>3.11.4.1</t>
  </si>
  <si>
    <t>3.11.4.2</t>
  </si>
  <si>
    <t>3.11.4.3</t>
  </si>
  <si>
    <t>3.11.4.4</t>
  </si>
  <si>
    <t>3.11.4.5</t>
  </si>
  <si>
    <t>3.9.1.1</t>
  </si>
  <si>
    <t>3.9.1.2</t>
  </si>
  <si>
    <t>3.9.1.3</t>
  </si>
  <si>
    <t>3.9.2.10</t>
  </si>
  <si>
    <t>Zone ficus</t>
  </si>
  <si>
    <t>Unité de ventilation double flux à haut rendement</t>
  </si>
  <si>
    <t>Fourniture et pose de la CTA de caractéristiques techniques suivantes :</t>
  </si>
  <si>
    <t xml:space="preserve">Réseaux aérauliques - généralités et contraintes acoustiques </t>
  </si>
  <si>
    <t>3.9.1.4</t>
  </si>
  <si>
    <t>Diffuseurs de soufflage</t>
  </si>
  <si>
    <t>3.9.1.6</t>
  </si>
  <si>
    <t>Réseau de reprise</t>
  </si>
  <si>
    <t>3.9.1.7</t>
  </si>
  <si>
    <t>Diffuseurs de reprise</t>
  </si>
  <si>
    <t>3.9.1.5</t>
  </si>
  <si>
    <t>3.9.1.8</t>
  </si>
  <si>
    <t>Réseau de prise d'air neuf CTA</t>
  </si>
  <si>
    <t>Réseau de rejet CTA</t>
  </si>
  <si>
    <t>Fourniture et pose de pièges à son au soufflage et à la reprise de la CTA</t>
  </si>
  <si>
    <t>Réseau de soufflage</t>
  </si>
  <si>
    <t>Fourniture et pose du réseau de rejet d'air neuf calorifugé y compris grille extérieure et registre motorisé</t>
  </si>
  <si>
    <t>3.9.1.9</t>
  </si>
  <si>
    <t>Bureaux des niveaux courants</t>
  </si>
  <si>
    <t>Réseaux hydrauliques eau chaude de raccordement des CTA</t>
  </si>
  <si>
    <t>Fourniture et pose de pièges à son au soufflage et à la reprise de la CTA ouest</t>
  </si>
  <si>
    <t>Fourniture et pose de pièges à son au soufflage et à la reprise de la CTA est</t>
  </si>
  <si>
    <t>Bouches de reprise</t>
  </si>
  <si>
    <t>Bouches de soufflage</t>
  </si>
  <si>
    <t>Fourniture et pose d'un volume tampon de 2000 litres avec isolation polyuréthane M1, avec finition tôle, trou d'homme, vanne de vidange, purgeur d'air et vannes d'isolement amont / aval compris accessoires selon CCTP</t>
  </si>
  <si>
    <t>Travaux d'installation de nouvelles cassettes</t>
  </si>
  <si>
    <t>Mise en service de l'unité par l’entreprise avec l’assistance du constructeur</t>
  </si>
  <si>
    <t>Pieds anti-vibratiles à ressort et plaque de répartition</t>
  </si>
  <si>
    <t>Traçage électrique à chiffrer au chapitre électricité</t>
  </si>
  <si>
    <t>Consignation, vidange, déconnexion et curage de l'ensemble des équipements de génie climatique non conservés compris tous moyens de levage et de manutention</t>
  </si>
  <si>
    <t>3.10.3</t>
  </si>
  <si>
    <t>Ballon sous évier</t>
  </si>
  <si>
    <t>Fourniture et pose d'un évier double bac compris robinetterie, vidage et raccordements EFS, ECS et EU</t>
  </si>
  <si>
    <t>4.1</t>
  </si>
  <si>
    <t>Travaux de VRV</t>
  </si>
  <si>
    <t>Unité extérieure</t>
  </si>
  <si>
    <t>3.9.3.1</t>
  </si>
  <si>
    <t xml:space="preserve">Fourniture, manutention et mise en place d'une unité extérieure y compris supportage traité contre la corrosion </t>
  </si>
  <si>
    <t>3.9.3.2</t>
  </si>
  <si>
    <t xml:space="preserve">Fourniture et pose d'une unité intérieure de type ventilo-convecteur </t>
  </si>
  <si>
    <t>Fonctionnement du système détente directe</t>
  </si>
  <si>
    <t>Fonctionnement des CTA double flux</t>
  </si>
  <si>
    <t>Option module hydraulique</t>
  </si>
  <si>
    <t>Fonctionnement des cassettes et ventilo-convecteurs</t>
  </si>
  <si>
    <t>Fourniture, pose, raccordement et programmation des automatismes pour fonctionnement des cassettes et ventilo-convecteurs</t>
  </si>
  <si>
    <t>Fonctionnement du groupe froid et de la distribution eau glacée</t>
  </si>
  <si>
    <t>Automatisme groupe froid intégré à la machine</t>
  </si>
  <si>
    <t>Fourniture, pose, raccordement et programmation des automatismes pour distribution d'eau glacée</t>
  </si>
  <si>
    <t>Fourniture et pose de lames filantes</t>
  </si>
  <si>
    <t>Fourniture et pose des réseaux aérauliques entre groupe froid et mur de façade, y compris supportage et toutes sujétions d'adaptation</t>
  </si>
  <si>
    <t>Fourniture et pose de baffles acoustiques</t>
  </si>
  <si>
    <t>Réalisation d'une étude acoustique</t>
  </si>
  <si>
    <t>Construction d'un écran acoustique</t>
  </si>
  <si>
    <t>Raccordement des batteries chaudes des CTA sur réseau existant, compris calorifuge, supportage et traçage électrique et panoplies de régulation</t>
  </si>
  <si>
    <t>Traçage électrique local froid</t>
  </si>
  <si>
    <t>Traçage électrique des réseaux et tampon, compris régulation de fonctionnement</t>
  </si>
  <si>
    <t>Fourniture, pose, raccordement et programmation des automatismes pour régulation des CTA, y compris registres et détecteurs de présence pour renouvellement d'air selon l'occupation</t>
  </si>
  <si>
    <t>DN 65</t>
  </si>
  <si>
    <t>DN 50</t>
  </si>
  <si>
    <t>DN 40</t>
  </si>
  <si>
    <t>DN 25</t>
  </si>
  <si>
    <t>DN 20</t>
  </si>
  <si>
    <t>DN 125</t>
  </si>
  <si>
    <t>DN 100</t>
  </si>
  <si>
    <t>Fourniture et pose d'une vanne d'isolement</t>
  </si>
  <si>
    <t>Fourniture et pose d'une vanne d'équilibrage indépandante de la pression</t>
  </si>
  <si>
    <t xml:space="preserve">DN </t>
  </si>
  <si>
    <t>DN 80</t>
  </si>
  <si>
    <t>3.9.1.10</t>
  </si>
  <si>
    <t>S/O</t>
  </si>
  <si>
    <t>Fourniture et pose des systèmes de transfert d'air</t>
  </si>
  <si>
    <t>Fourniture et pose d'un ensemble diffuseur de soufflage, y compris accessoires selon CCTP pour salles de réunions inférieures à 10 m²</t>
  </si>
  <si>
    <t>Fourniture et pose d'un ensemble diffuseur de soufflage, y compris accessoires selon CCTP pour salles de réunions supérieures à 10 m²</t>
  </si>
  <si>
    <t>Fourniture et pose d'un ensemble diffuseur de reprise, y compris accessoires selon CCTP pour salles de réunions inférieures à 10 m²</t>
  </si>
  <si>
    <t>Fourniture et pose d'un ensemble diffuseur de reprise, y compris accessoires selon CCTP pour salles de réunions supérieures à 10 m²</t>
  </si>
  <si>
    <r>
      <t xml:space="preserve">Fourniture et pose de la CTA </t>
    </r>
    <r>
      <rPr>
        <b/>
        <sz val="10"/>
        <rFont val="Arial"/>
        <family val="2"/>
      </rPr>
      <t>ouest</t>
    </r>
    <r>
      <rPr>
        <sz val="10"/>
        <rFont val="Arial"/>
        <family val="2"/>
      </rPr>
      <t xml:space="preserve"> de caractéristiques techniques suivantes y compris costière :</t>
    </r>
  </si>
  <si>
    <r>
      <t xml:space="preserve">Fourniture et pose de la CTA </t>
    </r>
    <r>
      <rPr>
        <b/>
        <sz val="10"/>
        <rFont val="Arial"/>
        <family val="2"/>
      </rPr>
      <t>est</t>
    </r>
    <r>
      <rPr>
        <sz val="10"/>
        <rFont val="Arial"/>
        <family val="2"/>
      </rPr>
      <t xml:space="preserve"> de caractéristiques techniques suivantes y compris costière :</t>
    </r>
  </si>
  <si>
    <t>Unité de ventilation double flux à haut rendement / déplacement VRV</t>
  </si>
  <si>
    <t>Déplacement du VRV Mitsubishi PUHY-P200Y compris toutes sujétions</t>
  </si>
  <si>
    <t>PSE 1 - DEPLACEMENT GAINE DE DESENFUMAGE</t>
  </si>
  <si>
    <t>Déplacement de la gaine de désenfumage en façade ouest y compris toutes sujétions</t>
  </si>
  <si>
    <t>3.9.4</t>
  </si>
  <si>
    <t>Désenfumage</t>
  </si>
  <si>
    <t xml:space="preserve">Adaptation des asservissements des nouvelles installations de renouvellement d’air en mode désenfumage </t>
  </si>
  <si>
    <t>Alimentation en eau froide, avec compteur d’eau et protection contre le gel selon localisation à confirmer par visite sur site compris points d'eau sur chantier</t>
  </si>
  <si>
    <t>Fourniture et pose d'un métal déployé inox rigide</t>
  </si>
  <si>
    <t xml:space="preserve">Plenum de raccordement </t>
  </si>
  <si>
    <t>Dévoiement gaine de désenfumage existante compris adaptation ventilateur d'amenée d'air et alimentation électrique</t>
  </si>
  <si>
    <t>Fourniture et pose des résaux hydrauliques eau glacée selon CCTP</t>
  </si>
  <si>
    <t>Fourniture et pose d'un calorifuge type mousse élastomère</t>
  </si>
  <si>
    <t>Fourniture et pose d'un calorifuge type coquilles avec structure à cellules fermées + finition isoxal</t>
  </si>
  <si>
    <t>Fourniture et pose d'un calorifuge type coquilles avec structure à cellules fermées + finition PVC</t>
  </si>
  <si>
    <t>3.9.5</t>
  </si>
  <si>
    <t>Flexibles existants en traversée de poutres</t>
  </si>
  <si>
    <t>Remplacement des flexibles existants par flexible à faible perte de charge</t>
  </si>
  <si>
    <t>Réalisation des réseaux condensats isolés y compris supportage, accessoires, et raccordement sur réseau EU compris pompes de relevages si nécessaires, réseaux PVC pression et toute sujétions</t>
  </si>
  <si>
    <t>TRAVAUX DE VENTILATION DES LOCAUX, VRV ET DESENFUMAGE</t>
  </si>
  <si>
    <t>Fourniture et pose d'une grille de reprise d'air pour CTA ouest</t>
  </si>
  <si>
    <t>Fourniture et pose d'une grille de reprise d'air pour CTA est</t>
  </si>
  <si>
    <r>
      <t>Fourniture et pose d'une cassette</t>
    </r>
    <r>
      <rPr>
        <b/>
        <sz val="10"/>
        <rFont val="Arial"/>
        <family val="2"/>
      </rPr>
      <t xml:space="preserve"> 4 tubes RDC</t>
    </r>
    <r>
      <rPr>
        <sz val="10"/>
        <rFont val="Arial"/>
        <family val="2"/>
      </rPr>
      <t>, y compris raccordement par tuyauterie avec BAO et panoplie d'isolement et régulation</t>
    </r>
  </si>
  <si>
    <r>
      <t>Fourniture et pose d'une cassette</t>
    </r>
    <r>
      <rPr>
        <b/>
        <sz val="10"/>
        <rFont val="Arial"/>
        <family val="2"/>
      </rPr>
      <t xml:space="preserve"> 4 tubes R4</t>
    </r>
    <r>
      <rPr>
        <sz val="10"/>
        <rFont val="Arial"/>
        <family val="2"/>
      </rPr>
      <t>, y compris raccordement par tuyauterie avec BAO et panoplie d'isolement et régulation</t>
    </r>
  </si>
  <si>
    <r>
      <t>Fourniture et pose d'une cassette</t>
    </r>
    <r>
      <rPr>
        <b/>
        <sz val="10"/>
        <rFont val="Arial"/>
        <family val="2"/>
      </rPr>
      <t xml:space="preserve"> 2 tubes 2 fils RDC</t>
    </r>
    <r>
      <rPr>
        <sz val="10"/>
        <rFont val="Arial"/>
        <family val="2"/>
      </rPr>
      <t>, y compris raccordement par tuyauterie avec BAO et panoplie d'isolement et régulation</t>
    </r>
  </si>
  <si>
    <r>
      <t>Fourniture et pose d'une cassette</t>
    </r>
    <r>
      <rPr>
        <b/>
        <sz val="10"/>
        <rFont val="Arial"/>
        <family val="2"/>
      </rPr>
      <t xml:space="preserve"> 2 tubes 2 fils R4</t>
    </r>
    <r>
      <rPr>
        <sz val="10"/>
        <rFont val="Arial"/>
        <family val="2"/>
      </rPr>
      <t>, y compris raccordement par tuyauterie avec BAO et panoplie d'isolement et régulation</t>
    </r>
  </si>
  <si>
    <t>Fourniture et pose du réseau de prise d'air neuf calorifugé y compris adaptation de l'existant et registre motorisé</t>
  </si>
  <si>
    <t>diam. 400</t>
  </si>
  <si>
    <r>
      <t>90 m</t>
    </r>
    <r>
      <rPr>
        <i/>
        <vertAlign val="superscript"/>
        <sz val="10"/>
        <rFont val="Arial"/>
        <family val="2"/>
      </rPr>
      <t>3</t>
    </r>
    <r>
      <rPr>
        <i/>
        <sz val="10"/>
        <rFont val="Arial"/>
        <family val="2"/>
      </rPr>
      <t>/h</t>
    </r>
  </si>
  <si>
    <t>Dépose et évacuation de l’ensemble des radiateurs (eau chaude et électriques) et robinets thermostatiques dans les zones avec isolation thermique réalisée par l’intérieur, y compris curage de l'ensemble des éléments de supportage</t>
  </si>
  <si>
    <t>Fourniture et pose de nouveaux réseaux de chauffage pour permettre l'isolation thermique par l'intérieur des locaux et l'alimentation des nouvelles UTA, y compris calorifuge et curage de l'existant non conservé</t>
  </si>
  <si>
    <r>
      <t>Fourniture et pose d'un ventilo-convecteur mural carrossé</t>
    </r>
    <r>
      <rPr>
        <b/>
        <sz val="10"/>
        <rFont val="Arial"/>
        <family val="2"/>
      </rPr>
      <t xml:space="preserve"> 2 tubes pour local régie</t>
    </r>
    <r>
      <rPr>
        <sz val="10"/>
        <rFont val="Arial"/>
        <family val="2"/>
      </rPr>
      <t>, y compris raccordement par tuyauterie avec BAO et panoplie d'isolement et régulation</t>
    </r>
  </si>
  <si>
    <t>Dépose et évacuation des réseaux existants</t>
  </si>
  <si>
    <t>Fourniture et pose des systèmes de transfert d'air coupe-feu</t>
  </si>
  <si>
    <t>Fourniture et pose d'une bouche de soufflage type VMC</t>
  </si>
  <si>
    <t>Fourniture et pose d'un diffuseur 600 x 600</t>
  </si>
  <si>
    <t>200 x 300</t>
  </si>
  <si>
    <t>600 x 350</t>
  </si>
  <si>
    <t>Gaine rectangulaire - réseaux intérieurs</t>
  </si>
  <si>
    <t>400 x 300</t>
  </si>
  <si>
    <t>Gaine rectangulaire - réseaux extérieurs</t>
  </si>
  <si>
    <t>Gaine rectangulaire extérieure</t>
  </si>
  <si>
    <t>Fourniture et la pose de 6 nouvelles grilles d’extraction identiques à l’existant en termes de surface de passage, compris dépose de l'existant, adaptation de gaines et bouchonnage réseau vers extracteur déposé</t>
  </si>
  <si>
    <t>350 x 250</t>
  </si>
  <si>
    <t>500 x 400</t>
  </si>
  <si>
    <t>500 x 350</t>
  </si>
  <si>
    <t>500 x 450</t>
  </si>
  <si>
    <t>600 x 450</t>
  </si>
  <si>
    <t>600 x 600</t>
  </si>
  <si>
    <t>450 x 250</t>
  </si>
  <si>
    <t>1000 x 700</t>
  </si>
  <si>
    <t>400 x 350</t>
  </si>
  <si>
    <t>600 x 500</t>
  </si>
  <si>
    <t>800 x 550</t>
  </si>
  <si>
    <t>1300 x 550</t>
  </si>
  <si>
    <t>Fourniture et pose de grilles acoustiques en façade</t>
  </si>
  <si>
    <t>TRAVAUX DE CURAGE ET DE CALFEUTREMENTS</t>
  </si>
  <si>
    <t>Calfeutrements étanches et isolés des édicules en toiture selon CCTP</t>
  </si>
  <si>
    <t>Transferts d'air niveau 5</t>
  </si>
  <si>
    <t>Systèmes de transfert d’air nécessaires entre les locaux du niveau 5 et l’atrium pour permettre la reprise d’air sur les CTA</t>
  </si>
  <si>
    <t>Fourniture et pose de vannes d'isolement pour extension éventuelle (salles de réunion)</t>
  </si>
  <si>
    <t>Mises en service et réglages</t>
  </si>
  <si>
    <t>Equilibrage aéraulique de l'ensemble des locaux (rénovés ou conservés)</t>
  </si>
  <si>
    <t>DPGF</t>
  </si>
  <si>
    <t>Marque : …..........................</t>
  </si>
  <si>
    <t>Type : …..........................</t>
  </si>
  <si>
    <t>Puissance frigorifique : ….................... kW (35°C, 10°C/15°C)</t>
  </si>
  <si>
    <t>Puissance sonore : ….................... dB(A)</t>
  </si>
  <si>
    <t>Pression sonore à 10 m: …...........  dB(A)</t>
  </si>
  <si>
    <t>Fluide (type et charge) : …........................</t>
  </si>
  <si>
    <t>Imax: …..........A</t>
  </si>
  <si>
    <t>Idém: …...........A</t>
  </si>
  <si>
    <t>LOT 09 - CHAUFFAGE, VENTILATION, CLIMATISATION, PLOMBERIE</t>
  </si>
  <si>
    <t>PREAMBULE ET ETUDES D'EXECUTION</t>
  </si>
  <si>
    <t>3.2.3</t>
  </si>
  <si>
    <t>Etudes d'exécution</t>
  </si>
  <si>
    <t>3.1</t>
  </si>
  <si>
    <t>INSTALLATIONS DE CHANTIER</t>
  </si>
  <si>
    <t>Sous total 3.1</t>
  </si>
  <si>
    <t>Travaux d'installation de chantier selon CCTP</t>
  </si>
  <si>
    <t xml:space="preserve">Rénovation de la CCI Essonne </t>
  </si>
  <si>
    <t>Le 30/09/2024</t>
  </si>
  <si>
    <t>N/Référence : DCM-010-2024 – Indice A</t>
  </si>
  <si>
    <t>4.2</t>
  </si>
  <si>
    <t>Ecran de gestion centralisée des cassettes, avec localisation à définir en exécution, y compris bus de communication</t>
  </si>
  <si>
    <t>TOTAL PSE 1 HT</t>
  </si>
  <si>
    <t>TOTAL PSE 1 TTC</t>
  </si>
  <si>
    <t>TOTAL PSE 2 HT</t>
  </si>
  <si>
    <t>TOTAL PSE 2 TTC</t>
  </si>
  <si>
    <t>PSE 2 - GESTION CENTRALISEE DES UTA</t>
  </si>
  <si>
    <t>4.3</t>
  </si>
  <si>
    <t>TOTAL PSE 3 HT</t>
  </si>
  <si>
    <t>TOTAL PSE 3 TTC</t>
  </si>
  <si>
    <t>PSE 3 - INSTALLATION D'UN ECRAN ACOUSTIQUE</t>
  </si>
  <si>
    <t>CHAMBRE DE COMMERCE ET D'INDUSTRIE DE L'ESSONNE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</si>
</sst>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164" formatCode="#,##0.00\ &quot;F&quot;;[Red]\-#,##0.00\ &quot;F&quot;"/>
    <numFmt numFmtId="165" formatCode="_-* #,##0.00\ &quot;F&quot;_-;\-* #,##0.00\ &quot;F&quot;_-;_-* &quot;-&quot;??\ &quot;F&quot;_-;_-@_-"/>
    <numFmt numFmtId="166" formatCode="_-* #,##0.00\ _F_-;\-* #,##0.00\ _F_-;_-* &quot;-&quot;??\ _F_-;_-@_-"/>
    <numFmt numFmtId="167" formatCode="#,##0\ [$€-1]"/>
    <numFmt numFmtId="168" formatCode="_-* #,##0.00\ [$€-40C]_-;\-* #,##0.00\ [$€-40C]_-;_-* &quot;-&quot;??\ [$€-40C]_-;_-@_-"/>
    <numFmt numFmtId="169" formatCode="#,##0.00\ &quot;€&quot;"/>
  </numFmts>
  <fonts count="26" x14ac:knownFonts="1">
    <font>
      <sz val="10"/>
      <name val="Arial"/>
    </font>
    <font>
      <sz val="11"/>
      <color theme="1"/>
      <name val="Calibri"/>
      <family val="2"/>
      <scheme val="minor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sz val="10"/>
      <name val="Times New Roman"/>
      <family val="1"/>
    </font>
    <font>
      <b/>
      <sz val="11"/>
      <name val="Arial"/>
      <family val="2"/>
    </font>
    <font>
      <u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u/>
      <sz val="9"/>
      <name val="Arial"/>
      <family val="2"/>
    </font>
    <font>
      <sz val="10"/>
      <name val="MS Sans Serif"/>
      <family val="2"/>
    </font>
    <font>
      <b/>
      <u/>
      <sz val="14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i/>
      <sz val="10"/>
      <name val="Arial"/>
      <family val="2"/>
    </font>
    <font>
      <i/>
      <vertAlign val="superscript"/>
      <sz val="10"/>
      <name val="Arial"/>
      <family val="2"/>
    </font>
    <font>
      <vertAlign val="superscript"/>
      <sz val="1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sz val="8"/>
      <color rgb="FF000080"/>
      <name val="Calibri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21">
    <xf numFmtId="0" fontId="0" fillId="0" borderId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40" fontId="12" fillId="0" borderId="0" applyFont="0" applyFill="0" applyBorder="0" applyAlignment="0" applyProtection="0"/>
    <xf numFmtId="166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4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5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8" fillId="0" borderId="0"/>
    <xf numFmtId="0" fontId="14" fillId="0" borderId="0"/>
    <xf numFmtId="0" fontId="1" fillId="0" borderId="0"/>
    <xf numFmtId="44" fontId="23" fillId="0" borderId="0" applyFont="0" applyFill="0" applyBorder="0" applyAlignment="0" applyProtection="0"/>
    <xf numFmtId="49" fontId="25" fillId="0" borderId="0" applyFill="0">
      <alignment horizontal="left" vertical="top" wrapText="1"/>
    </xf>
  </cellStyleXfs>
  <cellXfs count="164">
    <xf numFmtId="0" fontId="0" fillId="0" borderId="0" xfId="0"/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wrapText="1"/>
    </xf>
    <xf numFmtId="168" fontId="4" fillId="0" borderId="2" xfId="0" applyNumberFormat="1" applyFont="1" applyBorder="1" applyAlignment="1">
      <alignment horizontal="center"/>
    </xf>
    <xf numFmtId="0" fontId="3" fillId="0" borderId="3" xfId="16" applyFont="1" applyBorder="1" applyAlignment="1">
      <alignment horizontal="center" vertical="center" wrapText="1"/>
    </xf>
    <xf numFmtId="0" fontId="3" fillId="0" borderId="3" xfId="16" applyFont="1" applyBorder="1" applyAlignment="1">
      <alignment horizontal="center" vertical="center" textRotation="90" wrapText="1"/>
    </xf>
    <xf numFmtId="167" fontId="3" fillId="0" borderId="3" xfId="16" applyNumberFormat="1" applyFont="1" applyBorder="1" applyAlignment="1">
      <alignment horizontal="center" vertical="center" wrapText="1"/>
    </xf>
    <xf numFmtId="0" fontId="9" fillId="0" borderId="4" xfId="16" applyFont="1" applyBorder="1" applyAlignment="1">
      <alignment horizontal="center" vertical="top" wrapText="1"/>
    </xf>
    <xf numFmtId="0" fontId="10" fillId="0" borderId="4" xfId="16" applyFont="1" applyBorder="1" applyAlignment="1">
      <alignment vertical="center" wrapText="1"/>
    </xf>
    <xf numFmtId="2" fontId="9" fillId="0" borderId="4" xfId="16" applyNumberFormat="1" applyFont="1" applyBorder="1" applyAlignment="1">
      <alignment horizontal="center" vertical="top" wrapText="1"/>
    </xf>
    <xf numFmtId="2" fontId="3" fillId="0" borderId="3" xfId="16" applyNumberFormat="1" applyFont="1" applyBorder="1" applyAlignment="1">
      <alignment horizontal="center" vertical="center" textRotation="90" wrapText="1"/>
    </xf>
    <xf numFmtId="0" fontId="3" fillId="0" borderId="0" xfId="16" applyFont="1" applyAlignment="1">
      <alignment horizontal="right" vertical="top" wrapText="1"/>
    </xf>
    <xf numFmtId="49" fontId="7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/>
    </xf>
    <xf numFmtId="49" fontId="7" fillId="0" borderId="5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49" fontId="3" fillId="0" borderId="6" xfId="0" applyNumberFormat="1" applyFont="1" applyBorder="1" applyAlignment="1">
      <alignment horizontal="center"/>
    </xf>
    <xf numFmtId="49" fontId="3" fillId="0" borderId="7" xfId="0" applyNumberFormat="1" applyFont="1" applyBorder="1" applyAlignment="1">
      <alignment horizontal="center"/>
    </xf>
    <xf numFmtId="49" fontId="7" fillId="0" borderId="7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168" fontId="2" fillId="0" borderId="3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9" fillId="0" borderId="8" xfId="16" applyFont="1" applyBorder="1" applyAlignment="1">
      <alignment horizontal="center" vertical="top" wrapText="1"/>
    </xf>
    <xf numFmtId="49" fontId="3" fillId="0" borderId="2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10" xfId="16" applyFont="1" applyBorder="1" applyAlignment="1">
      <alignment horizontal="center" vertical="center"/>
    </xf>
    <xf numFmtId="0" fontId="19" fillId="0" borderId="11" xfId="16" applyFont="1" applyBorder="1" applyAlignment="1">
      <alignment wrapText="1"/>
    </xf>
    <xf numFmtId="2" fontId="19" fillId="0" borderId="11" xfId="16" applyNumberFormat="1" applyFont="1" applyBorder="1" applyAlignment="1">
      <alignment wrapText="1"/>
    </xf>
    <xf numFmtId="0" fontId="19" fillId="0" borderId="12" xfId="16" applyFont="1" applyBorder="1" applyAlignment="1">
      <alignment horizontal="right" wrapText="1"/>
    </xf>
    <xf numFmtId="0" fontId="4" fillId="0" borderId="0" xfId="0" applyFont="1"/>
    <xf numFmtId="0" fontId="4" fillId="0" borderId="1" xfId="16" applyFont="1" applyBorder="1" applyAlignment="1">
      <alignment horizontal="center" vertical="center"/>
    </xf>
    <xf numFmtId="0" fontId="19" fillId="0" borderId="0" xfId="16" applyFont="1" applyAlignment="1">
      <alignment wrapText="1"/>
    </xf>
    <xf numFmtId="0" fontId="4" fillId="0" borderId="13" xfId="16" applyFont="1" applyBorder="1" applyAlignment="1">
      <alignment horizontal="center" vertical="center"/>
    </xf>
    <xf numFmtId="0" fontId="19" fillId="0" borderId="4" xfId="16" applyFont="1" applyBorder="1" applyAlignment="1">
      <alignment wrapText="1"/>
    </xf>
    <xf numFmtId="2" fontId="19" fillId="0" borderId="4" xfId="16" applyNumberFormat="1" applyFont="1" applyBorder="1" applyAlignment="1">
      <alignment wrapText="1"/>
    </xf>
    <xf numFmtId="0" fontId="19" fillId="0" borderId="8" xfId="16" applyFont="1" applyBorder="1" applyAlignment="1">
      <alignment horizontal="right" wrapText="1"/>
    </xf>
    <xf numFmtId="0" fontId="19" fillId="0" borderId="7" xfId="16" applyFont="1" applyBorder="1" applyAlignment="1">
      <alignment horizontal="right" wrapText="1"/>
    </xf>
    <xf numFmtId="0" fontId="16" fillId="0" borderId="1" xfId="16" applyFont="1" applyBorder="1" applyAlignment="1">
      <alignment horizontal="center" vertical="center"/>
    </xf>
    <xf numFmtId="0" fontId="19" fillId="0" borderId="0" xfId="16" applyFont="1"/>
    <xf numFmtId="0" fontId="4" fillId="0" borderId="7" xfId="16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4" fontId="7" fillId="0" borderId="5" xfId="0" applyNumberFormat="1" applyFont="1" applyBorder="1" applyAlignment="1">
      <alignment horizontal="center"/>
    </xf>
    <xf numFmtId="0" fontId="13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/>
    </xf>
    <xf numFmtId="0" fontId="20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top" wrapText="1" indent="2"/>
    </xf>
    <xf numFmtId="0" fontId="2" fillId="0" borderId="0" xfId="0" applyFont="1" applyAlignment="1">
      <alignment horizontal="right" vertical="top" wrapText="1" indent="6"/>
    </xf>
    <xf numFmtId="0" fontId="4" fillId="0" borderId="18" xfId="0" applyFont="1" applyBorder="1" applyAlignment="1">
      <alignment horizont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1" fontId="4" fillId="0" borderId="2" xfId="0" applyNumberFormat="1" applyFont="1" applyBorder="1" applyAlignment="1">
      <alignment horizontal="center" vertical="center"/>
    </xf>
    <xf numFmtId="0" fontId="8" fillId="0" borderId="0" xfId="0" applyFont="1" applyAlignment="1">
      <alignment horizontal="justify" vertical="center"/>
    </xf>
    <xf numFmtId="0" fontId="4" fillId="0" borderId="7" xfId="0" applyFont="1" applyBorder="1" applyAlignment="1">
      <alignment wrapText="1"/>
    </xf>
    <xf numFmtId="0" fontId="4" fillId="0" borderId="0" xfId="0" applyFont="1" applyAlignment="1">
      <alignment horizontal="left" vertical="top" wrapText="1" indent="4"/>
    </xf>
    <xf numFmtId="2" fontId="4" fillId="0" borderId="2" xfId="0" applyNumberFormat="1" applyFont="1" applyBorder="1" applyAlignment="1">
      <alignment horizontal="left" vertical="center" wrapText="1"/>
    </xf>
    <xf numFmtId="2" fontId="4" fillId="0" borderId="2" xfId="0" applyNumberFormat="1" applyFont="1" applyBorder="1" applyAlignment="1">
      <alignment horizontal="left" vertical="center"/>
    </xf>
    <xf numFmtId="0" fontId="20" fillId="0" borderId="3" xfId="0" applyFont="1" applyBorder="1" applyAlignment="1">
      <alignment horizontal="right"/>
    </xf>
    <xf numFmtId="0" fontId="4" fillId="0" borderId="2" xfId="0" applyFont="1" applyBorder="1" applyAlignment="1">
      <alignment vertical="center"/>
    </xf>
    <xf numFmtId="0" fontId="4" fillId="0" borderId="18" xfId="0" applyFont="1" applyBorder="1" applyAlignment="1">
      <alignment wrapText="1"/>
    </xf>
    <xf numFmtId="0" fontId="4" fillId="0" borderId="0" xfId="0" applyFont="1" applyAlignment="1">
      <alignment horizontal="left" vertical="center" wrapText="1" indent="2"/>
    </xf>
    <xf numFmtId="0" fontId="4" fillId="0" borderId="0" xfId="0" applyFont="1" applyAlignment="1">
      <alignment horizontal="left" vertical="top" indent="2"/>
    </xf>
    <xf numFmtId="0" fontId="2" fillId="2" borderId="0" xfId="0" applyFont="1" applyFill="1" applyAlignment="1">
      <alignment horizontal="right" vertical="top" wrapText="1" indent="2"/>
    </xf>
    <xf numFmtId="0" fontId="4" fillId="2" borderId="2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0" xfId="0" applyFont="1" applyFill="1"/>
    <xf numFmtId="0" fontId="4" fillId="2" borderId="7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49" fontId="3" fillId="2" borderId="2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right" vertical="center" wrapText="1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right" vertical="top" wrapText="1" indent="2"/>
    </xf>
    <xf numFmtId="0" fontId="8" fillId="0" borderId="0" xfId="0" applyFont="1" applyAlignment="1">
      <alignment horizontal="left" vertical="top" wrapText="1" indent="2"/>
    </xf>
    <xf numFmtId="0" fontId="2" fillId="0" borderId="0" xfId="0" applyFont="1" applyAlignment="1">
      <alignment horizontal="right" vertical="top" wrapText="1" indent="2"/>
    </xf>
    <xf numFmtId="0" fontId="8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 vertical="top" wrapText="1" indent="7"/>
    </xf>
    <xf numFmtId="44" fontId="4" fillId="0" borderId="2" xfId="0" applyNumberFormat="1" applyFont="1" applyBorder="1" applyAlignment="1">
      <alignment horizontal="center" vertical="center"/>
    </xf>
    <xf numFmtId="44" fontId="4" fillId="0" borderId="9" xfId="0" applyNumberFormat="1" applyFont="1" applyBorder="1" applyAlignment="1">
      <alignment horizontal="center" vertical="center"/>
    </xf>
    <xf numFmtId="44" fontId="4" fillId="0" borderId="1" xfId="19" applyFont="1" applyBorder="1" applyAlignment="1">
      <alignment horizontal="center" vertical="center"/>
    </xf>
    <xf numFmtId="44" fontId="4" fillId="0" borderId="18" xfId="0" applyNumberFormat="1" applyFont="1" applyBorder="1" applyAlignment="1">
      <alignment horizontal="center" vertical="center"/>
    </xf>
    <xf numFmtId="44" fontId="20" fillId="0" borderId="2" xfId="0" applyNumberFormat="1" applyFont="1" applyBorder="1" applyAlignment="1">
      <alignment horizontal="center" vertical="center"/>
    </xf>
    <xf numFmtId="44" fontId="4" fillId="0" borderId="1" xfId="19" applyFont="1" applyFill="1" applyBorder="1" applyAlignment="1">
      <alignment horizontal="center" vertical="center"/>
    </xf>
    <xf numFmtId="44" fontId="4" fillId="2" borderId="2" xfId="0" applyNumberFormat="1" applyFont="1" applyFill="1" applyBorder="1" applyAlignment="1">
      <alignment horizontal="center" vertical="center"/>
    </xf>
    <xf numFmtId="44" fontId="4" fillId="0" borderId="1" xfId="0" applyNumberFormat="1" applyFont="1" applyBorder="1" applyAlignment="1">
      <alignment horizontal="center" vertical="center"/>
    </xf>
    <xf numFmtId="44" fontId="4" fillId="0" borderId="2" xfId="0" applyNumberFormat="1" applyFont="1" applyBorder="1" applyAlignment="1">
      <alignment vertical="center"/>
    </xf>
    <xf numFmtId="44" fontId="4" fillId="0" borderId="1" xfId="0" applyNumberFormat="1" applyFont="1" applyBorder="1" applyAlignment="1">
      <alignment horizontal="right"/>
    </xf>
    <xf numFmtId="44" fontId="4" fillId="0" borderId="2" xfId="0" applyNumberFormat="1" applyFont="1" applyBorder="1" applyAlignment="1">
      <alignment horizontal="right"/>
    </xf>
    <xf numFmtId="44" fontId="4" fillId="0" borderId="2" xfId="0" applyNumberFormat="1" applyFont="1" applyBorder="1" applyAlignment="1">
      <alignment horizontal="center"/>
    </xf>
    <xf numFmtId="44" fontId="3" fillId="0" borderId="2" xfId="0" applyNumberFormat="1" applyFont="1" applyBorder="1" applyAlignment="1">
      <alignment horizontal="center" vertical="top"/>
    </xf>
    <xf numFmtId="44" fontId="4" fillId="0" borderId="5" xfId="0" applyNumberFormat="1" applyFont="1" applyBorder="1" applyAlignment="1">
      <alignment horizontal="center"/>
    </xf>
    <xf numFmtId="44" fontId="4" fillId="0" borderId="17" xfId="0" applyNumberFormat="1" applyFont="1" applyBorder="1" applyAlignment="1">
      <alignment horizontal="center"/>
    </xf>
    <xf numFmtId="44" fontId="4" fillId="2" borderId="2" xfId="0" applyNumberFormat="1" applyFont="1" applyFill="1" applyBorder="1" applyAlignment="1">
      <alignment horizontal="center"/>
    </xf>
    <xf numFmtId="44" fontId="4" fillId="2" borderId="7" xfId="0" applyNumberFormat="1" applyFont="1" applyFill="1" applyBorder="1" applyAlignment="1">
      <alignment horizontal="center"/>
    </xf>
    <xf numFmtId="44" fontId="4" fillId="0" borderId="7" xfId="0" applyNumberFormat="1" applyFont="1" applyBorder="1" applyAlignment="1">
      <alignment horizontal="center"/>
    </xf>
    <xf numFmtId="44" fontId="4" fillId="0" borderId="18" xfId="0" applyNumberFormat="1" applyFont="1" applyBorder="1" applyAlignment="1">
      <alignment horizontal="center"/>
    </xf>
    <xf numFmtId="44" fontId="4" fillId="0" borderId="8" xfId="0" applyNumberFormat="1" applyFont="1" applyBorder="1" applyAlignment="1">
      <alignment horizontal="center"/>
    </xf>
    <xf numFmtId="44" fontId="4" fillId="0" borderId="0" xfId="0" applyNumberFormat="1" applyFont="1" applyAlignment="1">
      <alignment horizontal="center"/>
    </xf>
    <xf numFmtId="2" fontId="19" fillId="0" borderId="0" xfId="16" applyNumberFormat="1" applyFont="1" applyAlignment="1">
      <alignment wrapText="1"/>
    </xf>
    <xf numFmtId="0" fontId="4" fillId="0" borderId="0" xfId="0" applyFont="1" applyAlignment="1">
      <alignment horizontal="left" vertical="top" wrapText="1" indent="1"/>
    </xf>
    <xf numFmtId="0" fontId="19" fillId="0" borderId="0" xfId="16" applyFont="1" applyAlignment="1">
      <alignment vertical="center" wrapText="1"/>
    </xf>
    <xf numFmtId="0" fontId="11" fillId="0" borderId="0" xfId="16" applyFont="1" applyAlignment="1">
      <alignment horizontal="left" vertical="center" wrapText="1"/>
    </xf>
    <xf numFmtId="0" fontId="4" fillId="0" borderId="0" xfId="16" applyFont="1" applyAlignment="1">
      <alignment horizontal="left" vertical="center" wrapText="1" indent="2"/>
    </xf>
    <xf numFmtId="0" fontId="4" fillId="0" borderId="0" xfId="16" applyFont="1" applyAlignment="1">
      <alignment horizontal="left" vertical="center" indent="2"/>
    </xf>
    <xf numFmtId="0" fontId="2" fillId="0" borderId="0" xfId="0" applyFont="1" applyAlignment="1">
      <alignment vertical="center" wrapText="1"/>
    </xf>
    <xf numFmtId="0" fontId="1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 indent="1"/>
    </xf>
    <xf numFmtId="0" fontId="4" fillId="0" borderId="0" xfId="0" applyFont="1" applyAlignment="1">
      <alignment horizontal="left" vertical="center" indent="2"/>
    </xf>
    <xf numFmtId="44" fontId="4" fillId="0" borderId="0" xfId="0" applyNumberFormat="1" applyFont="1"/>
    <xf numFmtId="44" fontId="4" fillId="0" borderId="19" xfId="0" applyNumberFormat="1" applyFont="1" applyBorder="1" applyAlignment="1">
      <alignment horizontal="center"/>
    </xf>
    <xf numFmtId="0" fontId="19" fillId="0" borderId="7" xfId="16" applyFont="1" applyBorder="1"/>
    <xf numFmtId="0" fontId="4" fillId="2" borderId="0" xfId="0" applyFont="1" applyFill="1" applyAlignment="1">
      <alignment horizontal="left" vertical="top" wrapText="1" indent="2"/>
    </xf>
    <xf numFmtId="0" fontId="5" fillId="0" borderId="18" xfId="0" applyFont="1" applyBorder="1" applyAlignment="1">
      <alignment horizontal="center" vertical="center"/>
    </xf>
    <xf numFmtId="0" fontId="20" fillId="0" borderId="4" xfId="0" applyFont="1" applyBorder="1" applyAlignment="1">
      <alignment horizontal="right"/>
    </xf>
    <xf numFmtId="0" fontId="4" fillId="0" borderId="13" xfId="0" applyFont="1" applyBorder="1" applyAlignment="1">
      <alignment horizontal="center" vertical="center"/>
    </xf>
    <xf numFmtId="44" fontId="4" fillId="0" borderId="13" xfId="19" applyFont="1" applyBorder="1" applyAlignment="1">
      <alignment horizontal="center" vertical="center"/>
    </xf>
    <xf numFmtId="44" fontId="20" fillId="0" borderId="18" xfId="0" applyNumberFormat="1" applyFont="1" applyBorder="1" applyAlignment="1">
      <alignment horizontal="center" vertical="center"/>
    </xf>
    <xf numFmtId="0" fontId="4" fillId="0" borderId="0" xfId="11" applyAlignment="1">
      <alignment horizontal="left" vertical="center" wrapText="1"/>
    </xf>
    <xf numFmtId="0" fontId="4" fillId="0" borderId="1" xfId="1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0" fontId="4" fillId="0" borderId="2" xfId="11" applyBorder="1" applyAlignment="1">
      <alignment horizontal="center" vertical="center"/>
    </xf>
    <xf numFmtId="0" fontId="2" fillId="0" borderId="0" xfId="11" applyFont="1" applyAlignment="1">
      <alignment horizontal="right" vertical="center" wrapText="1"/>
    </xf>
    <xf numFmtId="44" fontId="4" fillId="2" borderId="1" xfId="19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 vertical="top" wrapText="1"/>
    </xf>
    <xf numFmtId="169" fontId="4" fillId="0" borderId="2" xfId="11" applyNumberFormat="1" applyBorder="1" applyAlignment="1">
      <alignment horizontal="center" vertical="center"/>
    </xf>
    <xf numFmtId="49" fontId="7" fillId="0" borderId="19" xfId="0" applyNumberFormat="1" applyFont="1" applyBorder="1" applyAlignment="1">
      <alignment horizontal="center"/>
    </xf>
    <xf numFmtId="0" fontId="24" fillId="0" borderId="0" xfId="0" applyFont="1"/>
    <xf numFmtId="0" fontId="4" fillId="0" borderId="0" xfId="11" applyAlignment="1">
      <alignment horizontal="right" vertical="top" wrapText="1"/>
    </xf>
    <xf numFmtId="0" fontId="4" fillId="0" borderId="1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4" xfId="0" applyFont="1" applyBorder="1" applyAlignment="1">
      <alignment wrapText="1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17" fillId="0" borderId="0" xfId="16" applyFont="1" applyAlignment="1">
      <alignment horizontal="center" vertical="top" wrapText="1"/>
    </xf>
    <xf numFmtId="0" fontId="17" fillId="0" borderId="7" xfId="16" applyFont="1" applyBorder="1" applyAlignment="1">
      <alignment horizontal="center" vertical="top" wrapText="1"/>
    </xf>
    <xf numFmtId="0" fontId="9" fillId="0" borderId="0" xfId="16" applyFont="1" applyAlignment="1">
      <alignment horizontal="center" vertical="top" wrapText="1"/>
    </xf>
    <xf numFmtId="0" fontId="9" fillId="0" borderId="7" xfId="16" applyFont="1" applyBorder="1" applyAlignment="1">
      <alignment horizontal="center" vertical="top" wrapText="1"/>
    </xf>
    <xf numFmtId="0" fontId="3" fillId="0" borderId="14" xfId="16" applyFont="1" applyBorder="1" applyAlignment="1">
      <alignment horizontal="center" vertical="center" wrapText="1"/>
    </xf>
    <xf numFmtId="0" fontId="3" fillId="0" borderId="15" xfId="16" applyFont="1" applyBorder="1" applyAlignment="1">
      <alignment horizontal="center" vertical="center" wrapText="1"/>
    </xf>
    <xf numFmtId="0" fontId="3" fillId="0" borderId="16" xfId="16" applyFont="1" applyBorder="1" applyAlignment="1">
      <alignment horizontal="center" vertical="center" wrapText="1"/>
    </xf>
    <xf numFmtId="0" fontId="9" fillId="0" borderId="11" xfId="16" applyFont="1" applyBorder="1" applyAlignment="1">
      <alignment horizontal="center" vertical="center"/>
    </xf>
    <xf numFmtId="0" fontId="9" fillId="0" borderId="0" xfId="16" applyFont="1" applyAlignment="1">
      <alignment horizontal="center" vertical="center" wrapText="1"/>
    </xf>
    <xf numFmtId="0" fontId="9" fillId="0" borderId="0" xfId="16" applyFont="1" applyAlignment="1">
      <alignment horizontal="right" vertical="center"/>
    </xf>
    <xf numFmtId="0" fontId="9" fillId="0" borderId="7" xfId="16" applyFont="1" applyBorder="1" applyAlignment="1">
      <alignment horizontal="right" vertical="center"/>
    </xf>
    <xf numFmtId="0" fontId="3" fillId="0" borderId="0" xfId="16" applyFont="1" applyAlignment="1">
      <alignment horizontal="right" vertical="center"/>
    </xf>
    <xf numFmtId="0" fontId="3" fillId="0" borderId="7" xfId="16" applyFont="1" applyBorder="1" applyAlignment="1">
      <alignment horizontal="right" vertical="center"/>
    </xf>
  </cellXfs>
  <cellStyles count="21">
    <cellStyle name="ChapTitre3" xfId="20" xr:uid="{B396F30E-D02A-499B-A8C7-68FE8A9DDE47}"/>
    <cellStyle name="Milliers 2" xfId="1" xr:uid="{00000000-0005-0000-0000-000000000000}"/>
    <cellStyle name="Milliers 2 2" xfId="2" xr:uid="{00000000-0005-0000-0000-000001000000}"/>
    <cellStyle name="Milliers 2 3" xfId="3" xr:uid="{00000000-0005-0000-0000-000002000000}"/>
    <cellStyle name="Milliers 3" xfId="4" xr:uid="{00000000-0005-0000-0000-000003000000}"/>
    <cellStyle name="Monétaire" xfId="19" builtinId="4"/>
    <cellStyle name="Monétaire 2" xfId="5" xr:uid="{00000000-0005-0000-0000-000004000000}"/>
    <cellStyle name="Monétaire 2 2" xfId="6" xr:uid="{00000000-0005-0000-0000-000005000000}"/>
    <cellStyle name="Monétaire 2 3" xfId="7" xr:uid="{00000000-0005-0000-0000-000006000000}"/>
    <cellStyle name="Monétaire 3" xfId="8" xr:uid="{00000000-0005-0000-0000-000007000000}"/>
    <cellStyle name="Monétaire 4" xfId="9" xr:uid="{00000000-0005-0000-0000-000008000000}"/>
    <cellStyle name="Monétaire 6" xfId="10" xr:uid="{00000000-0005-0000-0000-000009000000}"/>
    <cellStyle name="Normal" xfId="0" builtinId="0"/>
    <cellStyle name="Normal 2" xfId="11" xr:uid="{00000000-0005-0000-0000-00000B000000}"/>
    <cellStyle name="Normal 2 2" xfId="12" xr:uid="{00000000-0005-0000-0000-00000C000000}"/>
    <cellStyle name="Normal 3" xfId="13" xr:uid="{00000000-0005-0000-0000-00000D000000}"/>
    <cellStyle name="Normal 4" xfId="14" xr:uid="{00000000-0005-0000-0000-00000E000000}"/>
    <cellStyle name="Normal 4 2" xfId="15" xr:uid="{00000000-0005-0000-0000-00000F000000}"/>
    <cellStyle name="Normal 5" xfId="16" xr:uid="{00000000-0005-0000-0000-000010000000}"/>
    <cellStyle name="Normal 6" xfId="17" xr:uid="{00000000-0005-0000-0000-000011000000}"/>
    <cellStyle name="Normal 7" xfId="18" xr:uid="{0095D010-FCC7-48F6-B37D-E1260FDA3213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85724</xdr:colOff>
      <xdr:row>0</xdr:row>
      <xdr:rowOff>133350</xdr:rowOff>
    </xdr:from>
    <xdr:to>
      <xdr:col>0</xdr:col>
      <xdr:colOff>809625</xdr:colOff>
      <xdr:row>2</xdr:row>
      <xdr:rowOff>133350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CC96434-CD71-4828-A0CB-F712D45CA2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4" y="133350"/>
          <a:ext cx="723901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106231</xdr:colOff>
      <xdr:row>0</xdr:row>
      <xdr:rowOff>96595</xdr:rowOff>
    </xdr:from>
    <xdr:to>
      <xdr:col>1</xdr:col>
      <xdr:colOff>153760</xdr:colOff>
      <xdr:row>3</xdr:row>
      <xdr:rowOff>15315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17B25A6E-F181-4042-AD4E-02CD030731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6231" y="96595"/>
          <a:ext cx="932794" cy="88982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B87391-9D91-45D4-8FDC-D05A26842898}">
  <sheetPr>
    <pageSetUpPr fitToPage="1"/>
  </sheetPr>
  <dimension ref="A1:I810"/>
  <sheetViews>
    <sheetView workbookViewId="0"/>
  </sheetViews>
  <sheetFormatPr baseColWidth="10" defaultColWidth="11.44140625" defaultRowHeight="13.2" x14ac:dyDescent="0.25"/>
  <cols>
    <col min="1" max="1" width="12.88671875" style="44" customWidth="1"/>
    <col min="2" max="2" width="66.109375" style="4" customWidth="1"/>
    <col min="3" max="3" width="8.109375" style="44" hidden="1" customWidth="1"/>
    <col min="4" max="4" width="8.109375" style="43" hidden="1" customWidth="1"/>
    <col min="5" max="5" width="15.5546875" style="43" hidden="1" customWidth="1"/>
    <col min="6" max="6" width="17.33203125" style="43" hidden="1" customWidth="1"/>
    <col min="7" max="7" width="17.33203125" style="43" bestFit="1" customWidth="1"/>
    <col min="8" max="8" width="13" style="31" customWidth="1"/>
    <col min="9" max="16384" width="11.44140625" style="31"/>
  </cols>
  <sheetData>
    <row r="1" spans="1:7" ht="20.25" customHeight="1" x14ac:dyDescent="0.3">
      <c r="A1" s="27"/>
      <c r="B1" s="158" t="s">
        <v>230</v>
      </c>
      <c r="C1" s="158"/>
      <c r="D1" s="29"/>
      <c r="E1" s="28"/>
      <c r="F1" s="30"/>
      <c r="G1" s="30"/>
    </row>
    <row r="2" spans="1:7" ht="31.5" customHeight="1" x14ac:dyDescent="0.3">
      <c r="A2" s="32"/>
      <c r="B2" s="159" t="s">
        <v>229</v>
      </c>
      <c r="C2" s="159"/>
      <c r="D2" s="160"/>
      <c r="E2" s="160"/>
      <c r="F2" s="161"/>
      <c r="G2" s="126"/>
    </row>
    <row r="3" spans="1:7" ht="25.5" customHeight="1" x14ac:dyDescent="0.3">
      <c r="A3" s="32"/>
      <c r="B3" s="159" t="s">
        <v>373</v>
      </c>
      <c r="C3" s="159"/>
      <c r="D3" s="160"/>
      <c r="E3" s="160"/>
      <c r="F3" s="161"/>
      <c r="G3" s="126"/>
    </row>
    <row r="4" spans="1:7" ht="9.75" customHeight="1" x14ac:dyDescent="0.3">
      <c r="A4" s="34"/>
      <c r="B4" s="35"/>
      <c r="C4" s="35"/>
      <c r="D4" s="36"/>
      <c r="E4" s="35"/>
      <c r="F4" s="37"/>
      <c r="G4" s="37"/>
    </row>
    <row r="5" spans="1:7" ht="14.4" x14ac:dyDescent="0.3">
      <c r="A5" s="155" t="s">
        <v>433</v>
      </c>
      <c r="B5" s="156"/>
      <c r="C5" s="156"/>
      <c r="D5" s="156"/>
      <c r="E5" s="156"/>
      <c r="F5" s="157"/>
      <c r="G5" s="126"/>
    </row>
    <row r="6" spans="1:7" ht="8.25" customHeight="1" x14ac:dyDescent="0.3">
      <c r="A6" s="32"/>
      <c r="B6" s="116"/>
      <c r="C6" s="33"/>
      <c r="D6" s="114"/>
      <c r="E6" s="33"/>
      <c r="F6" s="38"/>
      <c r="G6" s="38"/>
    </row>
    <row r="7" spans="1:7" ht="14.4" x14ac:dyDescent="0.3">
      <c r="A7" s="32"/>
      <c r="B7" s="117" t="s">
        <v>2</v>
      </c>
      <c r="C7" s="153"/>
      <c r="D7" s="153"/>
      <c r="E7" s="153"/>
      <c r="F7" s="154"/>
      <c r="G7" s="126"/>
    </row>
    <row r="8" spans="1:7" ht="14.4" x14ac:dyDescent="0.3">
      <c r="A8" s="39"/>
      <c r="B8" s="118" t="s">
        <v>3</v>
      </c>
      <c r="C8" s="151"/>
      <c r="D8" s="151"/>
      <c r="E8" s="151"/>
      <c r="F8" s="152"/>
      <c r="G8" s="126"/>
    </row>
    <row r="9" spans="1:7" ht="14.4" x14ac:dyDescent="0.3">
      <c r="A9" s="39"/>
      <c r="B9" s="118" t="s">
        <v>4</v>
      </c>
      <c r="C9" s="151"/>
      <c r="D9" s="151"/>
      <c r="E9" s="151"/>
      <c r="F9" s="152"/>
      <c r="G9" s="126"/>
    </row>
    <row r="10" spans="1:7" ht="14.4" x14ac:dyDescent="0.3">
      <c r="A10" s="39"/>
      <c r="B10" s="118" t="s">
        <v>5</v>
      </c>
      <c r="C10" s="151"/>
      <c r="D10" s="151"/>
      <c r="E10" s="151"/>
      <c r="F10" s="152"/>
      <c r="G10" s="126"/>
    </row>
    <row r="11" spans="1:7" ht="14.4" x14ac:dyDescent="0.3">
      <c r="A11" s="39"/>
      <c r="B11" s="118" t="s">
        <v>6</v>
      </c>
      <c r="C11" s="151"/>
      <c r="D11" s="151"/>
      <c r="E11" s="151"/>
      <c r="F11" s="152"/>
      <c r="G11" s="126"/>
    </row>
    <row r="12" spans="1:7" ht="14.4" x14ac:dyDescent="0.3">
      <c r="A12" s="39"/>
      <c r="B12" s="119" t="s">
        <v>18</v>
      </c>
      <c r="C12" s="151"/>
      <c r="D12" s="151"/>
      <c r="E12" s="151"/>
      <c r="F12" s="152"/>
      <c r="G12" s="126"/>
    </row>
    <row r="13" spans="1:7" ht="15.6" x14ac:dyDescent="0.3">
      <c r="A13" s="39"/>
      <c r="B13" s="119" t="s">
        <v>52</v>
      </c>
      <c r="C13" s="151"/>
      <c r="D13" s="151"/>
      <c r="E13" s="151"/>
      <c r="F13" s="152"/>
      <c r="G13" s="126"/>
    </row>
    <row r="14" spans="1:7" ht="6" customHeight="1" x14ac:dyDescent="0.25">
      <c r="A14" s="34"/>
      <c r="B14" s="10"/>
      <c r="C14" s="9"/>
      <c r="D14" s="11"/>
      <c r="E14" s="9"/>
      <c r="F14" s="24"/>
      <c r="G14" s="24"/>
    </row>
    <row r="15" spans="1:7" ht="6.75" customHeight="1" x14ac:dyDescent="0.3">
      <c r="A15" s="32"/>
      <c r="B15" s="40"/>
      <c r="C15" s="40"/>
      <c r="D15" s="40"/>
      <c r="E15" s="40"/>
      <c r="F15" s="41"/>
      <c r="G15" s="41"/>
    </row>
    <row r="16" spans="1:7" ht="45.6" x14ac:dyDescent="0.25">
      <c r="A16" s="6" t="s">
        <v>7</v>
      </c>
      <c r="B16" s="6" t="s">
        <v>8</v>
      </c>
      <c r="C16" s="7" t="s">
        <v>9</v>
      </c>
      <c r="D16" s="12" t="s">
        <v>21</v>
      </c>
      <c r="E16" s="8" t="s">
        <v>10</v>
      </c>
      <c r="F16" s="8" t="s">
        <v>11</v>
      </c>
      <c r="G16" s="8" t="s">
        <v>11</v>
      </c>
    </row>
    <row r="17" spans="1:7" x14ac:dyDescent="0.25">
      <c r="A17" s="3"/>
      <c r="B17" s="120"/>
      <c r="C17" s="1"/>
      <c r="D17" s="3"/>
      <c r="E17" s="93"/>
      <c r="F17" s="94"/>
      <c r="G17" s="94"/>
    </row>
    <row r="18" spans="1:7" ht="17.399999999999999" x14ac:dyDescent="0.25">
      <c r="A18" s="48">
        <v>3</v>
      </c>
      <c r="B18" s="121" t="s">
        <v>39</v>
      </c>
      <c r="C18" s="1"/>
      <c r="D18" s="63"/>
      <c r="E18" s="93"/>
      <c r="F18" s="93"/>
      <c r="G18" s="93"/>
    </row>
    <row r="19" spans="1:7" x14ac:dyDescent="0.25">
      <c r="A19" s="3"/>
      <c r="B19" s="120"/>
      <c r="C19" s="1"/>
      <c r="D19" s="63"/>
      <c r="E19" s="93"/>
      <c r="F19" s="93"/>
      <c r="G19" s="93"/>
    </row>
    <row r="20" spans="1:7" x14ac:dyDescent="0.25">
      <c r="A20" s="3"/>
      <c r="B20" s="49"/>
      <c r="C20" s="51"/>
      <c r="D20" s="63"/>
      <c r="E20" s="93"/>
      <c r="F20" s="93"/>
      <c r="G20" s="93"/>
    </row>
    <row r="21" spans="1:7" x14ac:dyDescent="0.25">
      <c r="A21" s="3"/>
      <c r="B21" s="49"/>
      <c r="C21" s="52"/>
      <c r="D21" s="63"/>
      <c r="E21" s="95"/>
      <c r="F21" s="93"/>
      <c r="G21" s="93"/>
    </row>
    <row r="22" spans="1:7" s="42" customFormat="1" x14ac:dyDescent="0.25">
      <c r="A22" s="25" t="s">
        <v>19</v>
      </c>
      <c r="B22" s="23" t="s">
        <v>134</v>
      </c>
      <c r="C22" s="1"/>
      <c r="D22" s="63"/>
      <c r="E22" s="95"/>
      <c r="F22" s="93"/>
      <c r="G22" s="93"/>
    </row>
    <row r="23" spans="1:7" s="42" customFormat="1" x14ac:dyDescent="0.25">
      <c r="A23" s="25"/>
      <c r="B23" s="23"/>
      <c r="C23" s="1"/>
      <c r="D23" s="63"/>
      <c r="E23" s="95"/>
      <c r="F23" s="93"/>
      <c r="G23" s="93"/>
    </row>
    <row r="24" spans="1:7" s="42" customFormat="1" x14ac:dyDescent="0.25">
      <c r="A24" s="25"/>
      <c r="B24" s="58" t="s">
        <v>15</v>
      </c>
      <c r="C24" s="51" t="s">
        <v>13</v>
      </c>
      <c r="D24" s="63">
        <v>1</v>
      </c>
      <c r="E24" s="95">
        <v>4000</v>
      </c>
      <c r="F24" s="93">
        <f t="shared" ref="F24" si="0">E24*D24</f>
        <v>4000</v>
      </c>
      <c r="G24" s="93"/>
    </row>
    <row r="25" spans="1:7" s="42" customFormat="1" x14ac:dyDescent="0.25">
      <c r="A25" s="25"/>
      <c r="B25" s="23"/>
      <c r="C25" s="1"/>
      <c r="D25" s="63"/>
      <c r="E25" s="95"/>
      <c r="F25" s="96"/>
      <c r="G25" s="96"/>
    </row>
    <row r="26" spans="1:7" s="42" customFormat="1" x14ac:dyDescent="0.25">
      <c r="A26" s="25"/>
      <c r="B26" s="54" t="s">
        <v>20</v>
      </c>
      <c r="C26" s="55"/>
      <c r="D26" s="63"/>
      <c r="E26" s="95"/>
      <c r="F26" s="97">
        <f>SUM(F22:F25)</f>
        <v>4000</v>
      </c>
      <c r="G26" s="97" t="e">
        <f>#REF!</f>
        <v>#REF!</v>
      </c>
    </row>
    <row r="27" spans="1:7" s="42" customFormat="1" x14ac:dyDescent="0.25">
      <c r="A27" s="25"/>
      <c r="B27" s="54"/>
      <c r="C27" s="55"/>
      <c r="D27" s="63"/>
      <c r="E27" s="95"/>
      <c r="F27" s="97"/>
      <c r="G27" s="97"/>
    </row>
    <row r="28" spans="1:7" s="42" customFormat="1" x14ac:dyDescent="0.25">
      <c r="A28" s="25"/>
      <c r="B28" s="54"/>
      <c r="C28" s="55"/>
      <c r="D28" s="63"/>
      <c r="E28" s="95"/>
      <c r="F28" s="97"/>
      <c r="G28" s="97"/>
    </row>
    <row r="29" spans="1:7" s="42" customFormat="1" x14ac:dyDescent="0.25">
      <c r="A29" s="25" t="s">
        <v>22</v>
      </c>
      <c r="B29" s="23" t="s">
        <v>231</v>
      </c>
      <c r="C29" s="1"/>
      <c r="D29" s="63"/>
      <c r="E29" s="95"/>
      <c r="F29" s="93"/>
      <c r="G29" s="93"/>
    </row>
    <row r="30" spans="1:7" s="42" customFormat="1" x14ac:dyDescent="0.25">
      <c r="A30" s="25"/>
      <c r="B30" s="23"/>
      <c r="C30" s="1"/>
      <c r="D30" s="63"/>
      <c r="E30" s="95"/>
      <c r="F30" s="93"/>
      <c r="G30" s="93"/>
    </row>
    <row r="31" spans="1:7" s="42" customFormat="1" x14ac:dyDescent="0.25">
      <c r="A31" s="45" t="s">
        <v>53</v>
      </c>
      <c r="B31" s="23" t="s">
        <v>135</v>
      </c>
      <c r="C31" s="55"/>
      <c r="D31" s="63"/>
      <c r="E31" s="95"/>
      <c r="F31" s="93"/>
      <c r="G31" s="93"/>
    </row>
    <row r="32" spans="1:7" s="42" customFormat="1" x14ac:dyDescent="0.25">
      <c r="A32" s="25"/>
      <c r="B32" s="23"/>
      <c r="C32" s="55"/>
      <c r="D32" s="63"/>
      <c r="E32" s="95"/>
      <c r="F32" s="93"/>
      <c r="G32" s="93"/>
    </row>
    <row r="33" spans="1:7" s="42" customFormat="1" ht="26.4" x14ac:dyDescent="0.25">
      <c r="A33" s="25"/>
      <c r="B33" s="58" t="s">
        <v>189</v>
      </c>
      <c r="C33" s="1" t="s">
        <v>38</v>
      </c>
      <c r="D33" s="63">
        <v>1</v>
      </c>
      <c r="E33" s="95">
        <v>2500</v>
      </c>
      <c r="F33" s="93">
        <f t="shared" ref="F33" si="1">E33*D33</f>
        <v>2500</v>
      </c>
      <c r="G33" s="93"/>
    </row>
    <row r="34" spans="1:7" s="42" customFormat="1" x14ac:dyDescent="0.25">
      <c r="A34" s="25"/>
      <c r="B34" s="92" t="s">
        <v>136</v>
      </c>
      <c r="C34" s="1"/>
      <c r="D34" s="63"/>
      <c r="E34" s="95"/>
      <c r="F34" s="93"/>
      <c r="G34" s="93"/>
    </row>
    <row r="35" spans="1:7" s="42" customFormat="1" x14ac:dyDescent="0.25">
      <c r="A35" s="25"/>
      <c r="B35" s="92" t="s">
        <v>137</v>
      </c>
      <c r="C35" s="1"/>
      <c r="D35" s="63"/>
      <c r="E35" s="95"/>
      <c r="F35" s="93"/>
      <c r="G35" s="93"/>
    </row>
    <row r="36" spans="1:7" s="42" customFormat="1" x14ac:dyDescent="0.25">
      <c r="A36" s="25"/>
      <c r="B36" s="92" t="s">
        <v>138</v>
      </c>
      <c r="C36" s="1"/>
      <c r="D36" s="63"/>
      <c r="E36" s="95"/>
      <c r="F36" s="93"/>
      <c r="G36" s="93"/>
    </row>
    <row r="37" spans="1:7" s="42" customFormat="1" x14ac:dyDescent="0.25">
      <c r="A37" s="25"/>
      <c r="B37" s="92" t="s">
        <v>139</v>
      </c>
      <c r="C37" s="1"/>
      <c r="D37" s="63"/>
      <c r="E37" s="95"/>
      <c r="F37" s="93"/>
      <c r="G37" s="93"/>
    </row>
    <row r="38" spans="1:7" s="42" customFormat="1" x14ac:dyDescent="0.25">
      <c r="A38" s="25"/>
      <c r="B38" s="58" t="s">
        <v>145</v>
      </c>
      <c r="C38" s="1" t="s">
        <v>38</v>
      </c>
      <c r="D38" s="63">
        <v>1</v>
      </c>
      <c r="E38" s="95">
        <v>250</v>
      </c>
      <c r="F38" s="93">
        <f t="shared" ref="F38:F39" si="2">E38*D38</f>
        <v>250</v>
      </c>
      <c r="G38" s="93"/>
    </row>
    <row r="39" spans="1:7" s="42" customFormat="1" x14ac:dyDescent="0.25">
      <c r="A39" s="25"/>
      <c r="B39" s="58" t="s">
        <v>146</v>
      </c>
      <c r="C39" s="1" t="s">
        <v>41</v>
      </c>
      <c r="D39" s="63">
        <v>15</v>
      </c>
      <c r="E39" s="95">
        <v>40</v>
      </c>
      <c r="F39" s="93">
        <f t="shared" si="2"/>
        <v>600</v>
      </c>
      <c r="G39" s="93"/>
    </row>
    <row r="40" spans="1:7" s="42" customFormat="1" x14ac:dyDescent="0.25">
      <c r="A40" s="25"/>
      <c r="B40" s="23"/>
      <c r="C40" s="55"/>
      <c r="D40" s="63"/>
      <c r="E40" s="95"/>
      <c r="F40" s="93"/>
      <c r="G40" s="93"/>
    </row>
    <row r="41" spans="1:7" s="42" customFormat="1" x14ac:dyDescent="0.25">
      <c r="A41" s="45" t="s">
        <v>54</v>
      </c>
      <c r="B41" s="23" t="s">
        <v>140</v>
      </c>
      <c r="C41" s="55"/>
      <c r="D41" s="63"/>
      <c r="E41" s="95"/>
      <c r="F41" s="93"/>
      <c r="G41" s="93"/>
    </row>
    <row r="42" spans="1:7" s="42" customFormat="1" x14ac:dyDescent="0.25">
      <c r="A42" s="25"/>
      <c r="B42" s="23"/>
      <c r="C42" s="55"/>
      <c r="D42" s="63"/>
      <c r="E42" s="95"/>
      <c r="F42" s="93"/>
      <c r="G42" s="93"/>
    </row>
    <row r="43" spans="1:7" s="42" customFormat="1" x14ac:dyDescent="0.25">
      <c r="A43" s="25"/>
      <c r="B43" s="58" t="s">
        <v>141</v>
      </c>
      <c r="C43" s="1" t="s">
        <v>40</v>
      </c>
      <c r="D43" s="63">
        <v>1</v>
      </c>
      <c r="E43" s="95">
        <v>1500</v>
      </c>
      <c r="F43" s="93">
        <f t="shared" ref="F43:F49" si="3">E43*D43</f>
        <v>1500</v>
      </c>
      <c r="G43" s="93"/>
    </row>
    <row r="44" spans="1:7" s="42" customFormat="1" x14ac:dyDescent="0.25">
      <c r="A44" s="25"/>
      <c r="B44" s="92" t="s">
        <v>136</v>
      </c>
      <c r="C44" s="1"/>
      <c r="D44" s="63"/>
      <c r="E44" s="95"/>
      <c r="F44" s="93"/>
      <c r="G44" s="93"/>
    </row>
    <row r="45" spans="1:7" s="42" customFormat="1" x14ac:dyDescent="0.25">
      <c r="A45" s="25"/>
      <c r="B45" s="92" t="s">
        <v>137</v>
      </c>
      <c r="C45" s="1"/>
      <c r="D45" s="63"/>
      <c r="E45" s="95"/>
      <c r="F45" s="93"/>
      <c r="G45" s="93"/>
    </row>
    <row r="46" spans="1:7" s="42" customFormat="1" x14ac:dyDescent="0.25">
      <c r="A46" s="25"/>
      <c r="B46" s="92" t="s">
        <v>138</v>
      </c>
      <c r="C46" s="1"/>
      <c r="D46" s="63"/>
      <c r="E46" s="95"/>
      <c r="F46" s="93"/>
      <c r="G46" s="93"/>
    </row>
    <row r="47" spans="1:7" s="42" customFormat="1" x14ac:dyDescent="0.25">
      <c r="A47" s="25"/>
      <c r="B47" s="92" t="s">
        <v>139</v>
      </c>
      <c r="C47" s="1"/>
      <c r="D47" s="63"/>
      <c r="E47" s="95"/>
      <c r="F47" s="93"/>
      <c r="G47" s="93"/>
    </row>
    <row r="48" spans="1:7" s="42" customFormat="1" ht="26.4" x14ac:dyDescent="0.25">
      <c r="A48" s="25"/>
      <c r="B48" s="58" t="s">
        <v>147</v>
      </c>
      <c r="C48" s="1" t="s">
        <v>38</v>
      </c>
      <c r="D48" s="63">
        <v>1</v>
      </c>
      <c r="E48" s="95">
        <v>500</v>
      </c>
      <c r="F48" s="93">
        <f t="shared" si="3"/>
        <v>500</v>
      </c>
      <c r="G48" s="93"/>
    </row>
    <row r="49" spans="1:7" s="42" customFormat="1" ht="26.4" x14ac:dyDescent="0.25">
      <c r="A49" s="25"/>
      <c r="B49" s="58" t="s">
        <v>142</v>
      </c>
      <c r="C49" s="1" t="s">
        <v>38</v>
      </c>
      <c r="D49" s="63">
        <v>1</v>
      </c>
      <c r="E49" s="95">
        <v>250</v>
      </c>
      <c r="F49" s="93">
        <f t="shared" si="3"/>
        <v>250</v>
      </c>
      <c r="G49" s="93"/>
    </row>
    <row r="50" spans="1:7" s="42" customFormat="1" x14ac:dyDescent="0.25">
      <c r="A50" s="25"/>
      <c r="B50" s="23"/>
      <c r="C50" s="55"/>
      <c r="D50" s="63"/>
      <c r="E50" s="95"/>
      <c r="F50" s="93"/>
      <c r="G50" s="93"/>
    </row>
    <row r="51" spans="1:7" s="42" customFormat="1" x14ac:dyDescent="0.25">
      <c r="A51" s="45" t="s">
        <v>65</v>
      </c>
      <c r="B51" s="23" t="s">
        <v>143</v>
      </c>
      <c r="C51" s="55"/>
      <c r="D51" s="63"/>
      <c r="E51" s="95"/>
      <c r="F51" s="93"/>
      <c r="G51" s="93"/>
    </row>
    <row r="52" spans="1:7" s="42" customFormat="1" x14ac:dyDescent="0.25">
      <c r="A52" s="45"/>
      <c r="B52" s="23"/>
      <c r="C52" s="55"/>
      <c r="D52" s="63"/>
      <c r="E52" s="95"/>
      <c r="F52" s="93"/>
      <c r="G52" s="93"/>
    </row>
    <row r="53" spans="1:7" s="42" customFormat="1" x14ac:dyDescent="0.25">
      <c r="A53" s="45"/>
      <c r="B53" s="58" t="s">
        <v>144</v>
      </c>
      <c r="C53" s="1" t="s">
        <v>40</v>
      </c>
      <c r="D53" s="63">
        <v>1</v>
      </c>
      <c r="E53" s="95">
        <v>200</v>
      </c>
      <c r="F53" s="93">
        <f t="shared" ref="F53" si="4">E53*D53</f>
        <v>200</v>
      </c>
      <c r="G53" s="93"/>
    </row>
    <row r="54" spans="1:7" s="42" customFormat="1" x14ac:dyDescent="0.25">
      <c r="A54" s="25"/>
      <c r="B54" s="23"/>
      <c r="C54" s="1"/>
      <c r="D54" s="63"/>
      <c r="E54" s="95"/>
      <c r="F54" s="96"/>
      <c r="G54" s="96"/>
    </row>
    <row r="55" spans="1:7" s="42" customFormat="1" x14ac:dyDescent="0.25">
      <c r="A55" s="25"/>
      <c r="B55" s="54" t="s">
        <v>23</v>
      </c>
      <c r="C55" s="55"/>
      <c r="D55" s="63"/>
      <c r="E55" s="95"/>
      <c r="F55" s="97">
        <f>SUM(F29:F54)</f>
        <v>5800</v>
      </c>
      <c r="G55" s="97" t="e">
        <f>#REF!</f>
        <v>#REF!</v>
      </c>
    </row>
    <row r="56" spans="1:7" s="42" customFormat="1" x14ac:dyDescent="0.25">
      <c r="A56" s="25"/>
      <c r="B56" s="54"/>
      <c r="C56" s="55"/>
      <c r="D56" s="63"/>
      <c r="E56" s="95"/>
      <c r="F56" s="97"/>
      <c r="G56" s="97"/>
    </row>
    <row r="57" spans="1:7" s="42" customFormat="1" x14ac:dyDescent="0.25">
      <c r="A57" s="25"/>
      <c r="B57" s="54"/>
      <c r="C57" s="55"/>
      <c r="D57" s="63"/>
      <c r="E57" s="95"/>
      <c r="F57" s="97"/>
      <c r="G57" s="97"/>
    </row>
    <row r="58" spans="1:7" s="42" customFormat="1" x14ac:dyDescent="0.25">
      <c r="A58" s="25" t="s">
        <v>24</v>
      </c>
      <c r="B58" s="23" t="s">
        <v>82</v>
      </c>
      <c r="C58" s="1"/>
      <c r="D58" s="63"/>
      <c r="E58" s="95"/>
      <c r="F58" s="93"/>
      <c r="G58" s="93"/>
    </row>
    <row r="59" spans="1:7" s="42" customFormat="1" x14ac:dyDescent="0.25">
      <c r="A59" s="25"/>
      <c r="B59" s="23"/>
      <c r="C59" s="1"/>
      <c r="D59" s="63"/>
      <c r="E59" s="95"/>
      <c r="F59" s="93"/>
      <c r="G59" s="93"/>
    </row>
    <row r="60" spans="1:7" s="42" customFormat="1" x14ac:dyDescent="0.25">
      <c r="A60" s="45" t="s">
        <v>66</v>
      </c>
      <c r="B60" s="23" t="s">
        <v>199</v>
      </c>
      <c r="C60" s="1"/>
      <c r="D60" s="63"/>
      <c r="E60" s="95"/>
      <c r="F60" s="93"/>
      <c r="G60" s="93"/>
    </row>
    <row r="61" spans="1:7" s="42" customFormat="1" x14ac:dyDescent="0.25">
      <c r="A61" s="25"/>
      <c r="B61" s="23"/>
      <c r="C61" s="1"/>
      <c r="D61" s="63"/>
      <c r="E61" s="95"/>
      <c r="F61" s="93"/>
      <c r="G61" s="93"/>
    </row>
    <row r="62" spans="1:7" s="42" customFormat="1" x14ac:dyDescent="0.25">
      <c r="A62" s="25"/>
      <c r="B62" s="122" t="s">
        <v>374</v>
      </c>
      <c r="C62" s="1" t="s">
        <v>38</v>
      </c>
      <c r="D62" s="63">
        <v>1</v>
      </c>
      <c r="E62" s="95">
        <v>250</v>
      </c>
      <c r="F62" s="93">
        <f t="shared" ref="F62" si="5">E62*D62</f>
        <v>250</v>
      </c>
      <c r="G62" s="93"/>
    </row>
    <row r="63" spans="1:7" s="42" customFormat="1" x14ac:dyDescent="0.25">
      <c r="A63" s="25"/>
      <c r="B63" s="59" t="s">
        <v>148</v>
      </c>
      <c r="C63" s="1"/>
      <c r="D63" s="63"/>
      <c r="E63" s="95"/>
      <c r="F63" s="93"/>
      <c r="G63" s="93"/>
    </row>
    <row r="64" spans="1:7" s="42" customFormat="1" x14ac:dyDescent="0.25">
      <c r="A64" s="25"/>
      <c r="B64" s="59" t="s">
        <v>149</v>
      </c>
      <c r="C64" s="1"/>
      <c r="D64" s="63"/>
      <c r="E64" s="95"/>
      <c r="F64" s="93"/>
      <c r="G64" s="93"/>
    </row>
    <row r="65" spans="1:7" s="42" customFormat="1" x14ac:dyDescent="0.25">
      <c r="A65" s="25"/>
      <c r="B65" s="122" t="s">
        <v>150</v>
      </c>
      <c r="C65" s="1" t="s">
        <v>38</v>
      </c>
      <c r="D65" s="63">
        <v>1</v>
      </c>
      <c r="E65" s="95">
        <v>500</v>
      </c>
      <c r="F65" s="93">
        <f t="shared" ref="F65" si="6">E65*D65</f>
        <v>500</v>
      </c>
      <c r="G65" s="93"/>
    </row>
    <row r="66" spans="1:7" s="42" customFormat="1" x14ac:dyDescent="0.25">
      <c r="A66" s="25"/>
      <c r="B66" s="122"/>
      <c r="C66" s="1"/>
      <c r="D66" s="63"/>
      <c r="E66" s="95"/>
      <c r="F66" s="93"/>
      <c r="G66" s="93"/>
    </row>
    <row r="67" spans="1:7" s="42" customFormat="1" x14ac:dyDescent="0.25">
      <c r="A67" s="45" t="s">
        <v>69</v>
      </c>
      <c r="B67" s="23" t="s">
        <v>83</v>
      </c>
      <c r="C67" s="1"/>
      <c r="D67" s="63"/>
      <c r="E67" s="95"/>
      <c r="F67" s="93"/>
      <c r="G67" s="93"/>
    </row>
    <row r="68" spans="1:7" s="42" customFormat="1" x14ac:dyDescent="0.25">
      <c r="A68" s="25"/>
      <c r="B68" s="23"/>
      <c r="C68" s="1"/>
      <c r="D68" s="63"/>
      <c r="E68" s="95"/>
      <c r="F68" s="93"/>
      <c r="G68" s="93"/>
    </row>
    <row r="69" spans="1:7" s="42" customFormat="1" x14ac:dyDescent="0.25">
      <c r="A69" s="25"/>
      <c r="B69" s="72" t="s">
        <v>84</v>
      </c>
      <c r="C69" s="1" t="s">
        <v>38</v>
      </c>
      <c r="D69" s="63">
        <v>1</v>
      </c>
      <c r="E69" s="95">
        <f>300+60+250+100+60+250</f>
        <v>1020</v>
      </c>
      <c r="F69" s="93">
        <f t="shared" ref="F69" si="7">E69*D69</f>
        <v>1020</v>
      </c>
      <c r="G69" s="93"/>
    </row>
    <row r="70" spans="1:7" s="42" customFormat="1" x14ac:dyDescent="0.25">
      <c r="A70" s="25"/>
      <c r="B70" s="82" t="s">
        <v>85</v>
      </c>
      <c r="C70" s="1"/>
      <c r="D70" s="63"/>
      <c r="E70" s="95"/>
      <c r="F70" s="93"/>
      <c r="G70" s="93"/>
    </row>
    <row r="71" spans="1:7" s="42" customFormat="1" x14ac:dyDescent="0.25">
      <c r="A71" s="25"/>
      <c r="B71" s="82" t="s">
        <v>86</v>
      </c>
      <c r="C71" s="1"/>
      <c r="D71" s="63"/>
      <c r="E71" s="95"/>
      <c r="F71" s="93"/>
      <c r="G71" s="93"/>
    </row>
    <row r="72" spans="1:7" s="42" customFormat="1" x14ac:dyDescent="0.25">
      <c r="A72" s="25"/>
      <c r="B72" s="82" t="s">
        <v>87</v>
      </c>
      <c r="C72" s="1"/>
      <c r="D72" s="63"/>
      <c r="E72" s="95"/>
      <c r="F72" s="93"/>
      <c r="G72" s="93"/>
    </row>
    <row r="73" spans="1:7" s="42" customFormat="1" x14ac:dyDescent="0.25">
      <c r="A73" s="25"/>
      <c r="B73" s="82" t="s">
        <v>90</v>
      </c>
      <c r="C73" s="1"/>
      <c r="D73" s="63"/>
      <c r="E73" s="95"/>
      <c r="F73" s="93"/>
      <c r="G73" s="93"/>
    </row>
    <row r="74" spans="1:7" s="42" customFormat="1" x14ac:dyDescent="0.25">
      <c r="A74" s="25"/>
      <c r="B74" s="82" t="s">
        <v>375</v>
      </c>
      <c r="C74" s="1"/>
      <c r="D74" s="63"/>
      <c r="E74" s="95"/>
      <c r="F74" s="93"/>
      <c r="G74" s="93"/>
    </row>
    <row r="75" spans="1:7" s="42" customFormat="1" x14ac:dyDescent="0.25">
      <c r="A75" s="25"/>
      <c r="B75" s="82" t="s">
        <v>376</v>
      </c>
      <c r="C75" s="1"/>
      <c r="D75" s="63"/>
      <c r="E75" s="95"/>
      <c r="F75" s="93"/>
      <c r="G75" s="93"/>
    </row>
    <row r="76" spans="1:7" s="42" customFormat="1" ht="26.4" x14ac:dyDescent="0.25">
      <c r="A76" s="25"/>
      <c r="B76" s="72" t="s">
        <v>88</v>
      </c>
      <c r="C76" s="1" t="s">
        <v>38</v>
      </c>
      <c r="D76" s="63">
        <v>1</v>
      </c>
      <c r="E76" s="95">
        <v>100</v>
      </c>
      <c r="F76" s="93">
        <f t="shared" ref="F76:F77" si="8">E76*D76</f>
        <v>100</v>
      </c>
      <c r="G76" s="93"/>
    </row>
    <row r="77" spans="1:7" s="42" customFormat="1" x14ac:dyDescent="0.25">
      <c r="A77" s="25"/>
      <c r="B77" s="123" t="s">
        <v>89</v>
      </c>
      <c r="C77" s="1" t="s">
        <v>38</v>
      </c>
      <c r="D77" s="63">
        <v>1</v>
      </c>
      <c r="E77" s="95">
        <v>4500</v>
      </c>
      <c r="F77" s="93">
        <f t="shared" si="8"/>
        <v>4500</v>
      </c>
      <c r="G77" s="93"/>
    </row>
    <row r="78" spans="1:7" s="42" customFormat="1" x14ac:dyDescent="0.25">
      <c r="A78" s="25"/>
      <c r="B78" s="122"/>
      <c r="C78" s="1"/>
      <c r="D78" s="63"/>
      <c r="E78" s="95"/>
      <c r="F78" s="93"/>
      <c r="G78" s="93"/>
    </row>
    <row r="79" spans="1:7" s="42" customFormat="1" x14ac:dyDescent="0.25">
      <c r="A79" s="45" t="s">
        <v>70</v>
      </c>
      <c r="B79" s="23" t="s">
        <v>93</v>
      </c>
      <c r="C79" s="1"/>
      <c r="D79" s="63"/>
      <c r="E79" s="95"/>
      <c r="F79" s="93"/>
      <c r="G79" s="93"/>
    </row>
    <row r="80" spans="1:7" s="42" customFormat="1" x14ac:dyDescent="0.25">
      <c r="A80" s="45"/>
      <c r="B80" s="23"/>
      <c r="C80" s="1"/>
      <c r="D80" s="63"/>
      <c r="E80" s="95"/>
      <c r="F80" s="93"/>
      <c r="G80" s="93"/>
    </row>
    <row r="81" spans="1:9" x14ac:dyDescent="0.25">
      <c r="A81" s="3" t="s">
        <v>152</v>
      </c>
      <c r="B81" s="64" t="s">
        <v>91</v>
      </c>
      <c r="C81" s="1"/>
      <c r="D81" s="63"/>
      <c r="E81" s="95"/>
      <c r="F81" s="93"/>
      <c r="G81" s="93"/>
      <c r="H81" s="42"/>
      <c r="I81" s="42"/>
    </row>
    <row r="82" spans="1:9" s="42" customFormat="1" x14ac:dyDescent="0.25">
      <c r="A82" s="25"/>
      <c r="B82" s="122"/>
      <c r="C82" s="1"/>
      <c r="D82" s="63"/>
      <c r="E82" s="95"/>
      <c r="F82" s="93"/>
      <c r="G82" s="93"/>
    </row>
    <row r="83" spans="1:9" s="42" customFormat="1" ht="26.4" x14ac:dyDescent="0.25">
      <c r="A83" s="25"/>
      <c r="B83" s="72" t="s">
        <v>94</v>
      </c>
      <c r="C83" s="1" t="s">
        <v>38</v>
      </c>
      <c r="D83" s="63">
        <v>1</v>
      </c>
      <c r="E83" s="95">
        <v>40000</v>
      </c>
      <c r="F83" s="93">
        <f t="shared" ref="F83" si="9">E83*D83</f>
        <v>40000</v>
      </c>
      <c r="G83" s="93"/>
    </row>
    <row r="84" spans="1:9" s="42" customFormat="1" x14ac:dyDescent="0.25">
      <c r="A84" s="25"/>
      <c r="B84" s="59" t="s">
        <v>51</v>
      </c>
      <c r="C84" s="1"/>
      <c r="D84" s="63"/>
      <c r="E84" s="95"/>
      <c r="F84" s="93"/>
      <c r="G84" s="93"/>
    </row>
    <row r="85" spans="1:9" s="42" customFormat="1" x14ac:dyDescent="0.25">
      <c r="A85" s="25"/>
      <c r="B85" s="59" t="s">
        <v>61</v>
      </c>
      <c r="C85" s="1"/>
      <c r="D85" s="63"/>
      <c r="E85" s="95"/>
      <c r="F85" s="93"/>
      <c r="G85" s="93"/>
    </row>
    <row r="86" spans="1:9" s="42" customFormat="1" x14ac:dyDescent="0.25">
      <c r="A86" s="25"/>
      <c r="B86" s="59" t="s">
        <v>102</v>
      </c>
      <c r="C86" s="1"/>
      <c r="D86" s="63"/>
      <c r="E86" s="95"/>
      <c r="F86" s="93"/>
      <c r="G86" s="93"/>
    </row>
    <row r="87" spans="1:9" s="42" customFormat="1" x14ac:dyDescent="0.25">
      <c r="A87" s="25"/>
      <c r="B87" s="72" t="s">
        <v>92</v>
      </c>
      <c r="C87" s="1" t="s">
        <v>38</v>
      </c>
      <c r="D87" s="63">
        <v>1</v>
      </c>
      <c r="E87" s="95">
        <v>1000</v>
      </c>
      <c r="F87" s="93">
        <f t="shared" ref="F87" si="10">E87*D87</f>
        <v>1000</v>
      </c>
      <c r="G87" s="93"/>
    </row>
    <row r="88" spans="1:9" s="42" customFormat="1" x14ac:dyDescent="0.25">
      <c r="A88" s="25"/>
      <c r="B88" s="86"/>
      <c r="C88" s="1"/>
      <c r="D88" s="63"/>
      <c r="E88" s="95"/>
      <c r="F88" s="93"/>
      <c r="G88" s="93"/>
    </row>
    <row r="89" spans="1:9" x14ac:dyDescent="0.25">
      <c r="A89" s="3" t="s">
        <v>151</v>
      </c>
      <c r="B89" s="64" t="s">
        <v>95</v>
      </c>
      <c r="C89" s="1"/>
      <c r="D89" s="63"/>
      <c r="E89" s="95"/>
      <c r="F89" s="93"/>
      <c r="G89" s="93"/>
      <c r="H89" s="42"/>
      <c r="I89" s="42"/>
    </row>
    <row r="90" spans="1:9" s="42" customFormat="1" x14ac:dyDescent="0.25">
      <c r="A90" s="25"/>
      <c r="B90" s="86"/>
      <c r="C90" s="1"/>
      <c r="D90" s="63"/>
      <c r="E90" s="95"/>
      <c r="F90" s="93"/>
      <c r="G90" s="93"/>
    </row>
    <row r="91" spans="1:9" s="42" customFormat="1" ht="52.8" x14ac:dyDescent="0.25">
      <c r="A91" s="25"/>
      <c r="B91" s="72" t="s">
        <v>377</v>
      </c>
      <c r="C91" s="1" t="s">
        <v>38</v>
      </c>
      <c r="D91" s="63">
        <v>1</v>
      </c>
      <c r="E91" s="95">
        <v>15000</v>
      </c>
      <c r="F91" s="93">
        <f t="shared" ref="F91" si="11">E91*D91</f>
        <v>15000</v>
      </c>
      <c r="G91" s="93"/>
    </row>
    <row r="92" spans="1:9" s="42" customFormat="1" x14ac:dyDescent="0.25">
      <c r="A92" s="25"/>
      <c r="B92" s="86"/>
      <c r="C92" s="1"/>
      <c r="D92" s="63"/>
      <c r="E92" s="95"/>
      <c r="F92" s="93"/>
      <c r="G92" s="93"/>
    </row>
    <row r="93" spans="1:9" s="42" customFormat="1" x14ac:dyDescent="0.25">
      <c r="A93" s="45" t="s">
        <v>153</v>
      </c>
      <c r="B93" s="23" t="s">
        <v>96</v>
      </c>
      <c r="C93" s="1"/>
      <c r="D93" s="63"/>
      <c r="E93" s="95"/>
      <c r="F93" s="93"/>
      <c r="G93" s="93"/>
    </row>
    <row r="94" spans="1:9" s="42" customFormat="1" x14ac:dyDescent="0.25">
      <c r="A94" s="25"/>
      <c r="B94" s="86"/>
      <c r="C94" s="1"/>
      <c r="D94" s="63"/>
      <c r="E94" s="95"/>
      <c r="F94" s="93"/>
      <c r="G94" s="93"/>
    </row>
    <row r="95" spans="1:9" s="42" customFormat="1" ht="26.4" x14ac:dyDescent="0.25">
      <c r="A95" s="25"/>
      <c r="B95" s="72" t="s">
        <v>154</v>
      </c>
      <c r="C95" s="1" t="s">
        <v>38</v>
      </c>
      <c r="D95" s="63">
        <v>1</v>
      </c>
      <c r="E95" s="95">
        <v>5000</v>
      </c>
      <c r="F95" s="93">
        <f t="shared" ref="F95" si="12">E95*D95</f>
        <v>5000</v>
      </c>
      <c r="G95" s="93"/>
    </row>
    <row r="96" spans="1:9" s="42" customFormat="1" x14ac:dyDescent="0.25">
      <c r="A96" s="25"/>
      <c r="B96" s="58" t="s">
        <v>155</v>
      </c>
      <c r="C96" s="1" t="s">
        <v>50</v>
      </c>
      <c r="D96" s="63"/>
      <c r="E96" s="95"/>
      <c r="F96" s="93"/>
      <c r="G96" s="93"/>
    </row>
    <row r="97" spans="1:9" s="42" customFormat="1" x14ac:dyDescent="0.25">
      <c r="A97" s="25"/>
      <c r="B97" s="58" t="s">
        <v>378</v>
      </c>
      <c r="C97" s="1" t="s">
        <v>38</v>
      </c>
      <c r="D97" s="63">
        <v>1</v>
      </c>
      <c r="E97" s="95">
        <v>1000</v>
      </c>
      <c r="F97" s="93">
        <f t="shared" ref="F97" si="13">E97*D97</f>
        <v>1000</v>
      </c>
      <c r="G97" s="93"/>
    </row>
    <row r="98" spans="1:9" s="42" customFormat="1" x14ac:dyDescent="0.25">
      <c r="A98" s="25"/>
      <c r="B98" s="86"/>
      <c r="C98" s="1"/>
      <c r="D98" s="63"/>
      <c r="E98" s="95"/>
      <c r="F98" s="93"/>
      <c r="G98" s="93"/>
    </row>
    <row r="99" spans="1:9" s="42" customFormat="1" x14ac:dyDescent="0.25">
      <c r="A99" s="45" t="s">
        <v>156</v>
      </c>
      <c r="B99" s="83" t="s">
        <v>97</v>
      </c>
      <c r="C99" s="1"/>
      <c r="D99" s="63"/>
      <c r="E99" s="95"/>
      <c r="F99" s="93"/>
      <c r="G99" s="93"/>
    </row>
    <row r="100" spans="1:9" s="42" customFormat="1" x14ac:dyDescent="0.25">
      <c r="A100" s="25"/>
      <c r="B100" s="86"/>
      <c r="C100" s="1"/>
      <c r="D100" s="63"/>
      <c r="E100" s="95"/>
      <c r="F100" s="93"/>
      <c r="G100" s="93"/>
    </row>
    <row r="101" spans="1:9" x14ac:dyDescent="0.25">
      <c r="A101" s="3" t="s">
        <v>157</v>
      </c>
      <c r="B101" s="64" t="s">
        <v>98</v>
      </c>
      <c r="C101" s="1"/>
      <c r="D101" s="63"/>
      <c r="E101" s="95"/>
      <c r="F101" s="93"/>
      <c r="G101" s="93"/>
      <c r="H101" s="42"/>
      <c r="I101" s="42"/>
    </row>
    <row r="102" spans="1:9" s="42" customFormat="1" x14ac:dyDescent="0.25">
      <c r="A102" s="25"/>
      <c r="B102" s="86"/>
      <c r="C102" s="1"/>
      <c r="D102" s="63"/>
      <c r="E102" s="95"/>
      <c r="F102" s="93"/>
      <c r="G102" s="93"/>
    </row>
    <row r="103" spans="1:9" s="42" customFormat="1" ht="39.6" x14ac:dyDescent="0.25">
      <c r="A103" s="25"/>
      <c r="B103" s="58" t="s">
        <v>101</v>
      </c>
      <c r="C103" s="1" t="s">
        <v>38</v>
      </c>
      <c r="D103" s="63">
        <v>1</v>
      </c>
      <c r="E103" s="95">
        <v>4000</v>
      </c>
      <c r="F103" s="93">
        <f t="shared" ref="F103:F104" si="14">E103*D103</f>
        <v>4000</v>
      </c>
      <c r="G103" s="93"/>
    </row>
    <row r="104" spans="1:9" s="42" customFormat="1" x14ac:dyDescent="0.25">
      <c r="A104" s="25"/>
      <c r="B104" s="58" t="s">
        <v>99</v>
      </c>
      <c r="C104" s="1" t="s">
        <v>38</v>
      </c>
      <c r="D104" s="63">
        <v>1</v>
      </c>
      <c r="E104" s="95">
        <v>5000</v>
      </c>
      <c r="F104" s="93">
        <f t="shared" si="14"/>
        <v>5000</v>
      </c>
      <c r="G104" s="93"/>
    </row>
    <row r="105" spans="1:9" s="42" customFormat="1" x14ac:dyDescent="0.25">
      <c r="A105" s="25"/>
      <c r="B105" s="58"/>
      <c r="C105" s="1"/>
      <c r="D105" s="63"/>
      <c r="E105" s="95"/>
      <c r="F105" s="93"/>
      <c r="G105" s="93"/>
    </row>
    <row r="106" spans="1:9" s="42" customFormat="1" x14ac:dyDescent="0.25">
      <c r="A106" s="25"/>
      <c r="B106" s="58" t="s">
        <v>103</v>
      </c>
      <c r="C106" s="1" t="s">
        <v>38</v>
      </c>
      <c r="D106" s="63">
        <v>1</v>
      </c>
      <c r="E106" s="95">
        <v>1250</v>
      </c>
      <c r="F106" s="93">
        <f t="shared" ref="F106" si="15">E106*D106</f>
        <v>1250</v>
      </c>
      <c r="G106" s="93"/>
    </row>
    <row r="107" spans="1:9" s="42" customFormat="1" x14ac:dyDescent="0.25">
      <c r="A107" s="25"/>
      <c r="B107" s="59" t="s">
        <v>51</v>
      </c>
      <c r="C107" s="1"/>
      <c r="D107" s="63"/>
      <c r="E107" s="95"/>
      <c r="F107" s="93"/>
      <c r="G107" s="93"/>
    </row>
    <row r="108" spans="1:9" s="42" customFormat="1" x14ac:dyDescent="0.25">
      <c r="A108" s="25"/>
      <c r="B108" s="59" t="s">
        <v>61</v>
      </c>
      <c r="C108" s="1"/>
      <c r="D108" s="63"/>
      <c r="E108" s="95"/>
      <c r="F108" s="93"/>
      <c r="G108" s="93"/>
    </row>
    <row r="109" spans="1:9" s="42" customFormat="1" x14ac:dyDescent="0.25">
      <c r="A109" s="25"/>
      <c r="B109" s="59" t="s">
        <v>62</v>
      </c>
      <c r="C109" s="1"/>
      <c r="D109" s="63"/>
      <c r="E109" s="95"/>
      <c r="F109" s="93"/>
      <c r="G109" s="93"/>
    </row>
    <row r="110" spans="1:9" s="42" customFormat="1" x14ac:dyDescent="0.25">
      <c r="A110" s="25"/>
      <c r="B110" s="58" t="s">
        <v>100</v>
      </c>
      <c r="C110" s="1" t="s">
        <v>38</v>
      </c>
      <c r="D110" s="63">
        <v>1</v>
      </c>
      <c r="E110" s="95">
        <v>150</v>
      </c>
      <c r="F110" s="93">
        <f t="shared" ref="F110" si="16">E110*D110</f>
        <v>150</v>
      </c>
      <c r="G110" s="93"/>
    </row>
    <row r="111" spans="1:9" s="42" customFormat="1" x14ac:dyDescent="0.25">
      <c r="A111" s="25"/>
      <c r="B111" s="58"/>
      <c r="C111" s="1"/>
      <c r="D111" s="63"/>
      <c r="E111" s="95"/>
      <c r="F111" s="93"/>
      <c r="G111" s="93"/>
    </row>
    <row r="112" spans="1:9" s="42" customFormat="1" x14ac:dyDescent="0.25">
      <c r="A112" s="25"/>
      <c r="B112" s="58" t="s">
        <v>104</v>
      </c>
      <c r="C112" s="1"/>
      <c r="D112" s="63"/>
      <c r="E112" s="95"/>
      <c r="F112" s="93"/>
      <c r="G112" s="93"/>
    </row>
    <row r="113" spans="1:9" s="42" customFormat="1" x14ac:dyDescent="0.25">
      <c r="A113" s="25"/>
      <c r="B113" s="59" t="s">
        <v>111</v>
      </c>
      <c r="C113" s="1" t="s">
        <v>40</v>
      </c>
      <c r="D113" s="63">
        <v>20</v>
      </c>
      <c r="E113" s="95">
        <v>100</v>
      </c>
      <c r="F113" s="93">
        <f t="shared" ref="F113:F119" si="17">E113*D113</f>
        <v>2000</v>
      </c>
      <c r="G113" s="93"/>
    </row>
    <row r="114" spans="1:9" s="42" customFormat="1" x14ac:dyDescent="0.25">
      <c r="A114" s="25"/>
      <c r="B114" s="59" t="s">
        <v>111</v>
      </c>
      <c r="C114" s="1" t="s">
        <v>40</v>
      </c>
      <c r="D114" s="63"/>
      <c r="E114" s="95"/>
      <c r="F114" s="93">
        <f t="shared" si="17"/>
        <v>0</v>
      </c>
      <c r="G114" s="93"/>
    </row>
    <row r="115" spans="1:9" s="42" customFormat="1" x14ac:dyDescent="0.25">
      <c r="A115" s="25"/>
      <c r="B115" s="59" t="s">
        <v>111</v>
      </c>
      <c r="C115" s="1" t="s">
        <v>40</v>
      </c>
      <c r="D115" s="63"/>
      <c r="E115" s="95"/>
      <c r="F115" s="93">
        <f t="shared" si="17"/>
        <v>0</v>
      </c>
      <c r="G115" s="93"/>
    </row>
    <row r="116" spans="1:9" s="42" customFormat="1" x14ac:dyDescent="0.25">
      <c r="A116" s="25"/>
      <c r="B116" s="59" t="s">
        <v>111</v>
      </c>
      <c r="C116" s="1" t="s">
        <v>40</v>
      </c>
      <c r="D116" s="63"/>
      <c r="E116" s="95"/>
      <c r="F116" s="93">
        <f t="shared" si="17"/>
        <v>0</v>
      </c>
      <c r="G116" s="93"/>
    </row>
    <row r="117" spans="1:9" s="42" customFormat="1" x14ac:dyDescent="0.25">
      <c r="A117" s="25"/>
      <c r="B117" s="59" t="s">
        <v>111</v>
      </c>
      <c r="C117" s="1" t="s">
        <v>40</v>
      </c>
      <c r="D117" s="63"/>
      <c r="E117" s="95"/>
      <c r="F117" s="93">
        <f t="shared" si="17"/>
        <v>0</v>
      </c>
      <c r="G117" s="93"/>
    </row>
    <row r="118" spans="1:9" s="42" customFormat="1" x14ac:dyDescent="0.25">
      <c r="A118" s="25"/>
      <c r="B118" s="59"/>
      <c r="C118" s="1"/>
      <c r="D118" s="63"/>
      <c r="E118" s="95"/>
      <c r="F118" s="93"/>
      <c r="G118" s="93"/>
    </row>
    <row r="119" spans="1:9" s="42" customFormat="1" ht="26.4" x14ac:dyDescent="0.25">
      <c r="A119" s="25"/>
      <c r="B119" s="58" t="s">
        <v>158</v>
      </c>
      <c r="C119" s="1" t="s">
        <v>40</v>
      </c>
      <c r="D119" s="63">
        <v>1</v>
      </c>
      <c r="E119" s="95">
        <v>800</v>
      </c>
      <c r="F119" s="93">
        <f t="shared" si="17"/>
        <v>800</v>
      </c>
      <c r="G119" s="93"/>
    </row>
    <row r="120" spans="1:9" s="42" customFormat="1" x14ac:dyDescent="0.25">
      <c r="A120" s="25"/>
      <c r="B120" s="59"/>
      <c r="C120" s="1"/>
      <c r="D120" s="63"/>
      <c r="E120" s="95"/>
      <c r="F120" s="93"/>
      <c r="G120" s="93"/>
    </row>
    <row r="121" spans="1:9" s="42" customFormat="1" ht="26.4" x14ac:dyDescent="0.25">
      <c r="A121" s="25"/>
      <c r="B121" s="58" t="s">
        <v>196</v>
      </c>
      <c r="C121" s="1" t="s">
        <v>38</v>
      </c>
      <c r="D121" s="63">
        <v>1</v>
      </c>
      <c r="E121" s="95">
        <v>5000</v>
      </c>
      <c r="F121" s="93">
        <f t="shared" ref="F121" si="18">E121*D121</f>
        <v>5000</v>
      </c>
      <c r="G121" s="93"/>
    </row>
    <row r="122" spans="1:9" s="42" customFormat="1" x14ac:dyDescent="0.25">
      <c r="A122" s="25"/>
      <c r="B122" s="59" t="s">
        <v>197</v>
      </c>
      <c r="C122" s="1"/>
      <c r="D122" s="63"/>
      <c r="E122" s="95"/>
      <c r="F122" s="93"/>
      <c r="G122" s="93"/>
    </row>
    <row r="123" spans="1:9" s="42" customFormat="1" x14ac:dyDescent="0.25">
      <c r="A123" s="25"/>
      <c r="B123" s="59"/>
      <c r="C123" s="1"/>
      <c r="D123" s="63"/>
      <c r="E123" s="95"/>
      <c r="F123" s="93"/>
      <c r="G123" s="93"/>
    </row>
    <row r="124" spans="1:9" x14ac:dyDescent="0.25">
      <c r="A124" s="3" t="s">
        <v>198</v>
      </c>
      <c r="B124" s="64" t="s">
        <v>105</v>
      </c>
      <c r="C124" s="1"/>
      <c r="D124" s="63"/>
      <c r="E124" s="95"/>
      <c r="F124" s="93"/>
      <c r="G124" s="93"/>
      <c r="H124" s="42"/>
      <c r="I124" s="42"/>
    </row>
    <row r="125" spans="1:9" s="42" customFormat="1" x14ac:dyDescent="0.25">
      <c r="A125" s="25"/>
      <c r="B125" s="59"/>
      <c r="C125" s="1"/>
      <c r="D125" s="63"/>
      <c r="E125" s="95"/>
      <c r="F125" s="93"/>
      <c r="G125" s="93"/>
    </row>
    <row r="126" spans="1:9" s="42" customFormat="1" ht="26.4" x14ac:dyDescent="0.25">
      <c r="A126" s="25"/>
      <c r="B126" s="58" t="s">
        <v>249</v>
      </c>
      <c r="C126" s="1"/>
      <c r="D126" s="63"/>
      <c r="E126" s="95"/>
      <c r="F126" s="93"/>
      <c r="G126" s="93"/>
    </row>
    <row r="127" spans="1:9" s="42" customFormat="1" ht="26.4" x14ac:dyDescent="0.25">
      <c r="A127" s="25"/>
      <c r="B127" s="66" t="s">
        <v>106</v>
      </c>
      <c r="C127" s="1" t="s">
        <v>38</v>
      </c>
      <c r="D127" s="63">
        <v>1</v>
      </c>
      <c r="E127" s="95">
        <v>2000</v>
      </c>
      <c r="F127" s="93">
        <f>E127*D127</f>
        <v>2000</v>
      </c>
      <c r="G127" s="93"/>
    </row>
    <row r="128" spans="1:9" s="42" customFormat="1" x14ac:dyDescent="0.25">
      <c r="A128" s="25"/>
      <c r="B128" s="59" t="s">
        <v>51</v>
      </c>
      <c r="C128" s="1"/>
      <c r="D128" s="63"/>
      <c r="E128" s="95"/>
      <c r="F128" s="93"/>
      <c r="G128" s="93"/>
    </row>
    <row r="129" spans="1:7" s="42" customFormat="1" x14ac:dyDescent="0.25">
      <c r="A129" s="25"/>
      <c r="B129" s="59" t="s">
        <v>61</v>
      </c>
      <c r="C129" s="1"/>
      <c r="D129" s="63"/>
      <c r="E129" s="95"/>
      <c r="F129" s="93"/>
      <c r="G129" s="93"/>
    </row>
    <row r="130" spans="1:7" s="42" customFormat="1" x14ac:dyDescent="0.25">
      <c r="A130" s="25"/>
      <c r="B130" s="59" t="s">
        <v>62</v>
      </c>
      <c r="C130" s="1"/>
      <c r="D130" s="63"/>
      <c r="E130" s="95"/>
      <c r="F130" s="93"/>
      <c r="G130" s="93"/>
    </row>
    <row r="131" spans="1:7" s="42" customFormat="1" x14ac:dyDescent="0.25">
      <c r="A131" s="25"/>
      <c r="B131" s="59" t="s">
        <v>60</v>
      </c>
      <c r="C131" s="1"/>
      <c r="D131" s="63"/>
      <c r="E131" s="95"/>
      <c r="F131" s="93"/>
      <c r="G131" s="93"/>
    </row>
    <row r="132" spans="1:7" s="42" customFormat="1" x14ac:dyDescent="0.25">
      <c r="A132" s="25"/>
      <c r="B132" s="66" t="s">
        <v>107</v>
      </c>
      <c r="C132" s="1" t="s">
        <v>40</v>
      </c>
      <c r="D132" s="63">
        <v>1</v>
      </c>
      <c r="E132" s="95">
        <v>100</v>
      </c>
      <c r="F132" s="93">
        <f t="shared" ref="F132:F135" si="19">E132*D132</f>
        <v>100</v>
      </c>
      <c r="G132" s="93"/>
    </row>
    <row r="133" spans="1:7" s="42" customFormat="1" ht="26.4" x14ac:dyDescent="0.25">
      <c r="A133" s="25"/>
      <c r="B133" s="66" t="s">
        <v>56</v>
      </c>
      <c r="C133" s="1" t="s">
        <v>38</v>
      </c>
      <c r="D133" s="63">
        <v>1</v>
      </c>
      <c r="E133" s="95">
        <v>500</v>
      </c>
      <c r="F133" s="93">
        <f t="shared" si="19"/>
        <v>500</v>
      </c>
      <c r="G133" s="93"/>
    </row>
    <row r="134" spans="1:7" s="42" customFormat="1" x14ac:dyDescent="0.25">
      <c r="A134" s="25"/>
      <c r="B134" s="66" t="s">
        <v>64</v>
      </c>
      <c r="C134" s="1" t="s">
        <v>40</v>
      </c>
      <c r="D134" s="63">
        <v>2</v>
      </c>
      <c r="E134" s="95">
        <v>150</v>
      </c>
      <c r="F134" s="93">
        <f t="shared" si="19"/>
        <v>300</v>
      </c>
      <c r="G134" s="93"/>
    </row>
    <row r="135" spans="1:7" s="42" customFormat="1" x14ac:dyDescent="0.25">
      <c r="A135" s="25"/>
      <c r="B135" s="66" t="s">
        <v>63</v>
      </c>
      <c r="C135" s="1" t="s">
        <v>40</v>
      </c>
      <c r="D135" s="63">
        <v>2</v>
      </c>
      <c r="E135" s="95">
        <v>100</v>
      </c>
      <c r="F135" s="93">
        <f t="shared" si="19"/>
        <v>200</v>
      </c>
      <c r="G135" s="93"/>
    </row>
    <row r="136" spans="1:7" s="42" customFormat="1" x14ac:dyDescent="0.25">
      <c r="A136" s="25"/>
      <c r="B136" s="66" t="s">
        <v>58</v>
      </c>
      <c r="C136" s="1"/>
      <c r="D136" s="63"/>
      <c r="E136" s="95"/>
      <c r="F136" s="93"/>
      <c r="G136" s="93"/>
    </row>
    <row r="137" spans="1:7" s="42" customFormat="1" x14ac:dyDescent="0.25">
      <c r="A137" s="25"/>
      <c r="B137" s="59" t="s">
        <v>111</v>
      </c>
      <c r="C137" s="1" t="s">
        <v>40</v>
      </c>
      <c r="D137" s="63">
        <v>1</v>
      </c>
      <c r="E137" s="98">
        <v>150</v>
      </c>
      <c r="F137" s="93">
        <f t="shared" ref="F137:F140" si="20">E137*D137</f>
        <v>150</v>
      </c>
      <c r="G137" s="93"/>
    </row>
    <row r="138" spans="1:7" s="42" customFormat="1" x14ac:dyDescent="0.25">
      <c r="A138" s="25"/>
      <c r="B138" s="66" t="s">
        <v>108</v>
      </c>
      <c r="C138" s="1" t="s">
        <v>40</v>
      </c>
      <c r="D138" s="63">
        <v>1</v>
      </c>
      <c r="E138" s="95">
        <v>60</v>
      </c>
      <c r="F138" s="93">
        <f t="shared" si="20"/>
        <v>60</v>
      </c>
      <c r="G138" s="93"/>
    </row>
    <row r="139" spans="1:7" s="42" customFormat="1" x14ac:dyDescent="0.25">
      <c r="A139" s="25"/>
      <c r="B139" s="66" t="s">
        <v>59</v>
      </c>
      <c r="C139" s="1" t="s">
        <v>40</v>
      </c>
      <c r="D139" s="63">
        <v>1</v>
      </c>
      <c r="E139" s="95">
        <v>100</v>
      </c>
      <c r="F139" s="93">
        <f t="shared" si="20"/>
        <v>100</v>
      </c>
      <c r="G139" s="93"/>
    </row>
    <row r="140" spans="1:7" s="42" customFormat="1" x14ac:dyDescent="0.25">
      <c r="A140" s="25"/>
      <c r="B140" s="66" t="s">
        <v>109</v>
      </c>
      <c r="C140" s="1" t="s">
        <v>40</v>
      </c>
      <c r="D140" s="63">
        <v>1</v>
      </c>
      <c r="E140" s="95">
        <v>150</v>
      </c>
      <c r="F140" s="93">
        <f t="shared" si="20"/>
        <v>150</v>
      </c>
      <c r="G140" s="93"/>
    </row>
    <row r="141" spans="1:7" s="42" customFormat="1" x14ac:dyDescent="0.25">
      <c r="A141" s="25"/>
      <c r="B141" s="66" t="s">
        <v>80</v>
      </c>
      <c r="C141" s="1" t="s">
        <v>50</v>
      </c>
      <c r="D141" s="63"/>
      <c r="E141" s="95"/>
      <c r="F141" s="93"/>
      <c r="G141" s="93"/>
    </row>
    <row r="142" spans="1:7" s="42" customFormat="1" x14ac:dyDescent="0.25">
      <c r="A142" s="25"/>
      <c r="B142" s="66" t="s">
        <v>57</v>
      </c>
      <c r="C142" s="1"/>
      <c r="D142" s="63"/>
      <c r="E142" s="95"/>
      <c r="F142" s="93"/>
      <c r="G142" s="93"/>
    </row>
    <row r="143" spans="1:7" s="42" customFormat="1" x14ac:dyDescent="0.25">
      <c r="A143" s="25"/>
      <c r="B143" s="59" t="s">
        <v>111</v>
      </c>
      <c r="C143" s="1" t="s">
        <v>40</v>
      </c>
      <c r="D143" s="63">
        <v>3</v>
      </c>
      <c r="E143" s="95">
        <v>100</v>
      </c>
      <c r="F143" s="93">
        <f t="shared" ref="F143" si="21">E143*D143</f>
        <v>300</v>
      </c>
      <c r="G143" s="93"/>
    </row>
    <row r="144" spans="1:7" s="42" customFormat="1" x14ac:dyDescent="0.25">
      <c r="A144" s="25"/>
      <c r="B144" s="59"/>
      <c r="C144" s="1"/>
      <c r="D144" s="63"/>
      <c r="E144" s="95"/>
      <c r="F144" s="93"/>
      <c r="G144" s="93"/>
    </row>
    <row r="145" spans="1:7" s="42" customFormat="1" ht="26.4" x14ac:dyDescent="0.25">
      <c r="A145" s="25"/>
      <c r="B145" s="58" t="s">
        <v>250</v>
      </c>
      <c r="C145" s="1"/>
      <c r="D145" s="63"/>
      <c r="E145" s="95"/>
      <c r="F145" s="93"/>
      <c r="G145" s="93"/>
    </row>
    <row r="146" spans="1:7" s="42" customFormat="1" ht="26.4" x14ac:dyDescent="0.25">
      <c r="A146" s="25"/>
      <c r="B146" s="66" t="s">
        <v>106</v>
      </c>
      <c r="C146" s="1" t="s">
        <v>38</v>
      </c>
      <c r="D146" s="63">
        <v>1</v>
      </c>
      <c r="E146" s="95">
        <v>2000</v>
      </c>
      <c r="F146" s="93">
        <f>E146*D146</f>
        <v>2000</v>
      </c>
      <c r="G146" s="93"/>
    </row>
    <row r="147" spans="1:7" s="42" customFormat="1" x14ac:dyDescent="0.25">
      <c r="A147" s="25"/>
      <c r="B147" s="59" t="s">
        <v>51</v>
      </c>
      <c r="C147" s="1"/>
      <c r="D147" s="63"/>
      <c r="E147" s="95"/>
      <c r="F147" s="93"/>
      <c r="G147" s="93"/>
    </row>
    <row r="148" spans="1:7" s="42" customFormat="1" x14ac:dyDescent="0.25">
      <c r="A148" s="25"/>
      <c r="B148" s="59" t="s">
        <v>61</v>
      </c>
      <c r="C148" s="1"/>
      <c r="D148" s="63"/>
      <c r="E148" s="95"/>
      <c r="F148" s="93"/>
      <c r="G148" s="93"/>
    </row>
    <row r="149" spans="1:7" s="42" customFormat="1" x14ac:dyDescent="0.25">
      <c r="A149" s="25"/>
      <c r="B149" s="59" t="s">
        <v>62</v>
      </c>
      <c r="C149" s="1"/>
      <c r="D149" s="63"/>
      <c r="E149" s="95"/>
      <c r="F149" s="93"/>
      <c r="G149" s="93"/>
    </row>
    <row r="150" spans="1:7" s="42" customFormat="1" x14ac:dyDescent="0.25">
      <c r="A150" s="25"/>
      <c r="B150" s="59" t="s">
        <v>60</v>
      </c>
      <c r="C150" s="1"/>
      <c r="D150" s="63"/>
      <c r="E150" s="95"/>
      <c r="F150" s="93"/>
      <c r="G150" s="93"/>
    </row>
    <row r="151" spans="1:7" s="42" customFormat="1" x14ac:dyDescent="0.25">
      <c r="A151" s="25"/>
      <c r="B151" s="66" t="s">
        <v>107</v>
      </c>
      <c r="C151" s="1" t="s">
        <v>40</v>
      </c>
      <c r="D151" s="63">
        <v>1</v>
      </c>
      <c r="E151" s="95">
        <v>100</v>
      </c>
      <c r="F151" s="93">
        <f t="shared" ref="F151:F154" si="22">E151*D151</f>
        <v>100</v>
      </c>
      <c r="G151" s="93"/>
    </row>
    <row r="152" spans="1:7" s="42" customFormat="1" ht="26.4" x14ac:dyDescent="0.25">
      <c r="A152" s="25"/>
      <c r="B152" s="66" t="s">
        <v>56</v>
      </c>
      <c r="C152" s="1" t="s">
        <v>38</v>
      </c>
      <c r="D152" s="63">
        <v>1</v>
      </c>
      <c r="E152" s="95">
        <v>500</v>
      </c>
      <c r="F152" s="93">
        <f t="shared" si="22"/>
        <v>500</v>
      </c>
      <c r="G152" s="93"/>
    </row>
    <row r="153" spans="1:7" s="42" customFormat="1" x14ac:dyDescent="0.25">
      <c r="A153" s="25"/>
      <c r="B153" s="66" t="s">
        <v>64</v>
      </c>
      <c r="C153" s="1" t="s">
        <v>40</v>
      </c>
      <c r="D153" s="63">
        <v>2</v>
      </c>
      <c r="E153" s="95">
        <v>150</v>
      </c>
      <c r="F153" s="93">
        <f t="shared" si="22"/>
        <v>300</v>
      </c>
      <c r="G153" s="93"/>
    </row>
    <row r="154" spans="1:7" s="42" customFormat="1" x14ac:dyDescent="0.25">
      <c r="A154" s="25"/>
      <c r="B154" s="66" t="s">
        <v>63</v>
      </c>
      <c r="C154" s="1" t="s">
        <v>40</v>
      </c>
      <c r="D154" s="63">
        <v>2</v>
      </c>
      <c r="E154" s="95">
        <v>100</v>
      </c>
      <c r="F154" s="93">
        <f t="shared" si="22"/>
        <v>200</v>
      </c>
      <c r="G154" s="93"/>
    </row>
    <row r="155" spans="1:7" s="42" customFormat="1" x14ac:dyDescent="0.25">
      <c r="A155" s="25"/>
      <c r="B155" s="66" t="s">
        <v>58</v>
      </c>
      <c r="C155" s="1"/>
      <c r="D155" s="63"/>
      <c r="E155" s="95"/>
      <c r="F155" s="93"/>
      <c r="G155" s="93"/>
    </row>
    <row r="156" spans="1:7" s="42" customFormat="1" x14ac:dyDescent="0.25">
      <c r="A156" s="25"/>
      <c r="B156" s="59" t="s">
        <v>111</v>
      </c>
      <c r="C156" s="1" t="s">
        <v>40</v>
      </c>
      <c r="D156" s="63">
        <v>1</v>
      </c>
      <c r="E156" s="98">
        <v>150</v>
      </c>
      <c r="F156" s="93">
        <f t="shared" ref="F156:F159" si="23">E156*D156</f>
        <v>150</v>
      </c>
      <c r="G156" s="93"/>
    </row>
    <row r="157" spans="1:7" s="42" customFormat="1" x14ac:dyDescent="0.25">
      <c r="A157" s="25"/>
      <c r="B157" s="66" t="s">
        <v>108</v>
      </c>
      <c r="C157" s="1" t="s">
        <v>40</v>
      </c>
      <c r="D157" s="63">
        <v>1</v>
      </c>
      <c r="E157" s="95">
        <v>60</v>
      </c>
      <c r="F157" s="93">
        <f t="shared" si="23"/>
        <v>60</v>
      </c>
      <c r="G157" s="93"/>
    </row>
    <row r="158" spans="1:7" s="42" customFormat="1" x14ac:dyDescent="0.25">
      <c r="A158" s="25"/>
      <c r="B158" s="66" t="s">
        <v>59</v>
      </c>
      <c r="C158" s="1" t="s">
        <v>40</v>
      </c>
      <c r="D158" s="63">
        <v>1</v>
      </c>
      <c r="E158" s="95">
        <v>100</v>
      </c>
      <c r="F158" s="93">
        <f t="shared" si="23"/>
        <v>100</v>
      </c>
      <c r="G158" s="93"/>
    </row>
    <row r="159" spans="1:7" s="42" customFormat="1" x14ac:dyDescent="0.25">
      <c r="A159" s="25"/>
      <c r="B159" s="66" t="s">
        <v>109</v>
      </c>
      <c r="C159" s="1" t="s">
        <v>40</v>
      </c>
      <c r="D159" s="63">
        <v>1</v>
      </c>
      <c r="E159" s="95">
        <v>150</v>
      </c>
      <c r="F159" s="93">
        <f t="shared" si="23"/>
        <v>150</v>
      </c>
      <c r="G159" s="93"/>
    </row>
    <row r="160" spans="1:7" s="42" customFormat="1" x14ac:dyDescent="0.25">
      <c r="A160" s="25"/>
      <c r="B160" s="66" t="s">
        <v>80</v>
      </c>
      <c r="C160" s="1" t="s">
        <v>50</v>
      </c>
      <c r="D160" s="63"/>
      <c r="E160" s="95"/>
      <c r="F160" s="93"/>
      <c r="G160" s="93"/>
    </row>
    <row r="161" spans="1:7" s="42" customFormat="1" x14ac:dyDescent="0.25">
      <c r="A161" s="25"/>
      <c r="B161" s="66" t="s">
        <v>57</v>
      </c>
      <c r="C161" s="1"/>
      <c r="D161" s="63"/>
      <c r="E161" s="95"/>
      <c r="F161" s="93"/>
      <c r="G161" s="93"/>
    </row>
    <row r="162" spans="1:7" s="42" customFormat="1" x14ac:dyDescent="0.25">
      <c r="A162" s="25"/>
      <c r="B162" s="59" t="s">
        <v>111</v>
      </c>
      <c r="C162" s="1" t="s">
        <v>40</v>
      </c>
      <c r="D162" s="63">
        <v>3</v>
      </c>
      <c r="E162" s="95">
        <v>100</v>
      </c>
      <c r="F162" s="93">
        <f t="shared" ref="F162" si="24">E162*D162</f>
        <v>300</v>
      </c>
      <c r="G162" s="93"/>
    </row>
    <row r="163" spans="1:7" s="42" customFormat="1" x14ac:dyDescent="0.25">
      <c r="A163" s="25"/>
      <c r="B163" s="59"/>
      <c r="C163" s="1"/>
      <c r="D163" s="63"/>
      <c r="E163" s="95"/>
      <c r="F163" s="93"/>
      <c r="G163" s="93"/>
    </row>
    <row r="164" spans="1:7" s="42" customFormat="1" ht="26.4" x14ac:dyDescent="0.25">
      <c r="A164" s="25"/>
      <c r="B164" s="58" t="s">
        <v>379</v>
      </c>
      <c r="C164" s="1"/>
      <c r="D164" s="63"/>
      <c r="E164" s="95"/>
      <c r="F164" s="93"/>
      <c r="G164" s="93"/>
    </row>
    <row r="165" spans="1:7" s="42" customFormat="1" ht="26.4" x14ac:dyDescent="0.25">
      <c r="A165" s="25"/>
      <c r="B165" s="66" t="s">
        <v>106</v>
      </c>
      <c r="C165" s="1" t="s">
        <v>38</v>
      </c>
      <c r="D165" s="63">
        <v>1</v>
      </c>
      <c r="E165" s="95">
        <v>2000</v>
      </c>
      <c r="F165" s="93">
        <f>E165*D165</f>
        <v>2000</v>
      </c>
      <c r="G165" s="93"/>
    </row>
    <row r="166" spans="1:7" s="42" customFormat="1" x14ac:dyDescent="0.25">
      <c r="A166" s="25"/>
      <c r="B166" s="59" t="s">
        <v>51</v>
      </c>
      <c r="C166" s="1"/>
      <c r="D166" s="63"/>
      <c r="E166" s="95"/>
      <c r="F166" s="93"/>
      <c r="G166" s="93"/>
    </row>
    <row r="167" spans="1:7" s="42" customFormat="1" x14ac:dyDescent="0.25">
      <c r="A167" s="25"/>
      <c r="B167" s="59" t="s">
        <v>61</v>
      </c>
      <c r="C167" s="1"/>
      <c r="D167" s="63"/>
      <c r="E167" s="95"/>
      <c r="F167" s="93"/>
      <c r="G167" s="93"/>
    </row>
    <row r="168" spans="1:7" s="42" customFormat="1" x14ac:dyDescent="0.25">
      <c r="A168" s="25"/>
      <c r="B168" s="59" t="s">
        <v>62</v>
      </c>
      <c r="C168" s="1"/>
      <c r="D168" s="63"/>
      <c r="E168" s="95"/>
      <c r="F168" s="93"/>
      <c r="G168" s="93"/>
    </row>
    <row r="169" spans="1:7" s="42" customFormat="1" x14ac:dyDescent="0.25">
      <c r="A169" s="25"/>
      <c r="B169" s="59" t="s">
        <v>60</v>
      </c>
      <c r="C169" s="1"/>
      <c r="D169" s="63"/>
      <c r="E169" s="95"/>
      <c r="F169" s="93"/>
      <c r="G169" s="93"/>
    </row>
    <row r="170" spans="1:7" s="42" customFormat="1" x14ac:dyDescent="0.25">
      <c r="A170" s="25"/>
      <c r="B170" s="66" t="s">
        <v>107</v>
      </c>
      <c r="C170" s="1" t="s">
        <v>40</v>
      </c>
      <c r="D170" s="63">
        <v>1</v>
      </c>
      <c r="E170" s="95">
        <v>100</v>
      </c>
      <c r="F170" s="93">
        <f t="shared" ref="F170:F173" si="25">E170*D170</f>
        <v>100</v>
      </c>
      <c r="G170" s="93"/>
    </row>
    <row r="171" spans="1:7" s="42" customFormat="1" ht="26.4" x14ac:dyDescent="0.25">
      <c r="A171" s="25"/>
      <c r="B171" s="66" t="s">
        <v>56</v>
      </c>
      <c r="C171" s="1" t="s">
        <v>38</v>
      </c>
      <c r="D171" s="63">
        <v>1</v>
      </c>
      <c r="E171" s="95">
        <v>500</v>
      </c>
      <c r="F171" s="93">
        <f t="shared" si="25"/>
        <v>500</v>
      </c>
      <c r="G171" s="93"/>
    </row>
    <row r="172" spans="1:7" s="42" customFormat="1" x14ac:dyDescent="0.25">
      <c r="A172" s="25"/>
      <c r="B172" s="66" t="s">
        <v>64</v>
      </c>
      <c r="C172" s="1" t="s">
        <v>40</v>
      </c>
      <c r="D172" s="63">
        <v>2</v>
      </c>
      <c r="E172" s="95">
        <v>150</v>
      </c>
      <c r="F172" s="93">
        <f t="shared" si="25"/>
        <v>300</v>
      </c>
      <c r="G172" s="93"/>
    </row>
    <row r="173" spans="1:7" s="42" customFormat="1" x14ac:dyDescent="0.25">
      <c r="A173" s="25"/>
      <c r="B173" s="66" t="s">
        <v>63</v>
      </c>
      <c r="C173" s="1" t="s">
        <v>40</v>
      </c>
      <c r="D173" s="63">
        <v>2</v>
      </c>
      <c r="E173" s="95">
        <v>100</v>
      </c>
      <c r="F173" s="93">
        <f t="shared" si="25"/>
        <v>200</v>
      </c>
      <c r="G173" s="93"/>
    </row>
    <row r="174" spans="1:7" s="42" customFormat="1" x14ac:dyDescent="0.25">
      <c r="A174" s="25"/>
      <c r="B174" s="66" t="s">
        <v>58</v>
      </c>
      <c r="C174" s="1"/>
      <c r="D174" s="63"/>
      <c r="E174" s="95"/>
      <c r="F174" s="93"/>
      <c r="G174" s="93"/>
    </row>
    <row r="175" spans="1:7" s="42" customFormat="1" x14ac:dyDescent="0.25">
      <c r="A175" s="25"/>
      <c r="B175" s="59" t="s">
        <v>111</v>
      </c>
      <c r="C175" s="1" t="s">
        <v>40</v>
      </c>
      <c r="D175" s="63">
        <v>1</v>
      </c>
      <c r="E175" s="98">
        <v>150</v>
      </c>
      <c r="F175" s="93">
        <f t="shared" ref="F175:F178" si="26">E175*D175</f>
        <v>150</v>
      </c>
      <c r="G175" s="93"/>
    </row>
    <row r="176" spans="1:7" s="42" customFormat="1" x14ac:dyDescent="0.25">
      <c r="A176" s="25"/>
      <c r="B176" s="66" t="s">
        <v>108</v>
      </c>
      <c r="C176" s="1" t="s">
        <v>40</v>
      </c>
      <c r="D176" s="63">
        <v>1</v>
      </c>
      <c r="E176" s="95">
        <v>60</v>
      </c>
      <c r="F176" s="93">
        <f t="shared" si="26"/>
        <v>60</v>
      </c>
      <c r="G176" s="93"/>
    </row>
    <row r="177" spans="1:7" s="42" customFormat="1" x14ac:dyDescent="0.25">
      <c r="A177" s="25"/>
      <c r="B177" s="66" t="s">
        <v>59</v>
      </c>
      <c r="C177" s="1" t="s">
        <v>40</v>
      </c>
      <c r="D177" s="63">
        <v>1</v>
      </c>
      <c r="E177" s="95">
        <v>100</v>
      </c>
      <c r="F177" s="93">
        <f t="shared" si="26"/>
        <v>100</v>
      </c>
      <c r="G177" s="93"/>
    </row>
    <row r="178" spans="1:7" s="42" customFormat="1" x14ac:dyDescent="0.25">
      <c r="A178" s="25"/>
      <c r="B178" s="66" t="s">
        <v>109</v>
      </c>
      <c r="C178" s="1" t="s">
        <v>40</v>
      </c>
      <c r="D178" s="63">
        <v>1</v>
      </c>
      <c r="E178" s="95">
        <v>150</v>
      </c>
      <c r="F178" s="93">
        <f t="shared" si="26"/>
        <v>150</v>
      </c>
      <c r="G178" s="93"/>
    </row>
    <row r="179" spans="1:7" s="42" customFormat="1" x14ac:dyDescent="0.25">
      <c r="A179" s="25"/>
      <c r="B179" s="66" t="s">
        <v>80</v>
      </c>
      <c r="C179" s="1" t="s">
        <v>50</v>
      </c>
      <c r="D179" s="63"/>
      <c r="E179" s="95"/>
      <c r="F179" s="93"/>
      <c r="G179" s="93"/>
    </row>
    <row r="180" spans="1:7" s="42" customFormat="1" x14ac:dyDescent="0.25">
      <c r="A180" s="25"/>
      <c r="B180" s="66" t="s">
        <v>57</v>
      </c>
      <c r="C180" s="1"/>
      <c r="D180" s="63"/>
      <c r="E180" s="95"/>
      <c r="F180" s="93"/>
      <c r="G180" s="93"/>
    </row>
    <row r="181" spans="1:7" s="42" customFormat="1" x14ac:dyDescent="0.25">
      <c r="A181" s="25"/>
      <c r="B181" s="59" t="s">
        <v>111</v>
      </c>
      <c r="C181" s="1" t="s">
        <v>40</v>
      </c>
      <c r="D181" s="63">
        <v>3</v>
      </c>
      <c r="E181" s="95">
        <v>100</v>
      </c>
      <c r="F181" s="93">
        <f t="shared" ref="F181" si="27">E181*D181</f>
        <v>300</v>
      </c>
      <c r="G181" s="93"/>
    </row>
    <row r="182" spans="1:7" s="42" customFormat="1" x14ac:dyDescent="0.25">
      <c r="A182" s="25"/>
      <c r="B182" s="66"/>
      <c r="C182" s="1"/>
      <c r="D182" s="63"/>
      <c r="E182" s="95"/>
      <c r="F182" s="93"/>
      <c r="G182" s="93"/>
    </row>
    <row r="183" spans="1:7" s="42" customFormat="1" x14ac:dyDescent="0.25">
      <c r="A183" s="25"/>
      <c r="B183" s="58" t="s">
        <v>110</v>
      </c>
      <c r="C183" s="1" t="s">
        <v>40</v>
      </c>
      <c r="D183" s="63">
        <v>1</v>
      </c>
      <c r="E183" s="95">
        <v>300</v>
      </c>
      <c r="F183" s="93">
        <f t="shared" ref="F183" si="28">E183*D183</f>
        <v>300</v>
      </c>
      <c r="G183" s="93"/>
    </row>
    <row r="184" spans="1:7" s="42" customFormat="1" x14ac:dyDescent="0.25">
      <c r="A184" s="25"/>
      <c r="B184" s="59"/>
      <c r="C184" s="1"/>
      <c r="D184" s="63"/>
      <c r="E184" s="95"/>
      <c r="F184" s="93"/>
      <c r="G184" s="93"/>
    </row>
    <row r="185" spans="1:7" s="42" customFormat="1" ht="26.4" x14ac:dyDescent="0.25">
      <c r="A185" s="25"/>
      <c r="B185" s="58" t="s">
        <v>251</v>
      </c>
      <c r="C185" s="1"/>
      <c r="D185" s="63"/>
      <c r="E185" s="95"/>
      <c r="F185" s="93"/>
      <c r="G185" s="93"/>
    </row>
    <row r="186" spans="1:7" s="42" customFormat="1" ht="26.4" x14ac:dyDescent="0.25">
      <c r="A186" s="25"/>
      <c r="B186" s="66" t="s">
        <v>106</v>
      </c>
      <c r="C186" s="1" t="s">
        <v>38</v>
      </c>
      <c r="D186" s="63">
        <v>1</v>
      </c>
      <c r="E186" s="95">
        <v>2000</v>
      </c>
      <c r="F186" s="93">
        <f>E186*D186</f>
        <v>2000</v>
      </c>
      <c r="G186" s="93"/>
    </row>
    <row r="187" spans="1:7" s="42" customFormat="1" x14ac:dyDescent="0.25">
      <c r="A187" s="25"/>
      <c r="B187" s="59" t="s">
        <v>51</v>
      </c>
      <c r="C187" s="1"/>
      <c r="D187" s="63"/>
      <c r="E187" s="95"/>
      <c r="F187" s="93"/>
      <c r="G187" s="93"/>
    </row>
    <row r="188" spans="1:7" s="42" customFormat="1" x14ac:dyDescent="0.25">
      <c r="A188" s="25"/>
      <c r="B188" s="59" t="s">
        <v>61</v>
      </c>
      <c r="C188" s="1"/>
      <c r="D188" s="63"/>
      <c r="E188" s="95"/>
      <c r="F188" s="93"/>
      <c r="G188" s="93"/>
    </row>
    <row r="189" spans="1:7" s="42" customFormat="1" x14ac:dyDescent="0.25">
      <c r="A189" s="25"/>
      <c r="B189" s="59" t="s">
        <v>62</v>
      </c>
      <c r="C189" s="1"/>
      <c r="D189" s="63"/>
      <c r="E189" s="95"/>
      <c r="F189" s="93"/>
      <c r="G189" s="93"/>
    </row>
    <row r="190" spans="1:7" s="42" customFormat="1" x14ac:dyDescent="0.25">
      <c r="A190" s="25"/>
      <c r="B190" s="59" t="s">
        <v>60</v>
      </c>
      <c r="C190" s="1"/>
      <c r="D190" s="63"/>
      <c r="E190" s="95"/>
      <c r="F190" s="93"/>
      <c r="G190" s="93"/>
    </row>
    <row r="191" spans="1:7" s="42" customFormat="1" x14ac:dyDescent="0.25">
      <c r="A191" s="25"/>
      <c r="B191" s="66" t="s">
        <v>107</v>
      </c>
      <c r="C191" s="1" t="s">
        <v>40</v>
      </c>
      <c r="D191" s="63">
        <v>1</v>
      </c>
      <c r="E191" s="95">
        <v>100</v>
      </c>
      <c r="F191" s="93">
        <f t="shared" ref="F191:F193" si="29">E191*D191</f>
        <v>100</v>
      </c>
      <c r="G191" s="93"/>
    </row>
    <row r="192" spans="1:7" s="42" customFormat="1" x14ac:dyDescent="0.25">
      <c r="A192" s="25"/>
      <c r="B192" s="66" t="s">
        <v>64</v>
      </c>
      <c r="C192" s="1" t="s">
        <v>40</v>
      </c>
      <c r="D192" s="63">
        <v>2</v>
      </c>
      <c r="E192" s="95">
        <v>150</v>
      </c>
      <c r="F192" s="93">
        <f t="shared" si="29"/>
        <v>300</v>
      </c>
      <c r="G192" s="93"/>
    </row>
    <row r="193" spans="1:9" s="42" customFormat="1" x14ac:dyDescent="0.25">
      <c r="A193" s="25"/>
      <c r="B193" s="66" t="s">
        <v>63</v>
      </c>
      <c r="C193" s="1" t="s">
        <v>40</v>
      </c>
      <c r="D193" s="63">
        <v>2</v>
      </c>
      <c r="E193" s="95">
        <v>100</v>
      </c>
      <c r="F193" s="93">
        <f t="shared" si="29"/>
        <v>200</v>
      </c>
      <c r="G193" s="93"/>
    </row>
    <row r="194" spans="1:9" s="42" customFormat="1" x14ac:dyDescent="0.25">
      <c r="A194" s="25"/>
      <c r="B194" s="66" t="s">
        <v>58</v>
      </c>
      <c r="C194" s="1"/>
      <c r="D194" s="63"/>
      <c r="E194" s="95"/>
      <c r="F194" s="93"/>
      <c r="G194" s="93"/>
    </row>
    <row r="195" spans="1:9" s="42" customFormat="1" x14ac:dyDescent="0.25">
      <c r="A195" s="25"/>
      <c r="B195" s="59" t="s">
        <v>111</v>
      </c>
      <c r="C195" s="1" t="s">
        <v>40</v>
      </c>
      <c r="D195" s="63">
        <v>1</v>
      </c>
      <c r="E195" s="95">
        <v>150</v>
      </c>
      <c r="F195" s="93">
        <f t="shared" ref="F195:F197" si="30">E195*D195</f>
        <v>150</v>
      </c>
      <c r="G195" s="93"/>
    </row>
    <row r="196" spans="1:9" s="42" customFormat="1" x14ac:dyDescent="0.25">
      <c r="A196" s="25"/>
      <c r="B196" s="66" t="s">
        <v>108</v>
      </c>
      <c r="C196" s="1" t="s">
        <v>40</v>
      </c>
      <c r="D196" s="63">
        <v>1</v>
      </c>
      <c r="E196" s="95">
        <v>60</v>
      </c>
      <c r="F196" s="93">
        <f t="shared" si="30"/>
        <v>60</v>
      </c>
      <c r="G196" s="93"/>
    </row>
    <row r="197" spans="1:9" s="42" customFormat="1" x14ac:dyDescent="0.25">
      <c r="A197" s="25"/>
      <c r="B197" s="66" t="s">
        <v>59</v>
      </c>
      <c r="C197" s="1" t="s">
        <v>40</v>
      </c>
      <c r="D197" s="63">
        <v>1</v>
      </c>
      <c r="E197" s="95">
        <v>100</v>
      </c>
      <c r="F197" s="93">
        <f t="shared" si="30"/>
        <v>100</v>
      </c>
      <c r="G197" s="93"/>
    </row>
    <row r="198" spans="1:9" s="42" customFormat="1" x14ac:dyDescent="0.25">
      <c r="A198" s="25"/>
      <c r="B198" s="66" t="s">
        <v>80</v>
      </c>
      <c r="C198" s="1" t="s">
        <v>50</v>
      </c>
      <c r="D198" s="63"/>
      <c r="E198" s="95"/>
      <c r="F198" s="93"/>
      <c r="G198" s="93"/>
    </row>
    <row r="199" spans="1:9" s="42" customFormat="1" x14ac:dyDescent="0.25">
      <c r="A199" s="25"/>
      <c r="B199" s="66" t="s">
        <v>57</v>
      </c>
      <c r="C199" s="1"/>
      <c r="D199" s="63"/>
      <c r="E199" s="95"/>
      <c r="F199" s="93"/>
      <c r="G199" s="93"/>
    </row>
    <row r="200" spans="1:9" s="42" customFormat="1" x14ac:dyDescent="0.25">
      <c r="A200" s="25"/>
      <c r="B200" s="59" t="s">
        <v>111</v>
      </c>
      <c r="C200" s="1" t="s">
        <v>40</v>
      </c>
      <c r="D200" s="63">
        <v>3</v>
      </c>
      <c r="E200" s="95">
        <v>100</v>
      </c>
      <c r="F200" s="93">
        <f t="shared" ref="F200" si="31">E200*D200</f>
        <v>300</v>
      </c>
      <c r="G200" s="93"/>
    </row>
    <row r="201" spans="1:9" s="42" customFormat="1" x14ac:dyDescent="0.25">
      <c r="A201" s="25"/>
      <c r="B201" s="58"/>
      <c r="C201" s="1"/>
      <c r="D201" s="63"/>
      <c r="E201" s="95"/>
      <c r="F201" s="93"/>
      <c r="G201" s="93"/>
    </row>
    <row r="202" spans="1:9" x14ac:dyDescent="0.25">
      <c r="A202" s="3" t="s">
        <v>232</v>
      </c>
      <c r="B202" s="64" t="s">
        <v>233</v>
      </c>
      <c r="C202" s="1"/>
      <c r="D202" s="63"/>
      <c r="E202" s="95"/>
      <c r="F202" s="93"/>
      <c r="G202" s="93"/>
      <c r="H202" s="42"/>
      <c r="I202" s="42"/>
    </row>
    <row r="203" spans="1:9" s="42" customFormat="1" x14ac:dyDescent="0.25">
      <c r="A203" s="25"/>
      <c r="B203" s="58"/>
      <c r="C203" s="1"/>
      <c r="D203" s="63"/>
      <c r="E203" s="95"/>
      <c r="F203" s="93"/>
      <c r="G203" s="93"/>
    </row>
    <row r="204" spans="1:9" s="42" customFormat="1" ht="26.4" x14ac:dyDescent="0.25">
      <c r="A204" s="25"/>
      <c r="B204" s="58" t="s">
        <v>238</v>
      </c>
      <c r="C204" s="1"/>
      <c r="D204" s="3"/>
      <c r="E204" s="93"/>
      <c r="F204" s="93"/>
      <c r="G204" s="93"/>
    </row>
    <row r="205" spans="1:9" s="42" customFormat="1" x14ac:dyDescent="0.25">
      <c r="A205" s="25"/>
      <c r="B205" s="59" t="s">
        <v>420</v>
      </c>
      <c r="C205" s="1" t="s">
        <v>41</v>
      </c>
      <c r="D205" s="3">
        <v>680</v>
      </c>
      <c r="E205" s="93">
        <v>65</v>
      </c>
      <c r="F205" s="93">
        <f t="shared" ref="F205:F212" si="32">E205*D205</f>
        <v>44200</v>
      </c>
      <c r="G205" s="93"/>
      <c r="H205" s="42" t="s">
        <v>419</v>
      </c>
    </row>
    <row r="206" spans="1:9" s="42" customFormat="1" x14ac:dyDescent="0.25">
      <c r="A206" s="25"/>
      <c r="B206" s="59" t="s">
        <v>111</v>
      </c>
      <c r="C206" s="1" t="s">
        <v>41</v>
      </c>
      <c r="D206" s="3"/>
      <c r="E206" s="93"/>
      <c r="F206" s="93">
        <f t="shared" si="32"/>
        <v>0</v>
      </c>
      <c r="G206" s="93"/>
    </row>
    <row r="207" spans="1:9" s="42" customFormat="1" x14ac:dyDescent="0.25">
      <c r="A207" s="25"/>
      <c r="B207" s="59" t="s">
        <v>111</v>
      </c>
      <c r="C207" s="1" t="s">
        <v>41</v>
      </c>
      <c r="D207" s="3"/>
      <c r="E207" s="93"/>
      <c r="F207" s="93">
        <f t="shared" si="32"/>
        <v>0</v>
      </c>
      <c r="G207" s="93"/>
    </row>
    <row r="208" spans="1:9" s="42" customFormat="1" x14ac:dyDescent="0.25">
      <c r="A208" s="25"/>
      <c r="B208" s="59" t="s">
        <v>111</v>
      </c>
      <c r="C208" s="1" t="s">
        <v>41</v>
      </c>
      <c r="D208" s="3"/>
      <c r="E208" s="93"/>
      <c r="F208" s="93">
        <f t="shared" si="32"/>
        <v>0</v>
      </c>
      <c r="G208" s="93"/>
    </row>
    <row r="209" spans="1:9" s="42" customFormat="1" x14ac:dyDescent="0.25">
      <c r="A209" s="25"/>
      <c r="B209" s="59" t="s">
        <v>111</v>
      </c>
      <c r="C209" s="1" t="s">
        <v>41</v>
      </c>
      <c r="D209" s="3"/>
      <c r="E209" s="93"/>
      <c r="F209" s="93">
        <f t="shared" si="32"/>
        <v>0</v>
      </c>
      <c r="G209" s="93"/>
    </row>
    <row r="210" spans="1:9" s="42" customFormat="1" x14ac:dyDescent="0.25">
      <c r="A210" s="25"/>
      <c r="B210" s="59" t="s">
        <v>111</v>
      </c>
      <c r="C210" s="1" t="s">
        <v>41</v>
      </c>
      <c r="D210" s="3"/>
      <c r="E210" s="93"/>
      <c r="F210" s="93">
        <f t="shared" si="32"/>
        <v>0</v>
      </c>
      <c r="G210" s="93"/>
    </row>
    <row r="211" spans="1:9" s="42" customFormat="1" x14ac:dyDescent="0.25">
      <c r="A211" s="25"/>
      <c r="B211" s="58" t="s">
        <v>42</v>
      </c>
      <c r="C211" s="1" t="s">
        <v>41</v>
      </c>
      <c r="D211" s="3">
        <v>680</v>
      </c>
      <c r="E211" s="93">
        <v>30</v>
      </c>
      <c r="F211" s="93">
        <f t="shared" si="32"/>
        <v>20400</v>
      </c>
      <c r="G211" s="93"/>
    </row>
    <row r="212" spans="1:9" s="42" customFormat="1" x14ac:dyDescent="0.25">
      <c r="A212" s="25"/>
      <c r="B212" s="58" t="s">
        <v>239</v>
      </c>
      <c r="C212" s="1" t="s">
        <v>55</v>
      </c>
      <c r="D212" s="3">
        <v>0</v>
      </c>
      <c r="E212" s="93"/>
      <c r="F212" s="93">
        <f t="shared" si="32"/>
        <v>0</v>
      </c>
      <c r="G212" s="93"/>
    </row>
    <row r="213" spans="1:9" s="42" customFormat="1" x14ac:dyDescent="0.25">
      <c r="A213" s="25"/>
      <c r="B213" s="58" t="s">
        <v>240</v>
      </c>
      <c r="C213" s="1"/>
      <c r="D213" s="1"/>
      <c r="E213" s="93"/>
      <c r="F213" s="93"/>
      <c r="G213" s="93"/>
    </row>
    <row r="214" spans="1:9" s="42" customFormat="1" x14ac:dyDescent="0.25">
      <c r="A214" s="25"/>
      <c r="B214" s="59" t="s">
        <v>111</v>
      </c>
      <c r="C214" s="1" t="s">
        <v>40</v>
      </c>
      <c r="D214" s="1">
        <v>20</v>
      </c>
      <c r="E214" s="93">
        <v>70</v>
      </c>
      <c r="F214" s="93">
        <f t="shared" ref="F214:F217" si="33">E214*D214</f>
        <v>1400</v>
      </c>
      <c r="G214" s="93"/>
    </row>
    <row r="215" spans="1:9" s="42" customFormat="1" x14ac:dyDescent="0.25">
      <c r="A215" s="25"/>
      <c r="B215" s="59" t="s">
        <v>111</v>
      </c>
      <c r="C215" s="1" t="s">
        <v>40</v>
      </c>
      <c r="D215" s="1"/>
      <c r="E215" s="93"/>
      <c r="F215" s="93">
        <f t="shared" si="33"/>
        <v>0</v>
      </c>
      <c r="G215" s="93"/>
    </row>
    <row r="216" spans="1:9" s="42" customFormat="1" x14ac:dyDescent="0.25">
      <c r="A216" s="25"/>
      <c r="B216" s="59" t="s">
        <v>111</v>
      </c>
      <c r="C216" s="1" t="s">
        <v>40</v>
      </c>
      <c r="D216" s="3"/>
      <c r="E216" s="93"/>
      <c r="F216" s="93">
        <f t="shared" si="33"/>
        <v>0</v>
      </c>
      <c r="G216" s="93"/>
    </row>
    <row r="217" spans="1:9" s="42" customFormat="1" x14ac:dyDescent="0.25">
      <c r="A217" s="25"/>
      <c r="B217" s="58" t="s">
        <v>241</v>
      </c>
      <c r="C217" s="1" t="s">
        <v>38</v>
      </c>
      <c r="D217" s="3">
        <v>1</v>
      </c>
      <c r="E217" s="93">
        <v>2000</v>
      </c>
      <c r="F217" s="93">
        <f t="shared" si="33"/>
        <v>2000</v>
      </c>
      <c r="G217" s="93"/>
    </row>
    <row r="218" spans="1:9" s="42" customFormat="1" x14ac:dyDescent="0.25">
      <c r="A218" s="25"/>
      <c r="B218" s="58"/>
      <c r="C218" s="1"/>
      <c r="D218" s="63"/>
      <c r="E218" s="95"/>
      <c r="F218" s="93"/>
      <c r="G218" s="93"/>
    </row>
    <row r="219" spans="1:9" ht="26.4" x14ac:dyDescent="0.25">
      <c r="A219" s="3" t="s">
        <v>234</v>
      </c>
      <c r="B219" s="64" t="s">
        <v>254</v>
      </c>
      <c r="C219" s="1"/>
      <c r="D219" s="63"/>
      <c r="E219" s="95"/>
      <c r="F219" s="93"/>
      <c r="G219" s="93"/>
      <c r="H219" s="42"/>
      <c r="I219" s="42"/>
    </row>
    <row r="220" spans="1:9" s="42" customFormat="1" x14ac:dyDescent="0.25">
      <c r="A220" s="25"/>
      <c r="B220" s="58"/>
      <c r="C220" s="1"/>
      <c r="D220" s="63"/>
      <c r="E220" s="95"/>
      <c r="F220" s="93"/>
      <c r="G220" s="93"/>
    </row>
    <row r="221" spans="1:9" s="42" customFormat="1" ht="26.4" x14ac:dyDescent="0.25">
      <c r="A221" s="25"/>
      <c r="B221" s="58" t="s">
        <v>238</v>
      </c>
      <c r="C221" s="1" t="s">
        <v>38</v>
      </c>
      <c r="D221" s="3">
        <v>1</v>
      </c>
      <c r="E221" s="93">
        <v>6000</v>
      </c>
      <c r="F221" s="93">
        <f t="shared" ref="F221:F228" si="34">E221*D221</f>
        <v>6000</v>
      </c>
      <c r="G221" s="93"/>
    </row>
    <row r="222" spans="1:9" s="42" customFormat="1" x14ac:dyDescent="0.25">
      <c r="A222" s="25"/>
      <c r="B222" s="59" t="s">
        <v>111</v>
      </c>
      <c r="C222" s="1" t="s">
        <v>41</v>
      </c>
      <c r="D222" s="3"/>
      <c r="E222" s="93"/>
      <c r="F222" s="93">
        <f t="shared" si="34"/>
        <v>0</v>
      </c>
      <c r="G222" s="93"/>
    </row>
    <row r="223" spans="1:9" s="42" customFormat="1" x14ac:dyDescent="0.25">
      <c r="A223" s="25"/>
      <c r="B223" s="59" t="s">
        <v>111</v>
      </c>
      <c r="C223" s="1" t="s">
        <v>41</v>
      </c>
      <c r="D223" s="3"/>
      <c r="E223" s="93"/>
      <c r="F223" s="93">
        <f t="shared" si="34"/>
        <v>0</v>
      </c>
      <c r="G223" s="93"/>
    </row>
    <row r="224" spans="1:9" s="42" customFormat="1" x14ac:dyDescent="0.25">
      <c r="A224" s="25"/>
      <c r="B224" s="59" t="s">
        <v>111</v>
      </c>
      <c r="C224" s="1" t="s">
        <v>41</v>
      </c>
      <c r="D224" s="3"/>
      <c r="E224" s="93"/>
      <c r="F224" s="93">
        <f t="shared" si="34"/>
        <v>0</v>
      </c>
      <c r="G224" s="93"/>
    </row>
    <row r="225" spans="1:7" s="42" customFormat="1" x14ac:dyDescent="0.25">
      <c r="A225" s="25"/>
      <c r="B225" s="59" t="s">
        <v>111</v>
      </c>
      <c r="C225" s="1" t="s">
        <v>41</v>
      </c>
      <c r="D225" s="3"/>
      <c r="E225" s="93"/>
      <c r="F225" s="93">
        <f t="shared" si="34"/>
        <v>0</v>
      </c>
      <c r="G225" s="93"/>
    </row>
    <row r="226" spans="1:7" s="42" customFormat="1" x14ac:dyDescent="0.25">
      <c r="A226" s="25"/>
      <c r="B226" s="59" t="s">
        <v>111</v>
      </c>
      <c r="C226" s="1" t="s">
        <v>41</v>
      </c>
      <c r="D226" s="3"/>
      <c r="E226" s="93"/>
      <c r="F226" s="93">
        <f t="shared" si="34"/>
        <v>0</v>
      </c>
      <c r="G226" s="93"/>
    </row>
    <row r="227" spans="1:7" s="42" customFormat="1" x14ac:dyDescent="0.25">
      <c r="A227" s="25"/>
      <c r="B227" s="59" t="s">
        <v>111</v>
      </c>
      <c r="C227" s="1" t="s">
        <v>41</v>
      </c>
      <c r="D227" s="3"/>
      <c r="E227" s="93"/>
      <c r="F227" s="93">
        <f t="shared" si="34"/>
        <v>0</v>
      </c>
      <c r="G227" s="93"/>
    </row>
    <row r="228" spans="1:7" s="42" customFormat="1" x14ac:dyDescent="0.25">
      <c r="A228" s="25"/>
      <c r="B228" s="58" t="s">
        <v>42</v>
      </c>
      <c r="C228" s="1" t="s">
        <v>55</v>
      </c>
      <c r="D228" s="3"/>
      <c r="E228" s="93"/>
      <c r="F228" s="93">
        <f t="shared" si="34"/>
        <v>0</v>
      </c>
      <c r="G228" s="93"/>
    </row>
    <row r="229" spans="1:7" s="42" customFormat="1" x14ac:dyDescent="0.25">
      <c r="A229" s="25"/>
      <c r="B229" s="58" t="s">
        <v>240</v>
      </c>
      <c r="C229" s="1"/>
      <c r="D229" s="1"/>
      <c r="E229" s="93"/>
      <c r="F229" s="93"/>
      <c r="G229" s="93"/>
    </row>
    <row r="230" spans="1:7" s="42" customFormat="1" x14ac:dyDescent="0.25">
      <c r="A230" s="25"/>
      <c r="B230" s="59" t="s">
        <v>111</v>
      </c>
      <c r="C230" s="1" t="s">
        <v>40</v>
      </c>
      <c r="D230" s="1"/>
      <c r="E230" s="93"/>
      <c r="F230" s="93">
        <f t="shared" ref="F230:F233" si="35">E230*D230</f>
        <v>0</v>
      </c>
      <c r="G230" s="93"/>
    </row>
    <row r="231" spans="1:7" s="42" customFormat="1" x14ac:dyDescent="0.25">
      <c r="A231" s="25"/>
      <c r="B231" s="59" t="s">
        <v>111</v>
      </c>
      <c r="C231" s="1" t="s">
        <v>40</v>
      </c>
      <c r="D231" s="1"/>
      <c r="E231" s="93"/>
      <c r="F231" s="93">
        <f t="shared" si="35"/>
        <v>0</v>
      </c>
      <c r="G231" s="93"/>
    </row>
    <row r="232" spans="1:7" s="42" customFormat="1" x14ac:dyDescent="0.25">
      <c r="A232" s="25"/>
      <c r="B232" s="59" t="s">
        <v>111</v>
      </c>
      <c r="C232" s="1" t="s">
        <v>40</v>
      </c>
      <c r="D232" s="3"/>
      <c r="E232" s="93"/>
      <c r="F232" s="93">
        <f t="shared" si="35"/>
        <v>0</v>
      </c>
      <c r="G232" s="93"/>
    </row>
    <row r="233" spans="1:7" s="42" customFormat="1" x14ac:dyDescent="0.25">
      <c r="A233" s="25"/>
      <c r="B233" s="58" t="s">
        <v>241</v>
      </c>
      <c r="C233" s="1" t="s">
        <v>38</v>
      </c>
      <c r="D233" s="3"/>
      <c r="E233" s="93"/>
      <c r="F233" s="93">
        <f t="shared" si="35"/>
        <v>0</v>
      </c>
      <c r="G233" s="93"/>
    </row>
    <row r="234" spans="1:7" s="42" customFormat="1" x14ac:dyDescent="0.25">
      <c r="A234" s="25"/>
      <c r="B234" s="59"/>
      <c r="C234" s="1"/>
      <c r="D234" s="3"/>
      <c r="E234" s="93"/>
      <c r="F234" s="93"/>
      <c r="G234" s="93"/>
    </row>
    <row r="235" spans="1:7" s="42" customFormat="1" ht="26.4" x14ac:dyDescent="0.25">
      <c r="A235" s="25"/>
      <c r="B235" s="58" t="s">
        <v>252</v>
      </c>
      <c r="C235" s="1" t="s">
        <v>38</v>
      </c>
      <c r="D235" s="3">
        <v>1</v>
      </c>
      <c r="E235" s="93">
        <v>800</v>
      </c>
      <c r="F235" s="93">
        <f t="shared" ref="F235" si="36">E235*D235</f>
        <v>800</v>
      </c>
      <c r="G235" s="93"/>
    </row>
    <row r="236" spans="1:7" s="42" customFormat="1" x14ac:dyDescent="0.25">
      <c r="A236" s="25"/>
      <c r="B236" s="84" t="s">
        <v>200</v>
      </c>
      <c r="C236" s="1"/>
      <c r="D236" s="3"/>
      <c r="E236" s="93"/>
      <c r="F236" s="93"/>
      <c r="G236" s="93"/>
    </row>
    <row r="237" spans="1:7" s="42" customFormat="1" x14ac:dyDescent="0.25">
      <c r="A237" s="25"/>
      <c r="B237" s="84" t="s">
        <v>201</v>
      </c>
      <c r="C237" s="1"/>
      <c r="D237" s="3"/>
      <c r="E237" s="93"/>
      <c r="F237" s="93"/>
      <c r="G237" s="93"/>
    </row>
    <row r="238" spans="1:7" s="42" customFormat="1" x14ac:dyDescent="0.25">
      <c r="A238" s="25"/>
      <c r="B238" s="59" t="s">
        <v>111</v>
      </c>
      <c r="C238" s="1"/>
      <c r="D238" s="3"/>
      <c r="E238" s="93"/>
      <c r="F238" s="93"/>
      <c r="G238" s="93"/>
    </row>
    <row r="239" spans="1:7" s="42" customFormat="1" x14ac:dyDescent="0.25">
      <c r="A239" s="25"/>
      <c r="B239" s="84" t="s">
        <v>202</v>
      </c>
      <c r="C239" s="1"/>
      <c r="D239" s="3"/>
      <c r="E239" s="93"/>
      <c r="F239" s="93"/>
      <c r="G239" s="93"/>
    </row>
    <row r="240" spans="1:7" s="42" customFormat="1" x14ac:dyDescent="0.25">
      <c r="A240" s="25"/>
      <c r="B240" s="84" t="s">
        <v>203</v>
      </c>
      <c r="C240" s="1"/>
      <c r="D240" s="3"/>
      <c r="E240" s="93"/>
      <c r="F240" s="93"/>
      <c r="G240" s="93"/>
    </row>
    <row r="241" spans="1:9" s="42" customFormat="1" x14ac:dyDescent="0.25">
      <c r="A241" s="25"/>
      <c r="B241" s="84" t="s">
        <v>204</v>
      </c>
      <c r="C241" s="1"/>
      <c r="D241" s="3"/>
      <c r="E241" s="93"/>
      <c r="F241" s="93"/>
      <c r="G241" s="93"/>
    </row>
    <row r="242" spans="1:9" s="42" customFormat="1" x14ac:dyDescent="0.25">
      <c r="A242" s="25"/>
      <c r="B242" s="84"/>
      <c r="C242" s="1"/>
      <c r="D242" s="3"/>
      <c r="E242" s="93"/>
      <c r="F242" s="93"/>
      <c r="G242" s="93"/>
    </row>
    <row r="243" spans="1:9" s="42" customFormat="1" ht="26.4" x14ac:dyDescent="0.25">
      <c r="A243" s="25"/>
      <c r="B243" s="58" t="s">
        <v>253</v>
      </c>
      <c r="C243" s="1" t="s">
        <v>38</v>
      </c>
      <c r="D243" s="3">
        <v>1</v>
      </c>
      <c r="E243" s="93">
        <v>800</v>
      </c>
      <c r="F243" s="93">
        <f t="shared" ref="F243" si="37">E243*D243</f>
        <v>800</v>
      </c>
      <c r="G243" s="93"/>
    </row>
    <row r="244" spans="1:9" s="42" customFormat="1" x14ac:dyDescent="0.25">
      <c r="A244" s="25"/>
      <c r="B244" s="84" t="s">
        <v>200</v>
      </c>
      <c r="C244" s="1"/>
      <c r="D244" s="3"/>
      <c r="E244" s="93"/>
      <c r="F244" s="93"/>
      <c r="G244" s="93"/>
    </row>
    <row r="245" spans="1:9" s="42" customFormat="1" x14ac:dyDescent="0.25">
      <c r="A245" s="25"/>
      <c r="B245" s="84" t="s">
        <v>201</v>
      </c>
      <c r="C245" s="1"/>
      <c r="D245" s="3"/>
      <c r="E245" s="93"/>
      <c r="F245" s="93"/>
      <c r="G245" s="93"/>
    </row>
    <row r="246" spans="1:9" s="42" customFormat="1" x14ac:dyDescent="0.25">
      <c r="A246" s="25"/>
      <c r="B246" s="59" t="s">
        <v>111</v>
      </c>
      <c r="C246" s="1"/>
      <c r="D246" s="3"/>
      <c r="E246" s="93"/>
      <c r="F246" s="93"/>
      <c r="G246" s="93"/>
    </row>
    <row r="247" spans="1:9" s="42" customFormat="1" x14ac:dyDescent="0.25">
      <c r="A247" s="25"/>
      <c r="B247" s="84" t="s">
        <v>202</v>
      </c>
      <c r="C247" s="1"/>
      <c r="D247" s="3"/>
      <c r="E247" s="93"/>
      <c r="F247" s="93"/>
      <c r="G247" s="93"/>
    </row>
    <row r="248" spans="1:9" s="42" customFormat="1" x14ac:dyDescent="0.25">
      <c r="A248" s="25"/>
      <c r="B248" s="84" t="s">
        <v>203</v>
      </c>
      <c r="C248" s="1"/>
      <c r="D248" s="3"/>
      <c r="E248" s="93"/>
      <c r="F248" s="93"/>
      <c r="G248" s="93"/>
    </row>
    <row r="249" spans="1:9" s="42" customFormat="1" x14ac:dyDescent="0.25">
      <c r="A249" s="25"/>
      <c r="B249" s="84" t="s">
        <v>204</v>
      </c>
      <c r="C249" s="1"/>
      <c r="D249" s="3"/>
      <c r="E249" s="93"/>
      <c r="F249" s="93"/>
      <c r="G249" s="93"/>
    </row>
    <row r="250" spans="1:9" s="42" customFormat="1" x14ac:dyDescent="0.25">
      <c r="A250" s="25"/>
      <c r="B250" s="58"/>
      <c r="C250" s="1"/>
      <c r="D250" s="63"/>
      <c r="E250" s="95"/>
      <c r="F250" s="93"/>
      <c r="G250" s="93"/>
    </row>
    <row r="251" spans="1:9" ht="26.4" x14ac:dyDescent="0.25">
      <c r="A251" s="3" t="s">
        <v>235</v>
      </c>
      <c r="B251" s="64" t="s">
        <v>236</v>
      </c>
      <c r="C251" s="1" t="s">
        <v>38</v>
      </c>
      <c r="D251" s="63">
        <v>1</v>
      </c>
      <c r="E251" s="95">
        <v>4500</v>
      </c>
      <c r="F251" s="93">
        <f t="shared" ref="F251" si="38">E251*D251</f>
        <v>4500</v>
      </c>
      <c r="G251" s="93"/>
      <c r="H251" s="42"/>
      <c r="I251" s="42"/>
    </row>
    <row r="252" spans="1:9" s="42" customFormat="1" x14ac:dyDescent="0.25">
      <c r="A252" s="25"/>
      <c r="B252" s="58"/>
      <c r="C252" s="1"/>
      <c r="D252" s="63"/>
      <c r="E252" s="95"/>
      <c r="F252" s="93"/>
      <c r="G252" s="93"/>
    </row>
    <row r="253" spans="1:9" s="42" customFormat="1" ht="26.4" x14ac:dyDescent="0.25">
      <c r="A253" s="25"/>
      <c r="B253" s="58" t="s">
        <v>238</v>
      </c>
      <c r="C253" s="1"/>
      <c r="D253" s="3"/>
      <c r="E253" s="93"/>
      <c r="F253" s="93"/>
      <c r="G253" s="93"/>
    </row>
    <row r="254" spans="1:9" s="42" customFormat="1" x14ac:dyDescent="0.25">
      <c r="A254" s="25"/>
      <c r="B254" s="59" t="s">
        <v>111</v>
      </c>
      <c r="C254" s="1" t="s">
        <v>41</v>
      </c>
      <c r="D254" s="3"/>
      <c r="E254" s="93"/>
      <c r="F254" s="93">
        <f t="shared" ref="F254:F260" si="39">E254*D254</f>
        <v>0</v>
      </c>
      <c r="G254" s="93"/>
    </row>
    <row r="255" spans="1:9" s="42" customFormat="1" x14ac:dyDescent="0.25">
      <c r="A255" s="25"/>
      <c r="B255" s="59" t="s">
        <v>111</v>
      </c>
      <c r="C255" s="1" t="s">
        <v>41</v>
      </c>
      <c r="D255" s="3"/>
      <c r="E255" s="93"/>
      <c r="F255" s="93">
        <f t="shared" si="39"/>
        <v>0</v>
      </c>
      <c r="G255" s="93"/>
    </row>
    <row r="256" spans="1:9" s="42" customFormat="1" x14ac:dyDescent="0.25">
      <c r="A256" s="25"/>
      <c r="B256" s="59" t="s">
        <v>111</v>
      </c>
      <c r="C256" s="1" t="s">
        <v>41</v>
      </c>
      <c r="D256" s="3"/>
      <c r="E256" s="93"/>
      <c r="F256" s="93">
        <f t="shared" si="39"/>
        <v>0</v>
      </c>
      <c r="G256" s="93"/>
    </row>
    <row r="257" spans="1:7" s="42" customFormat="1" x14ac:dyDescent="0.25">
      <c r="A257" s="25"/>
      <c r="B257" s="59" t="s">
        <v>111</v>
      </c>
      <c r="C257" s="1" t="s">
        <v>41</v>
      </c>
      <c r="D257" s="3"/>
      <c r="E257" s="93"/>
      <c r="F257" s="93">
        <f t="shared" si="39"/>
        <v>0</v>
      </c>
      <c r="G257" s="93"/>
    </row>
    <row r="258" spans="1:7" s="42" customFormat="1" x14ac:dyDescent="0.25">
      <c r="A258" s="25"/>
      <c r="B258" s="59" t="s">
        <v>111</v>
      </c>
      <c r="C258" s="1" t="s">
        <v>41</v>
      </c>
      <c r="D258" s="3"/>
      <c r="E258" s="93"/>
      <c r="F258" s="93">
        <f t="shared" si="39"/>
        <v>0</v>
      </c>
      <c r="G258" s="93"/>
    </row>
    <row r="259" spans="1:7" s="42" customFormat="1" x14ac:dyDescent="0.25">
      <c r="A259" s="25"/>
      <c r="B259" s="59" t="s">
        <v>111</v>
      </c>
      <c r="C259" s="1" t="s">
        <v>41</v>
      </c>
      <c r="D259" s="3"/>
      <c r="E259" s="93"/>
      <c r="F259" s="93">
        <f t="shared" si="39"/>
        <v>0</v>
      </c>
      <c r="G259" s="93"/>
    </row>
    <row r="260" spans="1:7" s="42" customFormat="1" x14ac:dyDescent="0.25">
      <c r="A260" s="25"/>
      <c r="B260" s="58" t="s">
        <v>42</v>
      </c>
      <c r="C260" s="1" t="s">
        <v>55</v>
      </c>
      <c r="D260" s="3"/>
      <c r="E260" s="93"/>
      <c r="F260" s="93">
        <f t="shared" si="39"/>
        <v>0</v>
      </c>
      <c r="G260" s="93"/>
    </row>
    <row r="261" spans="1:7" s="42" customFormat="1" x14ac:dyDescent="0.25">
      <c r="A261" s="25"/>
      <c r="B261" s="58" t="s">
        <v>240</v>
      </c>
      <c r="C261" s="1"/>
      <c r="D261" s="1"/>
      <c r="E261" s="93"/>
      <c r="F261" s="93"/>
      <c r="G261" s="93"/>
    </row>
    <row r="262" spans="1:7" s="42" customFormat="1" x14ac:dyDescent="0.25">
      <c r="A262" s="25"/>
      <c r="B262" s="59" t="s">
        <v>111</v>
      </c>
      <c r="C262" s="1" t="s">
        <v>40</v>
      </c>
      <c r="D262" s="1"/>
      <c r="E262" s="93"/>
      <c r="F262" s="93">
        <f t="shared" ref="F262:F263" si="40">E262*D262</f>
        <v>0</v>
      </c>
      <c r="G262" s="93"/>
    </row>
    <row r="263" spans="1:7" s="42" customFormat="1" x14ac:dyDescent="0.25">
      <c r="A263" s="25"/>
      <c r="B263" s="59" t="s">
        <v>111</v>
      </c>
      <c r="C263" s="1" t="s">
        <v>40</v>
      </c>
      <c r="D263" s="1"/>
      <c r="E263" s="93"/>
      <c r="F263" s="93">
        <f t="shared" si="40"/>
        <v>0</v>
      </c>
      <c r="G263" s="93"/>
    </row>
    <row r="264" spans="1:7" s="42" customFormat="1" x14ac:dyDescent="0.25">
      <c r="A264" s="25"/>
      <c r="B264" s="58"/>
      <c r="C264" s="1"/>
      <c r="D264" s="63"/>
      <c r="E264" s="95"/>
      <c r="F264" s="93"/>
      <c r="G264" s="93"/>
    </row>
    <row r="265" spans="1:7" s="42" customFormat="1" ht="26.4" x14ac:dyDescent="0.25">
      <c r="A265" s="25"/>
      <c r="B265" s="58" t="s">
        <v>380</v>
      </c>
      <c r="C265" s="1" t="s">
        <v>38</v>
      </c>
      <c r="D265" s="3">
        <v>2</v>
      </c>
      <c r="E265" s="93">
        <v>750</v>
      </c>
      <c r="F265" s="93">
        <f t="shared" ref="F265" si="41">E265*D265</f>
        <v>1500</v>
      </c>
      <c r="G265" s="93"/>
    </row>
    <row r="266" spans="1:7" s="42" customFormat="1" x14ac:dyDescent="0.25">
      <c r="A266" s="25"/>
      <c r="B266" s="84" t="s">
        <v>200</v>
      </c>
      <c r="C266" s="1"/>
      <c r="D266" s="3"/>
      <c r="E266" s="93"/>
      <c r="F266" s="93"/>
      <c r="G266" s="93"/>
    </row>
    <row r="267" spans="1:7" s="42" customFormat="1" x14ac:dyDescent="0.25">
      <c r="A267" s="25"/>
      <c r="B267" s="84" t="s">
        <v>201</v>
      </c>
      <c r="C267" s="1"/>
      <c r="D267" s="3"/>
      <c r="E267" s="93"/>
      <c r="F267" s="93"/>
      <c r="G267" s="93"/>
    </row>
    <row r="268" spans="1:7" s="42" customFormat="1" x14ac:dyDescent="0.25">
      <c r="A268" s="25"/>
      <c r="B268" s="59" t="s">
        <v>111</v>
      </c>
      <c r="C268" s="1"/>
      <c r="D268" s="3"/>
      <c r="E268" s="93"/>
      <c r="F268" s="93"/>
      <c r="G268" s="93"/>
    </row>
    <row r="269" spans="1:7" s="42" customFormat="1" x14ac:dyDescent="0.25">
      <c r="A269" s="25"/>
      <c r="B269" s="84" t="s">
        <v>202</v>
      </c>
      <c r="C269" s="1"/>
      <c r="D269" s="3"/>
      <c r="E269" s="93"/>
      <c r="F269" s="93"/>
      <c r="G269" s="93"/>
    </row>
    <row r="270" spans="1:7" s="42" customFormat="1" x14ac:dyDescent="0.25">
      <c r="A270" s="25"/>
      <c r="B270" s="84" t="s">
        <v>203</v>
      </c>
      <c r="C270" s="1"/>
      <c r="D270" s="3"/>
      <c r="E270" s="93"/>
      <c r="F270" s="93"/>
      <c r="G270" s="93"/>
    </row>
    <row r="271" spans="1:7" s="42" customFormat="1" x14ac:dyDescent="0.25">
      <c r="A271" s="25"/>
      <c r="B271" s="84" t="s">
        <v>204</v>
      </c>
      <c r="C271" s="1"/>
      <c r="D271" s="3"/>
      <c r="E271" s="93"/>
      <c r="F271" s="93"/>
      <c r="G271" s="93"/>
    </row>
    <row r="272" spans="1:7" s="42" customFormat="1" x14ac:dyDescent="0.25">
      <c r="A272" s="25"/>
      <c r="B272" s="58"/>
      <c r="C272" s="1"/>
      <c r="D272" s="63"/>
      <c r="E272" s="95"/>
      <c r="F272" s="93"/>
      <c r="G272" s="93"/>
    </row>
    <row r="273" spans="1:7" s="42" customFormat="1" x14ac:dyDescent="0.25">
      <c r="A273" s="45" t="s">
        <v>159</v>
      </c>
      <c r="B273" s="83" t="s">
        <v>237</v>
      </c>
      <c r="C273" s="1"/>
      <c r="D273" s="63"/>
      <c r="E273" s="98"/>
      <c r="F273" s="93"/>
      <c r="G273" s="93"/>
    </row>
    <row r="274" spans="1:7" s="42" customFormat="1" x14ac:dyDescent="0.25">
      <c r="A274" s="25"/>
      <c r="B274" s="58"/>
      <c r="C274" s="1"/>
      <c r="D274" s="63"/>
      <c r="E274" s="95"/>
      <c r="F274" s="93"/>
      <c r="G274" s="93"/>
    </row>
    <row r="275" spans="1:7" s="42" customFormat="1" x14ac:dyDescent="0.25">
      <c r="A275" s="25"/>
      <c r="B275" s="58" t="s">
        <v>242</v>
      </c>
      <c r="C275" s="1"/>
      <c r="D275" s="3"/>
      <c r="E275" s="93"/>
      <c r="F275" s="93"/>
      <c r="G275" s="93"/>
    </row>
    <row r="276" spans="1:7" s="42" customFormat="1" x14ac:dyDescent="0.25">
      <c r="A276" s="25"/>
      <c r="B276" s="59" t="s">
        <v>51</v>
      </c>
      <c r="C276" s="1"/>
      <c r="D276" s="3"/>
      <c r="E276" s="93"/>
      <c r="F276" s="93"/>
      <c r="G276" s="93"/>
    </row>
    <row r="277" spans="1:7" s="42" customFormat="1" x14ac:dyDescent="0.25">
      <c r="A277" s="25"/>
      <c r="B277" s="59" t="s">
        <v>61</v>
      </c>
      <c r="C277" s="1"/>
      <c r="D277" s="3"/>
      <c r="E277" s="93"/>
      <c r="F277" s="93"/>
      <c r="G277" s="93"/>
    </row>
    <row r="278" spans="1:7" s="42" customFormat="1" x14ac:dyDescent="0.25">
      <c r="A278" s="25"/>
      <c r="B278" s="86" t="s">
        <v>243</v>
      </c>
      <c r="C278" s="1" t="s">
        <v>40</v>
      </c>
      <c r="D278" s="3">
        <v>85</v>
      </c>
      <c r="E278" s="93">
        <v>350</v>
      </c>
      <c r="F278" s="93">
        <f t="shared" ref="F278:F286" si="42">E278*D278</f>
        <v>29750</v>
      </c>
      <c r="G278" s="93"/>
    </row>
    <row r="279" spans="1:7" s="42" customFormat="1" x14ac:dyDescent="0.25">
      <c r="A279" s="25"/>
      <c r="B279" s="86" t="s">
        <v>243</v>
      </c>
      <c r="C279" s="1" t="s">
        <v>40</v>
      </c>
      <c r="D279" s="3"/>
      <c r="E279" s="93"/>
      <c r="F279" s="93">
        <f t="shared" si="42"/>
        <v>0</v>
      </c>
      <c r="G279" s="93"/>
    </row>
    <row r="280" spans="1:7" s="42" customFormat="1" x14ac:dyDescent="0.25">
      <c r="A280" s="25"/>
      <c r="B280" s="86" t="s">
        <v>243</v>
      </c>
      <c r="C280" s="1" t="s">
        <v>40</v>
      </c>
      <c r="D280" s="3"/>
      <c r="E280" s="93"/>
      <c r="F280" s="93">
        <f t="shared" si="42"/>
        <v>0</v>
      </c>
      <c r="G280" s="93"/>
    </row>
    <row r="281" spans="1:7" s="42" customFormat="1" x14ac:dyDescent="0.25">
      <c r="A281" s="25"/>
      <c r="B281" s="86"/>
      <c r="C281" s="1"/>
      <c r="D281" s="3"/>
      <c r="E281" s="93"/>
      <c r="F281" s="93"/>
      <c r="G281" s="93"/>
    </row>
    <row r="282" spans="1:7" s="42" customFormat="1" x14ac:dyDescent="0.25">
      <c r="A282" s="25"/>
      <c r="B282" s="58" t="s">
        <v>244</v>
      </c>
      <c r="C282" s="1" t="s">
        <v>40</v>
      </c>
      <c r="D282" s="3">
        <f>D278</f>
        <v>85</v>
      </c>
      <c r="E282" s="93">
        <v>60</v>
      </c>
      <c r="F282" s="93">
        <f t="shared" si="42"/>
        <v>5100</v>
      </c>
      <c r="G282" s="93"/>
    </row>
    <row r="283" spans="1:7" s="42" customFormat="1" x14ac:dyDescent="0.25">
      <c r="A283" s="25"/>
      <c r="B283" s="86" t="s">
        <v>245</v>
      </c>
      <c r="C283" s="1"/>
      <c r="D283" s="3"/>
      <c r="E283" s="93"/>
      <c r="F283" s="93"/>
      <c r="G283" s="93"/>
    </row>
    <row r="284" spans="1:7" s="42" customFormat="1" x14ac:dyDescent="0.25">
      <c r="A284" s="25"/>
      <c r="B284" s="86" t="s">
        <v>246</v>
      </c>
      <c r="C284" s="1"/>
      <c r="D284" s="3"/>
      <c r="E284" s="93"/>
      <c r="F284" s="93"/>
      <c r="G284" s="93"/>
    </row>
    <row r="285" spans="1:7" s="42" customFormat="1" x14ac:dyDescent="0.25">
      <c r="A285" s="25"/>
      <c r="B285" s="58" t="s">
        <v>247</v>
      </c>
      <c r="C285" s="1" t="s">
        <v>38</v>
      </c>
      <c r="D285" s="3">
        <v>85</v>
      </c>
      <c r="E285" s="93">
        <v>25</v>
      </c>
      <c r="F285" s="93">
        <f t="shared" si="42"/>
        <v>2125</v>
      </c>
      <c r="G285" s="93"/>
    </row>
    <row r="286" spans="1:7" s="42" customFormat="1" x14ac:dyDescent="0.25">
      <c r="A286" s="25"/>
      <c r="B286" s="58" t="s">
        <v>248</v>
      </c>
      <c r="C286" s="1" t="s">
        <v>38</v>
      </c>
      <c r="D286" s="3">
        <v>85</v>
      </c>
      <c r="E286" s="93">
        <v>25</v>
      </c>
      <c r="F286" s="93">
        <f t="shared" si="42"/>
        <v>2125</v>
      </c>
      <c r="G286" s="93"/>
    </row>
    <row r="287" spans="1:7" s="42" customFormat="1" x14ac:dyDescent="0.25">
      <c r="A287" s="25"/>
      <c r="B287" s="58"/>
      <c r="C287" s="1"/>
      <c r="D287" s="63"/>
      <c r="E287" s="95"/>
      <c r="F287" s="93"/>
      <c r="G287" s="93"/>
    </row>
    <row r="288" spans="1:7" s="42" customFormat="1" x14ac:dyDescent="0.25">
      <c r="A288" s="45" t="s">
        <v>160</v>
      </c>
      <c r="B288" s="23" t="s">
        <v>112</v>
      </c>
      <c r="C288" s="1"/>
      <c r="D288" s="63"/>
      <c r="E288" s="95"/>
      <c r="F288" s="93"/>
      <c r="G288" s="93"/>
    </row>
    <row r="289" spans="1:7" s="42" customFormat="1" x14ac:dyDescent="0.25">
      <c r="A289" s="25"/>
      <c r="B289" s="58"/>
      <c r="C289" s="1"/>
      <c r="D289" s="63"/>
      <c r="E289" s="95"/>
      <c r="F289" s="93"/>
      <c r="G289" s="93"/>
    </row>
    <row r="290" spans="1:7" s="42" customFormat="1" ht="26.4" x14ac:dyDescent="0.25">
      <c r="A290" s="25"/>
      <c r="B290" s="58" t="s">
        <v>113</v>
      </c>
      <c r="C290" s="1" t="s">
        <v>409</v>
      </c>
      <c r="D290" s="63"/>
      <c r="E290" s="95"/>
      <c r="F290" s="93">
        <f t="shared" ref="F290" si="43">E290*D290</f>
        <v>0</v>
      </c>
      <c r="G290" s="93"/>
    </row>
    <row r="291" spans="1:7" s="42" customFormat="1" x14ac:dyDescent="0.25">
      <c r="A291" s="25"/>
      <c r="B291" s="58"/>
      <c r="C291" s="1"/>
      <c r="D291" s="63"/>
      <c r="E291" s="95"/>
      <c r="F291" s="93"/>
      <c r="G291" s="93"/>
    </row>
    <row r="292" spans="1:7" s="42" customFormat="1" x14ac:dyDescent="0.25">
      <c r="A292" s="45" t="s">
        <v>161</v>
      </c>
      <c r="B292" s="23" t="s">
        <v>114</v>
      </c>
      <c r="C292" s="1"/>
      <c r="D292" s="63"/>
      <c r="E292" s="95"/>
      <c r="F292" s="93"/>
      <c r="G292" s="93"/>
    </row>
    <row r="293" spans="1:7" s="42" customFormat="1" x14ac:dyDescent="0.25">
      <c r="A293" s="25"/>
      <c r="B293" s="58"/>
      <c r="C293" s="1"/>
      <c r="D293" s="63"/>
      <c r="E293" s="95"/>
      <c r="F293" s="93"/>
      <c r="G293" s="93"/>
    </row>
    <row r="294" spans="1:7" s="42" customFormat="1" x14ac:dyDescent="0.25">
      <c r="A294" s="25"/>
      <c r="B294" s="58" t="s">
        <v>115</v>
      </c>
      <c r="C294" s="1" t="s">
        <v>38</v>
      </c>
      <c r="D294" s="63">
        <v>1</v>
      </c>
      <c r="E294" s="95">
        <v>500</v>
      </c>
      <c r="F294" s="93">
        <f t="shared" ref="F294" si="44">E294*D294</f>
        <v>500</v>
      </c>
      <c r="G294" s="93"/>
    </row>
    <row r="295" spans="1:7" s="42" customFormat="1" x14ac:dyDescent="0.25">
      <c r="A295" s="25"/>
      <c r="B295" s="58"/>
      <c r="C295" s="1"/>
      <c r="D295" s="63"/>
      <c r="E295" s="95"/>
      <c r="F295" s="93"/>
      <c r="G295" s="93"/>
    </row>
    <row r="296" spans="1:7" s="42" customFormat="1" x14ac:dyDescent="0.25">
      <c r="A296" s="45" t="s">
        <v>162</v>
      </c>
      <c r="B296" s="23" t="s">
        <v>116</v>
      </c>
      <c r="C296" s="1"/>
      <c r="D296" s="63"/>
      <c r="E296" s="95"/>
      <c r="F296" s="93"/>
      <c r="G296" s="93"/>
    </row>
    <row r="297" spans="1:7" s="42" customFormat="1" x14ac:dyDescent="0.25">
      <c r="A297" s="25"/>
      <c r="B297" s="58"/>
      <c r="C297" s="1"/>
      <c r="D297" s="63"/>
      <c r="E297" s="95"/>
      <c r="F297" s="93"/>
      <c r="G297" s="93"/>
    </row>
    <row r="298" spans="1:7" s="42" customFormat="1" x14ac:dyDescent="0.25">
      <c r="A298" s="25"/>
      <c r="B298" s="58" t="s">
        <v>117</v>
      </c>
      <c r="C298" s="1" t="s">
        <v>38</v>
      </c>
      <c r="D298" s="63">
        <v>1</v>
      </c>
      <c r="E298" s="95">
        <v>500</v>
      </c>
      <c r="F298" s="93">
        <f t="shared" ref="F298" si="45">E298*D298</f>
        <v>500</v>
      </c>
      <c r="G298" s="93"/>
    </row>
    <row r="299" spans="1:7" s="42" customFormat="1" x14ac:dyDescent="0.25">
      <c r="A299" s="25"/>
      <c r="B299" s="23"/>
      <c r="C299" s="1"/>
      <c r="D299" s="63"/>
      <c r="E299" s="95"/>
      <c r="F299" s="96"/>
      <c r="G299" s="96"/>
    </row>
    <row r="300" spans="1:7" s="42" customFormat="1" x14ac:dyDescent="0.25">
      <c r="A300" s="25"/>
      <c r="B300" s="54" t="s">
        <v>25</v>
      </c>
      <c r="C300" s="55"/>
      <c r="D300" s="63"/>
      <c r="E300" s="95"/>
      <c r="F300" s="97">
        <f>SUM(F58:F299)</f>
        <v>223360</v>
      </c>
      <c r="G300" s="97" t="e">
        <f>#REF!</f>
        <v>#REF!</v>
      </c>
    </row>
    <row r="301" spans="1:7" s="42" customFormat="1" x14ac:dyDescent="0.25">
      <c r="A301" s="25"/>
      <c r="B301" s="54"/>
      <c r="C301" s="57"/>
      <c r="D301" s="63"/>
      <c r="E301" s="95"/>
      <c r="F301" s="97"/>
      <c r="G301" s="97"/>
    </row>
    <row r="302" spans="1:7" s="42" customFormat="1" x14ac:dyDescent="0.25">
      <c r="A302" s="25"/>
      <c r="B302" s="54"/>
      <c r="C302" s="57"/>
      <c r="D302" s="63"/>
      <c r="E302" s="95"/>
      <c r="F302" s="97"/>
      <c r="G302" s="97"/>
    </row>
    <row r="303" spans="1:7" s="42" customFormat="1" x14ac:dyDescent="0.25">
      <c r="A303" s="25" t="s">
        <v>26</v>
      </c>
      <c r="B303" s="23" t="s">
        <v>118</v>
      </c>
      <c r="C303" s="1"/>
      <c r="D303" s="63"/>
      <c r="E303" s="95"/>
      <c r="F303" s="93"/>
      <c r="G303" s="93"/>
    </row>
    <row r="304" spans="1:7" s="42" customFormat="1" x14ac:dyDescent="0.25">
      <c r="A304" s="25"/>
      <c r="B304" s="54"/>
      <c r="C304" s="57"/>
      <c r="D304" s="63"/>
      <c r="E304" s="95"/>
      <c r="F304" s="97"/>
      <c r="G304" s="97"/>
    </row>
    <row r="305" spans="1:9" s="42" customFormat="1" x14ac:dyDescent="0.25">
      <c r="A305" s="45" t="s">
        <v>119</v>
      </c>
      <c r="B305" s="23" t="s">
        <v>129</v>
      </c>
      <c r="C305" s="1"/>
      <c r="D305" s="63"/>
      <c r="E305" s="95"/>
      <c r="F305" s="93"/>
      <c r="G305" s="93"/>
    </row>
    <row r="306" spans="1:9" s="42" customFormat="1" x14ac:dyDescent="0.25">
      <c r="A306" s="25"/>
      <c r="B306" s="54"/>
      <c r="C306" s="57"/>
      <c r="D306" s="63"/>
      <c r="E306" s="95"/>
      <c r="F306" s="97"/>
      <c r="G306" s="97"/>
    </row>
    <row r="307" spans="1:9" x14ac:dyDescent="0.25">
      <c r="A307" s="3" t="s">
        <v>163</v>
      </c>
      <c r="B307" s="64" t="s">
        <v>255</v>
      </c>
      <c r="C307" s="1"/>
      <c r="D307" s="63"/>
      <c r="E307" s="95"/>
      <c r="F307" s="93"/>
      <c r="G307" s="93"/>
      <c r="H307" s="42"/>
      <c r="I307" s="42"/>
    </row>
    <row r="308" spans="1:9" s="42" customFormat="1" x14ac:dyDescent="0.25">
      <c r="A308" s="25"/>
      <c r="B308" s="54"/>
      <c r="C308" s="57"/>
      <c r="D308" s="63"/>
      <c r="E308" s="95"/>
      <c r="F308" s="97"/>
      <c r="G308" s="97"/>
    </row>
    <row r="309" spans="1:9" s="42" customFormat="1" x14ac:dyDescent="0.25">
      <c r="A309" s="25"/>
      <c r="B309" s="58" t="s">
        <v>256</v>
      </c>
      <c r="C309" s="1" t="s">
        <v>38</v>
      </c>
      <c r="D309" s="63">
        <v>1</v>
      </c>
      <c r="E309" s="95">
        <f>1.5*16500</f>
        <v>24750</v>
      </c>
      <c r="F309" s="93">
        <f t="shared" ref="F309" si="46">E309*D309</f>
        <v>24750</v>
      </c>
      <c r="G309" s="93"/>
    </row>
    <row r="310" spans="1:9" s="42" customFormat="1" x14ac:dyDescent="0.25">
      <c r="A310" s="25"/>
      <c r="B310" s="92" t="s">
        <v>51</v>
      </c>
      <c r="C310" s="1"/>
      <c r="D310" s="63"/>
      <c r="E310" s="95"/>
      <c r="F310" s="93"/>
      <c r="G310" s="93"/>
    </row>
    <row r="311" spans="1:9" s="42" customFormat="1" x14ac:dyDescent="0.25">
      <c r="A311" s="25"/>
      <c r="B311" s="92" t="s">
        <v>61</v>
      </c>
      <c r="C311" s="1"/>
      <c r="D311" s="63"/>
      <c r="E311" s="95"/>
      <c r="F311" s="93"/>
      <c r="G311" s="93"/>
    </row>
    <row r="312" spans="1:9" s="42" customFormat="1" x14ac:dyDescent="0.25">
      <c r="A312" s="25"/>
      <c r="B312" s="92" t="s">
        <v>74</v>
      </c>
      <c r="C312" s="1"/>
      <c r="D312" s="63"/>
      <c r="E312" s="95"/>
      <c r="F312" s="93"/>
      <c r="G312" s="93"/>
    </row>
    <row r="313" spans="1:9" s="42" customFormat="1" x14ac:dyDescent="0.25">
      <c r="A313" s="25"/>
      <c r="B313" s="92" t="s">
        <v>75</v>
      </c>
      <c r="C313" s="1"/>
      <c r="D313" s="63"/>
      <c r="E313" s="95"/>
      <c r="F313" s="93"/>
      <c r="G313" s="93"/>
    </row>
    <row r="314" spans="1:9" s="42" customFormat="1" x14ac:dyDescent="0.25">
      <c r="A314" s="25"/>
      <c r="B314" s="92" t="s">
        <v>257</v>
      </c>
      <c r="C314" s="1"/>
      <c r="D314" s="63"/>
      <c r="E314" s="95"/>
      <c r="F314" s="93"/>
      <c r="G314" s="93"/>
    </row>
    <row r="315" spans="1:9" s="42" customFormat="1" x14ac:dyDescent="0.25">
      <c r="A315" s="25"/>
      <c r="B315" s="54"/>
      <c r="C315" s="57"/>
      <c r="D315" s="63"/>
      <c r="E315" s="95"/>
      <c r="F315" s="97"/>
      <c r="G315" s="97"/>
    </row>
    <row r="316" spans="1:9" x14ac:dyDescent="0.25">
      <c r="A316" s="3" t="s">
        <v>164</v>
      </c>
      <c r="B316" s="64" t="s">
        <v>258</v>
      </c>
      <c r="C316" s="1"/>
      <c r="D316" s="63"/>
      <c r="E316" s="95"/>
      <c r="F316" s="93"/>
      <c r="G316" s="93"/>
      <c r="H316" s="42"/>
      <c r="I316" s="42"/>
    </row>
    <row r="317" spans="1:9" s="42" customFormat="1" x14ac:dyDescent="0.25">
      <c r="A317" s="25"/>
      <c r="B317" s="54"/>
      <c r="C317" s="57"/>
      <c r="D317" s="63"/>
      <c r="E317" s="95"/>
      <c r="F317" s="97"/>
      <c r="G317" s="97"/>
    </row>
    <row r="318" spans="1:9" s="42" customFormat="1" x14ac:dyDescent="0.25">
      <c r="A318" s="25"/>
      <c r="B318" s="58" t="s">
        <v>259</v>
      </c>
      <c r="C318" s="1" t="s">
        <v>38</v>
      </c>
      <c r="D318" s="63">
        <v>1</v>
      </c>
      <c r="E318" s="95">
        <f>1.5*15000</f>
        <v>22500</v>
      </c>
      <c r="F318" s="93">
        <f t="shared" ref="F318" si="47">E318*D318</f>
        <v>22500</v>
      </c>
      <c r="G318" s="93"/>
    </row>
    <row r="319" spans="1:9" s="42" customFormat="1" x14ac:dyDescent="0.25">
      <c r="A319" s="25"/>
      <c r="B319" s="92" t="s">
        <v>51</v>
      </c>
      <c r="C319" s="1"/>
      <c r="D319" s="63"/>
      <c r="E319" s="95"/>
      <c r="F319" s="93"/>
      <c r="G319" s="93"/>
    </row>
    <row r="320" spans="1:9" s="42" customFormat="1" x14ac:dyDescent="0.25">
      <c r="A320" s="25"/>
      <c r="B320" s="92" t="s">
        <v>61</v>
      </c>
      <c r="C320" s="1"/>
      <c r="D320" s="63"/>
      <c r="E320" s="95"/>
      <c r="F320" s="93"/>
      <c r="G320" s="93"/>
    </row>
    <row r="321" spans="1:9" s="42" customFormat="1" x14ac:dyDescent="0.25">
      <c r="A321" s="25"/>
      <c r="B321" s="92" t="s">
        <v>74</v>
      </c>
      <c r="C321" s="1"/>
      <c r="D321" s="63"/>
      <c r="E321" s="95"/>
      <c r="F321" s="93"/>
      <c r="G321" s="93"/>
    </row>
    <row r="322" spans="1:9" s="42" customFormat="1" x14ac:dyDescent="0.25">
      <c r="A322" s="25"/>
      <c r="B322" s="92" t="s">
        <v>75</v>
      </c>
      <c r="C322" s="1"/>
      <c r="D322" s="63"/>
      <c r="E322" s="95"/>
      <c r="F322" s="93"/>
      <c r="G322" s="93"/>
    </row>
    <row r="323" spans="1:9" s="42" customFormat="1" x14ac:dyDescent="0.25">
      <c r="A323" s="25"/>
      <c r="B323" s="92" t="s">
        <v>257</v>
      </c>
      <c r="C323" s="1"/>
      <c r="D323" s="63"/>
      <c r="E323" s="95"/>
      <c r="F323" s="93"/>
      <c r="G323" s="93"/>
    </row>
    <row r="324" spans="1:9" s="42" customFormat="1" x14ac:dyDescent="0.25">
      <c r="A324" s="25"/>
      <c r="B324" s="92"/>
      <c r="C324" s="1"/>
      <c r="D324" s="63"/>
      <c r="E324" s="95"/>
      <c r="F324" s="93"/>
      <c r="G324" s="93"/>
    </row>
    <row r="325" spans="1:9" x14ac:dyDescent="0.25">
      <c r="A325" s="3" t="s">
        <v>260</v>
      </c>
      <c r="B325" s="64" t="s">
        <v>261</v>
      </c>
      <c r="C325" s="1"/>
      <c r="D325" s="63"/>
      <c r="E325" s="95"/>
      <c r="F325" s="93"/>
      <c r="G325" s="93"/>
      <c r="H325" s="42"/>
      <c r="I325" s="42"/>
    </row>
    <row r="326" spans="1:9" s="42" customFormat="1" x14ac:dyDescent="0.25">
      <c r="A326" s="25"/>
      <c r="B326" s="54"/>
      <c r="C326" s="57"/>
      <c r="D326" s="63"/>
      <c r="E326" s="95"/>
      <c r="F326" s="97"/>
      <c r="G326" s="97"/>
    </row>
    <row r="327" spans="1:9" s="42" customFormat="1" x14ac:dyDescent="0.25">
      <c r="A327" s="25"/>
      <c r="B327" s="58" t="s">
        <v>259</v>
      </c>
      <c r="C327" s="1" t="s">
        <v>38</v>
      </c>
      <c r="D327" s="63">
        <v>1</v>
      </c>
      <c r="E327" s="95">
        <f>1.5*5900</f>
        <v>8850</v>
      </c>
      <c r="F327" s="93">
        <f t="shared" ref="F327" si="48">E327*D327</f>
        <v>8850</v>
      </c>
      <c r="G327" s="93"/>
    </row>
    <row r="328" spans="1:9" s="42" customFormat="1" x14ac:dyDescent="0.25">
      <c r="A328" s="25"/>
      <c r="B328" s="92" t="s">
        <v>51</v>
      </c>
      <c r="C328" s="1"/>
      <c r="D328" s="63"/>
      <c r="E328" s="95"/>
      <c r="F328" s="93"/>
      <c r="G328" s="93"/>
    </row>
    <row r="329" spans="1:9" s="42" customFormat="1" x14ac:dyDescent="0.25">
      <c r="A329" s="25"/>
      <c r="B329" s="92" t="s">
        <v>61</v>
      </c>
      <c r="C329" s="1"/>
      <c r="D329" s="63"/>
      <c r="E329" s="95"/>
      <c r="F329" s="93"/>
      <c r="G329" s="93"/>
    </row>
    <row r="330" spans="1:9" s="42" customFormat="1" x14ac:dyDescent="0.25">
      <c r="A330" s="25"/>
      <c r="B330" s="92" t="s">
        <v>74</v>
      </c>
      <c r="C330" s="1"/>
      <c r="D330" s="63"/>
      <c r="E330" s="95"/>
      <c r="F330" s="93"/>
      <c r="G330" s="93"/>
    </row>
    <row r="331" spans="1:9" s="42" customFormat="1" x14ac:dyDescent="0.25">
      <c r="A331" s="25"/>
      <c r="B331" s="92" t="s">
        <v>75</v>
      </c>
      <c r="C331" s="1"/>
      <c r="D331" s="63"/>
      <c r="E331" s="95"/>
      <c r="F331" s="93"/>
      <c r="G331" s="93"/>
    </row>
    <row r="332" spans="1:9" s="42" customFormat="1" x14ac:dyDescent="0.25">
      <c r="A332" s="25"/>
      <c r="B332" s="92" t="s">
        <v>257</v>
      </c>
      <c r="C332" s="1"/>
      <c r="D332" s="63"/>
      <c r="E332" s="95"/>
      <c r="F332" s="93"/>
      <c r="G332" s="93"/>
    </row>
    <row r="333" spans="1:9" s="42" customFormat="1" x14ac:dyDescent="0.25">
      <c r="A333" s="25"/>
      <c r="B333" s="54"/>
      <c r="C333" s="57"/>
      <c r="D333" s="63"/>
      <c r="E333" s="95"/>
      <c r="F333" s="97"/>
      <c r="G333" s="97"/>
    </row>
    <row r="334" spans="1:9" s="42" customFormat="1" x14ac:dyDescent="0.25">
      <c r="A334" s="45" t="s">
        <v>120</v>
      </c>
      <c r="B334" s="23" t="s">
        <v>130</v>
      </c>
      <c r="C334" s="1"/>
      <c r="D334" s="63"/>
      <c r="E334" s="95"/>
      <c r="F334" s="93"/>
      <c r="G334" s="93"/>
    </row>
    <row r="335" spans="1:9" s="42" customFormat="1" x14ac:dyDescent="0.25">
      <c r="A335" s="25"/>
      <c r="B335" s="54"/>
      <c r="C335" s="57"/>
      <c r="D335" s="63"/>
      <c r="E335" s="95"/>
      <c r="F335" s="97"/>
      <c r="G335" s="97"/>
    </row>
    <row r="336" spans="1:9" x14ac:dyDescent="0.25">
      <c r="A336" s="3" t="s">
        <v>265</v>
      </c>
      <c r="B336" s="64" t="s">
        <v>33</v>
      </c>
      <c r="C336" s="1"/>
      <c r="D336" s="63"/>
      <c r="E336" s="95"/>
      <c r="F336" s="93"/>
      <c r="G336" s="93"/>
      <c r="H336" s="42"/>
      <c r="I336" s="42"/>
    </row>
    <row r="337" spans="1:9" s="42" customFormat="1" x14ac:dyDescent="0.25">
      <c r="A337" s="25"/>
      <c r="B337" s="54"/>
      <c r="C337" s="57"/>
      <c r="D337" s="63"/>
      <c r="E337" s="95"/>
      <c r="F337" s="97"/>
      <c r="G337" s="97"/>
    </row>
    <row r="338" spans="1:9" s="42" customFormat="1" ht="26.4" x14ac:dyDescent="0.25">
      <c r="A338" s="25"/>
      <c r="B338" s="58" t="s">
        <v>262</v>
      </c>
      <c r="C338" s="1" t="s">
        <v>38</v>
      </c>
      <c r="D338" s="63">
        <v>2</v>
      </c>
      <c r="E338" s="98">
        <v>500</v>
      </c>
      <c r="F338" s="93">
        <f t="shared" ref="F338:F340" si="49">E338*D338</f>
        <v>1000</v>
      </c>
      <c r="G338" s="93"/>
    </row>
    <row r="339" spans="1:9" s="42" customFormat="1" ht="26.4" x14ac:dyDescent="0.25">
      <c r="A339" s="25"/>
      <c r="B339" s="58" t="s">
        <v>263</v>
      </c>
      <c r="C339" s="1" t="s">
        <v>38</v>
      </c>
      <c r="D339" s="63">
        <v>2</v>
      </c>
      <c r="E339" s="98">
        <v>500</v>
      </c>
      <c r="F339" s="93">
        <f t="shared" si="49"/>
        <v>1000</v>
      </c>
      <c r="G339" s="93"/>
    </row>
    <row r="340" spans="1:9" s="42" customFormat="1" ht="26.4" x14ac:dyDescent="0.25">
      <c r="A340" s="25"/>
      <c r="B340" s="58" t="s">
        <v>264</v>
      </c>
      <c r="C340" s="1" t="s">
        <v>38</v>
      </c>
      <c r="D340" s="63">
        <v>2</v>
      </c>
      <c r="E340" s="98">
        <v>500</v>
      </c>
      <c r="F340" s="93">
        <f t="shared" si="49"/>
        <v>1000</v>
      </c>
      <c r="G340" s="93"/>
    </row>
    <row r="341" spans="1:9" s="42" customFormat="1" x14ac:dyDescent="0.25">
      <c r="A341" s="25"/>
      <c r="B341" s="54"/>
      <c r="C341" s="57"/>
      <c r="D341" s="63"/>
      <c r="E341" s="95"/>
      <c r="F341" s="97"/>
      <c r="G341" s="97"/>
    </row>
    <row r="342" spans="1:9" x14ac:dyDescent="0.25">
      <c r="A342" s="3" t="s">
        <v>266</v>
      </c>
      <c r="B342" s="64" t="s">
        <v>267</v>
      </c>
      <c r="C342" s="1"/>
      <c r="D342" s="63"/>
      <c r="E342" s="95"/>
      <c r="F342" s="93"/>
      <c r="G342" s="93"/>
      <c r="H342" s="42"/>
      <c r="I342" s="42"/>
    </row>
    <row r="343" spans="1:9" s="42" customFormat="1" x14ac:dyDescent="0.25">
      <c r="A343" s="25"/>
      <c r="B343" s="54"/>
      <c r="C343" s="57"/>
      <c r="D343" s="63"/>
      <c r="E343" s="95"/>
      <c r="F343" s="97"/>
      <c r="G343" s="97"/>
    </row>
    <row r="344" spans="1:9" s="42" customFormat="1" ht="26.4" x14ac:dyDescent="0.25">
      <c r="A344" s="25"/>
      <c r="B344" s="58" t="s">
        <v>205</v>
      </c>
      <c r="C344" s="1"/>
      <c r="D344" s="63"/>
      <c r="E344" s="95"/>
      <c r="F344" s="93"/>
      <c r="G344" s="93"/>
    </row>
    <row r="345" spans="1:9" s="42" customFormat="1" x14ac:dyDescent="0.25">
      <c r="A345" s="25"/>
      <c r="B345" s="86" t="s">
        <v>43</v>
      </c>
      <c r="C345" s="1" t="s">
        <v>41</v>
      </c>
      <c r="D345" s="63"/>
      <c r="E345" s="98">
        <v>45</v>
      </c>
      <c r="F345" s="93">
        <f t="shared" ref="F345:F356" si="50">E345*D345</f>
        <v>0</v>
      </c>
      <c r="G345" s="93"/>
    </row>
    <row r="346" spans="1:9" s="42" customFormat="1" x14ac:dyDescent="0.25">
      <c r="A346" s="25"/>
      <c r="B346" s="86" t="s">
        <v>44</v>
      </c>
      <c r="C346" s="1" t="s">
        <v>41</v>
      </c>
      <c r="D346" s="63"/>
      <c r="E346" s="98">
        <v>50</v>
      </c>
      <c r="F346" s="93">
        <f t="shared" si="50"/>
        <v>0</v>
      </c>
      <c r="G346" s="93"/>
    </row>
    <row r="347" spans="1:9" s="42" customFormat="1" x14ac:dyDescent="0.25">
      <c r="A347" s="25"/>
      <c r="B347" s="86" t="s">
        <v>45</v>
      </c>
      <c r="C347" s="1" t="s">
        <v>41</v>
      </c>
      <c r="D347" s="63"/>
      <c r="E347" s="98">
        <v>65</v>
      </c>
      <c r="F347" s="93">
        <f t="shared" si="50"/>
        <v>0</v>
      </c>
      <c r="G347" s="93"/>
    </row>
    <row r="348" spans="1:9" s="42" customFormat="1" x14ac:dyDescent="0.25">
      <c r="A348" s="25"/>
      <c r="B348" s="86" t="s">
        <v>46</v>
      </c>
      <c r="C348" s="1" t="s">
        <v>41</v>
      </c>
      <c r="D348" s="63">
        <v>10</v>
      </c>
      <c r="E348" s="98">
        <v>75</v>
      </c>
      <c r="F348" s="93">
        <f t="shared" si="50"/>
        <v>750</v>
      </c>
      <c r="G348" s="93"/>
    </row>
    <row r="349" spans="1:9" s="42" customFormat="1" x14ac:dyDescent="0.25">
      <c r="A349" s="25"/>
      <c r="B349" s="86" t="s">
        <v>76</v>
      </c>
      <c r="C349" s="1" t="s">
        <v>41</v>
      </c>
      <c r="D349" s="63"/>
      <c r="E349" s="98">
        <v>85</v>
      </c>
      <c r="F349" s="93">
        <f t="shared" si="50"/>
        <v>0</v>
      </c>
      <c r="G349" s="93"/>
    </row>
    <row r="350" spans="1:9" s="42" customFormat="1" x14ac:dyDescent="0.25">
      <c r="A350" s="25"/>
      <c r="B350" s="86" t="s">
        <v>77</v>
      </c>
      <c r="C350" s="1" t="s">
        <v>41</v>
      </c>
      <c r="D350" s="63"/>
      <c r="E350" s="98">
        <v>90</v>
      </c>
      <c r="F350" s="93">
        <f t="shared" si="50"/>
        <v>0</v>
      </c>
      <c r="G350" s="93"/>
    </row>
    <row r="351" spans="1:9" s="42" customFormat="1" x14ac:dyDescent="0.25">
      <c r="A351" s="25"/>
      <c r="B351" s="86" t="s">
        <v>79</v>
      </c>
      <c r="C351" s="1"/>
      <c r="D351" s="63"/>
      <c r="E351" s="98"/>
      <c r="F351" s="93"/>
      <c r="G351" s="93"/>
    </row>
    <row r="352" spans="1:9" s="42" customFormat="1" x14ac:dyDescent="0.25">
      <c r="A352" s="25"/>
      <c r="B352" s="86" t="s">
        <v>408</v>
      </c>
      <c r="C352" s="1" t="s">
        <v>78</v>
      </c>
      <c r="D352" s="63">
        <f>35*11.2</f>
        <v>392</v>
      </c>
      <c r="E352" s="98">
        <v>9</v>
      </c>
      <c r="F352" s="93">
        <f t="shared" si="50"/>
        <v>3528</v>
      </c>
      <c r="G352" s="93"/>
    </row>
    <row r="353" spans="1:9" s="42" customFormat="1" x14ac:dyDescent="0.25">
      <c r="A353" s="25"/>
      <c r="B353" s="86" t="s">
        <v>407</v>
      </c>
      <c r="C353" s="1" t="s">
        <v>78</v>
      </c>
      <c r="D353" s="63">
        <f>12*19</f>
        <v>228</v>
      </c>
      <c r="E353" s="98">
        <f>$E$352</f>
        <v>9</v>
      </c>
      <c r="F353" s="93">
        <f t="shared" si="50"/>
        <v>2052</v>
      </c>
      <c r="G353" s="93"/>
    </row>
    <row r="354" spans="1:9" s="42" customFormat="1" x14ac:dyDescent="0.25">
      <c r="A354" s="25"/>
      <c r="B354" s="58" t="s">
        <v>42</v>
      </c>
      <c r="C354" s="1" t="s">
        <v>55</v>
      </c>
      <c r="D354" s="63">
        <f>35*(0.45+0.45+0.25+0.25)+12*(0.7+0.7+0.25+0.25)+0.25*3.14*10</f>
        <v>79.649999999999991</v>
      </c>
      <c r="E354" s="98">
        <v>30</v>
      </c>
      <c r="F354" s="93">
        <f t="shared" si="50"/>
        <v>2389.4999999999995</v>
      </c>
      <c r="G354" s="93"/>
    </row>
    <row r="355" spans="1:9" s="42" customFormat="1" x14ac:dyDescent="0.25">
      <c r="A355" s="25"/>
      <c r="B355" s="58" t="s">
        <v>209</v>
      </c>
      <c r="C355" s="1" t="s">
        <v>40</v>
      </c>
      <c r="D355" s="63">
        <v>0</v>
      </c>
      <c r="E355" s="98"/>
      <c r="F355" s="93">
        <f t="shared" si="50"/>
        <v>0</v>
      </c>
      <c r="G355" s="93"/>
    </row>
    <row r="356" spans="1:9" s="42" customFormat="1" x14ac:dyDescent="0.25">
      <c r="A356" s="25"/>
      <c r="B356" s="58" t="s">
        <v>166</v>
      </c>
      <c r="C356" s="1" t="s">
        <v>40</v>
      </c>
      <c r="D356" s="63">
        <v>2</v>
      </c>
      <c r="E356" s="98">
        <v>450</v>
      </c>
      <c r="F356" s="93">
        <f t="shared" si="50"/>
        <v>900</v>
      </c>
      <c r="G356" s="93"/>
    </row>
    <row r="357" spans="1:9" s="42" customFormat="1" x14ac:dyDescent="0.25">
      <c r="A357" s="25"/>
      <c r="B357" s="54"/>
      <c r="C357" s="57"/>
      <c r="D357" s="63"/>
      <c r="E357" s="95"/>
      <c r="F357" s="97"/>
      <c r="G357" s="97"/>
    </row>
    <row r="358" spans="1:9" x14ac:dyDescent="0.25">
      <c r="A358" s="3" t="s">
        <v>165</v>
      </c>
      <c r="B358" s="64" t="s">
        <v>268</v>
      </c>
      <c r="C358" s="1"/>
      <c r="D358" s="63"/>
      <c r="E358" s="95"/>
      <c r="F358" s="93"/>
      <c r="G358" s="93"/>
      <c r="H358" s="42"/>
      <c r="I358" s="42"/>
    </row>
    <row r="359" spans="1:9" s="42" customFormat="1" x14ac:dyDescent="0.25">
      <c r="A359" s="25"/>
      <c r="B359" s="54"/>
      <c r="C359" s="57"/>
      <c r="D359" s="63"/>
      <c r="E359" s="95"/>
      <c r="F359" s="97"/>
      <c r="G359" s="97"/>
    </row>
    <row r="360" spans="1:9" s="42" customFormat="1" ht="26.4" x14ac:dyDescent="0.25">
      <c r="A360" s="25"/>
      <c r="B360" s="58" t="s">
        <v>205</v>
      </c>
      <c r="C360" s="1" t="s">
        <v>38</v>
      </c>
      <c r="D360" s="63">
        <v>1</v>
      </c>
      <c r="E360" s="95">
        <f>SUM(F466:F481)</f>
        <v>37557.399999999994</v>
      </c>
      <c r="F360" s="93">
        <f t="shared" ref="F360:F376" si="51">E360*D360</f>
        <v>37557.399999999994</v>
      </c>
      <c r="G360" s="93"/>
    </row>
    <row r="361" spans="1:9" s="42" customFormat="1" x14ac:dyDescent="0.25">
      <c r="A361" s="25"/>
      <c r="B361" s="86" t="s">
        <v>43</v>
      </c>
      <c r="C361" s="1" t="s">
        <v>41</v>
      </c>
      <c r="D361" s="63"/>
      <c r="E361" s="98"/>
      <c r="F361" s="93">
        <f t="shared" si="51"/>
        <v>0</v>
      </c>
      <c r="G361" s="93"/>
    </row>
    <row r="362" spans="1:9" s="42" customFormat="1" x14ac:dyDescent="0.25">
      <c r="A362" s="25"/>
      <c r="B362" s="86" t="s">
        <v>44</v>
      </c>
      <c r="C362" s="1" t="s">
        <v>41</v>
      </c>
      <c r="D362" s="63"/>
      <c r="E362" s="98"/>
      <c r="F362" s="93">
        <f t="shared" si="51"/>
        <v>0</v>
      </c>
      <c r="G362" s="93"/>
    </row>
    <row r="363" spans="1:9" s="42" customFormat="1" x14ac:dyDescent="0.25">
      <c r="A363" s="25"/>
      <c r="B363" s="86" t="s">
        <v>45</v>
      </c>
      <c r="C363" s="1" t="s">
        <v>41</v>
      </c>
      <c r="D363" s="63"/>
      <c r="E363" s="98"/>
      <c r="F363" s="93">
        <f t="shared" si="51"/>
        <v>0</v>
      </c>
      <c r="G363" s="93"/>
    </row>
    <row r="364" spans="1:9" s="42" customFormat="1" x14ac:dyDescent="0.25">
      <c r="A364" s="25"/>
      <c r="B364" s="86" t="s">
        <v>46</v>
      </c>
      <c r="C364" s="1" t="s">
        <v>41</v>
      </c>
      <c r="D364" s="63"/>
      <c r="E364" s="98"/>
      <c r="F364" s="93">
        <f t="shared" si="51"/>
        <v>0</v>
      </c>
      <c r="G364" s="93"/>
    </row>
    <row r="365" spans="1:9" s="42" customFormat="1" x14ac:dyDescent="0.25">
      <c r="A365" s="25"/>
      <c r="B365" s="86" t="s">
        <v>76</v>
      </c>
      <c r="C365" s="1" t="s">
        <v>41</v>
      </c>
      <c r="D365" s="63"/>
      <c r="E365" s="98"/>
      <c r="F365" s="93">
        <f t="shared" si="51"/>
        <v>0</v>
      </c>
      <c r="G365" s="93"/>
    </row>
    <row r="366" spans="1:9" s="42" customFormat="1" x14ac:dyDescent="0.25">
      <c r="A366" s="25"/>
      <c r="B366" s="86" t="s">
        <v>77</v>
      </c>
      <c r="C366" s="1" t="s">
        <v>41</v>
      </c>
      <c r="D366" s="63"/>
      <c r="E366" s="98"/>
      <c r="F366" s="93">
        <f t="shared" si="51"/>
        <v>0</v>
      </c>
      <c r="G366" s="93"/>
    </row>
    <row r="367" spans="1:9" s="42" customFormat="1" x14ac:dyDescent="0.25">
      <c r="A367" s="25"/>
      <c r="B367" s="86" t="s">
        <v>79</v>
      </c>
      <c r="C367" s="1"/>
      <c r="D367" s="63"/>
      <c r="E367" s="98"/>
      <c r="F367" s="93"/>
      <c r="G367" s="93"/>
    </row>
    <row r="368" spans="1:9" s="42" customFormat="1" x14ac:dyDescent="0.25">
      <c r="A368" s="25"/>
      <c r="B368" s="86" t="s">
        <v>394</v>
      </c>
      <c r="C368" s="1" t="s">
        <v>78</v>
      </c>
      <c r="D368" s="63"/>
      <c r="E368" s="98"/>
      <c r="F368" s="93">
        <f t="shared" ref="F368:F373" si="52">E368*D368</f>
        <v>0</v>
      </c>
      <c r="G368" s="93"/>
    </row>
    <row r="369" spans="1:7" s="42" customFormat="1" x14ac:dyDescent="0.25">
      <c r="A369" s="25"/>
      <c r="B369" s="86" t="s">
        <v>395</v>
      </c>
      <c r="C369" s="1" t="s">
        <v>78</v>
      </c>
      <c r="D369" s="63"/>
      <c r="E369" s="98"/>
      <c r="F369" s="93">
        <f t="shared" si="52"/>
        <v>0</v>
      </c>
      <c r="G369" s="93"/>
    </row>
    <row r="370" spans="1:7" s="42" customFormat="1" x14ac:dyDescent="0.25">
      <c r="A370" s="25"/>
      <c r="B370" s="86" t="s">
        <v>396</v>
      </c>
      <c r="C370" s="1" t="s">
        <v>78</v>
      </c>
      <c r="D370" s="63"/>
      <c r="E370" s="98"/>
      <c r="F370" s="93">
        <f t="shared" si="52"/>
        <v>0</v>
      </c>
      <c r="G370" s="93"/>
    </row>
    <row r="371" spans="1:7" s="42" customFormat="1" x14ac:dyDescent="0.25">
      <c r="A371" s="25"/>
      <c r="B371" s="86" t="s">
        <v>397</v>
      </c>
      <c r="C371" s="1" t="s">
        <v>78</v>
      </c>
      <c r="D371" s="63"/>
      <c r="E371" s="98"/>
      <c r="F371" s="93">
        <f t="shared" si="52"/>
        <v>0</v>
      </c>
      <c r="G371" s="93"/>
    </row>
    <row r="372" spans="1:7" s="42" customFormat="1" x14ac:dyDescent="0.25">
      <c r="A372" s="25"/>
      <c r="B372" s="86" t="s">
        <v>398</v>
      </c>
      <c r="C372" s="1" t="s">
        <v>78</v>
      </c>
      <c r="D372" s="63"/>
      <c r="E372" s="98"/>
      <c r="F372" s="93">
        <f t="shared" si="52"/>
        <v>0</v>
      </c>
      <c r="G372" s="93"/>
    </row>
    <row r="373" spans="1:7" s="42" customFormat="1" x14ac:dyDescent="0.25">
      <c r="A373" s="25"/>
      <c r="B373" s="86" t="s">
        <v>406</v>
      </c>
      <c r="C373" s="1" t="s">
        <v>78</v>
      </c>
      <c r="D373" s="63"/>
      <c r="E373" s="98"/>
      <c r="F373" s="93">
        <f t="shared" si="52"/>
        <v>0</v>
      </c>
      <c r="G373" s="93"/>
    </row>
    <row r="374" spans="1:7" s="42" customFormat="1" x14ac:dyDescent="0.25">
      <c r="A374" s="25"/>
      <c r="B374" s="58" t="s">
        <v>42</v>
      </c>
      <c r="C374" s="1" t="s">
        <v>55</v>
      </c>
      <c r="D374" s="63"/>
      <c r="E374" s="98"/>
      <c r="F374" s="93">
        <f t="shared" si="51"/>
        <v>0</v>
      </c>
      <c r="G374" s="93"/>
    </row>
    <row r="375" spans="1:7" s="42" customFormat="1" x14ac:dyDescent="0.25">
      <c r="A375" s="25"/>
      <c r="B375" s="58" t="s">
        <v>209</v>
      </c>
      <c r="C375" s="1" t="s">
        <v>40</v>
      </c>
      <c r="D375" s="63"/>
      <c r="E375" s="98"/>
      <c r="F375" s="93">
        <f t="shared" si="51"/>
        <v>0</v>
      </c>
      <c r="G375" s="93"/>
    </row>
    <row r="376" spans="1:7" s="42" customFormat="1" x14ac:dyDescent="0.25">
      <c r="A376" s="25"/>
      <c r="B376" s="58" t="s">
        <v>166</v>
      </c>
      <c r="C376" s="1" t="s">
        <v>38</v>
      </c>
      <c r="D376" s="63"/>
      <c r="E376" s="98"/>
      <c r="F376" s="93">
        <f t="shared" si="51"/>
        <v>0</v>
      </c>
      <c r="G376" s="93"/>
    </row>
    <row r="377" spans="1:7" s="42" customFormat="1" x14ac:dyDescent="0.25">
      <c r="A377" s="25"/>
      <c r="B377" s="58"/>
      <c r="C377" s="1"/>
      <c r="D377" s="63"/>
      <c r="E377" s="98"/>
      <c r="F377" s="93"/>
      <c r="G377" s="93"/>
    </row>
    <row r="378" spans="1:7" s="42" customFormat="1" x14ac:dyDescent="0.25">
      <c r="A378" s="3" t="s">
        <v>272</v>
      </c>
      <c r="B378" s="64" t="s">
        <v>269</v>
      </c>
      <c r="C378" s="1"/>
      <c r="D378" s="63"/>
      <c r="E378" s="95"/>
      <c r="F378" s="93"/>
      <c r="G378" s="93"/>
    </row>
    <row r="379" spans="1:7" s="42" customFormat="1" x14ac:dyDescent="0.25">
      <c r="A379" s="25"/>
      <c r="B379" s="54"/>
      <c r="C379" s="57"/>
      <c r="D379" s="63"/>
      <c r="E379" s="95"/>
      <c r="F379" s="97"/>
      <c r="G379" s="97"/>
    </row>
    <row r="380" spans="1:7" s="42" customFormat="1" ht="26.4" x14ac:dyDescent="0.25">
      <c r="A380" s="25"/>
      <c r="B380" s="58" t="s">
        <v>205</v>
      </c>
      <c r="C380" s="1" t="s">
        <v>38</v>
      </c>
      <c r="D380" s="63">
        <v>1</v>
      </c>
      <c r="E380" s="95">
        <f>SUM(F485:F496)</f>
        <v>6493.5</v>
      </c>
      <c r="F380" s="93">
        <f t="shared" ref="F380:F391" si="53">E380*D380</f>
        <v>6493.5</v>
      </c>
      <c r="G380" s="93"/>
    </row>
    <row r="381" spans="1:7" s="42" customFormat="1" x14ac:dyDescent="0.25">
      <c r="A381" s="25"/>
      <c r="B381" s="86" t="s">
        <v>43</v>
      </c>
      <c r="C381" s="1" t="s">
        <v>41</v>
      </c>
      <c r="D381" s="63"/>
      <c r="E381" s="98"/>
      <c r="F381" s="93">
        <f t="shared" si="53"/>
        <v>0</v>
      </c>
      <c r="G381" s="93"/>
    </row>
    <row r="382" spans="1:7" s="42" customFormat="1" x14ac:dyDescent="0.25">
      <c r="A382" s="25"/>
      <c r="B382" s="86" t="s">
        <v>44</v>
      </c>
      <c r="C382" s="1" t="s">
        <v>41</v>
      </c>
      <c r="D382" s="63"/>
      <c r="E382" s="98"/>
      <c r="F382" s="93">
        <f t="shared" si="53"/>
        <v>0</v>
      </c>
      <c r="G382" s="93"/>
    </row>
    <row r="383" spans="1:7" s="42" customFormat="1" x14ac:dyDescent="0.25">
      <c r="A383" s="25"/>
      <c r="B383" s="86" t="s">
        <v>45</v>
      </c>
      <c r="C383" s="1" t="s">
        <v>41</v>
      </c>
      <c r="D383" s="63"/>
      <c r="E383" s="98"/>
      <c r="F383" s="93">
        <f t="shared" si="53"/>
        <v>0</v>
      </c>
      <c r="G383" s="93"/>
    </row>
    <row r="384" spans="1:7" s="42" customFormat="1" x14ac:dyDescent="0.25">
      <c r="A384" s="25"/>
      <c r="B384" s="86" t="s">
        <v>46</v>
      </c>
      <c r="C384" s="1" t="s">
        <v>41</v>
      </c>
      <c r="D384" s="63"/>
      <c r="E384" s="98"/>
      <c r="F384" s="93">
        <f t="shared" si="53"/>
        <v>0</v>
      </c>
      <c r="G384" s="93"/>
    </row>
    <row r="385" spans="1:9" s="42" customFormat="1" x14ac:dyDescent="0.25">
      <c r="A385" s="25"/>
      <c r="B385" s="86" t="s">
        <v>76</v>
      </c>
      <c r="C385" s="1" t="s">
        <v>41</v>
      </c>
      <c r="D385" s="63"/>
      <c r="E385" s="98"/>
      <c r="F385" s="93">
        <f t="shared" si="53"/>
        <v>0</v>
      </c>
      <c r="G385" s="93"/>
    </row>
    <row r="386" spans="1:9" s="42" customFormat="1" x14ac:dyDescent="0.25">
      <c r="A386" s="25"/>
      <c r="B386" s="86" t="s">
        <v>77</v>
      </c>
      <c r="C386" s="1" t="s">
        <v>41</v>
      </c>
      <c r="D386" s="63"/>
      <c r="E386" s="98"/>
      <c r="F386" s="93">
        <f t="shared" si="53"/>
        <v>0</v>
      </c>
      <c r="G386" s="93"/>
    </row>
    <row r="387" spans="1:9" s="42" customFormat="1" x14ac:dyDescent="0.25">
      <c r="A387" s="25"/>
      <c r="B387" s="86" t="s">
        <v>79</v>
      </c>
      <c r="C387" s="1"/>
      <c r="D387" s="63"/>
      <c r="E387" s="98"/>
      <c r="F387" s="93"/>
      <c r="G387" s="93"/>
    </row>
    <row r="388" spans="1:9" s="42" customFormat="1" x14ac:dyDescent="0.25">
      <c r="A388" s="25"/>
      <c r="B388" s="86" t="s">
        <v>395</v>
      </c>
      <c r="C388" s="1" t="s">
        <v>78</v>
      </c>
      <c r="D388" s="63"/>
      <c r="E388" s="98"/>
      <c r="F388" s="93">
        <f t="shared" si="53"/>
        <v>0</v>
      </c>
      <c r="G388" s="93"/>
    </row>
    <row r="389" spans="1:9" s="42" customFormat="1" x14ac:dyDescent="0.25">
      <c r="A389" s="25"/>
      <c r="B389" s="58" t="s">
        <v>42</v>
      </c>
      <c r="C389" s="1" t="s">
        <v>55</v>
      </c>
      <c r="D389" s="63"/>
      <c r="E389" s="98"/>
      <c r="F389" s="93">
        <f t="shared" si="53"/>
        <v>0</v>
      </c>
      <c r="G389" s="93"/>
    </row>
    <row r="390" spans="1:9" s="42" customFormat="1" x14ac:dyDescent="0.25">
      <c r="A390" s="25"/>
      <c r="B390" s="58" t="s">
        <v>209</v>
      </c>
      <c r="C390" s="1" t="s">
        <v>40</v>
      </c>
      <c r="D390" s="63"/>
      <c r="E390" s="98"/>
      <c r="F390" s="93">
        <f t="shared" si="53"/>
        <v>0</v>
      </c>
      <c r="G390" s="93"/>
    </row>
    <row r="391" spans="1:9" s="42" customFormat="1" x14ac:dyDescent="0.25">
      <c r="A391" s="25"/>
      <c r="B391" s="58" t="s">
        <v>166</v>
      </c>
      <c r="C391" s="1" t="s">
        <v>38</v>
      </c>
      <c r="D391" s="63"/>
      <c r="E391" s="98"/>
      <c r="F391" s="93">
        <f t="shared" si="53"/>
        <v>0</v>
      </c>
      <c r="G391" s="93"/>
    </row>
    <row r="392" spans="1:9" s="42" customFormat="1" x14ac:dyDescent="0.25">
      <c r="A392" s="25"/>
      <c r="B392" s="54"/>
      <c r="C392" s="57"/>
      <c r="D392" s="63"/>
      <c r="E392" s="95"/>
      <c r="F392" s="97"/>
      <c r="G392" s="97"/>
    </row>
    <row r="393" spans="1:9" x14ac:dyDescent="0.25">
      <c r="A393" s="3" t="s">
        <v>271</v>
      </c>
      <c r="B393" s="64" t="s">
        <v>270</v>
      </c>
      <c r="C393" s="1"/>
      <c r="D393" s="63"/>
      <c r="E393" s="95"/>
      <c r="F393" s="93"/>
      <c r="G393" s="93"/>
      <c r="H393" s="42"/>
      <c r="I393" s="42"/>
    </row>
    <row r="394" spans="1:9" s="42" customFormat="1" x14ac:dyDescent="0.25">
      <c r="A394" s="25"/>
      <c r="B394" s="54"/>
      <c r="C394" s="57"/>
      <c r="D394" s="63"/>
      <c r="E394" s="95"/>
      <c r="F394" s="97"/>
      <c r="G394" s="97"/>
    </row>
    <row r="395" spans="1:9" s="42" customFormat="1" x14ac:dyDescent="0.25">
      <c r="A395" s="25"/>
      <c r="B395" s="85" t="s">
        <v>273</v>
      </c>
      <c r="C395" s="57"/>
      <c r="D395" s="63"/>
      <c r="E395" s="98"/>
      <c r="F395" s="97"/>
      <c r="G395" s="97"/>
    </row>
    <row r="396" spans="1:9" s="42" customFormat="1" x14ac:dyDescent="0.25">
      <c r="A396" s="25"/>
      <c r="B396" s="58" t="s">
        <v>386</v>
      </c>
      <c r="C396" s="57"/>
      <c r="D396" s="63"/>
      <c r="E396" s="98"/>
      <c r="F396" s="97"/>
      <c r="G396" s="97"/>
    </row>
    <row r="397" spans="1:9" s="42" customFormat="1" ht="15" x14ac:dyDescent="0.25">
      <c r="A397" s="25"/>
      <c r="B397" s="86" t="s">
        <v>387</v>
      </c>
      <c r="C397" s="1" t="s">
        <v>40</v>
      </c>
      <c r="D397" s="63">
        <v>2</v>
      </c>
      <c r="E397" s="98">
        <v>75</v>
      </c>
      <c r="F397" s="93">
        <f t="shared" ref="F397" si="54">E397*D397</f>
        <v>150</v>
      </c>
      <c r="G397" s="93"/>
    </row>
    <row r="398" spans="1:9" s="42" customFormat="1" x14ac:dyDescent="0.25">
      <c r="A398" s="25"/>
      <c r="B398" s="58" t="s">
        <v>220</v>
      </c>
      <c r="C398" s="57"/>
      <c r="D398" s="63"/>
      <c r="E398" s="98"/>
      <c r="F398" s="97"/>
      <c r="G398" s="97"/>
    </row>
    <row r="399" spans="1:9" s="42" customFormat="1" ht="15" x14ac:dyDescent="0.25">
      <c r="A399" s="25"/>
      <c r="B399" s="86" t="s">
        <v>402</v>
      </c>
      <c r="C399" s="1" t="s">
        <v>40</v>
      </c>
      <c r="D399" s="63">
        <v>1</v>
      </c>
      <c r="E399" s="98">
        <v>250</v>
      </c>
      <c r="F399" s="93">
        <f t="shared" ref="F399:F400" si="55">E399*D399</f>
        <v>250</v>
      </c>
      <c r="G399" s="93"/>
    </row>
    <row r="400" spans="1:9" s="42" customFormat="1" ht="15" x14ac:dyDescent="0.25">
      <c r="A400" s="25"/>
      <c r="B400" s="86" t="s">
        <v>403</v>
      </c>
      <c r="C400" s="1" t="s">
        <v>40</v>
      </c>
      <c r="D400" s="63">
        <v>1</v>
      </c>
      <c r="E400" s="98">
        <v>250</v>
      </c>
      <c r="F400" s="93">
        <f t="shared" si="55"/>
        <v>250</v>
      </c>
      <c r="G400" s="93"/>
    </row>
    <row r="401" spans="1:9" s="42" customFormat="1" x14ac:dyDescent="0.25">
      <c r="A401" s="25"/>
      <c r="B401" s="86"/>
      <c r="C401" s="1"/>
      <c r="D401" s="63"/>
      <c r="E401" s="98"/>
      <c r="F401" s="93"/>
      <c r="G401" s="93"/>
    </row>
    <row r="402" spans="1:9" s="42" customFormat="1" x14ac:dyDescent="0.25">
      <c r="A402" s="25"/>
      <c r="B402" s="85" t="s">
        <v>274</v>
      </c>
      <c r="C402" s="57"/>
      <c r="D402" s="63"/>
      <c r="E402" s="98"/>
      <c r="F402" s="97"/>
      <c r="G402" s="97"/>
    </row>
    <row r="403" spans="1:9" s="42" customFormat="1" x14ac:dyDescent="0.25">
      <c r="A403" s="25"/>
      <c r="B403" s="58" t="s">
        <v>386</v>
      </c>
      <c r="C403" s="57"/>
      <c r="D403" s="63"/>
      <c r="E403" s="98"/>
      <c r="F403" s="97"/>
      <c r="G403" s="97"/>
    </row>
    <row r="404" spans="1:9" s="42" customFormat="1" ht="15" x14ac:dyDescent="0.25">
      <c r="A404" s="25"/>
      <c r="B404" s="86" t="s">
        <v>228</v>
      </c>
      <c r="C404" s="1" t="s">
        <v>40</v>
      </c>
      <c r="D404" s="63">
        <v>1</v>
      </c>
      <c r="E404" s="98">
        <v>75</v>
      </c>
      <c r="F404" s="93">
        <f t="shared" ref="F404" si="56">E404*D404</f>
        <v>75</v>
      </c>
      <c r="G404" s="93"/>
    </row>
    <row r="405" spans="1:9" s="42" customFormat="1" x14ac:dyDescent="0.25">
      <c r="A405" s="25"/>
      <c r="B405" s="86"/>
      <c r="C405" s="1"/>
      <c r="D405" s="63"/>
      <c r="E405" s="98"/>
      <c r="F405" s="93"/>
      <c r="G405" s="93"/>
    </row>
    <row r="406" spans="1:9" x14ac:dyDescent="0.25">
      <c r="A406" s="3" t="s">
        <v>275</v>
      </c>
      <c r="B406" s="64" t="s">
        <v>366</v>
      </c>
      <c r="C406" s="1"/>
      <c r="D406" s="63"/>
      <c r="E406" s="95"/>
      <c r="F406" s="93"/>
      <c r="G406" s="93"/>
      <c r="H406" s="42"/>
      <c r="I406" s="42"/>
    </row>
    <row r="407" spans="1:9" s="42" customFormat="1" x14ac:dyDescent="0.25">
      <c r="A407" s="25"/>
      <c r="B407" s="86"/>
      <c r="C407" s="1"/>
      <c r="D407" s="63"/>
      <c r="E407" s="98"/>
      <c r="F407" s="93"/>
      <c r="G407" s="93"/>
    </row>
    <row r="408" spans="1:9" s="42" customFormat="1" x14ac:dyDescent="0.25">
      <c r="A408" s="25"/>
      <c r="B408" s="85" t="s">
        <v>273</v>
      </c>
      <c r="C408" s="57"/>
      <c r="D408" s="63"/>
      <c r="E408" s="98"/>
      <c r="F408" s="97"/>
      <c r="G408" s="97"/>
    </row>
    <row r="409" spans="1:9" s="42" customFormat="1" x14ac:dyDescent="0.25">
      <c r="A409" s="25"/>
      <c r="B409" s="58" t="s">
        <v>276</v>
      </c>
      <c r="C409" s="57"/>
      <c r="D409" s="63"/>
      <c r="E409" s="98"/>
      <c r="F409" s="97"/>
      <c r="G409" s="97"/>
    </row>
    <row r="410" spans="1:9" s="42" customFormat="1" ht="15" x14ac:dyDescent="0.25">
      <c r="A410" s="25"/>
      <c r="B410" s="86" t="s">
        <v>383</v>
      </c>
      <c r="C410" s="1" t="s">
        <v>40</v>
      </c>
      <c r="D410" s="63">
        <v>8</v>
      </c>
      <c r="E410" s="98">
        <v>450</v>
      </c>
      <c r="F410" s="93">
        <f t="shared" ref="F410:F414" si="57">E410*D410</f>
        <v>3600</v>
      </c>
      <c r="G410" s="93"/>
    </row>
    <row r="411" spans="1:9" s="42" customFormat="1" ht="15" x14ac:dyDescent="0.25">
      <c r="A411" s="25"/>
      <c r="B411" s="86" t="s">
        <v>384</v>
      </c>
      <c r="C411" s="1" t="s">
        <v>40</v>
      </c>
      <c r="D411" s="63">
        <v>8</v>
      </c>
      <c r="E411" s="98">
        <v>450</v>
      </c>
      <c r="F411" s="93">
        <f t="shared" si="57"/>
        <v>3600</v>
      </c>
      <c r="G411" s="93"/>
    </row>
    <row r="412" spans="1:9" s="42" customFormat="1" ht="15" x14ac:dyDescent="0.25">
      <c r="A412" s="25"/>
      <c r="B412" s="86" t="s">
        <v>227</v>
      </c>
      <c r="C412" s="1" t="s">
        <v>40</v>
      </c>
      <c r="D412" s="63">
        <v>10</v>
      </c>
      <c r="E412" s="98">
        <v>450</v>
      </c>
      <c r="F412" s="93">
        <f t="shared" si="57"/>
        <v>4500</v>
      </c>
      <c r="G412" s="93"/>
    </row>
    <row r="413" spans="1:9" s="42" customFormat="1" ht="15" x14ac:dyDescent="0.25">
      <c r="A413" s="25"/>
      <c r="B413" s="86" t="s">
        <v>388</v>
      </c>
      <c r="C413" s="1" t="s">
        <v>40</v>
      </c>
      <c r="D413" s="63">
        <v>10</v>
      </c>
      <c r="E413" s="98">
        <v>450</v>
      </c>
      <c r="F413" s="93">
        <f t="shared" si="57"/>
        <v>4500</v>
      </c>
      <c r="G413" s="93"/>
    </row>
    <row r="414" spans="1:9" s="42" customFormat="1" ht="15" x14ac:dyDescent="0.25">
      <c r="A414" s="25"/>
      <c r="B414" s="86" t="s">
        <v>385</v>
      </c>
      <c r="C414" s="1" t="s">
        <v>40</v>
      </c>
      <c r="D414" s="63">
        <v>1</v>
      </c>
      <c r="E414" s="98">
        <v>450</v>
      </c>
      <c r="F414" s="93">
        <f t="shared" si="57"/>
        <v>450</v>
      </c>
      <c r="G414" s="93"/>
    </row>
    <row r="415" spans="1:9" s="42" customFormat="1" x14ac:dyDescent="0.25">
      <c r="A415" s="25"/>
      <c r="B415" s="86"/>
      <c r="C415" s="1"/>
      <c r="D415" s="63"/>
      <c r="E415" s="98"/>
      <c r="F415" s="93"/>
      <c r="G415" s="93"/>
    </row>
    <row r="416" spans="1:9" s="42" customFormat="1" x14ac:dyDescent="0.25">
      <c r="A416" s="25"/>
      <c r="B416" s="58" t="s">
        <v>392</v>
      </c>
      <c r="C416" s="57"/>
      <c r="D416" s="63"/>
      <c r="E416" s="98"/>
      <c r="F416" s="97"/>
      <c r="G416" s="97"/>
    </row>
    <row r="417" spans="1:7" s="42" customFormat="1" ht="15" x14ac:dyDescent="0.25">
      <c r="A417" s="25"/>
      <c r="B417" s="86" t="s">
        <v>223</v>
      </c>
      <c r="C417" s="1" t="s">
        <v>40</v>
      </c>
      <c r="D417" s="63">
        <v>4</v>
      </c>
      <c r="E417" s="98">
        <v>350</v>
      </c>
      <c r="F417" s="93">
        <f t="shared" ref="F417:F426" si="58">E417*D417</f>
        <v>1400</v>
      </c>
      <c r="G417" s="93"/>
    </row>
    <row r="418" spans="1:7" s="42" customFormat="1" ht="15" x14ac:dyDescent="0.25">
      <c r="A418" s="25"/>
      <c r="B418" s="86" t="s">
        <v>401</v>
      </c>
      <c r="C418" s="1" t="s">
        <v>40</v>
      </c>
      <c r="D418" s="63">
        <v>4</v>
      </c>
      <c r="E418" s="98">
        <v>350</v>
      </c>
      <c r="F418" s="93">
        <f t="shared" si="58"/>
        <v>1400</v>
      </c>
      <c r="G418" s="93"/>
    </row>
    <row r="419" spans="1:7" s="42" customFormat="1" ht="15" x14ac:dyDescent="0.25">
      <c r="A419" s="25"/>
      <c r="B419" s="86" t="s">
        <v>383</v>
      </c>
      <c r="C419" s="1" t="s">
        <v>40</v>
      </c>
      <c r="D419" s="63">
        <v>4</v>
      </c>
      <c r="E419" s="98">
        <v>350</v>
      </c>
      <c r="F419" s="93">
        <f t="shared" si="58"/>
        <v>1400</v>
      </c>
      <c r="G419" s="93"/>
    </row>
    <row r="420" spans="1:7" s="42" customFormat="1" ht="15" x14ac:dyDescent="0.25">
      <c r="A420" s="25"/>
      <c r="B420" s="86" t="s">
        <v>384</v>
      </c>
      <c r="C420" s="1" t="s">
        <v>40</v>
      </c>
      <c r="D420" s="63">
        <v>4</v>
      </c>
      <c r="E420" s="98">
        <v>350</v>
      </c>
      <c r="F420" s="93">
        <f t="shared" si="58"/>
        <v>1400</v>
      </c>
      <c r="G420" s="93"/>
    </row>
    <row r="421" spans="1:7" s="42" customFormat="1" ht="15" x14ac:dyDescent="0.25">
      <c r="A421" s="25"/>
      <c r="B421" s="86" t="s">
        <v>389</v>
      </c>
      <c r="C421" s="1" t="s">
        <v>40</v>
      </c>
      <c r="D421" s="63">
        <v>5</v>
      </c>
      <c r="E421" s="98">
        <v>350</v>
      </c>
      <c r="F421" s="93">
        <f t="shared" si="58"/>
        <v>1750</v>
      </c>
      <c r="G421" s="93"/>
    </row>
    <row r="422" spans="1:7" s="42" customFormat="1" ht="15" x14ac:dyDescent="0.25">
      <c r="A422" s="25"/>
      <c r="B422" s="86" t="s">
        <v>390</v>
      </c>
      <c r="C422" s="1" t="s">
        <v>40</v>
      </c>
      <c r="D422" s="63">
        <v>2</v>
      </c>
      <c r="E422" s="98">
        <v>350</v>
      </c>
      <c r="F422" s="93">
        <f t="shared" si="58"/>
        <v>700</v>
      </c>
      <c r="G422" s="93"/>
    </row>
    <row r="423" spans="1:7" s="42" customFormat="1" ht="15" x14ac:dyDescent="0.25">
      <c r="A423" s="25"/>
      <c r="B423" s="86" t="s">
        <v>222</v>
      </c>
      <c r="C423" s="1" t="s">
        <v>40</v>
      </c>
      <c r="D423" s="63">
        <v>5</v>
      </c>
      <c r="E423" s="98">
        <v>350</v>
      </c>
      <c r="F423" s="93">
        <f t="shared" si="58"/>
        <v>1750</v>
      </c>
      <c r="G423" s="93"/>
    </row>
    <row r="424" spans="1:7" s="42" customFormat="1" ht="15" x14ac:dyDescent="0.25">
      <c r="A424" s="25"/>
      <c r="B424" s="86" t="s">
        <v>227</v>
      </c>
      <c r="C424" s="1" t="s">
        <v>40</v>
      </c>
      <c r="D424" s="63">
        <v>5</v>
      </c>
      <c r="E424" s="98">
        <v>350</v>
      </c>
      <c r="F424" s="93">
        <f t="shared" si="58"/>
        <v>1750</v>
      </c>
      <c r="G424" s="93"/>
    </row>
    <row r="425" spans="1:7" s="42" customFormat="1" ht="15" x14ac:dyDescent="0.25">
      <c r="A425" s="25"/>
      <c r="B425" s="86" t="s">
        <v>388</v>
      </c>
      <c r="C425" s="1" t="s">
        <v>40</v>
      </c>
      <c r="D425" s="63">
        <v>3</v>
      </c>
      <c r="E425" s="98">
        <v>350</v>
      </c>
      <c r="F425" s="93">
        <f t="shared" si="58"/>
        <v>1050</v>
      </c>
      <c r="G425" s="93"/>
    </row>
    <row r="426" spans="1:7" s="42" customFormat="1" ht="15" x14ac:dyDescent="0.25">
      <c r="A426" s="25"/>
      <c r="B426" s="86" t="s">
        <v>400</v>
      </c>
      <c r="C426" s="1" t="s">
        <v>40</v>
      </c>
      <c r="D426" s="63">
        <v>1</v>
      </c>
      <c r="E426" s="98">
        <v>350</v>
      </c>
      <c r="F426" s="93">
        <f t="shared" si="58"/>
        <v>350</v>
      </c>
      <c r="G426" s="93"/>
    </row>
    <row r="427" spans="1:7" s="42" customFormat="1" x14ac:dyDescent="0.25">
      <c r="A427" s="25"/>
      <c r="B427" s="86"/>
      <c r="C427" s="1"/>
      <c r="D427" s="63"/>
      <c r="E427" s="98"/>
      <c r="F427" s="93"/>
      <c r="G427" s="93"/>
    </row>
    <row r="428" spans="1:7" s="42" customFormat="1" x14ac:dyDescent="0.25">
      <c r="A428" s="25"/>
      <c r="B428" s="85" t="s">
        <v>274</v>
      </c>
      <c r="C428" s="1"/>
      <c r="D428" s="63"/>
      <c r="E428" s="98"/>
      <c r="F428" s="93"/>
      <c r="G428" s="93"/>
    </row>
    <row r="429" spans="1:7" s="42" customFormat="1" x14ac:dyDescent="0.25">
      <c r="A429" s="25"/>
      <c r="B429" s="86"/>
      <c r="C429" s="1"/>
      <c r="D429" s="63"/>
      <c r="E429" s="98"/>
      <c r="F429" s="93"/>
      <c r="G429" s="93"/>
    </row>
    <row r="430" spans="1:7" s="42" customFormat="1" x14ac:dyDescent="0.25">
      <c r="A430" s="25"/>
      <c r="B430" s="58" t="s">
        <v>276</v>
      </c>
      <c r="C430" s="57"/>
      <c r="D430" s="63"/>
      <c r="E430" s="98"/>
      <c r="F430" s="97"/>
      <c r="G430" s="97"/>
    </row>
    <row r="431" spans="1:7" s="42" customFormat="1" ht="15" x14ac:dyDescent="0.25">
      <c r="A431" s="25"/>
      <c r="B431" s="86" t="s">
        <v>389</v>
      </c>
      <c r="C431" s="1" t="s">
        <v>40</v>
      </c>
      <c r="D431" s="63">
        <v>2</v>
      </c>
      <c r="E431" s="98">
        <f t="shared" ref="E431:E432" si="59">$E$410</f>
        <v>450</v>
      </c>
      <c r="F431" s="93">
        <f t="shared" ref="F431:F432" si="60">E431*D431</f>
        <v>900</v>
      </c>
      <c r="G431" s="93"/>
    </row>
    <row r="432" spans="1:7" s="42" customFormat="1" ht="15" x14ac:dyDescent="0.25">
      <c r="A432" s="25"/>
      <c r="B432" s="86" t="s">
        <v>404</v>
      </c>
      <c r="C432" s="1" t="s">
        <v>40</v>
      </c>
      <c r="D432" s="63">
        <v>2</v>
      </c>
      <c r="E432" s="98">
        <f t="shared" si="59"/>
        <v>450</v>
      </c>
      <c r="F432" s="93">
        <f t="shared" si="60"/>
        <v>900</v>
      </c>
      <c r="G432" s="93"/>
    </row>
    <row r="433" spans="1:9" s="42" customFormat="1" x14ac:dyDescent="0.25">
      <c r="A433" s="25"/>
      <c r="B433" s="86"/>
      <c r="C433" s="1"/>
      <c r="D433" s="63"/>
      <c r="E433" s="98"/>
      <c r="F433" s="93"/>
      <c r="G433" s="93"/>
    </row>
    <row r="434" spans="1:9" s="42" customFormat="1" x14ac:dyDescent="0.25">
      <c r="A434" s="25"/>
      <c r="B434" s="58" t="s">
        <v>392</v>
      </c>
      <c r="C434" s="57"/>
      <c r="D434" s="63"/>
      <c r="E434" s="98"/>
      <c r="F434" s="97"/>
      <c r="G434" s="97"/>
    </row>
    <row r="435" spans="1:9" s="42" customFormat="1" ht="15" x14ac:dyDescent="0.25">
      <c r="A435" s="25"/>
      <c r="B435" s="86" t="s">
        <v>227</v>
      </c>
      <c r="C435" s="1" t="s">
        <v>40</v>
      </c>
      <c r="D435" s="63">
        <v>1</v>
      </c>
      <c r="E435" s="98">
        <v>350</v>
      </c>
      <c r="F435" s="93">
        <f t="shared" ref="F435:F436" si="61">E435*D435</f>
        <v>350</v>
      </c>
      <c r="G435" s="93"/>
    </row>
    <row r="436" spans="1:9" s="42" customFormat="1" ht="15" x14ac:dyDescent="0.25">
      <c r="A436" s="25"/>
      <c r="B436" s="86" t="s">
        <v>405</v>
      </c>
      <c r="C436" s="1" t="s">
        <v>40</v>
      </c>
      <c r="D436" s="63">
        <v>2</v>
      </c>
      <c r="E436" s="98">
        <v>350</v>
      </c>
      <c r="F436" s="93">
        <f t="shared" si="61"/>
        <v>700</v>
      </c>
      <c r="G436" s="93"/>
    </row>
    <row r="437" spans="1:9" s="42" customFormat="1" x14ac:dyDescent="0.25">
      <c r="A437" s="25"/>
      <c r="B437" s="86"/>
      <c r="C437" s="1"/>
      <c r="D437" s="63"/>
      <c r="E437" s="98"/>
      <c r="F437" s="93"/>
      <c r="G437" s="93"/>
    </row>
    <row r="438" spans="1:9" x14ac:dyDescent="0.25">
      <c r="A438" s="3" t="s">
        <v>277</v>
      </c>
      <c r="B438" s="64" t="s">
        <v>278</v>
      </c>
      <c r="C438" s="1"/>
      <c r="D438" s="63"/>
      <c r="E438" s="98"/>
      <c r="F438" s="93"/>
      <c r="G438" s="93"/>
      <c r="H438" s="42"/>
      <c r="I438" s="42"/>
    </row>
    <row r="439" spans="1:9" s="42" customFormat="1" x14ac:dyDescent="0.25">
      <c r="A439" s="25"/>
      <c r="B439" s="86"/>
      <c r="C439" s="1"/>
      <c r="D439" s="63"/>
      <c r="E439" s="98"/>
      <c r="F439" s="93"/>
      <c r="G439" s="93"/>
    </row>
    <row r="440" spans="1:9" s="42" customFormat="1" ht="26.4" x14ac:dyDescent="0.25">
      <c r="A440" s="25"/>
      <c r="B440" s="58" t="s">
        <v>364</v>
      </c>
      <c r="C440" s="1" t="s">
        <v>38</v>
      </c>
      <c r="D440" s="63">
        <v>6</v>
      </c>
      <c r="E440" s="98">
        <f>(170+50+55)*2</f>
        <v>550</v>
      </c>
      <c r="F440" s="93">
        <f t="shared" ref="F440" si="62">E440*D440</f>
        <v>3300</v>
      </c>
      <c r="G440" s="93"/>
    </row>
    <row r="441" spans="1:9" s="42" customFormat="1" x14ac:dyDescent="0.25">
      <c r="A441" s="25"/>
      <c r="B441" s="92" t="s">
        <v>51</v>
      </c>
      <c r="C441" s="1"/>
      <c r="D441" s="63"/>
      <c r="E441" s="98"/>
      <c r="F441" s="93"/>
      <c r="G441" s="93"/>
    </row>
    <row r="442" spans="1:9" s="42" customFormat="1" x14ac:dyDescent="0.25">
      <c r="A442" s="25"/>
      <c r="B442" s="92" t="s">
        <v>61</v>
      </c>
      <c r="C442" s="1"/>
      <c r="D442" s="63"/>
      <c r="E442" s="98"/>
      <c r="F442" s="93"/>
      <c r="G442" s="93"/>
    </row>
    <row r="443" spans="1:9" s="42" customFormat="1" x14ac:dyDescent="0.25">
      <c r="A443" s="25"/>
      <c r="B443" s="92"/>
      <c r="C443" s="1"/>
      <c r="D443" s="63"/>
      <c r="E443" s="98"/>
      <c r="F443" s="93"/>
      <c r="G443" s="93"/>
    </row>
    <row r="444" spans="1:9" s="42" customFormat="1" ht="26.4" x14ac:dyDescent="0.25">
      <c r="A444" s="25"/>
      <c r="B444" s="58" t="s">
        <v>365</v>
      </c>
      <c r="C444" s="1" t="s">
        <v>38</v>
      </c>
      <c r="D444" s="63">
        <v>3</v>
      </c>
      <c r="E444" s="98">
        <f>(160)*2</f>
        <v>320</v>
      </c>
      <c r="F444" s="93">
        <f t="shared" ref="F444" si="63">E444*D444</f>
        <v>960</v>
      </c>
      <c r="G444" s="93"/>
    </row>
    <row r="445" spans="1:9" s="42" customFormat="1" x14ac:dyDescent="0.25">
      <c r="A445" s="25"/>
      <c r="B445" s="92" t="s">
        <v>51</v>
      </c>
      <c r="C445" s="1"/>
      <c r="D445" s="63"/>
      <c r="E445" s="98"/>
      <c r="F445" s="93"/>
      <c r="G445" s="93"/>
    </row>
    <row r="446" spans="1:9" s="42" customFormat="1" x14ac:dyDescent="0.25">
      <c r="A446" s="25"/>
      <c r="B446" s="92" t="s">
        <v>61</v>
      </c>
      <c r="C446" s="1"/>
      <c r="D446" s="63"/>
      <c r="E446" s="98"/>
      <c r="F446" s="93"/>
      <c r="G446" s="93"/>
    </row>
    <row r="447" spans="1:9" s="42" customFormat="1" x14ac:dyDescent="0.25">
      <c r="A447" s="25"/>
      <c r="B447" s="86"/>
      <c r="C447" s="1"/>
      <c r="D447" s="63"/>
      <c r="E447" s="98"/>
      <c r="F447" s="93"/>
      <c r="G447" s="93"/>
    </row>
    <row r="448" spans="1:9" x14ac:dyDescent="0.25">
      <c r="A448" s="3" t="s">
        <v>281</v>
      </c>
      <c r="B448" s="64" t="s">
        <v>279</v>
      </c>
      <c r="C448" s="1"/>
      <c r="D448" s="63"/>
      <c r="E448" s="95"/>
      <c r="F448" s="93"/>
      <c r="G448" s="93"/>
      <c r="H448" s="42"/>
      <c r="I448" s="42"/>
    </row>
    <row r="449" spans="1:9" s="42" customFormat="1" x14ac:dyDescent="0.25">
      <c r="A449" s="25"/>
      <c r="B449" s="54"/>
      <c r="C449" s="57"/>
      <c r="D449" s="63"/>
      <c r="E449" s="95"/>
      <c r="F449" s="97"/>
      <c r="G449" s="97"/>
    </row>
    <row r="450" spans="1:9" s="42" customFormat="1" ht="26.4" x14ac:dyDescent="0.25">
      <c r="A450" s="25"/>
      <c r="B450" s="58" t="s">
        <v>206</v>
      </c>
      <c r="C450" s="1"/>
      <c r="D450" s="63"/>
      <c r="E450" s="95"/>
      <c r="F450" s="93"/>
      <c r="G450" s="93"/>
    </row>
    <row r="451" spans="1:9" s="42" customFormat="1" x14ac:dyDescent="0.25">
      <c r="A451" s="25"/>
      <c r="B451" s="86" t="s">
        <v>43</v>
      </c>
      <c r="C451" s="1" t="s">
        <v>41</v>
      </c>
      <c r="D451" s="63"/>
      <c r="E451" s="95">
        <f>$E$345</f>
        <v>45</v>
      </c>
      <c r="F451" s="93">
        <f t="shared" ref="F451:F461" si="64">E451*D451</f>
        <v>0</v>
      </c>
      <c r="G451" s="93"/>
    </row>
    <row r="452" spans="1:9" s="42" customFormat="1" x14ac:dyDescent="0.25">
      <c r="A452" s="25"/>
      <c r="B452" s="86" t="s">
        <v>44</v>
      </c>
      <c r="C452" s="1" t="s">
        <v>41</v>
      </c>
      <c r="D452" s="63"/>
      <c r="E452" s="95">
        <f>$E$346</f>
        <v>50</v>
      </c>
      <c r="F452" s="93">
        <f t="shared" si="64"/>
        <v>0</v>
      </c>
      <c r="G452" s="93"/>
    </row>
    <row r="453" spans="1:9" s="42" customFormat="1" x14ac:dyDescent="0.25">
      <c r="A453" s="25"/>
      <c r="B453" s="86" t="s">
        <v>45</v>
      </c>
      <c r="C453" s="1" t="s">
        <v>41</v>
      </c>
      <c r="D453" s="63"/>
      <c r="E453" s="95">
        <f>$E$347</f>
        <v>65</v>
      </c>
      <c r="F453" s="93">
        <f t="shared" si="64"/>
        <v>0</v>
      </c>
      <c r="G453" s="93"/>
    </row>
    <row r="454" spans="1:9" s="42" customFormat="1" x14ac:dyDescent="0.25">
      <c r="A454" s="25"/>
      <c r="B454" s="86" t="s">
        <v>46</v>
      </c>
      <c r="C454" s="1" t="s">
        <v>41</v>
      </c>
      <c r="D454" s="63">
        <v>4.5</v>
      </c>
      <c r="E454" s="95">
        <f>$E$348</f>
        <v>75</v>
      </c>
      <c r="F454" s="93">
        <f t="shared" si="64"/>
        <v>337.5</v>
      </c>
      <c r="G454" s="93"/>
    </row>
    <row r="455" spans="1:9" s="42" customFormat="1" x14ac:dyDescent="0.25">
      <c r="A455" s="25"/>
      <c r="B455" s="86" t="s">
        <v>76</v>
      </c>
      <c r="C455" s="1" t="s">
        <v>41</v>
      </c>
      <c r="D455" s="63"/>
      <c r="E455" s="95">
        <f>$E$349</f>
        <v>85</v>
      </c>
      <c r="F455" s="93">
        <f t="shared" si="64"/>
        <v>0</v>
      </c>
      <c r="G455" s="93"/>
    </row>
    <row r="456" spans="1:9" s="42" customFormat="1" x14ac:dyDescent="0.25">
      <c r="A456" s="25"/>
      <c r="B456" s="86" t="s">
        <v>77</v>
      </c>
      <c r="C456" s="1" t="s">
        <v>41</v>
      </c>
      <c r="D456" s="63"/>
      <c r="E456" s="95">
        <f>$E$350</f>
        <v>90</v>
      </c>
      <c r="F456" s="93">
        <f t="shared" si="64"/>
        <v>0</v>
      </c>
      <c r="G456" s="93"/>
    </row>
    <row r="457" spans="1:9" s="42" customFormat="1" x14ac:dyDescent="0.25">
      <c r="A457" s="25"/>
      <c r="B457" s="86" t="s">
        <v>79</v>
      </c>
      <c r="C457" s="1"/>
      <c r="D457" s="63"/>
      <c r="E457" s="98"/>
      <c r="F457" s="93"/>
      <c r="G457" s="93"/>
    </row>
    <row r="458" spans="1:9" s="42" customFormat="1" x14ac:dyDescent="0.25">
      <c r="A458" s="25"/>
      <c r="B458" s="86" t="s">
        <v>407</v>
      </c>
      <c r="C458" s="1" t="s">
        <v>78</v>
      </c>
      <c r="D458" s="63">
        <f>30*19</f>
        <v>570</v>
      </c>
      <c r="E458" s="98">
        <f>$E$352</f>
        <v>9</v>
      </c>
      <c r="F458" s="93">
        <f t="shared" ref="F458" si="65">E458*D458</f>
        <v>5130</v>
      </c>
      <c r="G458" s="93"/>
    </row>
    <row r="459" spans="1:9" s="42" customFormat="1" x14ac:dyDescent="0.25">
      <c r="A459" s="25"/>
      <c r="B459" s="58" t="s">
        <v>42</v>
      </c>
      <c r="C459" s="1" t="s">
        <v>55</v>
      </c>
      <c r="D459" s="63">
        <f>0.25*3.14*5+30*(0.7+0.7+0.25+0.25)</f>
        <v>60.924999999999997</v>
      </c>
      <c r="E459" s="95">
        <f>$E$354</f>
        <v>30</v>
      </c>
      <c r="F459" s="93">
        <f t="shared" si="64"/>
        <v>1827.75</v>
      </c>
      <c r="G459" s="93"/>
    </row>
    <row r="460" spans="1:9" s="42" customFormat="1" x14ac:dyDescent="0.25">
      <c r="A460" s="25"/>
      <c r="B460" s="58" t="s">
        <v>209</v>
      </c>
      <c r="C460" s="1" t="s">
        <v>40</v>
      </c>
      <c r="D460" s="63">
        <v>0</v>
      </c>
      <c r="E460" s="98"/>
      <c r="F460" s="93">
        <f t="shared" si="64"/>
        <v>0</v>
      </c>
      <c r="G460" s="93"/>
    </row>
    <row r="461" spans="1:9" s="42" customFormat="1" x14ac:dyDescent="0.25">
      <c r="A461" s="25"/>
      <c r="B461" s="58" t="s">
        <v>166</v>
      </c>
      <c r="C461" s="1" t="s">
        <v>40</v>
      </c>
      <c r="D461" s="63">
        <v>1</v>
      </c>
      <c r="E461" s="98">
        <v>450</v>
      </c>
      <c r="F461" s="93">
        <f t="shared" si="64"/>
        <v>450</v>
      </c>
      <c r="G461" s="93"/>
    </row>
    <row r="462" spans="1:9" s="42" customFormat="1" x14ac:dyDescent="0.25">
      <c r="A462" s="25"/>
      <c r="B462" s="58"/>
      <c r="C462" s="1"/>
      <c r="D462" s="63"/>
      <c r="E462" s="95"/>
      <c r="F462" s="93"/>
      <c r="G462" s="93"/>
    </row>
    <row r="463" spans="1:9" x14ac:dyDescent="0.25">
      <c r="A463" s="3" t="s">
        <v>282</v>
      </c>
      <c r="B463" s="64" t="s">
        <v>280</v>
      </c>
      <c r="C463" s="1"/>
      <c r="D463" s="63"/>
      <c r="E463" s="95"/>
      <c r="F463" s="93"/>
      <c r="G463" s="93"/>
      <c r="H463" s="42"/>
      <c r="I463" s="42"/>
    </row>
    <row r="464" spans="1:9" s="42" customFormat="1" x14ac:dyDescent="0.25">
      <c r="A464" s="25"/>
      <c r="B464" s="54"/>
      <c r="C464" s="57"/>
      <c r="D464" s="63"/>
      <c r="E464" s="95"/>
      <c r="F464" s="97"/>
      <c r="G464" s="97"/>
    </row>
    <row r="465" spans="1:7" s="42" customFormat="1" ht="26.4" x14ac:dyDescent="0.25">
      <c r="A465" s="25"/>
      <c r="B465" s="58" t="s">
        <v>206</v>
      </c>
      <c r="C465" s="1"/>
      <c r="D465" s="63"/>
      <c r="E465" s="95"/>
      <c r="F465" s="93"/>
      <c r="G465" s="93"/>
    </row>
    <row r="466" spans="1:7" s="42" customFormat="1" x14ac:dyDescent="0.25">
      <c r="A466" s="25"/>
      <c r="B466" s="86" t="s">
        <v>43</v>
      </c>
      <c r="C466" s="1" t="s">
        <v>41</v>
      </c>
      <c r="D466" s="63">
        <v>97</v>
      </c>
      <c r="E466" s="95">
        <f>$E$345</f>
        <v>45</v>
      </c>
      <c r="F466" s="93">
        <f t="shared" ref="F466:F481" si="66">E466*D466</f>
        <v>4365</v>
      </c>
      <c r="G466" s="93"/>
    </row>
    <row r="467" spans="1:7" s="42" customFormat="1" x14ac:dyDescent="0.25">
      <c r="A467" s="25"/>
      <c r="B467" s="86" t="s">
        <v>44</v>
      </c>
      <c r="C467" s="1" t="s">
        <v>41</v>
      </c>
      <c r="D467" s="63">
        <v>71</v>
      </c>
      <c r="E467" s="95">
        <f>$E$346</f>
        <v>50</v>
      </c>
      <c r="F467" s="93">
        <f t="shared" si="66"/>
        <v>3550</v>
      </c>
      <c r="G467" s="93"/>
    </row>
    <row r="468" spans="1:7" s="42" customFormat="1" x14ac:dyDescent="0.25">
      <c r="A468" s="25"/>
      <c r="B468" s="86" t="s">
        <v>45</v>
      </c>
      <c r="C468" s="1" t="s">
        <v>41</v>
      </c>
      <c r="D468" s="63">
        <v>63</v>
      </c>
      <c r="E468" s="95">
        <f>$E$347</f>
        <v>65</v>
      </c>
      <c r="F468" s="93">
        <f t="shared" si="66"/>
        <v>4095</v>
      </c>
      <c r="G468" s="93"/>
    </row>
    <row r="469" spans="1:7" s="42" customFormat="1" x14ac:dyDescent="0.25">
      <c r="A469" s="25"/>
      <c r="B469" s="86" t="s">
        <v>46</v>
      </c>
      <c r="C469" s="1" t="s">
        <v>41</v>
      </c>
      <c r="D469" s="63"/>
      <c r="E469" s="95">
        <f>$E$348</f>
        <v>75</v>
      </c>
      <c r="F469" s="93">
        <f t="shared" si="66"/>
        <v>0</v>
      </c>
      <c r="G469" s="93"/>
    </row>
    <row r="470" spans="1:7" s="42" customFormat="1" x14ac:dyDescent="0.25">
      <c r="A470" s="25"/>
      <c r="B470" s="86" t="s">
        <v>76</v>
      </c>
      <c r="C470" s="1" t="s">
        <v>41</v>
      </c>
      <c r="D470" s="63"/>
      <c r="E470" s="95">
        <f>$E$349</f>
        <v>85</v>
      </c>
      <c r="F470" s="93">
        <f t="shared" si="66"/>
        <v>0</v>
      </c>
      <c r="G470" s="93"/>
    </row>
    <row r="471" spans="1:7" s="42" customFormat="1" x14ac:dyDescent="0.25">
      <c r="A471" s="25"/>
      <c r="B471" s="86" t="s">
        <v>77</v>
      </c>
      <c r="C471" s="1" t="s">
        <v>41</v>
      </c>
      <c r="D471" s="63"/>
      <c r="E471" s="95">
        <f>$E$350</f>
        <v>90</v>
      </c>
      <c r="F471" s="93">
        <f t="shared" si="66"/>
        <v>0</v>
      </c>
      <c r="G471" s="93"/>
    </row>
    <row r="472" spans="1:7" s="42" customFormat="1" x14ac:dyDescent="0.25">
      <c r="A472" s="25"/>
      <c r="B472" s="86" t="s">
        <v>79</v>
      </c>
      <c r="C472" s="70"/>
      <c r="D472" s="63"/>
      <c r="E472" s="95"/>
      <c r="F472" s="93"/>
      <c r="G472" s="93"/>
    </row>
    <row r="473" spans="1:7" s="42" customFormat="1" x14ac:dyDescent="0.25">
      <c r="A473" s="25"/>
      <c r="B473" s="86" t="s">
        <v>394</v>
      </c>
      <c r="C473" s="1" t="s">
        <v>78</v>
      </c>
      <c r="D473" s="63">
        <f>20*5.4</f>
        <v>108</v>
      </c>
      <c r="E473" s="98">
        <f t="shared" ref="E473:E478" si="67">$E$352</f>
        <v>9</v>
      </c>
      <c r="F473" s="93">
        <f t="shared" si="66"/>
        <v>972</v>
      </c>
      <c r="G473" s="93"/>
    </row>
    <row r="474" spans="1:7" s="42" customFormat="1" x14ac:dyDescent="0.25">
      <c r="A474" s="25"/>
      <c r="B474" s="86" t="s">
        <v>395</v>
      </c>
      <c r="C474" s="1" t="s">
        <v>78</v>
      </c>
      <c r="D474" s="63">
        <f>104*9.6</f>
        <v>998.4</v>
      </c>
      <c r="E474" s="98">
        <f t="shared" si="67"/>
        <v>9</v>
      </c>
      <c r="F474" s="93">
        <f t="shared" si="66"/>
        <v>8985.6</v>
      </c>
      <c r="G474" s="93"/>
    </row>
    <row r="475" spans="1:7" s="42" customFormat="1" x14ac:dyDescent="0.25">
      <c r="A475" s="25"/>
      <c r="B475" s="86" t="s">
        <v>396</v>
      </c>
      <c r="C475" s="1" t="s">
        <v>78</v>
      </c>
      <c r="D475" s="63">
        <f>15*12.8</f>
        <v>192</v>
      </c>
      <c r="E475" s="98">
        <f t="shared" si="67"/>
        <v>9</v>
      </c>
      <c r="F475" s="93">
        <f t="shared" si="66"/>
        <v>1728</v>
      </c>
      <c r="G475" s="93"/>
    </row>
    <row r="476" spans="1:7" s="42" customFormat="1" x14ac:dyDescent="0.25">
      <c r="A476" s="25"/>
      <c r="B476" s="86" t="s">
        <v>397</v>
      </c>
      <c r="C476" s="1" t="s">
        <v>78</v>
      </c>
      <c r="D476" s="63">
        <f>7*13.6</f>
        <v>95.2</v>
      </c>
      <c r="E476" s="98">
        <f t="shared" si="67"/>
        <v>9</v>
      </c>
      <c r="F476" s="93">
        <f t="shared" si="66"/>
        <v>856.80000000000007</v>
      </c>
      <c r="G476" s="93"/>
    </row>
    <row r="477" spans="1:7" s="42" customFormat="1" x14ac:dyDescent="0.25">
      <c r="A477" s="25"/>
      <c r="B477" s="86" t="s">
        <v>398</v>
      </c>
      <c r="C477" s="1" t="s">
        <v>78</v>
      </c>
      <c r="D477" s="63">
        <f>36*20</f>
        <v>720</v>
      </c>
      <c r="E477" s="98">
        <f t="shared" si="67"/>
        <v>9</v>
      </c>
      <c r="F477" s="93">
        <f t="shared" si="66"/>
        <v>6480</v>
      </c>
      <c r="G477" s="93"/>
    </row>
    <row r="478" spans="1:7" s="42" customFormat="1" x14ac:dyDescent="0.25">
      <c r="A478" s="25"/>
      <c r="B478" s="86" t="s">
        <v>406</v>
      </c>
      <c r="C478" s="1" t="s">
        <v>78</v>
      </c>
      <c r="D478" s="63">
        <f>25*23</f>
        <v>575</v>
      </c>
      <c r="E478" s="98">
        <f t="shared" si="67"/>
        <v>9</v>
      </c>
      <c r="F478" s="93">
        <f t="shared" si="66"/>
        <v>5175</v>
      </c>
      <c r="G478" s="93"/>
    </row>
    <row r="479" spans="1:7" s="42" customFormat="1" x14ac:dyDescent="0.25">
      <c r="A479" s="25"/>
      <c r="B479" s="58" t="s">
        <v>42</v>
      </c>
      <c r="C479" s="1" t="s">
        <v>55</v>
      </c>
      <c r="D479" s="63">
        <v>0</v>
      </c>
      <c r="E479" s="98">
        <f>$E$354</f>
        <v>30</v>
      </c>
      <c r="F479" s="93">
        <f t="shared" si="66"/>
        <v>0</v>
      </c>
      <c r="G479" s="93"/>
    </row>
    <row r="480" spans="1:7" s="42" customFormat="1" x14ac:dyDescent="0.25">
      <c r="A480" s="25"/>
      <c r="B480" s="58" t="s">
        <v>209</v>
      </c>
      <c r="C480" s="1" t="s">
        <v>40</v>
      </c>
      <c r="D480" s="63">
        <v>0</v>
      </c>
      <c r="E480" s="98"/>
      <c r="F480" s="93">
        <f t="shared" si="66"/>
        <v>0</v>
      </c>
      <c r="G480" s="93"/>
    </row>
    <row r="481" spans="1:9" s="42" customFormat="1" x14ac:dyDescent="0.25">
      <c r="A481" s="25"/>
      <c r="B481" s="58" t="s">
        <v>166</v>
      </c>
      <c r="C481" s="1" t="s">
        <v>40</v>
      </c>
      <c r="D481" s="63">
        <v>3</v>
      </c>
      <c r="E481" s="98">
        <v>450</v>
      </c>
      <c r="F481" s="93">
        <f t="shared" si="66"/>
        <v>1350</v>
      </c>
      <c r="G481" s="93"/>
    </row>
    <row r="482" spans="1:9" s="42" customFormat="1" x14ac:dyDescent="0.25">
      <c r="A482" s="25"/>
      <c r="B482" s="58"/>
      <c r="C482" s="1"/>
      <c r="D482" s="63"/>
      <c r="E482" s="98"/>
      <c r="F482" s="93"/>
      <c r="G482" s="93"/>
    </row>
    <row r="483" spans="1:9" x14ac:dyDescent="0.25">
      <c r="A483" s="3" t="s">
        <v>283</v>
      </c>
      <c r="B483" s="64" t="s">
        <v>284</v>
      </c>
      <c r="C483" s="1"/>
      <c r="D483" s="63"/>
      <c r="E483" s="95"/>
      <c r="F483" s="93"/>
      <c r="G483" s="93"/>
      <c r="H483" s="42"/>
      <c r="I483" s="42"/>
    </row>
    <row r="484" spans="1:9" s="42" customFormat="1" x14ac:dyDescent="0.25">
      <c r="A484" s="25"/>
      <c r="B484" s="54"/>
      <c r="C484" s="57"/>
      <c r="D484" s="63"/>
      <c r="E484" s="95"/>
      <c r="F484" s="97"/>
      <c r="G484" s="97"/>
    </row>
    <row r="485" spans="1:9" s="42" customFormat="1" ht="26.4" x14ac:dyDescent="0.25">
      <c r="A485" s="25"/>
      <c r="B485" s="58" t="s">
        <v>206</v>
      </c>
      <c r="C485" s="1"/>
      <c r="D485" s="63"/>
      <c r="E485" s="95"/>
      <c r="F485" s="93"/>
      <c r="G485" s="93"/>
    </row>
    <row r="486" spans="1:9" s="42" customFormat="1" x14ac:dyDescent="0.25">
      <c r="A486" s="25"/>
      <c r="B486" s="86" t="s">
        <v>43</v>
      </c>
      <c r="C486" s="1" t="s">
        <v>41</v>
      </c>
      <c r="D486" s="63">
        <v>30</v>
      </c>
      <c r="E486" s="95">
        <f>$E$345</f>
        <v>45</v>
      </c>
      <c r="F486" s="93">
        <f t="shared" ref="F486:F496" si="68">E486*D486</f>
        <v>1350</v>
      </c>
      <c r="G486" s="93"/>
    </row>
    <row r="487" spans="1:9" s="42" customFormat="1" x14ac:dyDescent="0.25">
      <c r="A487" s="25"/>
      <c r="B487" s="86" t="s">
        <v>44</v>
      </c>
      <c r="C487" s="1" t="s">
        <v>41</v>
      </c>
      <c r="D487" s="63">
        <v>14</v>
      </c>
      <c r="E487" s="95">
        <f>$E$346</f>
        <v>50</v>
      </c>
      <c r="F487" s="93">
        <f t="shared" si="68"/>
        <v>700</v>
      </c>
      <c r="G487" s="93"/>
    </row>
    <row r="488" spans="1:9" s="42" customFormat="1" x14ac:dyDescent="0.25">
      <c r="A488" s="25"/>
      <c r="B488" s="86" t="s">
        <v>45</v>
      </c>
      <c r="C488" s="1" t="s">
        <v>41</v>
      </c>
      <c r="D488" s="63">
        <v>2.5</v>
      </c>
      <c r="E488" s="95">
        <f>$E$347</f>
        <v>65</v>
      </c>
      <c r="F488" s="93">
        <f t="shared" si="68"/>
        <v>162.5</v>
      </c>
      <c r="G488" s="93"/>
    </row>
    <row r="489" spans="1:9" s="42" customFormat="1" x14ac:dyDescent="0.25">
      <c r="A489" s="25"/>
      <c r="B489" s="86" t="s">
        <v>46</v>
      </c>
      <c r="C489" s="1" t="s">
        <v>41</v>
      </c>
      <c r="D489" s="63">
        <v>5</v>
      </c>
      <c r="E489" s="95">
        <f>$E$348</f>
        <v>75</v>
      </c>
      <c r="F489" s="93">
        <f t="shared" si="68"/>
        <v>375</v>
      </c>
      <c r="G489" s="93"/>
    </row>
    <row r="490" spans="1:9" s="42" customFormat="1" x14ac:dyDescent="0.25">
      <c r="A490" s="25"/>
      <c r="B490" s="86" t="s">
        <v>76</v>
      </c>
      <c r="C490" s="1" t="s">
        <v>41</v>
      </c>
      <c r="D490" s="63"/>
      <c r="E490" s="95">
        <f>$E$349</f>
        <v>85</v>
      </c>
      <c r="F490" s="93">
        <f t="shared" si="68"/>
        <v>0</v>
      </c>
      <c r="G490" s="93"/>
    </row>
    <row r="491" spans="1:9" s="42" customFormat="1" x14ac:dyDescent="0.25">
      <c r="A491" s="25"/>
      <c r="B491" s="86" t="s">
        <v>77</v>
      </c>
      <c r="C491" s="1" t="s">
        <v>41</v>
      </c>
      <c r="D491" s="63"/>
      <c r="E491" s="95">
        <f>$E$350</f>
        <v>90</v>
      </c>
      <c r="F491" s="93">
        <f t="shared" si="68"/>
        <v>0</v>
      </c>
      <c r="G491" s="93"/>
    </row>
    <row r="492" spans="1:9" s="42" customFormat="1" x14ac:dyDescent="0.25">
      <c r="A492" s="25"/>
      <c r="B492" s="86" t="s">
        <v>79</v>
      </c>
      <c r="C492" s="70"/>
      <c r="D492" s="63"/>
      <c r="E492" s="95"/>
      <c r="F492" s="93"/>
      <c r="G492" s="93"/>
    </row>
    <row r="493" spans="1:9" s="42" customFormat="1" x14ac:dyDescent="0.25">
      <c r="A493" s="25"/>
      <c r="B493" s="86" t="s">
        <v>395</v>
      </c>
      <c r="C493" s="1" t="s">
        <v>78</v>
      </c>
      <c r="D493" s="63">
        <f>40*9.6</f>
        <v>384</v>
      </c>
      <c r="E493" s="98">
        <f>$E$352</f>
        <v>9</v>
      </c>
      <c r="F493" s="93">
        <f t="shared" ref="F493" si="69">E493*D493</f>
        <v>3456</v>
      </c>
      <c r="G493" s="93"/>
    </row>
    <row r="494" spans="1:9" s="42" customFormat="1" x14ac:dyDescent="0.25">
      <c r="A494" s="25"/>
      <c r="B494" s="58" t="s">
        <v>42</v>
      </c>
      <c r="C494" s="1" t="s">
        <v>55</v>
      </c>
      <c r="D494" s="63">
        <v>0</v>
      </c>
      <c r="E494" s="98">
        <f>$E$354</f>
        <v>30</v>
      </c>
      <c r="F494" s="93">
        <f t="shared" si="68"/>
        <v>0</v>
      </c>
      <c r="G494" s="93"/>
    </row>
    <row r="495" spans="1:9" s="42" customFormat="1" x14ac:dyDescent="0.25">
      <c r="A495" s="25"/>
      <c r="B495" s="58" t="s">
        <v>209</v>
      </c>
      <c r="C495" s="1" t="s">
        <v>40</v>
      </c>
      <c r="D495" s="63">
        <v>0</v>
      </c>
      <c r="E495" s="98"/>
      <c r="F495" s="93">
        <f t="shared" si="68"/>
        <v>0</v>
      </c>
      <c r="G495" s="93"/>
    </row>
    <row r="496" spans="1:9" s="42" customFormat="1" x14ac:dyDescent="0.25">
      <c r="A496" s="25"/>
      <c r="B496" s="58" t="s">
        <v>166</v>
      </c>
      <c r="C496" s="1" t="s">
        <v>40</v>
      </c>
      <c r="D496" s="63">
        <v>1</v>
      </c>
      <c r="E496" s="98">
        <v>450</v>
      </c>
      <c r="F496" s="93">
        <f t="shared" si="68"/>
        <v>450</v>
      </c>
      <c r="G496" s="93"/>
    </row>
    <row r="497" spans="1:9" s="42" customFormat="1" x14ac:dyDescent="0.25">
      <c r="A497" s="25"/>
      <c r="B497" s="58"/>
      <c r="C497" s="1"/>
      <c r="D497" s="63"/>
      <c r="E497" s="98"/>
      <c r="F497" s="93"/>
      <c r="G497" s="93"/>
    </row>
    <row r="498" spans="1:9" x14ac:dyDescent="0.25">
      <c r="A498" s="3" t="s">
        <v>286</v>
      </c>
      <c r="B498" s="64" t="s">
        <v>285</v>
      </c>
      <c r="C498" s="1"/>
      <c r="D498" s="63"/>
      <c r="E498" s="98"/>
      <c r="F498" s="93"/>
      <c r="G498" s="93"/>
      <c r="H498" s="42"/>
      <c r="I498" s="42"/>
    </row>
    <row r="499" spans="1:9" x14ac:dyDescent="0.25">
      <c r="A499" s="3"/>
      <c r="B499" s="64"/>
      <c r="C499" s="1"/>
      <c r="D499" s="63"/>
      <c r="E499" s="98"/>
      <c r="F499" s="93"/>
      <c r="G499" s="93"/>
      <c r="H499" s="42"/>
      <c r="I499" s="42"/>
    </row>
    <row r="500" spans="1:9" x14ac:dyDescent="0.25">
      <c r="A500" s="3"/>
      <c r="B500" s="85" t="s">
        <v>273</v>
      </c>
      <c r="C500" s="57"/>
      <c r="D500" s="63"/>
      <c r="E500" s="98"/>
      <c r="F500" s="97"/>
      <c r="G500" s="97"/>
      <c r="H500" s="42"/>
      <c r="I500" s="42"/>
    </row>
    <row r="501" spans="1:9" x14ac:dyDescent="0.25">
      <c r="A501" s="3"/>
      <c r="B501" s="58" t="s">
        <v>393</v>
      </c>
      <c r="C501" s="57"/>
      <c r="D501" s="63"/>
      <c r="E501" s="98"/>
      <c r="F501" s="97"/>
      <c r="G501" s="97"/>
      <c r="H501" s="42"/>
      <c r="I501" s="42"/>
    </row>
    <row r="502" spans="1:9" ht="15" x14ac:dyDescent="0.25">
      <c r="A502" s="3"/>
      <c r="B502" s="86" t="s">
        <v>391</v>
      </c>
      <c r="C502" s="1" t="s">
        <v>40</v>
      </c>
      <c r="D502" s="63">
        <v>5</v>
      </c>
      <c r="E502" s="98">
        <v>75</v>
      </c>
      <c r="F502" s="93">
        <f t="shared" ref="F502:F505" si="70">E502*D502</f>
        <v>375</v>
      </c>
      <c r="G502" s="93"/>
      <c r="H502" s="42"/>
      <c r="I502" s="42"/>
    </row>
    <row r="503" spans="1:9" ht="15" x14ac:dyDescent="0.25">
      <c r="A503" s="3"/>
      <c r="B503" s="86" t="s">
        <v>47</v>
      </c>
      <c r="C503" s="1" t="s">
        <v>40</v>
      </c>
      <c r="D503" s="63">
        <v>4</v>
      </c>
      <c r="E503" s="98">
        <v>75</v>
      </c>
      <c r="F503" s="93">
        <f t="shared" si="70"/>
        <v>300</v>
      </c>
      <c r="G503" s="93"/>
      <c r="H503" s="42"/>
      <c r="I503" s="42"/>
    </row>
    <row r="504" spans="1:9" ht="15" x14ac:dyDescent="0.25">
      <c r="A504" s="3"/>
      <c r="B504" s="86" t="s">
        <v>225</v>
      </c>
      <c r="C504" s="1" t="s">
        <v>40</v>
      </c>
      <c r="D504" s="63">
        <v>10</v>
      </c>
      <c r="E504" s="98">
        <v>75</v>
      </c>
      <c r="F504" s="93">
        <f t="shared" si="70"/>
        <v>750</v>
      </c>
      <c r="G504" s="93"/>
      <c r="H504" s="42"/>
      <c r="I504" s="42"/>
    </row>
    <row r="505" spans="1:9" ht="15" x14ac:dyDescent="0.25">
      <c r="A505" s="3"/>
      <c r="B505" s="86" t="s">
        <v>387</v>
      </c>
      <c r="C505" s="1" t="s">
        <v>40</v>
      </c>
      <c r="D505" s="63">
        <v>3</v>
      </c>
      <c r="E505" s="98">
        <v>75</v>
      </c>
      <c r="F505" s="93">
        <f t="shared" si="70"/>
        <v>225</v>
      </c>
      <c r="G505" s="93"/>
      <c r="H505" s="42"/>
      <c r="I505" s="42"/>
    </row>
    <row r="506" spans="1:9" x14ac:dyDescent="0.25">
      <c r="A506" s="3"/>
      <c r="B506" s="86"/>
      <c r="C506" s="1"/>
      <c r="D506" s="63"/>
      <c r="E506" s="98"/>
      <c r="F506" s="93"/>
      <c r="G506" s="93"/>
      <c r="H506" s="42"/>
      <c r="I506" s="42"/>
    </row>
    <row r="507" spans="1:9" x14ac:dyDescent="0.25">
      <c r="A507" s="3"/>
      <c r="B507" s="58" t="s">
        <v>399</v>
      </c>
      <c r="C507" s="57"/>
      <c r="D507" s="63"/>
      <c r="E507" s="98"/>
      <c r="F507" s="97"/>
      <c r="G507" s="97"/>
      <c r="H507" s="42"/>
      <c r="I507" s="42"/>
    </row>
    <row r="508" spans="1:9" ht="15" x14ac:dyDescent="0.25">
      <c r="A508" s="3"/>
      <c r="B508" s="86" t="s">
        <v>47</v>
      </c>
      <c r="C508" s="1" t="s">
        <v>40</v>
      </c>
      <c r="D508" s="63">
        <v>5</v>
      </c>
      <c r="E508" s="98">
        <v>100</v>
      </c>
      <c r="F508" s="93">
        <f t="shared" ref="F508:F509" si="71">E508*D508</f>
        <v>500</v>
      </c>
      <c r="G508" s="93"/>
      <c r="H508" s="42"/>
      <c r="I508" s="42"/>
    </row>
    <row r="509" spans="1:9" ht="15" x14ac:dyDescent="0.25">
      <c r="A509" s="3"/>
      <c r="B509" s="86" t="s">
        <v>225</v>
      </c>
      <c r="C509" s="1" t="s">
        <v>40</v>
      </c>
      <c r="D509" s="63">
        <v>2</v>
      </c>
      <c r="E509" s="98">
        <v>100</v>
      </c>
      <c r="F509" s="93">
        <f t="shared" si="71"/>
        <v>200</v>
      </c>
      <c r="G509" s="93"/>
      <c r="H509" s="42"/>
      <c r="I509" s="42"/>
    </row>
    <row r="510" spans="1:9" x14ac:dyDescent="0.25">
      <c r="A510" s="3"/>
      <c r="B510" s="86"/>
      <c r="C510" s="1"/>
      <c r="D510" s="63"/>
      <c r="E510" s="98"/>
      <c r="F510" s="93"/>
      <c r="G510" s="93"/>
      <c r="H510" s="42"/>
      <c r="I510" s="42"/>
    </row>
    <row r="511" spans="1:9" x14ac:dyDescent="0.25">
      <c r="A511" s="3"/>
      <c r="B511" s="85" t="s">
        <v>274</v>
      </c>
      <c r="C511" s="1"/>
      <c r="D511" s="63"/>
      <c r="E511" s="98"/>
      <c r="F511" s="93"/>
      <c r="G511" s="93"/>
      <c r="H511" s="42"/>
      <c r="I511" s="42"/>
    </row>
    <row r="512" spans="1:9" x14ac:dyDescent="0.25">
      <c r="A512" s="3"/>
      <c r="B512" s="58" t="s">
        <v>393</v>
      </c>
      <c r="C512" s="57"/>
      <c r="D512" s="63"/>
      <c r="E512" s="98"/>
      <c r="F512" s="97"/>
      <c r="G512" s="97"/>
      <c r="H512" s="42"/>
      <c r="I512" s="42"/>
    </row>
    <row r="513" spans="1:9" ht="15" x14ac:dyDescent="0.25">
      <c r="A513" s="3"/>
      <c r="B513" s="86" t="s">
        <v>391</v>
      </c>
      <c r="C513" s="1" t="s">
        <v>40</v>
      </c>
      <c r="D513" s="63">
        <v>4</v>
      </c>
      <c r="E513" s="98">
        <v>75</v>
      </c>
      <c r="F513" s="93">
        <f t="shared" ref="F513:F516" si="72">E513*D513</f>
        <v>300</v>
      </c>
      <c r="G513" s="93"/>
      <c r="H513" s="42"/>
      <c r="I513" s="42"/>
    </row>
    <row r="514" spans="1:9" ht="15" x14ac:dyDescent="0.25">
      <c r="A514" s="3"/>
      <c r="B514" s="86" t="s">
        <v>47</v>
      </c>
      <c r="C514" s="1" t="s">
        <v>40</v>
      </c>
      <c r="D514" s="63">
        <v>2</v>
      </c>
      <c r="E514" s="98">
        <v>75</v>
      </c>
      <c r="F514" s="93">
        <f t="shared" si="72"/>
        <v>150</v>
      </c>
      <c r="G514" s="93"/>
      <c r="H514" s="42"/>
      <c r="I514" s="42"/>
    </row>
    <row r="515" spans="1:9" ht="15" x14ac:dyDescent="0.25">
      <c r="A515" s="3"/>
      <c r="B515" s="86" t="s">
        <v>221</v>
      </c>
      <c r="C515" s="1" t="s">
        <v>40</v>
      </c>
      <c r="D515" s="63">
        <v>1</v>
      </c>
      <c r="E515" s="98">
        <v>75</v>
      </c>
      <c r="F515" s="93">
        <f t="shared" si="72"/>
        <v>75</v>
      </c>
      <c r="G515" s="93"/>
      <c r="H515" s="42"/>
      <c r="I515" s="42"/>
    </row>
    <row r="516" spans="1:9" ht="15" x14ac:dyDescent="0.25">
      <c r="A516" s="3"/>
      <c r="B516" s="86" t="s">
        <v>225</v>
      </c>
      <c r="C516" s="1" t="s">
        <v>40</v>
      </c>
      <c r="D516" s="63">
        <v>2</v>
      </c>
      <c r="E516" s="98">
        <v>75</v>
      </c>
      <c r="F516" s="93">
        <f t="shared" si="72"/>
        <v>150</v>
      </c>
      <c r="G516" s="93"/>
      <c r="H516" s="42"/>
      <c r="I516" s="42"/>
    </row>
    <row r="517" spans="1:9" s="42" customFormat="1" x14ac:dyDescent="0.25">
      <c r="A517" s="25"/>
      <c r="B517" s="92"/>
      <c r="C517" s="57"/>
      <c r="D517" s="63"/>
      <c r="E517" s="95"/>
      <c r="F517" s="97"/>
      <c r="G517" s="97"/>
    </row>
    <row r="518" spans="1:9" x14ac:dyDescent="0.25">
      <c r="A518" s="3" t="s">
        <v>289</v>
      </c>
      <c r="B518" s="64" t="s">
        <v>290</v>
      </c>
      <c r="C518" s="1"/>
      <c r="D518" s="63"/>
      <c r="E518" s="98"/>
      <c r="F518" s="93"/>
      <c r="G518" s="93"/>
      <c r="H518" s="42"/>
      <c r="I518" s="42"/>
    </row>
    <row r="519" spans="1:9" s="42" customFormat="1" x14ac:dyDescent="0.25">
      <c r="A519" s="25"/>
      <c r="B519" s="92"/>
      <c r="C519" s="57"/>
      <c r="D519" s="63"/>
      <c r="E519" s="98"/>
      <c r="F519" s="97"/>
      <c r="G519" s="97"/>
    </row>
    <row r="520" spans="1:9" s="42" customFormat="1" ht="26.4" x14ac:dyDescent="0.25">
      <c r="A520" s="25"/>
      <c r="B520" s="58" t="s">
        <v>422</v>
      </c>
      <c r="C520" s="1" t="s">
        <v>38</v>
      </c>
      <c r="D520" s="63">
        <v>1</v>
      </c>
      <c r="E520" s="98">
        <v>3000</v>
      </c>
      <c r="F520" s="93">
        <f t="shared" ref="F520" si="73">E520*D520</f>
        <v>3000</v>
      </c>
      <c r="G520" s="93"/>
    </row>
    <row r="521" spans="1:9" s="42" customFormat="1" x14ac:dyDescent="0.25">
      <c r="A521" s="25"/>
      <c r="B521" s="58"/>
      <c r="C521" s="1"/>
      <c r="D521" s="63"/>
      <c r="E521" s="98"/>
      <c r="F521" s="93"/>
      <c r="G521" s="93"/>
    </row>
    <row r="522" spans="1:9" x14ac:dyDescent="0.25">
      <c r="A522" s="3" t="s">
        <v>291</v>
      </c>
      <c r="B522" s="64" t="s">
        <v>292</v>
      </c>
      <c r="C522" s="1"/>
      <c r="D522" s="63"/>
      <c r="E522" s="98"/>
      <c r="F522" s="93"/>
      <c r="G522" s="93"/>
      <c r="H522" s="42"/>
      <c r="I522" s="42"/>
    </row>
    <row r="523" spans="1:9" s="42" customFormat="1" x14ac:dyDescent="0.25">
      <c r="A523" s="25"/>
      <c r="B523" s="92"/>
      <c r="C523" s="57"/>
      <c r="D523" s="63"/>
      <c r="E523" s="98"/>
      <c r="F523" s="97"/>
      <c r="G523" s="97"/>
    </row>
    <row r="524" spans="1:9" s="42" customFormat="1" ht="26.4" x14ac:dyDescent="0.25">
      <c r="A524" s="25"/>
      <c r="B524" s="58" t="s">
        <v>422</v>
      </c>
      <c r="C524" s="1" t="s">
        <v>38</v>
      </c>
      <c r="D524" s="63">
        <v>1</v>
      </c>
      <c r="E524" s="98">
        <v>4000</v>
      </c>
      <c r="F524" s="93">
        <f t="shared" ref="F524" si="74">E524*D524</f>
        <v>4000</v>
      </c>
      <c r="G524" s="93"/>
    </row>
    <row r="525" spans="1:9" s="42" customFormat="1" x14ac:dyDescent="0.25">
      <c r="A525" s="25"/>
      <c r="B525" s="58"/>
      <c r="C525" s="1"/>
      <c r="D525" s="63"/>
      <c r="E525" s="98"/>
      <c r="F525" s="93"/>
      <c r="G525" s="93"/>
    </row>
    <row r="526" spans="1:9" s="42" customFormat="1" x14ac:dyDescent="0.25">
      <c r="A526" s="3" t="s">
        <v>294</v>
      </c>
      <c r="B526" s="64" t="s">
        <v>293</v>
      </c>
      <c r="C526" s="1"/>
      <c r="D526" s="63"/>
      <c r="E526" s="98"/>
      <c r="F526" s="93"/>
      <c r="G526" s="93"/>
    </row>
    <row r="527" spans="1:9" s="42" customFormat="1" x14ac:dyDescent="0.25">
      <c r="A527" s="25"/>
      <c r="B527" s="92"/>
      <c r="C527" s="57"/>
      <c r="D527" s="63"/>
      <c r="E527" s="98"/>
      <c r="F527" s="97"/>
      <c r="G527" s="97"/>
    </row>
    <row r="528" spans="1:9" s="42" customFormat="1" ht="26.4" x14ac:dyDescent="0.25">
      <c r="A528" s="25"/>
      <c r="B528" s="58" t="s">
        <v>423</v>
      </c>
      <c r="C528" s="1" t="s">
        <v>38</v>
      </c>
      <c r="D528" s="63">
        <v>1</v>
      </c>
      <c r="E528" s="98">
        <v>1000</v>
      </c>
      <c r="F528" s="93">
        <f t="shared" ref="F528" si="75">E528*D528</f>
        <v>1000</v>
      </c>
      <c r="G528" s="93"/>
    </row>
    <row r="529" spans="1:9" s="42" customFormat="1" x14ac:dyDescent="0.25">
      <c r="A529" s="25"/>
      <c r="B529" s="58"/>
      <c r="C529" s="1"/>
      <c r="D529" s="63"/>
      <c r="E529" s="98"/>
      <c r="F529" s="93"/>
      <c r="G529" s="93"/>
    </row>
    <row r="530" spans="1:9" x14ac:dyDescent="0.25">
      <c r="A530" s="3" t="s">
        <v>295</v>
      </c>
      <c r="B530" s="64" t="s">
        <v>296</v>
      </c>
      <c r="C530" s="1"/>
      <c r="D530" s="63"/>
      <c r="E530" s="98"/>
      <c r="F530" s="93"/>
      <c r="G530" s="93"/>
      <c r="H530" s="42"/>
      <c r="I530" s="42"/>
    </row>
    <row r="531" spans="1:9" s="42" customFormat="1" x14ac:dyDescent="0.25">
      <c r="A531" s="25"/>
      <c r="B531" s="92"/>
      <c r="C531" s="57"/>
      <c r="D531" s="63"/>
      <c r="E531" s="98"/>
      <c r="F531" s="97"/>
      <c r="G531" s="97"/>
    </row>
    <row r="532" spans="1:9" s="42" customFormat="1" ht="26.4" x14ac:dyDescent="0.25">
      <c r="A532" s="25"/>
      <c r="B532" s="58" t="s">
        <v>424</v>
      </c>
      <c r="C532" s="1" t="s">
        <v>38</v>
      </c>
      <c r="D532" s="63">
        <v>1</v>
      </c>
      <c r="E532" s="98">
        <v>2000</v>
      </c>
      <c r="F532" s="93">
        <f t="shared" ref="F532" si="76">E532*D532</f>
        <v>2000</v>
      </c>
      <c r="G532" s="93"/>
    </row>
    <row r="533" spans="1:9" s="42" customFormat="1" x14ac:dyDescent="0.25">
      <c r="A533" s="25"/>
      <c r="B533" s="58"/>
      <c r="C533" s="1"/>
      <c r="D533" s="63"/>
      <c r="E533" s="98"/>
      <c r="F533" s="93"/>
      <c r="G533" s="93"/>
    </row>
    <row r="534" spans="1:9" x14ac:dyDescent="0.25">
      <c r="A534" s="3" t="s">
        <v>299</v>
      </c>
      <c r="B534" s="64" t="s">
        <v>297</v>
      </c>
      <c r="C534" s="1"/>
      <c r="D534" s="63"/>
      <c r="E534" s="98"/>
      <c r="F534" s="93"/>
      <c r="G534" s="93"/>
      <c r="H534" s="42"/>
      <c r="I534" s="42"/>
    </row>
    <row r="535" spans="1:9" s="42" customFormat="1" x14ac:dyDescent="0.25">
      <c r="A535" s="25"/>
      <c r="B535" s="92"/>
      <c r="C535" s="57"/>
      <c r="D535" s="63"/>
      <c r="E535" s="98"/>
      <c r="F535" s="97"/>
      <c r="G535" s="97"/>
    </row>
    <row r="536" spans="1:9" s="42" customFormat="1" ht="26.4" x14ac:dyDescent="0.25">
      <c r="A536" s="25"/>
      <c r="B536" s="58" t="s">
        <v>424</v>
      </c>
      <c r="C536" s="1" t="s">
        <v>38</v>
      </c>
      <c r="D536" s="63">
        <v>1</v>
      </c>
      <c r="E536" s="98">
        <v>3000</v>
      </c>
      <c r="F536" s="93">
        <f t="shared" ref="F536" si="77">E536*D536</f>
        <v>3000</v>
      </c>
      <c r="G536" s="93"/>
    </row>
    <row r="537" spans="1:9" s="42" customFormat="1" x14ac:dyDescent="0.25">
      <c r="A537" s="25"/>
      <c r="B537" s="58"/>
      <c r="C537" s="1"/>
      <c r="D537" s="63"/>
      <c r="E537" s="98"/>
      <c r="F537" s="93"/>
      <c r="G537" s="93"/>
    </row>
    <row r="538" spans="1:9" s="42" customFormat="1" x14ac:dyDescent="0.25">
      <c r="A538" s="3" t="s">
        <v>300</v>
      </c>
      <c r="B538" s="64" t="s">
        <v>298</v>
      </c>
      <c r="C538" s="1"/>
      <c r="D538" s="63"/>
      <c r="E538" s="98"/>
      <c r="F538" s="93"/>
      <c r="G538" s="93"/>
    </row>
    <row r="539" spans="1:9" s="42" customFormat="1" x14ac:dyDescent="0.25">
      <c r="A539" s="25"/>
      <c r="B539" s="58"/>
      <c r="C539" s="1"/>
      <c r="D539" s="63"/>
      <c r="E539" s="98"/>
      <c r="F539" s="93"/>
      <c r="G539" s="93"/>
    </row>
    <row r="540" spans="1:9" s="42" customFormat="1" ht="26.4" x14ac:dyDescent="0.25">
      <c r="A540" s="25"/>
      <c r="B540" s="58" t="s">
        <v>424</v>
      </c>
      <c r="C540" s="1" t="s">
        <v>38</v>
      </c>
      <c r="D540" s="63">
        <v>1</v>
      </c>
      <c r="E540" s="98">
        <v>1000</v>
      </c>
      <c r="F540" s="93">
        <f t="shared" ref="F540" si="78">E540*D540</f>
        <v>1000</v>
      </c>
      <c r="G540" s="93"/>
    </row>
    <row r="541" spans="1:9" s="42" customFormat="1" x14ac:dyDescent="0.25">
      <c r="A541" s="25"/>
      <c r="B541" s="54"/>
      <c r="C541" s="57"/>
      <c r="D541" s="63"/>
      <c r="E541" s="95"/>
      <c r="F541" s="97"/>
      <c r="G541" s="97"/>
    </row>
    <row r="542" spans="1:9" s="42" customFormat="1" x14ac:dyDescent="0.25">
      <c r="A542" s="45" t="s">
        <v>121</v>
      </c>
      <c r="B542" s="23" t="s">
        <v>81</v>
      </c>
      <c r="C542" s="1"/>
      <c r="D542" s="63"/>
      <c r="E542" s="95"/>
      <c r="F542" s="93"/>
      <c r="G542" s="93"/>
    </row>
    <row r="543" spans="1:9" s="42" customFormat="1" x14ac:dyDescent="0.25">
      <c r="A543" s="25"/>
      <c r="B543" s="54"/>
      <c r="C543" s="57"/>
      <c r="D543" s="63"/>
      <c r="E543" s="95"/>
      <c r="F543" s="97"/>
      <c r="G543" s="97"/>
    </row>
    <row r="544" spans="1:9" s="42" customFormat="1" ht="39.6" x14ac:dyDescent="0.25">
      <c r="A544" s="25"/>
      <c r="B544" s="58" t="s">
        <v>287</v>
      </c>
      <c r="C544" s="1" t="s">
        <v>38</v>
      </c>
      <c r="D544" s="63">
        <v>1</v>
      </c>
      <c r="E544" s="95">
        <v>500</v>
      </c>
      <c r="F544" s="93">
        <f t="shared" ref="F544" si="79">E544*D544</f>
        <v>500</v>
      </c>
      <c r="G544" s="93"/>
    </row>
    <row r="545" spans="1:7" s="42" customFormat="1" x14ac:dyDescent="0.25">
      <c r="A545" s="25"/>
      <c r="B545" s="58"/>
      <c r="C545" s="1"/>
      <c r="D545" s="63"/>
      <c r="E545" s="95"/>
      <c r="F545" s="93"/>
      <c r="G545" s="93"/>
    </row>
    <row r="546" spans="1:7" s="42" customFormat="1" x14ac:dyDescent="0.25">
      <c r="A546" s="45" t="s">
        <v>226</v>
      </c>
      <c r="B546" s="23" t="s">
        <v>288</v>
      </c>
      <c r="C546" s="1"/>
      <c r="D546" s="63"/>
      <c r="E546" s="95"/>
      <c r="F546" s="93"/>
      <c r="G546" s="93"/>
    </row>
    <row r="547" spans="1:7" s="42" customFormat="1" x14ac:dyDescent="0.25">
      <c r="A547" s="25"/>
      <c r="B547" s="54"/>
      <c r="C547" s="57"/>
      <c r="D547" s="63"/>
      <c r="E547" s="95"/>
      <c r="F547" s="97"/>
      <c r="G547" s="97"/>
    </row>
    <row r="548" spans="1:7" s="42" customFormat="1" ht="26.4" x14ac:dyDescent="0.25">
      <c r="A548" s="25"/>
      <c r="B548" s="58" t="s">
        <v>381</v>
      </c>
      <c r="C548" s="1" t="s">
        <v>38</v>
      </c>
      <c r="D548" s="63">
        <v>1</v>
      </c>
      <c r="E548" s="98">
        <v>1500</v>
      </c>
      <c r="F548" s="93">
        <f t="shared" ref="F548" si="80">E548*D548</f>
        <v>1500</v>
      </c>
      <c r="G548" s="93"/>
    </row>
    <row r="549" spans="1:7" s="42" customFormat="1" x14ac:dyDescent="0.25">
      <c r="A549" s="25"/>
      <c r="B549" s="23"/>
      <c r="C549" s="1"/>
      <c r="D549" s="63"/>
      <c r="E549" s="95"/>
      <c r="F549" s="96"/>
      <c r="G549" s="96"/>
    </row>
    <row r="550" spans="1:7" s="42" customFormat="1" x14ac:dyDescent="0.25">
      <c r="A550" s="25"/>
      <c r="B550" s="54" t="s">
        <v>27</v>
      </c>
      <c r="C550" s="55"/>
      <c r="D550" s="63"/>
      <c r="E550" s="95"/>
      <c r="F550" s="97">
        <f>SUM(F303:F549)</f>
        <v>221026.55</v>
      </c>
      <c r="G550" s="97" t="e">
        <f>#REF!</f>
        <v>#REF!</v>
      </c>
    </row>
    <row r="551" spans="1:7" s="42" customFormat="1" x14ac:dyDescent="0.25">
      <c r="A551" s="25"/>
      <c r="B551" s="54"/>
      <c r="C551" s="57"/>
      <c r="D551" s="63"/>
      <c r="E551" s="95"/>
      <c r="F551" s="97"/>
      <c r="G551" s="97"/>
    </row>
    <row r="552" spans="1:7" s="42" customFormat="1" x14ac:dyDescent="0.25">
      <c r="A552" s="25"/>
      <c r="B552" s="54"/>
      <c r="C552" s="57"/>
      <c r="D552" s="63"/>
      <c r="E552" s="95"/>
      <c r="F552" s="97"/>
      <c r="G552" s="97"/>
    </row>
    <row r="553" spans="1:7" s="42" customFormat="1" x14ac:dyDescent="0.25">
      <c r="A553" s="25" t="s">
        <v>28</v>
      </c>
      <c r="B553" s="23" t="s">
        <v>301</v>
      </c>
      <c r="C553" s="1"/>
      <c r="D553" s="63"/>
      <c r="E553" s="95"/>
      <c r="F553" s="93"/>
      <c r="G553" s="93"/>
    </row>
    <row r="554" spans="1:7" s="42" customFormat="1" x14ac:dyDescent="0.25">
      <c r="A554" s="25"/>
      <c r="B554" s="54"/>
      <c r="C554" s="57"/>
      <c r="D554" s="63"/>
      <c r="E554" s="95"/>
      <c r="F554" s="97"/>
      <c r="G554" s="97"/>
    </row>
    <row r="555" spans="1:7" s="42" customFormat="1" x14ac:dyDescent="0.25">
      <c r="A555" s="45" t="s">
        <v>125</v>
      </c>
      <c r="B555" s="23" t="s">
        <v>348</v>
      </c>
      <c r="C555" s="1"/>
      <c r="D555" s="63"/>
      <c r="E555" s="95"/>
      <c r="F555" s="93"/>
      <c r="G555" s="93"/>
    </row>
    <row r="556" spans="1:7" s="42" customFormat="1" x14ac:dyDescent="0.25">
      <c r="A556" s="25"/>
      <c r="B556" s="54"/>
      <c r="C556" s="57"/>
      <c r="D556" s="63"/>
      <c r="E556" s="95"/>
      <c r="F556" s="97"/>
      <c r="G556" s="97"/>
    </row>
    <row r="557" spans="1:7" s="42" customFormat="1" x14ac:dyDescent="0.25">
      <c r="A557" s="25"/>
      <c r="B557" s="58" t="s">
        <v>353</v>
      </c>
      <c r="C557" s="1" t="s">
        <v>38</v>
      </c>
      <c r="D557" s="63">
        <v>1</v>
      </c>
      <c r="E557" s="93">
        <v>1000</v>
      </c>
      <c r="F557" s="93">
        <f t="shared" ref="F557" si="81">E557*D557</f>
        <v>1000</v>
      </c>
      <c r="G557" s="93"/>
    </row>
    <row r="558" spans="1:7" s="42" customFormat="1" x14ac:dyDescent="0.25">
      <c r="A558" s="25"/>
      <c r="B558" s="92" t="s">
        <v>51</v>
      </c>
      <c r="C558" s="57"/>
      <c r="D558" s="91"/>
      <c r="E558" s="93"/>
      <c r="F558" s="97"/>
      <c r="G558" s="97"/>
    </row>
    <row r="559" spans="1:7" s="42" customFormat="1" x14ac:dyDescent="0.25">
      <c r="A559" s="25"/>
      <c r="B559" s="92" t="s">
        <v>61</v>
      </c>
      <c r="C559" s="57"/>
      <c r="D559" s="91"/>
      <c r="E559" s="93"/>
      <c r="F559" s="97"/>
      <c r="G559" s="97"/>
    </row>
    <row r="560" spans="1:7" s="42" customFormat="1" x14ac:dyDescent="0.25">
      <c r="A560" s="25"/>
      <c r="B560" s="92" t="s">
        <v>352</v>
      </c>
      <c r="C560" s="57"/>
      <c r="D560" s="91"/>
      <c r="E560" s="93"/>
      <c r="F560" s="97"/>
      <c r="G560" s="97"/>
    </row>
    <row r="561" spans="1:7" s="42" customFormat="1" x14ac:dyDescent="0.25">
      <c r="A561" s="25"/>
      <c r="B561" s="92"/>
      <c r="C561" s="57"/>
      <c r="D561" s="91"/>
      <c r="E561" s="100"/>
      <c r="F561" s="97"/>
      <c r="G561" s="97"/>
    </row>
    <row r="562" spans="1:7" s="42" customFormat="1" x14ac:dyDescent="0.25">
      <c r="A562" s="25"/>
      <c r="B562" s="58" t="s">
        <v>354</v>
      </c>
      <c r="C562" s="1"/>
      <c r="D562" s="3"/>
      <c r="E562" s="93"/>
      <c r="F562" s="93"/>
      <c r="G562" s="93"/>
    </row>
    <row r="563" spans="1:7" s="42" customFormat="1" x14ac:dyDescent="0.25">
      <c r="A563" s="25"/>
      <c r="B563" s="86" t="s">
        <v>43</v>
      </c>
      <c r="C563" s="1" t="s">
        <v>41</v>
      </c>
      <c r="D563" s="3">
        <v>20</v>
      </c>
      <c r="E563" s="93">
        <f>E345</f>
        <v>45</v>
      </c>
      <c r="F563" s="93">
        <f t="shared" ref="F563:F565" si="82">E563*D563</f>
        <v>900</v>
      </c>
      <c r="G563" s="93"/>
    </row>
    <row r="564" spans="1:7" s="42" customFormat="1" x14ac:dyDescent="0.25">
      <c r="A564" s="25"/>
      <c r="B564" s="86" t="s">
        <v>44</v>
      </c>
      <c r="C564" s="1" t="s">
        <v>41</v>
      </c>
      <c r="D564" s="3"/>
      <c r="E564" s="93"/>
      <c r="F564" s="93">
        <f t="shared" si="82"/>
        <v>0</v>
      </c>
      <c r="G564" s="93"/>
    </row>
    <row r="565" spans="1:7" s="42" customFormat="1" x14ac:dyDescent="0.25">
      <c r="A565" s="25"/>
      <c r="B565" s="86" t="s">
        <v>45</v>
      </c>
      <c r="C565" s="1" t="s">
        <v>41</v>
      </c>
      <c r="D565" s="3"/>
      <c r="E565" s="93"/>
      <c r="F565" s="93">
        <f t="shared" si="82"/>
        <v>0</v>
      </c>
      <c r="G565" s="93"/>
    </row>
    <row r="566" spans="1:7" s="42" customFormat="1" x14ac:dyDescent="0.25">
      <c r="A566" s="25"/>
      <c r="B566" s="86"/>
      <c r="C566" s="1"/>
      <c r="D566" s="3"/>
      <c r="E566" s="100"/>
      <c r="F566" s="93"/>
      <c r="G566" s="93"/>
    </row>
    <row r="567" spans="1:7" s="42" customFormat="1" x14ac:dyDescent="0.25">
      <c r="A567" s="25"/>
      <c r="B567" s="58" t="s">
        <v>382</v>
      </c>
      <c r="C567" s="1"/>
      <c r="D567" s="3"/>
      <c r="E567" s="93"/>
      <c r="F567" s="93"/>
      <c r="G567" s="93"/>
    </row>
    <row r="568" spans="1:7" s="42" customFormat="1" ht="15" x14ac:dyDescent="0.25">
      <c r="A568" s="25"/>
      <c r="B568" s="86" t="s">
        <v>47</v>
      </c>
      <c r="C568" s="1" t="s">
        <v>40</v>
      </c>
      <c r="D568" s="3">
        <v>3</v>
      </c>
      <c r="E568" s="93">
        <v>75</v>
      </c>
      <c r="F568" s="93">
        <f t="shared" ref="F568:F569" si="83">E568*D568</f>
        <v>225</v>
      </c>
      <c r="G568" s="93"/>
    </row>
    <row r="569" spans="1:7" s="42" customFormat="1" ht="15" x14ac:dyDescent="0.25">
      <c r="A569" s="25"/>
      <c r="B569" s="86" t="s">
        <v>224</v>
      </c>
      <c r="C569" s="1" t="s">
        <v>40</v>
      </c>
      <c r="D569" s="3">
        <v>2</v>
      </c>
      <c r="E569" s="93">
        <v>75</v>
      </c>
      <c r="F569" s="93">
        <f t="shared" si="83"/>
        <v>150</v>
      </c>
      <c r="G569" s="93"/>
    </row>
    <row r="570" spans="1:7" s="42" customFormat="1" x14ac:dyDescent="0.25">
      <c r="A570" s="25"/>
      <c r="B570" s="54"/>
      <c r="C570" s="57"/>
      <c r="D570" s="63"/>
      <c r="E570" s="95"/>
      <c r="F570" s="97"/>
      <c r="G570" s="97"/>
    </row>
    <row r="571" spans="1:7" s="42" customFormat="1" x14ac:dyDescent="0.25">
      <c r="A571" s="45" t="s">
        <v>127</v>
      </c>
      <c r="B571" s="23" t="s">
        <v>349</v>
      </c>
      <c r="C571" s="57"/>
      <c r="D571" s="63"/>
      <c r="E571" s="95"/>
      <c r="F571" s="97"/>
      <c r="G571" s="97"/>
    </row>
    <row r="572" spans="1:7" s="42" customFormat="1" x14ac:dyDescent="0.25">
      <c r="A572" s="25"/>
      <c r="B572" s="54"/>
      <c r="C572" s="57"/>
      <c r="D572" s="63"/>
      <c r="E572" s="95"/>
      <c r="F572" s="97"/>
      <c r="G572" s="97"/>
    </row>
    <row r="573" spans="1:7" s="42" customFormat="1" ht="28.5" customHeight="1" x14ac:dyDescent="0.25">
      <c r="A573" s="25"/>
      <c r="B573" s="58" t="s">
        <v>351</v>
      </c>
      <c r="C573" s="1" t="s">
        <v>38</v>
      </c>
      <c r="D573" s="63">
        <v>1</v>
      </c>
      <c r="E573" s="95">
        <v>500</v>
      </c>
      <c r="F573" s="93">
        <f t="shared" ref="F573" si="84">E573*D573</f>
        <v>500</v>
      </c>
      <c r="G573" s="93"/>
    </row>
    <row r="574" spans="1:7" s="42" customFormat="1" x14ac:dyDescent="0.25">
      <c r="A574" s="25"/>
      <c r="B574" s="54"/>
      <c r="C574" s="57"/>
      <c r="D574" s="63"/>
      <c r="E574" s="95"/>
      <c r="F574" s="97"/>
      <c r="G574" s="97"/>
    </row>
    <row r="575" spans="1:7" s="42" customFormat="1" x14ac:dyDescent="0.25">
      <c r="A575" s="45" t="s">
        <v>167</v>
      </c>
      <c r="B575" s="23" t="s">
        <v>350</v>
      </c>
      <c r="C575" s="57"/>
      <c r="D575" s="63"/>
      <c r="E575" s="95"/>
      <c r="F575" s="97"/>
      <c r="G575" s="97"/>
    </row>
    <row r="576" spans="1:7" s="42" customFormat="1" x14ac:dyDescent="0.25">
      <c r="A576" s="25"/>
      <c r="B576" s="54"/>
      <c r="C576" s="57"/>
      <c r="D576" s="63"/>
      <c r="E576" s="95"/>
      <c r="F576" s="97"/>
      <c r="G576" s="97"/>
    </row>
    <row r="577" spans="1:7" s="42" customFormat="1" ht="30.75" customHeight="1" x14ac:dyDescent="0.25">
      <c r="A577" s="25"/>
      <c r="B577" s="58" t="s">
        <v>351</v>
      </c>
      <c r="C577" s="1" t="s">
        <v>38</v>
      </c>
      <c r="D577" s="63">
        <v>1</v>
      </c>
      <c r="E577" s="95">
        <v>1250</v>
      </c>
      <c r="F577" s="93">
        <f t="shared" ref="F577" si="85">E577*D577</f>
        <v>1250</v>
      </c>
      <c r="G577" s="93"/>
    </row>
    <row r="578" spans="1:7" s="42" customFormat="1" x14ac:dyDescent="0.25">
      <c r="A578" s="25"/>
      <c r="B578" s="54"/>
      <c r="C578" s="57"/>
      <c r="D578" s="63"/>
      <c r="E578" s="95"/>
      <c r="F578" s="97"/>
      <c r="G578" s="97"/>
    </row>
    <row r="579" spans="1:7" s="42" customFormat="1" x14ac:dyDescent="0.25">
      <c r="A579" s="45" t="s">
        <v>168</v>
      </c>
      <c r="B579" s="23" t="s">
        <v>288</v>
      </c>
      <c r="C579" s="57"/>
      <c r="D579" s="63"/>
      <c r="E579" s="95"/>
      <c r="F579" s="97"/>
      <c r="G579" s="97"/>
    </row>
    <row r="580" spans="1:7" s="42" customFormat="1" x14ac:dyDescent="0.25">
      <c r="A580" s="25"/>
      <c r="B580" s="54"/>
      <c r="C580" s="57"/>
      <c r="D580" s="63"/>
      <c r="E580" s="95"/>
      <c r="F580" s="97"/>
      <c r="G580" s="97"/>
    </row>
    <row r="581" spans="1:7" s="42" customFormat="1" x14ac:dyDescent="0.25">
      <c r="A581" s="25"/>
      <c r="B581" s="58" t="s">
        <v>355</v>
      </c>
      <c r="C581" s="1" t="s">
        <v>38</v>
      </c>
      <c r="D581" s="63">
        <v>1</v>
      </c>
      <c r="E581" s="93">
        <v>500</v>
      </c>
      <c r="F581" s="93">
        <f t="shared" ref="F581" si="86">E581*D581</f>
        <v>500</v>
      </c>
      <c r="G581" s="93"/>
    </row>
    <row r="582" spans="1:7" s="42" customFormat="1" x14ac:dyDescent="0.25">
      <c r="A582" s="25"/>
      <c r="B582" s="23"/>
      <c r="C582" s="1"/>
      <c r="D582" s="63"/>
      <c r="E582" s="95"/>
      <c r="F582" s="96"/>
      <c r="G582" s="96"/>
    </row>
    <row r="583" spans="1:7" s="42" customFormat="1" x14ac:dyDescent="0.25">
      <c r="A583" s="25"/>
      <c r="B583" s="54" t="s">
        <v>29</v>
      </c>
      <c r="C583" s="55"/>
      <c r="D583" s="63"/>
      <c r="E583" s="95"/>
      <c r="F583" s="97">
        <f>SUM(F553:F582)</f>
        <v>4525</v>
      </c>
      <c r="G583" s="97" t="e">
        <f>#REF!</f>
        <v>#REF!</v>
      </c>
    </row>
    <row r="584" spans="1:7" s="42" customFormat="1" x14ac:dyDescent="0.25">
      <c r="A584" s="25"/>
      <c r="B584" s="54"/>
      <c r="C584" s="57"/>
      <c r="D584" s="63"/>
      <c r="E584" s="95"/>
      <c r="F584" s="97"/>
      <c r="G584" s="97"/>
    </row>
    <row r="585" spans="1:7" s="42" customFormat="1" x14ac:dyDescent="0.25">
      <c r="A585" s="25"/>
      <c r="B585" s="54"/>
      <c r="C585" s="57"/>
      <c r="D585" s="63"/>
      <c r="E585" s="95"/>
      <c r="F585" s="97"/>
      <c r="G585" s="97"/>
    </row>
    <row r="586" spans="1:7" s="42" customFormat="1" x14ac:dyDescent="0.25">
      <c r="A586" s="25" t="s">
        <v>30</v>
      </c>
      <c r="B586" s="23" t="s">
        <v>302</v>
      </c>
      <c r="C586" s="1"/>
      <c r="D586" s="63"/>
      <c r="E586" s="98"/>
      <c r="F586" s="93"/>
      <c r="G586" s="93"/>
    </row>
    <row r="587" spans="1:7" s="42" customFormat="1" x14ac:dyDescent="0.25">
      <c r="A587" s="25"/>
      <c r="B587" s="54"/>
      <c r="C587" s="57"/>
      <c r="D587" s="63"/>
      <c r="E587" s="95"/>
      <c r="F587" s="97"/>
      <c r="G587" s="97"/>
    </row>
    <row r="588" spans="1:7" s="42" customFormat="1" x14ac:dyDescent="0.25">
      <c r="A588" s="45" t="s">
        <v>359</v>
      </c>
      <c r="B588" s="23" t="s">
        <v>360</v>
      </c>
      <c r="C588" s="1"/>
      <c r="D588" s="63"/>
      <c r="E588" s="95"/>
      <c r="F588" s="93"/>
      <c r="G588" s="93"/>
    </row>
    <row r="589" spans="1:7" s="42" customFormat="1" x14ac:dyDescent="0.25">
      <c r="A589" s="25"/>
      <c r="B589" s="54"/>
      <c r="C589" s="57"/>
      <c r="D589" s="63"/>
      <c r="E589" s="95"/>
      <c r="F589" s="97"/>
      <c r="G589" s="97"/>
    </row>
    <row r="590" spans="1:7" s="42" customFormat="1" ht="15" customHeight="1" x14ac:dyDescent="0.25">
      <c r="A590" s="25"/>
      <c r="B590" s="58" t="s">
        <v>368</v>
      </c>
      <c r="C590" s="1" t="s">
        <v>38</v>
      </c>
      <c r="D590" s="63">
        <v>1</v>
      </c>
      <c r="E590" s="95">
        <f>15000</f>
        <v>15000</v>
      </c>
      <c r="F590" s="93">
        <f t="shared" ref="F590" si="87">E590*D590</f>
        <v>15000</v>
      </c>
      <c r="G590" s="93"/>
    </row>
    <row r="591" spans="1:7" s="42" customFormat="1" x14ac:dyDescent="0.25">
      <c r="A591" s="25"/>
      <c r="B591" s="54"/>
      <c r="C591" s="57"/>
      <c r="D591" s="63"/>
      <c r="E591" s="95"/>
      <c r="F591" s="97"/>
      <c r="G591" s="97"/>
    </row>
    <row r="592" spans="1:7" s="42" customFormat="1" x14ac:dyDescent="0.25">
      <c r="A592" s="45" t="s">
        <v>361</v>
      </c>
      <c r="B592" s="23" t="s">
        <v>362</v>
      </c>
      <c r="C592" s="1"/>
      <c r="D592" s="63"/>
      <c r="E592" s="95"/>
      <c r="F592" s="93"/>
      <c r="G592" s="93"/>
    </row>
    <row r="593" spans="1:7" s="42" customFormat="1" x14ac:dyDescent="0.25">
      <c r="A593" s="25"/>
      <c r="B593" s="54"/>
      <c r="C593" s="57"/>
      <c r="D593" s="63"/>
      <c r="E593" s="95"/>
      <c r="F593" s="97"/>
      <c r="G593" s="97"/>
    </row>
    <row r="594" spans="1:7" s="42" customFormat="1" ht="26.4" x14ac:dyDescent="0.25">
      <c r="A594" s="25"/>
      <c r="B594" s="58" t="s">
        <v>367</v>
      </c>
      <c r="C594" s="1" t="s">
        <v>38</v>
      </c>
      <c r="D594" s="63">
        <v>1</v>
      </c>
      <c r="E594" s="95">
        <v>10000</v>
      </c>
      <c r="F594" s="93">
        <f t="shared" ref="F594" si="88">E594*D594</f>
        <v>10000</v>
      </c>
      <c r="G594" s="93"/>
    </row>
    <row r="595" spans="1:7" s="42" customFormat="1" x14ac:dyDescent="0.25">
      <c r="A595" s="25"/>
      <c r="B595" s="54"/>
      <c r="C595" s="57"/>
      <c r="D595" s="63"/>
      <c r="E595" s="95"/>
      <c r="F595" s="97"/>
      <c r="G595" s="97"/>
    </row>
    <row r="596" spans="1:7" s="42" customFormat="1" x14ac:dyDescent="0.25">
      <c r="A596" s="25"/>
      <c r="B596" s="23"/>
      <c r="C596" s="1"/>
      <c r="D596" s="63"/>
      <c r="E596" s="95"/>
      <c r="F596" s="96"/>
      <c r="G596" s="96"/>
    </row>
    <row r="597" spans="1:7" s="42" customFormat="1" x14ac:dyDescent="0.25">
      <c r="A597" s="25"/>
      <c r="B597" s="54" t="s">
        <v>31</v>
      </c>
      <c r="C597" s="55"/>
      <c r="D597" s="63"/>
      <c r="E597" s="95"/>
      <c r="F597" s="97">
        <f>SUM(F586:F596)</f>
        <v>25000</v>
      </c>
      <c r="G597" s="97" t="e">
        <f>#REF!</f>
        <v>#REF!</v>
      </c>
    </row>
    <row r="598" spans="1:7" s="42" customFormat="1" x14ac:dyDescent="0.25">
      <c r="A598" s="25"/>
      <c r="B598" s="54"/>
      <c r="C598" s="57"/>
      <c r="D598" s="63"/>
      <c r="E598" s="95"/>
      <c r="F598" s="97"/>
      <c r="G598" s="97"/>
    </row>
    <row r="599" spans="1:7" s="42" customFormat="1" x14ac:dyDescent="0.25">
      <c r="A599" s="25"/>
      <c r="B599" s="54"/>
      <c r="C599" s="57"/>
      <c r="D599" s="63"/>
      <c r="E599" s="95"/>
      <c r="F599" s="97"/>
      <c r="G599" s="97"/>
    </row>
    <row r="600" spans="1:7" s="42" customFormat="1" x14ac:dyDescent="0.25">
      <c r="A600" s="25" t="s">
        <v>32</v>
      </c>
      <c r="B600" s="23" t="s">
        <v>303</v>
      </c>
      <c r="C600" s="1"/>
      <c r="D600" s="63"/>
      <c r="E600" s="95"/>
      <c r="F600" s="93"/>
      <c r="G600" s="93"/>
    </row>
    <row r="601" spans="1:7" s="42" customFormat="1" x14ac:dyDescent="0.25">
      <c r="A601" s="25"/>
      <c r="B601" s="54"/>
      <c r="C601" s="57"/>
      <c r="D601" s="63"/>
      <c r="E601" s="95"/>
      <c r="F601" s="97"/>
      <c r="G601" s="97"/>
    </row>
    <row r="602" spans="1:7" s="42" customFormat="1" x14ac:dyDescent="0.25">
      <c r="A602" s="45" t="s">
        <v>304</v>
      </c>
      <c r="B602" s="23" t="s">
        <v>67</v>
      </c>
      <c r="C602" s="1"/>
      <c r="D602" s="63"/>
      <c r="E602" s="95"/>
      <c r="F602" s="93"/>
      <c r="G602" s="93"/>
    </row>
    <row r="603" spans="1:7" s="42" customFormat="1" x14ac:dyDescent="0.25">
      <c r="A603" s="45"/>
      <c r="B603" s="23"/>
      <c r="C603" s="1"/>
      <c r="D603" s="63"/>
      <c r="E603" s="95"/>
      <c r="F603" s="93"/>
      <c r="G603" s="93"/>
    </row>
    <row r="604" spans="1:7" s="42" customFormat="1" x14ac:dyDescent="0.25">
      <c r="A604" s="25"/>
      <c r="B604" s="58" t="s">
        <v>68</v>
      </c>
      <c r="C604" s="1" t="s">
        <v>50</v>
      </c>
      <c r="D604" s="63"/>
      <c r="E604" s="95"/>
      <c r="F604" s="93"/>
      <c r="G604" s="93"/>
    </row>
    <row r="605" spans="1:7" s="42" customFormat="1" x14ac:dyDescent="0.25">
      <c r="A605" s="25"/>
      <c r="B605" s="58"/>
      <c r="C605" s="1"/>
      <c r="D605" s="63"/>
      <c r="E605" s="95"/>
      <c r="F605" s="93"/>
      <c r="G605" s="93"/>
    </row>
    <row r="606" spans="1:7" s="42" customFormat="1" x14ac:dyDescent="0.25">
      <c r="A606" s="45" t="s">
        <v>305</v>
      </c>
      <c r="B606" s="23" t="s">
        <v>170</v>
      </c>
      <c r="C606" s="1"/>
      <c r="D606" s="63"/>
      <c r="E606" s="95"/>
      <c r="F606" s="93"/>
      <c r="G606" s="93"/>
    </row>
    <row r="607" spans="1:7" s="42" customFormat="1" x14ac:dyDescent="0.25">
      <c r="A607" s="25"/>
      <c r="B607" s="58"/>
      <c r="C607" s="1"/>
      <c r="D607" s="63"/>
      <c r="E607" s="95"/>
      <c r="F607" s="93"/>
      <c r="G607" s="93"/>
    </row>
    <row r="608" spans="1:7" s="42" customFormat="1" ht="26.4" x14ac:dyDescent="0.25">
      <c r="A608" s="25"/>
      <c r="B608" s="58" t="s">
        <v>208</v>
      </c>
      <c r="C608" s="1" t="s">
        <v>38</v>
      </c>
      <c r="D608" s="63">
        <v>1</v>
      </c>
      <c r="E608" s="98">
        <v>500</v>
      </c>
      <c r="F608" s="93">
        <f t="shared" ref="F608:F609" si="89">E608*D608</f>
        <v>500</v>
      </c>
      <c r="G608" s="93"/>
    </row>
    <row r="609" spans="1:7" s="42" customFormat="1" x14ac:dyDescent="0.25">
      <c r="A609" s="25"/>
      <c r="B609" s="58" t="s">
        <v>171</v>
      </c>
      <c r="C609" s="1" t="s">
        <v>38</v>
      </c>
      <c r="D609" s="63">
        <v>1</v>
      </c>
      <c r="E609" s="98">
        <v>750</v>
      </c>
      <c r="F609" s="93">
        <f t="shared" si="89"/>
        <v>750</v>
      </c>
      <c r="G609" s="93"/>
    </row>
    <row r="610" spans="1:7" s="42" customFormat="1" x14ac:dyDescent="0.25">
      <c r="A610" s="25"/>
      <c r="B610" s="86" t="s">
        <v>172</v>
      </c>
      <c r="C610" s="1"/>
      <c r="D610" s="63"/>
      <c r="E610" s="95"/>
      <c r="F610" s="93"/>
      <c r="G610" s="93"/>
    </row>
    <row r="611" spans="1:7" s="42" customFormat="1" x14ac:dyDescent="0.25">
      <c r="A611" s="25"/>
      <c r="B611" s="86" t="s">
        <v>173</v>
      </c>
      <c r="C611" s="1"/>
      <c r="D611" s="63"/>
      <c r="E611" s="95"/>
      <c r="F611" s="93"/>
      <c r="G611" s="93"/>
    </row>
    <row r="612" spans="1:7" s="42" customFormat="1" x14ac:dyDescent="0.25">
      <c r="A612" s="25"/>
      <c r="B612" s="86" t="s">
        <v>174</v>
      </c>
      <c r="C612" s="1"/>
      <c r="D612" s="63"/>
      <c r="E612" s="95"/>
      <c r="F612" s="93"/>
      <c r="G612" s="93"/>
    </row>
    <row r="613" spans="1:7" s="42" customFormat="1" x14ac:dyDescent="0.25">
      <c r="A613" s="25"/>
      <c r="B613" s="86" t="s">
        <v>175</v>
      </c>
      <c r="C613" s="1"/>
      <c r="D613" s="63"/>
      <c r="E613" s="95"/>
      <c r="F613" s="93"/>
      <c r="G613" s="93"/>
    </row>
    <row r="614" spans="1:7" s="42" customFormat="1" x14ac:dyDescent="0.25">
      <c r="A614" s="25"/>
      <c r="B614" s="86" t="s">
        <v>176</v>
      </c>
      <c r="C614" s="1"/>
      <c r="D614" s="63"/>
      <c r="E614" s="95"/>
      <c r="F614" s="93"/>
      <c r="G614" s="93"/>
    </row>
    <row r="615" spans="1:7" s="42" customFormat="1" x14ac:dyDescent="0.25">
      <c r="A615" s="25"/>
      <c r="B615" s="86" t="s">
        <v>177</v>
      </c>
      <c r="C615" s="1"/>
      <c r="D615" s="63"/>
      <c r="E615" s="95"/>
      <c r="F615" s="93"/>
      <c r="G615" s="93"/>
    </row>
    <row r="616" spans="1:7" s="42" customFormat="1" x14ac:dyDescent="0.25">
      <c r="A616" s="25"/>
      <c r="B616" s="54"/>
      <c r="C616" s="57"/>
      <c r="D616" s="63"/>
      <c r="E616" s="95"/>
      <c r="F616" s="97"/>
      <c r="G616" s="97"/>
    </row>
    <row r="617" spans="1:7" s="42" customFormat="1" x14ac:dyDescent="0.25">
      <c r="A617" s="45" t="s">
        <v>306</v>
      </c>
      <c r="B617" s="23" t="s">
        <v>169</v>
      </c>
      <c r="C617" s="1"/>
      <c r="D617" s="63"/>
      <c r="E617" s="95"/>
      <c r="F617" s="93"/>
      <c r="G617" s="93"/>
    </row>
    <row r="618" spans="1:7" s="42" customFormat="1" x14ac:dyDescent="0.25">
      <c r="A618" s="25"/>
      <c r="B618" s="54"/>
      <c r="C618" s="57"/>
      <c r="D618" s="63"/>
      <c r="E618" s="95"/>
      <c r="F618" s="97"/>
      <c r="G618" s="97"/>
    </row>
    <row r="619" spans="1:7" s="42" customFormat="1" ht="39.6" x14ac:dyDescent="0.25">
      <c r="A619" s="25"/>
      <c r="B619" s="58" t="s">
        <v>435</v>
      </c>
      <c r="C619" s="1" t="s">
        <v>38</v>
      </c>
      <c r="D619" s="63">
        <v>1</v>
      </c>
      <c r="E619" s="98">
        <v>20000</v>
      </c>
      <c r="F619" s="93">
        <f t="shared" ref="F619:F621" si="90">E619*D619</f>
        <v>20000</v>
      </c>
      <c r="G619" s="93"/>
    </row>
    <row r="620" spans="1:7" s="42" customFormat="1" ht="26.4" x14ac:dyDescent="0.25">
      <c r="A620" s="25"/>
      <c r="B620" s="58" t="s">
        <v>421</v>
      </c>
      <c r="C620" s="1" t="s">
        <v>409</v>
      </c>
      <c r="D620" s="63"/>
      <c r="E620" s="98"/>
      <c r="F620" s="93">
        <f t="shared" si="90"/>
        <v>0</v>
      </c>
      <c r="G620" s="93"/>
    </row>
    <row r="621" spans="1:7" s="42" customFormat="1" x14ac:dyDescent="0.25">
      <c r="A621" s="25"/>
      <c r="B621" s="58" t="s">
        <v>207</v>
      </c>
      <c r="C621" s="1" t="s">
        <v>409</v>
      </c>
      <c r="D621" s="63"/>
      <c r="E621" s="98"/>
      <c r="F621" s="93">
        <f t="shared" si="90"/>
        <v>0</v>
      </c>
      <c r="G621" s="93"/>
    </row>
    <row r="622" spans="1:7" s="42" customFormat="1" x14ac:dyDescent="0.25">
      <c r="A622" s="25"/>
      <c r="B622" s="58"/>
      <c r="C622" s="1"/>
      <c r="D622" s="63"/>
      <c r="E622" s="95"/>
      <c r="F622" s="93"/>
      <c r="G622" s="93"/>
    </row>
    <row r="623" spans="1:7" s="42" customFormat="1" x14ac:dyDescent="0.25">
      <c r="A623" s="45" t="s">
        <v>307</v>
      </c>
      <c r="B623" s="23" t="s">
        <v>308</v>
      </c>
      <c r="C623" s="1"/>
      <c r="D623" s="63"/>
      <c r="E623" s="95"/>
      <c r="F623" s="93"/>
      <c r="G623" s="93"/>
    </row>
    <row r="624" spans="1:7" s="42" customFormat="1" x14ac:dyDescent="0.25">
      <c r="A624" s="45"/>
      <c r="B624" s="23"/>
      <c r="C624" s="1"/>
      <c r="D624" s="63"/>
      <c r="E624" s="95"/>
      <c r="F624" s="93"/>
      <c r="G624" s="93"/>
    </row>
    <row r="625" spans="1:9" x14ac:dyDescent="0.25">
      <c r="A625" s="3" t="s">
        <v>316</v>
      </c>
      <c r="B625" s="64" t="s">
        <v>309</v>
      </c>
      <c r="C625" s="1"/>
      <c r="D625" s="63"/>
      <c r="E625" s="95"/>
      <c r="F625" s="93"/>
      <c r="G625" s="93"/>
      <c r="H625" s="42"/>
      <c r="I625" s="42"/>
    </row>
    <row r="626" spans="1:9" s="42" customFormat="1" x14ac:dyDescent="0.25">
      <c r="A626" s="45"/>
      <c r="B626" s="23"/>
      <c r="C626" s="1"/>
      <c r="D626" s="63"/>
      <c r="E626" s="95"/>
      <c r="F626" s="93"/>
      <c r="G626" s="93"/>
    </row>
    <row r="627" spans="1:9" s="42" customFormat="1" ht="26.4" x14ac:dyDescent="0.25">
      <c r="A627" s="45"/>
      <c r="B627" s="58" t="s">
        <v>182</v>
      </c>
      <c r="C627" s="1" t="s">
        <v>38</v>
      </c>
      <c r="D627" s="63">
        <v>1</v>
      </c>
      <c r="E627" s="98">
        <v>13000</v>
      </c>
      <c r="F627" s="93">
        <f t="shared" ref="F627" si="91">E627*D627</f>
        <v>13000</v>
      </c>
      <c r="G627" s="93"/>
    </row>
    <row r="628" spans="1:9" s="42" customFormat="1" x14ac:dyDescent="0.25">
      <c r="A628" s="45"/>
      <c r="B628" s="86" t="s">
        <v>178</v>
      </c>
      <c r="C628" s="1"/>
      <c r="D628" s="63"/>
      <c r="E628" s="95"/>
      <c r="F628" s="93"/>
      <c r="G628" s="93"/>
    </row>
    <row r="629" spans="1:9" s="42" customFormat="1" x14ac:dyDescent="0.25">
      <c r="A629" s="45"/>
      <c r="B629" s="86" t="s">
        <v>179</v>
      </c>
      <c r="C629" s="1"/>
      <c r="D629" s="63"/>
      <c r="E629" s="95"/>
      <c r="F629" s="93"/>
      <c r="G629" s="93"/>
    </row>
    <row r="630" spans="1:9" s="42" customFormat="1" x14ac:dyDescent="0.25">
      <c r="A630" s="45"/>
      <c r="B630" s="86" t="s">
        <v>180</v>
      </c>
      <c r="C630" s="1"/>
      <c r="D630" s="63"/>
      <c r="E630" s="95"/>
      <c r="F630" s="93"/>
      <c r="G630" s="93"/>
    </row>
    <row r="631" spans="1:9" s="42" customFormat="1" x14ac:dyDescent="0.25">
      <c r="A631" s="45"/>
      <c r="B631" s="86" t="s">
        <v>181</v>
      </c>
      <c r="C631" s="1"/>
      <c r="D631" s="63"/>
      <c r="E631" s="95"/>
      <c r="F631" s="93"/>
      <c r="G631" s="93"/>
    </row>
    <row r="632" spans="1:9" s="42" customFormat="1" ht="26.4" x14ac:dyDescent="0.25">
      <c r="A632" s="25"/>
      <c r="B632" s="58" t="s">
        <v>183</v>
      </c>
      <c r="C632" s="1" t="s">
        <v>38</v>
      </c>
      <c r="D632" s="63" t="s">
        <v>409</v>
      </c>
      <c r="E632" s="95"/>
      <c r="F632" s="93"/>
      <c r="G632" s="93"/>
    </row>
    <row r="633" spans="1:9" s="42" customFormat="1" ht="26.4" x14ac:dyDescent="0.25">
      <c r="A633" s="25"/>
      <c r="B633" s="58" t="s">
        <v>184</v>
      </c>
      <c r="C633" s="1" t="s">
        <v>38</v>
      </c>
      <c r="D633" s="63" t="s">
        <v>409</v>
      </c>
      <c r="E633" s="95"/>
      <c r="F633" s="93"/>
      <c r="G633" s="93"/>
    </row>
    <row r="634" spans="1:9" s="42" customFormat="1" ht="26.4" x14ac:dyDescent="0.25">
      <c r="A634" s="25"/>
      <c r="B634" s="58" t="s">
        <v>185</v>
      </c>
      <c r="C634" s="1" t="s">
        <v>38</v>
      </c>
      <c r="D634" s="63" t="s">
        <v>409</v>
      </c>
      <c r="E634" s="95"/>
      <c r="F634" s="93"/>
      <c r="G634" s="93"/>
    </row>
    <row r="635" spans="1:9" s="42" customFormat="1" x14ac:dyDescent="0.25">
      <c r="A635" s="25"/>
      <c r="B635" s="58"/>
      <c r="C635" s="1"/>
      <c r="D635" s="63"/>
      <c r="E635" s="95"/>
      <c r="F635" s="93"/>
      <c r="G635" s="93"/>
    </row>
    <row r="636" spans="1:9" s="42" customFormat="1" x14ac:dyDescent="0.25">
      <c r="A636" s="3" t="s">
        <v>317</v>
      </c>
      <c r="B636" s="64" t="s">
        <v>310</v>
      </c>
      <c r="C636" s="1"/>
      <c r="D636" s="63"/>
      <c r="E636" s="95"/>
      <c r="F636" s="93"/>
      <c r="G636" s="93"/>
    </row>
    <row r="637" spans="1:9" s="42" customFormat="1" x14ac:dyDescent="0.25">
      <c r="A637" s="25"/>
      <c r="B637" s="58"/>
      <c r="C637" s="1"/>
      <c r="D637" s="63"/>
      <c r="E637" s="95"/>
      <c r="F637" s="93"/>
      <c r="G637" s="93"/>
    </row>
    <row r="638" spans="1:9" s="42" customFormat="1" ht="26.4" x14ac:dyDescent="0.25">
      <c r="A638" s="25"/>
      <c r="B638" s="58" t="s">
        <v>311</v>
      </c>
      <c r="C638" s="1" t="s">
        <v>38</v>
      </c>
      <c r="D638" s="63">
        <v>19</v>
      </c>
      <c r="E638" s="98">
        <v>300</v>
      </c>
      <c r="F638" s="93">
        <f t="shared" ref="F638" si="92">E638*D638</f>
        <v>5700</v>
      </c>
      <c r="G638" s="93"/>
    </row>
    <row r="639" spans="1:9" s="42" customFormat="1" x14ac:dyDescent="0.25">
      <c r="A639" s="25"/>
      <c r="B639" s="86" t="s">
        <v>178</v>
      </c>
      <c r="C639" s="1"/>
      <c r="D639" s="63"/>
      <c r="E639" s="98"/>
      <c r="F639" s="93"/>
      <c r="G639" s="93"/>
    </row>
    <row r="640" spans="1:9" s="42" customFormat="1" x14ac:dyDescent="0.25">
      <c r="A640" s="25"/>
      <c r="B640" s="86" t="s">
        <v>179</v>
      </c>
      <c r="C640" s="1"/>
      <c r="D640" s="63"/>
      <c r="E640" s="98"/>
      <c r="F640" s="93"/>
      <c r="G640" s="93"/>
    </row>
    <row r="641" spans="1:7" s="42" customFormat="1" x14ac:dyDescent="0.25">
      <c r="A641" s="25"/>
      <c r="B641" s="86" t="s">
        <v>180</v>
      </c>
      <c r="C641" s="1"/>
      <c r="D641" s="63"/>
      <c r="E641" s="98"/>
      <c r="F641" s="93"/>
      <c r="G641" s="93"/>
    </row>
    <row r="642" spans="1:7" s="42" customFormat="1" x14ac:dyDescent="0.25">
      <c r="A642" s="25"/>
      <c r="B642" s="86" t="s">
        <v>181</v>
      </c>
      <c r="C642" s="1"/>
      <c r="D642" s="63"/>
      <c r="E642" s="98"/>
      <c r="F642" s="93"/>
      <c r="G642" s="93"/>
    </row>
    <row r="643" spans="1:7" s="42" customFormat="1" x14ac:dyDescent="0.25">
      <c r="A643" s="25"/>
      <c r="B643" s="86"/>
      <c r="C643" s="1"/>
      <c r="D643" s="63"/>
      <c r="E643" s="98"/>
      <c r="F643" s="93"/>
      <c r="G643" s="93"/>
    </row>
    <row r="644" spans="1:7" s="42" customFormat="1" x14ac:dyDescent="0.25">
      <c r="A644" s="3" t="s">
        <v>318</v>
      </c>
      <c r="B644" s="64" t="s">
        <v>312</v>
      </c>
      <c r="C644" s="1"/>
      <c r="D644" s="63"/>
      <c r="E644" s="98"/>
      <c r="F644" s="93"/>
      <c r="G644" s="93"/>
    </row>
    <row r="645" spans="1:7" s="42" customFormat="1" x14ac:dyDescent="0.25">
      <c r="A645" s="25"/>
      <c r="B645" s="58"/>
      <c r="C645" s="1"/>
      <c r="D645" s="63"/>
      <c r="E645" s="98"/>
      <c r="F645" s="93"/>
      <c r="G645" s="93"/>
    </row>
    <row r="646" spans="1:7" s="42" customFormat="1" ht="26.4" x14ac:dyDescent="0.25">
      <c r="A646" s="25"/>
      <c r="B646" s="58" t="s">
        <v>313</v>
      </c>
      <c r="C646" s="1" t="s">
        <v>38</v>
      </c>
      <c r="D646" s="63">
        <v>6</v>
      </c>
      <c r="E646" s="98">
        <v>400</v>
      </c>
      <c r="F646" s="93">
        <f t="shared" ref="F646" si="93">E646*D646</f>
        <v>2400</v>
      </c>
      <c r="G646" s="93"/>
    </row>
    <row r="647" spans="1:7" s="42" customFormat="1" x14ac:dyDescent="0.25">
      <c r="A647" s="25"/>
      <c r="B647" s="86" t="s">
        <v>178</v>
      </c>
      <c r="C647" s="1"/>
      <c r="D647" s="63"/>
      <c r="E647" s="95"/>
      <c r="F647" s="93"/>
      <c r="G647" s="93"/>
    </row>
    <row r="648" spans="1:7" s="42" customFormat="1" x14ac:dyDescent="0.25">
      <c r="A648" s="25"/>
      <c r="B648" s="86" t="s">
        <v>179</v>
      </c>
      <c r="C648" s="1"/>
      <c r="D648" s="63"/>
      <c r="E648" s="95"/>
      <c r="F648" s="93"/>
      <c r="G648" s="93"/>
    </row>
    <row r="649" spans="1:7" s="42" customFormat="1" x14ac:dyDescent="0.25">
      <c r="A649" s="25"/>
      <c r="B649" s="86" t="s">
        <v>180</v>
      </c>
      <c r="C649" s="1"/>
      <c r="D649" s="63"/>
      <c r="E649" s="95"/>
      <c r="F649" s="93"/>
      <c r="G649" s="93"/>
    </row>
    <row r="650" spans="1:7" s="42" customFormat="1" x14ac:dyDescent="0.25">
      <c r="A650" s="25"/>
      <c r="B650" s="86" t="s">
        <v>181</v>
      </c>
      <c r="C650" s="1"/>
      <c r="D650" s="63"/>
      <c r="E650" s="95"/>
      <c r="F650" s="93"/>
      <c r="G650" s="93"/>
    </row>
    <row r="651" spans="1:7" s="42" customFormat="1" x14ac:dyDescent="0.25">
      <c r="A651" s="25"/>
      <c r="B651" s="59"/>
      <c r="C651" s="1"/>
      <c r="D651" s="63"/>
      <c r="E651" s="95"/>
      <c r="F651" s="93"/>
      <c r="G651" s="93"/>
    </row>
    <row r="652" spans="1:7" s="42" customFormat="1" x14ac:dyDescent="0.25">
      <c r="A652" s="45" t="s">
        <v>314</v>
      </c>
      <c r="B652" s="23" t="s">
        <v>122</v>
      </c>
      <c r="C652" s="1"/>
      <c r="D652" s="63"/>
      <c r="E652" s="95"/>
      <c r="F652" s="93"/>
      <c r="G652" s="93"/>
    </row>
    <row r="653" spans="1:7" s="42" customFormat="1" x14ac:dyDescent="0.25">
      <c r="A653" s="45"/>
      <c r="B653" s="23"/>
      <c r="C653" s="1"/>
      <c r="D653" s="63"/>
      <c r="E653" s="95"/>
      <c r="F653" s="93"/>
      <c r="G653" s="93"/>
    </row>
    <row r="654" spans="1:7" s="42" customFormat="1" ht="29.25" customHeight="1" x14ac:dyDescent="0.25">
      <c r="A654" s="25"/>
      <c r="B654" s="58" t="s">
        <v>71</v>
      </c>
      <c r="C654" s="1" t="s">
        <v>38</v>
      </c>
      <c r="D654" s="63">
        <v>1</v>
      </c>
      <c r="E654" s="98">
        <v>5000</v>
      </c>
      <c r="F654" s="93">
        <f t="shared" ref="F654" si="94">E654*D654</f>
        <v>5000</v>
      </c>
      <c r="G654" s="93"/>
    </row>
    <row r="655" spans="1:7" s="42" customFormat="1" x14ac:dyDescent="0.25">
      <c r="A655" s="25"/>
      <c r="B655" s="58"/>
      <c r="C655" s="1"/>
      <c r="D655" s="63"/>
      <c r="E655" s="95"/>
      <c r="F655" s="93"/>
      <c r="G655" s="93"/>
    </row>
    <row r="656" spans="1:7" s="42" customFormat="1" x14ac:dyDescent="0.25">
      <c r="A656" s="45" t="s">
        <v>319</v>
      </c>
      <c r="B656" s="23" t="s">
        <v>357</v>
      </c>
      <c r="C656" s="1"/>
      <c r="D656" s="63"/>
      <c r="E656" s="95"/>
      <c r="F656" s="93"/>
      <c r="G656" s="93"/>
    </row>
    <row r="657" spans="1:7" s="42" customFormat="1" x14ac:dyDescent="0.25">
      <c r="A657" s="25"/>
      <c r="B657" s="58"/>
      <c r="C657" s="1"/>
      <c r="D657" s="63"/>
      <c r="E657" s="95"/>
      <c r="F657" s="93"/>
      <c r="G657" s="93"/>
    </row>
    <row r="658" spans="1:7" s="42" customFormat="1" x14ac:dyDescent="0.25">
      <c r="A658" s="25"/>
      <c r="B658" s="58" t="s">
        <v>358</v>
      </c>
      <c r="C658" s="1" t="s">
        <v>38</v>
      </c>
      <c r="D658" s="63">
        <v>1</v>
      </c>
      <c r="E658" s="93">
        <v>500</v>
      </c>
      <c r="F658" s="93">
        <f t="shared" ref="F658" si="95">E658*D658</f>
        <v>500</v>
      </c>
      <c r="G658" s="93"/>
    </row>
    <row r="659" spans="1:7" s="42" customFormat="1" x14ac:dyDescent="0.25">
      <c r="A659" s="25"/>
      <c r="B659" s="59" t="s">
        <v>51</v>
      </c>
      <c r="C659" s="1"/>
      <c r="D659" s="1"/>
      <c r="E659" s="93"/>
      <c r="F659" s="93"/>
      <c r="G659" s="93"/>
    </row>
    <row r="660" spans="1:7" s="42" customFormat="1" x14ac:dyDescent="0.25">
      <c r="A660" s="25"/>
      <c r="B660" s="59" t="s">
        <v>61</v>
      </c>
      <c r="C660" s="1"/>
      <c r="D660" s="1"/>
      <c r="E660" s="93"/>
      <c r="F660" s="93"/>
      <c r="G660" s="93"/>
    </row>
    <row r="661" spans="1:7" s="42" customFormat="1" ht="27.75" customHeight="1" x14ac:dyDescent="0.25">
      <c r="A661" s="25"/>
      <c r="B661" s="58" t="s">
        <v>186</v>
      </c>
      <c r="C661" s="1" t="s">
        <v>38</v>
      </c>
      <c r="D661" s="1">
        <v>1</v>
      </c>
      <c r="E661" s="93">
        <v>5000</v>
      </c>
      <c r="F661" s="93">
        <f t="shared" ref="F661" si="96">E661*D661</f>
        <v>5000</v>
      </c>
      <c r="G661" s="93"/>
    </row>
    <row r="662" spans="1:7" s="42" customFormat="1" x14ac:dyDescent="0.25">
      <c r="A662" s="45"/>
      <c r="B662" s="58"/>
      <c r="C662" s="1"/>
      <c r="D662" s="63"/>
      <c r="E662" s="95"/>
      <c r="F662" s="93"/>
      <c r="G662" s="93"/>
    </row>
    <row r="663" spans="1:7" s="42" customFormat="1" x14ac:dyDescent="0.25">
      <c r="A663" s="45" t="s">
        <v>320</v>
      </c>
      <c r="B663" s="23" t="s">
        <v>35</v>
      </c>
      <c r="C663" s="1"/>
      <c r="D663" s="63"/>
      <c r="E663" s="95"/>
      <c r="F663" s="93"/>
      <c r="G663" s="93"/>
    </row>
    <row r="664" spans="1:7" s="42" customFormat="1" x14ac:dyDescent="0.25">
      <c r="A664" s="45"/>
      <c r="B664" s="23"/>
      <c r="C664" s="1"/>
      <c r="D664" s="63"/>
      <c r="E664" s="95"/>
      <c r="F664" s="93"/>
      <c r="G664" s="93"/>
    </row>
    <row r="665" spans="1:7" s="42" customFormat="1" x14ac:dyDescent="0.25">
      <c r="A665" s="25"/>
      <c r="B665" s="73" t="s">
        <v>48</v>
      </c>
      <c r="C665" s="1" t="s">
        <v>38</v>
      </c>
      <c r="D665" s="63">
        <v>1</v>
      </c>
      <c r="E665" s="98">
        <v>7000</v>
      </c>
      <c r="F665" s="93">
        <f t="shared" ref="F665" si="97">E665*D665</f>
        <v>7000</v>
      </c>
      <c r="G665" s="93"/>
    </row>
    <row r="666" spans="1:7" s="42" customFormat="1" x14ac:dyDescent="0.25">
      <c r="A666" s="25"/>
      <c r="B666" s="58"/>
      <c r="C666" s="1"/>
      <c r="D666" s="63"/>
      <c r="E666" s="95"/>
      <c r="F666" s="93"/>
      <c r="G666" s="93"/>
    </row>
    <row r="667" spans="1:7" s="42" customFormat="1" x14ac:dyDescent="0.25">
      <c r="A667" s="45" t="s">
        <v>315</v>
      </c>
      <c r="B667" s="23" t="s">
        <v>123</v>
      </c>
      <c r="C667" s="1"/>
      <c r="D667" s="63"/>
      <c r="E667" s="95"/>
      <c r="F667" s="93"/>
      <c r="G667" s="93"/>
    </row>
    <row r="668" spans="1:7" s="42" customFormat="1" x14ac:dyDescent="0.25">
      <c r="A668" s="25"/>
      <c r="B668" s="58"/>
      <c r="C668" s="1"/>
      <c r="D668" s="63"/>
      <c r="E668" s="95"/>
      <c r="F668" s="93"/>
      <c r="G668" s="93"/>
    </row>
    <row r="669" spans="1:7" s="42" customFormat="1" x14ac:dyDescent="0.25">
      <c r="A669" s="25"/>
      <c r="B669" s="58" t="s">
        <v>212</v>
      </c>
      <c r="C669" s="1" t="s">
        <v>40</v>
      </c>
      <c r="D669" s="63">
        <v>12</v>
      </c>
      <c r="E669" s="98">
        <v>500</v>
      </c>
      <c r="F669" s="93">
        <f t="shared" ref="F669:F670" si="98">E669*D669</f>
        <v>6000</v>
      </c>
      <c r="G669" s="93"/>
    </row>
    <row r="670" spans="1:7" s="42" customFormat="1" x14ac:dyDescent="0.25">
      <c r="A670" s="25"/>
      <c r="B670" s="58" t="s">
        <v>211</v>
      </c>
      <c r="C670" s="1" t="s">
        <v>40</v>
      </c>
      <c r="D670" s="63">
        <v>10</v>
      </c>
      <c r="E670" s="98">
        <v>650</v>
      </c>
      <c r="F670" s="93">
        <f t="shared" si="98"/>
        <v>6500</v>
      </c>
      <c r="G670" s="93"/>
    </row>
    <row r="671" spans="1:7" s="42" customFormat="1" ht="26.4" x14ac:dyDescent="0.25">
      <c r="A671" s="25"/>
      <c r="B671" s="58" t="s">
        <v>410</v>
      </c>
      <c r="C671" s="1" t="s">
        <v>40</v>
      </c>
      <c r="D671" s="63">
        <v>6</v>
      </c>
      <c r="E671" s="98">
        <v>600</v>
      </c>
      <c r="F671" s="93">
        <f>E671*D671</f>
        <v>3600</v>
      </c>
      <c r="G671" s="93"/>
    </row>
    <row r="672" spans="1:7" s="42" customFormat="1" ht="26.4" x14ac:dyDescent="0.25">
      <c r="A672" s="25"/>
      <c r="B672" s="58" t="s">
        <v>417</v>
      </c>
      <c r="C672" s="1" t="s">
        <v>40</v>
      </c>
      <c r="D672" s="63">
        <v>19</v>
      </c>
      <c r="E672" s="98">
        <v>450</v>
      </c>
      <c r="F672" s="93">
        <f t="shared" ref="F672:F685" si="99">E672*D672</f>
        <v>8550</v>
      </c>
      <c r="G672" s="93"/>
    </row>
    <row r="673" spans="1:7" s="42" customFormat="1" x14ac:dyDescent="0.25">
      <c r="A673" s="25"/>
      <c r="B673" s="58" t="s">
        <v>411</v>
      </c>
      <c r="C673" s="1" t="s">
        <v>40</v>
      </c>
      <c r="D673" s="63">
        <v>9</v>
      </c>
      <c r="E673" s="98">
        <v>750</v>
      </c>
      <c r="F673" s="93">
        <f t="shared" si="99"/>
        <v>6750</v>
      </c>
      <c r="G673" s="93"/>
    </row>
    <row r="674" spans="1:7" s="42" customFormat="1" x14ac:dyDescent="0.25">
      <c r="A674" s="25"/>
      <c r="B674" s="58" t="s">
        <v>412</v>
      </c>
      <c r="C674" s="1" t="s">
        <v>40</v>
      </c>
      <c r="D674" s="63">
        <v>11</v>
      </c>
      <c r="E674" s="98">
        <v>250</v>
      </c>
      <c r="F674" s="93">
        <f t="shared" si="99"/>
        <v>2750</v>
      </c>
      <c r="G674" s="93"/>
    </row>
    <row r="675" spans="1:7" s="42" customFormat="1" ht="26.4" x14ac:dyDescent="0.25">
      <c r="A675" s="25"/>
      <c r="B675" s="58" t="s">
        <v>416</v>
      </c>
      <c r="C675" s="1" t="s">
        <v>40</v>
      </c>
      <c r="D675" s="63">
        <v>6</v>
      </c>
      <c r="E675" s="98">
        <v>500</v>
      </c>
      <c r="F675" s="93">
        <f t="shared" si="99"/>
        <v>3000</v>
      </c>
      <c r="G675" s="93"/>
    </row>
    <row r="676" spans="1:7" s="42" customFormat="1" x14ac:dyDescent="0.25">
      <c r="A676" s="25"/>
      <c r="B676" s="58" t="s">
        <v>413</v>
      </c>
      <c r="C676" s="1" t="s">
        <v>40</v>
      </c>
      <c r="D676" s="63">
        <v>1</v>
      </c>
      <c r="E676" s="98">
        <v>350</v>
      </c>
      <c r="F676" s="93">
        <f t="shared" si="99"/>
        <v>350</v>
      </c>
      <c r="G676" s="93"/>
    </row>
    <row r="677" spans="1:7" s="42" customFormat="1" x14ac:dyDescent="0.25">
      <c r="A677" s="25"/>
      <c r="B677" s="58" t="s">
        <v>213</v>
      </c>
      <c r="C677" s="1" t="s">
        <v>40</v>
      </c>
      <c r="D677" s="63">
        <v>12</v>
      </c>
      <c r="E677" s="98">
        <v>600</v>
      </c>
      <c r="F677" s="93">
        <f t="shared" si="99"/>
        <v>7200</v>
      </c>
      <c r="G677" s="93"/>
    </row>
    <row r="678" spans="1:7" s="42" customFormat="1" x14ac:dyDescent="0.25">
      <c r="A678" s="25"/>
      <c r="B678" s="58" t="s">
        <v>214</v>
      </c>
      <c r="C678" s="1" t="s">
        <v>40</v>
      </c>
      <c r="D678" s="63">
        <v>4</v>
      </c>
      <c r="E678" s="98">
        <v>800</v>
      </c>
      <c r="F678" s="93">
        <f t="shared" si="99"/>
        <v>3200</v>
      </c>
      <c r="G678" s="93"/>
    </row>
    <row r="679" spans="1:7" s="42" customFormat="1" x14ac:dyDescent="0.25">
      <c r="A679" s="25"/>
      <c r="B679" s="58" t="s">
        <v>215</v>
      </c>
      <c r="C679" s="1" t="s">
        <v>40</v>
      </c>
      <c r="D679" s="63">
        <v>2</v>
      </c>
      <c r="E679" s="98">
        <v>450</v>
      </c>
      <c r="F679" s="93">
        <f t="shared" si="99"/>
        <v>900</v>
      </c>
      <c r="G679" s="93"/>
    </row>
    <row r="680" spans="1:7" s="42" customFormat="1" x14ac:dyDescent="0.25">
      <c r="A680" s="25"/>
      <c r="B680" s="58" t="s">
        <v>414</v>
      </c>
      <c r="C680" s="1" t="s">
        <v>40</v>
      </c>
      <c r="D680" s="63">
        <v>2</v>
      </c>
      <c r="E680" s="98">
        <v>800</v>
      </c>
      <c r="F680" s="93">
        <f t="shared" si="99"/>
        <v>1600</v>
      </c>
      <c r="G680" s="93"/>
    </row>
    <row r="681" spans="1:7" s="42" customFormat="1" x14ac:dyDescent="0.25">
      <c r="A681" s="25"/>
      <c r="B681" s="58" t="s">
        <v>218</v>
      </c>
      <c r="C681" s="1" t="s">
        <v>40</v>
      </c>
      <c r="D681" s="63">
        <f>SUM(D669:D671)</f>
        <v>28</v>
      </c>
      <c r="E681" s="98">
        <v>115</v>
      </c>
      <c r="F681" s="93">
        <f t="shared" si="99"/>
        <v>3220</v>
      </c>
      <c r="G681" s="93"/>
    </row>
    <row r="682" spans="1:7" s="42" customFormat="1" x14ac:dyDescent="0.25">
      <c r="A682" s="25"/>
      <c r="B682" s="58" t="s">
        <v>217</v>
      </c>
      <c r="C682" s="1" t="s">
        <v>40</v>
      </c>
      <c r="D682" s="63">
        <f>SUM(D675:D678)</f>
        <v>23</v>
      </c>
      <c r="E682" s="98">
        <v>150</v>
      </c>
      <c r="F682" s="93">
        <f t="shared" si="99"/>
        <v>3450</v>
      </c>
      <c r="G682" s="93"/>
    </row>
    <row r="683" spans="1:7" s="42" customFormat="1" x14ac:dyDescent="0.25">
      <c r="A683" s="25"/>
      <c r="B683" s="58" t="s">
        <v>216</v>
      </c>
      <c r="C683" s="1" t="s">
        <v>40</v>
      </c>
      <c r="D683" s="63">
        <f>D682</f>
        <v>23</v>
      </c>
      <c r="E683" s="98">
        <v>75</v>
      </c>
      <c r="F683" s="93">
        <f t="shared" si="99"/>
        <v>1725</v>
      </c>
      <c r="G683" s="93"/>
    </row>
    <row r="684" spans="1:7" s="42" customFormat="1" x14ac:dyDescent="0.25">
      <c r="A684" s="25"/>
      <c r="B684" s="58" t="s">
        <v>415</v>
      </c>
      <c r="C684" s="1" t="s">
        <v>40</v>
      </c>
      <c r="D684" s="63">
        <f>D669+D671</f>
        <v>18</v>
      </c>
      <c r="E684" s="98">
        <v>100</v>
      </c>
      <c r="F684" s="93">
        <f t="shared" si="99"/>
        <v>1800</v>
      </c>
      <c r="G684" s="93"/>
    </row>
    <row r="685" spans="1:7" s="42" customFormat="1" x14ac:dyDescent="0.25">
      <c r="A685" s="25"/>
      <c r="B685" s="58" t="s">
        <v>219</v>
      </c>
      <c r="C685" s="1" t="s">
        <v>40</v>
      </c>
      <c r="D685" s="63">
        <f>D670</f>
        <v>10</v>
      </c>
      <c r="E685" s="98">
        <v>200</v>
      </c>
      <c r="F685" s="93">
        <f t="shared" si="99"/>
        <v>2000</v>
      </c>
      <c r="G685" s="93"/>
    </row>
    <row r="686" spans="1:7" s="42" customFormat="1" x14ac:dyDescent="0.25">
      <c r="A686" s="25"/>
      <c r="B686" s="58"/>
      <c r="C686" s="1"/>
      <c r="D686" s="63"/>
      <c r="E686" s="95"/>
      <c r="F686" s="93"/>
      <c r="G686" s="93"/>
    </row>
    <row r="687" spans="1:7" s="42" customFormat="1" hidden="1" x14ac:dyDescent="0.25">
      <c r="A687" s="45" t="s">
        <v>321</v>
      </c>
      <c r="B687" s="23" t="s">
        <v>187</v>
      </c>
      <c r="C687" s="1"/>
      <c r="D687" s="63"/>
      <c r="E687" s="95"/>
      <c r="F687" s="93"/>
      <c r="G687" s="93"/>
    </row>
    <row r="688" spans="1:7" s="42" customFormat="1" hidden="1" x14ac:dyDescent="0.25">
      <c r="A688" s="25"/>
      <c r="B688" s="58"/>
      <c r="C688" s="1"/>
      <c r="D688" s="63"/>
      <c r="E688" s="95"/>
      <c r="F688" s="93"/>
      <c r="G688" s="93"/>
    </row>
    <row r="689" spans="1:7" s="42" customFormat="1" ht="26.4" hidden="1" x14ac:dyDescent="0.25">
      <c r="A689" s="25"/>
      <c r="B689" s="127" t="s">
        <v>188</v>
      </c>
      <c r="C689" s="1" t="s">
        <v>38</v>
      </c>
      <c r="D689" s="63"/>
      <c r="E689" s="95"/>
      <c r="F689" s="93">
        <f t="shared" ref="F689" si="100">E689*D689</f>
        <v>0</v>
      </c>
      <c r="G689" s="93"/>
    </row>
    <row r="690" spans="1:7" s="42" customFormat="1" hidden="1" x14ac:dyDescent="0.25">
      <c r="A690" s="25"/>
      <c r="B690" s="58"/>
      <c r="C690" s="1"/>
      <c r="D690" s="63"/>
      <c r="E690" s="95"/>
      <c r="F690" s="93"/>
      <c r="G690" s="93"/>
    </row>
    <row r="691" spans="1:7" s="42" customFormat="1" x14ac:dyDescent="0.25">
      <c r="A691" s="45" t="s">
        <v>356</v>
      </c>
      <c r="B691" s="23" t="s">
        <v>210</v>
      </c>
      <c r="C691" s="1"/>
      <c r="D691" s="63"/>
      <c r="E691" s="95"/>
      <c r="F691" s="93"/>
      <c r="G691" s="93"/>
    </row>
    <row r="692" spans="1:7" s="42" customFormat="1" x14ac:dyDescent="0.25">
      <c r="A692" s="45"/>
      <c r="B692" s="23"/>
      <c r="C692" s="1"/>
      <c r="D692" s="63"/>
      <c r="E692" s="95"/>
      <c r="F692" s="93"/>
      <c r="G692" s="93"/>
    </row>
    <row r="693" spans="1:7" s="42" customFormat="1" x14ac:dyDescent="0.25">
      <c r="A693" s="45"/>
      <c r="B693" s="58" t="s">
        <v>363</v>
      </c>
      <c r="C693" s="1" t="s">
        <v>38</v>
      </c>
      <c r="D693" s="63">
        <v>1</v>
      </c>
      <c r="E693" s="95">
        <v>5000</v>
      </c>
      <c r="F693" s="93">
        <f t="shared" ref="F693" si="101">E693*D693</f>
        <v>5000</v>
      </c>
      <c r="G693" s="93"/>
    </row>
    <row r="694" spans="1:7" s="42" customFormat="1" x14ac:dyDescent="0.25">
      <c r="A694" s="25"/>
      <c r="B694" s="23"/>
      <c r="C694" s="1"/>
      <c r="D694" s="63"/>
      <c r="E694" s="95"/>
      <c r="F694" s="96"/>
      <c r="G694" s="96"/>
    </row>
    <row r="695" spans="1:7" s="42" customFormat="1" x14ac:dyDescent="0.25">
      <c r="A695" s="25"/>
      <c r="B695" s="54" t="s">
        <v>34</v>
      </c>
      <c r="C695" s="55"/>
      <c r="D695" s="63"/>
      <c r="E695" s="95"/>
      <c r="F695" s="97">
        <f>SUM(F600:F694)</f>
        <v>127445</v>
      </c>
      <c r="G695" s="97" t="e">
        <f>#REF!</f>
        <v>#REF!</v>
      </c>
    </row>
    <row r="696" spans="1:7" s="42" customFormat="1" x14ac:dyDescent="0.25">
      <c r="A696" s="25"/>
      <c r="B696" s="54"/>
      <c r="C696" s="55"/>
      <c r="D696" s="63"/>
      <c r="E696" s="95"/>
      <c r="F696" s="97"/>
      <c r="G696" s="97"/>
    </row>
    <row r="697" spans="1:7" s="42" customFormat="1" x14ac:dyDescent="0.25">
      <c r="A697" s="25"/>
      <c r="B697" s="54"/>
      <c r="C697" s="55"/>
      <c r="D697" s="63"/>
      <c r="E697" s="95"/>
      <c r="F697" s="97"/>
      <c r="G697" s="97"/>
    </row>
    <row r="698" spans="1:7" s="42" customFormat="1" x14ac:dyDescent="0.25">
      <c r="A698" s="25" t="s">
        <v>322</v>
      </c>
      <c r="B698" s="23" t="s">
        <v>124</v>
      </c>
      <c r="C698" s="1"/>
      <c r="D698" s="63"/>
      <c r="E698" s="95"/>
      <c r="F698" s="93"/>
      <c r="G698" s="93"/>
    </row>
    <row r="699" spans="1:7" s="42" customFormat="1" x14ac:dyDescent="0.25">
      <c r="A699" s="25"/>
      <c r="B699" s="23"/>
      <c r="C699" s="1"/>
      <c r="D699" s="63"/>
      <c r="E699" s="95"/>
      <c r="F699" s="93"/>
      <c r="G699" s="93"/>
    </row>
    <row r="700" spans="1:7" s="42" customFormat="1" x14ac:dyDescent="0.25">
      <c r="A700" s="45" t="s">
        <v>323</v>
      </c>
      <c r="B700" s="23" t="s">
        <v>126</v>
      </c>
      <c r="C700" s="1"/>
      <c r="D700" s="63"/>
      <c r="E700" s="95"/>
      <c r="F700" s="93"/>
      <c r="G700" s="93"/>
    </row>
    <row r="701" spans="1:7" s="42" customFormat="1" x14ac:dyDescent="0.25">
      <c r="A701" s="25"/>
      <c r="B701" s="23"/>
      <c r="C701" s="1"/>
      <c r="D701" s="63"/>
      <c r="E701" s="95"/>
      <c r="F701" s="93"/>
      <c r="G701" s="93"/>
    </row>
    <row r="702" spans="1:7" s="42" customFormat="1" ht="26.4" x14ac:dyDescent="0.25">
      <c r="A702" s="25"/>
      <c r="B702" s="58" t="s">
        <v>49</v>
      </c>
      <c r="C702" s="1" t="s">
        <v>38</v>
      </c>
      <c r="D702" s="63">
        <v>1</v>
      </c>
      <c r="E702" s="95">
        <v>5000</v>
      </c>
      <c r="F702" s="93">
        <f t="shared" ref="F702:F703" si="102">E702*D702</f>
        <v>5000</v>
      </c>
      <c r="G702" s="93"/>
    </row>
    <row r="703" spans="1:7" s="42" customFormat="1" x14ac:dyDescent="0.25">
      <c r="A703" s="25"/>
      <c r="B703" s="58" t="s">
        <v>334</v>
      </c>
      <c r="C703" s="1" t="s">
        <v>38</v>
      </c>
      <c r="D703" s="63">
        <v>1</v>
      </c>
      <c r="E703" s="95">
        <v>7500</v>
      </c>
      <c r="F703" s="93">
        <f t="shared" si="102"/>
        <v>7500</v>
      </c>
      <c r="G703" s="93"/>
    </row>
    <row r="704" spans="1:7" s="42" customFormat="1" x14ac:dyDescent="0.25">
      <c r="A704" s="25"/>
      <c r="B704" s="58"/>
      <c r="C704" s="1"/>
      <c r="D704" s="63"/>
      <c r="E704" s="95"/>
      <c r="F704" s="93"/>
      <c r="G704" s="93"/>
    </row>
    <row r="705" spans="1:9" s="42" customFormat="1" x14ac:dyDescent="0.25">
      <c r="A705" s="45" t="s">
        <v>324</v>
      </c>
      <c r="B705" s="23" t="s">
        <v>128</v>
      </c>
      <c r="C705" s="1" t="s">
        <v>38</v>
      </c>
      <c r="D705" s="63">
        <v>1</v>
      </c>
      <c r="E705" s="95">
        <v>35000</v>
      </c>
      <c r="F705" s="93">
        <f t="shared" ref="F705" si="103">E705*D705</f>
        <v>35000</v>
      </c>
      <c r="G705" s="93"/>
    </row>
    <row r="706" spans="1:9" s="42" customFormat="1" x14ac:dyDescent="0.25">
      <c r="A706" s="45"/>
      <c r="B706" s="23"/>
      <c r="C706" s="1"/>
      <c r="D706" s="63"/>
      <c r="E706" s="95"/>
      <c r="F706" s="93"/>
      <c r="G706" s="93"/>
    </row>
    <row r="707" spans="1:9" x14ac:dyDescent="0.25">
      <c r="A707" s="3" t="s">
        <v>325</v>
      </c>
      <c r="B707" s="64" t="s">
        <v>33</v>
      </c>
      <c r="C707" s="1"/>
      <c r="D707" s="63"/>
      <c r="E707" s="95"/>
      <c r="F707" s="93"/>
      <c r="G707" s="93"/>
      <c r="H707" s="42"/>
      <c r="I707" s="42"/>
    </row>
    <row r="708" spans="1:9" x14ac:dyDescent="0.25">
      <c r="A708" s="3"/>
      <c r="B708" s="64"/>
      <c r="C708" s="1"/>
      <c r="D708" s="63"/>
      <c r="E708" s="95"/>
      <c r="F708" s="93"/>
      <c r="G708" s="93"/>
      <c r="H708" s="42"/>
      <c r="I708" s="42"/>
    </row>
    <row r="709" spans="1:9" s="42" customFormat="1" x14ac:dyDescent="0.25">
      <c r="A709" s="45"/>
      <c r="B709" s="73" t="s">
        <v>131</v>
      </c>
      <c r="C709" s="1" t="s">
        <v>50</v>
      </c>
      <c r="D709" s="63"/>
      <c r="E709" s="95"/>
      <c r="F709" s="93"/>
      <c r="G709" s="93"/>
    </row>
    <row r="710" spans="1:9" s="42" customFormat="1" x14ac:dyDescent="0.25">
      <c r="A710" s="45"/>
      <c r="B710" s="73" t="s">
        <v>132</v>
      </c>
      <c r="C710" s="1" t="s">
        <v>50</v>
      </c>
      <c r="D710" s="63"/>
      <c r="E710" s="95"/>
      <c r="F710" s="93"/>
      <c r="G710" s="93"/>
    </row>
    <row r="711" spans="1:9" s="42" customFormat="1" x14ac:dyDescent="0.25">
      <c r="A711" s="45"/>
      <c r="B711" s="73"/>
      <c r="C711" s="1"/>
      <c r="D711" s="63"/>
      <c r="E711" s="95"/>
      <c r="F711" s="93"/>
      <c r="G711" s="93"/>
    </row>
    <row r="712" spans="1:9" x14ac:dyDescent="0.25">
      <c r="A712" s="3" t="s">
        <v>326</v>
      </c>
      <c r="B712" s="64" t="s">
        <v>190</v>
      </c>
      <c r="C712" s="1"/>
      <c r="D712" s="63"/>
      <c r="E712" s="95"/>
      <c r="F712" s="93"/>
      <c r="G712" s="93"/>
      <c r="H712" s="42"/>
      <c r="I712" s="42"/>
    </row>
    <row r="713" spans="1:9" s="42" customFormat="1" x14ac:dyDescent="0.25">
      <c r="A713" s="45"/>
      <c r="B713" s="73"/>
      <c r="C713" s="1"/>
      <c r="D713" s="63"/>
      <c r="E713" s="95"/>
      <c r="F713" s="93"/>
      <c r="G713" s="93"/>
    </row>
    <row r="714" spans="1:9" s="42" customFormat="1" x14ac:dyDescent="0.25">
      <c r="A714" s="25"/>
      <c r="B714" s="58" t="s">
        <v>72</v>
      </c>
      <c r="C714" s="1" t="s">
        <v>38</v>
      </c>
      <c r="D714" s="63"/>
      <c r="E714" s="98"/>
      <c r="F714" s="93">
        <f t="shared" ref="F714:F717" si="104">E714*D714</f>
        <v>0</v>
      </c>
      <c r="G714" s="93"/>
    </row>
    <row r="715" spans="1:9" s="42" customFormat="1" ht="26.4" x14ac:dyDescent="0.25">
      <c r="A715" s="25"/>
      <c r="B715" s="58" t="s">
        <v>73</v>
      </c>
      <c r="C715" s="1" t="s">
        <v>38</v>
      </c>
      <c r="D715" s="63"/>
      <c r="E715" s="95"/>
      <c r="F715" s="93">
        <f t="shared" si="104"/>
        <v>0</v>
      </c>
      <c r="G715" s="93"/>
    </row>
    <row r="716" spans="1:9" s="42" customFormat="1" ht="25.5" customHeight="1" x14ac:dyDescent="0.25">
      <c r="A716" s="25"/>
      <c r="B716" s="58" t="s">
        <v>425</v>
      </c>
      <c r="C716" s="1" t="s">
        <v>38</v>
      </c>
      <c r="D716" s="63"/>
      <c r="E716" s="95"/>
      <c r="F716" s="93">
        <f t="shared" si="104"/>
        <v>0</v>
      </c>
      <c r="G716" s="93"/>
    </row>
    <row r="717" spans="1:9" s="42" customFormat="1" ht="25.5" customHeight="1" x14ac:dyDescent="0.25">
      <c r="A717" s="25"/>
      <c r="B717" s="58" t="s">
        <v>133</v>
      </c>
      <c r="C717" s="1" t="s">
        <v>38</v>
      </c>
      <c r="D717" s="63"/>
      <c r="E717" s="95"/>
      <c r="F717" s="93">
        <f t="shared" si="104"/>
        <v>0</v>
      </c>
      <c r="G717" s="93"/>
    </row>
    <row r="718" spans="1:9" s="42" customFormat="1" x14ac:dyDescent="0.25">
      <c r="A718" s="45"/>
      <c r="B718" s="73"/>
      <c r="C718" s="1"/>
      <c r="D718" s="63"/>
      <c r="E718" s="95"/>
      <c r="F718" s="93"/>
      <c r="G718" s="93"/>
    </row>
    <row r="719" spans="1:9" x14ac:dyDescent="0.25">
      <c r="A719" s="3" t="s">
        <v>327</v>
      </c>
      <c r="B719" s="64" t="s">
        <v>335</v>
      </c>
      <c r="C719" s="1"/>
      <c r="D719" s="63"/>
      <c r="E719" s="95"/>
      <c r="F719" s="93"/>
      <c r="G719" s="93"/>
      <c r="H719" s="42"/>
      <c r="I719" s="42"/>
    </row>
    <row r="720" spans="1:9" x14ac:dyDescent="0.25">
      <c r="A720" s="3"/>
      <c r="B720" s="64"/>
      <c r="C720" s="1"/>
      <c r="D720" s="63"/>
      <c r="E720" s="95"/>
      <c r="F720" s="93"/>
      <c r="G720" s="93"/>
      <c r="H720" s="42"/>
      <c r="I720" s="42"/>
    </row>
    <row r="721" spans="1:9" s="42" customFormat="1" ht="25.5" customHeight="1" x14ac:dyDescent="0.25">
      <c r="A721" s="25"/>
      <c r="B721" s="58" t="s">
        <v>427</v>
      </c>
      <c r="C721" s="1" t="s">
        <v>38</v>
      </c>
      <c r="D721" s="63"/>
      <c r="E721" s="98"/>
      <c r="F721" s="93">
        <f t="shared" ref="F721" si="105">E721*D721</f>
        <v>0</v>
      </c>
      <c r="G721" s="93"/>
    </row>
    <row r="722" spans="1:9" s="42" customFormat="1" x14ac:dyDescent="0.25">
      <c r="A722" s="45"/>
      <c r="B722" s="73"/>
      <c r="C722" s="1"/>
      <c r="D722" s="63"/>
      <c r="E722" s="95"/>
      <c r="F722" s="93"/>
      <c r="G722" s="93"/>
    </row>
    <row r="723" spans="1:9" x14ac:dyDescent="0.25">
      <c r="A723" s="3" t="s">
        <v>328</v>
      </c>
      <c r="B723" s="64" t="s">
        <v>336</v>
      </c>
      <c r="C723" s="1"/>
      <c r="D723" s="63"/>
      <c r="E723" s="95"/>
      <c r="F723" s="93"/>
      <c r="G723" s="93"/>
      <c r="H723" s="42"/>
      <c r="I723" s="42"/>
    </row>
    <row r="724" spans="1:9" s="42" customFormat="1" x14ac:dyDescent="0.25">
      <c r="A724" s="45"/>
      <c r="B724" s="73"/>
      <c r="C724" s="1"/>
      <c r="D724" s="63"/>
      <c r="E724" s="95"/>
      <c r="F724" s="93"/>
      <c r="G724" s="93"/>
    </row>
    <row r="725" spans="1:9" s="42" customFormat="1" ht="25.5" customHeight="1" x14ac:dyDescent="0.25">
      <c r="A725" s="25"/>
      <c r="B725" s="58" t="s">
        <v>426</v>
      </c>
      <c r="C725" s="1" t="s">
        <v>38</v>
      </c>
      <c r="D725" s="63"/>
      <c r="E725" s="95"/>
      <c r="F725" s="93">
        <f t="shared" ref="F725:F726" si="106">E725*D725</f>
        <v>0</v>
      </c>
      <c r="G725" s="93"/>
    </row>
    <row r="726" spans="1:9" s="42" customFormat="1" ht="26.4" x14ac:dyDescent="0.25">
      <c r="A726" s="25"/>
      <c r="B726" s="58" t="s">
        <v>428</v>
      </c>
      <c r="C726" s="1" t="s">
        <v>38</v>
      </c>
      <c r="D726" s="63"/>
      <c r="E726" s="98"/>
      <c r="F726" s="93">
        <f t="shared" si="106"/>
        <v>0</v>
      </c>
      <c r="G726" s="93"/>
    </row>
    <row r="727" spans="1:9" s="42" customFormat="1" x14ac:dyDescent="0.25">
      <c r="A727" s="25"/>
      <c r="B727" s="58"/>
      <c r="C727" s="1"/>
      <c r="D727" s="63"/>
      <c r="E727" s="98"/>
      <c r="F727" s="93"/>
      <c r="G727" s="93"/>
    </row>
    <row r="728" spans="1:9" s="42" customFormat="1" x14ac:dyDescent="0.25">
      <c r="A728" s="3" t="s">
        <v>329</v>
      </c>
      <c r="B728" s="64" t="s">
        <v>337</v>
      </c>
      <c r="C728" s="1"/>
      <c r="D728" s="63"/>
      <c r="E728" s="95"/>
      <c r="F728" s="93"/>
      <c r="G728" s="93"/>
    </row>
    <row r="729" spans="1:9" s="42" customFormat="1" x14ac:dyDescent="0.25">
      <c r="A729" s="45"/>
      <c r="B729" s="73"/>
      <c r="C729" s="1"/>
      <c r="D729" s="63"/>
      <c r="E729" s="95"/>
      <c r="F729" s="93"/>
      <c r="G729" s="93"/>
    </row>
    <row r="730" spans="1:9" s="42" customFormat="1" ht="26.4" x14ac:dyDescent="0.25">
      <c r="A730" s="45"/>
      <c r="B730" s="58" t="s">
        <v>427</v>
      </c>
      <c r="C730" s="1" t="s">
        <v>38</v>
      </c>
      <c r="D730" s="63"/>
      <c r="E730" s="98"/>
      <c r="F730" s="93">
        <f t="shared" ref="F730:F731" si="107">E730*D730</f>
        <v>0</v>
      </c>
      <c r="G730" s="93"/>
    </row>
    <row r="731" spans="1:9" s="42" customFormat="1" ht="26.4" x14ac:dyDescent="0.25">
      <c r="A731" s="25"/>
      <c r="B731" s="58" t="s">
        <v>428</v>
      </c>
      <c r="C731" s="1" t="s">
        <v>38</v>
      </c>
      <c r="D731" s="63"/>
      <c r="E731" s="98"/>
      <c r="F731" s="93">
        <f t="shared" si="107"/>
        <v>0</v>
      </c>
      <c r="G731" s="93"/>
    </row>
    <row r="732" spans="1:9" s="42" customFormat="1" x14ac:dyDescent="0.25">
      <c r="A732" s="25"/>
      <c r="B732" s="58"/>
      <c r="C732" s="1"/>
      <c r="D732" s="63"/>
      <c r="E732" s="98"/>
      <c r="F732" s="93"/>
      <c r="G732" s="93"/>
    </row>
    <row r="733" spans="1:9" s="42" customFormat="1" x14ac:dyDescent="0.25">
      <c r="A733" s="3" t="s">
        <v>330</v>
      </c>
      <c r="B733" s="64" t="s">
        <v>338</v>
      </c>
      <c r="C733" s="1"/>
      <c r="D733" s="63"/>
      <c r="E733" s="95"/>
      <c r="F733" s="93"/>
      <c r="G733" s="93"/>
    </row>
    <row r="734" spans="1:9" s="42" customFormat="1" x14ac:dyDescent="0.25">
      <c r="A734" s="45"/>
      <c r="B734" s="73"/>
      <c r="C734" s="1"/>
      <c r="D734" s="63"/>
      <c r="E734" s="95"/>
      <c r="F734" s="93"/>
      <c r="G734" s="93"/>
    </row>
    <row r="735" spans="1:9" s="42" customFormat="1" ht="26.4" x14ac:dyDescent="0.25">
      <c r="A735" s="25"/>
      <c r="B735" s="58" t="s">
        <v>429</v>
      </c>
      <c r="C735" s="1" t="s">
        <v>38</v>
      </c>
      <c r="D735" s="63"/>
      <c r="E735" s="95"/>
      <c r="F735" s="93">
        <f t="shared" ref="F735" si="108">E735*D735</f>
        <v>0</v>
      </c>
      <c r="G735" s="93"/>
    </row>
    <row r="736" spans="1:9" s="42" customFormat="1" x14ac:dyDescent="0.25">
      <c r="A736" s="25"/>
      <c r="B736" s="58"/>
      <c r="C736" s="1"/>
      <c r="D736" s="63"/>
      <c r="E736" s="95"/>
      <c r="F736" s="93"/>
      <c r="G736" s="93"/>
    </row>
    <row r="737" spans="1:9" x14ac:dyDescent="0.25">
      <c r="A737" s="3" t="s">
        <v>331</v>
      </c>
      <c r="B737" s="64" t="s">
        <v>431</v>
      </c>
      <c r="C737" s="1"/>
      <c r="D737" s="63"/>
      <c r="E737" s="95"/>
      <c r="F737" s="93"/>
      <c r="G737" s="93"/>
      <c r="H737" s="42"/>
      <c r="I737" s="42"/>
    </row>
    <row r="738" spans="1:9" s="42" customFormat="1" x14ac:dyDescent="0.25">
      <c r="A738" s="25"/>
      <c r="B738" s="58"/>
      <c r="C738" s="1"/>
      <c r="D738" s="63"/>
      <c r="E738" s="95"/>
      <c r="F738" s="93"/>
      <c r="G738" s="93"/>
    </row>
    <row r="739" spans="1:9" s="42" customFormat="1" ht="26.4" x14ac:dyDescent="0.25">
      <c r="A739" s="25"/>
      <c r="B739" s="58" t="s">
        <v>430</v>
      </c>
      <c r="C739" s="1" t="s">
        <v>38</v>
      </c>
      <c r="D739" s="63"/>
      <c r="E739" s="95"/>
      <c r="F739" s="93">
        <f t="shared" ref="F739" si="109">E739*D739</f>
        <v>0</v>
      </c>
      <c r="G739" s="93"/>
    </row>
    <row r="740" spans="1:9" s="42" customFormat="1" x14ac:dyDescent="0.25">
      <c r="A740" s="25"/>
      <c r="B740" s="58"/>
      <c r="C740" s="1"/>
      <c r="D740" s="63"/>
      <c r="E740" s="98"/>
      <c r="F740" s="93"/>
      <c r="G740" s="93"/>
    </row>
    <row r="741" spans="1:9" s="42" customFormat="1" x14ac:dyDescent="0.25">
      <c r="A741" s="3" t="s">
        <v>332</v>
      </c>
      <c r="B741" s="64" t="s">
        <v>339</v>
      </c>
      <c r="C741" s="1"/>
      <c r="D741" s="63"/>
      <c r="E741" s="95"/>
      <c r="F741" s="93"/>
      <c r="G741" s="93"/>
    </row>
    <row r="742" spans="1:9" s="42" customFormat="1" x14ac:dyDescent="0.25">
      <c r="A742" s="45"/>
      <c r="B742" s="73"/>
      <c r="C742" s="1"/>
      <c r="D742" s="63"/>
      <c r="E742" s="95"/>
      <c r="F742" s="93"/>
      <c r="G742" s="93"/>
    </row>
    <row r="743" spans="1:9" s="42" customFormat="1" x14ac:dyDescent="0.25">
      <c r="A743" s="25"/>
      <c r="B743" s="58" t="s">
        <v>432</v>
      </c>
      <c r="C743" s="1" t="s">
        <v>50</v>
      </c>
      <c r="D743" s="63"/>
      <c r="E743" s="95"/>
      <c r="F743" s="93">
        <f t="shared" ref="F743" si="110">E743*D743</f>
        <v>0</v>
      </c>
      <c r="G743" s="93"/>
    </row>
    <row r="744" spans="1:9" s="42" customFormat="1" x14ac:dyDescent="0.25">
      <c r="A744" s="25"/>
      <c r="B744" s="58"/>
      <c r="C744" s="1"/>
      <c r="D744" s="63"/>
      <c r="E744" s="95"/>
      <c r="F744" s="93"/>
      <c r="G744" s="93"/>
    </row>
    <row r="745" spans="1:9" x14ac:dyDescent="0.25">
      <c r="A745" s="3" t="s">
        <v>333</v>
      </c>
      <c r="B745" s="64" t="s">
        <v>347</v>
      </c>
      <c r="C745" s="1"/>
      <c r="D745" s="63"/>
      <c r="E745" s="95"/>
      <c r="F745" s="93"/>
      <c r="G745" s="93"/>
      <c r="H745" s="42"/>
      <c r="I745" s="42"/>
    </row>
    <row r="746" spans="1:9" s="42" customFormat="1" x14ac:dyDescent="0.25">
      <c r="A746" s="25"/>
      <c r="B746" s="58"/>
      <c r="C746" s="1"/>
      <c r="D746" s="63"/>
      <c r="E746" s="95"/>
      <c r="F746" s="93"/>
      <c r="G746" s="93"/>
    </row>
    <row r="747" spans="1:9" s="42" customFormat="1" ht="26.4" x14ac:dyDescent="0.25">
      <c r="A747" s="25"/>
      <c r="B747" s="58" t="s">
        <v>191</v>
      </c>
      <c r="C747" s="1" t="s">
        <v>38</v>
      </c>
      <c r="D747" s="63"/>
      <c r="E747" s="95"/>
      <c r="F747" s="93">
        <f t="shared" ref="F747" si="111">E747*D747</f>
        <v>0</v>
      </c>
      <c r="G747" s="93"/>
    </row>
    <row r="748" spans="1:9" s="42" customFormat="1" x14ac:dyDescent="0.25">
      <c r="A748" s="25"/>
      <c r="B748" s="58"/>
      <c r="C748" s="1"/>
      <c r="D748" s="63"/>
      <c r="E748" s="95"/>
      <c r="F748" s="93"/>
      <c r="G748" s="93"/>
    </row>
    <row r="749" spans="1:9" x14ac:dyDescent="0.25">
      <c r="A749" s="3" t="s">
        <v>340</v>
      </c>
      <c r="B749" s="64" t="s">
        <v>192</v>
      </c>
      <c r="C749" s="1"/>
      <c r="D749" s="63"/>
      <c r="E749" s="95"/>
      <c r="F749" s="93"/>
      <c r="G749" s="93"/>
      <c r="H749" s="42"/>
      <c r="I749" s="42"/>
    </row>
    <row r="750" spans="1:9" s="42" customFormat="1" x14ac:dyDescent="0.25">
      <c r="A750" s="25"/>
      <c r="B750" s="58"/>
      <c r="C750" s="1"/>
      <c r="D750" s="63"/>
      <c r="E750" s="95"/>
      <c r="F750" s="93"/>
      <c r="G750" s="93"/>
    </row>
    <row r="751" spans="1:9" s="42" customFormat="1" ht="26.4" x14ac:dyDescent="0.25">
      <c r="A751" s="25"/>
      <c r="B751" s="58" t="s">
        <v>193</v>
      </c>
      <c r="C751" s="1" t="s">
        <v>50</v>
      </c>
      <c r="D751" s="63"/>
      <c r="E751" s="95"/>
      <c r="F751" s="93">
        <f t="shared" ref="F751" si="112">E751*D751</f>
        <v>0</v>
      </c>
      <c r="G751" s="93"/>
    </row>
    <row r="752" spans="1:9" s="42" customFormat="1" x14ac:dyDescent="0.25">
      <c r="A752" s="25"/>
      <c r="B752" s="58"/>
      <c r="C752" s="1"/>
      <c r="D752" s="63"/>
      <c r="E752" s="95"/>
      <c r="F752" s="93"/>
      <c r="G752" s="93"/>
    </row>
    <row r="753" spans="1:9" x14ac:dyDescent="0.25">
      <c r="A753" s="3" t="s">
        <v>340</v>
      </c>
      <c r="B753" s="64" t="s">
        <v>194</v>
      </c>
      <c r="C753" s="1"/>
      <c r="D753" s="63"/>
      <c r="E753" s="95"/>
      <c r="F753" s="93"/>
      <c r="G753" s="93"/>
      <c r="H753" s="42"/>
      <c r="I753" s="42"/>
    </row>
    <row r="754" spans="1:9" s="42" customFormat="1" x14ac:dyDescent="0.25">
      <c r="A754" s="25"/>
      <c r="B754" s="58"/>
      <c r="C754" s="1"/>
      <c r="D754" s="63"/>
      <c r="E754" s="95"/>
      <c r="F754" s="93"/>
      <c r="G754" s="93"/>
    </row>
    <row r="755" spans="1:9" s="42" customFormat="1" ht="26.4" x14ac:dyDescent="0.25">
      <c r="A755" s="25"/>
      <c r="B755" s="58" t="s">
        <v>195</v>
      </c>
      <c r="C755" s="1" t="s">
        <v>38</v>
      </c>
      <c r="D755" s="63"/>
      <c r="E755" s="95"/>
      <c r="F755" s="93">
        <f t="shared" ref="F755" si="113">E755*D755</f>
        <v>0</v>
      </c>
      <c r="G755" s="93"/>
    </row>
    <row r="756" spans="1:9" s="42" customFormat="1" x14ac:dyDescent="0.25">
      <c r="A756" s="25"/>
      <c r="B756" s="58"/>
      <c r="C756" s="1"/>
      <c r="D756" s="63"/>
      <c r="E756" s="95"/>
      <c r="F756" s="93"/>
      <c r="G756" s="93"/>
    </row>
    <row r="757" spans="1:9" s="42" customFormat="1" x14ac:dyDescent="0.25">
      <c r="A757" s="25"/>
      <c r="B757" s="58"/>
      <c r="C757" s="1"/>
      <c r="D757" s="63"/>
      <c r="E757" s="95"/>
      <c r="F757" s="93"/>
      <c r="G757" s="93"/>
    </row>
    <row r="758" spans="1:9" s="42" customFormat="1" x14ac:dyDescent="0.25">
      <c r="A758" s="45" t="s">
        <v>370</v>
      </c>
      <c r="B758" s="23" t="s">
        <v>371</v>
      </c>
      <c r="C758" s="1"/>
      <c r="D758" s="63"/>
      <c r="E758" s="95"/>
      <c r="F758" s="93"/>
      <c r="G758" s="93"/>
    </row>
    <row r="759" spans="1:9" s="42" customFormat="1" x14ac:dyDescent="0.25">
      <c r="A759" s="25"/>
      <c r="B759" s="58"/>
      <c r="C759" s="1"/>
      <c r="D759" s="63"/>
      <c r="E759" s="95"/>
      <c r="F759" s="93"/>
      <c r="G759" s="93"/>
    </row>
    <row r="760" spans="1:9" s="42" customFormat="1" x14ac:dyDescent="0.25">
      <c r="A760" s="25"/>
      <c r="B760" s="58" t="s">
        <v>372</v>
      </c>
      <c r="C760" s="1" t="s">
        <v>50</v>
      </c>
      <c r="D760" s="63"/>
      <c r="E760" s="95"/>
      <c r="F760" s="93"/>
      <c r="G760" s="93"/>
    </row>
    <row r="761" spans="1:9" s="42" customFormat="1" x14ac:dyDescent="0.25">
      <c r="A761" s="25"/>
      <c r="B761" s="58"/>
      <c r="C761" s="1"/>
      <c r="D761" s="63"/>
      <c r="E761" s="95"/>
      <c r="F761" s="96"/>
      <c r="G761" s="96"/>
    </row>
    <row r="762" spans="1:9" s="42" customFormat="1" x14ac:dyDescent="0.25">
      <c r="A762" s="25"/>
      <c r="B762" s="54" t="s">
        <v>341</v>
      </c>
      <c r="C762" s="55"/>
      <c r="D762" s="63"/>
      <c r="E762" s="95"/>
      <c r="F762" s="97">
        <f>SUM(F698:F760)</f>
        <v>47500</v>
      </c>
      <c r="G762" s="97" t="e">
        <f>#REF!</f>
        <v>#REF!</v>
      </c>
    </row>
    <row r="763" spans="1:9" s="42" customFormat="1" x14ac:dyDescent="0.25">
      <c r="A763" s="25"/>
      <c r="B763" s="54"/>
      <c r="C763" s="55"/>
      <c r="D763" s="63"/>
      <c r="E763" s="95"/>
      <c r="F763" s="97"/>
      <c r="G763" s="97"/>
    </row>
    <row r="764" spans="1:9" s="42" customFormat="1" x14ac:dyDescent="0.25">
      <c r="A764" s="25"/>
      <c r="B764" s="54"/>
      <c r="C764" s="55"/>
      <c r="D764" s="63"/>
      <c r="E764" s="95"/>
      <c r="F764" s="97"/>
      <c r="G764" s="97"/>
    </row>
    <row r="765" spans="1:9" s="42" customFormat="1" x14ac:dyDescent="0.25">
      <c r="A765" s="25" t="s">
        <v>344</v>
      </c>
      <c r="B765" s="23" t="s">
        <v>346</v>
      </c>
      <c r="C765" s="1"/>
      <c r="D765" s="63"/>
      <c r="E765" s="95"/>
      <c r="F765" s="101"/>
      <c r="G765" s="101"/>
    </row>
    <row r="766" spans="1:9" s="42" customFormat="1" x14ac:dyDescent="0.25">
      <c r="A766" s="25"/>
      <c r="B766" s="54"/>
      <c r="C766" s="55"/>
      <c r="D766" s="63"/>
      <c r="E766" s="95"/>
      <c r="F766" s="101"/>
      <c r="G766" s="101"/>
    </row>
    <row r="767" spans="1:9" s="42" customFormat="1" x14ac:dyDescent="0.25">
      <c r="A767" s="25"/>
      <c r="B767" s="115" t="s">
        <v>418</v>
      </c>
      <c r="C767" s="1" t="s">
        <v>38</v>
      </c>
      <c r="D767" s="63">
        <v>1</v>
      </c>
      <c r="E767" s="95">
        <v>10000</v>
      </c>
      <c r="F767" s="93">
        <f t="shared" ref="F767" si="114">E767*D767</f>
        <v>10000</v>
      </c>
      <c r="G767" s="93"/>
    </row>
    <row r="768" spans="1:9" x14ac:dyDescent="0.25">
      <c r="A768" s="87"/>
      <c r="B768" s="23"/>
      <c r="C768" s="51"/>
      <c r="D768" s="63"/>
      <c r="E768" s="95"/>
      <c r="F768" s="96"/>
      <c r="G768" s="96"/>
    </row>
    <row r="769" spans="1:7" x14ac:dyDescent="0.25">
      <c r="A769" s="88"/>
      <c r="B769" s="54" t="s">
        <v>345</v>
      </c>
      <c r="C769" s="3"/>
      <c r="D769" s="63"/>
      <c r="E769" s="95"/>
      <c r="F769" s="97">
        <f>SUM(F765:F768)</f>
        <v>10000</v>
      </c>
      <c r="G769" s="97" t="e">
        <f>#REF!</f>
        <v>#REF!</v>
      </c>
    </row>
    <row r="770" spans="1:7" s="42" customFormat="1" x14ac:dyDescent="0.25">
      <c r="A770" s="25"/>
      <c r="B770" s="54"/>
      <c r="C770" s="55"/>
      <c r="D770" s="63"/>
      <c r="E770" s="95"/>
      <c r="F770" s="97"/>
      <c r="G770" s="97"/>
    </row>
    <row r="771" spans="1:7" s="42" customFormat="1" x14ac:dyDescent="0.25">
      <c r="A771" s="25"/>
      <c r="B771" s="54"/>
      <c r="C771" s="55"/>
      <c r="D771" s="63"/>
      <c r="E771" s="95"/>
      <c r="F771" s="97"/>
      <c r="G771" s="97"/>
    </row>
    <row r="772" spans="1:7" s="42" customFormat="1" x14ac:dyDescent="0.25">
      <c r="A772" s="25" t="s">
        <v>342</v>
      </c>
      <c r="B772" s="23" t="s">
        <v>36</v>
      </c>
      <c r="C772" s="1"/>
      <c r="D772" s="63"/>
      <c r="E772" s="95"/>
      <c r="F772" s="101"/>
      <c r="G772" s="101"/>
    </row>
    <row r="773" spans="1:7" s="42" customFormat="1" x14ac:dyDescent="0.25">
      <c r="A773" s="25"/>
      <c r="B773" s="54"/>
      <c r="C773" s="55"/>
      <c r="D773" s="63"/>
      <c r="E773" s="95"/>
      <c r="F773" s="101"/>
      <c r="G773" s="101"/>
    </row>
    <row r="774" spans="1:7" s="42" customFormat="1" x14ac:dyDescent="0.25">
      <c r="A774" s="25"/>
      <c r="B774" s="115" t="s">
        <v>37</v>
      </c>
      <c r="C774" s="1" t="s">
        <v>38</v>
      </c>
      <c r="D774" s="63">
        <v>1</v>
      </c>
      <c r="E774" s="95">
        <v>2000</v>
      </c>
      <c r="F774" s="93">
        <f t="shared" ref="F774:F775" si="115">E774*D774</f>
        <v>2000</v>
      </c>
      <c r="G774" s="93"/>
    </row>
    <row r="775" spans="1:7" s="42" customFormat="1" x14ac:dyDescent="0.25">
      <c r="A775" s="25"/>
      <c r="B775" s="115" t="s">
        <v>369</v>
      </c>
      <c r="C775" s="1" t="s">
        <v>38</v>
      </c>
      <c r="D775" s="63">
        <v>1</v>
      </c>
      <c r="E775" s="95">
        <v>500</v>
      </c>
      <c r="F775" s="93">
        <f t="shared" si="115"/>
        <v>500</v>
      </c>
      <c r="G775" s="93"/>
    </row>
    <row r="776" spans="1:7" x14ac:dyDescent="0.25">
      <c r="A776" s="87"/>
      <c r="B776" s="23"/>
      <c r="C776" s="51"/>
      <c r="D776" s="63"/>
      <c r="E776" s="95"/>
      <c r="F776" s="96"/>
      <c r="G776" s="96"/>
    </row>
    <row r="777" spans="1:7" x14ac:dyDescent="0.25">
      <c r="A777" s="88"/>
      <c r="B777" s="54" t="s">
        <v>343</v>
      </c>
      <c r="C777" s="3"/>
      <c r="D777" s="63"/>
      <c r="E777" s="95"/>
      <c r="F777" s="97">
        <f>SUM(F772:F776)</f>
        <v>2500</v>
      </c>
      <c r="G777" s="97" t="e">
        <f>#REF!</f>
        <v>#REF!</v>
      </c>
    </row>
    <row r="778" spans="1:7" x14ac:dyDescent="0.25">
      <c r="A778" s="128"/>
      <c r="B778" s="129"/>
      <c r="C778" s="61"/>
      <c r="D778" s="130"/>
      <c r="E778" s="131"/>
      <c r="F778" s="132"/>
      <c r="G778" s="132"/>
    </row>
    <row r="779" spans="1:7" x14ac:dyDescent="0.25">
      <c r="A779" s="88"/>
      <c r="B779" s="54"/>
      <c r="C779" s="3"/>
      <c r="D779" s="1"/>
      <c r="E779" s="102"/>
      <c r="F779" s="103"/>
      <c r="G779" s="103"/>
    </row>
    <row r="780" spans="1:7" ht="26.4" x14ac:dyDescent="0.25">
      <c r="A780" s="26" t="s">
        <v>0</v>
      </c>
      <c r="B780" s="69"/>
      <c r="C780" s="21"/>
      <c r="D780" s="21"/>
      <c r="E780" s="22"/>
      <c r="F780" s="22" t="s">
        <v>1</v>
      </c>
      <c r="G780" s="22" t="s">
        <v>1</v>
      </c>
    </row>
    <row r="781" spans="1:7" x14ac:dyDescent="0.25">
      <c r="A781" s="45"/>
      <c r="B781" s="49"/>
      <c r="C781" s="1"/>
      <c r="D781" s="2"/>
      <c r="E781" s="5"/>
      <c r="F781" s="5"/>
      <c r="G781" s="5"/>
    </row>
    <row r="782" spans="1:7" x14ac:dyDescent="0.25">
      <c r="A782" s="56" t="str">
        <f>A22</f>
        <v>3.2</v>
      </c>
      <c r="B782" s="50" t="str">
        <f>B22</f>
        <v>ETUDES D'EXECUTION</v>
      </c>
      <c r="C782" s="1"/>
      <c r="D782" s="2"/>
      <c r="E782" s="104"/>
      <c r="F782" s="104">
        <f>F26</f>
        <v>4000</v>
      </c>
      <c r="G782" s="104" t="e">
        <f>G26</f>
        <v>#REF!</v>
      </c>
    </row>
    <row r="783" spans="1:7" x14ac:dyDescent="0.25">
      <c r="A783" s="56" t="str">
        <f>A29</f>
        <v>3.3</v>
      </c>
      <c r="B783" s="50" t="str">
        <f>B29</f>
        <v>TRAVAUX DE CLIMATISATION DU LOCAL ONDULEUR PV</v>
      </c>
      <c r="C783" s="1"/>
      <c r="D783" s="2"/>
      <c r="E783" s="104"/>
      <c r="F783" s="104">
        <f>F55</f>
        <v>5800</v>
      </c>
      <c r="G783" s="104" t="e">
        <f>G55</f>
        <v>#REF!</v>
      </c>
    </row>
    <row r="784" spans="1:7" x14ac:dyDescent="0.25">
      <c r="A784" s="56" t="str">
        <f>A58</f>
        <v>3.4</v>
      </c>
      <c r="B784" s="68" t="str">
        <f>B58</f>
        <v>TRAVAUX DE CHAUFFAGE DES LOCAUX</v>
      </c>
      <c r="C784" s="1"/>
      <c r="D784" s="2"/>
      <c r="E784" s="104"/>
      <c r="F784" s="104">
        <f>F300</f>
        <v>223360</v>
      </c>
      <c r="G784" s="104" t="e">
        <f>G300</f>
        <v>#REF!</v>
      </c>
    </row>
    <row r="785" spans="1:9" x14ac:dyDescent="0.25">
      <c r="A785" s="56" t="str">
        <f>A303</f>
        <v>3.5</v>
      </c>
      <c r="B785" s="68" t="str">
        <f>B303</f>
        <v>TRAVAUX DE VENTILATION DES LOCAUX</v>
      </c>
      <c r="C785" s="1"/>
      <c r="D785" s="2"/>
      <c r="E785" s="104"/>
      <c r="F785" s="104">
        <f>F550</f>
        <v>221026.55</v>
      </c>
      <c r="G785" s="104" t="e">
        <f>G550</f>
        <v>#REF!</v>
      </c>
    </row>
    <row r="786" spans="1:9" x14ac:dyDescent="0.25">
      <c r="A786" s="56" t="str">
        <f>A553</f>
        <v>3.6</v>
      </c>
      <c r="B786" s="68" t="str">
        <f>B553</f>
        <v>TRAVAUX DE VENTILATION DE TYPE SIMPLE FLUX</v>
      </c>
      <c r="C786" s="1"/>
      <c r="D786" s="2"/>
      <c r="E786" s="104"/>
      <c r="F786" s="104">
        <f>F583</f>
        <v>4525</v>
      </c>
      <c r="G786" s="104" t="e">
        <f>G583</f>
        <v>#REF!</v>
      </c>
    </row>
    <row r="787" spans="1:9" x14ac:dyDescent="0.25">
      <c r="A787" s="56" t="str">
        <f>A586</f>
        <v>3.7</v>
      </c>
      <c r="B787" s="68" t="str">
        <f>B586</f>
        <v>TRAVAUX DE VENTILATION DE LA ZONE CUISINE</v>
      </c>
      <c r="C787" s="1"/>
      <c r="D787" s="2"/>
      <c r="E787" s="104"/>
      <c r="F787" s="104">
        <f>F597</f>
        <v>25000</v>
      </c>
      <c r="G787" s="104" t="e">
        <f>G597</f>
        <v>#REF!</v>
      </c>
    </row>
    <row r="788" spans="1:9" x14ac:dyDescent="0.25">
      <c r="A788" s="56" t="str">
        <f>A600</f>
        <v>3.8</v>
      </c>
      <c r="B788" s="68" t="str">
        <f>B600</f>
        <v xml:space="preserve">TRAVAUX DE PLOMBERIE / SANITAIRES </v>
      </c>
      <c r="C788" s="1"/>
      <c r="D788" s="2"/>
      <c r="E788" s="104"/>
      <c r="F788" s="104">
        <f>F695</f>
        <v>127445</v>
      </c>
      <c r="G788" s="104" t="e">
        <f>G695</f>
        <v>#REF!</v>
      </c>
    </row>
    <row r="789" spans="1:9" x14ac:dyDescent="0.25">
      <c r="A789" s="56" t="str">
        <f>A698</f>
        <v>3.9</v>
      </c>
      <c r="B789" s="68" t="str">
        <f>B698</f>
        <v>TRAVAUX D'ELECTRICITE ET REGULATION</v>
      </c>
      <c r="C789" s="1"/>
      <c r="D789" s="2"/>
      <c r="E789" s="104"/>
      <c r="F789" s="104">
        <f>F762</f>
        <v>47500</v>
      </c>
      <c r="G789" s="104" t="e">
        <f>G762</f>
        <v>#REF!</v>
      </c>
    </row>
    <row r="790" spans="1:9" x14ac:dyDescent="0.25">
      <c r="A790" s="56" t="str">
        <f>A765</f>
        <v>3.10</v>
      </c>
      <c r="B790" s="68" t="str">
        <f>B765</f>
        <v>SUPERVISION</v>
      </c>
      <c r="C790" s="1"/>
      <c r="D790" s="2"/>
      <c r="E790" s="104"/>
      <c r="F790" s="104">
        <f>F769</f>
        <v>10000</v>
      </c>
      <c r="G790" s="104" t="e">
        <f>G769</f>
        <v>#REF!</v>
      </c>
    </row>
    <row r="791" spans="1:9" x14ac:dyDescent="0.25">
      <c r="A791" s="56" t="str">
        <f>A772</f>
        <v>3.11</v>
      </c>
      <c r="B791" s="67" t="str">
        <f>B772</f>
        <v>MISE EN SERVICE, FORMATION ET DOE</v>
      </c>
      <c r="C791" s="1"/>
      <c r="D791" s="2"/>
      <c r="E791" s="104"/>
      <c r="F791" s="104">
        <f>F777</f>
        <v>2500</v>
      </c>
      <c r="G791" s="104" t="e">
        <f>G777</f>
        <v>#REF!</v>
      </c>
    </row>
    <row r="792" spans="1:9" x14ac:dyDescent="0.25">
      <c r="A792" s="56"/>
      <c r="B792" s="31"/>
      <c r="C792" s="1"/>
      <c r="D792" s="2"/>
      <c r="E792" s="104"/>
      <c r="F792" s="104"/>
      <c r="G792" s="104"/>
    </row>
    <row r="793" spans="1:9" ht="14.4" thickBot="1" x14ac:dyDescent="0.3">
      <c r="A793" s="46"/>
      <c r="B793" s="19" t="s">
        <v>12</v>
      </c>
      <c r="C793" s="16"/>
      <c r="D793" s="16"/>
      <c r="E793" s="47"/>
      <c r="F793" s="47">
        <f>SUM(F782:F792)</f>
        <v>671156.55</v>
      </c>
      <c r="G793" s="47" t="e">
        <f>SUM(G782:G792)</f>
        <v>#REF!</v>
      </c>
      <c r="H793" s="124">
        <f>F793/1670</f>
        <v>401.89014970059884</v>
      </c>
      <c r="I793" s="31" t="s">
        <v>434</v>
      </c>
    </row>
    <row r="794" spans="1:9" ht="14.4" thickTop="1" x14ac:dyDescent="0.25">
      <c r="A794" s="88"/>
      <c r="B794" s="13"/>
      <c r="C794" s="62"/>
      <c r="D794" s="14"/>
      <c r="E794" s="104"/>
      <c r="F794" s="105"/>
      <c r="G794" s="105"/>
    </row>
    <row r="795" spans="1:9" ht="14.4" thickBot="1" x14ac:dyDescent="0.3">
      <c r="A795" s="88"/>
      <c r="B795" s="15" t="s">
        <v>14</v>
      </c>
      <c r="C795" s="16"/>
      <c r="D795" s="16"/>
      <c r="E795" s="47"/>
      <c r="F795" s="47">
        <f>F793*0.2</f>
        <v>134231.31000000003</v>
      </c>
      <c r="G795" s="47" t="e">
        <f>G793*0.2</f>
        <v>#REF!</v>
      </c>
    </row>
    <row r="796" spans="1:9" ht="14.4" thickTop="1" x14ac:dyDescent="0.25">
      <c r="A796" s="88"/>
      <c r="B796" s="20"/>
      <c r="C796" s="2"/>
      <c r="D796" s="14"/>
      <c r="E796" s="104"/>
      <c r="F796" s="105"/>
      <c r="G796" s="105"/>
    </row>
    <row r="797" spans="1:9" ht="14.4" thickBot="1" x14ac:dyDescent="0.3">
      <c r="A797" s="89"/>
      <c r="B797" s="18" t="s">
        <v>16</v>
      </c>
      <c r="C797" s="17"/>
      <c r="D797" s="17"/>
      <c r="E797" s="106"/>
      <c r="F797" s="47">
        <f>F793+F795</f>
        <v>805387.8600000001</v>
      </c>
      <c r="G797" s="47" t="e">
        <f>G793+G795</f>
        <v>#REF!</v>
      </c>
    </row>
    <row r="798" spans="1:9" ht="13.8" thickTop="1" x14ac:dyDescent="0.25">
      <c r="A798" s="90"/>
      <c r="B798" s="31"/>
      <c r="C798" s="62"/>
      <c r="D798" s="53"/>
      <c r="E798" s="107"/>
      <c r="F798" s="107"/>
      <c r="G798" s="125"/>
    </row>
    <row r="799" spans="1:9" s="80" customFormat="1" hidden="1" x14ac:dyDescent="0.25">
      <c r="A799" s="81"/>
      <c r="B799" s="74"/>
      <c r="C799" s="79"/>
      <c r="D799" s="76"/>
      <c r="E799" s="99"/>
      <c r="F799" s="99"/>
      <c r="G799" s="99"/>
    </row>
    <row r="800" spans="1:9" s="77" customFormat="1" hidden="1" x14ac:dyDescent="0.25">
      <c r="A800" s="76"/>
      <c r="B800" s="78" t="s">
        <v>17</v>
      </c>
      <c r="C800" s="76"/>
      <c r="D800" s="75"/>
      <c r="E800" s="108"/>
      <c r="F800" s="109"/>
      <c r="G800" s="109"/>
    </row>
    <row r="801" spans="1:7" s="77" customFormat="1" hidden="1" x14ac:dyDescent="0.25">
      <c r="A801" s="76"/>
      <c r="B801" s="78"/>
      <c r="C801" s="76"/>
      <c r="D801" s="75"/>
      <c r="E801" s="108"/>
      <c r="F801" s="109"/>
      <c r="G801" s="109"/>
    </row>
    <row r="802" spans="1:7" s="77" customFormat="1" hidden="1" x14ac:dyDescent="0.25">
      <c r="A802" s="76"/>
      <c r="B802" s="78"/>
      <c r="C802" s="76"/>
      <c r="D802" s="75"/>
      <c r="E802" s="108"/>
      <c r="F802" s="109"/>
      <c r="G802" s="109"/>
    </row>
    <row r="803" spans="1:7" s="77" customFormat="1" hidden="1" x14ac:dyDescent="0.25">
      <c r="A803" s="76"/>
      <c r="B803" s="78"/>
      <c r="C803" s="76"/>
      <c r="D803" s="75"/>
      <c r="E803" s="108"/>
      <c r="F803" s="109"/>
      <c r="G803" s="109"/>
    </row>
    <row r="804" spans="1:7" x14ac:dyDescent="0.25">
      <c r="A804" s="3"/>
      <c r="B804" s="65"/>
      <c r="C804" s="3"/>
      <c r="D804" s="2"/>
      <c r="E804" s="104"/>
      <c r="F804" s="110"/>
      <c r="G804" s="110"/>
    </row>
    <row r="805" spans="1:7" x14ac:dyDescent="0.25">
      <c r="A805" s="3"/>
      <c r="B805" s="65"/>
      <c r="C805" s="3"/>
      <c r="D805" s="2"/>
      <c r="E805" s="104"/>
      <c r="F805" s="110"/>
      <c r="G805" s="110"/>
    </row>
    <row r="806" spans="1:7" x14ac:dyDescent="0.25">
      <c r="A806" s="61"/>
      <c r="B806" s="71"/>
      <c r="C806" s="61"/>
      <c r="D806" s="60"/>
      <c r="E806" s="111"/>
      <c r="F806" s="112"/>
      <c r="G806" s="112"/>
    </row>
    <row r="807" spans="1:7" x14ac:dyDescent="0.25">
      <c r="B807" s="44"/>
      <c r="E807" s="113"/>
      <c r="F807" s="113"/>
      <c r="G807" s="113"/>
    </row>
    <row r="808" spans="1:7" x14ac:dyDescent="0.25">
      <c r="B808" s="44"/>
      <c r="E808" s="113"/>
      <c r="F808" s="113"/>
      <c r="G808" s="113"/>
    </row>
    <row r="809" spans="1:7" x14ac:dyDescent="0.25">
      <c r="B809" s="44"/>
      <c r="E809" s="113"/>
      <c r="F809" s="113"/>
      <c r="G809" s="113"/>
    </row>
    <row r="810" spans="1:7" x14ac:dyDescent="0.25">
      <c r="B810" s="44"/>
      <c r="E810" s="113"/>
      <c r="F810" s="113"/>
      <c r="G810" s="113"/>
    </row>
  </sheetData>
  <mergeCells count="13">
    <mergeCell ref="A5:F5"/>
    <mergeCell ref="B1:C1"/>
    <mergeCell ref="B2:C2"/>
    <mergeCell ref="D2:F2"/>
    <mergeCell ref="B3:C3"/>
    <mergeCell ref="D3:F3"/>
    <mergeCell ref="C13:F13"/>
    <mergeCell ref="C7:F7"/>
    <mergeCell ref="C8:F8"/>
    <mergeCell ref="C9:F9"/>
    <mergeCell ref="C10:F10"/>
    <mergeCell ref="C11:F11"/>
    <mergeCell ref="C12:F12"/>
  </mergeCells>
  <printOptions horizontalCentered="1"/>
  <pageMargins left="0.51181102362204722" right="0.51181102362204722" top="0.43307086614173229" bottom="0.51181102362204722" header="0.51181102362204722" footer="0.31496062992125984"/>
  <pageSetup paperSize="9" scale="97" fitToHeight="0" orientation="portrait" useFirstPageNumber="1" horizontalDpi="4294967294" r:id="rId1"/>
  <headerFooter alignWithMargins="0">
    <oddFooter>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4B551F-53CC-4668-9A30-609FFCB97087}">
  <sheetPr>
    <pageSetUpPr fitToPage="1"/>
  </sheetPr>
  <dimension ref="A1:Q642"/>
  <sheetViews>
    <sheetView tabSelected="1" zoomScale="85" zoomScaleNormal="85" zoomScaleSheetLayoutView="100" workbookViewId="0">
      <selection activeCell="B16" sqref="B16"/>
    </sheetView>
  </sheetViews>
  <sheetFormatPr baseColWidth="10" defaultColWidth="11.44140625" defaultRowHeight="13.2" x14ac:dyDescent="0.25"/>
  <cols>
    <col min="1" max="1" width="12.88671875" style="44" customWidth="1"/>
    <col min="2" max="2" width="64" style="4" customWidth="1"/>
    <col min="3" max="3" width="8.109375" style="44" customWidth="1"/>
    <col min="4" max="4" width="8.109375" style="43" customWidth="1"/>
    <col min="5" max="5" width="15.5546875" style="43" customWidth="1"/>
    <col min="6" max="6" width="17.33203125" style="43" bestFit="1" customWidth="1"/>
    <col min="7" max="7" width="11.44140625" style="31"/>
    <col min="8" max="8" width="13" style="31" customWidth="1"/>
    <col min="9" max="9" width="11.44140625" style="31"/>
    <col min="10" max="10" width="16.88671875" style="31" bestFit="1" customWidth="1"/>
    <col min="11" max="11" width="13" style="31" bestFit="1" customWidth="1"/>
    <col min="12" max="16384" width="11.44140625" style="31"/>
  </cols>
  <sheetData>
    <row r="1" spans="1:7" ht="20.25" customHeight="1" x14ac:dyDescent="0.3">
      <c r="A1" s="27"/>
      <c r="B1" s="158" t="s">
        <v>679</v>
      </c>
      <c r="C1" s="158"/>
      <c r="D1" s="29"/>
      <c r="E1" s="28"/>
      <c r="F1" s="30"/>
      <c r="G1" s="40"/>
    </row>
    <row r="2" spans="1:7" ht="31.5" customHeight="1" x14ac:dyDescent="0.25">
      <c r="A2" s="32"/>
      <c r="B2" s="159" t="s">
        <v>665</v>
      </c>
      <c r="C2" s="159"/>
      <c r="D2" s="162" t="s">
        <v>667</v>
      </c>
      <c r="E2" s="162"/>
      <c r="F2" s="163"/>
    </row>
    <row r="3" spans="1:7" ht="25.5" customHeight="1" x14ac:dyDescent="0.25">
      <c r="A3" s="32"/>
      <c r="B3" s="159" t="s">
        <v>657</v>
      </c>
      <c r="C3" s="159"/>
      <c r="D3" s="162" t="s">
        <v>666</v>
      </c>
      <c r="E3" s="162"/>
      <c r="F3" s="163"/>
    </row>
    <row r="4" spans="1:7" ht="9.75" customHeight="1" x14ac:dyDescent="0.3">
      <c r="A4" s="34"/>
      <c r="B4" s="35"/>
      <c r="C4" s="35"/>
      <c r="D4" s="36"/>
      <c r="E4" s="35"/>
      <c r="F4" s="37"/>
    </row>
    <row r="5" spans="1:7" x14ac:dyDescent="0.25">
      <c r="A5" s="155" t="s">
        <v>648</v>
      </c>
      <c r="B5" s="156"/>
      <c r="C5" s="156"/>
      <c r="D5" s="156"/>
      <c r="E5" s="156"/>
      <c r="F5" s="157"/>
    </row>
    <row r="6" spans="1:7" ht="8.25" customHeight="1" x14ac:dyDescent="0.3">
      <c r="A6" s="32"/>
      <c r="B6" s="116"/>
      <c r="C6" s="33"/>
      <c r="D6" s="114"/>
      <c r="E6" s="33"/>
      <c r="F6" s="38"/>
    </row>
    <row r="7" spans="1:7" x14ac:dyDescent="0.25">
      <c r="A7" s="32"/>
      <c r="B7" s="117" t="s">
        <v>2</v>
      </c>
      <c r="C7" s="153"/>
      <c r="D7" s="153"/>
      <c r="E7" s="153"/>
      <c r="F7" s="154"/>
    </row>
    <row r="8" spans="1:7" x14ac:dyDescent="0.25">
      <c r="A8" s="39"/>
      <c r="B8" s="118" t="s">
        <v>3</v>
      </c>
      <c r="C8" s="151"/>
      <c r="D8" s="151"/>
      <c r="E8" s="151"/>
      <c r="F8" s="152"/>
    </row>
    <row r="9" spans="1:7" x14ac:dyDescent="0.25">
      <c r="A9" s="39"/>
      <c r="B9" s="118" t="s">
        <v>4</v>
      </c>
      <c r="C9" s="151"/>
      <c r="D9" s="151"/>
      <c r="E9" s="151"/>
      <c r="F9" s="152"/>
    </row>
    <row r="10" spans="1:7" x14ac:dyDescent="0.25">
      <c r="A10" s="39"/>
      <c r="B10" s="118" t="s">
        <v>5</v>
      </c>
      <c r="C10" s="151"/>
      <c r="D10" s="151"/>
      <c r="E10" s="151"/>
      <c r="F10" s="152"/>
    </row>
    <row r="11" spans="1:7" x14ac:dyDescent="0.25">
      <c r="A11" s="39"/>
      <c r="B11" s="118" t="s">
        <v>6</v>
      </c>
      <c r="C11" s="151"/>
      <c r="D11" s="151"/>
      <c r="E11" s="151"/>
      <c r="F11" s="152"/>
    </row>
    <row r="12" spans="1:7" x14ac:dyDescent="0.25">
      <c r="A12" s="39"/>
      <c r="B12" s="119" t="s">
        <v>18</v>
      </c>
      <c r="C12" s="151"/>
      <c r="D12" s="151"/>
      <c r="E12" s="151"/>
      <c r="F12" s="152"/>
    </row>
    <row r="13" spans="1:7" ht="15.6" x14ac:dyDescent="0.25">
      <c r="A13" s="39"/>
      <c r="B13" s="119" t="s">
        <v>52</v>
      </c>
      <c r="C13" s="151"/>
      <c r="D13" s="151"/>
      <c r="E13" s="151"/>
      <c r="F13" s="152"/>
    </row>
    <row r="14" spans="1:7" ht="6" customHeight="1" x14ac:dyDescent="0.25">
      <c r="A14" s="34"/>
      <c r="B14" s="10"/>
      <c r="C14" s="9"/>
      <c r="D14" s="11"/>
      <c r="E14" s="9"/>
      <c r="F14" s="24"/>
    </row>
    <row r="15" spans="1:7" ht="6.75" customHeight="1" x14ac:dyDescent="0.3">
      <c r="A15" s="32"/>
      <c r="B15" s="40"/>
      <c r="C15" s="40"/>
      <c r="D15" s="40"/>
      <c r="E15" s="40"/>
      <c r="F15" s="41"/>
    </row>
    <row r="16" spans="1:7" ht="63" customHeight="1" x14ac:dyDescent="0.25">
      <c r="A16" s="6" t="s">
        <v>7</v>
      </c>
      <c r="B16" s="6" t="s">
        <v>8</v>
      </c>
      <c r="C16" s="7" t="s">
        <v>9</v>
      </c>
      <c r="D16" s="12" t="s">
        <v>21</v>
      </c>
      <c r="E16" s="8" t="s">
        <v>10</v>
      </c>
      <c r="F16" s="8" t="s">
        <v>11</v>
      </c>
    </row>
    <row r="17" spans="1:17" x14ac:dyDescent="0.25">
      <c r="A17" s="3"/>
      <c r="B17" s="120"/>
      <c r="C17" s="1"/>
      <c r="D17" s="3"/>
      <c r="E17" s="93"/>
      <c r="F17" s="94"/>
    </row>
    <row r="18" spans="1:17" ht="17.399999999999999" x14ac:dyDescent="0.25">
      <c r="A18" s="48">
        <v>3</v>
      </c>
      <c r="B18" s="121" t="s">
        <v>39</v>
      </c>
      <c r="C18" s="1"/>
      <c r="D18" s="63"/>
      <c r="E18" s="93"/>
      <c r="F18" s="93"/>
    </row>
    <row r="19" spans="1:17" x14ac:dyDescent="0.25">
      <c r="A19" s="3"/>
      <c r="B19" s="120"/>
      <c r="C19" s="1"/>
      <c r="D19" s="63"/>
      <c r="E19" s="93"/>
      <c r="F19" s="93"/>
    </row>
    <row r="20" spans="1:17" x14ac:dyDescent="0.25">
      <c r="A20" s="25" t="s">
        <v>661</v>
      </c>
      <c r="B20" s="23" t="s">
        <v>662</v>
      </c>
      <c r="C20" s="1"/>
      <c r="D20" s="63"/>
      <c r="E20" s="93"/>
      <c r="F20" s="93"/>
    </row>
    <row r="21" spans="1:17" x14ac:dyDescent="0.25">
      <c r="A21" s="3"/>
      <c r="B21" s="120"/>
      <c r="C21" s="1"/>
      <c r="D21" s="63"/>
      <c r="E21" s="93"/>
      <c r="F21" s="93"/>
    </row>
    <row r="22" spans="1:17" x14ac:dyDescent="0.25">
      <c r="A22" s="3"/>
      <c r="B22" s="133" t="s">
        <v>664</v>
      </c>
      <c r="C22" s="51" t="s">
        <v>38</v>
      </c>
      <c r="D22" s="63"/>
      <c r="E22" s="93"/>
      <c r="F22" s="93">
        <f>E22*D22</f>
        <v>0</v>
      </c>
    </row>
    <row r="23" spans="1:17" x14ac:dyDescent="0.25">
      <c r="A23" s="3"/>
      <c r="B23" s="23"/>
      <c r="C23" s="1"/>
      <c r="D23" s="63"/>
      <c r="E23" s="98"/>
      <c r="F23" s="96"/>
    </row>
    <row r="24" spans="1:17" x14ac:dyDescent="0.25">
      <c r="A24" s="3"/>
      <c r="B24" s="54" t="s">
        <v>663</v>
      </c>
      <c r="C24" s="55"/>
      <c r="D24" s="63"/>
      <c r="E24" s="98"/>
      <c r="F24" s="97">
        <f>SUM(F19:F23)</f>
        <v>0</v>
      </c>
    </row>
    <row r="25" spans="1:17" x14ac:dyDescent="0.25">
      <c r="A25" s="3"/>
      <c r="B25" s="49"/>
      <c r="C25" s="51"/>
      <c r="D25" s="63"/>
      <c r="E25" s="93"/>
      <c r="F25" s="93"/>
    </row>
    <row r="26" spans="1:17" x14ac:dyDescent="0.25">
      <c r="A26" s="3"/>
      <c r="B26" s="49"/>
      <c r="C26" s="52"/>
      <c r="D26" s="63"/>
      <c r="E26" s="98"/>
      <c r="F26" s="93"/>
    </row>
    <row r="27" spans="1:17" s="42" customFormat="1" x14ac:dyDescent="0.25">
      <c r="A27" s="25" t="s">
        <v>19</v>
      </c>
      <c r="B27" s="23" t="s">
        <v>658</v>
      </c>
      <c r="C27" s="1"/>
      <c r="D27" s="63"/>
      <c r="E27" s="98"/>
      <c r="F27" s="93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</row>
    <row r="28" spans="1:17" s="42" customFormat="1" x14ac:dyDescent="0.25">
      <c r="A28" s="25"/>
      <c r="B28" s="23"/>
      <c r="C28" s="1"/>
      <c r="D28" s="63"/>
      <c r="E28" s="98"/>
      <c r="F28" s="93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</row>
    <row r="29" spans="1:17" s="42" customFormat="1" x14ac:dyDescent="0.25">
      <c r="A29" s="45" t="s">
        <v>659</v>
      </c>
      <c r="B29" s="23" t="s">
        <v>660</v>
      </c>
      <c r="C29" s="1"/>
      <c r="D29" s="63"/>
      <c r="E29" s="98"/>
      <c r="F29" s="93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</row>
    <row r="30" spans="1:17" s="42" customFormat="1" x14ac:dyDescent="0.25">
      <c r="A30" s="25"/>
      <c r="B30" s="23"/>
      <c r="C30" s="1"/>
      <c r="D30" s="63"/>
      <c r="E30" s="98"/>
      <c r="F30" s="93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</row>
    <row r="31" spans="1:17" s="42" customFormat="1" x14ac:dyDescent="0.25">
      <c r="A31" s="25"/>
      <c r="B31" s="133" t="s">
        <v>15</v>
      </c>
      <c r="C31" s="51" t="s">
        <v>13</v>
      </c>
      <c r="D31" s="63"/>
      <c r="E31" s="98"/>
      <c r="F31" s="93">
        <f>E31*D31</f>
        <v>0</v>
      </c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</row>
    <row r="32" spans="1:17" s="42" customFormat="1" x14ac:dyDescent="0.25">
      <c r="A32" s="25"/>
      <c r="B32" s="23"/>
      <c r="C32" s="1"/>
      <c r="D32" s="63"/>
      <c r="E32" s="98"/>
      <c r="F32" s="96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</row>
    <row r="33" spans="1:17" s="42" customFormat="1" x14ac:dyDescent="0.25">
      <c r="A33" s="25"/>
      <c r="B33" s="54" t="s">
        <v>20</v>
      </c>
      <c r="C33" s="55"/>
      <c r="D33" s="63"/>
      <c r="E33" s="98"/>
      <c r="F33" s="97">
        <f>SUM(F27:F32)</f>
        <v>0</v>
      </c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</row>
    <row r="34" spans="1:17" s="42" customFormat="1" x14ac:dyDescent="0.25">
      <c r="A34" s="25"/>
      <c r="B34" s="54"/>
      <c r="C34" s="55"/>
      <c r="D34" s="63"/>
      <c r="E34" s="98"/>
      <c r="F34" s="97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</row>
    <row r="35" spans="1:17" s="42" customFormat="1" x14ac:dyDescent="0.25">
      <c r="A35" s="25"/>
      <c r="B35" s="54"/>
      <c r="C35" s="55"/>
      <c r="D35" s="63"/>
      <c r="E35" s="98"/>
      <c r="F35" s="97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</row>
    <row r="36" spans="1:17" s="42" customFormat="1" x14ac:dyDescent="0.25">
      <c r="A36" s="25" t="s">
        <v>22</v>
      </c>
      <c r="B36" s="23" t="s">
        <v>641</v>
      </c>
      <c r="C36" s="1"/>
      <c r="D36" s="63"/>
      <c r="E36" s="98"/>
      <c r="F36" s="93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</row>
    <row r="37" spans="1:17" s="42" customFormat="1" x14ac:dyDescent="0.25">
      <c r="A37" s="25"/>
      <c r="B37" s="23"/>
      <c r="C37" s="1"/>
      <c r="D37" s="63"/>
      <c r="E37" s="98"/>
      <c r="F37" s="93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</row>
    <row r="38" spans="1:17" s="42" customFormat="1" ht="39.6" x14ac:dyDescent="0.25">
      <c r="A38" s="25"/>
      <c r="B38" s="133" t="s">
        <v>537</v>
      </c>
      <c r="C38" s="1" t="s">
        <v>38</v>
      </c>
      <c r="D38" s="63"/>
      <c r="E38" s="98"/>
      <c r="F38" s="93">
        <f>E38*D38</f>
        <v>0</v>
      </c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</row>
    <row r="39" spans="1:17" s="42" customFormat="1" x14ac:dyDescent="0.25">
      <c r="A39" s="25"/>
      <c r="B39" s="133" t="s">
        <v>642</v>
      </c>
      <c r="C39" s="1" t="s">
        <v>50</v>
      </c>
      <c r="D39" s="63"/>
      <c r="E39" s="98"/>
      <c r="F39" s="93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</row>
    <row r="40" spans="1:17" s="42" customFormat="1" x14ac:dyDescent="0.25">
      <c r="A40" s="25"/>
      <c r="B40" s="23"/>
      <c r="C40" s="1"/>
      <c r="D40" s="63"/>
      <c r="E40" s="98"/>
      <c r="F40" s="96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</row>
    <row r="41" spans="1:17" s="42" customFormat="1" x14ac:dyDescent="0.25">
      <c r="A41" s="25"/>
      <c r="B41" s="54" t="s">
        <v>23</v>
      </c>
      <c r="C41" s="55"/>
      <c r="D41" s="63"/>
      <c r="E41" s="98"/>
      <c r="F41" s="97">
        <f>SUM(F36:F40)</f>
        <v>0</v>
      </c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</row>
    <row r="42" spans="1:17" s="42" customFormat="1" x14ac:dyDescent="0.25">
      <c r="A42" s="25"/>
      <c r="B42" s="54"/>
      <c r="C42" s="55"/>
      <c r="D42" s="63"/>
      <c r="E42" s="98"/>
      <c r="F42" s="97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</row>
    <row r="43" spans="1:17" s="42" customFormat="1" x14ac:dyDescent="0.25">
      <c r="A43" s="25"/>
      <c r="B43" s="54"/>
      <c r="C43" s="55"/>
      <c r="D43" s="63"/>
      <c r="E43" s="98"/>
      <c r="F43" s="97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</row>
    <row r="44" spans="1:17" s="42" customFormat="1" x14ac:dyDescent="0.25">
      <c r="A44" s="25" t="s">
        <v>24</v>
      </c>
      <c r="B44" s="23" t="s">
        <v>444</v>
      </c>
      <c r="C44" s="55"/>
      <c r="D44" s="63"/>
      <c r="E44" s="98"/>
      <c r="F44" s="97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</row>
    <row r="45" spans="1:17" s="42" customFormat="1" x14ac:dyDescent="0.25">
      <c r="A45" s="25"/>
      <c r="B45" s="54"/>
      <c r="C45" s="55"/>
      <c r="D45" s="63"/>
      <c r="E45" s="98"/>
      <c r="F45" s="97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</row>
    <row r="46" spans="1:17" s="42" customFormat="1" ht="39.6" x14ac:dyDescent="0.25">
      <c r="A46" s="25"/>
      <c r="B46" s="133" t="s">
        <v>592</v>
      </c>
      <c r="C46" s="134" t="s">
        <v>38</v>
      </c>
      <c r="D46" s="134"/>
      <c r="E46" s="98"/>
      <c r="F46" s="93">
        <f>E46*D46</f>
        <v>0</v>
      </c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</row>
    <row r="47" spans="1:17" s="42" customFormat="1" ht="39.6" x14ac:dyDescent="0.25">
      <c r="A47" s="25"/>
      <c r="B47" s="133" t="s">
        <v>442</v>
      </c>
      <c r="C47" s="134" t="s">
        <v>38</v>
      </c>
      <c r="D47" s="134"/>
      <c r="E47" s="98"/>
      <c r="F47" s="93">
        <f>E47*D47</f>
        <v>0</v>
      </c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</row>
    <row r="48" spans="1:17" s="42" customFormat="1" ht="26.4" x14ac:dyDescent="0.25">
      <c r="A48" s="25"/>
      <c r="B48" s="133" t="s">
        <v>443</v>
      </c>
      <c r="C48" s="134" t="s">
        <v>38</v>
      </c>
      <c r="D48" s="134"/>
      <c r="E48" s="98"/>
      <c r="F48" s="93">
        <f>E48*D48</f>
        <v>0</v>
      </c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</row>
    <row r="49" spans="1:17" s="42" customFormat="1" x14ac:dyDescent="0.25">
      <c r="A49" s="25"/>
      <c r="B49" s="23"/>
      <c r="C49" s="1"/>
      <c r="D49" s="63"/>
      <c r="E49" s="98"/>
      <c r="F49" s="96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</row>
    <row r="50" spans="1:17" s="42" customFormat="1" x14ac:dyDescent="0.25">
      <c r="A50" s="25"/>
      <c r="B50" s="54" t="s">
        <v>25</v>
      </c>
      <c r="C50" s="55"/>
      <c r="D50" s="63"/>
      <c r="E50" s="98"/>
      <c r="F50" s="97">
        <f>SUM(F44:F49)</f>
        <v>0</v>
      </c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</row>
    <row r="51" spans="1:17" s="42" customFormat="1" x14ac:dyDescent="0.25">
      <c r="A51" s="25"/>
      <c r="B51" s="54"/>
      <c r="C51" s="55"/>
      <c r="D51" s="63"/>
      <c r="E51" s="98"/>
      <c r="F51" s="97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</row>
    <row r="52" spans="1:17" s="42" customFormat="1" x14ac:dyDescent="0.25">
      <c r="A52" s="25"/>
      <c r="B52" s="54"/>
      <c r="C52" s="55"/>
      <c r="D52" s="63"/>
      <c r="E52" s="98"/>
      <c r="F52" s="97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</row>
    <row r="53" spans="1:17" s="42" customFormat="1" x14ac:dyDescent="0.25">
      <c r="A53" s="25" t="s">
        <v>26</v>
      </c>
      <c r="B53" s="23" t="s">
        <v>445</v>
      </c>
      <c r="C53" s="55"/>
      <c r="D53" s="63"/>
      <c r="E53" s="98"/>
      <c r="F53" s="97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</row>
    <row r="54" spans="1:17" s="42" customFormat="1" x14ac:dyDescent="0.25">
      <c r="A54" s="25"/>
      <c r="B54" s="54"/>
      <c r="C54" s="55"/>
      <c r="D54" s="63"/>
      <c r="E54" s="98"/>
      <c r="F54" s="97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</row>
    <row r="55" spans="1:17" s="42" customFormat="1" x14ac:dyDescent="0.25">
      <c r="A55" s="45" t="s">
        <v>119</v>
      </c>
      <c r="B55" s="23" t="s">
        <v>446</v>
      </c>
      <c r="C55" s="57"/>
      <c r="D55" s="135"/>
      <c r="E55" s="98"/>
      <c r="F55" s="97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</row>
    <row r="56" spans="1:17" s="42" customFormat="1" x14ac:dyDescent="0.25">
      <c r="A56" s="25"/>
      <c r="B56" s="54"/>
      <c r="C56" s="57"/>
      <c r="D56" s="135"/>
      <c r="E56" s="98"/>
      <c r="F56" s="97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</row>
    <row r="57" spans="1:17" s="42" customFormat="1" ht="26.4" x14ac:dyDescent="0.25">
      <c r="A57" s="25"/>
      <c r="B57" s="133" t="s">
        <v>447</v>
      </c>
      <c r="C57" s="134" t="s">
        <v>38</v>
      </c>
      <c r="D57" s="134"/>
      <c r="E57" s="98"/>
      <c r="F57" s="93">
        <f>E57*D57</f>
        <v>0</v>
      </c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</row>
    <row r="58" spans="1:17" s="42" customFormat="1" x14ac:dyDescent="0.25">
      <c r="A58" s="25"/>
      <c r="B58" s="133" t="s">
        <v>448</v>
      </c>
      <c r="C58" s="134" t="s">
        <v>38</v>
      </c>
      <c r="D58" s="134"/>
      <c r="E58" s="98"/>
      <c r="F58" s="93">
        <f>E58*D58</f>
        <v>0</v>
      </c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</row>
    <row r="59" spans="1:17" s="42" customFormat="1" ht="26.4" x14ac:dyDescent="0.25">
      <c r="A59" s="25"/>
      <c r="B59" s="133" t="s">
        <v>457</v>
      </c>
      <c r="C59" s="134" t="s">
        <v>38</v>
      </c>
      <c r="D59" s="134"/>
      <c r="E59" s="98"/>
      <c r="F59" s="93">
        <f>E59*D59</f>
        <v>0</v>
      </c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</row>
    <row r="60" spans="1:17" s="42" customFormat="1" x14ac:dyDescent="0.25">
      <c r="A60" s="25"/>
      <c r="B60" s="54"/>
      <c r="C60" s="57"/>
      <c r="D60" s="135"/>
      <c r="E60" s="98"/>
      <c r="F60" s="97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</row>
    <row r="61" spans="1:17" s="42" customFormat="1" x14ac:dyDescent="0.25">
      <c r="A61" s="45" t="s">
        <v>120</v>
      </c>
      <c r="B61" s="23" t="s">
        <v>449</v>
      </c>
      <c r="C61" s="57"/>
      <c r="D61" s="135"/>
      <c r="E61" s="98"/>
      <c r="F61" s="97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</row>
    <row r="62" spans="1:17" s="42" customFormat="1" x14ac:dyDescent="0.25">
      <c r="A62" s="25"/>
      <c r="B62" s="54"/>
      <c r="C62" s="57"/>
      <c r="D62" s="135"/>
      <c r="E62" s="98"/>
      <c r="F62" s="97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</row>
    <row r="63" spans="1:17" s="42" customFormat="1" ht="26.4" x14ac:dyDescent="0.25">
      <c r="A63" s="25"/>
      <c r="B63" s="133" t="s">
        <v>450</v>
      </c>
      <c r="C63" s="136" t="s">
        <v>38</v>
      </c>
      <c r="D63" s="135"/>
      <c r="E63" s="98"/>
      <c r="F63" s="93">
        <f>E63*D63</f>
        <v>0</v>
      </c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</row>
    <row r="64" spans="1:17" s="42" customFormat="1" x14ac:dyDescent="0.25">
      <c r="A64" s="25"/>
      <c r="B64" s="137" t="s">
        <v>649</v>
      </c>
      <c r="C64" s="136"/>
      <c r="D64" s="135"/>
      <c r="E64" s="98"/>
      <c r="F64" s="97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</row>
    <row r="65" spans="1:17" s="42" customFormat="1" x14ac:dyDescent="0.25">
      <c r="A65" s="25"/>
      <c r="B65" s="137" t="s">
        <v>650</v>
      </c>
      <c r="C65" s="136"/>
      <c r="D65" s="135"/>
      <c r="E65" s="98"/>
      <c r="F65" s="97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</row>
    <row r="66" spans="1:17" s="42" customFormat="1" x14ac:dyDescent="0.25">
      <c r="A66" s="25"/>
      <c r="B66" s="137" t="s">
        <v>651</v>
      </c>
      <c r="C66" s="136"/>
      <c r="D66" s="135"/>
      <c r="E66" s="98"/>
      <c r="F66" s="97"/>
      <c r="G66" s="31"/>
      <c r="H66" s="31"/>
      <c r="I66" s="31"/>
      <c r="J66" s="31"/>
      <c r="K66" s="31"/>
      <c r="L66" s="31"/>
      <c r="M66" s="31"/>
      <c r="N66" s="31"/>
      <c r="O66" s="31"/>
      <c r="P66" s="31"/>
      <c r="Q66" s="31"/>
    </row>
    <row r="67" spans="1:17" s="42" customFormat="1" x14ac:dyDescent="0.25">
      <c r="A67" s="25"/>
      <c r="B67" s="137" t="s">
        <v>654</v>
      </c>
      <c r="C67" s="134"/>
      <c r="D67" s="135"/>
      <c r="E67" s="98"/>
      <c r="F67" s="97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</row>
    <row r="68" spans="1:17" s="42" customFormat="1" x14ac:dyDescent="0.25">
      <c r="A68" s="25"/>
      <c r="B68" s="137" t="s">
        <v>652</v>
      </c>
      <c r="C68" s="134"/>
      <c r="D68" s="135"/>
      <c r="E68" s="98"/>
      <c r="F68" s="97"/>
      <c r="G68" s="31"/>
      <c r="H68" s="31"/>
      <c r="I68" s="31"/>
      <c r="J68" s="31"/>
      <c r="K68" s="31"/>
      <c r="L68" s="31"/>
      <c r="M68" s="31"/>
      <c r="N68" s="31"/>
      <c r="O68" s="31"/>
      <c r="P68" s="31"/>
      <c r="Q68" s="31"/>
    </row>
    <row r="69" spans="1:17" s="42" customFormat="1" x14ac:dyDescent="0.25">
      <c r="A69" s="25"/>
      <c r="B69" s="137" t="s">
        <v>653</v>
      </c>
      <c r="C69" s="134"/>
      <c r="D69" s="135"/>
      <c r="E69" s="98"/>
      <c r="F69" s="97"/>
      <c r="G69" s="31"/>
      <c r="H69" s="31"/>
      <c r="I69" s="31"/>
      <c r="J69" s="31"/>
      <c r="K69" s="31"/>
      <c r="L69" s="31"/>
      <c r="M69" s="31"/>
      <c r="N69" s="31"/>
      <c r="O69" s="31"/>
      <c r="P69" s="31"/>
      <c r="Q69" s="31"/>
    </row>
    <row r="70" spans="1:17" s="42" customFormat="1" x14ac:dyDescent="0.25">
      <c r="A70" s="25"/>
      <c r="B70" s="137" t="s">
        <v>655</v>
      </c>
      <c r="C70" s="134"/>
      <c r="D70" s="135"/>
      <c r="E70" s="98"/>
      <c r="F70" s="97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</row>
    <row r="71" spans="1:17" s="42" customFormat="1" x14ac:dyDescent="0.25">
      <c r="A71" s="25"/>
      <c r="B71" s="137" t="s">
        <v>656</v>
      </c>
      <c r="C71" s="134"/>
      <c r="D71" s="135"/>
      <c r="E71" s="98"/>
      <c r="F71" s="97"/>
      <c r="G71" s="31"/>
      <c r="H71" s="31"/>
      <c r="I71" s="31"/>
      <c r="J71" s="31"/>
      <c r="K71" s="31"/>
      <c r="L71" s="31"/>
      <c r="M71" s="31"/>
      <c r="N71" s="31"/>
      <c r="O71" s="31"/>
      <c r="P71" s="31"/>
      <c r="Q71" s="31"/>
    </row>
    <row r="72" spans="1:17" s="42" customFormat="1" x14ac:dyDescent="0.25">
      <c r="A72" s="25"/>
      <c r="B72" s="137" t="s">
        <v>550</v>
      </c>
      <c r="C72" s="134"/>
      <c r="D72" s="135"/>
      <c r="E72" s="98"/>
      <c r="F72" s="97"/>
      <c r="G72" s="31"/>
      <c r="H72" s="31"/>
      <c r="I72" s="31"/>
      <c r="J72" s="31"/>
      <c r="K72" s="31"/>
      <c r="L72" s="31"/>
      <c r="M72" s="31"/>
      <c r="N72" s="31"/>
      <c r="O72" s="31"/>
      <c r="P72" s="31"/>
      <c r="Q72" s="31"/>
    </row>
    <row r="73" spans="1:17" s="42" customFormat="1" x14ac:dyDescent="0.25">
      <c r="A73" s="25"/>
      <c r="B73" s="137" t="s">
        <v>474</v>
      </c>
      <c r="C73" s="134"/>
      <c r="D73" s="135"/>
      <c r="E73" s="98"/>
      <c r="F73" s="97"/>
      <c r="G73" s="31"/>
      <c r="H73" s="31"/>
      <c r="I73" s="31"/>
      <c r="J73" s="31"/>
      <c r="K73" s="31"/>
      <c r="L73" s="31"/>
      <c r="M73" s="31"/>
      <c r="N73" s="31"/>
      <c r="O73" s="31"/>
      <c r="P73" s="31"/>
      <c r="Q73" s="31"/>
    </row>
    <row r="74" spans="1:17" s="42" customFormat="1" x14ac:dyDescent="0.25">
      <c r="A74" s="25"/>
      <c r="B74" s="133" t="s">
        <v>535</v>
      </c>
      <c r="C74" s="1" t="s">
        <v>38</v>
      </c>
      <c r="D74" s="135"/>
      <c r="E74" s="98"/>
      <c r="F74" s="93">
        <f>E74*D74</f>
        <v>0</v>
      </c>
      <c r="G74" s="31"/>
      <c r="H74" s="31"/>
      <c r="I74" s="31"/>
      <c r="J74" s="31"/>
      <c r="K74" s="31"/>
      <c r="L74" s="31"/>
      <c r="M74" s="31"/>
      <c r="N74" s="31"/>
      <c r="O74" s="31"/>
      <c r="P74" s="31"/>
      <c r="Q74" s="31"/>
    </row>
    <row r="75" spans="1:17" s="42" customFormat="1" ht="26.4" x14ac:dyDescent="0.25">
      <c r="A75" s="25"/>
      <c r="B75" s="133" t="s">
        <v>595</v>
      </c>
      <c r="C75" s="1" t="s">
        <v>38</v>
      </c>
      <c r="D75" s="135"/>
      <c r="E75" s="98"/>
      <c r="F75" s="93">
        <f>E75*D75</f>
        <v>0</v>
      </c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</row>
    <row r="76" spans="1:17" s="42" customFormat="1" x14ac:dyDescent="0.25">
      <c r="A76" s="25"/>
      <c r="B76" s="133"/>
      <c r="C76" s="57"/>
      <c r="D76" s="135"/>
      <c r="E76" s="98"/>
      <c r="F76" s="97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</row>
    <row r="77" spans="1:17" s="42" customFormat="1" x14ac:dyDescent="0.25">
      <c r="A77" s="45" t="s">
        <v>121</v>
      </c>
      <c r="B77" s="23" t="s">
        <v>451</v>
      </c>
      <c r="C77" s="57"/>
      <c r="D77" s="135"/>
      <c r="E77" s="98"/>
      <c r="F77" s="97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</row>
    <row r="78" spans="1:17" s="42" customFormat="1" x14ac:dyDescent="0.25">
      <c r="A78" s="25"/>
      <c r="B78" s="54"/>
      <c r="C78" s="57"/>
      <c r="D78" s="135"/>
      <c r="E78" s="98"/>
      <c r="F78" s="97"/>
      <c r="G78" s="31"/>
      <c r="H78" s="31"/>
      <c r="I78" s="31"/>
      <c r="J78" s="31"/>
      <c r="K78" s="31"/>
      <c r="L78" s="31"/>
      <c r="M78" s="31"/>
      <c r="N78" s="31"/>
      <c r="O78" s="31"/>
      <c r="P78" s="31"/>
      <c r="Q78" s="31"/>
    </row>
    <row r="79" spans="1:17" s="42" customFormat="1" x14ac:dyDescent="0.25">
      <c r="A79" s="25"/>
      <c r="B79" s="133" t="s">
        <v>556</v>
      </c>
      <c r="C79" s="1" t="s">
        <v>38</v>
      </c>
      <c r="D79" s="135"/>
      <c r="E79" s="98"/>
      <c r="F79" s="93">
        <f>E79*D79</f>
        <v>0</v>
      </c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</row>
    <row r="80" spans="1:17" s="42" customFormat="1" x14ac:dyDescent="0.25">
      <c r="A80" s="25"/>
      <c r="B80" s="142" t="s">
        <v>640</v>
      </c>
      <c r="C80" s="1" t="s">
        <v>38</v>
      </c>
      <c r="D80" s="135"/>
      <c r="E80" s="98"/>
      <c r="F80" s="93">
        <f>E80*D80</f>
        <v>0</v>
      </c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</row>
    <row r="81" spans="1:17" s="42" customFormat="1" x14ac:dyDescent="0.25">
      <c r="A81" s="25"/>
      <c r="B81" s="54"/>
      <c r="C81" s="57"/>
      <c r="D81" s="135"/>
      <c r="E81" s="98"/>
      <c r="F81" s="97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</row>
    <row r="82" spans="1:17" s="42" customFormat="1" x14ac:dyDescent="0.25">
      <c r="A82" s="45" t="s">
        <v>226</v>
      </c>
      <c r="B82" s="23" t="s">
        <v>452</v>
      </c>
      <c r="C82" s="57"/>
      <c r="D82" s="135"/>
      <c r="E82" s="98"/>
      <c r="F82" s="97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</row>
    <row r="83" spans="1:17" s="42" customFormat="1" x14ac:dyDescent="0.25">
      <c r="A83" s="25"/>
      <c r="B83" s="54"/>
      <c r="C83" s="57"/>
      <c r="D83" s="135"/>
      <c r="E83" s="98"/>
      <c r="F83" s="97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</row>
    <row r="84" spans="1:17" s="42" customFormat="1" ht="26.4" x14ac:dyDescent="0.25">
      <c r="A84" s="25"/>
      <c r="B84" s="133" t="s">
        <v>557</v>
      </c>
      <c r="C84" s="1" t="s">
        <v>38</v>
      </c>
      <c r="D84" s="135"/>
      <c r="E84" s="98"/>
      <c r="F84" s="93">
        <f t="shared" ref="F84:F88" si="0">E84*D84</f>
        <v>0</v>
      </c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</row>
    <row r="85" spans="1:17" s="42" customFormat="1" x14ac:dyDescent="0.25">
      <c r="A85" s="25"/>
      <c r="B85" s="133" t="s">
        <v>558</v>
      </c>
      <c r="C85" s="1" t="s">
        <v>40</v>
      </c>
      <c r="D85" s="135"/>
      <c r="E85" s="98"/>
      <c r="F85" s="93">
        <f t="shared" si="0"/>
        <v>0</v>
      </c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</row>
    <row r="86" spans="1:17" s="42" customFormat="1" x14ac:dyDescent="0.25">
      <c r="A86" s="25"/>
      <c r="B86" s="133" t="s">
        <v>594</v>
      </c>
      <c r="C86" s="1" t="s">
        <v>38</v>
      </c>
      <c r="D86" s="135"/>
      <c r="E86" s="98"/>
      <c r="F86" s="93">
        <f t="shared" si="0"/>
        <v>0</v>
      </c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</row>
    <row r="87" spans="1:17" s="42" customFormat="1" x14ac:dyDescent="0.25">
      <c r="A87" s="25"/>
      <c r="B87" s="133" t="s">
        <v>593</v>
      </c>
      <c r="C87" s="1" t="s">
        <v>38</v>
      </c>
      <c r="D87" s="135"/>
      <c r="E87" s="98"/>
      <c r="F87" s="93">
        <f t="shared" si="0"/>
        <v>0</v>
      </c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</row>
    <row r="88" spans="1:17" s="42" customFormat="1" x14ac:dyDescent="0.25">
      <c r="A88" s="25"/>
      <c r="B88" s="133" t="s">
        <v>559</v>
      </c>
      <c r="C88" s="1" t="s">
        <v>40</v>
      </c>
      <c r="D88" s="135"/>
      <c r="E88" s="98"/>
      <c r="F88" s="93">
        <f t="shared" si="0"/>
        <v>0</v>
      </c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</row>
    <row r="89" spans="1:17" s="42" customFormat="1" x14ac:dyDescent="0.25">
      <c r="A89" s="25"/>
      <c r="B89" s="54"/>
      <c r="C89" s="57"/>
      <c r="D89" s="135"/>
      <c r="E89" s="98"/>
      <c r="F89" s="97"/>
      <c r="G89" s="31"/>
      <c r="H89" s="31"/>
      <c r="I89" s="31"/>
      <c r="J89" s="31"/>
      <c r="K89" s="31"/>
      <c r="L89" s="31"/>
      <c r="M89" s="31"/>
      <c r="N89" s="31"/>
      <c r="O89" s="31"/>
      <c r="P89" s="31"/>
      <c r="Q89" s="31"/>
    </row>
    <row r="90" spans="1:17" s="42" customFormat="1" x14ac:dyDescent="0.25">
      <c r="A90" s="45" t="s">
        <v>458</v>
      </c>
      <c r="B90" s="23" t="s">
        <v>453</v>
      </c>
      <c r="C90" s="57"/>
      <c r="D90" s="135"/>
      <c r="E90" s="98"/>
      <c r="F90" s="97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</row>
    <row r="91" spans="1:17" s="42" customFormat="1" x14ac:dyDescent="0.25">
      <c r="A91" s="25"/>
      <c r="B91" s="54"/>
      <c r="C91" s="57"/>
      <c r="D91" s="135"/>
      <c r="E91" s="98"/>
      <c r="F91" s="97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</row>
    <row r="92" spans="1:17" s="42" customFormat="1" x14ac:dyDescent="0.25">
      <c r="A92" s="25"/>
      <c r="B92" s="133" t="s">
        <v>454</v>
      </c>
      <c r="C92" s="136" t="s">
        <v>40</v>
      </c>
      <c r="D92" s="136"/>
      <c r="E92" s="140"/>
      <c r="F92" s="93">
        <f>E92*D92</f>
        <v>0</v>
      </c>
      <c r="G92" s="31"/>
      <c r="H92" s="31"/>
      <c r="I92" s="31"/>
      <c r="J92" s="31"/>
      <c r="K92" s="31"/>
      <c r="L92" s="31"/>
      <c r="M92" s="31"/>
      <c r="N92" s="31"/>
      <c r="O92" s="31"/>
      <c r="P92" s="31"/>
      <c r="Q92" s="31"/>
    </row>
    <row r="93" spans="1:17" s="42" customFormat="1" x14ac:dyDescent="0.25">
      <c r="A93" s="25"/>
      <c r="B93" s="133" t="s">
        <v>455</v>
      </c>
      <c r="C93" s="134" t="s">
        <v>40</v>
      </c>
      <c r="D93" s="134"/>
      <c r="E93" s="140"/>
      <c r="F93" s="93">
        <f>E93*D93</f>
        <v>0</v>
      </c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</row>
    <row r="94" spans="1:17" s="42" customFormat="1" ht="26.4" x14ac:dyDescent="0.25">
      <c r="A94" s="25"/>
      <c r="B94" s="133" t="s">
        <v>456</v>
      </c>
      <c r="C94" s="134" t="s">
        <v>40</v>
      </c>
      <c r="D94" s="134"/>
      <c r="E94" s="140"/>
      <c r="F94" s="93">
        <f>E94*D94</f>
        <v>0</v>
      </c>
      <c r="G94" s="31"/>
      <c r="H94" s="31"/>
      <c r="I94" s="31"/>
      <c r="J94" s="31"/>
      <c r="K94" s="31"/>
      <c r="L94" s="31"/>
      <c r="M94" s="31"/>
      <c r="N94" s="31"/>
      <c r="O94" s="31"/>
      <c r="P94" s="31"/>
      <c r="Q94" s="31"/>
    </row>
    <row r="95" spans="1:17" s="42" customFormat="1" x14ac:dyDescent="0.25">
      <c r="A95" s="25"/>
      <c r="B95" s="54"/>
      <c r="C95" s="57"/>
      <c r="D95" s="135"/>
      <c r="E95" s="98"/>
      <c r="F95" s="97"/>
      <c r="G95" s="31"/>
      <c r="H95" s="31"/>
      <c r="I95" s="31"/>
      <c r="J95" s="31"/>
      <c r="K95" s="31"/>
      <c r="L95" s="31"/>
      <c r="M95" s="31"/>
      <c r="N95" s="31"/>
      <c r="O95" s="31"/>
      <c r="P95" s="31"/>
      <c r="Q95" s="31"/>
    </row>
    <row r="96" spans="1:17" s="42" customFormat="1" x14ac:dyDescent="0.25">
      <c r="A96" s="45" t="s">
        <v>459</v>
      </c>
      <c r="B96" s="23" t="s">
        <v>460</v>
      </c>
      <c r="C96" s="57"/>
      <c r="D96" s="135"/>
      <c r="E96" s="98"/>
      <c r="F96" s="97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</row>
    <row r="97" spans="1:17" s="42" customFormat="1" x14ac:dyDescent="0.25">
      <c r="A97" s="25"/>
      <c r="B97" s="54"/>
      <c r="C97" s="57"/>
      <c r="D97" s="135"/>
      <c r="E97" s="98"/>
      <c r="F97" s="97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</row>
    <row r="98" spans="1:17" s="42" customFormat="1" ht="26.4" x14ac:dyDescent="0.25">
      <c r="A98" s="25"/>
      <c r="B98" s="133" t="s">
        <v>462</v>
      </c>
      <c r="C98" s="134" t="s">
        <v>38</v>
      </c>
      <c r="D98" s="134"/>
      <c r="E98" s="98"/>
      <c r="F98" s="93">
        <f>E98*D98</f>
        <v>0</v>
      </c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</row>
    <row r="99" spans="1:17" s="42" customFormat="1" ht="52.8" x14ac:dyDescent="0.25">
      <c r="A99" s="25"/>
      <c r="B99" s="133" t="s">
        <v>532</v>
      </c>
      <c r="C99" s="134" t="s">
        <v>38</v>
      </c>
      <c r="D99" s="134"/>
      <c r="E99" s="98"/>
      <c r="F99" s="93">
        <f>E99*D99</f>
        <v>0</v>
      </c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</row>
    <row r="100" spans="1:17" s="42" customFormat="1" ht="26.4" x14ac:dyDescent="0.25">
      <c r="A100" s="25"/>
      <c r="B100" s="133" t="s">
        <v>461</v>
      </c>
      <c r="C100" s="134" t="s">
        <v>40</v>
      </c>
      <c r="D100" s="134"/>
      <c r="E100" s="98"/>
      <c r="F100" s="93">
        <f>E100*D100</f>
        <v>0</v>
      </c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</row>
    <row r="101" spans="1:17" s="42" customFormat="1" x14ac:dyDescent="0.25">
      <c r="A101" s="25"/>
      <c r="B101" s="133" t="s">
        <v>536</v>
      </c>
      <c r="C101" s="134" t="s">
        <v>50</v>
      </c>
      <c r="D101" s="134"/>
      <c r="E101" s="98"/>
      <c r="F101" s="93"/>
      <c r="G101" s="31"/>
      <c r="H101" s="31"/>
      <c r="I101" s="31"/>
      <c r="J101" s="31"/>
      <c r="K101" s="31"/>
      <c r="L101" s="31"/>
      <c r="M101" s="31"/>
      <c r="N101" s="31"/>
      <c r="O101" s="31"/>
      <c r="P101" s="31"/>
      <c r="Q101" s="31"/>
    </row>
    <row r="102" spans="1:17" s="42" customFormat="1" x14ac:dyDescent="0.25">
      <c r="A102" s="25"/>
      <c r="B102" s="54"/>
      <c r="C102" s="57"/>
      <c r="D102" s="135"/>
      <c r="E102" s="98"/>
      <c r="F102" s="97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</row>
    <row r="103" spans="1:17" s="42" customFormat="1" x14ac:dyDescent="0.25">
      <c r="A103" s="45" t="s">
        <v>463</v>
      </c>
      <c r="B103" s="23" t="s">
        <v>464</v>
      </c>
      <c r="C103" s="57"/>
      <c r="D103" s="135"/>
      <c r="E103" s="98"/>
      <c r="F103" s="97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</row>
    <row r="104" spans="1:17" s="42" customFormat="1" x14ac:dyDescent="0.25">
      <c r="A104" s="25"/>
      <c r="B104" s="54"/>
      <c r="C104" s="57"/>
      <c r="D104" s="135"/>
      <c r="E104" s="98"/>
      <c r="F104" s="97"/>
      <c r="G104" s="31"/>
      <c r="H104" s="31"/>
      <c r="I104" s="31"/>
      <c r="J104" s="31"/>
      <c r="K104" s="31"/>
      <c r="L104" s="31"/>
      <c r="M104" s="31"/>
      <c r="N104" s="31"/>
      <c r="O104" s="31"/>
      <c r="P104" s="31"/>
      <c r="Q104" s="31"/>
    </row>
    <row r="105" spans="1:17" s="42" customFormat="1" x14ac:dyDescent="0.25">
      <c r="A105" s="25"/>
      <c r="B105" s="133" t="s">
        <v>465</v>
      </c>
      <c r="C105" s="134" t="s">
        <v>38</v>
      </c>
      <c r="D105" s="134"/>
      <c r="E105" s="98"/>
      <c r="F105" s="93">
        <f>E105*D105</f>
        <v>0</v>
      </c>
      <c r="G105" s="31"/>
      <c r="H105" s="31"/>
      <c r="I105" s="31"/>
      <c r="J105" s="31"/>
      <c r="K105" s="31"/>
      <c r="L105" s="31"/>
      <c r="M105" s="31"/>
      <c r="N105" s="31"/>
      <c r="O105" s="31"/>
      <c r="P105" s="31"/>
      <c r="Q105" s="31"/>
    </row>
    <row r="106" spans="1:17" s="42" customFormat="1" x14ac:dyDescent="0.25">
      <c r="A106" s="25"/>
      <c r="B106" s="137" t="s">
        <v>466</v>
      </c>
      <c r="C106" s="134"/>
      <c r="D106" s="134"/>
      <c r="E106" s="98"/>
      <c r="F106" s="97"/>
      <c r="G106" s="31"/>
      <c r="H106" s="31"/>
      <c r="I106" s="31"/>
      <c r="J106" s="31"/>
      <c r="K106" s="31"/>
      <c r="L106" s="31"/>
      <c r="M106" s="31"/>
      <c r="N106" s="31"/>
      <c r="O106" s="31"/>
      <c r="P106" s="31"/>
      <c r="Q106" s="31"/>
    </row>
    <row r="107" spans="1:17" s="42" customFormat="1" x14ac:dyDescent="0.25">
      <c r="A107" s="25"/>
      <c r="B107" s="137" t="s">
        <v>467</v>
      </c>
      <c r="C107" s="134"/>
      <c r="D107" s="134"/>
      <c r="E107" s="98"/>
      <c r="F107" s="97"/>
      <c r="G107" s="31"/>
      <c r="H107" s="31"/>
      <c r="I107" s="31"/>
      <c r="J107" s="31"/>
      <c r="K107" s="31"/>
      <c r="L107" s="31"/>
      <c r="M107" s="31"/>
      <c r="N107" s="31"/>
      <c r="O107" s="31"/>
      <c r="P107" s="31"/>
      <c r="Q107" s="31"/>
    </row>
    <row r="108" spans="1:17" s="42" customFormat="1" x14ac:dyDescent="0.25">
      <c r="A108" s="25"/>
      <c r="B108" s="137" t="s">
        <v>468</v>
      </c>
      <c r="C108" s="134"/>
      <c r="D108" s="134"/>
      <c r="E108" s="98"/>
      <c r="F108" s="97"/>
      <c r="G108" s="31"/>
      <c r="H108" s="31"/>
      <c r="I108" s="31"/>
      <c r="J108" s="31"/>
      <c r="K108" s="31"/>
      <c r="L108" s="31"/>
      <c r="M108" s="31"/>
      <c r="N108" s="31"/>
      <c r="O108" s="31"/>
      <c r="P108" s="31"/>
      <c r="Q108" s="31"/>
    </row>
    <row r="109" spans="1:17" s="42" customFormat="1" x14ac:dyDescent="0.25">
      <c r="A109" s="25"/>
      <c r="B109" s="137" t="s">
        <v>469</v>
      </c>
      <c r="C109" s="134"/>
      <c r="D109" s="134"/>
      <c r="E109" s="98"/>
      <c r="F109" s="97"/>
      <c r="G109" s="31"/>
      <c r="H109" s="31"/>
      <c r="I109" s="31"/>
      <c r="J109" s="31"/>
      <c r="K109" s="31"/>
      <c r="L109" s="31"/>
      <c r="M109" s="31"/>
      <c r="N109" s="31"/>
      <c r="O109" s="31"/>
      <c r="P109" s="31"/>
      <c r="Q109" s="31"/>
    </row>
    <row r="110" spans="1:17" s="42" customFormat="1" x14ac:dyDescent="0.25">
      <c r="A110" s="25"/>
      <c r="B110" s="137" t="s">
        <v>470</v>
      </c>
      <c r="C110" s="134"/>
      <c r="D110" s="134"/>
      <c r="E110" s="98"/>
      <c r="F110" s="97"/>
      <c r="G110" s="31"/>
      <c r="H110" s="31"/>
      <c r="I110" s="31"/>
      <c r="J110" s="31"/>
      <c r="K110" s="31"/>
      <c r="L110" s="31"/>
      <c r="M110" s="31"/>
      <c r="N110" s="31"/>
      <c r="O110" s="31"/>
      <c r="P110" s="31"/>
      <c r="Q110" s="31"/>
    </row>
    <row r="111" spans="1:17" s="42" customFormat="1" x14ac:dyDescent="0.25">
      <c r="A111" s="25"/>
      <c r="B111" s="137" t="s">
        <v>471</v>
      </c>
      <c r="C111" s="134"/>
      <c r="D111" s="134"/>
      <c r="E111" s="98"/>
      <c r="F111" s="97"/>
      <c r="G111" s="31"/>
      <c r="H111" s="31"/>
      <c r="I111" s="31"/>
      <c r="J111" s="31"/>
      <c r="K111" s="31"/>
      <c r="L111" s="31"/>
      <c r="M111" s="31"/>
      <c r="N111" s="31"/>
      <c r="O111" s="31"/>
      <c r="P111" s="31"/>
      <c r="Q111" s="31"/>
    </row>
    <row r="112" spans="1:17" s="42" customFormat="1" x14ac:dyDescent="0.25">
      <c r="A112" s="25"/>
      <c r="B112" s="137" t="s">
        <v>472</v>
      </c>
      <c r="C112" s="134"/>
      <c r="D112" s="134"/>
      <c r="E112" s="98"/>
      <c r="F112" s="97"/>
      <c r="G112" s="31"/>
      <c r="H112" s="31"/>
      <c r="I112" s="31"/>
      <c r="J112" s="31"/>
      <c r="K112" s="31"/>
      <c r="L112" s="31"/>
      <c r="M112" s="31"/>
      <c r="N112" s="31"/>
      <c r="O112" s="31"/>
      <c r="P112" s="31"/>
      <c r="Q112" s="31"/>
    </row>
    <row r="113" spans="1:17" s="42" customFormat="1" x14ac:dyDescent="0.25">
      <c r="A113" s="25"/>
      <c r="B113" s="137" t="s">
        <v>473</v>
      </c>
      <c r="C113" s="134"/>
      <c r="D113" s="134"/>
      <c r="E113" s="98"/>
      <c r="F113" s="93"/>
      <c r="G113" s="31"/>
      <c r="H113" s="31"/>
      <c r="I113" s="31"/>
      <c r="J113" s="31"/>
      <c r="K113" s="31"/>
      <c r="L113" s="31"/>
      <c r="M113" s="31"/>
      <c r="N113" s="31"/>
      <c r="O113" s="31"/>
      <c r="P113" s="31"/>
      <c r="Q113" s="31"/>
    </row>
    <row r="114" spans="1:17" s="42" customFormat="1" x14ac:dyDescent="0.25">
      <c r="A114" s="25"/>
      <c r="B114" s="23"/>
      <c r="C114" s="1"/>
      <c r="D114" s="63"/>
      <c r="E114" s="98"/>
      <c r="F114" s="96"/>
      <c r="G114" s="31"/>
      <c r="H114" s="31"/>
      <c r="I114" s="31"/>
      <c r="J114" s="31"/>
      <c r="K114" s="31"/>
      <c r="L114" s="31"/>
      <c r="M114" s="31"/>
      <c r="N114" s="31"/>
      <c r="O114" s="31"/>
      <c r="P114" s="31"/>
      <c r="Q114" s="31"/>
    </row>
    <row r="115" spans="1:17" s="42" customFormat="1" x14ac:dyDescent="0.25">
      <c r="A115" s="25"/>
      <c r="B115" s="54" t="s">
        <v>27</v>
      </c>
      <c r="C115" s="55"/>
      <c r="D115" s="63"/>
      <c r="E115" s="98"/>
      <c r="F115" s="97">
        <f>SUM(F53:F114)</f>
        <v>0</v>
      </c>
      <c r="G115" s="31"/>
      <c r="H115" s="31"/>
      <c r="I115" s="31"/>
      <c r="J115" s="31"/>
      <c r="K115" s="31"/>
      <c r="L115" s="31"/>
      <c r="M115" s="31"/>
      <c r="N115" s="31"/>
      <c r="O115" s="31"/>
      <c r="P115" s="31"/>
      <c r="Q115" s="31"/>
    </row>
    <row r="116" spans="1:17" s="42" customFormat="1" x14ac:dyDescent="0.25">
      <c r="A116" s="25"/>
      <c r="B116" s="54"/>
      <c r="C116" s="55"/>
      <c r="D116" s="63"/>
      <c r="E116" s="98"/>
      <c r="F116" s="97"/>
      <c r="G116" s="31"/>
      <c r="H116" s="31"/>
      <c r="I116" s="31"/>
      <c r="J116" s="31"/>
      <c r="K116" s="31"/>
      <c r="L116" s="31"/>
      <c r="M116" s="31"/>
      <c r="N116" s="31"/>
      <c r="O116" s="31"/>
      <c r="P116" s="31"/>
      <c r="Q116" s="31"/>
    </row>
    <row r="117" spans="1:17" s="42" customFormat="1" x14ac:dyDescent="0.25">
      <c r="A117" s="25"/>
      <c r="B117" s="54"/>
      <c r="C117" s="55"/>
      <c r="D117" s="63"/>
      <c r="E117" s="98"/>
      <c r="F117" s="97"/>
      <c r="G117" s="31"/>
      <c r="H117" s="31"/>
      <c r="I117" s="31"/>
      <c r="J117" s="31"/>
      <c r="K117" s="31"/>
      <c r="L117" s="31"/>
      <c r="M117" s="31"/>
      <c r="N117" s="31"/>
      <c r="O117" s="31"/>
      <c r="P117" s="31"/>
      <c r="Q117" s="31"/>
    </row>
    <row r="118" spans="1:17" s="42" customFormat="1" x14ac:dyDescent="0.25">
      <c r="A118" s="25" t="s">
        <v>28</v>
      </c>
      <c r="B118" s="23" t="s">
        <v>475</v>
      </c>
      <c r="C118" s="1"/>
      <c r="D118" s="63"/>
      <c r="E118" s="98"/>
      <c r="F118" s="93"/>
      <c r="G118" s="31"/>
      <c r="H118" s="31"/>
      <c r="I118" s="31"/>
      <c r="J118" s="31"/>
      <c r="K118" s="31"/>
      <c r="L118" s="31"/>
      <c r="M118" s="31"/>
      <c r="N118" s="31"/>
      <c r="O118" s="31"/>
      <c r="P118" s="31"/>
      <c r="Q118" s="31"/>
    </row>
    <row r="119" spans="1:17" s="42" customFormat="1" x14ac:dyDescent="0.25">
      <c r="A119" s="25"/>
      <c r="B119" s="23"/>
      <c r="C119" s="1"/>
      <c r="D119" s="63"/>
      <c r="E119" s="98"/>
      <c r="F119" s="93"/>
      <c r="G119" s="31"/>
      <c r="H119" s="31"/>
      <c r="I119" s="31"/>
      <c r="J119" s="31"/>
      <c r="K119" s="31"/>
      <c r="L119" s="31"/>
      <c r="M119" s="31"/>
      <c r="N119" s="31"/>
      <c r="O119" s="31"/>
      <c r="P119" s="31"/>
      <c r="Q119" s="31"/>
    </row>
    <row r="120" spans="1:17" s="42" customFormat="1" x14ac:dyDescent="0.25">
      <c r="A120" s="45" t="s">
        <v>125</v>
      </c>
      <c r="B120" s="23" t="s">
        <v>476</v>
      </c>
      <c r="C120" s="1"/>
      <c r="D120" s="63"/>
      <c r="E120" s="98"/>
      <c r="F120" s="93"/>
      <c r="G120" s="31"/>
      <c r="H120" s="31"/>
      <c r="I120" s="31"/>
      <c r="J120" s="31"/>
      <c r="K120" s="31"/>
      <c r="L120" s="31"/>
      <c r="M120" s="31"/>
      <c r="N120" s="31"/>
      <c r="O120" s="31"/>
      <c r="P120" s="31"/>
      <c r="Q120" s="31"/>
    </row>
    <row r="121" spans="1:17" s="42" customFormat="1" x14ac:dyDescent="0.25">
      <c r="A121" s="25"/>
      <c r="B121" s="23"/>
      <c r="C121" s="1"/>
      <c r="D121" s="63"/>
      <c r="E121" s="98"/>
      <c r="F121" s="93"/>
      <c r="G121" s="31"/>
      <c r="H121" s="31"/>
      <c r="I121" s="31"/>
      <c r="J121" s="31"/>
      <c r="K121" s="31"/>
      <c r="L121" s="31"/>
      <c r="M121" s="31"/>
      <c r="N121" s="31"/>
      <c r="O121" s="31"/>
      <c r="P121" s="31"/>
      <c r="Q121" s="31"/>
    </row>
    <row r="122" spans="1:17" s="42" customFormat="1" ht="52.8" x14ac:dyDescent="0.25">
      <c r="A122" s="25"/>
      <c r="B122" s="133" t="s">
        <v>614</v>
      </c>
      <c r="C122" s="1" t="s">
        <v>38</v>
      </c>
      <c r="D122" s="63"/>
      <c r="E122" s="98"/>
      <c r="F122" s="93">
        <f>E122*D122</f>
        <v>0</v>
      </c>
      <c r="G122" s="31"/>
      <c r="H122" s="31"/>
      <c r="I122" s="31"/>
      <c r="J122" s="31"/>
      <c r="K122" s="31"/>
      <c r="L122" s="31"/>
      <c r="M122" s="31"/>
      <c r="N122" s="31"/>
      <c r="O122" s="31"/>
      <c r="P122" s="31"/>
      <c r="Q122" s="31"/>
    </row>
    <row r="123" spans="1:17" s="42" customFormat="1" ht="26.4" x14ac:dyDescent="0.25">
      <c r="A123" s="25"/>
      <c r="B123" s="133" t="s">
        <v>477</v>
      </c>
      <c r="C123" s="1" t="s">
        <v>50</v>
      </c>
      <c r="D123" s="63"/>
      <c r="E123" s="98"/>
      <c r="F123" s="93"/>
      <c r="G123" s="31"/>
      <c r="H123" s="31"/>
      <c r="I123" s="31"/>
      <c r="J123" s="31"/>
      <c r="K123" s="31"/>
      <c r="L123" s="31"/>
      <c r="M123" s="31"/>
      <c r="N123" s="31"/>
      <c r="O123" s="31"/>
      <c r="P123" s="31"/>
      <c r="Q123" s="31"/>
    </row>
    <row r="124" spans="1:17" s="42" customFormat="1" x14ac:dyDescent="0.25">
      <c r="A124" s="25"/>
      <c r="B124" s="59"/>
      <c r="C124" s="1"/>
      <c r="D124" s="63"/>
      <c r="E124" s="98"/>
      <c r="F124" s="93"/>
      <c r="G124" s="31"/>
      <c r="H124" s="31"/>
      <c r="I124" s="31"/>
      <c r="J124" s="31"/>
      <c r="K124" s="31"/>
      <c r="L124" s="31"/>
      <c r="M124" s="31"/>
      <c r="N124" s="31"/>
      <c r="O124" s="31"/>
      <c r="P124" s="31"/>
      <c r="Q124" s="31"/>
    </row>
    <row r="125" spans="1:17" s="42" customFormat="1" x14ac:dyDescent="0.25">
      <c r="A125" s="45" t="s">
        <v>127</v>
      </c>
      <c r="B125" s="23" t="s">
        <v>478</v>
      </c>
      <c r="C125" s="1"/>
      <c r="D125" s="63"/>
      <c r="E125" s="98"/>
      <c r="F125" s="93"/>
      <c r="G125" s="31"/>
      <c r="H125" s="31"/>
      <c r="I125" s="31"/>
      <c r="J125" s="31"/>
      <c r="K125" s="31"/>
      <c r="L125" s="31"/>
      <c r="M125" s="31"/>
      <c r="N125" s="31"/>
      <c r="O125" s="31"/>
      <c r="P125" s="31"/>
      <c r="Q125" s="31"/>
    </row>
    <row r="126" spans="1:17" s="42" customFormat="1" x14ac:dyDescent="0.25">
      <c r="A126" s="25"/>
      <c r="B126" s="59"/>
      <c r="C126" s="1"/>
      <c r="D126" s="63"/>
      <c r="E126" s="98"/>
      <c r="F126" s="93"/>
      <c r="G126" s="31"/>
      <c r="H126" s="31"/>
      <c r="I126" s="31"/>
      <c r="J126" s="31"/>
      <c r="K126" s="31"/>
      <c r="L126" s="31"/>
      <c r="M126" s="31"/>
      <c r="N126" s="31"/>
      <c r="O126" s="31"/>
      <c r="P126" s="31"/>
      <c r="Q126" s="31"/>
    </row>
    <row r="127" spans="1:17" s="42" customFormat="1" x14ac:dyDescent="0.25">
      <c r="A127" s="3" t="s">
        <v>480</v>
      </c>
      <c r="B127" s="64" t="s">
        <v>481</v>
      </c>
      <c r="C127" s="1"/>
      <c r="D127" s="63"/>
      <c r="E127" s="98"/>
      <c r="F127" s="93"/>
      <c r="G127" s="31"/>
      <c r="H127" s="31"/>
      <c r="I127" s="31"/>
      <c r="J127" s="31"/>
      <c r="K127" s="31"/>
      <c r="L127" s="31"/>
      <c r="M127" s="31"/>
      <c r="N127" s="31"/>
      <c r="O127" s="31"/>
      <c r="P127" s="31"/>
      <c r="Q127" s="31"/>
    </row>
    <row r="128" spans="1:17" s="42" customFormat="1" x14ac:dyDescent="0.25">
      <c r="A128" s="25"/>
      <c r="B128" s="59"/>
      <c r="C128" s="1"/>
      <c r="D128" s="63"/>
      <c r="E128" s="98"/>
      <c r="F128" s="93"/>
      <c r="G128" s="31"/>
      <c r="H128" s="31"/>
      <c r="I128" s="31"/>
      <c r="J128" s="31"/>
      <c r="K128" s="31"/>
      <c r="L128" s="31"/>
      <c r="M128" s="31"/>
      <c r="N128" s="31"/>
      <c r="O128" s="31"/>
      <c r="P128" s="31"/>
      <c r="Q128" s="31"/>
    </row>
    <row r="129" spans="1:17" s="42" customFormat="1" ht="39.6" x14ac:dyDescent="0.25">
      <c r="A129" s="25"/>
      <c r="B129" s="133" t="s">
        <v>615</v>
      </c>
      <c r="C129" s="1" t="s">
        <v>38</v>
      </c>
      <c r="D129" s="63"/>
      <c r="E129" s="98"/>
      <c r="F129" s="93">
        <f>E129*D129</f>
        <v>0</v>
      </c>
      <c r="G129" s="31"/>
      <c r="H129" s="31"/>
      <c r="I129" s="31"/>
      <c r="J129" s="31"/>
      <c r="K129" s="31"/>
      <c r="L129" s="31"/>
      <c r="M129" s="31"/>
      <c r="N129" s="31"/>
      <c r="O129" s="31"/>
      <c r="P129" s="31"/>
      <c r="Q129" s="31"/>
    </row>
    <row r="130" spans="1:17" s="42" customFormat="1" x14ac:dyDescent="0.25">
      <c r="A130" s="25"/>
      <c r="B130" s="59"/>
      <c r="C130" s="1"/>
      <c r="D130" s="63"/>
      <c r="E130" s="98"/>
      <c r="F130" s="93"/>
      <c r="G130" s="31"/>
      <c r="H130" s="31"/>
      <c r="I130" s="31"/>
      <c r="J130" s="31"/>
      <c r="K130" s="31"/>
      <c r="L130" s="31"/>
      <c r="M130" s="31"/>
      <c r="N130" s="31"/>
      <c r="O130" s="31"/>
      <c r="P130" s="31"/>
      <c r="Q130" s="31"/>
    </row>
    <row r="131" spans="1:17" s="42" customFormat="1" x14ac:dyDescent="0.25">
      <c r="A131" s="3" t="s">
        <v>483</v>
      </c>
      <c r="B131" s="64" t="s">
        <v>482</v>
      </c>
      <c r="C131" s="1"/>
      <c r="D131" s="63"/>
      <c r="E131" s="98"/>
      <c r="F131" s="93"/>
      <c r="G131" s="31"/>
      <c r="H131" s="31"/>
      <c r="I131" s="31"/>
      <c r="J131" s="31"/>
      <c r="K131" s="31"/>
      <c r="L131" s="31"/>
      <c r="M131" s="31"/>
      <c r="N131" s="31"/>
      <c r="O131" s="31"/>
      <c r="P131" s="31"/>
      <c r="Q131" s="31"/>
    </row>
    <row r="132" spans="1:17" s="42" customFormat="1" x14ac:dyDescent="0.25">
      <c r="A132" s="25"/>
      <c r="B132" s="59"/>
      <c r="C132" s="1"/>
      <c r="D132" s="63"/>
      <c r="E132" s="98"/>
      <c r="F132" s="93"/>
      <c r="G132" s="31"/>
      <c r="H132" s="31"/>
      <c r="I132" s="31"/>
      <c r="J132" s="31"/>
      <c r="K132" s="31"/>
      <c r="L132" s="31"/>
      <c r="M132" s="31"/>
      <c r="N132" s="31"/>
      <c r="O132" s="31"/>
      <c r="P132" s="31"/>
      <c r="Q132" s="31"/>
    </row>
    <row r="133" spans="1:17" s="42" customFormat="1" x14ac:dyDescent="0.25">
      <c r="A133" s="25"/>
      <c r="B133" s="133" t="s">
        <v>596</v>
      </c>
      <c r="C133" s="134"/>
      <c r="D133" s="63"/>
      <c r="E133" s="98"/>
      <c r="F133" s="93"/>
      <c r="G133" s="31"/>
      <c r="H133" s="31"/>
      <c r="I133" s="31"/>
      <c r="J133" s="31"/>
      <c r="K133" s="31"/>
      <c r="L133" s="31"/>
      <c r="M133" s="31"/>
      <c r="N133" s="31"/>
      <c r="O133" s="31"/>
      <c r="P133" s="31"/>
      <c r="Q133" s="31"/>
    </row>
    <row r="134" spans="1:17" s="42" customFormat="1" x14ac:dyDescent="0.25">
      <c r="A134" s="25"/>
      <c r="B134" s="143" t="s">
        <v>570</v>
      </c>
      <c r="C134" s="134" t="s">
        <v>41</v>
      </c>
      <c r="D134" s="63"/>
      <c r="E134" s="98"/>
      <c r="F134" s="93">
        <f t="shared" ref="F134:F142" si="1">E134*D134</f>
        <v>0</v>
      </c>
      <c r="G134" s="31"/>
      <c r="H134" s="31"/>
      <c r="I134" s="31"/>
      <c r="J134" s="31"/>
      <c r="K134" s="31"/>
      <c r="L134" s="31"/>
      <c r="M134" s="31"/>
      <c r="N134" s="31"/>
      <c r="O134" s="31"/>
      <c r="P134" s="31"/>
      <c r="Q134" s="31"/>
    </row>
    <row r="135" spans="1:17" s="42" customFormat="1" x14ac:dyDescent="0.25">
      <c r="A135" s="25"/>
      <c r="B135" s="143" t="s">
        <v>571</v>
      </c>
      <c r="C135" s="134" t="s">
        <v>41</v>
      </c>
      <c r="D135" s="63"/>
      <c r="E135" s="98"/>
      <c r="F135" s="93">
        <f t="shared" si="1"/>
        <v>0</v>
      </c>
      <c r="G135" s="31"/>
      <c r="H135" s="31"/>
      <c r="I135" s="31"/>
      <c r="J135" s="31"/>
      <c r="K135" s="31"/>
      <c r="L135" s="31"/>
      <c r="M135" s="31"/>
      <c r="N135" s="31"/>
      <c r="O135" s="31"/>
      <c r="P135" s="31"/>
      <c r="Q135" s="31"/>
    </row>
    <row r="136" spans="1:17" s="42" customFormat="1" x14ac:dyDescent="0.25">
      <c r="A136" s="25"/>
      <c r="B136" s="143" t="s">
        <v>575</v>
      </c>
      <c r="C136" s="134" t="s">
        <v>41</v>
      </c>
      <c r="D136" s="63"/>
      <c r="E136" s="98"/>
      <c r="F136" s="93">
        <f t="shared" si="1"/>
        <v>0</v>
      </c>
      <c r="G136" s="31"/>
      <c r="H136" s="31"/>
      <c r="I136" s="31"/>
      <c r="J136" s="31"/>
      <c r="K136" s="31"/>
      <c r="L136" s="31"/>
      <c r="M136" s="31"/>
      <c r="N136" s="31"/>
      <c r="O136" s="31"/>
      <c r="P136" s="31"/>
      <c r="Q136" s="31"/>
    </row>
    <row r="137" spans="1:17" s="42" customFormat="1" x14ac:dyDescent="0.25">
      <c r="A137" s="25"/>
      <c r="B137" s="143" t="s">
        <v>565</v>
      </c>
      <c r="C137" s="134" t="s">
        <v>41</v>
      </c>
      <c r="D137" s="63"/>
      <c r="E137" s="98"/>
      <c r="F137" s="93">
        <f t="shared" si="1"/>
        <v>0</v>
      </c>
      <c r="G137" s="31"/>
      <c r="H137" s="31"/>
      <c r="I137" s="31"/>
      <c r="J137" s="31"/>
      <c r="K137" s="31"/>
      <c r="L137" s="31"/>
      <c r="M137" s="31"/>
      <c r="N137" s="31"/>
      <c r="O137" s="31"/>
      <c r="P137" s="31"/>
      <c r="Q137" s="31"/>
    </row>
    <row r="138" spans="1:17" s="42" customFormat="1" x14ac:dyDescent="0.25">
      <c r="A138" s="25"/>
      <c r="B138" s="143" t="s">
        <v>566</v>
      </c>
      <c r="C138" s="134" t="s">
        <v>41</v>
      </c>
      <c r="D138" s="63"/>
      <c r="E138" s="98"/>
      <c r="F138" s="93">
        <f t="shared" si="1"/>
        <v>0</v>
      </c>
      <c r="G138" s="31"/>
      <c r="H138" s="31"/>
      <c r="I138" s="31"/>
      <c r="J138" s="31"/>
      <c r="K138" s="31"/>
      <c r="L138" s="31"/>
      <c r="M138" s="31"/>
      <c r="N138" s="31"/>
      <c r="O138" s="31"/>
      <c r="P138" s="31"/>
      <c r="Q138" s="31"/>
    </row>
    <row r="139" spans="1:17" s="42" customFormat="1" x14ac:dyDescent="0.25">
      <c r="A139" s="25"/>
      <c r="B139" s="143" t="s">
        <v>567</v>
      </c>
      <c r="C139" s="134" t="s">
        <v>41</v>
      </c>
      <c r="D139" s="63"/>
      <c r="E139" s="98"/>
      <c r="F139" s="93">
        <f t="shared" si="1"/>
        <v>0</v>
      </c>
      <c r="G139" s="31"/>
      <c r="H139" s="31"/>
      <c r="I139" s="31"/>
      <c r="J139" s="31"/>
      <c r="K139" s="31"/>
      <c r="L139" s="31"/>
      <c r="M139" s="31"/>
      <c r="N139" s="31"/>
      <c r="O139" s="31"/>
      <c r="P139" s="31"/>
      <c r="Q139" s="31"/>
    </row>
    <row r="140" spans="1:17" s="42" customFormat="1" x14ac:dyDescent="0.25">
      <c r="A140" s="25"/>
      <c r="B140" s="143" t="s">
        <v>420</v>
      </c>
      <c r="C140" s="134" t="s">
        <v>41</v>
      </c>
      <c r="D140" s="63"/>
      <c r="E140" s="98"/>
      <c r="F140" s="93">
        <f t="shared" si="1"/>
        <v>0</v>
      </c>
      <c r="G140" s="31"/>
      <c r="H140" s="31"/>
      <c r="I140" s="31"/>
      <c r="J140" s="31"/>
      <c r="K140" s="31"/>
      <c r="L140" s="31"/>
      <c r="M140" s="31"/>
      <c r="N140" s="31"/>
      <c r="O140" s="31"/>
      <c r="P140" s="31"/>
      <c r="Q140" s="31"/>
    </row>
    <row r="141" spans="1:17" s="42" customFormat="1" x14ac:dyDescent="0.25">
      <c r="A141" s="25"/>
      <c r="B141" s="143" t="s">
        <v>568</v>
      </c>
      <c r="C141" s="134" t="s">
        <v>41</v>
      </c>
      <c r="D141" s="63"/>
      <c r="E141" s="98"/>
      <c r="F141" s="93">
        <f t="shared" si="1"/>
        <v>0</v>
      </c>
      <c r="G141" s="31"/>
      <c r="H141" s="31"/>
      <c r="I141" s="31"/>
      <c r="J141" s="31"/>
      <c r="K141" s="31"/>
      <c r="L141" s="31"/>
      <c r="M141" s="31"/>
      <c r="N141" s="31"/>
      <c r="O141" s="31"/>
      <c r="P141" s="31"/>
      <c r="Q141" s="31"/>
    </row>
    <row r="142" spans="1:17" s="42" customFormat="1" x14ac:dyDescent="0.25">
      <c r="A142" s="25"/>
      <c r="B142" s="143" t="s">
        <v>569</v>
      </c>
      <c r="C142" s="134" t="s">
        <v>41</v>
      </c>
      <c r="D142" s="63"/>
      <c r="E142" s="98"/>
      <c r="F142" s="93">
        <f t="shared" si="1"/>
        <v>0</v>
      </c>
      <c r="G142" s="31"/>
      <c r="H142" s="31"/>
      <c r="I142" s="31"/>
      <c r="J142" s="31"/>
      <c r="K142" s="31"/>
      <c r="L142" s="31"/>
      <c r="M142" s="31"/>
      <c r="N142" s="31"/>
      <c r="O142" s="31"/>
      <c r="P142" s="31"/>
      <c r="Q142" s="31"/>
    </row>
    <row r="143" spans="1:17" s="42" customFormat="1" x14ac:dyDescent="0.25">
      <c r="A143" s="25"/>
      <c r="B143" s="143"/>
      <c r="C143" s="134"/>
      <c r="D143" s="63"/>
      <c r="E143" s="135"/>
      <c r="F143" s="93"/>
      <c r="G143" s="31"/>
      <c r="H143" s="31"/>
      <c r="I143" s="31"/>
      <c r="J143" s="31"/>
      <c r="K143" s="31"/>
      <c r="L143" s="31"/>
      <c r="M143" s="31"/>
      <c r="N143" s="31"/>
      <c r="O143" s="31"/>
      <c r="P143" s="31"/>
      <c r="Q143" s="31"/>
    </row>
    <row r="144" spans="1:17" s="42" customFormat="1" ht="26.4" x14ac:dyDescent="0.25">
      <c r="A144" s="25"/>
      <c r="B144" s="133" t="s">
        <v>599</v>
      </c>
      <c r="C144" s="134" t="s">
        <v>55</v>
      </c>
      <c r="D144" s="63"/>
      <c r="E144" s="98"/>
      <c r="F144" s="93">
        <f>E144*D144</f>
        <v>0</v>
      </c>
      <c r="G144" s="31"/>
      <c r="H144" s="31"/>
      <c r="I144" s="31"/>
      <c r="J144" s="31"/>
      <c r="K144" s="31"/>
      <c r="L144" s="31"/>
      <c r="M144" s="31"/>
      <c r="N144" s="31"/>
      <c r="O144" s="31"/>
      <c r="P144" s="31"/>
      <c r="Q144" s="31"/>
    </row>
    <row r="145" spans="1:17" s="42" customFormat="1" ht="26.4" x14ac:dyDescent="0.25">
      <c r="A145" s="25"/>
      <c r="B145" s="133" t="s">
        <v>598</v>
      </c>
      <c r="C145" s="134" t="s">
        <v>55</v>
      </c>
      <c r="D145" s="63"/>
      <c r="E145" s="98"/>
      <c r="F145" s="93">
        <f>E145*D145</f>
        <v>0</v>
      </c>
      <c r="G145" s="31"/>
      <c r="H145" s="31"/>
      <c r="I145" s="31"/>
      <c r="J145" s="31"/>
      <c r="K145" s="31"/>
      <c r="L145" s="31"/>
      <c r="M145" s="31"/>
      <c r="N145" s="31"/>
      <c r="O145" s="31"/>
      <c r="P145" s="31"/>
      <c r="Q145" s="31"/>
    </row>
    <row r="146" spans="1:17" s="42" customFormat="1" x14ac:dyDescent="0.25">
      <c r="A146" s="25"/>
      <c r="B146" s="133" t="s">
        <v>597</v>
      </c>
      <c r="C146" s="134" t="s">
        <v>41</v>
      </c>
      <c r="D146" s="63"/>
      <c r="E146" s="98"/>
      <c r="F146" s="93">
        <f>E146*D146</f>
        <v>0</v>
      </c>
      <c r="G146" s="31"/>
      <c r="H146" s="31"/>
      <c r="I146" s="31"/>
      <c r="J146" s="31"/>
      <c r="K146" s="31"/>
      <c r="L146" s="31"/>
      <c r="M146" s="31"/>
      <c r="N146" s="31"/>
      <c r="O146" s="31"/>
      <c r="P146" s="31"/>
      <c r="Q146" s="31"/>
    </row>
    <row r="147" spans="1:17" s="42" customFormat="1" x14ac:dyDescent="0.25">
      <c r="A147" s="25"/>
      <c r="B147" s="133"/>
      <c r="C147" s="134"/>
      <c r="D147" s="63"/>
      <c r="E147" s="98"/>
      <c r="F147" s="93"/>
      <c r="G147" s="31"/>
      <c r="H147" s="31"/>
      <c r="I147" s="31"/>
      <c r="J147" s="31"/>
      <c r="K147" s="31"/>
      <c r="L147" s="31"/>
      <c r="M147" s="31"/>
      <c r="N147" s="31"/>
      <c r="O147" s="31"/>
      <c r="P147" s="31"/>
      <c r="Q147" s="31"/>
    </row>
    <row r="148" spans="1:17" s="42" customFormat="1" ht="26.4" x14ac:dyDescent="0.25">
      <c r="A148" s="25"/>
      <c r="B148" s="133" t="s">
        <v>645</v>
      </c>
      <c r="C148" s="134" t="s">
        <v>40</v>
      </c>
      <c r="D148" s="63"/>
      <c r="E148" s="98"/>
      <c r="F148" s="93">
        <f>E148*D148</f>
        <v>0</v>
      </c>
      <c r="G148" s="31"/>
      <c r="H148" s="31"/>
      <c r="I148" s="31"/>
      <c r="J148" s="31"/>
      <c r="K148" s="31"/>
      <c r="L148" s="31"/>
      <c r="M148" s="31"/>
      <c r="N148" s="31"/>
      <c r="O148" s="31"/>
      <c r="P148" s="31"/>
      <c r="Q148" s="31"/>
    </row>
    <row r="149" spans="1:17" s="42" customFormat="1" x14ac:dyDescent="0.25">
      <c r="A149" s="25"/>
      <c r="B149" s="59"/>
      <c r="C149" s="1"/>
      <c r="D149" s="63"/>
      <c r="E149" s="135"/>
      <c r="F149" s="93"/>
      <c r="G149" s="31"/>
      <c r="H149" s="31"/>
      <c r="I149" s="31"/>
      <c r="J149" s="31"/>
      <c r="K149" s="31"/>
      <c r="L149" s="31"/>
      <c r="M149" s="31"/>
      <c r="N149" s="31"/>
      <c r="O149" s="31"/>
      <c r="P149" s="31"/>
      <c r="Q149" s="31"/>
    </row>
    <row r="150" spans="1:17" s="42" customFormat="1" x14ac:dyDescent="0.25">
      <c r="A150" s="25"/>
      <c r="B150" s="133" t="s">
        <v>572</v>
      </c>
      <c r="C150" s="1"/>
      <c r="D150" s="63"/>
      <c r="E150" s="135"/>
      <c r="F150" s="93"/>
      <c r="G150" s="31"/>
      <c r="H150" s="31"/>
      <c r="I150" s="31"/>
      <c r="J150" s="31"/>
      <c r="K150" s="31"/>
      <c r="L150" s="31"/>
      <c r="M150" s="31"/>
      <c r="N150" s="31"/>
      <c r="O150" s="31"/>
      <c r="P150" s="31"/>
      <c r="Q150" s="31"/>
    </row>
    <row r="151" spans="1:17" s="42" customFormat="1" x14ac:dyDescent="0.25">
      <c r="A151" s="25"/>
      <c r="B151" s="143" t="s">
        <v>565</v>
      </c>
      <c r="C151" s="1" t="s">
        <v>40</v>
      </c>
      <c r="D151" s="63"/>
      <c r="E151" s="98"/>
      <c r="F151" s="93">
        <f>E151*D151</f>
        <v>0</v>
      </c>
      <c r="G151" s="31"/>
      <c r="H151" s="31"/>
      <c r="I151" s="31"/>
      <c r="J151" s="31"/>
      <c r="K151" s="31"/>
      <c r="L151" s="31"/>
      <c r="M151" s="31"/>
      <c r="N151" s="31"/>
      <c r="O151" s="31"/>
      <c r="P151" s="31"/>
      <c r="Q151" s="31"/>
    </row>
    <row r="152" spans="1:17" s="42" customFormat="1" x14ac:dyDescent="0.25">
      <c r="A152" s="25"/>
      <c r="B152" s="59"/>
      <c r="C152" s="1"/>
      <c r="D152" s="63"/>
      <c r="E152" s="135"/>
      <c r="F152" s="93"/>
      <c r="G152" s="31"/>
      <c r="H152" s="31"/>
      <c r="I152" s="31"/>
      <c r="J152" s="31"/>
      <c r="K152" s="31"/>
      <c r="L152" s="31"/>
      <c r="M152" s="31"/>
      <c r="N152" s="31"/>
      <c r="O152" s="31"/>
      <c r="P152" s="31"/>
      <c r="Q152" s="31"/>
    </row>
    <row r="153" spans="1:17" s="42" customFormat="1" x14ac:dyDescent="0.25">
      <c r="A153" s="25"/>
      <c r="B153" s="133" t="s">
        <v>573</v>
      </c>
      <c r="C153" s="1"/>
      <c r="D153" s="63"/>
      <c r="E153" s="135"/>
      <c r="F153" s="93"/>
      <c r="G153" s="31"/>
      <c r="H153" s="31"/>
      <c r="I153" s="31"/>
      <c r="J153" s="31"/>
      <c r="K153" s="31"/>
      <c r="L153" s="31"/>
      <c r="M153" s="31"/>
      <c r="N153" s="31"/>
      <c r="O153" s="31"/>
      <c r="P153" s="31"/>
      <c r="Q153" s="31"/>
    </row>
    <row r="154" spans="1:17" s="42" customFormat="1" x14ac:dyDescent="0.25">
      <c r="A154" s="25"/>
      <c r="B154" s="143" t="s">
        <v>574</v>
      </c>
      <c r="C154" s="1" t="s">
        <v>40</v>
      </c>
      <c r="D154" s="63"/>
      <c r="E154" s="98"/>
      <c r="F154" s="93">
        <f>E154*D154</f>
        <v>0</v>
      </c>
      <c r="G154" s="31"/>
      <c r="H154" s="31"/>
      <c r="I154" s="31"/>
      <c r="J154" s="31"/>
      <c r="K154" s="31"/>
      <c r="L154" s="31"/>
      <c r="M154" s="31"/>
      <c r="N154" s="31"/>
      <c r="O154" s="31"/>
      <c r="P154" s="31"/>
      <c r="Q154" s="31"/>
    </row>
    <row r="155" spans="1:17" s="42" customFormat="1" x14ac:dyDescent="0.25">
      <c r="A155" s="25"/>
      <c r="B155" s="59"/>
      <c r="C155" s="1"/>
      <c r="D155" s="63"/>
      <c r="E155" s="98"/>
      <c r="F155" s="93"/>
      <c r="G155" s="31"/>
      <c r="H155" s="31"/>
      <c r="I155" s="31"/>
      <c r="J155" s="31"/>
      <c r="K155" s="31"/>
      <c r="L155" s="31"/>
      <c r="M155" s="31"/>
      <c r="N155" s="31"/>
      <c r="O155" s="31"/>
      <c r="P155" s="31"/>
      <c r="Q155" s="31"/>
    </row>
    <row r="156" spans="1:17" s="42" customFormat="1" x14ac:dyDescent="0.25">
      <c r="A156" s="45" t="s">
        <v>167</v>
      </c>
      <c r="B156" s="23" t="s">
        <v>533</v>
      </c>
      <c r="C156" s="1"/>
      <c r="D156" s="63"/>
      <c r="E156" s="98"/>
      <c r="F156" s="93"/>
      <c r="G156" s="31"/>
      <c r="H156" s="31"/>
      <c r="I156" s="31"/>
      <c r="J156" s="31"/>
      <c r="K156" s="31"/>
      <c r="L156" s="31"/>
      <c r="M156" s="31"/>
      <c r="N156" s="31"/>
      <c r="O156" s="31"/>
      <c r="P156" s="31"/>
      <c r="Q156" s="31"/>
    </row>
    <row r="157" spans="1:17" s="42" customFormat="1" x14ac:dyDescent="0.25">
      <c r="A157" s="25"/>
      <c r="B157" s="59"/>
      <c r="C157" s="1"/>
      <c r="D157" s="63"/>
      <c r="E157" s="98"/>
      <c r="F157" s="93"/>
      <c r="G157" s="31"/>
      <c r="H157" s="31"/>
      <c r="I157" s="31"/>
      <c r="J157" s="31"/>
      <c r="K157" s="31"/>
      <c r="L157" s="31"/>
      <c r="M157" s="31"/>
      <c r="N157" s="31"/>
      <c r="O157" s="31"/>
      <c r="P157" s="31"/>
      <c r="Q157" s="31"/>
    </row>
    <row r="158" spans="1:17" s="42" customFormat="1" ht="26.4" x14ac:dyDescent="0.25">
      <c r="A158" s="25"/>
      <c r="B158" s="133" t="s">
        <v>607</v>
      </c>
      <c r="C158" s="1"/>
      <c r="D158" s="63"/>
      <c r="E158" s="98"/>
      <c r="F158" s="93"/>
      <c r="G158" s="31"/>
      <c r="H158" s="31"/>
      <c r="I158" s="31"/>
      <c r="J158" s="31"/>
      <c r="K158" s="31"/>
      <c r="L158" s="31"/>
      <c r="M158" s="31"/>
      <c r="N158" s="31"/>
      <c r="O158" s="31"/>
      <c r="P158" s="31"/>
      <c r="Q158" s="31"/>
    </row>
    <row r="159" spans="1:17" s="42" customFormat="1" x14ac:dyDescent="0.25">
      <c r="A159" s="25"/>
      <c r="B159" s="86" t="s">
        <v>178</v>
      </c>
      <c r="C159" s="1"/>
      <c r="D159" s="63"/>
      <c r="E159" s="98"/>
      <c r="F159" s="93"/>
      <c r="G159" s="31"/>
      <c r="H159" s="31"/>
      <c r="I159" s="31"/>
      <c r="J159" s="31"/>
      <c r="K159" s="31"/>
      <c r="L159" s="31"/>
      <c r="M159" s="31"/>
      <c r="N159" s="31"/>
      <c r="O159" s="31"/>
      <c r="P159" s="31"/>
      <c r="Q159" s="31"/>
    </row>
    <row r="160" spans="1:17" s="42" customFormat="1" x14ac:dyDescent="0.25">
      <c r="A160" s="25"/>
      <c r="B160" s="86" t="s">
        <v>179</v>
      </c>
      <c r="C160" s="1" t="s">
        <v>38</v>
      </c>
      <c r="D160" s="63"/>
      <c r="E160" s="98"/>
      <c r="F160" s="93">
        <f>E160*D160</f>
        <v>0</v>
      </c>
      <c r="G160" s="31"/>
      <c r="H160" s="31"/>
      <c r="I160" s="31"/>
      <c r="J160" s="31"/>
      <c r="K160" s="31"/>
      <c r="L160" s="31"/>
      <c r="M160" s="31"/>
      <c r="N160" s="31"/>
      <c r="O160" s="31"/>
      <c r="P160" s="31"/>
      <c r="Q160" s="31"/>
    </row>
    <row r="161" spans="1:17" s="42" customFormat="1" x14ac:dyDescent="0.25">
      <c r="A161" s="25"/>
      <c r="B161" s="86" t="s">
        <v>484</v>
      </c>
      <c r="C161" s="1"/>
      <c r="D161" s="63"/>
      <c r="E161" s="98"/>
      <c r="F161" s="93"/>
      <c r="G161" s="31"/>
      <c r="H161" s="31"/>
      <c r="I161" s="31"/>
      <c r="J161" s="31"/>
      <c r="K161" s="31"/>
      <c r="L161" s="31"/>
      <c r="M161" s="31"/>
      <c r="N161" s="31"/>
      <c r="O161" s="31"/>
      <c r="P161" s="31"/>
      <c r="Q161" s="31"/>
    </row>
    <row r="162" spans="1:17" s="42" customFormat="1" x14ac:dyDescent="0.25">
      <c r="A162" s="25"/>
      <c r="B162" s="86" t="s">
        <v>485</v>
      </c>
      <c r="C162" s="1"/>
      <c r="D162" s="63"/>
      <c r="E162" s="98"/>
      <c r="F162" s="93"/>
      <c r="G162" s="31"/>
      <c r="H162" s="31"/>
      <c r="I162" s="31"/>
      <c r="J162" s="31"/>
      <c r="K162" s="31"/>
      <c r="L162" s="31"/>
      <c r="M162" s="31"/>
      <c r="N162" s="31"/>
      <c r="O162" s="31"/>
      <c r="P162" s="31"/>
      <c r="Q162" s="31"/>
    </row>
    <row r="163" spans="1:17" s="42" customFormat="1" x14ac:dyDescent="0.25">
      <c r="A163" s="25"/>
      <c r="B163" s="86" t="s">
        <v>486</v>
      </c>
      <c r="C163" s="1"/>
      <c r="D163" s="63"/>
      <c r="E163" s="98"/>
      <c r="F163" s="93"/>
      <c r="G163" s="31"/>
      <c r="H163" s="31"/>
      <c r="I163" s="31"/>
      <c r="J163" s="31"/>
      <c r="K163" s="31"/>
      <c r="L163" s="31"/>
      <c r="M163" s="31"/>
      <c r="N163" s="31"/>
      <c r="O163" s="31"/>
      <c r="P163" s="31"/>
      <c r="Q163" s="31"/>
    </row>
    <row r="164" spans="1:17" s="42" customFormat="1" x14ac:dyDescent="0.25">
      <c r="A164" s="25"/>
      <c r="B164" s="86"/>
      <c r="C164" s="1"/>
      <c r="D164" s="63"/>
      <c r="E164" s="98"/>
      <c r="F164" s="93"/>
      <c r="G164" s="31"/>
      <c r="H164" s="31"/>
      <c r="I164" s="31"/>
      <c r="J164" s="31"/>
      <c r="K164" s="31"/>
      <c r="L164" s="31"/>
      <c r="M164" s="31"/>
      <c r="N164" s="31"/>
      <c r="O164" s="31"/>
      <c r="P164" s="31"/>
      <c r="Q164" s="31"/>
    </row>
    <row r="165" spans="1:17" s="42" customFormat="1" x14ac:dyDescent="0.25">
      <c r="A165" s="25"/>
      <c r="B165" s="86" t="s">
        <v>179</v>
      </c>
      <c r="C165" s="1" t="s">
        <v>38</v>
      </c>
      <c r="D165" s="63"/>
      <c r="E165" s="98"/>
      <c r="F165" s="93">
        <f>E165*D165</f>
        <v>0</v>
      </c>
      <c r="G165" s="31"/>
      <c r="H165" s="31"/>
      <c r="I165" s="31"/>
      <c r="J165" s="31"/>
      <c r="K165" s="31"/>
      <c r="L165" s="31"/>
      <c r="M165" s="31"/>
      <c r="N165" s="31"/>
      <c r="O165" s="31"/>
      <c r="P165" s="31"/>
      <c r="Q165" s="31"/>
    </row>
    <row r="166" spans="1:17" s="42" customFormat="1" x14ac:dyDescent="0.25">
      <c r="A166" s="25"/>
      <c r="B166" s="86" t="s">
        <v>484</v>
      </c>
      <c r="C166" s="1"/>
      <c r="D166" s="63"/>
      <c r="E166" s="98"/>
      <c r="F166" s="93"/>
      <c r="G166" s="31"/>
      <c r="H166" s="31"/>
      <c r="I166" s="31"/>
      <c r="J166" s="31"/>
      <c r="K166" s="31"/>
      <c r="L166" s="31"/>
      <c r="M166" s="31"/>
      <c r="N166" s="31"/>
      <c r="O166" s="31"/>
      <c r="P166" s="31"/>
      <c r="Q166" s="31"/>
    </row>
    <row r="167" spans="1:17" s="42" customFormat="1" x14ac:dyDescent="0.25">
      <c r="A167" s="25"/>
      <c r="B167" s="86" t="s">
        <v>485</v>
      </c>
      <c r="C167" s="1"/>
      <c r="D167" s="63"/>
      <c r="E167" s="98"/>
      <c r="F167" s="93"/>
      <c r="G167" s="31"/>
      <c r="H167" s="31"/>
      <c r="I167" s="31"/>
      <c r="J167" s="31"/>
      <c r="K167" s="31"/>
      <c r="L167" s="31"/>
      <c r="M167" s="31"/>
      <c r="N167" s="31"/>
      <c r="O167" s="31"/>
      <c r="P167" s="31"/>
      <c r="Q167" s="31"/>
    </row>
    <row r="168" spans="1:17" s="42" customFormat="1" x14ac:dyDescent="0.25">
      <c r="A168" s="25"/>
      <c r="B168" s="86" t="s">
        <v>486</v>
      </c>
      <c r="C168" s="1"/>
      <c r="D168" s="63"/>
      <c r="E168" s="98"/>
      <c r="F168" s="93"/>
      <c r="G168" s="31"/>
      <c r="H168" s="31"/>
      <c r="I168" s="31"/>
      <c r="J168" s="31"/>
      <c r="K168" s="31"/>
      <c r="L168" s="31"/>
      <c r="M168" s="31"/>
      <c r="N168" s="31"/>
      <c r="O168" s="31"/>
      <c r="P168" s="31"/>
      <c r="Q168" s="31"/>
    </row>
    <row r="169" spans="1:17" s="42" customFormat="1" x14ac:dyDescent="0.25">
      <c r="A169" s="25"/>
      <c r="B169" s="86"/>
      <c r="C169" s="1"/>
      <c r="D169" s="63"/>
      <c r="E169" s="98"/>
      <c r="F169" s="93"/>
      <c r="G169" s="31"/>
      <c r="H169" s="31"/>
      <c r="I169" s="31"/>
      <c r="J169" s="31"/>
      <c r="K169" s="31"/>
      <c r="L169" s="31"/>
      <c r="M169" s="31"/>
      <c r="N169" s="31"/>
      <c r="O169" s="31"/>
      <c r="P169" s="31"/>
      <c r="Q169" s="31"/>
    </row>
    <row r="170" spans="1:17" s="42" customFormat="1" ht="26.4" x14ac:dyDescent="0.25">
      <c r="A170" s="25"/>
      <c r="B170" s="133" t="s">
        <v>608</v>
      </c>
      <c r="C170" s="1"/>
      <c r="D170" s="63"/>
      <c r="E170" s="98"/>
      <c r="F170" s="93"/>
      <c r="G170" s="31"/>
      <c r="H170" s="31"/>
      <c r="I170" s="31"/>
      <c r="J170" s="31"/>
      <c r="K170" s="31"/>
      <c r="L170" s="31"/>
      <c r="M170" s="31"/>
      <c r="N170" s="31"/>
      <c r="O170" s="31"/>
      <c r="P170" s="31"/>
      <c r="Q170" s="31"/>
    </row>
    <row r="171" spans="1:17" s="42" customFormat="1" x14ac:dyDescent="0.25">
      <c r="A171" s="25"/>
      <c r="B171" s="86" t="s">
        <v>178</v>
      </c>
      <c r="C171" s="1"/>
      <c r="D171" s="63"/>
      <c r="E171" s="98"/>
      <c r="F171" s="93"/>
      <c r="G171" s="31"/>
      <c r="H171" s="31"/>
      <c r="I171" s="31"/>
      <c r="J171" s="31"/>
      <c r="K171" s="31"/>
      <c r="L171" s="31"/>
      <c r="M171" s="31"/>
      <c r="N171" s="31"/>
      <c r="O171" s="31"/>
      <c r="P171" s="31"/>
      <c r="Q171" s="31"/>
    </row>
    <row r="172" spans="1:17" s="42" customFormat="1" x14ac:dyDescent="0.25">
      <c r="A172" s="25"/>
      <c r="B172" s="86" t="s">
        <v>179</v>
      </c>
      <c r="C172" s="1" t="s">
        <v>38</v>
      </c>
      <c r="D172" s="63"/>
      <c r="E172" s="98"/>
      <c r="F172" s="93">
        <f>E172*D172</f>
        <v>0</v>
      </c>
      <c r="G172" s="31"/>
      <c r="H172" s="31"/>
      <c r="I172" s="31"/>
      <c r="J172" s="31"/>
      <c r="K172" s="31"/>
      <c r="L172" s="31"/>
      <c r="M172" s="31"/>
      <c r="N172" s="31"/>
      <c r="O172" s="31"/>
      <c r="P172" s="31"/>
      <c r="Q172" s="31"/>
    </row>
    <row r="173" spans="1:17" s="42" customFormat="1" x14ac:dyDescent="0.25">
      <c r="A173" s="25"/>
      <c r="B173" s="86" t="s">
        <v>484</v>
      </c>
      <c r="C173" s="1"/>
      <c r="D173" s="63"/>
      <c r="E173" s="98"/>
      <c r="F173" s="93"/>
      <c r="G173" s="31"/>
      <c r="H173" s="31"/>
      <c r="I173" s="31"/>
      <c r="J173" s="31"/>
      <c r="K173" s="31"/>
      <c r="L173" s="31"/>
      <c r="M173" s="31"/>
      <c r="N173" s="31"/>
      <c r="O173" s="31"/>
      <c r="P173" s="31"/>
      <c r="Q173" s="31"/>
    </row>
    <row r="174" spans="1:17" s="42" customFormat="1" x14ac:dyDescent="0.25">
      <c r="A174" s="25"/>
      <c r="B174" s="86" t="s">
        <v>485</v>
      </c>
      <c r="C174" s="1"/>
      <c r="D174" s="63"/>
      <c r="E174" s="98"/>
      <c r="F174" s="93"/>
      <c r="G174" s="31"/>
      <c r="H174" s="31"/>
      <c r="I174" s="31"/>
      <c r="J174" s="31"/>
      <c r="K174" s="31"/>
      <c r="L174" s="31"/>
      <c r="M174" s="31"/>
      <c r="N174" s="31"/>
      <c r="O174" s="31"/>
      <c r="P174" s="31"/>
      <c r="Q174" s="31"/>
    </row>
    <row r="175" spans="1:17" s="42" customFormat="1" x14ac:dyDescent="0.25">
      <c r="A175" s="25"/>
      <c r="B175" s="86" t="s">
        <v>486</v>
      </c>
      <c r="C175" s="1"/>
      <c r="D175" s="63"/>
      <c r="E175" s="98"/>
      <c r="F175" s="93"/>
      <c r="G175" s="31"/>
      <c r="H175" s="31"/>
      <c r="I175" s="31"/>
      <c r="J175" s="31"/>
      <c r="K175" s="31"/>
      <c r="L175" s="31"/>
      <c r="M175" s="31"/>
      <c r="N175" s="31"/>
      <c r="O175" s="31"/>
      <c r="P175" s="31"/>
      <c r="Q175" s="31"/>
    </row>
    <row r="176" spans="1:17" s="42" customFormat="1" x14ac:dyDescent="0.25">
      <c r="A176" s="25"/>
      <c r="B176" s="86"/>
      <c r="C176" s="1"/>
      <c r="D176" s="63"/>
      <c r="E176" s="98"/>
      <c r="F176" s="93"/>
      <c r="G176" s="31"/>
      <c r="H176" s="31"/>
      <c r="I176" s="31"/>
      <c r="J176" s="31"/>
      <c r="K176" s="31"/>
      <c r="L176" s="31"/>
      <c r="M176" s="31"/>
      <c r="N176" s="31"/>
      <c r="O176" s="31"/>
      <c r="P176" s="31"/>
      <c r="Q176" s="31"/>
    </row>
    <row r="177" spans="1:17" s="42" customFormat="1" x14ac:dyDescent="0.25">
      <c r="A177" s="25"/>
      <c r="B177" s="86" t="s">
        <v>179</v>
      </c>
      <c r="C177" s="1" t="s">
        <v>38</v>
      </c>
      <c r="D177" s="63"/>
      <c r="E177" s="98"/>
      <c r="F177" s="93">
        <f>E177*D177</f>
        <v>0</v>
      </c>
      <c r="G177" s="31"/>
      <c r="H177" s="31"/>
      <c r="I177" s="31"/>
      <c r="J177" s="31"/>
      <c r="K177" s="31"/>
      <c r="L177" s="31"/>
      <c r="M177" s="31"/>
      <c r="N177" s="31"/>
      <c r="O177" s="31"/>
      <c r="P177" s="31"/>
      <c r="Q177" s="31"/>
    </row>
    <row r="178" spans="1:17" s="42" customFormat="1" x14ac:dyDescent="0.25">
      <c r="A178" s="25"/>
      <c r="B178" s="86" t="s">
        <v>484</v>
      </c>
      <c r="C178" s="1"/>
      <c r="D178" s="63"/>
      <c r="E178" s="98"/>
      <c r="F178" s="93"/>
      <c r="G178" s="31"/>
      <c r="H178" s="31"/>
      <c r="I178" s="31"/>
      <c r="J178" s="31"/>
      <c r="K178" s="31"/>
      <c r="L178" s="31"/>
      <c r="M178" s="31"/>
      <c r="N178" s="31"/>
      <c r="O178" s="31"/>
      <c r="P178" s="31"/>
      <c r="Q178" s="31"/>
    </row>
    <row r="179" spans="1:17" s="42" customFormat="1" x14ac:dyDescent="0.25">
      <c r="A179" s="25"/>
      <c r="B179" s="86" t="s">
        <v>485</v>
      </c>
      <c r="C179" s="1"/>
      <c r="D179" s="63"/>
      <c r="E179" s="98"/>
      <c r="F179" s="93"/>
      <c r="G179" s="31"/>
      <c r="H179" s="31"/>
      <c r="I179" s="31"/>
      <c r="J179" s="31"/>
      <c r="K179" s="31"/>
      <c r="L179" s="31"/>
      <c r="M179" s="31"/>
      <c r="N179" s="31"/>
      <c r="O179" s="31"/>
      <c r="P179" s="31"/>
      <c r="Q179" s="31"/>
    </row>
    <row r="180" spans="1:17" s="42" customFormat="1" x14ac:dyDescent="0.25">
      <c r="A180" s="25"/>
      <c r="B180" s="86" t="s">
        <v>486</v>
      </c>
      <c r="C180" s="1"/>
      <c r="D180" s="63"/>
      <c r="E180" s="98"/>
      <c r="F180" s="93"/>
      <c r="G180" s="31"/>
      <c r="H180" s="31"/>
      <c r="I180" s="31"/>
      <c r="J180" s="31"/>
      <c r="K180" s="31"/>
      <c r="L180" s="31"/>
      <c r="M180" s="31"/>
      <c r="N180" s="31"/>
      <c r="O180" s="31"/>
      <c r="P180" s="31"/>
      <c r="Q180" s="31"/>
    </row>
    <row r="181" spans="1:17" s="42" customFormat="1" x14ac:dyDescent="0.25">
      <c r="A181" s="25"/>
      <c r="B181" s="86"/>
      <c r="C181" s="1"/>
      <c r="D181" s="63"/>
      <c r="E181" s="98"/>
      <c r="F181" s="93"/>
      <c r="G181" s="31"/>
      <c r="H181" s="31"/>
      <c r="I181" s="31"/>
      <c r="J181" s="31"/>
      <c r="K181" s="31"/>
      <c r="L181" s="31"/>
      <c r="M181" s="31"/>
      <c r="N181" s="31"/>
      <c r="O181" s="31"/>
      <c r="P181" s="31"/>
      <c r="Q181" s="31"/>
    </row>
    <row r="182" spans="1:17" s="42" customFormat="1" ht="26.4" x14ac:dyDescent="0.25">
      <c r="A182" s="25"/>
      <c r="B182" s="133" t="s">
        <v>609</v>
      </c>
      <c r="C182" s="1"/>
      <c r="D182" s="63"/>
      <c r="E182" s="98"/>
      <c r="F182" s="93"/>
      <c r="G182" s="31"/>
      <c r="H182" s="31"/>
      <c r="I182" s="31"/>
      <c r="J182" s="31"/>
      <c r="K182" s="31"/>
      <c r="L182" s="31"/>
      <c r="M182" s="31"/>
      <c r="N182" s="31"/>
      <c r="O182" s="31"/>
      <c r="P182" s="31"/>
      <c r="Q182" s="31"/>
    </row>
    <row r="183" spans="1:17" s="42" customFormat="1" x14ac:dyDescent="0.25">
      <c r="A183" s="25"/>
      <c r="B183" s="86" t="s">
        <v>178</v>
      </c>
      <c r="C183" s="1"/>
      <c r="D183" s="63"/>
      <c r="E183" s="98"/>
      <c r="F183" s="93"/>
      <c r="G183" s="31"/>
      <c r="H183" s="31"/>
      <c r="I183" s="31"/>
      <c r="J183" s="31"/>
      <c r="K183" s="31"/>
      <c r="L183" s="31"/>
      <c r="M183" s="31"/>
      <c r="N183" s="31"/>
      <c r="O183" s="31"/>
      <c r="P183" s="31"/>
      <c r="Q183" s="31"/>
    </row>
    <row r="184" spans="1:17" s="42" customFormat="1" x14ac:dyDescent="0.25">
      <c r="A184" s="25"/>
      <c r="B184" s="86" t="s">
        <v>179</v>
      </c>
      <c r="C184" s="1" t="s">
        <v>38</v>
      </c>
      <c r="D184" s="63"/>
      <c r="E184" s="98"/>
      <c r="F184" s="93">
        <f>E184*D184</f>
        <v>0</v>
      </c>
      <c r="G184" s="31"/>
      <c r="H184" s="31"/>
      <c r="I184" s="31"/>
      <c r="J184" s="31"/>
      <c r="K184" s="31"/>
      <c r="L184" s="31"/>
      <c r="M184" s="31"/>
      <c r="N184" s="31"/>
      <c r="O184" s="31"/>
      <c r="P184" s="31"/>
      <c r="Q184" s="31"/>
    </row>
    <row r="185" spans="1:17" s="42" customFormat="1" x14ac:dyDescent="0.25">
      <c r="A185" s="25"/>
      <c r="B185" s="86" t="s">
        <v>484</v>
      </c>
      <c r="C185" s="1"/>
      <c r="D185" s="63"/>
      <c r="E185" s="98"/>
      <c r="F185" s="93"/>
      <c r="G185" s="31"/>
      <c r="H185" s="31"/>
      <c r="I185" s="31"/>
      <c r="J185" s="31"/>
      <c r="K185" s="31"/>
      <c r="L185" s="31"/>
      <c r="M185" s="31"/>
      <c r="N185" s="31"/>
      <c r="O185" s="31"/>
      <c r="P185" s="31"/>
      <c r="Q185" s="31"/>
    </row>
    <row r="186" spans="1:17" s="42" customFormat="1" x14ac:dyDescent="0.25">
      <c r="A186" s="25"/>
      <c r="B186" s="86" t="s">
        <v>485</v>
      </c>
      <c r="C186" s="1"/>
      <c r="D186" s="63"/>
      <c r="E186" s="98"/>
      <c r="F186" s="93"/>
      <c r="G186" s="31"/>
      <c r="H186" s="31"/>
      <c r="I186" s="31"/>
      <c r="J186" s="31"/>
      <c r="K186" s="31"/>
      <c r="L186" s="31"/>
      <c r="M186" s="31"/>
      <c r="N186" s="31"/>
      <c r="O186" s="31"/>
      <c r="P186" s="31"/>
      <c r="Q186" s="31"/>
    </row>
    <row r="187" spans="1:17" s="42" customFormat="1" x14ac:dyDescent="0.25">
      <c r="A187" s="25"/>
      <c r="B187" s="86" t="s">
        <v>486</v>
      </c>
      <c r="C187" s="1"/>
      <c r="D187" s="63"/>
      <c r="E187" s="98"/>
      <c r="F187" s="93"/>
      <c r="G187" s="31"/>
      <c r="H187" s="31"/>
      <c r="I187" s="31"/>
      <c r="J187" s="31"/>
      <c r="K187" s="31"/>
      <c r="L187" s="31"/>
      <c r="M187" s="31"/>
      <c r="N187" s="31"/>
      <c r="O187" s="31"/>
      <c r="P187" s="31"/>
      <c r="Q187" s="31"/>
    </row>
    <row r="188" spans="1:17" s="42" customFormat="1" x14ac:dyDescent="0.25">
      <c r="A188" s="25"/>
      <c r="B188" s="86"/>
      <c r="C188" s="1"/>
      <c r="D188" s="63"/>
      <c r="E188" s="98"/>
      <c r="F188" s="93"/>
      <c r="G188" s="31"/>
      <c r="H188" s="31"/>
      <c r="I188" s="31"/>
      <c r="J188" s="31"/>
      <c r="K188" s="31"/>
      <c r="L188" s="31"/>
      <c r="M188" s="31"/>
      <c r="N188" s="31"/>
      <c r="O188" s="31"/>
      <c r="P188" s="31"/>
      <c r="Q188" s="31"/>
    </row>
    <row r="189" spans="1:17" s="42" customFormat="1" x14ac:dyDescent="0.25">
      <c r="A189" s="25"/>
      <c r="B189" s="86" t="s">
        <v>179</v>
      </c>
      <c r="C189" s="1" t="s">
        <v>38</v>
      </c>
      <c r="D189" s="63"/>
      <c r="E189" s="98"/>
      <c r="F189" s="93">
        <f>E189*D189</f>
        <v>0</v>
      </c>
      <c r="G189" s="31"/>
      <c r="H189" s="31"/>
      <c r="I189" s="31"/>
      <c r="J189" s="31"/>
      <c r="K189" s="31"/>
      <c r="L189" s="31"/>
      <c r="M189" s="31"/>
      <c r="N189" s="31"/>
      <c r="O189" s="31"/>
      <c r="P189" s="31"/>
      <c r="Q189" s="31"/>
    </row>
    <row r="190" spans="1:17" s="42" customFormat="1" x14ac:dyDescent="0.25">
      <c r="A190" s="25"/>
      <c r="B190" s="86" t="s">
        <v>484</v>
      </c>
      <c r="C190" s="1"/>
      <c r="D190" s="63"/>
      <c r="E190" s="98"/>
      <c r="F190" s="93"/>
      <c r="G190" s="31"/>
      <c r="H190" s="31"/>
      <c r="I190" s="31"/>
      <c r="J190" s="31"/>
      <c r="K190" s="31"/>
      <c r="L190" s="31"/>
      <c r="M190" s="31"/>
      <c r="N190" s="31"/>
      <c r="O190" s="31"/>
      <c r="P190" s="31"/>
      <c r="Q190" s="31"/>
    </row>
    <row r="191" spans="1:17" s="42" customFormat="1" x14ac:dyDescent="0.25">
      <c r="A191" s="25"/>
      <c r="B191" s="86" t="s">
        <v>485</v>
      </c>
      <c r="C191" s="1"/>
      <c r="D191" s="63"/>
      <c r="E191" s="98"/>
      <c r="F191" s="93"/>
      <c r="G191" s="31"/>
      <c r="H191" s="31"/>
      <c r="I191" s="31"/>
      <c r="J191" s="31"/>
      <c r="K191" s="31"/>
      <c r="L191" s="31"/>
      <c r="M191" s="31"/>
      <c r="N191" s="31"/>
      <c r="O191" s="31"/>
      <c r="P191" s="31"/>
      <c r="Q191" s="31"/>
    </row>
    <row r="192" spans="1:17" s="42" customFormat="1" x14ac:dyDescent="0.25">
      <c r="A192" s="25"/>
      <c r="B192" s="86" t="s">
        <v>486</v>
      </c>
      <c r="C192" s="1"/>
      <c r="D192" s="63"/>
      <c r="E192" s="98"/>
      <c r="F192" s="93"/>
      <c r="G192" s="31"/>
      <c r="H192" s="31"/>
      <c r="I192" s="31"/>
      <c r="J192" s="31"/>
      <c r="K192" s="31"/>
      <c r="L192" s="31"/>
      <c r="M192" s="31"/>
      <c r="N192" s="31"/>
      <c r="O192" s="31"/>
      <c r="P192" s="31"/>
      <c r="Q192" s="31"/>
    </row>
    <row r="193" spans="1:17" s="42" customFormat="1" x14ac:dyDescent="0.25">
      <c r="A193" s="25"/>
      <c r="B193" s="86"/>
      <c r="C193" s="1"/>
      <c r="D193" s="63"/>
      <c r="E193" s="98"/>
      <c r="F193" s="93"/>
      <c r="G193" s="31"/>
      <c r="H193" s="31"/>
      <c r="I193" s="31"/>
      <c r="J193" s="31"/>
      <c r="K193" s="31"/>
      <c r="L193" s="31"/>
      <c r="M193" s="31"/>
      <c r="N193" s="31"/>
      <c r="O193" s="31"/>
      <c r="P193" s="31"/>
      <c r="Q193" s="31"/>
    </row>
    <row r="194" spans="1:17" s="42" customFormat="1" ht="26.4" x14ac:dyDescent="0.25">
      <c r="A194" s="25"/>
      <c r="B194" s="133" t="s">
        <v>610</v>
      </c>
      <c r="C194" s="1"/>
      <c r="D194" s="63"/>
      <c r="E194" s="98"/>
      <c r="F194" s="93"/>
      <c r="G194" s="31"/>
      <c r="H194" s="31"/>
      <c r="I194" s="31"/>
      <c r="J194" s="31"/>
      <c r="K194" s="31"/>
      <c r="L194" s="31"/>
      <c r="M194" s="31"/>
      <c r="N194" s="31"/>
      <c r="O194" s="31"/>
      <c r="P194" s="31"/>
      <c r="Q194" s="31"/>
    </row>
    <row r="195" spans="1:17" s="42" customFormat="1" x14ac:dyDescent="0.25">
      <c r="A195" s="25"/>
      <c r="B195" s="86" t="s">
        <v>178</v>
      </c>
      <c r="C195" s="1"/>
      <c r="D195" s="63"/>
      <c r="E195" s="98"/>
      <c r="F195" s="93"/>
      <c r="G195" s="31"/>
      <c r="H195" s="31"/>
      <c r="I195" s="31"/>
      <c r="J195" s="31"/>
      <c r="K195" s="31"/>
      <c r="L195" s="31"/>
      <c r="M195" s="31"/>
      <c r="N195" s="31"/>
      <c r="O195" s="31"/>
      <c r="P195" s="31"/>
      <c r="Q195" s="31"/>
    </row>
    <row r="196" spans="1:17" s="42" customFormat="1" x14ac:dyDescent="0.25">
      <c r="A196" s="25"/>
      <c r="B196" s="86" t="s">
        <v>179</v>
      </c>
      <c r="C196" s="1" t="s">
        <v>38</v>
      </c>
      <c r="D196" s="63"/>
      <c r="E196" s="98"/>
      <c r="F196" s="93">
        <f>E196*D196</f>
        <v>0</v>
      </c>
      <c r="G196" s="31"/>
      <c r="H196" s="31"/>
      <c r="I196" s="31"/>
      <c r="J196" s="31"/>
      <c r="K196" s="31"/>
      <c r="L196" s="31"/>
      <c r="M196" s="31"/>
      <c r="N196" s="31"/>
      <c r="O196" s="31"/>
      <c r="P196" s="31"/>
      <c r="Q196" s="31"/>
    </row>
    <row r="197" spans="1:17" s="42" customFormat="1" x14ac:dyDescent="0.25">
      <c r="A197" s="25"/>
      <c r="B197" s="86" t="s">
        <v>484</v>
      </c>
      <c r="C197" s="1"/>
      <c r="D197" s="63"/>
      <c r="E197" s="98"/>
      <c r="F197" s="93"/>
      <c r="G197" s="31"/>
      <c r="H197" s="31"/>
      <c r="I197" s="31"/>
      <c r="J197" s="31"/>
      <c r="K197" s="31"/>
      <c r="L197" s="31"/>
      <c r="M197" s="31"/>
      <c r="N197" s="31"/>
      <c r="O197" s="31"/>
      <c r="P197" s="31"/>
      <c r="Q197" s="31"/>
    </row>
    <row r="198" spans="1:17" s="42" customFormat="1" x14ac:dyDescent="0.25">
      <c r="A198" s="25"/>
      <c r="B198" s="86" t="s">
        <v>485</v>
      </c>
      <c r="C198" s="1"/>
      <c r="D198" s="63"/>
      <c r="E198" s="98"/>
      <c r="F198" s="93"/>
      <c r="G198" s="31"/>
      <c r="H198" s="31"/>
      <c r="I198" s="31"/>
      <c r="J198" s="31"/>
      <c r="K198" s="31"/>
      <c r="L198" s="31"/>
      <c r="M198" s="31"/>
      <c r="N198" s="31"/>
      <c r="O198" s="31"/>
      <c r="P198" s="31"/>
      <c r="Q198" s="31"/>
    </row>
    <row r="199" spans="1:17" s="42" customFormat="1" x14ac:dyDescent="0.25">
      <c r="A199" s="25"/>
      <c r="B199" s="86" t="s">
        <v>486</v>
      </c>
      <c r="C199" s="1"/>
      <c r="D199" s="63"/>
      <c r="E199" s="98"/>
      <c r="F199" s="93"/>
      <c r="G199" s="31"/>
      <c r="H199" s="31"/>
      <c r="I199" s="31"/>
      <c r="J199" s="31"/>
      <c r="K199" s="31"/>
      <c r="L199" s="31"/>
      <c r="M199" s="31"/>
      <c r="N199" s="31"/>
      <c r="O199" s="31"/>
      <c r="P199" s="31"/>
      <c r="Q199" s="31"/>
    </row>
    <row r="200" spans="1:17" s="42" customFormat="1" x14ac:dyDescent="0.25">
      <c r="A200" s="25"/>
      <c r="B200" s="86"/>
      <c r="C200" s="1"/>
      <c r="D200" s="63"/>
      <c r="E200" s="98"/>
      <c r="F200" s="93"/>
      <c r="G200" s="31"/>
      <c r="H200" s="31"/>
      <c r="I200" s="31"/>
      <c r="J200" s="31"/>
      <c r="K200" s="31"/>
      <c r="L200" s="31"/>
      <c r="M200" s="31"/>
      <c r="N200" s="31"/>
      <c r="O200" s="31"/>
      <c r="P200" s="31"/>
      <c r="Q200" s="31"/>
    </row>
    <row r="201" spans="1:17" s="42" customFormat="1" x14ac:dyDescent="0.25">
      <c r="A201" s="25"/>
      <c r="B201" s="86" t="s">
        <v>179</v>
      </c>
      <c r="C201" s="1" t="s">
        <v>38</v>
      </c>
      <c r="D201" s="63"/>
      <c r="E201" s="98"/>
      <c r="F201" s="93">
        <f>E201*D201</f>
        <v>0</v>
      </c>
      <c r="G201" s="31"/>
      <c r="H201" s="31"/>
      <c r="I201" s="31"/>
      <c r="J201" s="31"/>
      <c r="K201" s="31"/>
      <c r="L201" s="31"/>
      <c r="M201" s="31"/>
      <c r="N201" s="31"/>
      <c r="O201" s="31"/>
      <c r="P201" s="31"/>
      <c r="Q201" s="31"/>
    </row>
    <row r="202" spans="1:17" s="42" customFormat="1" x14ac:dyDescent="0.25">
      <c r="A202" s="25"/>
      <c r="B202" s="86" t="s">
        <v>484</v>
      </c>
      <c r="C202" s="1"/>
      <c r="D202" s="63"/>
      <c r="E202" s="98"/>
      <c r="F202" s="93"/>
      <c r="G202" s="31"/>
      <c r="H202" s="31"/>
      <c r="I202" s="31"/>
      <c r="J202" s="31"/>
      <c r="K202" s="31"/>
      <c r="L202" s="31"/>
      <c r="M202" s="31"/>
      <c r="N202" s="31"/>
      <c r="O202" s="31"/>
      <c r="P202" s="31"/>
      <c r="Q202" s="31"/>
    </row>
    <row r="203" spans="1:17" s="42" customFormat="1" x14ac:dyDescent="0.25">
      <c r="A203" s="25"/>
      <c r="B203" s="86" t="s">
        <v>485</v>
      </c>
      <c r="C203" s="1"/>
      <c r="D203" s="63"/>
      <c r="E203" s="98"/>
      <c r="F203" s="93"/>
      <c r="G203" s="31"/>
      <c r="H203" s="31"/>
      <c r="I203" s="31"/>
      <c r="J203" s="31"/>
      <c r="K203" s="31"/>
      <c r="L203" s="31"/>
      <c r="M203" s="31"/>
      <c r="N203" s="31"/>
      <c r="O203" s="31"/>
      <c r="P203" s="31"/>
      <c r="Q203" s="31"/>
    </row>
    <row r="204" spans="1:17" s="42" customFormat="1" x14ac:dyDescent="0.25">
      <c r="A204" s="25"/>
      <c r="B204" s="86" t="s">
        <v>486</v>
      </c>
      <c r="C204" s="1"/>
      <c r="D204" s="63"/>
      <c r="E204" s="98"/>
      <c r="F204" s="93"/>
      <c r="G204" s="31"/>
      <c r="H204" s="31"/>
      <c r="I204" s="31"/>
      <c r="J204" s="31"/>
      <c r="K204" s="31"/>
      <c r="L204" s="31"/>
      <c r="M204" s="31"/>
      <c r="N204" s="31"/>
      <c r="O204" s="31"/>
      <c r="P204" s="31"/>
      <c r="Q204" s="31"/>
    </row>
    <row r="205" spans="1:17" s="42" customFormat="1" x14ac:dyDescent="0.25">
      <c r="A205" s="25"/>
      <c r="B205" s="86"/>
      <c r="C205" s="1"/>
      <c r="D205" s="63"/>
      <c r="E205" s="98"/>
      <c r="F205" s="93"/>
      <c r="G205" s="31"/>
      <c r="H205" s="31"/>
      <c r="I205" s="31"/>
      <c r="J205" s="31"/>
      <c r="K205" s="31"/>
      <c r="L205" s="31"/>
      <c r="M205" s="31"/>
      <c r="N205" s="31"/>
      <c r="O205" s="31"/>
      <c r="P205" s="31"/>
      <c r="Q205" s="31"/>
    </row>
    <row r="206" spans="1:17" s="42" customFormat="1" x14ac:dyDescent="0.25">
      <c r="A206" s="25"/>
      <c r="B206" s="133" t="s">
        <v>144</v>
      </c>
      <c r="C206" s="1" t="s">
        <v>40</v>
      </c>
      <c r="D206" s="63"/>
      <c r="E206" s="98"/>
      <c r="F206" s="93">
        <f>E206*D206</f>
        <v>0</v>
      </c>
      <c r="G206" s="31"/>
      <c r="H206" s="31"/>
      <c r="I206" s="31"/>
      <c r="J206" s="31"/>
      <c r="K206" s="31"/>
      <c r="L206" s="31"/>
      <c r="M206" s="31"/>
      <c r="N206" s="31"/>
      <c r="O206" s="31"/>
      <c r="P206" s="31"/>
      <c r="Q206" s="31"/>
    </row>
    <row r="207" spans="1:17" s="42" customFormat="1" x14ac:dyDescent="0.25">
      <c r="A207" s="25"/>
      <c r="B207" s="23"/>
      <c r="C207" s="1"/>
      <c r="D207" s="63"/>
      <c r="E207" s="98"/>
      <c r="F207" s="93"/>
      <c r="G207" s="31"/>
      <c r="H207" s="31"/>
      <c r="I207" s="31"/>
      <c r="J207" s="31"/>
      <c r="K207" s="31"/>
      <c r="L207" s="31"/>
      <c r="M207" s="31"/>
      <c r="N207" s="31"/>
      <c r="O207" s="31"/>
      <c r="P207" s="31"/>
      <c r="Q207" s="31"/>
    </row>
    <row r="208" spans="1:17" s="42" customFormat="1" ht="39.6" x14ac:dyDescent="0.25">
      <c r="A208" s="25"/>
      <c r="B208" s="133" t="s">
        <v>603</v>
      </c>
      <c r="C208" s="1" t="s">
        <v>38</v>
      </c>
      <c r="D208" s="63"/>
      <c r="E208" s="98"/>
      <c r="F208" s="93">
        <f>E208*D208</f>
        <v>0</v>
      </c>
      <c r="G208" s="31"/>
      <c r="H208" s="31"/>
      <c r="I208" s="31"/>
      <c r="J208" s="31"/>
      <c r="K208" s="31"/>
      <c r="L208" s="31"/>
      <c r="M208" s="31"/>
      <c r="N208" s="31"/>
      <c r="O208" s="31"/>
      <c r="P208" s="31"/>
      <c r="Q208" s="31"/>
    </row>
    <row r="209" spans="1:17" s="42" customFormat="1" x14ac:dyDescent="0.25">
      <c r="A209" s="25"/>
      <c r="B209" s="23"/>
      <c r="C209" s="1"/>
      <c r="D209" s="63"/>
      <c r="E209" s="98"/>
      <c r="F209" s="96"/>
      <c r="G209" s="31"/>
      <c r="H209" s="31"/>
      <c r="I209" s="31"/>
      <c r="J209" s="31"/>
      <c r="K209" s="31"/>
      <c r="L209" s="31"/>
      <c r="M209" s="31"/>
      <c r="N209" s="31"/>
      <c r="O209" s="31"/>
      <c r="P209" s="31"/>
      <c r="Q209" s="31"/>
    </row>
    <row r="210" spans="1:17" s="42" customFormat="1" x14ac:dyDescent="0.25">
      <c r="A210" s="25"/>
      <c r="B210" s="54" t="s">
        <v>29</v>
      </c>
      <c r="C210" s="55"/>
      <c r="D210" s="63"/>
      <c r="E210" s="98"/>
      <c r="F210" s="97">
        <f>SUM(F118:F209)</f>
        <v>0</v>
      </c>
      <c r="G210" s="31"/>
      <c r="H210" s="31"/>
      <c r="I210" s="31"/>
      <c r="J210" s="31"/>
      <c r="K210" s="31"/>
      <c r="L210" s="31"/>
      <c r="M210" s="31"/>
      <c r="N210" s="31"/>
      <c r="O210" s="31"/>
      <c r="P210" s="31"/>
      <c r="Q210" s="31"/>
    </row>
    <row r="211" spans="1:17" s="42" customFormat="1" x14ac:dyDescent="0.25">
      <c r="A211" s="25"/>
      <c r="B211" s="59"/>
      <c r="C211" s="1"/>
      <c r="D211" s="63"/>
      <c r="E211" s="98"/>
      <c r="F211" s="93"/>
      <c r="G211" s="31"/>
      <c r="H211" s="31"/>
      <c r="I211" s="31"/>
      <c r="J211" s="31"/>
      <c r="K211" s="31"/>
      <c r="L211" s="31"/>
      <c r="M211" s="31"/>
      <c r="N211" s="31"/>
      <c r="O211" s="31"/>
      <c r="P211" s="31"/>
      <c r="Q211" s="31"/>
    </row>
    <row r="212" spans="1:17" s="42" customFormat="1" x14ac:dyDescent="0.25">
      <c r="A212" s="25"/>
      <c r="B212" s="59"/>
      <c r="C212" s="1"/>
      <c r="D212" s="63"/>
      <c r="E212" s="98"/>
      <c r="F212" s="93"/>
      <c r="G212" s="31"/>
      <c r="H212" s="31"/>
      <c r="I212" s="31"/>
      <c r="J212" s="31"/>
      <c r="K212" s="31"/>
      <c r="L212" s="31"/>
      <c r="M212" s="31"/>
      <c r="N212" s="31"/>
      <c r="O212" s="31"/>
      <c r="P212" s="31"/>
      <c r="Q212" s="31"/>
    </row>
    <row r="213" spans="1:17" s="42" customFormat="1" ht="26.4" x14ac:dyDescent="0.25">
      <c r="A213" s="25" t="s">
        <v>30</v>
      </c>
      <c r="B213" s="23" t="s">
        <v>479</v>
      </c>
      <c r="C213" s="1"/>
      <c r="D213" s="63"/>
      <c r="E213" s="98"/>
      <c r="F213" s="93"/>
      <c r="G213" s="31"/>
      <c r="H213" s="31"/>
      <c r="I213" s="31"/>
      <c r="J213" s="31"/>
      <c r="K213" s="31"/>
      <c r="L213" s="31"/>
      <c r="M213" s="31"/>
      <c r="N213" s="31"/>
      <c r="O213" s="31"/>
      <c r="P213" s="31"/>
      <c r="Q213" s="31"/>
    </row>
    <row r="214" spans="1:17" s="42" customFormat="1" x14ac:dyDescent="0.25">
      <c r="A214" s="25"/>
      <c r="B214" s="59"/>
      <c r="C214" s="1"/>
      <c r="D214" s="63"/>
      <c r="E214" s="98"/>
      <c r="F214" s="93"/>
      <c r="G214" s="31"/>
      <c r="H214" s="31"/>
      <c r="I214" s="31"/>
      <c r="J214" s="31"/>
      <c r="K214" s="31"/>
      <c r="L214" s="31"/>
      <c r="M214" s="31"/>
      <c r="N214" s="31"/>
      <c r="O214" s="31"/>
      <c r="P214" s="31"/>
      <c r="Q214" s="31"/>
    </row>
    <row r="215" spans="1:17" s="42" customFormat="1" ht="39.6" x14ac:dyDescent="0.25">
      <c r="A215" s="25"/>
      <c r="B215" s="133" t="s">
        <v>488</v>
      </c>
      <c r="C215" s="1"/>
      <c r="D215" s="63"/>
      <c r="E215" s="98"/>
      <c r="F215" s="93"/>
      <c r="G215" s="31"/>
      <c r="H215" s="31"/>
      <c r="I215" s="31"/>
      <c r="J215" s="31"/>
      <c r="K215" s="31"/>
      <c r="L215" s="31"/>
      <c r="M215" s="31"/>
      <c r="N215" s="31"/>
      <c r="O215" s="31"/>
      <c r="P215" s="31"/>
      <c r="Q215" s="31"/>
    </row>
    <row r="216" spans="1:17" s="42" customFormat="1" x14ac:dyDescent="0.25">
      <c r="A216" s="25"/>
      <c r="B216" s="86" t="s">
        <v>178</v>
      </c>
      <c r="C216" s="1"/>
      <c r="D216" s="63"/>
      <c r="E216" s="98"/>
      <c r="F216" s="93"/>
      <c r="G216" s="31"/>
      <c r="H216" s="31"/>
      <c r="I216" s="31"/>
      <c r="J216" s="31"/>
      <c r="K216" s="31"/>
      <c r="L216" s="31"/>
      <c r="M216" s="31"/>
      <c r="N216" s="31"/>
      <c r="O216" s="31"/>
      <c r="P216" s="31"/>
      <c r="Q216" s="31"/>
    </row>
    <row r="217" spans="1:17" s="42" customFormat="1" x14ac:dyDescent="0.25">
      <c r="A217" s="25"/>
      <c r="B217" s="86" t="s">
        <v>179</v>
      </c>
      <c r="C217" s="1" t="s">
        <v>38</v>
      </c>
      <c r="D217" s="63"/>
      <c r="E217" s="98"/>
      <c r="F217" s="93">
        <f>E217*D217</f>
        <v>0</v>
      </c>
      <c r="G217" s="31"/>
      <c r="H217" s="31"/>
      <c r="I217" s="31"/>
      <c r="J217" s="31"/>
      <c r="K217" s="31"/>
      <c r="L217" s="31"/>
      <c r="M217" s="31"/>
      <c r="N217" s="31"/>
      <c r="O217" s="31"/>
      <c r="P217" s="31"/>
      <c r="Q217" s="31"/>
    </row>
    <row r="218" spans="1:17" s="42" customFormat="1" x14ac:dyDescent="0.25">
      <c r="A218" s="25"/>
      <c r="B218" s="86" t="s">
        <v>484</v>
      </c>
      <c r="C218" s="1"/>
      <c r="D218" s="63"/>
      <c r="E218" s="98"/>
      <c r="F218" s="93"/>
      <c r="G218" s="31"/>
      <c r="H218" s="31"/>
      <c r="I218" s="31"/>
      <c r="J218" s="31"/>
      <c r="K218" s="31"/>
      <c r="L218" s="31"/>
      <c r="M218" s="31"/>
      <c r="N218" s="31"/>
      <c r="O218" s="31"/>
      <c r="P218" s="31"/>
      <c r="Q218" s="31"/>
    </row>
    <row r="219" spans="1:17" s="42" customFormat="1" x14ac:dyDescent="0.25">
      <c r="A219" s="25"/>
      <c r="B219" s="86" t="s">
        <v>485</v>
      </c>
      <c r="C219" s="1"/>
      <c r="D219" s="63"/>
      <c r="E219" s="98"/>
      <c r="F219" s="93"/>
      <c r="G219" s="31"/>
      <c r="H219" s="31"/>
      <c r="I219" s="31"/>
      <c r="J219" s="31"/>
      <c r="K219" s="31"/>
      <c r="L219" s="31"/>
      <c r="M219" s="31"/>
      <c r="N219" s="31"/>
      <c r="O219" s="31"/>
      <c r="P219" s="31"/>
      <c r="Q219" s="31"/>
    </row>
    <row r="220" spans="1:17" s="42" customFormat="1" x14ac:dyDescent="0.25">
      <c r="A220" s="25"/>
      <c r="B220" s="86" t="s">
        <v>486</v>
      </c>
      <c r="C220" s="1"/>
      <c r="D220" s="63"/>
      <c r="E220" s="98"/>
      <c r="F220" s="93"/>
      <c r="G220" s="31"/>
      <c r="H220" s="31"/>
      <c r="I220" s="31"/>
      <c r="J220" s="31"/>
      <c r="K220" s="31"/>
      <c r="L220" s="31"/>
      <c r="M220" s="31"/>
      <c r="N220" s="31"/>
      <c r="O220" s="31"/>
      <c r="P220" s="31"/>
      <c r="Q220" s="31"/>
    </row>
    <row r="221" spans="1:17" s="42" customFormat="1" x14ac:dyDescent="0.25">
      <c r="A221" s="25"/>
      <c r="B221" s="86"/>
      <c r="C221" s="1"/>
      <c r="D221" s="63"/>
      <c r="E221" s="98"/>
      <c r="F221" s="93"/>
      <c r="G221" s="31"/>
      <c r="H221" s="31"/>
      <c r="I221" s="31"/>
      <c r="J221" s="31"/>
      <c r="K221" s="31"/>
      <c r="L221" s="31"/>
      <c r="M221" s="31"/>
      <c r="N221" s="31"/>
      <c r="O221" s="31"/>
      <c r="P221" s="31"/>
      <c r="Q221" s="31"/>
    </row>
    <row r="222" spans="1:17" s="42" customFormat="1" x14ac:dyDescent="0.25">
      <c r="A222" s="25"/>
      <c r="B222" s="86" t="s">
        <v>179</v>
      </c>
      <c r="C222" s="1" t="s">
        <v>38</v>
      </c>
      <c r="D222" s="63"/>
      <c r="E222" s="98"/>
      <c r="F222" s="93">
        <f>E222*D222</f>
        <v>0</v>
      </c>
      <c r="G222" s="31"/>
      <c r="H222" s="31"/>
      <c r="I222" s="31"/>
      <c r="J222" s="31"/>
      <c r="K222" s="31"/>
      <c r="L222" s="31"/>
      <c r="M222" s="31"/>
      <c r="N222" s="31"/>
      <c r="O222" s="31"/>
      <c r="P222" s="31"/>
      <c r="Q222" s="31"/>
    </row>
    <row r="223" spans="1:17" s="42" customFormat="1" x14ac:dyDescent="0.25">
      <c r="A223" s="25"/>
      <c r="B223" s="86" t="s">
        <v>484</v>
      </c>
      <c r="C223" s="1"/>
      <c r="D223" s="63"/>
      <c r="E223" s="98"/>
      <c r="F223" s="93"/>
      <c r="G223" s="31"/>
      <c r="H223" s="31"/>
      <c r="I223" s="31"/>
      <c r="J223" s="31"/>
      <c r="K223" s="31"/>
      <c r="L223" s="31"/>
      <c r="M223" s="31"/>
      <c r="N223" s="31"/>
      <c r="O223" s="31"/>
      <c r="P223" s="31"/>
      <c r="Q223" s="31"/>
    </row>
    <row r="224" spans="1:17" s="42" customFormat="1" x14ac:dyDescent="0.25">
      <c r="A224" s="25"/>
      <c r="B224" s="86" t="s">
        <v>485</v>
      </c>
      <c r="C224" s="1"/>
      <c r="D224" s="63"/>
      <c r="E224" s="98"/>
      <c r="F224" s="93"/>
      <c r="G224" s="31"/>
      <c r="H224" s="31"/>
      <c r="I224" s="31"/>
      <c r="J224" s="31"/>
      <c r="K224" s="31"/>
      <c r="L224" s="31"/>
      <c r="M224" s="31"/>
      <c r="N224" s="31"/>
      <c r="O224" s="31"/>
      <c r="P224" s="31"/>
      <c r="Q224" s="31"/>
    </row>
    <row r="225" spans="1:17" s="42" customFormat="1" x14ac:dyDescent="0.25">
      <c r="A225" s="25"/>
      <c r="B225" s="86" t="s">
        <v>486</v>
      </c>
      <c r="C225" s="1"/>
      <c r="D225" s="63"/>
      <c r="E225" s="98"/>
      <c r="F225" s="93"/>
      <c r="G225" s="31"/>
      <c r="H225" s="31"/>
      <c r="I225" s="31"/>
      <c r="J225" s="31"/>
      <c r="K225" s="31"/>
      <c r="L225" s="31"/>
      <c r="M225" s="31"/>
      <c r="N225" s="31"/>
      <c r="O225" s="31"/>
      <c r="P225" s="31"/>
      <c r="Q225" s="31"/>
    </row>
    <row r="226" spans="1:17" s="42" customFormat="1" x14ac:dyDescent="0.25">
      <c r="A226" s="25"/>
      <c r="B226" s="86"/>
      <c r="C226" s="1"/>
      <c r="D226" s="63"/>
      <c r="E226" s="98"/>
      <c r="F226" s="93"/>
      <c r="G226" s="31"/>
      <c r="H226" s="31"/>
      <c r="I226" s="31"/>
      <c r="J226" s="31"/>
      <c r="K226" s="31"/>
      <c r="L226" s="31"/>
      <c r="M226" s="31"/>
      <c r="N226" s="31"/>
      <c r="O226" s="31"/>
      <c r="P226" s="31"/>
      <c r="Q226" s="31"/>
    </row>
    <row r="227" spans="1:17" s="42" customFormat="1" x14ac:dyDescent="0.25">
      <c r="A227" s="25"/>
      <c r="B227" s="86" t="s">
        <v>179</v>
      </c>
      <c r="C227" s="1" t="s">
        <v>38</v>
      </c>
      <c r="D227" s="63"/>
      <c r="E227" s="98"/>
      <c r="F227" s="93">
        <f>E227*D227</f>
        <v>0</v>
      </c>
      <c r="G227" s="31"/>
      <c r="H227" s="31"/>
      <c r="I227" s="31"/>
      <c r="J227" s="31"/>
      <c r="K227" s="31"/>
      <c r="L227" s="31"/>
      <c r="M227" s="31"/>
      <c r="N227" s="31"/>
      <c r="O227" s="31"/>
      <c r="P227" s="31"/>
      <c r="Q227" s="31"/>
    </row>
    <row r="228" spans="1:17" s="42" customFormat="1" x14ac:dyDescent="0.25">
      <c r="A228" s="25"/>
      <c r="B228" s="86" t="s">
        <v>484</v>
      </c>
      <c r="C228" s="1"/>
      <c r="D228" s="63"/>
      <c r="E228" s="98"/>
      <c r="F228" s="93"/>
      <c r="G228" s="31"/>
      <c r="H228" s="31"/>
      <c r="I228" s="31"/>
      <c r="J228" s="31"/>
      <c r="K228" s="31"/>
      <c r="L228" s="31"/>
      <c r="M228" s="31"/>
      <c r="N228" s="31"/>
      <c r="O228" s="31"/>
      <c r="P228" s="31"/>
      <c r="Q228" s="31"/>
    </row>
    <row r="229" spans="1:17" s="42" customFormat="1" x14ac:dyDescent="0.25">
      <c r="A229" s="25"/>
      <c r="B229" s="86" t="s">
        <v>485</v>
      </c>
      <c r="C229" s="1"/>
      <c r="D229" s="63"/>
      <c r="E229" s="98"/>
      <c r="F229" s="93"/>
      <c r="G229" s="31"/>
      <c r="H229" s="31"/>
      <c r="I229" s="31"/>
      <c r="J229" s="31"/>
      <c r="K229" s="31"/>
      <c r="L229" s="31"/>
      <c r="M229" s="31"/>
      <c r="N229" s="31"/>
      <c r="O229" s="31"/>
      <c r="P229" s="31"/>
      <c r="Q229" s="31"/>
    </row>
    <row r="230" spans="1:17" s="42" customFormat="1" x14ac:dyDescent="0.25">
      <c r="A230" s="25"/>
      <c r="B230" s="86" t="s">
        <v>486</v>
      </c>
      <c r="C230" s="1"/>
      <c r="D230" s="63"/>
      <c r="E230" s="98"/>
      <c r="F230" s="93"/>
      <c r="G230" s="31"/>
      <c r="H230" s="31"/>
      <c r="I230" s="31"/>
      <c r="J230" s="31"/>
      <c r="K230" s="31"/>
      <c r="L230" s="31"/>
      <c r="M230" s="31"/>
      <c r="N230" s="31"/>
      <c r="O230" s="31"/>
      <c r="P230" s="31"/>
      <c r="Q230" s="31"/>
    </row>
    <row r="231" spans="1:17" s="42" customFormat="1" x14ac:dyDescent="0.25">
      <c r="A231" s="25"/>
      <c r="B231" s="86"/>
      <c r="C231" s="1"/>
      <c r="D231" s="63"/>
      <c r="E231" s="98"/>
      <c r="F231" s="93"/>
      <c r="G231" s="31"/>
      <c r="H231" s="31"/>
      <c r="I231" s="31"/>
      <c r="J231" s="31"/>
      <c r="K231" s="31"/>
      <c r="L231" s="31"/>
      <c r="M231" s="31"/>
      <c r="N231" s="31"/>
      <c r="O231" s="31"/>
      <c r="P231" s="31"/>
      <c r="Q231" s="31"/>
    </row>
    <row r="232" spans="1:17" s="42" customFormat="1" ht="39.6" x14ac:dyDescent="0.25">
      <c r="A232" s="25"/>
      <c r="B232" s="133" t="s">
        <v>616</v>
      </c>
      <c r="C232" s="1"/>
      <c r="D232" s="63"/>
      <c r="E232" s="98"/>
      <c r="F232" s="93"/>
      <c r="G232" s="31"/>
      <c r="H232" s="31"/>
      <c r="I232" s="31"/>
      <c r="J232" s="31"/>
      <c r="K232" s="31"/>
      <c r="L232" s="31"/>
      <c r="M232" s="31"/>
      <c r="N232" s="31"/>
      <c r="O232" s="31"/>
      <c r="P232" s="31"/>
      <c r="Q232" s="31"/>
    </row>
    <row r="233" spans="1:17" s="42" customFormat="1" x14ac:dyDescent="0.25">
      <c r="A233" s="25"/>
      <c r="B233" s="86" t="s">
        <v>178</v>
      </c>
      <c r="C233" s="1"/>
      <c r="D233" s="63"/>
      <c r="E233" s="98"/>
      <c r="F233" s="93"/>
      <c r="G233" s="31"/>
      <c r="H233" s="31"/>
      <c r="I233" s="31"/>
      <c r="J233" s="31"/>
      <c r="K233" s="31"/>
      <c r="L233" s="31"/>
      <c r="M233" s="31"/>
      <c r="N233" s="31"/>
      <c r="O233" s="31"/>
      <c r="P233" s="31"/>
      <c r="Q233" s="31"/>
    </row>
    <row r="234" spans="1:17" s="42" customFormat="1" x14ac:dyDescent="0.25">
      <c r="A234" s="25"/>
      <c r="B234" s="86" t="s">
        <v>179</v>
      </c>
      <c r="C234" s="1" t="s">
        <v>38</v>
      </c>
      <c r="D234" s="63"/>
      <c r="E234" s="98"/>
      <c r="F234" s="93">
        <f>E234*D234</f>
        <v>0</v>
      </c>
      <c r="G234" s="31"/>
      <c r="H234" s="31"/>
      <c r="I234" s="31"/>
      <c r="J234" s="31"/>
      <c r="K234" s="31"/>
      <c r="L234" s="31"/>
      <c r="M234" s="31"/>
      <c r="N234" s="31"/>
      <c r="O234" s="31"/>
      <c r="P234" s="31"/>
      <c r="Q234" s="31"/>
    </row>
    <row r="235" spans="1:17" s="42" customFormat="1" x14ac:dyDescent="0.25">
      <c r="A235" s="25"/>
      <c r="B235" s="86" t="s">
        <v>484</v>
      </c>
      <c r="C235" s="1"/>
      <c r="D235" s="63"/>
      <c r="E235" s="98"/>
      <c r="F235" s="93"/>
      <c r="G235" s="31"/>
      <c r="H235" s="31"/>
      <c r="I235" s="31"/>
      <c r="J235" s="31"/>
      <c r="K235" s="31"/>
      <c r="L235" s="31"/>
      <c r="M235" s="31"/>
      <c r="N235" s="31"/>
      <c r="O235" s="31"/>
      <c r="P235" s="31"/>
      <c r="Q235" s="31"/>
    </row>
    <row r="236" spans="1:17" s="42" customFormat="1" x14ac:dyDescent="0.25">
      <c r="A236" s="25"/>
      <c r="B236" s="86" t="s">
        <v>485</v>
      </c>
      <c r="C236" s="1"/>
      <c r="D236" s="63"/>
      <c r="E236" s="98"/>
      <c r="F236" s="93"/>
      <c r="G236" s="31"/>
      <c r="H236" s="31"/>
      <c r="I236" s="31"/>
      <c r="J236" s="31"/>
      <c r="K236" s="31"/>
      <c r="L236" s="31"/>
      <c r="M236" s="31"/>
      <c r="N236" s="31"/>
      <c r="O236" s="31"/>
      <c r="P236" s="31"/>
      <c r="Q236" s="31"/>
    </row>
    <row r="237" spans="1:17" s="42" customFormat="1" x14ac:dyDescent="0.25">
      <c r="A237" s="25"/>
      <c r="B237" s="86" t="s">
        <v>486</v>
      </c>
      <c r="C237" s="1"/>
      <c r="D237" s="63"/>
      <c r="E237" s="98"/>
      <c r="F237" s="93"/>
      <c r="G237" s="31"/>
      <c r="H237" s="31"/>
      <c r="I237" s="31"/>
      <c r="J237" s="31"/>
      <c r="K237" s="31"/>
      <c r="L237" s="31"/>
      <c r="M237" s="31"/>
      <c r="N237" s="31"/>
      <c r="O237" s="31"/>
      <c r="P237" s="31"/>
      <c r="Q237" s="31"/>
    </row>
    <row r="238" spans="1:17" s="42" customFormat="1" x14ac:dyDescent="0.25">
      <c r="A238" s="25"/>
      <c r="B238" s="86"/>
      <c r="C238" s="1"/>
      <c r="D238" s="63"/>
      <c r="E238" s="98"/>
      <c r="F238" s="93"/>
      <c r="G238" s="31"/>
      <c r="H238" s="31"/>
      <c r="I238" s="31"/>
      <c r="J238" s="31"/>
      <c r="K238" s="31"/>
      <c r="L238" s="31"/>
      <c r="M238" s="31"/>
      <c r="N238" s="31"/>
      <c r="O238" s="31"/>
      <c r="P238" s="31"/>
      <c r="Q238" s="31"/>
    </row>
    <row r="239" spans="1:17" s="42" customFormat="1" ht="39.6" hidden="1" x14ac:dyDescent="0.25">
      <c r="A239" s="25"/>
      <c r="B239" s="133" t="s">
        <v>488</v>
      </c>
      <c r="C239" s="1"/>
      <c r="D239" s="63"/>
      <c r="E239" s="98"/>
      <c r="F239" s="93"/>
      <c r="G239" s="31"/>
      <c r="H239" s="31"/>
      <c r="I239" s="31"/>
      <c r="J239" s="31"/>
      <c r="K239" s="31"/>
      <c r="L239" s="31"/>
      <c r="M239" s="31"/>
      <c r="N239" s="31"/>
      <c r="O239" s="31"/>
      <c r="P239" s="31"/>
      <c r="Q239" s="31"/>
    </row>
    <row r="240" spans="1:17" s="42" customFormat="1" hidden="1" x14ac:dyDescent="0.25">
      <c r="A240" s="25"/>
      <c r="B240" s="86" t="s">
        <v>178</v>
      </c>
      <c r="C240" s="1"/>
      <c r="D240" s="63"/>
      <c r="E240" s="98"/>
      <c r="F240" s="93"/>
      <c r="G240" s="31"/>
      <c r="H240" s="31"/>
      <c r="I240" s="31"/>
      <c r="J240" s="31"/>
      <c r="K240" s="31"/>
      <c r="L240" s="31"/>
      <c r="M240" s="31"/>
      <c r="N240" s="31"/>
      <c r="O240" s="31"/>
      <c r="P240" s="31"/>
      <c r="Q240" s="31"/>
    </row>
    <row r="241" spans="1:17" s="42" customFormat="1" hidden="1" x14ac:dyDescent="0.25">
      <c r="A241" s="25"/>
      <c r="B241" s="86" t="s">
        <v>179</v>
      </c>
      <c r="C241" s="1" t="s">
        <v>38</v>
      </c>
      <c r="D241" s="63"/>
      <c r="E241" s="138"/>
      <c r="F241" s="93">
        <f>E241*D241</f>
        <v>0</v>
      </c>
      <c r="G241" s="31"/>
      <c r="H241" s="31"/>
      <c r="I241" s="31"/>
      <c r="J241" s="31"/>
      <c r="K241" s="31"/>
      <c r="L241" s="31"/>
      <c r="M241" s="31"/>
      <c r="N241" s="31"/>
      <c r="O241" s="31"/>
      <c r="P241" s="31"/>
      <c r="Q241" s="31"/>
    </row>
    <row r="242" spans="1:17" s="42" customFormat="1" hidden="1" x14ac:dyDescent="0.25">
      <c r="A242" s="25"/>
      <c r="B242" s="86" t="s">
        <v>484</v>
      </c>
      <c r="C242" s="1"/>
      <c r="D242" s="63"/>
      <c r="E242" s="98"/>
      <c r="F242" s="93"/>
      <c r="G242" s="31"/>
      <c r="H242" s="31"/>
      <c r="I242" s="31"/>
      <c r="J242" s="31"/>
      <c r="K242" s="31"/>
      <c r="L242" s="31"/>
      <c r="M242" s="31"/>
      <c r="N242" s="31"/>
      <c r="O242" s="31"/>
      <c r="P242" s="31"/>
      <c r="Q242" s="31"/>
    </row>
    <row r="243" spans="1:17" s="42" customFormat="1" hidden="1" x14ac:dyDescent="0.25">
      <c r="A243" s="25"/>
      <c r="B243" s="86" t="s">
        <v>485</v>
      </c>
      <c r="C243" s="1"/>
      <c r="D243" s="63"/>
      <c r="E243" s="98"/>
      <c r="F243" s="93"/>
      <c r="G243" s="31"/>
      <c r="H243" s="31"/>
      <c r="I243" s="31"/>
      <c r="J243" s="31"/>
      <c r="K243" s="31"/>
      <c r="L243" s="31"/>
      <c r="M243" s="31"/>
      <c r="N243" s="31"/>
      <c r="O243" s="31"/>
      <c r="P243" s="31"/>
      <c r="Q243" s="31"/>
    </row>
    <row r="244" spans="1:17" s="42" customFormat="1" hidden="1" x14ac:dyDescent="0.25">
      <c r="A244" s="25"/>
      <c r="B244" s="86" t="s">
        <v>486</v>
      </c>
      <c r="C244" s="1"/>
      <c r="D244" s="63"/>
      <c r="E244" s="98"/>
      <c r="F244" s="93"/>
      <c r="G244" s="31"/>
      <c r="H244" s="31"/>
      <c r="I244" s="31"/>
      <c r="J244" s="31"/>
      <c r="K244" s="31"/>
      <c r="L244" s="31"/>
      <c r="M244" s="31"/>
      <c r="N244" s="31"/>
      <c r="O244" s="31"/>
      <c r="P244" s="31"/>
      <c r="Q244" s="31"/>
    </row>
    <row r="245" spans="1:17" s="42" customFormat="1" hidden="1" x14ac:dyDescent="0.25">
      <c r="A245" s="25"/>
      <c r="B245" s="86"/>
      <c r="C245" s="1"/>
      <c r="D245" s="63"/>
      <c r="E245" s="98"/>
      <c r="F245" s="93"/>
      <c r="G245" s="31"/>
      <c r="H245" s="31"/>
      <c r="I245" s="31"/>
      <c r="J245" s="31"/>
      <c r="K245" s="31"/>
      <c r="L245" s="31"/>
      <c r="M245" s="31"/>
      <c r="N245" s="31"/>
      <c r="O245" s="31"/>
      <c r="P245" s="31"/>
      <c r="Q245" s="31"/>
    </row>
    <row r="246" spans="1:17" s="42" customFormat="1" hidden="1" x14ac:dyDescent="0.25">
      <c r="A246" s="25"/>
      <c r="B246" s="86" t="s">
        <v>179</v>
      </c>
      <c r="C246" s="1" t="s">
        <v>38</v>
      </c>
      <c r="D246" s="63"/>
      <c r="E246" s="138"/>
      <c r="F246" s="93">
        <f>E246*D246</f>
        <v>0</v>
      </c>
      <c r="G246" s="31"/>
      <c r="H246" s="31"/>
      <c r="I246" s="31"/>
      <c r="J246" s="31"/>
      <c r="K246" s="31"/>
      <c r="L246" s="31"/>
      <c r="M246" s="31"/>
      <c r="N246" s="31"/>
      <c r="O246" s="31"/>
      <c r="P246" s="31"/>
      <c r="Q246" s="31"/>
    </row>
    <row r="247" spans="1:17" s="42" customFormat="1" hidden="1" x14ac:dyDescent="0.25">
      <c r="A247" s="25"/>
      <c r="B247" s="86" t="s">
        <v>484</v>
      </c>
      <c r="C247" s="1"/>
      <c r="D247" s="63"/>
      <c r="E247" s="98"/>
      <c r="F247" s="93"/>
      <c r="G247" s="31"/>
      <c r="H247" s="31"/>
      <c r="I247" s="31"/>
      <c r="J247" s="31"/>
      <c r="K247" s="31"/>
      <c r="L247" s="31"/>
      <c r="M247" s="31"/>
      <c r="N247" s="31"/>
      <c r="O247" s="31"/>
      <c r="P247" s="31"/>
      <c r="Q247" s="31"/>
    </row>
    <row r="248" spans="1:17" s="42" customFormat="1" hidden="1" x14ac:dyDescent="0.25">
      <c r="A248" s="25"/>
      <c r="B248" s="86" t="s">
        <v>485</v>
      </c>
      <c r="C248" s="1"/>
      <c r="D248" s="63"/>
      <c r="E248" s="98"/>
      <c r="F248" s="93"/>
      <c r="G248" s="31"/>
      <c r="H248" s="31"/>
      <c r="I248" s="31"/>
      <c r="J248" s="31"/>
      <c r="K248" s="31"/>
      <c r="L248" s="31"/>
      <c r="M248" s="31"/>
      <c r="N248" s="31"/>
      <c r="O248" s="31"/>
      <c r="P248" s="31"/>
      <c r="Q248" s="31"/>
    </row>
    <row r="249" spans="1:17" s="42" customFormat="1" hidden="1" x14ac:dyDescent="0.25">
      <c r="A249" s="25"/>
      <c r="B249" s="86" t="s">
        <v>486</v>
      </c>
      <c r="C249" s="1"/>
      <c r="D249" s="63"/>
      <c r="E249" s="98"/>
      <c r="F249" s="93"/>
      <c r="G249" s="31"/>
      <c r="H249" s="31"/>
      <c r="I249" s="31"/>
      <c r="J249" s="31"/>
      <c r="K249" s="31"/>
      <c r="L249" s="31"/>
      <c r="M249" s="31"/>
      <c r="N249" s="31"/>
      <c r="O249" s="31"/>
      <c r="P249" s="31"/>
      <c r="Q249" s="31"/>
    </row>
    <row r="250" spans="1:17" s="42" customFormat="1" hidden="1" x14ac:dyDescent="0.25">
      <c r="A250" s="25"/>
      <c r="B250" s="86"/>
      <c r="C250" s="1"/>
      <c r="D250" s="63"/>
      <c r="E250" s="98"/>
      <c r="F250" s="93"/>
      <c r="G250" s="31"/>
      <c r="H250" s="31"/>
      <c r="I250" s="31"/>
      <c r="J250" s="31"/>
      <c r="K250" s="31"/>
      <c r="L250" s="31"/>
      <c r="M250" s="31"/>
      <c r="N250" s="31"/>
      <c r="O250" s="31"/>
      <c r="P250" s="31"/>
      <c r="Q250" s="31"/>
    </row>
    <row r="251" spans="1:17" s="42" customFormat="1" x14ac:dyDescent="0.25">
      <c r="A251" s="25"/>
      <c r="B251" s="133" t="s">
        <v>144</v>
      </c>
      <c r="C251" s="1" t="s">
        <v>40</v>
      </c>
      <c r="D251" s="63"/>
      <c r="E251" s="98"/>
      <c r="F251" s="93">
        <f>E251*D251</f>
        <v>0</v>
      </c>
      <c r="G251" s="31"/>
      <c r="H251" s="31"/>
      <c r="I251" s="31"/>
      <c r="J251" s="31"/>
      <c r="K251" s="31"/>
      <c r="L251" s="31"/>
      <c r="M251" s="31"/>
      <c r="N251" s="31"/>
      <c r="O251" s="31"/>
      <c r="P251" s="31"/>
      <c r="Q251" s="31"/>
    </row>
    <row r="252" spans="1:17" s="42" customFormat="1" x14ac:dyDescent="0.25">
      <c r="A252" s="25"/>
      <c r="B252" s="23"/>
      <c r="C252" s="1"/>
      <c r="D252" s="63"/>
      <c r="E252" s="98"/>
      <c r="F252" s="93"/>
      <c r="G252" s="31"/>
      <c r="H252" s="31"/>
      <c r="I252" s="31"/>
      <c r="J252" s="31"/>
      <c r="K252" s="31"/>
      <c r="L252" s="31"/>
      <c r="M252" s="31"/>
      <c r="N252" s="31"/>
      <c r="O252" s="31"/>
      <c r="P252" s="31"/>
      <c r="Q252" s="31"/>
    </row>
    <row r="253" spans="1:17" s="42" customFormat="1" ht="26.4" x14ac:dyDescent="0.25">
      <c r="A253" s="25"/>
      <c r="B253" s="133" t="s">
        <v>487</v>
      </c>
      <c r="C253" s="1" t="s">
        <v>38</v>
      </c>
      <c r="D253" s="63"/>
      <c r="E253" s="98"/>
      <c r="F253" s="93">
        <f>E253*D253</f>
        <v>0</v>
      </c>
      <c r="G253" s="31"/>
      <c r="H253" s="31"/>
      <c r="I253" s="31"/>
      <c r="J253" s="31"/>
      <c r="K253" s="31"/>
      <c r="L253" s="31"/>
      <c r="M253" s="31"/>
      <c r="N253" s="31"/>
      <c r="O253" s="31"/>
      <c r="P253" s="31"/>
      <c r="Q253" s="31"/>
    </row>
    <row r="254" spans="1:17" s="42" customFormat="1" x14ac:dyDescent="0.25">
      <c r="A254" s="25"/>
      <c r="B254" s="23"/>
      <c r="C254" s="1"/>
      <c r="D254" s="63"/>
      <c r="E254" s="98"/>
      <c r="F254" s="96"/>
      <c r="G254" s="31"/>
      <c r="H254" s="31"/>
      <c r="I254" s="31"/>
      <c r="J254" s="31"/>
      <c r="K254" s="31"/>
      <c r="L254" s="31"/>
      <c r="M254" s="31"/>
      <c r="N254" s="31"/>
      <c r="O254" s="31"/>
      <c r="P254" s="31"/>
      <c r="Q254" s="31"/>
    </row>
    <row r="255" spans="1:17" s="42" customFormat="1" x14ac:dyDescent="0.25">
      <c r="A255" s="25"/>
      <c r="B255" s="54" t="s">
        <v>31</v>
      </c>
      <c r="C255" s="55"/>
      <c r="D255" s="63"/>
      <c r="E255" s="98"/>
      <c r="F255" s="97">
        <f>SUM(F213:F254)</f>
        <v>0</v>
      </c>
      <c r="G255" s="31"/>
      <c r="H255" s="31"/>
      <c r="I255" s="31"/>
      <c r="J255" s="31"/>
      <c r="K255" s="31"/>
      <c r="L255" s="31"/>
      <c r="M255" s="31"/>
      <c r="N255" s="31"/>
      <c r="O255" s="31"/>
      <c r="P255" s="31"/>
      <c r="Q255" s="31"/>
    </row>
    <row r="256" spans="1:17" s="42" customFormat="1" x14ac:dyDescent="0.25">
      <c r="A256" s="25"/>
      <c r="B256" s="59"/>
      <c r="C256" s="1"/>
      <c r="D256" s="63"/>
      <c r="E256" s="98"/>
      <c r="F256" s="93"/>
      <c r="G256" s="31"/>
      <c r="H256" s="31"/>
      <c r="I256" s="31"/>
      <c r="J256" s="31"/>
      <c r="K256" s="31"/>
      <c r="L256" s="31"/>
      <c r="M256" s="31"/>
      <c r="N256" s="31"/>
      <c r="O256" s="31"/>
      <c r="P256" s="31"/>
      <c r="Q256" s="31"/>
    </row>
    <row r="257" spans="1:17" s="42" customFormat="1" x14ac:dyDescent="0.25">
      <c r="A257" s="25"/>
      <c r="B257" s="59"/>
      <c r="C257" s="1"/>
      <c r="D257" s="63"/>
      <c r="E257" s="98"/>
      <c r="F257" s="93"/>
      <c r="G257" s="31"/>
      <c r="H257" s="31"/>
      <c r="I257" s="31"/>
      <c r="J257" s="31"/>
      <c r="K257" s="31"/>
      <c r="L257" s="31"/>
      <c r="M257" s="31"/>
      <c r="N257" s="31"/>
      <c r="O257" s="31"/>
      <c r="P257" s="31"/>
      <c r="Q257" s="31"/>
    </row>
    <row r="258" spans="1:17" s="42" customFormat="1" x14ac:dyDescent="0.25">
      <c r="A258" s="25" t="s">
        <v>32</v>
      </c>
      <c r="B258" s="23" t="s">
        <v>492</v>
      </c>
      <c r="C258" s="55"/>
      <c r="D258" s="63"/>
      <c r="E258" s="98"/>
      <c r="F258" s="97"/>
      <c r="G258" s="31"/>
      <c r="H258" s="31"/>
      <c r="I258" s="31"/>
      <c r="J258" s="31"/>
      <c r="K258" s="31"/>
      <c r="L258" s="31"/>
      <c r="M258" s="31"/>
      <c r="N258" s="31"/>
      <c r="O258" s="31"/>
      <c r="P258" s="31"/>
      <c r="Q258" s="31"/>
    </row>
    <row r="259" spans="1:17" s="42" customFormat="1" x14ac:dyDescent="0.25">
      <c r="A259" s="25"/>
      <c r="B259" s="54"/>
      <c r="C259" s="55"/>
      <c r="D259" s="63"/>
      <c r="E259" s="98"/>
      <c r="F259" s="97"/>
      <c r="G259" s="31"/>
      <c r="H259" s="31"/>
      <c r="I259" s="31"/>
      <c r="J259" s="31"/>
      <c r="K259" s="31"/>
      <c r="L259" s="31"/>
      <c r="M259" s="31"/>
      <c r="N259" s="31"/>
      <c r="O259" s="31"/>
      <c r="P259" s="31"/>
      <c r="Q259" s="31"/>
    </row>
    <row r="260" spans="1:17" s="42" customFormat="1" ht="26.4" x14ac:dyDescent="0.25">
      <c r="A260" s="25"/>
      <c r="B260" s="139" t="s">
        <v>493</v>
      </c>
      <c r="C260" s="134" t="s">
        <v>38</v>
      </c>
      <c r="D260" s="63"/>
      <c r="E260" s="98"/>
      <c r="F260" s="93">
        <f>E260*D260</f>
        <v>0</v>
      </c>
      <c r="G260" s="31"/>
      <c r="H260" s="31"/>
      <c r="I260" s="31"/>
      <c r="J260" s="31"/>
      <c r="K260" s="31"/>
      <c r="L260" s="31"/>
      <c r="M260" s="31"/>
      <c r="N260" s="31"/>
      <c r="O260" s="31"/>
      <c r="P260" s="31"/>
      <c r="Q260" s="31"/>
    </row>
    <row r="261" spans="1:17" s="42" customFormat="1" x14ac:dyDescent="0.25">
      <c r="A261" s="25"/>
      <c r="B261" s="23"/>
      <c r="C261" s="1"/>
      <c r="D261" s="63"/>
      <c r="E261" s="98"/>
      <c r="F261" s="96"/>
      <c r="G261" s="31"/>
      <c r="H261" s="31"/>
      <c r="I261" s="31"/>
      <c r="J261" s="31"/>
      <c r="K261" s="31"/>
      <c r="L261" s="31"/>
      <c r="M261" s="31"/>
      <c r="N261" s="31"/>
      <c r="O261" s="31"/>
      <c r="P261" s="31"/>
      <c r="Q261" s="31"/>
    </row>
    <row r="262" spans="1:17" s="42" customFormat="1" x14ac:dyDescent="0.25">
      <c r="A262" s="25"/>
      <c r="B262" s="54" t="s">
        <v>34</v>
      </c>
      <c r="C262" s="55"/>
      <c r="D262" s="63"/>
      <c r="E262" s="98"/>
      <c r="F262" s="97">
        <f>SUM(F258:F261)</f>
        <v>0</v>
      </c>
      <c r="G262" s="31"/>
      <c r="H262" s="31"/>
      <c r="I262" s="31"/>
      <c r="J262" s="31"/>
      <c r="K262" s="31"/>
      <c r="L262" s="31"/>
      <c r="M262" s="31"/>
      <c r="N262" s="31"/>
      <c r="O262" s="31"/>
      <c r="P262" s="31"/>
      <c r="Q262" s="31"/>
    </row>
    <row r="263" spans="1:17" s="42" customFormat="1" x14ac:dyDescent="0.25">
      <c r="A263" s="25"/>
      <c r="B263" s="54"/>
      <c r="C263" s="57"/>
      <c r="D263" s="63"/>
      <c r="E263" s="98"/>
      <c r="F263" s="97"/>
      <c r="G263" s="31"/>
      <c r="H263" s="31"/>
      <c r="I263" s="31"/>
      <c r="J263" s="31"/>
      <c r="K263" s="31"/>
      <c r="L263" s="31"/>
      <c r="M263" s="31"/>
      <c r="N263" s="31"/>
      <c r="O263" s="31"/>
      <c r="P263" s="31"/>
      <c r="Q263" s="31"/>
    </row>
    <row r="264" spans="1:17" s="42" customFormat="1" x14ac:dyDescent="0.25">
      <c r="A264" s="25"/>
      <c r="B264" s="54"/>
      <c r="C264" s="57"/>
      <c r="D264" s="63"/>
      <c r="E264" s="98"/>
      <c r="F264" s="97"/>
      <c r="G264" s="31"/>
      <c r="H264" s="31"/>
      <c r="I264" s="31"/>
      <c r="J264" s="31"/>
      <c r="K264" s="31"/>
      <c r="L264" s="31"/>
      <c r="M264" s="31"/>
      <c r="N264" s="31"/>
      <c r="O264" s="31"/>
      <c r="P264" s="31"/>
      <c r="Q264" s="31"/>
    </row>
    <row r="265" spans="1:17" s="42" customFormat="1" x14ac:dyDescent="0.25">
      <c r="A265" s="25" t="s">
        <v>322</v>
      </c>
      <c r="B265" s="23" t="s">
        <v>604</v>
      </c>
      <c r="C265" s="1"/>
      <c r="D265" s="63"/>
      <c r="E265" s="98"/>
      <c r="F265" s="93"/>
      <c r="G265" s="31"/>
      <c r="H265" s="31"/>
      <c r="I265" s="31"/>
      <c r="J265" s="31"/>
      <c r="K265" s="31"/>
      <c r="L265" s="31"/>
      <c r="M265" s="31"/>
      <c r="N265" s="31"/>
      <c r="O265" s="31"/>
      <c r="P265" s="31"/>
      <c r="Q265" s="31"/>
    </row>
    <row r="266" spans="1:17" s="42" customFormat="1" x14ac:dyDescent="0.25">
      <c r="A266" s="25"/>
      <c r="B266" s="54"/>
      <c r="C266" s="57"/>
      <c r="D266" s="63"/>
      <c r="E266" s="98"/>
      <c r="F266" s="97"/>
      <c r="G266" s="31"/>
      <c r="H266" s="31"/>
      <c r="I266" s="31"/>
      <c r="J266" s="31"/>
      <c r="K266" s="31"/>
      <c r="L266" s="31"/>
      <c r="M266" s="31"/>
      <c r="N266" s="31"/>
      <c r="O266" s="31"/>
      <c r="P266" s="31"/>
      <c r="Q266" s="31"/>
    </row>
    <row r="267" spans="1:17" s="42" customFormat="1" x14ac:dyDescent="0.25">
      <c r="A267" s="45" t="s">
        <v>323</v>
      </c>
      <c r="B267" s="23" t="s">
        <v>508</v>
      </c>
      <c r="C267" s="1"/>
      <c r="D267" s="63"/>
      <c r="E267" s="98"/>
      <c r="F267" s="93"/>
      <c r="G267" s="31"/>
      <c r="H267" s="31"/>
      <c r="I267" s="31"/>
      <c r="J267" s="31"/>
      <c r="K267" s="31"/>
      <c r="L267" s="31"/>
      <c r="M267" s="31"/>
      <c r="N267" s="31"/>
      <c r="O267" s="31"/>
      <c r="P267" s="31"/>
      <c r="Q267" s="31"/>
    </row>
    <row r="268" spans="1:17" s="42" customFormat="1" x14ac:dyDescent="0.25">
      <c r="A268" s="45"/>
      <c r="B268" s="23"/>
      <c r="C268" s="1"/>
      <c r="D268" s="63"/>
      <c r="E268" s="98"/>
      <c r="F268" s="93"/>
      <c r="G268" s="31"/>
      <c r="H268" s="31"/>
      <c r="I268" s="31"/>
      <c r="J268" s="31"/>
      <c r="K268" s="31"/>
      <c r="L268" s="31"/>
      <c r="M268" s="31"/>
      <c r="N268" s="31"/>
      <c r="O268" s="31"/>
      <c r="P268" s="31"/>
      <c r="Q268" s="31"/>
    </row>
    <row r="269" spans="1:17" s="42" customFormat="1" x14ac:dyDescent="0.25">
      <c r="A269" s="3" t="s">
        <v>504</v>
      </c>
      <c r="B269" s="64" t="s">
        <v>509</v>
      </c>
      <c r="C269" s="1"/>
      <c r="D269" s="63"/>
      <c r="E269" s="98"/>
      <c r="F269" s="93"/>
      <c r="G269" s="31"/>
      <c r="H269" s="31"/>
      <c r="I269" s="31"/>
      <c r="J269" s="31"/>
      <c r="K269" s="31"/>
      <c r="L269" s="31"/>
      <c r="M269" s="31"/>
      <c r="N269" s="31"/>
      <c r="O269" s="31"/>
      <c r="P269" s="31"/>
      <c r="Q269" s="31"/>
    </row>
    <row r="270" spans="1:17" s="42" customFormat="1" x14ac:dyDescent="0.25">
      <c r="A270" s="45"/>
      <c r="B270" s="23"/>
      <c r="C270" s="1"/>
      <c r="D270" s="63"/>
      <c r="E270" s="98"/>
      <c r="F270" s="93"/>
      <c r="G270" s="31"/>
      <c r="H270" s="31"/>
      <c r="I270" s="31"/>
      <c r="J270" s="31"/>
      <c r="K270" s="31"/>
      <c r="L270" s="31"/>
      <c r="M270" s="31"/>
      <c r="N270" s="31"/>
      <c r="O270" s="31"/>
      <c r="P270" s="31"/>
      <c r="Q270" s="31"/>
    </row>
    <row r="271" spans="1:17" s="42" customFormat="1" x14ac:dyDescent="0.25">
      <c r="A271" s="45"/>
      <c r="B271" s="139" t="s">
        <v>510</v>
      </c>
      <c r="C271" s="1" t="s">
        <v>38</v>
      </c>
      <c r="D271" s="63"/>
      <c r="E271" s="98"/>
      <c r="F271" s="93">
        <f>E271*D271</f>
        <v>0</v>
      </c>
      <c r="G271" s="31"/>
      <c r="H271" s="31"/>
      <c r="I271" s="31"/>
      <c r="J271" s="31"/>
      <c r="K271" s="31"/>
      <c r="L271" s="31"/>
      <c r="M271" s="31"/>
      <c r="N271" s="31"/>
      <c r="O271" s="31"/>
      <c r="P271" s="31"/>
      <c r="Q271" s="31"/>
    </row>
    <row r="272" spans="1:17" s="42" customFormat="1" x14ac:dyDescent="0.25">
      <c r="A272" s="45"/>
      <c r="B272" s="92" t="s">
        <v>51</v>
      </c>
      <c r="C272" s="1"/>
      <c r="D272" s="63"/>
      <c r="E272" s="98"/>
      <c r="F272" s="93"/>
      <c r="G272" s="31"/>
      <c r="H272" s="31"/>
      <c r="I272" s="31"/>
      <c r="J272" s="31"/>
      <c r="K272" s="31"/>
      <c r="L272" s="31"/>
      <c r="M272" s="31"/>
      <c r="N272" s="31"/>
      <c r="O272" s="31"/>
      <c r="P272" s="31"/>
      <c r="Q272" s="31"/>
    </row>
    <row r="273" spans="1:17" s="42" customFormat="1" x14ac:dyDescent="0.25">
      <c r="A273" s="45"/>
      <c r="B273" s="92" t="s">
        <v>61</v>
      </c>
      <c r="C273" s="1"/>
      <c r="D273" s="63"/>
      <c r="E273" s="98"/>
      <c r="F273" s="93"/>
      <c r="G273" s="31"/>
      <c r="H273" s="31"/>
      <c r="I273" s="31"/>
      <c r="J273" s="31"/>
      <c r="K273" s="31"/>
      <c r="L273" s="31"/>
      <c r="M273" s="31"/>
      <c r="N273" s="31"/>
      <c r="O273" s="31"/>
      <c r="P273" s="31"/>
      <c r="Q273" s="31"/>
    </row>
    <row r="274" spans="1:17" s="42" customFormat="1" x14ac:dyDescent="0.25">
      <c r="A274" s="45"/>
      <c r="B274" s="92" t="s">
        <v>74</v>
      </c>
      <c r="C274" s="1"/>
      <c r="D274" s="63"/>
      <c r="E274" s="98"/>
      <c r="F274" s="93"/>
      <c r="G274" s="31"/>
      <c r="H274" s="31"/>
      <c r="I274" s="31"/>
      <c r="J274" s="31"/>
      <c r="K274" s="31"/>
      <c r="L274" s="31"/>
      <c r="M274" s="31"/>
      <c r="N274" s="31"/>
      <c r="O274" s="31"/>
      <c r="P274" s="31"/>
      <c r="Q274" s="31"/>
    </row>
    <row r="275" spans="1:17" s="42" customFormat="1" x14ac:dyDescent="0.25">
      <c r="A275" s="45"/>
      <c r="B275" s="92" t="s">
        <v>75</v>
      </c>
      <c r="C275" s="1"/>
      <c r="D275" s="63"/>
      <c r="E275" s="98"/>
      <c r="F275" s="93"/>
      <c r="G275" s="31"/>
      <c r="H275" s="31"/>
      <c r="I275" s="31"/>
      <c r="J275" s="31"/>
      <c r="K275" s="31"/>
      <c r="L275" s="31"/>
      <c r="M275" s="31"/>
      <c r="N275" s="31"/>
      <c r="O275" s="31"/>
      <c r="P275" s="31"/>
      <c r="Q275" s="31"/>
    </row>
    <row r="276" spans="1:17" s="42" customFormat="1" x14ac:dyDescent="0.25">
      <c r="A276" s="45"/>
      <c r="B276" s="92" t="s">
        <v>257</v>
      </c>
      <c r="C276" s="1"/>
      <c r="D276" s="63"/>
      <c r="E276" s="98"/>
      <c r="F276" s="93"/>
      <c r="G276" s="31"/>
      <c r="H276" s="31"/>
      <c r="I276" s="31"/>
      <c r="J276" s="31"/>
      <c r="K276" s="31"/>
      <c r="L276" s="31"/>
      <c r="M276" s="31"/>
      <c r="N276" s="31"/>
      <c r="O276" s="31"/>
      <c r="P276" s="31"/>
      <c r="Q276" s="31"/>
    </row>
    <row r="277" spans="1:17" s="42" customFormat="1" x14ac:dyDescent="0.25">
      <c r="A277" s="45"/>
      <c r="B277" s="92"/>
      <c r="C277" s="1"/>
      <c r="D277" s="63"/>
      <c r="E277" s="98"/>
      <c r="F277" s="93"/>
      <c r="G277" s="31"/>
      <c r="H277" s="31"/>
      <c r="I277" s="31"/>
      <c r="J277" s="31"/>
      <c r="K277" s="31"/>
      <c r="L277" s="31"/>
      <c r="M277" s="31"/>
      <c r="N277" s="31"/>
      <c r="O277" s="31"/>
      <c r="P277" s="31"/>
      <c r="Q277" s="31"/>
    </row>
    <row r="278" spans="1:17" s="42" customFormat="1" x14ac:dyDescent="0.25">
      <c r="A278" s="3" t="s">
        <v>505</v>
      </c>
      <c r="B278" s="64" t="s">
        <v>511</v>
      </c>
      <c r="C278" s="1"/>
      <c r="D278" s="63"/>
      <c r="E278" s="98"/>
      <c r="F278" s="93"/>
      <c r="G278" s="31"/>
      <c r="H278" s="31"/>
      <c r="I278" s="31"/>
      <c r="J278" s="31"/>
      <c r="K278" s="31"/>
      <c r="L278" s="31"/>
      <c r="M278" s="31"/>
      <c r="N278" s="31"/>
      <c r="O278" s="31"/>
      <c r="P278" s="31"/>
      <c r="Q278" s="31"/>
    </row>
    <row r="279" spans="1:17" s="42" customFormat="1" x14ac:dyDescent="0.25">
      <c r="A279" s="45"/>
      <c r="B279" s="92"/>
      <c r="C279" s="1"/>
      <c r="D279" s="63"/>
      <c r="E279" s="98"/>
      <c r="F279" s="93"/>
      <c r="G279" s="31"/>
      <c r="H279" s="31"/>
      <c r="I279" s="31"/>
      <c r="J279" s="31"/>
      <c r="K279" s="31"/>
      <c r="L279" s="31"/>
      <c r="M279" s="31"/>
      <c r="N279" s="31"/>
      <c r="O279" s="31"/>
      <c r="P279" s="31"/>
      <c r="Q279" s="31"/>
    </row>
    <row r="280" spans="1:17" s="42" customFormat="1" x14ac:dyDescent="0.25">
      <c r="A280" s="45"/>
      <c r="B280" s="139" t="s">
        <v>522</v>
      </c>
      <c r="C280" s="1" t="s">
        <v>38</v>
      </c>
      <c r="D280" s="63"/>
      <c r="E280" s="98"/>
      <c r="F280" s="93">
        <f>E280*D280</f>
        <v>0</v>
      </c>
      <c r="G280" s="31"/>
      <c r="H280" s="31"/>
      <c r="I280" s="31"/>
      <c r="J280" s="31"/>
      <c r="K280" s="31"/>
      <c r="L280" s="31"/>
      <c r="M280" s="31"/>
      <c r="N280" s="31"/>
      <c r="O280" s="31"/>
      <c r="P280" s="31"/>
      <c r="Q280" s="31"/>
    </row>
    <row r="281" spans="1:17" s="42" customFormat="1" x14ac:dyDescent="0.25">
      <c r="A281" s="45"/>
      <c r="B281" s="92"/>
      <c r="C281" s="1"/>
      <c r="D281" s="63"/>
      <c r="E281" s="98"/>
      <c r="F281" s="93"/>
      <c r="G281" s="31"/>
      <c r="H281" s="31"/>
      <c r="I281" s="31"/>
      <c r="J281" s="31"/>
      <c r="K281" s="31"/>
      <c r="L281" s="31"/>
      <c r="M281" s="31"/>
      <c r="N281" s="31"/>
      <c r="O281" s="31"/>
      <c r="P281" s="31"/>
      <c r="Q281" s="31"/>
    </row>
    <row r="282" spans="1:17" s="42" customFormat="1" x14ac:dyDescent="0.25">
      <c r="A282" s="3" t="s">
        <v>506</v>
      </c>
      <c r="B282" s="64" t="s">
        <v>523</v>
      </c>
      <c r="C282" s="1"/>
      <c r="D282" s="63"/>
      <c r="E282" s="98"/>
      <c r="F282" s="93"/>
      <c r="G282" s="31"/>
      <c r="H282" s="31"/>
      <c r="I282" s="31"/>
      <c r="J282" s="31"/>
      <c r="K282" s="31"/>
      <c r="L282" s="31"/>
      <c r="M282" s="31"/>
      <c r="N282" s="31"/>
      <c r="O282" s="31"/>
      <c r="P282" s="31"/>
      <c r="Q282" s="31"/>
    </row>
    <row r="283" spans="1:17" s="42" customFormat="1" x14ac:dyDescent="0.25">
      <c r="A283" s="45"/>
      <c r="B283" s="92"/>
      <c r="C283" s="1"/>
      <c r="D283" s="63"/>
      <c r="E283" s="98"/>
      <c r="F283" s="93"/>
      <c r="G283" s="31"/>
      <c r="H283" s="31"/>
      <c r="I283" s="31"/>
      <c r="J283" s="31"/>
      <c r="K283" s="31"/>
      <c r="L283" s="31"/>
      <c r="M283" s="31"/>
      <c r="N283" s="31"/>
      <c r="O283" s="31"/>
      <c r="P283" s="31"/>
      <c r="Q283" s="31"/>
    </row>
    <row r="284" spans="1:17" s="42" customFormat="1" ht="26.4" x14ac:dyDescent="0.25">
      <c r="A284" s="45"/>
      <c r="B284" s="139" t="s">
        <v>205</v>
      </c>
      <c r="C284" s="1"/>
      <c r="D284" s="63"/>
      <c r="E284" s="98"/>
      <c r="F284" s="93"/>
      <c r="G284" s="31"/>
      <c r="H284" s="31"/>
      <c r="I284" s="31"/>
      <c r="J284" s="31"/>
      <c r="K284" s="31"/>
      <c r="L284" s="31"/>
      <c r="M284" s="31"/>
      <c r="N284" s="31"/>
      <c r="O284" s="31"/>
      <c r="P284" s="31"/>
      <c r="Q284" s="31"/>
    </row>
    <row r="285" spans="1:17" s="42" customFormat="1" x14ac:dyDescent="0.25">
      <c r="A285" s="45"/>
      <c r="B285" s="86" t="s">
        <v>43</v>
      </c>
      <c r="C285" s="1" t="s">
        <v>41</v>
      </c>
      <c r="D285" s="63"/>
      <c r="E285" s="98"/>
      <c r="F285" s="93">
        <f t="shared" ref="F285:F291" si="2">E285*D285</f>
        <v>0</v>
      </c>
      <c r="G285" s="31"/>
      <c r="H285" s="31"/>
      <c r="I285" s="31"/>
      <c r="J285" s="31"/>
      <c r="K285" s="31"/>
      <c r="L285" s="31"/>
      <c r="M285" s="31"/>
      <c r="N285" s="31"/>
      <c r="O285" s="31"/>
      <c r="P285" s="31"/>
      <c r="Q285" s="31"/>
    </row>
    <row r="286" spans="1:17" s="42" customFormat="1" x14ac:dyDescent="0.25">
      <c r="A286" s="45"/>
      <c r="B286" s="86" t="s">
        <v>44</v>
      </c>
      <c r="C286" s="1" t="s">
        <v>41</v>
      </c>
      <c r="D286" s="63"/>
      <c r="E286" s="98"/>
      <c r="F286" s="93">
        <f t="shared" si="2"/>
        <v>0</v>
      </c>
      <c r="G286" s="31"/>
      <c r="H286" s="31"/>
      <c r="I286" s="31"/>
      <c r="J286" s="31"/>
      <c r="K286" s="31"/>
      <c r="L286" s="31"/>
      <c r="M286" s="31"/>
      <c r="N286" s="31"/>
      <c r="O286" s="31"/>
      <c r="P286" s="31"/>
      <c r="Q286" s="31"/>
    </row>
    <row r="287" spans="1:17" s="42" customFormat="1" x14ac:dyDescent="0.25">
      <c r="A287" s="45"/>
      <c r="B287" s="86" t="s">
        <v>45</v>
      </c>
      <c r="C287" s="1" t="s">
        <v>41</v>
      </c>
      <c r="D287" s="63"/>
      <c r="E287" s="98"/>
      <c r="F287" s="93">
        <f t="shared" si="2"/>
        <v>0</v>
      </c>
      <c r="G287" s="31"/>
      <c r="H287" s="31"/>
      <c r="I287" s="31"/>
      <c r="J287" s="31"/>
      <c r="K287" s="31"/>
      <c r="L287" s="31"/>
      <c r="M287" s="31"/>
      <c r="N287" s="31"/>
      <c r="O287" s="31"/>
      <c r="P287" s="31"/>
      <c r="Q287" s="31"/>
    </row>
    <row r="288" spans="1:17" s="42" customFormat="1" x14ac:dyDescent="0.25">
      <c r="A288" s="45"/>
      <c r="B288" s="86" t="s">
        <v>46</v>
      </c>
      <c r="C288" s="1" t="s">
        <v>41</v>
      </c>
      <c r="D288" s="63"/>
      <c r="E288" s="98"/>
      <c r="F288" s="93">
        <f t="shared" si="2"/>
        <v>0</v>
      </c>
      <c r="G288" s="31"/>
      <c r="H288" s="31"/>
      <c r="I288" s="31"/>
      <c r="J288" s="31"/>
      <c r="K288" s="31"/>
      <c r="L288" s="31"/>
      <c r="M288" s="31"/>
      <c r="N288" s="31"/>
      <c r="O288" s="31"/>
      <c r="P288" s="31"/>
      <c r="Q288" s="31"/>
    </row>
    <row r="289" spans="1:17" s="42" customFormat="1" x14ac:dyDescent="0.25">
      <c r="A289" s="45"/>
      <c r="B289" s="86" t="s">
        <v>76</v>
      </c>
      <c r="C289" s="1" t="s">
        <v>41</v>
      </c>
      <c r="D289" s="63"/>
      <c r="E289" s="98"/>
      <c r="F289" s="93">
        <f t="shared" si="2"/>
        <v>0</v>
      </c>
      <c r="G289" s="31"/>
      <c r="H289" s="31"/>
      <c r="I289" s="31"/>
      <c r="J289" s="31"/>
      <c r="K289" s="31"/>
      <c r="L289" s="31"/>
      <c r="M289" s="31"/>
      <c r="N289" s="31"/>
      <c r="O289" s="31"/>
      <c r="P289" s="31"/>
      <c r="Q289" s="31"/>
    </row>
    <row r="290" spans="1:17" s="42" customFormat="1" x14ac:dyDescent="0.25">
      <c r="A290" s="45"/>
      <c r="B290" s="86" t="s">
        <v>77</v>
      </c>
      <c r="C290" s="1" t="s">
        <v>41</v>
      </c>
      <c r="D290" s="63"/>
      <c r="E290" s="98"/>
      <c r="F290" s="93">
        <f t="shared" si="2"/>
        <v>0</v>
      </c>
      <c r="G290" s="31"/>
      <c r="H290" s="31"/>
      <c r="I290" s="31"/>
      <c r="J290" s="31"/>
      <c r="K290" s="31"/>
      <c r="L290" s="31"/>
      <c r="M290" s="31"/>
      <c r="N290" s="31"/>
      <c r="O290" s="31"/>
      <c r="P290" s="31"/>
      <c r="Q290" s="31"/>
    </row>
    <row r="291" spans="1:17" s="42" customFormat="1" x14ac:dyDescent="0.25">
      <c r="A291" s="45"/>
      <c r="B291" s="86" t="s">
        <v>612</v>
      </c>
      <c r="C291" s="1" t="s">
        <v>41</v>
      </c>
      <c r="D291" s="63"/>
      <c r="E291" s="98"/>
      <c r="F291" s="93">
        <f t="shared" si="2"/>
        <v>0</v>
      </c>
      <c r="G291" s="31"/>
      <c r="H291" s="31"/>
      <c r="I291" s="31"/>
      <c r="J291" s="31"/>
      <c r="K291" s="31"/>
      <c r="L291" s="31"/>
      <c r="M291" s="31"/>
      <c r="N291" s="31"/>
      <c r="O291" s="31"/>
      <c r="P291" s="31"/>
      <c r="Q291" s="31"/>
    </row>
    <row r="292" spans="1:17" s="42" customFormat="1" x14ac:dyDescent="0.25">
      <c r="A292" s="45"/>
      <c r="B292" s="86" t="s">
        <v>79</v>
      </c>
      <c r="C292" s="1"/>
      <c r="D292" s="63"/>
      <c r="E292" s="98"/>
      <c r="F292" s="93"/>
      <c r="G292" s="31"/>
      <c r="H292" s="31"/>
      <c r="I292" s="31"/>
      <c r="J292" s="31"/>
      <c r="K292" s="31"/>
      <c r="L292" s="31"/>
      <c r="M292" s="31"/>
      <c r="N292" s="31"/>
      <c r="O292" s="31"/>
      <c r="P292" s="31"/>
      <c r="Q292" s="31"/>
    </row>
    <row r="293" spans="1:17" s="42" customFormat="1" x14ac:dyDescent="0.25">
      <c r="A293" s="45"/>
      <c r="B293" s="86"/>
      <c r="C293" s="1" t="s">
        <v>78</v>
      </c>
      <c r="D293" s="63"/>
      <c r="E293" s="98"/>
      <c r="F293" s="93">
        <f>E293*D293</f>
        <v>0</v>
      </c>
      <c r="G293" s="31"/>
      <c r="H293" s="31"/>
      <c r="I293" s="31"/>
      <c r="J293" s="31"/>
      <c r="K293" s="31"/>
      <c r="L293" s="31"/>
      <c r="M293" s="31"/>
      <c r="N293" s="31"/>
      <c r="O293" s="31"/>
      <c r="P293" s="31"/>
      <c r="Q293" s="31"/>
    </row>
    <row r="294" spans="1:17" s="42" customFormat="1" x14ac:dyDescent="0.25">
      <c r="A294" s="45"/>
      <c r="B294" s="139" t="s">
        <v>42</v>
      </c>
      <c r="C294" s="1" t="s">
        <v>55</v>
      </c>
      <c r="D294" s="63"/>
      <c r="E294" s="98"/>
      <c r="F294" s="93">
        <f>E294*D294</f>
        <v>0</v>
      </c>
      <c r="G294" s="31"/>
      <c r="H294" s="31"/>
      <c r="I294" s="31"/>
      <c r="J294" s="31"/>
      <c r="K294" s="31"/>
      <c r="L294" s="31"/>
      <c r="M294" s="31"/>
      <c r="N294" s="31"/>
      <c r="O294" s="31"/>
      <c r="P294" s="31"/>
      <c r="Q294" s="31"/>
    </row>
    <row r="295" spans="1:17" s="42" customFormat="1" x14ac:dyDescent="0.25">
      <c r="A295" s="45"/>
      <c r="B295" s="139" t="s">
        <v>209</v>
      </c>
      <c r="C295" s="1" t="s">
        <v>40</v>
      </c>
      <c r="D295" s="63"/>
      <c r="E295" s="98"/>
      <c r="F295" s="93">
        <f>E295*D295</f>
        <v>0</v>
      </c>
      <c r="G295" s="31"/>
      <c r="H295" s="31"/>
      <c r="I295" s="31"/>
      <c r="J295" s="31"/>
      <c r="K295" s="31"/>
      <c r="L295" s="31"/>
      <c r="M295" s="31"/>
      <c r="N295" s="31"/>
      <c r="O295" s="31"/>
      <c r="P295" s="31"/>
      <c r="Q295" s="31"/>
    </row>
    <row r="296" spans="1:17" s="42" customFormat="1" x14ac:dyDescent="0.25">
      <c r="A296" s="45"/>
      <c r="B296" s="139" t="s">
        <v>441</v>
      </c>
      <c r="C296" s="1" t="s">
        <v>38</v>
      </c>
      <c r="D296" s="63"/>
      <c r="E296" s="98"/>
      <c r="F296" s="93">
        <f>E296*D296</f>
        <v>0</v>
      </c>
      <c r="G296" s="31"/>
      <c r="H296" s="31"/>
      <c r="I296" s="31"/>
      <c r="J296" s="31"/>
      <c r="K296" s="31"/>
      <c r="L296" s="31"/>
      <c r="M296" s="31"/>
      <c r="N296" s="31"/>
      <c r="O296" s="31"/>
      <c r="P296" s="31"/>
      <c r="Q296" s="31"/>
    </row>
    <row r="297" spans="1:17" s="42" customFormat="1" x14ac:dyDescent="0.25">
      <c r="A297" s="45"/>
      <c r="B297" s="92"/>
      <c r="C297" s="1"/>
      <c r="D297" s="63"/>
      <c r="E297" s="98"/>
      <c r="F297" s="93"/>
      <c r="G297" s="31"/>
      <c r="H297" s="31"/>
      <c r="I297" s="31"/>
      <c r="J297" s="31"/>
      <c r="K297" s="31"/>
      <c r="L297" s="31"/>
      <c r="M297" s="31"/>
      <c r="N297" s="31"/>
      <c r="O297" s="31"/>
      <c r="P297" s="31"/>
      <c r="Q297" s="31"/>
    </row>
    <row r="298" spans="1:17" s="42" customFormat="1" x14ac:dyDescent="0.25">
      <c r="A298" s="3" t="s">
        <v>512</v>
      </c>
      <c r="B298" s="64" t="s">
        <v>513</v>
      </c>
      <c r="C298" s="1"/>
      <c r="D298" s="63"/>
      <c r="E298" s="98"/>
      <c r="F298" s="93"/>
      <c r="G298" s="31"/>
      <c r="H298" s="31"/>
      <c r="I298" s="31"/>
      <c r="J298" s="31"/>
      <c r="K298" s="31"/>
      <c r="L298" s="31"/>
      <c r="M298" s="31"/>
      <c r="N298" s="31"/>
      <c r="O298" s="31"/>
      <c r="P298" s="31"/>
      <c r="Q298" s="31"/>
    </row>
    <row r="299" spans="1:17" s="42" customFormat="1" x14ac:dyDescent="0.25">
      <c r="A299" s="45"/>
      <c r="B299" s="92"/>
      <c r="C299" s="1"/>
      <c r="D299" s="63"/>
      <c r="E299" s="98"/>
      <c r="F299" s="93"/>
      <c r="G299" s="31"/>
      <c r="H299" s="31"/>
      <c r="I299" s="31"/>
      <c r="J299" s="31"/>
      <c r="K299" s="31"/>
      <c r="L299" s="31"/>
      <c r="M299" s="31"/>
      <c r="N299" s="31"/>
      <c r="O299" s="31"/>
      <c r="P299" s="31"/>
      <c r="Q299" s="31"/>
    </row>
    <row r="300" spans="1:17" s="42" customFormat="1" ht="26.4" x14ac:dyDescent="0.25">
      <c r="A300" s="45"/>
      <c r="B300" s="139" t="s">
        <v>579</v>
      </c>
      <c r="C300" s="1" t="s">
        <v>38</v>
      </c>
      <c r="D300" s="63"/>
      <c r="E300" s="98"/>
      <c r="F300" s="93">
        <f>E300*D300</f>
        <v>0</v>
      </c>
      <c r="G300" s="31"/>
      <c r="H300" s="31"/>
      <c r="I300" s="31"/>
      <c r="J300" s="31"/>
      <c r="K300" s="31"/>
      <c r="L300" s="31"/>
      <c r="M300" s="31"/>
      <c r="N300" s="31"/>
      <c r="O300" s="31"/>
      <c r="P300" s="31"/>
      <c r="Q300" s="31"/>
    </row>
    <row r="301" spans="1:17" s="42" customFormat="1" x14ac:dyDescent="0.25">
      <c r="A301" s="45"/>
      <c r="B301" s="92" t="s">
        <v>51</v>
      </c>
      <c r="C301" s="1"/>
      <c r="D301" s="63"/>
      <c r="E301" s="98"/>
      <c r="F301" s="93"/>
      <c r="G301" s="31"/>
      <c r="H301" s="31"/>
      <c r="I301" s="31"/>
      <c r="J301" s="31"/>
      <c r="K301" s="31"/>
      <c r="L301" s="31"/>
      <c r="M301" s="31"/>
      <c r="N301" s="31"/>
      <c r="O301" s="31"/>
      <c r="P301" s="31"/>
      <c r="Q301" s="31"/>
    </row>
    <row r="302" spans="1:17" s="42" customFormat="1" x14ac:dyDescent="0.25">
      <c r="A302" s="45"/>
      <c r="B302" s="92" t="s">
        <v>61</v>
      </c>
      <c r="C302" s="1"/>
      <c r="D302" s="63"/>
      <c r="E302" s="98"/>
      <c r="F302" s="93"/>
      <c r="G302" s="31"/>
      <c r="H302" s="31"/>
      <c r="I302" s="31"/>
      <c r="J302" s="31"/>
      <c r="K302" s="31"/>
      <c r="L302" s="31"/>
      <c r="M302" s="31"/>
      <c r="N302" s="31"/>
      <c r="O302" s="31"/>
      <c r="P302" s="31"/>
      <c r="Q302" s="31"/>
    </row>
    <row r="303" spans="1:17" s="42" customFormat="1" x14ac:dyDescent="0.25">
      <c r="A303" s="45"/>
      <c r="B303" s="92"/>
      <c r="C303" s="1"/>
      <c r="D303" s="63"/>
      <c r="E303" s="98"/>
      <c r="F303" s="93"/>
      <c r="G303" s="31"/>
      <c r="H303" s="31"/>
      <c r="I303" s="31"/>
      <c r="J303" s="31"/>
      <c r="K303" s="31"/>
      <c r="L303" s="31"/>
      <c r="M303" s="31"/>
      <c r="N303" s="31"/>
      <c r="O303" s="31"/>
      <c r="P303" s="31"/>
      <c r="Q303" s="31"/>
    </row>
    <row r="304" spans="1:17" s="42" customFormat="1" ht="26.4" x14ac:dyDescent="0.25">
      <c r="A304" s="45"/>
      <c r="B304" s="139" t="s">
        <v>580</v>
      </c>
      <c r="C304" s="1" t="s">
        <v>38</v>
      </c>
      <c r="D304" s="63"/>
      <c r="E304" s="98"/>
      <c r="F304" s="93">
        <f>E304*D304</f>
        <v>0</v>
      </c>
      <c r="G304" s="31"/>
      <c r="H304" s="31"/>
      <c r="I304" s="31"/>
      <c r="J304" s="31"/>
      <c r="K304" s="31"/>
      <c r="L304" s="31"/>
      <c r="M304" s="31"/>
      <c r="N304" s="31"/>
      <c r="O304" s="31"/>
      <c r="P304" s="31"/>
      <c r="Q304" s="31"/>
    </row>
    <row r="305" spans="1:17" s="42" customFormat="1" x14ac:dyDescent="0.25">
      <c r="A305" s="45"/>
      <c r="B305" s="92" t="s">
        <v>51</v>
      </c>
      <c r="C305" s="1"/>
      <c r="D305" s="63"/>
      <c r="E305" s="98"/>
      <c r="F305" s="93"/>
      <c r="G305" s="31"/>
      <c r="H305" s="31"/>
      <c r="I305" s="31"/>
      <c r="J305" s="31"/>
      <c r="K305" s="31"/>
      <c r="L305" s="31"/>
      <c r="M305" s="31"/>
      <c r="N305" s="31"/>
      <c r="O305" s="31"/>
      <c r="P305" s="31"/>
      <c r="Q305" s="31"/>
    </row>
    <row r="306" spans="1:17" s="42" customFormat="1" x14ac:dyDescent="0.25">
      <c r="A306" s="45"/>
      <c r="B306" s="92" t="s">
        <v>61</v>
      </c>
      <c r="C306" s="1"/>
      <c r="D306" s="63"/>
      <c r="E306" s="98"/>
      <c r="F306" s="93"/>
      <c r="G306" s="31"/>
      <c r="H306" s="31"/>
      <c r="I306" s="31"/>
      <c r="J306" s="31"/>
      <c r="K306" s="31"/>
      <c r="L306" s="31"/>
      <c r="M306" s="31"/>
      <c r="N306" s="31"/>
      <c r="O306" s="31"/>
      <c r="P306" s="31"/>
      <c r="Q306" s="31"/>
    </row>
    <row r="307" spans="1:17" s="42" customFormat="1" x14ac:dyDescent="0.25">
      <c r="A307" s="45"/>
      <c r="B307" s="92"/>
      <c r="C307" s="1"/>
      <c r="D307" s="63"/>
      <c r="E307" s="98"/>
      <c r="F307" s="93"/>
      <c r="G307" s="31"/>
      <c r="H307" s="31"/>
      <c r="I307" s="31"/>
      <c r="J307" s="31"/>
      <c r="K307" s="31"/>
      <c r="L307" s="31"/>
      <c r="M307" s="31"/>
      <c r="N307" s="31"/>
      <c r="O307" s="31"/>
      <c r="P307" s="31"/>
      <c r="Q307" s="31"/>
    </row>
    <row r="308" spans="1:17" s="42" customFormat="1" x14ac:dyDescent="0.25">
      <c r="A308" s="45"/>
      <c r="B308" s="139" t="s">
        <v>386</v>
      </c>
      <c r="C308" s="57"/>
      <c r="D308" s="63"/>
      <c r="E308" s="98"/>
      <c r="F308" s="97"/>
      <c r="G308" s="31"/>
      <c r="H308" s="31"/>
      <c r="I308" s="31"/>
      <c r="J308" s="31"/>
      <c r="K308" s="31"/>
      <c r="L308" s="31"/>
      <c r="M308" s="31"/>
      <c r="N308" s="31"/>
      <c r="O308" s="31"/>
      <c r="P308" s="31"/>
      <c r="Q308" s="31"/>
    </row>
    <row r="309" spans="1:17" s="42" customFormat="1" ht="15" x14ac:dyDescent="0.25">
      <c r="A309" s="45"/>
      <c r="B309" s="86" t="s">
        <v>613</v>
      </c>
      <c r="C309" s="1" t="s">
        <v>40</v>
      </c>
      <c r="D309" s="63"/>
      <c r="E309" s="98"/>
      <c r="F309" s="93">
        <f>E309*D309</f>
        <v>0</v>
      </c>
      <c r="G309" s="31"/>
      <c r="H309" s="31"/>
      <c r="I309" s="31"/>
      <c r="J309" s="31"/>
      <c r="K309" s="31"/>
      <c r="L309" s="31"/>
      <c r="M309" s="31"/>
      <c r="N309" s="31"/>
      <c r="O309" s="31"/>
      <c r="P309" s="31"/>
      <c r="Q309" s="31"/>
    </row>
    <row r="310" spans="1:17" s="42" customFormat="1" x14ac:dyDescent="0.25">
      <c r="A310" s="45"/>
      <c r="B310" s="92"/>
      <c r="C310" s="1"/>
      <c r="D310" s="63"/>
      <c r="E310" s="98"/>
      <c r="F310" s="93"/>
      <c r="G310" s="31"/>
      <c r="H310" s="31"/>
      <c r="I310" s="31"/>
      <c r="J310" s="31"/>
      <c r="K310" s="31"/>
      <c r="L310" s="31"/>
      <c r="M310" s="31"/>
      <c r="N310" s="31"/>
      <c r="O310" s="31"/>
      <c r="P310" s="31"/>
      <c r="Q310" s="31"/>
    </row>
    <row r="311" spans="1:17" s="42" customFormat="1" x14ac:dyDescent="0.25">
      <c r="A311" s="3" t="s">
        <v>518</v>
      </c>
      <c r="B311" s="64" t="s">
        <v>515</v>
      </c>
      <c r="C311" s="1"/>
      <c r="D311" s="63"/>
      <c r="E311" s="98"/>
      <c r="F311" s="93"/>
      <c r="G311" s="31"/>
      <c r="H311" s="31"/>
      <c r="I311" s="31"/>
      <c r="J311" s="31"/>
      <c r="K311" s="31"/>
      <c r="L311" s="31"/>
      <c r="M311" s="31"/>
      <c r="N311" s="31"/>
      <c r="O311" s="31"/>
      <c r="P311" s="31"/>
      <c r="Q311" s="31"/>
    </row>
    <row r="312" spans="1:17" s="42" customFormat="1" x14ac:dyDescent="0.25">
      <c r="A312" s="45"/>
      <c r="B312" s="92"/>
      <c r="C312" s="1"/>
      <c r="D312" s="63"/>
      <c r="E312" s="98"/>
      <c r="F312" s="93"/>
      <c r="G312" s="31"/>
      <c r="H312" s="31"/>
      <c r="I312" s="31"/>
      <c r="J312" s="31"/>
      <c r="K312" s="31"/>
      <c r="L312" s="31"/>
      <c r="M312" s="31"/>
      <c r="N312" s="31"/>
      <c r="O312" s="31"/>
      <c r="P312" s="31"/>
      <c r="Q312" s="31"/>
    </row>
    <row r="313" spans="1:17" s="42" customFormat="1" ht="26.4" x14ac:dyDescent="0.25">
      <c r="A313" s="45"/>
      <c r="B313" s="139" t="s">
        <v>206</v>
      </c>
      <c r="C313" s="1"/>
      <c r="D313" s="63"/>
      <c r="E313" s="98"/>
      <c r="F313" s="93"/>
      <c r="G313" s="31"/>
      <c r="H313" s="31"/>
      <c r="I313" s="31"/>
      <c r="J313" s="31"/>
      <c r="K313" s="31"/>
      <c r="L313" s="31"/>
      <c r="M313" s="31"/>
      <c r="N313" s="31"/>
      <c r="O313" s="31"/>
      <c r="P313" s="31"/>
      <c r="Q313" s="31"/>
    </row>
    <row r="314" spans="1:17" s="42" customFormat="1" x14ac:dyDescent="0.25">
      <c r="A314" s="45"/>
      <c r="B314" s="86" t="s">
        <v>43</v>
      </c>
      <c r="C314" s="1" t="s">
        <v>41</v>
      </c>
      <c r="D314" s="63"/>
      <c r="E314" s="98"/>
      <c r="F314" s="93">
        <f t="shared" ref="F314:F320" si="3">E314*D314</f>
        <v>0</v>
      </c>
      <c r="G314" s="31"/>
      <c r="H314" s="31"/>
      <c r="I314" s="31"/>
      <c r="J314" s="31"/>
      <c r="K314" s="31"/>
      <c r="L314" s="31"/>
      <c r="M314" s="31"/>
      <c r="N314" s="31"/>
      <c r="O314" s="31"/>
      <c r="P314" s="31"/>
      <c r="Q314" s="31"/>
    </row>
    <row r="315" spans="1:17" s="42" customFormat="1" x14ac:dyDescent="0.25">
      <c r="A315" s="45"/>
      <c r="B315" s="86" t="s">
        <v>44</v>
      </c>
      <c r="C315" s="1" t="s">
        <v>41</v>
      </c>
      <c r="D315" s="63"/>
      <c r="E315" s="98"/>
      <c r="F315" s="93">
        <f t="shared" si="3"/>
        <v>0</v>
      </c>
      <c r="G315" s="31"/>
      <c r="H315" s="31"/>
      <c r="I315" s="31"/>
      <c r="J315" s="31"/>
      <c r="K315" s="31"/>
      <c r="L315" s="31"/>
      <c r="M315" s="31"/>
      <c r="N315" s="31"/>
      <c r="O315" s="31"/>
      <c r="P315" s="31"/>
      <c r="Q315" s="31"/>
    </row>
    <row r="316" spans="1:17" s="42" customFormat="1" x14ac:dyDescent="0.25">
      <c r="A316" s="45"/>
      <c r="B316" s="86" t="s">
        <v>45</v>
      </c>
      <c r="C316" s="1" t="s">
        <v>41</v>
      </c>
      <c r="D316" s="63"/>
      <c r="E316" s="98"/>
      <c r="F316" s="93">
        <f t="shared" si="3"/>
        <v>0</v>
      </c>
      <c r="G316" s="31"/>
      <c r="H316" s="31"/>
      <c r="I316" s="31"/>
      <c r="J316" s="31"/>
      <c r="K316" s="31"/>
      <c r="L316" s="31"/>
      <c r="M316" s="31"/>
      <c r="N316" s="31"/>
      <c r="O316" s="31"/>
      <c r="P316" s="31"/>
      <c r="Q316" s="31"/>
    </row>
    <row r="317" spans="1:17" s="42" customFormat="1" x14ac:dyDescent="0.25">
      <c r="A317" s="45"/>
      <c r="B317" s="86" t="s">
        <v>46</v>
      </c>
      <c r="C317" s="1" t="s">
        <v>41</v>
      </c>
      <c r="D317" s="63"/>
      <c r="E317" s="98"/>
      <c r="F317" s="93">
        <f t="shared" si="3"/>
        <v>0</v>
      </c>
      <c r="G317" s="31"/>
      <c r="H317" s="31"/>
      <c r="I317" s="31"/>
      <c r="J317" s="31"/>
      <c r="K317" s="31"/>
      <c r="L317" s="31"/>
      <c r="M317" s="31"/>
      <c r="N317" s="31"/>
      <c r="O317" s="31"/>
      <c r="P317" s="31"/>
      <c r="Q317" s="31"/>
    </row>
    <row r="318" spans="1:17" s="42" customFormat="1" x14ac:dyDescent="0.25">
      <c r="A318" s="45"/>
      <c r="B318" s="86" t="s">
        <v>76</v>
      </c>
      <c r="C318" s="1" t="s">
        <v>41</v>
      </c>
      <c r="D318" s="63"/>
      <c r="E318" s="98"/>
      <c r="F318" s="93">
        <f t="shared" si="3"/>
        <v>0</v>
      </c>
      <c r="G318" s="31"/>
      <c r="H318" s="31"/>
      <c r="I318" s="31"/>
      <c r="J318" s="31"/>
      <c r="K318" s="31"/>
      <c r="L318" s="31"/>
      <c r="M318" s="31"/>
      <c r="N318" s="31"/>
      <c r="O318" s="31"/>
      <c r="P318" s="31"/>
      <c r="Q318" s="31"/>
    </row>
    <row r="319" spans="1:17" s="42" customFormat="1" x14ac:dyDescent="0.25">
      <c r="A319" s="45"/>
      <c r="B319" s="86" t="s">
        <v>77</v>
      </c>
      <c r="C319" s="1" t="s">
        <v>41</v>
      </c>
      <c r="D319" s="63"/>
      <c r="E319" s="98"/>
      <c r="F319" s="93">
        <f t="shared" si="3"/>
        <v>0</v>
      </c>
      <c r="G319" s="31"/>
      <c r="H319" s="31"/>
      <c r="I319" s="31"/>
      <c r="J319" s="31"/>
      <c r="K319" s="31"/>
      <c r="L319" s="31"/>
      <c r="M319" s="31"/>
      <c r="N319" s="31"/>
      <c r="O319" s="31"/>
      <c r="P319" s="31"/>
      <c r="Q319" s="31"/>
    </row>
    <row r="320" spans="1:17" s="42" customFormat="1" x14ac:dyDescent="0.25">
      <c r="A320" s="45"/>
      <c r="B320" s="86" t="s">
        <v>612</v>
      </c>
      <c r="C320" s="1" t="s">
        <v>41</v>
      </c>
      <c r="D320" s="63"/>
      <c r="E320" s="98"/>
      <c r="F320" s="93">
        <f t="shared" si="3"/>
        <v>0</v>
      </c>
      <c r="G320" s="31"/>
      <c r="H320" s="31"/>
      <c r="I320" s="31"/>
      <c r="J320" s="31"/>
      <c r="K320" s="31"/>
      <c r="L320" s="31"/>
      <c r="M320" s="31"/>
      <c r="N320" s="31"/>
      <c r="O320" s="31"/>
      <c r="P320" s="31"/>
      <c r="Q320" s="31"/>
    </row>
    <row r="321" spans="1:17" s="42" customFormat="1" x14ac:dyDescent="0.25">
      <c r="A321" s="45"/>
      <c r="B321" s="86" t="s">
        <v>79</v>
      </c>
      <c r="C321" s="1"/>
      <c r="D321" s="63"/>
      <c r="E321" s="98"/>
      <c r="F321" s="93"/>
      <c r="G321" s="31"/>
      <c r="H321" s="31"/>
      <c r="I321" s="31"/>
      <c r="J321" s="31"/>
      <c r="K321" s="31"/>
      <c r="L321" s="31"/>
      <c r="M321" s="31"/>
      <c r="N321" s="31"/>
      <c r="O321" s="31"/>
      <c r="P321" s="31"/>
      <c r="Q321" s="31"/>
    </row>
    <row r="322" spans="1:17" s="42" customFormat="1" x14ac:dyDescent="0.25">
      <c r="A322" s="45"/>
      <c r="B322" s="86"/>
      <c r="C322" s="1" t="s">
        <v>78</v>
      </c>
      <c r="D322" s="63"/>
      <c r="E322" s="98"/>
      <c r="F322" s="93">
        <f>E322*D322</f>
        <v>0</v>
      </c>
      <c r="G322" s="31"/>
      <c r="H322" s="31"/>
      <c r="I322" s="31"/>
      <c r="J322" s="31"/>
      <c r="K322" s="31"/>
      <c r="L322" s="31"/>
      <c r="M322" s="31"/>
      <c r="N322" s="31"/>
      <c r="O322" s="31"/>
      <c r="P322" s="31"/>
      <c r="Q322" s="31"/>
    </row>
    <row r="323" spans="1:17" s="42" customFormat="1" x14ac:dyDescent="0.25">
      <c r="A323" s="45"/>
      <c r="B323" s="139" t="s">
        <v>42</v>
      </c>
      <c r="C323" s="1" t="s">
        <v>55</v>
      </c>
      <c r="D323" s="63"/>
      <c r="E323" s="98"/>
      <c r="F323" s="93">
        <f>E323*D323</f>
        <v>0</v>
      </c>
      <c r="G323" s="31"/>
      <c r="H323" s="31"/>
      <c r="I323" s="31"/>
      <c r="J323" s="31"/>
      <c r="K323" s="31"/>
      <c r="L323" s="31"/>
      <c r="M323" s="31"/>
      <c r="N323" s="31"/>
      <c r="O323" s="31"/>
      <c r="P323" s="31"/>
      <c r="Q323" s="31"/>
    </row>
    <row r="324" spans="1:17" s="42" customFormat="1" x14ac:dyDescent="0.25">
      <c r="A324" s="45"/>
      <c r="B324" s="139" t="s">
        <v>209</v>
      </c>
      <c r="C324" s="1" t="s">
        <v>40</v>
      </c>
      <c r="D324" s="63"/>
      <c r="E324" s="98"/>
      <c r="F324" s="93">
        <f>E324*D324</f>
        <v>0</v>
      </c>
      <c r="G324" s="31"/>
      <c r="H324" s="31"/>
      <c r="I324" s="31"/>
      <c r="J324" s="31"/>
      <c r="K324" s="31"/>
      <c r="L324" s="31"/>
      <c r="M324" s="31"/>
      <c r="N324" s="31"/>
      <c r="O324" s="31"/>
      <c r="P324" s="31"/>
      <c r="Q324" s="31"/>
    </row>
    <row r="325" spans="1:17" s="42" customFormat="1" x14ac:dyDescent="0.25">
      <c r="A325" s="45"/>
      <c r="B325" s="139" t="s">
        <v>441</v>
      </c>
      <c r="C325" s="1" t="s">
        <v>38</v>
      </c>
      <c r="D325" s="63"/>
      <c r="E325" s="98"/>
      <c r="F325" s="93">
        <f>E325*D325</f>
        <v>0</v>
      </c>
      <c r="G325" s="31"/>
      <c r="H325" s="31"/>
      <c r="I325" s="31"/>
      <c r="J325" s="31"/>
      <c r="K325" s="31"/>
      <c r="L325" s="31"/>
      <c r="M325" s="31"/>
      <c r="N325" s="31"/>
      <c r="O325" s="31"/>
      <c r="P325" s="31"/>
      <c r="Q325" s="31"/>
    </row>
    <row r="326" spans="1:17" s="42" customFormat="1" x14ac:dyDescent="0.25">
      <c r="A326" s="45"/>
      <c r="B326" s="92"/>
      <c r="C326" s="1"/>
      <c r="D326" s="63"/>
      <c r="E326" s="98"/>
      <c r="F326" s="93"/>
      <c r="G326" s="31"/>
      <c r="H326" s="31"/>
      <c r="I326" s="31"/>
      <c r="J326" s="31"/>
      <c r="K326" s="31"/>
      <c r="L326" s="31"/>
      <c r="M326" s="31"/>
      <c r="N326" s="31"/>
      <c r="O326" s="31"/>
      <c r="P326" s="31"/>
      <c r="Q326" s="31"/>
    </row>
    <row r="327" spans="1:17" s="42" customFormat="1" x14ac:dyDescent="0.25">
      <c r="A327" s="3" t="s">
        <v>514</v>
      </c>
      <c r="B327" s="64" t="s">
        <v>517</v>
      </c>
      <c r="C327" s="1"/>
      <c r="D327" s="63"/>
      <c r="E327" s="98"/>
      <c r="F327" s="93"/>
      <c r="G327" s="31"/>
      <c r="H327" s="31"/>
      <c r="I327" s="31"/>
      <c r="J327" s="31"/>
      <c r="K327" s="31"/>
      <c r="L327" s="31"/>
      <c r="M327" s="31"/>
      <c r="N327" s="31"/>
      <c r="O327" s="31"/>
      <c r="P327" s="31"/>
      <c r="Q327" s="31"/>
    </row>
    <row r="328" spans="1:17" s="42" customFormat="1" x14ac:dyDescent="0.25">
      <c r="A328" s="45"/>
      <c r="B328" s="92"/>
      <c r="C328" s="1"/>
      <c r="D328" s="63"/>
      <c r="E328" s="98"/>
      <c r="F328" s="93"/>
      <c r="G328" s="31"/>
      <c r="H328" s="31"/>
      <c r="I328" s="31"/>
      <c r="J328" s="31"/>
      <c r="K328" s="31"/>
      <c r="L328" s="31"/>
      <c r="M328" s="31"/>
      <c r="N328" s="31"/>
      <c r="O328" s="31"/>
      <c r="P328" s="31"/>
      <c r="Q328" s="31"/>
    </row>
    <row r="329" spans="1:17" s="42" customFormat="1" ht="26.4" x14ac:dyDescent="0.25">
      <c r="A329" s="45"/>
      <c r="B329" s="139" t="s">
        <v>581</v>
      </c>
      <c r="C329" s="1" t="s">
        <v>38</v>
      </c>
      <c r="D329" s="63"/>
      <c r="E329" s="98"/>
      <c r="F329" s="93">
        <f>E329*D329</f>
        <v>0</v>
      </c>
      <c r="G329" s="31"/>
      <c r="H329" s="31"/>
      <c r="I329" s="31"/>
      <c r="J329" s="31"/>
      <c r="K329" s="31"/>
      <c r="L329" s="31"/>
      <c r="M329" s="31"/>
      <c r="N329" s="31"/>
      <c r="O329" s="31"/>
      <c r="P329" s="31"/>
      <c r="Q329" s="31"/>
    </row>
    <row r="330" spans="1:17" s="42" customFormat="1" x14ac:dyDescent="0.25">
      <c r="A330" s="45"/>
      <c r="B330" s="92" t="s">
        <v>51</v>
      </c>
      <c r="C330" s="1"/>
      <c r="D330" s="63"/>
      <c r="E330" s="98"/>
      <c r="F330" s="93"/>
      <c r="G330" s="31"/>
      <c r="H330" s="31"/>
      <c r="I330" s="31"/>
      <c r="J330" s="31"/>
      <c r="K330" s="31"/>
      <c r="L330" s="31"/>
      <c r="M330" s="31"/>
      <c r="N330" s="31"/>
      <c r="O330" s="31"/>
      <c r="P330" s="31"/>
      <c r="Q330" s="31"/>
    </row>
    <row r="331" spans="1:17" s="42" customFormat="1" x14ac:dyDescent="0.25">
      <c r="A331" s="45"/>
      <c r="B331" s="92" t="s">
        <v>61</v>
      </c>
      <c r="C331" s="1"/>
      <c r="D331" s="63"/>
      <c r="E331" s="98"/>
      <c r="F331" s="93"/>
      <c r="G331" s="31"/>
      <c r="H331" s="31"/>
      <c r="I331" s="31"/>
      <c r="J331" s="31"/>
      <c r="K331" s="31"/>
      <c r="L331" s="31"/>
      <c r="M331" s="31"/>
      <c r="N331" s="31"/>
      <c r="O331" s="31"/>
      <c r="P331" s="31"/>
      <c r="Q331" s="31"/>
    </row>
    <row r="332" spans="1:17" s="42" customFormat="1" x14ac:dyDescent="0.25">
      <c r="A332" s="45"/>
      <c r="B332" s="92"/>
      <c r="C332" s="1"/>
      <c r="D332" s="63"/>
      <c r="E332" s="98"/>
      <c r="F332" s="93"/>
      <c r="G332" s="31"/>
      <c r="H332" s="31"/>
      <c r="I332" s="31"/>
      <c r="J332" s="31"/>
      <c r="K332" s="31"/>
      <c r="L332" s="31"/>
      <c r="M332" s="31"/>
      <c r="N332" s="31"/>
      <c r="O332" s="31"/>
      <c r="P332" s="31"/>
      <c r="Q332" s="31"/>
    </row>
    <row r="333" spans="1:17" s="42" customFormat="1" ht="26.4" x14ac:dyDescent="0.25">
      <c r="A333" s="45"/>
      <c r="B333" s="139" t="s">
        <v>582</v>
      </c>
      <c r="C333" s="1" t="s">
        <v>38</v>
      </c>
      <c r="D333" s="63"/>
      <c r="E333" s="98"/>
      <c r="F333" s="93">
        <f>E333*D333</f>
        <v>0</v>
      </c>
      <c r="G333" s="31"/>
      <c r="H333" s="31"/>
      <c r="I333" s="31"/>
      <c r="J333" s="31"/>
      <c r="K333" s="31"/>
      <c r="L333" s="31"/>
      <c r="M333" s="31"/>
      <c r="N333" s="31"/>
      <c r="O333" s="31"/>
      <c r="P333" s="31"/>
      <c r="Q333" s="31"/>
    </row>
    <row r="334" spans="1:17" s="42" customFormat="1" x14ac:dyDescent="0.25">
      <c r="A334" s="45"/>
      <c r="B334" s="92" t="s">
        <v>51</v>
      </c>
      <c r="C334" s="1"/>
      <c r="D334" s="63"/>
      <c r="E334" s="98"/>
      <c r="F334" s="93"/>
      <c r="G334" s="31"/>
      <c r="H334" s="31"/>
      <c r="I334" s="31"/>
      <c r="J334" s="31"/>
      <c r="K334" s="31"/>
      <c r="L334" s="31"/>
      <c r="M334" s="31"/>
      <c r="N334" s="31"/>
      <c r="O334" s="31"/>
      <c r="P334" s="31"/>
      <c r="Q334" s="31"/>
    </row>
    <row r="335" spans="1:17" s="42" customFormat="1" x14ac:dyDescent="0.25">
      <c r="A335" s="45"/>
      <c r="B335" s="92" t="s">
        <v>61</v>
      </c>
      <c r="C335" s="1"/>
      <c r="D335" s="63"/>
      <c r="E335" s="98"/>
      <c r="F335" s="93"/>
      <c r="G335" s="31"/>
      <c r="H335" s="31"/>
      <c r="I335" s="31"/>
      <c r="J335" s="31"/>
      <c r="K335" s="31"/>
      <c r="L335" s="31"/>
      <c r="M335" s="31"/>
      <c r="N335" s="31"/>
      <c r="O335" s="31"/>
      <c r="P335" s="31"/>
      <c r="Q335" s="31"/>
    </row>
    <row r="336" spans="1:17" s="42" customFormat="1" x14ac:dyDescent="0.25">
      <c r="A336" s="45"/>
      <c r="B336" s="92"/>
      <c r="C336" s="1"/>
      <c r="D336" s="63"/>
      <c r="E336" s="98"/>
      <c r="F336" s="93"/>
      <c r="G336" s="31"/>
      <c r="H336" s="31"/>
      <c r="I336" s="31"/>
      <c r="J336" s="31"/>
      <c r="K336" s="31"/>
      <c r="L336" s="31"/>
      <c r="M336" s="31"/>
      <c r="N336" s="31"/>
      <c r="O336" s="31"/>
      <c r="P336" s="31"/>
      <c r="Q336" s="31"/>
    </row>
    <row r="337" spans="1:17" s="42" customFormat="1" x14ac:dyDescent="0.25">
      <c r="A337" s="3" t="s">
        <v>516</v>
      </c>
      <c r="B337" s="64" t="s">
        <v>520</v>
      </c>
      <c r="C337" s="1"/>
      <c r="D337" s="63"/>
      <c r="E337" s="98"/>
      <c r="F337" s="93"/>
      <c r="G337" s="31"/>
      <c r="H337" s="31"/>
      <c r="I337" s="31"/>
      <c r="J337" s="31"/>
      <c r="K337" s="31"/>
      <c r="L337" s="31"/>
      <c r="M337" s="31"/>
      <c r="N337" s="31"/>
      <c r="O337" s="31"/>
      <c r="P337" s="31"/>
      <c r="Q337" s="31"/>
    </row>
    <row r="338" spans="1:17" s="42" customFormat="1" x14ac:dyDescent="0.25">
      <c r="A338" s="45"/>
      <c r="B338" s="92"/>
      <c r="C338" s="1"/>
      <c r="D338" s="63"/>
      <c r="E338" s="98"/>
      <c r="F338" s="93"/>
      <c r="G338" s="31"/>
      <c r="H338" s="31"/>
      <c r="I338" s="31"/>
      <c r="J338" s="31"/>
      <c r="K338" s="31"/>
      <c r="L338" s="31"/>
      <c r="M338" s="31"/>
      <c r="N338" s="31"/>
      <c r="O338" s="31"/>
      <c r="P338" s="31"/>
      <c r="Q338" s="31"/>
    </row>
    <row r="339" spans="1:17" s="42" customFormat="1" ht="26.4" x14ac:dyDescent="0.25">
      <c r="A339" s="45"/>
      <c r="B339" s="133" t="s">
        <v>611</v>
      </c>
      <c r="C339" s="1" t="s">
        <v>38</v>
      </c>
      <c r="D339" s="63"/>
      <c r="E339" s="98"/>
      <c r="F339" s="93">
        <f>E339*D339</f>
        <v>0</v>
      </c>
      <c r="G339" s="31"/>
      <c r="H339" s="31"/>
      <c r="I339" s="31"/>
      <c r="J339" s="31"/>
      <c r="K339" s="31"/>
      <c r="L339" s="31"/>
      <c r="M339" s="31"/>
      <c r="N339" s="31"/>
      <c r="O339" s="31"/>
      <c r="P339" s="31"/>
      <c r="Q339" s="31"/>
    </row>
    <row r="340" spans="1:17" s="42" customFormat="1" x14ac:dyDescent="0.25">
      <c r="A340" s="45"/>
      <c r="B340" s="92"/>
      <c r="C340" s="1"/>
      <c r="D340" s="63"/>
      <c r="E340" s="98"/>
      <c r="F340" s="93"/>
      <c r="G340" s="31"/>
      <c r="H340" s="31"/>
      <c r="I340" s="31"/>
      <c r="J340" s="31"/>
      <c r="K340" s="31"/>
      <c r="L340" s="31"/>
      <c r="M340" s="31"/>
      <c r="N340" s="31"/>
      <c r="O340" s="31"/>
      <c r="P340" s="31"/>
      <c r="Q340" s="31"/>
    </row>
    <row r="341" spans="1:17" s="42" customFormat="1" x14ac:dyDescent="0.25">
      <c r="A341" s="3" t="s">
        <v>519</v>
      </c>
      <c r="B341" s="64" t="s">
        <v>521</v>
      </c>
      <c r="C341" s="1"/>
      <c r="D341" s="63"/>
      <c r="E341" s="98"/>
      <c r="F341" s="93"/>
      <c r="G341" s="31"/>
      <c r="H341" s="31"/>
      <c r="I341" s="31"/>
      <c r="J341" s="31"/>
      <c r="K341" s="31"/>
      <c r="L341" s="31"/>
      <c r="M341" s="31"/>
      <c r="N341" s="31"/>
      <c r="O341" s="31"/>
      <c r="P341" s="31"/>
      <c r="Q341" s="31"/>
    </row>
    <row r="342" spans="1:17" s="42" customFormat="1" x14ac:dyDescent="0.25">
      <c r="A342" s="45"/>
      <c r="B342" s="92"/>
      <c r="C342" s="1"/>
      <c r="D342" s="63"/>
      <c r="E342" s="98"/>
      <c r="F342" s="93"/>
      <c r="G342" s="31"/>
      <c r="H342" s="31"/>
      <c r="I342" s="31"/>
      <c r="J342" s="31"/>
      <c r="K342" s="31"/>
      <c r="L342" s="31"/>
      <c r="M342" s="31"/>
      <c r="N342" s="31"/>
      <c r="O342" s="31"/>
      <c r="P342" s="31"/>
      <c r="Q342" s="31"/>
    </row>
    <row r="343" spans="1:17" s="42" customFormat="1" ht="26.4" x14ac:dyDescent="0.25">
      <c r="A343" s="45"/>
      <c r="B343" s="133" t="s">
        <v>524</v>
      </c>
      <c r="C343" s="1" t="s">
        <v>38</v>
      </c>
      <c r="D343" s="63"/>
      <c r="E343" s="98"/>
      <c r="F343" s="93">
        <f>E343*D343</f>
        <v>0</v>
      </c>
      <c r="G343" s="31"/>
      <c r="H343" s="31"/>
      <c r="I343" s="31"/>
      <c r="J343" s="31"/>
      <c r="K343" s="31"/>
      <c r="L343" s="31"/>
      <c r="M343" s="31"/>
      <c r="N343" s="31"/>
      <c r="O343" s="31"/>
      <c r="P343" s="31"/>
      <c r="Q343" s="31"/>
    </row>
    <row r="344" spans="1:17" s="42" customFormat="1" x14ac:dyDescent="0.25">
      <c r="A344" s="45"/>
      <c r="B344" s="92"/>
      <c r="C344" s="1"/>
      <c r="D344" s="63"/>
      <c r="E344" s="98"/>
      <c r="F344" s="93"/>
      <c r="G344" s="31"/>
      <c r="H344" s="31"/>
      <c r="I344" s="31"/>
      <c r="J344" s="31"/>
      <c r="K344" s="31"/>
      <c r="L344" s="31"/>
      <c r="M344" s="31"/>
      <c r="N344" s="31"/>
      <c r="O344" s="31"/>
      <c r="P344" s="31"/>
      <c r="Q344" s="31"/>
    </row>
    <row r="345" spans="1:17" s="42" customFormat="1" x14ac:dyDescent="0.25">
      <c r="A345" s="3" t="s">
        <v>525</v>
      </c>
      <c r="B345" s="64" t="s">
        <v>81</v>
      </c>
      <c r="C345" s="1"/>
      <c r="D345" s="63"/>
      <c r="E345" s="98"/>
      <c r="F345" s="93"/>
      <c r="G345" s="31"/>
      <c r="H345" s="31"/>
      <c r="I345" s="31"/>
      <c r="J345" s="31"/>
      <c r="K345" s="31"/>
      <c r="L345" s="31"/>
      <c r="M345" s="31"/>
      <c r="N345" s="31"/>
      <c r="O345" s="31"/>
      <c r="P345" s="31"/>
      <c r="Q345" s="31"/>
    </row>
    <row r="346" spans="1:17" s="42" customFormat="1" x14ac:dyDescent="0.25">
      <c r="A346" s="25"/>
      <c r="B346" s="54"/>
      <c r="C346" s="57"/>
      <c r="D346" s="63"/>
      <c r="E346" s="98"/>
      <c r="F346" s="97"/>
      <c r="G346" s="31"/>
      <c r="H346" s="31"/>
      <c r="I346" s="31"/>
      <c r="J346" s="31"/>
      <c r="K346" s="31"/>
      <c r="L346" s="31"/>
      <c r="M346" s="31"/>
      <c r="N346" s="31"/>
      <c r="O346" s="31"/>
      <c r="P346" s="31"/>
      <c r="Q346" s="31"/>
    </row>
    <row r="347" spans="1:17" s="42" customFormat="1" x14ac:dyDescent="0.25">
      <c r="A347" s="25"/>
      <c r="B347" s="133" t="s">
        <v>577</v>
      </c>
      <c r="C347" s="1"/>
      <c r="D347" s="63"/>
      <c r="E347" s="98"/>
      <c r="F347" s="93">
        <f>E347*D347</f>
        <v>0</v>
      </c>
      <c r="G347" s="31"/>
      <c r="H347" s="31"/>
      <c r="I347" s="31"/>
      <c r="J347" s="31"/>
      <c r="K347" s="31"/>
      <c r="L347" s="31"/>
      <c r="M347" s="31"/>
      <c r="N347" s="31"/>
      <c r="O347" s="31"/>
      <c r="P347" s="31"/>
      <c r="Q347" s="31"/>
    </row>
    <row r="348" spans="1:17" s="42" customFormat="1" x14ac:dyDescent="0.25">
      <c r="A348" s="25"/>
      <c r="B348" s="58"/>
      <c r="C348" s="1"/>
      <c r="D348" s="63"/>
      <c r="E348" s="98"/>
      <c r="F348" s="93"/>
      <c r="G348" s="31"/>
      <c r="H348" s="31"/>
      <c r="I348" s="31"/>
      <c r="J348" s="31"/>
      <c r="K348" s="31"/>
      <c r="L348" s="31"/>
      <c r="M348" s="31"/>
      <c r="N348" s="31"/>
      <c r="O348" s="31"/>
      <c r="P348" s="31"/>
      <c r="Q348" s="31"/>
    </row>
    <row r="349" spans="1:17" s="42" customFormat="1" x14ac:dyDescent="0.25">
      <c r="A349" s="3" t="s">
        <v>576</v>
      </c>
      <c r="B349" s="64" t="s">
        <v>288</v>
      </c>
      <c r="C349" s="1"/>
      <c r="D349" s="63"/>
      <c r="E349" s="98"/>
      <c r="F349" s="93"/>
      <c r="G349" s="31"/>
      <c r="H349" s="31"/>
      <c r="I349" s="31"/>
      <c r="J349" s="31"/>
      <c r="K349" s="31"/>
      <c r="L349" s="31"/>
      <c r="M349" s="31"/>
      <c r="N349" s="31"/>
      <c r="O349" s="31"/>
      <c r="P349" s="31"/>
      <c r="Q349" s="31"/>
    </row>
    <row r="350" spans="1:17" s="42" customFormat="1" x14ac:dyDescent="0.25">
      <c r="A350" s="25"/>
      <c r="B350" s="54"/>
      <c r="C350" s="57"/>
      <c r="D350" s="63"/>
      <c r="E350" s="98"/>
      <c r="F350" s="97"/>
      <c r="G350" s="31"/>
      <c r="H350" s="31"/>
      <c r="I350" s="31"/>
      <c r="J350" s="31"/>
      <c r="K350" s="31"/>
      <c r="L350" s="31"/>
      <c r="M350" s="31"/>
      <c r="N350" s="31"/>
      <c r="O350" s="31"/>
      <c r="P350" s="31"/>
      <c r="Q350" s="31"/>
    </row>
    <row r="351" spans="1:17" s="42" customFormat="1" x14ac:dyDescent="0.25">
      <c r="A351" s="25"/>
      <c r="B351" s="133" t="s">
        <v>534</v>
      </c>
      <c r="C351" s="1" t="s">
        <v>38</v>
      </c>
      <c r="D351" s="63"/>
      <c r="E351" s="98"/>
      <c r="F351" s="93">
        <f>E351*D351</f>
        <v>0</v>
      </c>
      <c r="G351" s="31"/>
      <c r="H351" s="31"/>
      <c r="I351" s="31"/>
      <c r="J351" s="31"/>
      <c r="K351" s="31"/>
      <c r="L351" s="31"/>
      <c r="M351" s="31"/>
      <c r="N351" s="31"/>
      <c r="O351" s="31"/>
      <c r="P351" s="31"/>
      <c r="Q351" s="31"/>
    </row>
    <row r="352" spans="1:17" s="42" customFormat="1" x14ac:dyDescent="0.25">
      <c r="A352" s="25"/>
      <c r="B352" s="58"/>
      <c r="C352" s="1"/>
      <c r="D352" s="63"/>
      <c r="E352" s="98"/>
      <c r="F352" s="93"/>
      <c r="G352" s="31"/>
      <c r="H352" s="31"/>
      <c r="I352" s="31"/>
      <c r="J352" s="31"/>
      <c r="K352" s="31"/>
      <c r="L352" s="31"/>
      <c r="M352" s="31"/>
      <c r="N352" s="31"/>
      <c r="O352" s="31"/>
      <c r="P352" s="31"/>
      <c r="Q352" s="31"/>
    </row>
    <row r="353" spans="1:17" s="42" customFormat="1" x14ac:dyDescent="0.25">
      <c r="A353" s="45" t="s">
        <v>324</v>
      </c>
      <c r="B353" s="23" t="s">
        <v>526</v>
      </c>
      <c r="C353" s="1"/>
      <c r="D353" s="63"/>
      <c r="E353" s="98"/>
      <c r="F353" s="93"/>
      <c r="G353" s="31"/>
      <c r="H353" s="31"/>
      <c r="I353" s="31"/>
      <c r="J353" s="31"/>
      <c r="K353" s="31"/>
      <c r="L353" s="31"/>
      <c r="M353" s="31"/>
      <c r="N353" s="31"/>
      <c r="O353" s="31"/>
      <c r="P353" s="31"/>
      <c r="Q353" s="31"/>
    </row>
    <row r="354" spans="1:17" s="42" customFormat="1" x14ac:dyDescent="0.25">
      <c r="A354" s="25"/>
      <c r="B354" s="58"/>
      <c r="C354" s="1"/>
      <c r="D354" s="63"/>
      <c r="E354" s="98"/>
      <c r="F354" s="93"/>
      <c r="G354" s="31"/>
      <c r="H354" s="31"/>
      <c r="I354" s="31"/>
      <c r="J354" s="31"/>
      <c r="K354" s="31"/>
      <c r="L354" s="31"/>
      <c r="M354" s="31"/>
      <c r="N354" s="31"/>
      <c r="O354" s="31"/>
      <c r="P354" s="31"/>
      <c r="Q354" s="31"/>
    </row>
    <row r="355" spans="1:17" s="42" customFormat="1" x14ac:dyDescent="0.25">
      <c r="A355" s="3" t="s">
        <v>325</v>
      </c>
      <c r="B355" s="64" t="s">
        <v>585</v>
      </c>
      <c r="C355" s="1"/>
      <c r="D355" s="63"/>
      <c r="E355" s="98"/>
      <c r="F355" s="93"/>
      <c r="G355" s="31"/>
      <c r="H355" s="31"/>
      <c r="I355" s="31"/>
      <c r="J355" s="31"/>
      <c r="K355" s="31"/>
      <c r="L355" s="31"/>
      <c r="M355" s="31"/>
      <c r="N355" s="31"/>
      <c r="O355" s="31"/>
      <c r="P355" s="31"/>
      <c r="Q355" s="31"/>
    </row>
    <row r="356" spans="1:17" s="42" customFormat="1" x14ac:dyDescent="0.25">
      <c r="A356" s="45"/>
      <c r="B356" s="23"/>
      <c r="C356" s="1"/>
      <c r="D356" s="63"/>
      <c r="E356" s="98"/>
      <c r="F356" s="93"/>
      <c r="G356" s="31"/>
      <c r="H356" s="31"/>
      <c r="I356" s="31"/>
      <c r="J356" s="31"/>
      <c r="K356" s="31"/>
      <c r="L356" s="31"/>
      <c r="M356" s="31"/>
      <c r="N356" s="31"/>
      <c r="O356" s="31"/>
      <c r="P356" s="31"/>
      <c r="Q356" s="31"/>
    </row>
    <row r="357" spans="1:17" s="42" customFormat="1" ht="26.4" x14ac:dyDescent="0.25">
      <c r="A357" s="45"/>
      <c r="B357" s="139" t="s">
        <v>583</v>
      </c>
      <c r="C357" s="1" t="s">
        <v>38</v>
      </c>
      <c r="D357" s="63"/>
      <c r="E357" s="98"/>
      <c r="F357" s="93">
        <f>E357*D357</f>
        <v>0</v>
      </c>
      <c r="G357" s="31"/>
      <c r="H357" s="31"/>
      <c r="I357" s="31"/>
      <c r="J357" s="31"/>
      <c r="K357" s="31"/>
      <c r="L357" s="31"/>
      <c r="M357" s="31"/>
      <c r="N357" s="31"/>
      <c r="O357" s="31"/>
      <c r="P357" s="31"/>
      <c r="Q357" s="31"/>
    </row>
    <row r="358" spans="1:17" s="42" customFormat="1" x14ac:dyDescent="0.25">
      <c r="A358" s="45"/>
      <c r="B358" s="92" t="s">
        <v>51</v>
      </c>
      <c r="C358" s="1"/>
      <c r="D358" s="63"/>
      <c r="E358" s="98"/>
      <c r="F358" s="93"/>
      <c r="G358" s="31"/>
      <c r="H358" s="31"/>
      <c r="I358" s="31"/>
      <c r="J358" s="31"/>
      <c r="K358" s="31"/>
      <c r="L358" s="31"/>
      <c r="M358" s="31"/>
      <c r="N358" s="31"/>
      <c r="O358" s="31"/>
      <c r="P358" s="31"/>
      <c r="Q358" s="31"/>
    </row>
    <row r="359" spans="1:17" s="42" customFormat="1" x14ac:dyDescent="0.25">
      <c r="A359" s="45"/>
      <c r="B359" s="92" t="s">
        <v>61</v>
      </c>
      <c r="C359" s="1"/>
      <c r="D359" s="63"/>
      <c r="E359" s="98"/>
      <c r="F359" s="93"/>
      <c r="G359" s="31"/>
      <c r="H359" s="31"/>
      <c r="I359" s="31"/>
      <c r="J359" s="31"/>
      <c r="K359" s="31"/>
      <c r="L359" s="31"/>
      <c r="M359" s="31"/>
      <c r="N359" s="31"/>
      <c r="O359" s="31"/>
      <c r="P359" s="31"/>
      <c r="Q359" s="31"/>
    </row>
    <row r="360" spans="1:17" s="42" customFormat="1" x14ac:dyDescent="0.25">
      <c r="A360" s="45"/>
      <c r="B360" s="92" t="s">
        <v>74</v>
      </c>
      <c r="C360" s="1"/>
      <c r="D360" s="63"/>
      <c r="E360" s="98"/>
      <c r="F360" s="93"/>
      <c r="G360" s="31"/>
      <c r="H360" s="31"/>
      <c r="I360" s="31"/>
      <c r="J360" s="31"/>
      <c r="K360" s="31"/>
      <c r="L360" s="31"/>
      <c r="M360" s="31"/>
      <c r="N360" s="31"/>
      <c r="O360" s="31"/>
      <c r="P360" s="31"/>
      <c r="Q360" s="31"/>
    </row>
    <row r="361" spans="1:17" s="42" customFormat="1" x14ac:dyDescent="0.25">
      <c r="A361" s="45"/>
      <c r="B361" s="92" t="s">
        <v>75</v>
      </c>
      <c r="C361" s="1"/>
      <c r="D361" s="63"/>
      <c r="E361" s="98"/>
      <c r="F361" s="93"/>
      <c r="G361" s="31"/>
      <c r="H361" s="31"/>
      <c r="I361" s="31"/>
      <c r="J361" s="31"/>
      <c r="K361" s="31"/>
      <c r="L361" s="31"/>
      <c r="M361" s="31"/>
      <c r="N361" s="31"/>
      <c r="O361" s="31"/>
      <c r="P361" s="31"/>
      <c r="Q361" s="31"/>
    </row>
    <row r="362" spans="1:17" s="42" customFormat="1" x14ac:dyDescent="0.25">
      <c r="A362" s="45"/>
      <c r="B362" s="92" t="s">
        <v>257</v>
      </c>
      <c r="C362" s="1"/>
      <c r="D362" s="63"/>
      <c r="E362" s="98"/>
      <c r="F362" s="93"/>
      <c r="G362" s="31"/>
      <c r="H362" s="31"/>
      <c r="I362" s="31"/>
      <c r="J362" s="31"/>
      <c r="K362" s="31"/>
      <c r="L362" s="31"/>
      <c r="M362" s="31"/>
      <c r="N362" s="31"/>
      <c r="O362" s="31"/>
      <c r="P362" s="31"/>
      <c r="Q362" s="31"/>
    </row>
    <row r="363" spans="1:17" s="42" customFormat="1" x14ac:dyDescent="0.25">
      <c r="A363" s="45"/>
      <c r="B363" s="92"/>
      <c r="C363" s="1"/>
      <c r="D363" s="63"/>
      <c r="E363" s="98"/>
      <c r="F363" s="93"/>
      <c r="G363" s="31"/>
      <c r="H363" s="31"/>
      <c r="I363" s="31"/>
      <c r="J363" s="31"/>
      <c r="K363" s="31"/>
      <c r="L363" s="31"/>
      <c r="M363" s="31"/>
      <c r="N363" s="31"/>
      <c r="O363" s="31"/>
      <c r="P363" s="31"/>
      <c r="Q363" s="31"/>
    </row>
    <row r="364" spans="1:17" s="42" customFormat="1" ht="26.4" x14ac:dyDescent="0.25">
      <c r="A364" s="45"/>
      <c r="B364" s="139" t="s">
        <v>584</v>
      </c>
      <c r="C364" s="1" t="s">
        <v>38</v>
      </c>
      <c r="D364" s="63"/>
      <c r="E364" s="98"/>
      <c r="F364" s="93">
        <f>E364*D364</f>
        <v>0</v>
      </c>
      <c r="G364" s="31"/>
      <c r="H364" s="31"/>
      <c r="I364" s="31"/>
      <c r="J364" s="31"/>
      <c r="K364" s="31"/>
      <c r="L364" s="31"/>
      <c r="M364" s="31"/>
      <c r="N364" s="31"/>
      <c r="O364" s="31"/>
      <c r="P364" s="31"/>
      <c r="Q364" s="31"/>
    </row>
    <row r="365" spans="1:17" s="42" customFormat="1" x14ac:dyDescent="0.25">
      <c r="A365" s="45"/>
      <c r="B365" s="92" t="s">
        <v>51</v>
      </c>
      <c r="C365" s="1"/>
      <c r="D365" s="63"/>
      <c r="E365" s="98"/>
      <c r="F365" s="93"/>
      <c r="G365" s="31"/>
      <c r="H365" s="31"/>
      <c r="I365" s="31"/>
      <c r="J365" s="31"/>
      <c r="K365" s="31"/>
      <c r="L365" s="31"/>
      <c r="M365" s="31"/>
      <c r="N365" s="31"/>
      <c r="O365" s="31"/>
      <c r="P365" s="31"/>
      <c r="Q365" s="31"/>
    </row>
    <row r="366" spans="1:17" s="42" customFormat="1" x14ac:dyDescent="0.25">
      <c r="A366" s="45"/>
      <c r="B366" s="92" t="s">
        <v>61</v>
      </c>
      <c r="C366" s="1"/>
      <c r="D366" s="63"/>
      <c r="E366" s="98"/>
      <c r="F366" s="93"/>
      <c r="G366" s="31"/>
      <c r="H366" s="31"/>
      <c r="I366" s="31"/>
      <c r="J366" s="31"/>
      <c r="K366" s="31"/>
      <c r="L366" s="31"/>
      <c r="M366" s="31"/>
      <c r="N366" s="31"/>
      <c r="O366" s="31"/>
      <c r="P366" s="31"/>
      <c r="Q366" s="31"/>
    </row>
    <row r="367" spans="1:17" s="42" customFormat="1" x14ac:dyDescent="0.25">
      <c r="A367" s="45"/>
      <c r="B367" s="92" t="s">
        <v>74</v>
      </c>
      <c r="C367" s="1"/>
      <c r="D367" s="63"/>
      <c r="E367" s="98"/>
      <c r="F367" s="93"/>
      <c r="G367" s="31"/>
      <c r="H367" s="31"/>
      <c r="I367" s="31"/>
      <c r="J367" s="31"/>
      <c r="K367" s="31"/>
      <c r="L367" s="31"/>
      <c r="M367" s="31"/>
      <c r="N367" s="31"/>
      <c r="O367" s="31"/>
      <c r="P367" s="31"/>
      <c r="Q367" s="31"/>
    </row>
    <row r="368" spans="1:17" s="42" customFormat="1" x14ac:dyDescent="0.25">
      <c r="A368" s="45"/>
      <c r="B368" s="92" t="s">
        <v>75</v>
      </c>
      <c r="C368" s="1"/>
      <c r="D368" s="63"/>
      <c r="E368" s="98"/>
      <c r="F368" s="93"/>
      <c r="G368" s="31"/>
      <c r="H368" s="31"/>
      <c r="I368" s="31"/>
      <c r="J368" s="31"/>
      <c r="K368" s="31"/>
      <c r="L368" s="31"/>
      <c r="M368" s="31"/>
      <c r="N368" s="31"/>
      <c r="O368" s="31"/>
      <c r="P368" s="31"/>
      <c r="Q368" s="31"/>
    </row>
    <row r="369" spans="1:17" s="42" customFormat="1" x14ac:dyDescent="0.25">
      <c r="A369" s="45"/>
      <c r="B369" s="92" t="s">
        <v>257</v>
      </c>
      <c r="C369" s="1"/>
      <c r="D369" s="63"/>
      <c r="E369" s="98"/>
      <c r="F369" s="93"/>
      <c r="G369" s="31"/>
      <c r="H369" s="31"/>
      <c r="I369" s="31"/>
      <c r="J369" s="31"/>
      <c r="K369" s="31"/>
      <c r="L369" s="31"/>
      <c r="M369" s="31"/>
      <c r="N369" s="31"/>
      <c r="O369" s="31"/>
      <c r="P369" s="31"/>
      <c r="Q369" s="31"/>
    </row>
    <row r="370" spans="1:17" s="42" customFormat="1" x14ac:dyDescent="0.25">
      <c r="A370" s="45"/>
      <c r="B370" s="92"/>
      <c r="C370" s="1"/>
      <c r="D370" s="63"/>
      <c r="E370" s="98"/>
      <c r="F370" s="93"/>
      <c r="G370" s="31"/>
      <c r="H370" s="31"/>
      <c r="I370" s="31"/>
      <c r="J370" s="31"/>
      <c r="K370" s="31"/>
      <c r="L370" s="31"/>
      <c r="M370" s="31"/>
      <c r="N370" s="31"/>
      <c r="O370" s="31"/>
      <c r="P370" s="31"/>
      <c r="Q370" s="31"/>
    </row>
    <row r="371" spans="1:17" s="42" customFormat="1" x14ac:dyDescent="0.25">
      <c r="A371" s="45"/>
      <c r="B371" s="139" t="s">
        <v>586</v>
      </c>
      <c r="C371" s="1" t="s">
        <v>38</v>
      </c>
      <c r="D371" s="63"/>
      <c r="E371" s="98"/>
      <c r="F371" s="93">
        <f>E371*D371</f>
        <v>0</v>
      </c>
      <c r="G371" s="31"/>
      <c r="H371" s="31"/>
      <c r="I371" s="31"/>
      <c r="J371" s="31"/>
      <c r="K371" s="31"/>
      <c r="L371" s="31"/>
      <c r="M371" s="31"/>
      <c r="N371" s="31"/>
      <c r="O371" s="31"/>
      <c r="P371" s="31"/>
      <c r="Q371" s="31"/>
    </row>
    <row r="372" spans="1:17" s="42" customFormat="1" x14ac:dyDescent="0.25">
      <c r="A372" s="45"/>
      <c r="B372" s="92"/>
      <c r="C372" s="1"/>
      <c r="D372" s="63"/>
      <c r="E372" s="98"/>
      <c r="F372" s="93"/>
      <c r="G372" s="31"/>
      <c r="H372" s="31"/>
      <c r="I372" s="31"/>
      <c r="J372" s="31"/>
      <c r="K372" s="31"/>
      <c r="L372" s="31"/>
      <c r="M372" s="31"/>
      <c r="N372" s="31"/>
      <c r="O372" s="31"/>
      <c r="P372" s="31"/>
      <c r="Q372" s="31"/>
    </row>
    <row r="373" spans="1:17" s="42" customFormat="1" x14ac:dyDescent="0.25">
      <c r="A373" s="3" t="s">
        <v>326</v>
      </c>
      <c r="B373" s="64" t="s">
        <v>527</v>
      </c>
      <c r="C373" s="1"/>
      <c r="D373" s="63"/>
      <c r="E373" s="98"/>
      <c r="F373" s="93"/>
      <c r="G373" s="31"/>
      <c r="H373" s="31"/>
      <c r="I373" s="31"/>
      <c r="J373" s="31"/>
      <c r="K373" s="31"/>
      <c r="L373" s="31"/>
      <c r="M373" s="31"/>
      <c r="N373" s="31"/>
      <c r="O373" s="31"/>
      <c r="P373" s="31"/>
      <c r="Q373" s="31"/>
    </row>
    <row r="374" spans="1:17" s="42" customFormat="1" x14ac:dyDescent="0.25">
      <c r="A374" s="45"/>
      <c r="B374" s="92"/>
      <c r="C374" s="1"/>
      <c r="D374" s="63"/>
      <c r="E374" s="98"/>
      <c r="F374" s="93"/>
      <c r="G374" s="31"/>
      <c r="H374" s="31"/>
      <c r="I374" s="31"/>
      <c r="J374" s="31"/>
      <c r="K374" s="31"/>
      <c r="L374" s="31"/>
      <c r="M374" s="31"/>
      <c r="N374" s="31"/>
      <c r="O374" s="31"/>
      <c r="P374" s="31"/>
      <c r="Q374" s="31"/>
    </row>
    <row r="375" spans="1:17" s="42" customFormat="1" ht="26.4" x14ac:dyDescent="0.25">
      <c r="A375" s="45"/>
      <c r="B375" s="139" t="s">
        <v>561</v>
      </c>
      <c r="C375" s="1" t="s">
        <v>38</v>
      </c>
      <c r="D375" s="63"/>
      <c r="E375" s="98"/>
      <c r="F375" s="93">
        <f>E375*D375</f>
        <v>0</v>
      </c>
      <c r="G375" s="31"/>
      <c r="H375" s="31"/>
      <c r="I375" s="31"/>
      <c r="J375" s="31"/>
      <c r="K375" s="31"/>
      <c r="L375" s="31"/>
      <c r="M375" s="31"/>
      <c r="N375" s="31"/>
      <c r="O375" s="31"/>
      <c r="P375" s="31"/>
      <c r="Q375" s="31"/>
    </row>
    <row r="376" spans="1:17" s="42" customFormat="1" x14ac:dyDescent="0.25">
      <c r="A376" s="45"/>
      <c r="B376" s="92"/>
      <c r="C376" s="1"/>
      <c r="D376" s="63"/>
      <c r="E376" s="98"/>
      <c r="F376" s="93"/>
      <c r="G376" s="31"/>
      <c r="H376" s="31"/>
      <c r="I376" s="31"/>
      <c r="J376" s="31"/>
      <c r="K376" s="31"/>
      <c r="L376" s="31"/>
      <c r="M376" s="31"/>
      <c r="N376" s="31"/>
      <c r="O376" s="31"/>
      <c r="P376" s="31"/>
      <c r="Q376" s="31"/>
    </row>
    <row r="377" spans="1:17" s="42" customFormat="1" x14ac:dyDescent="0.25">
      <c r="A377" s="3" t="s">
        <v>327</v>
      </c>
      <c r="B377" s="64" t="s">
        <v>511</v>
      </c>
      <c r="C377" s="1"/>
      <c r="D377" s="63"/>
      <c r="E377" s="98"/>
      <c r="F377" s="93"/>
      <c r="G377" s="31"/>
      <c r="H377" s="31"/>
      <c r="I377" s="31"/>
      <c r="J377" s="31"/>
      <c r="K377" s="31"/>
      <c r="L377" s="31"/>
      <c r="M377" s="31"/>
      <c r="N377" s="31"/>
      <c r="O377" s="31"/>
      <c r="P377" s="31"/>
      <c r="Q377" s="31"/>
    </row>
    <row r="378" spans="1:17" s="42" customFormat="1" x14ac:dyDescent="0.25">
      <c r="A378" s="45"/>
      <c r="B378" s="92"/>
      <c r="C378" s="1"/>
      <c r="D378" s="63"/>
      <c r="E378" s="98"/>
      <c r="F378" s="93"/>
      <c r="G378" s="31"/>
      <c r="H378" s="31"/>
      <c r="I378" s="31"/>
      <c r="J378" s="31"/>
      <c r="K378" s="31"/>
      <c r="L378" s="31"/>
      <c r="M378" s="31"/>
      <c r="N378" s="31"/>
      <c r="O378" s="31"/>
      <c r="P378" s="31"/>
      <c r="Q378" s="31"/>
    </row>
    <row r="379" spans="1:17" s="42" customFormat="1" ht="26.4" x14ac:dyDescent="0.25">
      <c r="A379" s="45"/>
      <c r="B379" s="139" t="s">
        <v>528</v>
      </c>
      <c r="C379" s="1" t="s">
        <v>38</v>
      </c>
      <c r="D379" s="63"/>
      <c r="E379" s="98"/>
      <c r="F379" s="93">
        <f>E379*D379</f>
        <v>0</v>
      </c>
      <c r="G379" s="31"/>
      <c r="H379" s="31"/>
      <c r="I379" s="31"/>
      <c r="J379" s="31"/>
      <c r="K379" s="31"/>
      <c r="L379" s="31"/>
      <c r="M379" s="31"/>
      <c r="N379" s="31"/>
      <c r="O379" s="31"/>
      <c r="P379" s="31"/>
      <c r="Q379" s="31"/>
    </row>
    <row r="380" spans="1:17" s="42" customFormat="1" x14ac:dyDescent="0.25">
      <c r="A380" s="45"/>
      <c r="B380" s="139" t="s">
        <v>529</v>
      </c>
      <c r="C380" s="1" t="s">
        <v>38</v>
      </c>
      <c r="D380" s="63"/>
      <c r="E380" s="98"/>
      <c r="F380" s="93">
        <f>E380*D380</f>
        <v>0</v>
      </c>
      <c r="G380" s="31"/>
      <c r="H380" s="31"/>
      <c r="I380" s="31"/>
      <c r="J380" s="31"/>
      <c r="K380" s="31"/>
      <c r="L380" s="31"/>
      <c r="M380" s="31"/>
      <c r="N380" s="31"/>
      <c r="O380" s="31"/>
      <c r="P380" s="31"/>
      <c r="Q380" s="31"/>
    </row>
    <row r="381" spans="1:17" s="42" customFormat="1" x14ac:dyDescent="0.25">
      <c r="A381" s="45"/>
      <c r="B381" s="92"/>
      <c r="C381" s="1"/>
      <c r="D381" s="63"/>
      <c r="E381" s="98"/>
      <c r="F381" s="93"/>
      <c r="G381" s="31"/>
      <c r="H381" s="31"/>
      <c r="I381" s="31"/>
      <c r="J381" s="31"/>
      <c r="K381" s="31"/>
      <c r="L381" s="31"/>
      <c r="M381" s="31"/>
      <c r="N381" s="31"/>
      <c r="O381" s="31"/>
      <c r="P381" s="31"/>
      <c r="Q381" s="31"/>
    </row>
    <row r="382" spans="1:17" s="42" customFormat="1" x14ac:dyDescent="0.25">
      <c r="A382" s="3" t="s">
        <v>328</v>
      </c>
      <c r="B382" s="64" t="s">
        <v>523</v>
      </c>
      <c r="C382" s="1"/>
      <c r="D382" s="63"/>
      <c r="E382" s="98"/>
      <c r="F382" s="93"/>
      <c r="G382" s="31"/>
      <c r="H382" s="31"/>
      <c r="I382" s="31"/>
      <c r="J382" s="31"/>
      <c r="K382" s="31"/>
      <c r="L382" s="31"/>
      <c r="M382" s="31"/>
      <c r="N382" s="31"/>
      <c r="O382" s="31"/>
      <c r="P382" s="31"/>
      <c r="Q382" s="31"/>
    </row>
    <row r="383" spans="1:17" s="42" customFormat="1" x14ac:dyDescent="0.25">
      <c r="A383" s="45"/>
      <c r="B383" s="92"/>
      <c r="C383" s="1"/>
      <c r="D383" s="63"/>
      <c r="E383" s="98"/>
      <c r="F383" s="93"/>
      <c r="G383" s="31"/>
      <c r="H383" s="31"/>
      <c r="I383" s="31"/>
      <c r="J383" s="31"/>
      <c r="K383" s="31"/>
      <c r="L383" s="31"/>
      <c r="M383" s="31"/>
      <c r="N383" s="31"/>
      <c r="O383" s="31"/>
      <c r="P383" s="31"/>
      <c r="Q383" s="31"/>
    </row>
    <row r="384" spans="1:17" s="42" customFormat="1" ht="26.4" x14ac:dyDescent="0.25">
      <c r="A384" s="45"/>
      <c r="B384" s="139" t="s">
        <v>205</v>
      </c>
      <c r="C384" s="1"/>
      <c r="D384" s="63"/>
      <c r="E384" s="98"/>
      <c r="F384" s="93"/>
      <c r="G384" s="31"/>
      <c r="H384" s="31"/>
      <c r="I384" s="31"/>
      <c r="J384" s="31"/>
      <c r="K384" s="31"/>
      <c r="L384" s="31"/>
      <c r="M384" s="31"/>
      <c r="N384" s="31"/>
      <c r="O384" s="31"/>
      <c r="P384" s="31"/>
      <c r="Q384" s="31"/>
    </row>
    <row r="385" spans="1:17" s="42" customFormat="1" x14ac:dyDescent="0.25">
      <c r="A385" s="45"/>
      <c r="B385" s="86" t="s">
        <v>43</v>
      </c>
      <c r="C385" s="1" t="s">
        <v>41</v>
      </c>
      <c r="D385" s="63"/>
      <c r="E385" s="98"/>
      <c r="F385" s="93">
        <f t="shared" ref="F385:F390" si="4">E385*D385</f>
        <v>0</v>
      </c>
      <c r="G385" s="31"/>
      <c r="H385" s="31"/>
      <c r="I385" s="31"/>
      <c r="J385" s="31"/>
      <c r="K385" s="31"/>
      <c r="L385" s="31"/>
      <c r="M385" s="31"/>
      <c r="N385" s="31"/>
      <c r="O385" s="31"/>
      <c r="P385" s="31"/>
      <c r="Q385" s="31"/>
    </row>
    <row r="386" spans="1:17" s="42" customFormat="1" x14ac:dyDescent="0.25">
      <c r="A386" s="45"/>
      <c r="B386" s="86" t="s">
        <v>44</v>
      </c>
      <c r="C386" s="1" t="s">
        <v>41</v>
      </c>
      <c r="D386" s="63"/>
      <c r="E386" s="98"/>
      <c r="F386" s="93">
        <f t="shared" si="4"/>
        <v>0</v>
      </c>
      <c r="G386" s="31"/>
      <c r="H386" s="31"/>
      <c r="I386" s="31"/>
      <c r="J386" s="31"/>
      <c r="K386" s="31"/>
      <c r="L386" s="31"/>
      <c r="M386" s="31"/>
      <c r="N386" s="31"/>
      <c r="O386" s="31"/>
      <c r="P386" s="31"/>
      <c r="Q386" s="31"/>
    </row>
    <row r="387" spans="1:17" s="42" customFormat="1" x14ac:dyDescent="0.25">
      <c r="A387" s="45"/>
      <c r="B387" s="86" t="s">
        <v>45</v>
      </c>
      <c r="C387" s="1" t="s">
        <v>41</v>
      </c>
      <c r="D387" s="63"/>
      <c r="E387" s="98"/>
      <c r="F387" s="93">
        <f t="shared" si="4"/>
        <v>0</v>
      </c>
      <c r="G387" s="31"/>
      <c r="H387" s="31"/>
      <c r="I387" s="31"/>
      <c r="J387" s="31"/>
      <c r="K387" s="31"/>
      <c r="L387" s="31"/>
      <c r="M387" s="31"/>
      <c r="N387" s="31"/>
      <c r="O387" s="31"/>
      <c r="P387" s="31"/>
      <c r="Q387" s="31"/>
    </row>
    <row r="388" spans="1:17" s="42" customFormat="1" x14ac:dyDescent="0.25">
      <c r="A388" s="45"/>
      <c r="B388" s="86" t="s">
        <v>46</v>
      </c>
      <c r="C388" s="1" t="s">
        <v>41</v>
      </c>
      <c r="D388" s="63"/>
      <c r="E388" s="98"/>
      <c r="F388" s="93">
        <f t="shared" si="4"/>
        <v>0</v>
      </c>
      <c r="G388" s="31"/>
      <c r="H388" s="31"/>
      <c r="I388" s="31"/>
      <c r="J388" s="31"/>
      <c r="K388" s="31"/>
      <c r="L388" s="31"/>
      <c r="M388" s="31"/>
      <c r="N388" s="31"/>
      <c r="O388" s="31"/>
      <c r="P388" s="31"/>
      <c r="Q388" s="31"/>
    </row>
    <row r="389" spans="1:17" s="42" customFormat="1" x14ac:dyDescent="0.25">
      <c r="A389" s="45"/>
      <c r="B389" s="86" t="s">
        <v>76</v>
      </c>
      <c r="C389" s="1" t="s">
        <v>41</v>
      </c>
      <c r="D389" s="63"/>
      <c r="E389" s="98"/>
      <c r="F389" s="93">
        <f t="shared" si="4"/>
        <v>0</v>
      </c>
      <c r="G389" s="31"/>
      <c r="H389" s="31"/>
      <c r="I389" s="31"/>
      <c r="J389" s="31"/>
      <c r="K389" s="31"/>
      <c r="L389" s="31"/>
      <c r="M389" s="31"/>
      <c r="N389" s="31"/>
      <c r="O389" s="31"/>
      <c r="P389" s="31"/>
      <c r="Q389" s="31"/>
    </row>
    <row r="390" spans="1:17" s="42" customFormat="1" x14ac:dyDescent="0.25">
      <c r="A390" s="45"/>
      <c r="B390" s="86" t="s">
        <v>77</v>
      </c>
      <c r="C390" s="1" t="s">
        <v>41</v>
      </c>
      <c r="D390" s="63"/>
      <c r="E390" s="98"/>
      <c r="F390" s="93">
        <f t="shared" si="4"/>
        <v>0</v>
      </c>
      <c r="G390" s="31"/>
      <c r="H390" s="31"/>
      <c r="I390" s="31"/>
      <c r="J390" s="31"/>
      <c r="K390" s="31"/>
      <c r="L390" s="31"/>
      <c r="M390" s="31"/>
      <c r="N390" s="31"/>
      <c r="O390" s="31"/>
      <c r="P390" s="31"/>
      <c r="Q390" s="31"/>
    </row>
    <row r="391" spans="1:17" s="42" customFormat="1" x14ac:dyDescent="0.25">
      <c r="A391" s="45"/>
      <c r="B391" s="86" t="s">
        <v>623</v>
      </c>
      <c r="C391" s="1"/>
      <c r="D391" s="63"/>
      <c r="E391" s="98"/>
      <c r="F391" s="93"/>
      <c r="G391" s="31"/>
      <c r="H391" s="31"/>
      <c r="I391" s="31"/>
      <c r="J391" s="31"/>
      <c r="K391" s="31"/>
      <c r="L391" s="31"/>
      <c r="M391" s="31"/>
      <c r="N391" s="31"/>
      <c r="O391" s="31"/>
      <c r="P391" s="31"/>
      <c r="Q391" s="31"/>
    </row>
    <row r="392" spans="1:17" s="42" customFormat="1" x14ac:dyDescent="0.25">
      <c r="A392" s="45"/>
      <c r="B392" s="86" t="s">
        <v>621</v>
      </c>
      <c r="C392" s="1" t="s">
        <v>78</v>
      </c>
      <c r="D392" s="63"/>
      <c r="E392" s="98"/>
      <c r="F392" s="93">
        <f>E392*D392</f>
        <v>0</v>
      </c>
      <c r="G392" s="31"/>
      <c r="H392" s="31"/>
      <c r="I392" s="31"/>
      <c r="J392" s="31"/>
      <c r="K392" s="31"/>
      <c r="L392" s="31"/>
      <c r="M392" s="31"/>
      <c r="N392" s="31"/>
      <c r="O392" s="31"/>
      <c r="P392" s="31"/>
      <c r="Q392" s="31"/>
    </row>
    <row r="393" spans="1:17" s="42" customFormat="1" x14ac:dyDescent="0.25">
      <c r="A393" s="45"/>
      <c r="B393" s="86" t="s">
        <v>624</v>
      </c>
      <c r="C393" s="1" t="s">
        <v>78</v>
      </c>
      <c r="D393" s="63"/>
      <c r="E393" s="98"/>
      <c r="F393" s="93">
        <f>E393*D393</f>
        <v>0</v>
      </c>
      <c r="G393" s="31"/>
      <c r="H393" s="31"/>
      <c r="I393" s="31"/>
      <c r="J393" s="31"/>
      <c r="K393" s="31"/>
      <c r="L393" s="31"/>
      <c r="M393" s="31"/>
      <c r="N393" s="31"/>
      <c r="O393" s="31"/>
      <c r="P393" s="31"/>
      <c r="Q393" s="31"/>
    </row>
    <row r="394" spans="1:17" s="42" customFormat="1" x14ac:dyDescent="0.25">
      <c r="A394" s="45"/>
      <c r="B394" s="86" t="s">
        <v>622</v>
      </c>
      <c r="C394" s="1" t="s">
        <v>78</v>
      </c>
      <c r="D394" s="63"/>
      <c r="E394" s="98"/>
      <c r="F394" s="93">
        <f>E394*D394</f>
        <v>0</v>
      </c>
      <c r="G394" s="31"/>
      <c r="H394" s="31"/>
      <c r="I394" s="31"/>
      <c r="J394" s="31"/>
      <c r="K394" s="31"/>
      <c r="L394" s="31"/>
      <c r="M394" s="31"/>
      <c r="N394" s="31"/>
      <c r="O394" s="31"/>
      <c r="P394" s="31"/>
      <c r="Q394" s="31"/>
    </row>
    <row r="395" spans="1:17" s="42" customFormat="1" x14ac:dyDescent="0.25">
      <c r="A395" s="45"/>
      <c r="B395" s="86" t="s">
        <v>625</v>
      </c>
      <c r="C395" s="1"/>
      <c r="D395" s="63"/>
      <c r="E395" s="98"/>
      <c r="F395" s="93"/>
      <c r="G395" s="31"/>
      <c r="H395" s="31"/>
      <c r="I395" s="31"/>
      <c r="J395" s="31"/>
      <c r="K395" s="31"/>
      <c r="L395" s="31"/>
      <c r="M395" s="31"/>
      <c r="N395" s="31"/>
      <c r="O395" s="31"/>
      <c r="P395" s="31"/>
      <c r="Q395" s="31"/>
    </row>
    <row r="396" spans="1:17" s="42" customFormat="1" x14ac:dyDescent="0.25">
      <c r="A396" s="45"/>
      <c r="B396" s="86" t="s">
        <v>628</v>
      </c>
      <c r="C396" s="1" t="s">
        <v>78</v>
      </c>
      <c r="D396" s="63"/>
      <c r="E396" s="98"/>
      <c r="F396" s="93">
        <f t="shared" ref="F396:F406" si="5">E396*D396</f>
        <v>0</v>
      </c>
      <c r="G396" s="31"/>
      <c r="H396" s="31"/>
      <c r="I396" s="31"/>
      <c r="J396" s="31"/>
      <c r="K396" s="31"/>
      <c r="L396" s="31"/>
      <c r="M396" s="31"/>
      <c r="N396" s="31"/>
      <c r="O396" s="31"/>
      <c r="P396" s="31"/>
      <c r="Q396" s="31"/>
    </row>
    <row r="397" spans="1:17" s="42" customFormat="1" x14ac:dyDescent="0.25">
      <c r="A397" s="45"/>
      <c r="B397" s="86" t="s">
        <v>629</v>
      </c>
      <c r="C397" s="1" t="s">
        <v>78</v>
      </c>
      <c r="D397" s="63"/>
      <c r="E397" s="98"/>
      <c r="F397" s="93">
        <f t="shared" si="5"/>
        <v>0</v>
      </c>
      <c r="G397" s="31"/>
      <c r="H397" s="31"/>
      <c r="I397" s="31"/>
      <c r="J397" s="31"/>
      <c r="K397" s="31"/>
      <c r="L397" s="31"/>
      <c r="M397" s="31"/>
      <c r="N397" s="31"/>
      <c r="O397" s="31"/>
      <c r="P397" s="31"/>
      <c r="Q397" s="31"/>
    </row>
    <row r="398" spans="1:17" s="42" customFormat="1" x14ac:dyDescent="0.25">
      <c r="A398" s="45"/>
      <c r="B398" s="86" t="s">
        <v>630</v>
      </c>
      <c r="C398" s="1" t="s">
        <v>78</v>
      </c>
      <c r="D398" s="63"/>
      <c r="E398" s="98"/>
      <c r="F398" s="93">
        <f t="shared" si="5"/>
        <v>0</v>
      </c>
      <c r="G398" s="31"/>
      <c r="H398" s="31"/>
      <c r="I398" s="31"/>
      <c r="J398" s="31"/>
      <c r="K398" s="31"/>
      <c r="L398" s="31"/>
      <c r="M398" s="31"/>
      <c r="N398" s="31"/>
      <c r="O398" s="31"/>
      <c r="P398" s="31"/>
      <c r="Q398" s="31"/>
    </row>
    <row r="399" spans="1:17" s="42" customFormat="1" x14ac:dyDescent="0.25">
      <c r="A399" s="45"/>
      <c r="B399" s="86" t="s">
        <v>631</v>
      </c>
      <c r="C399" s="1" t="s">
        <v>78</v>
      </c>
      <c r="D399" s="63"/>
      <c r="E399" s="98"/>
      <c r="F399" s="93">
        <f t="shared" si="5"/>
        <v>0</v>
      </c>
      <c r="G399" s="31"/>
      <c r="H399" s="31"/>
      <c r="I399" s="31"/>
      <c r="J399" s="31"/>
      <c r="K399" s="31"/>
      <c r="L399" s="31"/>
      <c r="M399" s="31"/>
      <c r="N399" s="31"/>
      <c r="O399" s="31"/>
      <c r="P399" s="31"/>
      <c r="Q399" s="31"/>
    </row>
    <row r="400" spans="1:17" s="42" customFormat="1" x14ac:dyDescent="0.25">
      <c r="A400" s="45"/>
      <c r="B400" s="86" t="s">
        <v>632</v>
      </c>
      <c r="C400" s="1" t="s">
        <v>78</v>
      </c>
      <c r="D400" s="63"/>
      <c r="E400" s="98"/>
      <c r="F400" s="93">
        <f t="shared" si="5"/>
        <v>0</v>
      </c>
      <c r="G400" s="31"/>
      <c r="H400" s="31"/>
      <c r="I400" s="31"/>
      <c r="J400" s="31"/>
      <c r="K400" s="31"/>
      <c r="L400" s="31"/>
      <c r="M400" s="31"/>
      <c r="N400" s="31"/>
      <c r="O400" s="31"/>
      <c r="P400" s="31"/>
      <c r="Q400" s="31"/>
    </row>
    <row r="401" spans="1:17" s="42" customFormat="1" x14ac:dyDescent="0.25">
      <c r="A401" s="45"/>
      <c r="B401" s="86" t="s">
        <v>633</v>
      </c>
      <c r="C401" s="1" t="s">
        <v>78</v>
      </c>
      <c r="D401" s="63"/>
      <c r="E401" s="98"/>
      <c r="F401" s="93">
        <f t="shared" si="5"/>
        <v>0</v>
      </c>
      <c r="G401" s="31"/>
      <c r="H401" s="31"/>
      <c r="I401" s="31"/>
      <c r="J401" s="31"/>
      <c r="K401" s="31"/>
      <c r="L401" s="31"/>
      <c r="M401" s="31"/>
      <c r="N401" s="31"/>
      <c r="O401" s="31"/>
      <c r="P401" s="31"/>
      <c r="Q401" s="31"/>
    </row>
    <row r="402" spans="1:17" s="42" customFormat="1" x14ac:dyDescent="0.25">
      <c r="A402" s="45"/>
      <c r="B402" s="86" t="s">
        <v>634</v>
      </c>
      <c r="C402" s="1" t="s">
        <v>78</v>
      </c>
      <c r="D402" s="63"/>
      <c r="E402" s="98"/>
      <c r="F402" s="93">
        <f t="shared" si="5"/>
        <v>0</v>
      </c>
      <c r="G402" s="31"/>
      <c r="H402" s="31"/>
      <c r="I402" s="31"/>
      <c r="J402" s="31"/>
      <c r="K402" s="31"/>
      <c r="L402" s="31"/>
      <c r="M402" s="31"/>
      <c r="N402" s="31"/>
      <c r="O402" s="31"/>
      <c r="P402" s="31"/>
      <c r="Q402" s="31"/>
    </row>
    <row r="403" spans="1:17" s="42" customFormat="1" x14ac:dyDescent="0.25">
      <c r="A403" s="45"/>
      <c r="B403" s="86" t="s">
        <v>635</v>
      </c>
      <c r="C403" s="1" t="s">
        <v>78</v>
      </c>
      <c r="D403" s="63"/>
      <c r="E403" s="98"/>
      <c r="F403" s="93">
        <f t="shared" si="5"/>
        <v>0</v>
      </c>
      <c r="G403" s="31"/>
      <c r="H403" s="31"/>
      <c r="I403" s="31"/>
      <c r="J403" s="31"/>
      <c r="K403" s="31"/>
      <c r="L403" s="31"/>
      <c r="M403" s="31"/>
      <c r="N403" s="31"/>
      <c r="O403" s="31"/>
      <c r="P403" s="31"/>
      <c r="Q403" s="31"/>
    </row>
    <row r="404" spans="1:17" s="42" customFormat="1" x14ac:dyDescent="0.25">
      <c r="A404" s="45"/>
      <c r="B404" s="86" t="s">
        <v>636</v>
      </c>
      <c r="C404" s="1" t="s">
        <v>78</v>
      </c>
      <c r="D404" s="63"/>
      <c r="E404" s="98"/>
      <c r="F404" s="93">
        <f t="shared" si="5"/>
        <v>0</v>
      </c>
      <c r="G404" s="31"/>
      <c r="H404" s="31"/>
      <c r="I404" s="31"/>
      <c r="J404" s="31"/>
      <c r="K404" s="31"/>
      <c r="L404" s="31"/>
      <c r="M404" s="31"/>
      <c r="N404" s="31"/>
      <c r="O404" s="31"/>
      <c r="P404" s="31"/>
      <c r="Q404" s="31"/>
    </row>
    <row r="405" spans="1:17" s="42" customFormat="1" x14ac:dyDescent="0.25">
      <c r="A405" s="45"/>
      <c r="B405" s="86" t="s">
        <v>637</v>
      </c>
      <c r="C405" s="1" t="s">
        <v>78</v>
      </c>
      <c r="D405" s="63"/>
      <c r="E405" s="98"/>
      <c r="F405" s="93">
        <f t="shared" si="5"/>
        <v>0</v>
      </c>
      <c r="G405" s="31"/>
      <c r="H405" s="31"/>
      <c r="I405" s="31"/>
      <c r="J405" s="31"/>
      <c r="K405" s="31"/>
      <c r="L405" s="31"/>
      <c r="M405" s="31"/>
      <c r="N405" s="31"/>
      <c r="O405" s="31"/>
      <c r="P405" s="31"/>
      <c r="Q405" s="31"/>
    </row>
    <row r="406" spans="1:17" s="42" customFormat="1" x14ac:dyDescent="0.25">
      <c r="A406" s="45"/>
      <c r="B406" s="86" t="s">
        <v>638</v>
      </c>
      <c r="C406" s="1" t="s">
        <v>78</v>
      </c>
      <c r="D406" s="63"/>
      <c r="E406" s="98"/>
      <c r="F406" s="93">
        <f t="shared" si="5"/>
        <v>0</v>
      </c>
      <c r="G406" s="31"/>
      <c r="H406" s="31"/>
      <c r="I406" s="31"/>
      <c r="J406" s="31"/>
      <c r="K406" s="31"/>
      <c r="L406" s="31"/>
      <c r="M406" s="31"/>
      <c r="N406" s="31"/>
      <c r="O406" s="31"/>
      <c r="P406" s="31"/>
      <c r="Q406" s="31"/>
    </row>
    <row r="407" spans="1:17" s="42" customFormat="1" x14ac:dyDescent="0.25">
      <c r="A407" s="45"/>
      <c r="B407" s="86"/>
      <c r="C407" s="1"/>
      <c r="D407" s="63"/>
      <c r="E407" s="98"/>
      <c r="F407" s="93"/>
      <c r="G407" s="31"/>
      <c r="H407" s="31"/>
      <c r="I407" s="31"/>
      <c r="J407" s="31"/>
      <c r="K407" s="31"/>
      <c r="L407" s="31"/>
      <c r="M407" s="31"/>
      <c r="N407" s="31"/>
      <c r="O407" s="31"/>
      <c r="P407" s="31"/>
      <c r="Q407" s="31"/>
    </row>
    <row r="408" spans="1:17" s="42" customFormat="1" x14ac:dyDescent="0.25">
      <c r="A408" s="45"/>
      <c r="B408" s="139" t="s">
        <v>42</v>
      </c>
      <c r="C408" s="1" t="s">
        <v>55</v>
      </c>
      <c r="D408" s="63"/>
      <c r="E408" s="98"/>
      <c r="F408" s="93">
        <f>E408*D408</f>
        <v>0</v>
      </c>
      <c r="G408" s="31"/>
      <c r="H408" s="31"/>
      <c r="I408" s="31"/>
      <c r="J408" s="31"/>
      <c r="K408" s="31"/>
      <c r="L408" s="31"/>
      <c r="M408" s="31"/>
      <c r="N408" s="31"/>
      <c r="O408" s="31"/>
      <c r="P408" s="31"/>
      <c r="Q408" s="31"/>
    </row>
    <row r="409" spans="1:17" s="42" customFormat="1" x14ac:dyDescent="0.25">
      <c r="A409" s="45"/>
      <c r="B409" s="139" t="s">
        <v>209</v>
      </c>
      <c r="C409" s="1" t="s">
        <v>50</v>
      </c>
      <c r="D409" s="63"/>
      <c r="E409" s="98"/>
      <c r="F409" s="93">
        <f>E409*D409</f>
        <v>0</v>
      </c>
      <c r="G409" s="31"/>
      <c r="H409" s="31"/>
      <c r="I409" s="31"/>
      <c r="J409" s="31"/>
      <c r="K409" s="31"/>
      <c r="L409" s="31"/>
      <c r="M409" s="31"/>
      <c r="N409" s="31"/>
      <c r="O409" s="31"/>
      <c r="P409" s="31"/>
      <c r="Q409" s="31"/>
    </row>
    <row r="410" spans="1:17" s="42" customFormat="1" x14ac:dyDescent="0.25">
      <c r="A410" s="45"/>
      <c r="B410" s="139" t="s">
        <v>441</v>
      </c>
      <c r="C410" s="1" t="s">
        <v>38</v>
      </c>
      <c r="D410" s="63"/>
      <c r="E410" s="98"/>
      <c r="F410" s="93">
        <f>E410*D410</f>
        <v>0</v>
      </c>
      <c r="G410" s="31"/>
      <c r="H410" s="31"/>
      <c r="I410" s="31"/>
      <c r="J410" s="31"/>
      <c r="K410" s="31"/>
      <c r="L410" s="31"/>
      <c r="M410" s="31"/>
      <c r="N410" s="31"/>
      <c r="O410" s="31"/>
      <c r="P410" s="31"/>
      <c r="Q410" s="31"/>
    </row>
    <row r="411" spans="1:17" s="42" customFormat="1" x14ac:dyDescent="0.25">
      <c r="A411" s="45"/>
      <c r="B411" s="49" t="s">
        <v>617</v>
      </c>
      <c r="C411" s="1" t="s">
        <v>38</v>
      </c>
      <c r="D411" s="63"/>
      <c r="E411" s="98"/>
      <c r="F411" s="93">
        <f>E411*D411</f>
        <v>0</v>
      </c>
      <c r="G411" s="31"/>
      <c r="H411" s="31"/>
      <c r="I411" s="31"/>
      <c r="J411" s="31"/>
      <c r="K411" s="31"/>
      <c r="L411" s="31"/>
      <c r="M411" s="31"/>
      <c r="N411" s="31"/>
      <c r="O411" s="31"/>
      <c r="P411" s="31"/>
      <c r="Q411" s="31"/>
    </row>
    <row r="412" spans="1:17" s="42" customFormat="1" x14ac:dyDescent="0.25">
      <c r="A412" s="45"/>
      <c r="B412" s="92"/>
      <c r="C412" s="1"/>
      <c r="D412" s="63"/>
      <c r="E412" s="98"/>
      <c r="F412" s="93"/>
      <c r="G412" s="31"/>
      <c r="H412" s="31"/>
      <c r="I412" s="31"/>
      <c r="J412" s="31"/>
      <c r="K412" s="31"/>
      <c r="L412" s="31"/>
      <c r="M412" s="31"/>
      <c r="N412" s="31"/>
      <c r="O412" s="31"/>
      <c r="P412" s="31"/>
      <c r="Q412" s="31"/>
    </row>
    <row r="413" spans="1:17" s="42" customFormat="1" x14ac:dyDescent="0.25">
      <c r="A413" s="3" t="s">
        <v>329</v>
      </c>
      <c r="B413" s="64" t="s">
        <v>531</v>
      </c>
      <c r="C413" s="1"/>
      <c r="D413" s="63"/>
      <c r="E413" s="98"/>
      <c r="F413" s="93"/>
      <c r="G413" s="31"/>
      <c r="H413" s="31"/>
      <c r="I413" s="31"/>
      <c r="J413" s="31"/>
      <c r="K413" s="31"/>
      <c r="L413" s="31"/>
      <c r="M413" s="31"/>
      <c r="N413" s="31"/>
      <c r="O413" s="31"/>
      <c r="P413" s="31"/>
      <c r="Q413" s="31"/>
    </row>
    <row r="414" spans="1:17" s="42" customFormat="1" x14ac:dyDescent="0.25">
      <c r="A414" s="45"/>
      <c r="B414" s="92"/>
      <c r="C414" s="1"/>
      <c r="D414" s="63"/>
      <c r="E414" s="98"/>
      <c r="F414" s="93"/>
      <c r="G414" s="31"/>
      <c r="H414" s="31"/>
      <c r="I414" s="31"/>
      <c r="J414" s="31"/>
      <c r="K414" s="31"/>
      <c r="L414" s="31"/>
      <c r="M414" s="31"/>
      <c r="N414" s="31"/>
      <c r="O414" s="31"/>
      <c r="P414" s="31"/>
      <c r="Q414" s="31"/>
    </row>
    <row r="415" spans="1:17" s="42" customFormat="1" x14ac:dyDescent="0.25">
      <c r="A415" s="45"/>
      <c r="B415" s="133" t="s">
        <v>619</v>
      </c>
      <c r="C415" s="1" t="s">
        <v>40</v>
      </c>
      <c r="D415" s="63"/>
      <c r="E415" s="98"/>
      <c r="F415" s="93">
        <f>E415*D415</f>
        <v>0</v>
      </c>
      <c r="G415" s="31"/>
      <c r="H415" s="31"/>
      <c r="I415" s="31"/>
      <c r="J415" s="31"/>
      <c r="K415" s="31"/>
      <c r="L415" s="31"/>
      <c r="M415" s="31"/>
      <c r="N415" s="31"/>
      <c r="O415" s="31"/>
      <c r="P415" s="31"/>
      <c r="Q415" s="31"/>
    </row>
    <row r="416" spans="1:17" s="42" customFormat="1" x14ac:dyDescent="0.25">
      <c r="A416" s="45"/>
      <c r="B416" s="86"/>
      <c r="C416" s="1"/>
      <c r="D416" s="63"/>
      <c r="E416" s="98"/>
      <c r="F416" s="93"/>
      <c r="G416" s="31"/>
      <c r="H416" s="31"/>
      <c r="I416" s="31"/>
      <c r="J416" s="31"/>
      <c r="K416" s="31"/>
      <c r="L416" s="31"/>
      <c r="M416" s="31"/>
      <c r="N416" s="31"/>
      <c r="O416" s="31"/>
      <c r="P416" s="31"/>
      <c r="Q416" s="31"/>
    </row>
    <row r="417" spans="1:17" s="42" customFormat="1" x14ac:dyDescent="0.25">
      <c r="A417" s="45"/>
      <c r="B417" s="133" t="s">
        <v>620</v>
      </c>
      <c r="C417" s="1" t="s">
        <v>40</v>
      </c>
      <c r="D417" s="63"/>
      <c r="E417" s="98"/>
      <c r="F417" s="93">
        <f>E417*D417</f>
        <v>0</v>
      </c>
      <c r="G417" s="31"/>
      <c r="H417" s="31"/>
      <c r="I417" s="31"/>
      <c r="J417" s="31"/>
      <c r="K417" s="31"/>
      <c r="L417" s="31"/>
      <c r="M417" s="31"/>
      <c r="N417" s="31"/>
      <c r="O417" s="31"/>
      <c r="P417" s="31"/>
      <c r="Q417" s="31"/>
    </row>
    <row r="418" spans="1:17" s="42" customFormat="1" x14ac:dyDescent="0.25">
      <c r="A418" s="45"/>
      <c r="B418" s="86"/>
      <c r="C418" s="1"/>
      <c r="D418" s="63"/>
      <c r="E418" s="98"/>
      <c r="F418" s="93"/>
      <c r="G418" s="31"/>
      <c r="H418" s="31"/>
      <c r="I418" s="31"/>
      <c r="J418" s="31"/>
      <c r="K418" s="31"/>
      <c r="L418" s="31"/>
      <c r="M418" s="31"/>
      <c r="N418" s="31"/>
      <c r="O418" s="31"/>
      <c r="P418" s="31"/>
      <c r="Q418" s="31"/>
    </row>
    <row r="419" spans="1:17" s="42" customFormat="1" x14ac:dyDescent="0.25">
      <c r="A419" s="3" t="s">
        <v>330</v>
      </c>
      <c r="B419" s="64" t="s">
        <v>515</v>
      </c>
      <c r="C419" s="1"/>
      <c r="D419" s="63"/>
      <c r="E419" s="98"/>
      <c r="F419" s="93"/>
      <c r="G419" s="31"/>
      <c r="H419" s="31"/>
      <c r="I419" s="31"/>
      <c r="J419" s="31"/>
      <c r="K419" s="31"/>
      <c r="L419" s="31"/>
      <c r="M419" s="31"/>
      <c r="N419" s="31"/>
      <c r="O419" s="31"/>
      <c r="P419" s="31"/>
      <c r="Q419" s="31"/>
    </row>
    <row r="420" spans="1:17" s="42" customFormat="1" x14ac:dyDescent="0.25">
      <c r="A420" s="45"/>
      <c r="B420" s="92"/>
      <c r="C420" s="1"/>
      <c r="D420" s="63"/>
      <c r="E420" s="98"/>
      <c r="F420" s="93"/>
      <c r="G420" s="31"/>
      <c r="H420" s="31"/>
      <c r="I420" s="31"/>
      <c r="J420" s="31"/>
      <c r="K420" s="31"/>
      <c r="L420" s="31"/>
      <c r="M420" s="31"/>
      <c r="N420" s="31"/>
      <c r="O420" s="31"/>
      <c r="P420" s="31"/>
      <c r="Q420" s="31"/>
    </row>
    <row r="421" spans="1:17" s="42" customFormat="1" ht="26.4" x14ac:dyDescent="0.25">
      <c r="A421" s="45"/>
      <c r="B421" s="139" t="s">
        <v>206</v>
      </c>
      <c r="C421" s="1"/>
      <c r="D421" s="63"/>
      <c r="E421" s="98"/>
      <c r="F421" s="93"/>
      <c r="G421" s="31"/>
      <c r="H421" s="31"/>
      <c r="I421" s="31"/>
      <c r="J421" s="31"/>
      <c r="K421" s="31"/>
      <c r="L421" s="31"/>
      <c r="M421" s="31"/>
      <c r="N421" s="31"/>
      <c r="O421" s="31"/>
      <c r="P421" s="31"/>
      <c r="Q421" s="31"/>
    </row>
    <row r="422" spans="1:17" s="42" customFormat="1" x14ac:dyDescent="0.25">
      <c r="A422" s="45"/>
      <c r="B422" s="86" t="s">
        <v>43</v>
      </c>
      <c r="C422" s="1" t="s">
        <v>50</v>
      </c>
      <c r="D422" s="63"/>
      <c r="E422" s="98"/>
      <c r="F422" s="93">
        <f>E422*D422</f>
        <v>0</v>
      </c>
      <c r="G422" s="31"/>
      <c r="H422" s="31"/>
      <c r="I422" s="31"/>
      <c r="J422" s="31"/>
      <c r="K422" s="31"/>
      <c r="L422" s="31"/>
      <c r="M422" s="31"/>
      <c r="N422" s="31"/>
      <c r="O422" s="31"/>
      <c r="P422" s="31"/>
      <c r="Q422" s="31"/>
    </row>
    <row r="423" spans="1:17" s="42" customFormat="1" x14ac:dyDescent="0.25">
      <c r="A423" s="45"/>
      <c r="B423" s="86" t="s">
        <v>44</v>
      </c>
      <c r="C423" s="1" t="s">
        <v>50</v>
      </c>
      <c r="D423" s="63"/>
      <c r="E423" s="98"/>
      <c r="F423" s="93">
        <f>E423*D423</f>
        <v>0</v>
      </c>
      <c r="G423" s="31"/>
      <c r="H423" s="31"/>
      <c r="I423" s="31"/>
      <c r="J423" s="31"/>
      <c r="K423" s="31"/>
      <c r="L423" s="31"/>
      <c r="M423" s="31"/>
      <c r="N423" s="31"/>
      <c r="O423" s="31"/>
      <c r="P423" s="31"/>
      <c r="Q423" s="31"/>
    </row>
    <row r="424" spans="1:17" s="42" customFormat="1" x14ac:dyDescent="0.25">
      <c r="A424" s="45"/>
      <c r="B424" s="86" t="s">
        <v>45</v>
      </c>
      <c r="C424" s="1" t="s">
        <v>50</v>
      </c>
      <c r="D424" s="63"/>
      <c r="E424" s="98"/>
      <c r="F424" s="93">
        <f>E424*D424</f>
        <v>0</v>
      </c>
      <c r="G424" s="31"/>
      <c r="H424" s="31"/>
      <c r="I424" s="31"/>
      <c r="J424" s="31"/>
      <c r="K424" s="31"/>
      <c r="L424" s="31"/>
      <c r="M424" s="31"/>
      <c r="N424" s="31"/>
      <c r="O424" s="31"/>
      <c r="P424" s="31"/>
      <c r="Q424" s="31"/>
    </row>
    <row r="425" spans="1:17" s="42" customFormat="1" x14ac:dyDescent="0.25">
      <c r="A425" s="45"/>
      <c r="B425" s="86" t="s">
        <v>46</v>
      </c>
      <c r="C425" s="1" t="s">
        <v>50</v>
      </c>
      <c r="D425" s="63"/>
      <c r="E425" s="98"/>
      <c r="F425" s="93">
        <f>E425*D425</f>
        <v>0</v>
      </c>
      <c r="G425" s="31"/>
      <c r="H425" s="31"/>
      <c r="I425" s="31"/>
      <c r="J425" s="31"/>
      <c r="K425" s="31"/>
      <c r="L425" s="31"/>
      <c r="M425" s="31"/>
      <c r="N425" s="31"/>
      <c r="O425" s="31"/>
      <c r="P425" s="31"/>
      <c r="Q425" s="31"/>
    </row>
    <row r="426" spans="1:17" s="42" customFormat="1" x14ac:dyDescent="0.25">
      <c r="A426" s="45"/>
      <c r="B426" s="86" t="s">
        <v>76</v>
      </c>
      <c r="C426" s="1" t="s">
        <v>50</v>
      </c>
      <c r="D426" s="63"/>
      <c r="E426" s="98"/>
      <c r="F426" s="93">
        <f>E426*D426</f>
        <v>0</v>
      </c>
      <c r="G426" s="31"/>
      <c r="H426" s="31"/>
      <c r="I426" s="31"/>
      <c r="J426" s="31"/>
      <c r="K426" s="31"/>
      <c r="L426" s="31"/>
      <c r="M426" s="31"/>
      <c r="N426" s="31"/>
      <c r="O426" s="31"/>
      <c r="P426" s="31"/>
      <c r="Q426" s="31"/>
    </row>
    <row r="427" spans="1:17" s="42" customFormat="1" x14ac:dyDescent="0.25">
      <c r="A427" s="45"/>
      <c r="B427" s="86" t="s">
        <v>626</v>
      </c>
      <c r="C427" s="1"/>
      <c r="D427" s="63"/>
      <c r="E427" s="98"/>
      <c r="F427" s="93"/>
      <c r="G427" s="31"/>
      <c r="H427" s="31"/>
      <c r="I427" s="31"/>
      <c r="J427" s="31"/>
      <c r="K427" s="31"/>
      <c r="L427" s="31"/>
      <c r="M427" s="31"/>
      <c r="N427" s="31"/>
      <c r="O427" s="31"/>
      <c r="P427" s="31"/>
      <c r="Q427" s="31"/>
    </row>
    <row r="428" spans="1:17" s="42" customFormat="1" x14ac:dyDescent="0.25">
      <c r="A428" s="45"/>
      <c r="B428" s="86" t="s">
        <v>635</v>
      </c>
      <c r="C428" s="1" t="s">
        <v>78</v>
      </c>
      <c r="D428" s="63"/>
      <c r="E428" s="98"/>
      <c r="F428" s="93">
        <f t="shared" ref="F428:F436" si="6">E428*D428</f>
        <v>0</v>
      </c>
      <c r="G428" s="31"/>
      <c r="H428" s="31"/>
      <c r="I428" s="31"/>
      <c r="J428" s="31"/>
      <c r="K428" s="31"/>
      <c r="L428" s="31"/>
      <c r="M428" s="31"/>
      <c r="N428" s="31"/>
      <c r="O428" s="31"/>
      <c r="P428" s="31"/>
      <c r="Q428" s="31"/>
    </row>
    <row r="429" spans="1:17" s="42" customFormat="1" x14ac:dyDescent="0.25">
      <c r="A429" s="45"/>
      <c r="B429" s="86" t="s">
        <v>634</v>
      </c>
      <c r="C429" s="1" t="s">
        <v>78</v>
      </c>
      <c r="D429" s="63"/>
      <c r="E429" s="98"/>
      <c r="F429" s="93">
        <f t="shared" si="6"/>
        <v>0</v>
      </c>
      <c r="G429" s="31"/>
      <c r="H429" s="31"/>
      <c r="I429" s="31"/>
      <c r="J429" s="31"/>
      <c r="K429" s="31"/>
      <c r="L429" s="31"/>
      <c r="M429" s="31"/>
      <c r="N429" s="31"/>
      <c r="O429" s="31"/>
      <c r="P429" s="31"/>
      <c r="Q429" s="31"/>
    </row>
    <row r="430" spans="1:17" s="42" customFormat="1" x14ac:dyDescent="0.25">
      <c r="A430" s="45"/>
      <c r="B430" s="86" t="s">
        <v>639</v>
      </c>
      <c r="C430" s="1" t="s">
        <v>78</v>
      </c>
      <c r="D430" s="63"/>
      <c r="E430" s="98"/>
      <c r="F430" s="93">
        <f t="shared" si="6"/>
        <v>0</v>
      </c>
      <c r="G430" s="31"/>
      <c r="H430" s="31"/>
      <c r="I430" s="31"/>
      <c r="J430" s="31"/>
      <c r="K430" s="31"/>
      <c r="L430" s="31"/>
      <c r="M430" s="31"/>
      <c r="N430" s="31"/>
      <c r="O430" s="31"/>
      <c r="P430" s="31"/>
      <c r="Q430" s="31"/>
    </row>
    <row r="431" spans="1:17" s="42" customFormat="1" x14ac:dyDescent="0.25">
      <c r="A431" s="45"/>
      <c r="B431" s="139" t="s">
        <v>42</v>
      </c>
      <c r="C431" s="1" t="s">
        <v>55</v>
      </c>
      <c r="D431" s="63"/>
      <c r="E431" s="98"/>
      <c r="F431" s="93">
        <f t="shared" si="6"/>
        <v>0</v>
      </c>
      <c r="G431" s="31"/>
      <c r="H431" s="31"/>
      <c r="I431" s="31"/>
      <c r="J431" s="31"/>
      <c r="K431" s="31"/>
      <c r="L431" s="31"/>
      <c r="M431" s="31"/>
      <c r="N431" s="31"/>
      <c r="O431" s="31"/>
      <c r="P431" s="31"/>
      <c r="Q431" s="31"/>
    </row>
    <row r="432" spans="1:17" s="42" customFormat="1" x14ac:dyDescent="0.25">
      <c r="A432" s="45"/>
      <c r="B432" s="139" t="s">
        <v>605</v>
      </c>
      <c r="C432" s="1" t="s">
        <v>40</v>
      </c>
      <c r="D432" s="63"/>
      <c r="E432" s="98"/>
      <c r="F432" s="93">
        <f t="shared" si="6"/>
        <v>0</v>
      </c>
      <c r="G432" s="31"/>
      <c r="H432" s="31"/>
      <c r="I432" s="31"/>
      <c r="J432" s="31"/>
      <c r="K432" s="31"/>
      <c r="L432" s="31"/>
      <c r="M432" s="31"/>
      <c r="N432" s="31"/>
      <c r="O432" s="31"/>
      <c r="P432" s="31"/>
      <c r="Q432" s="31"/>
    </row>
    <row r="433" spans="1:17" s="42" customFormat="1" x14ac:dyDescent="0.25">
      <c r="A433" s="45"/>
      <c r="B433" s="139" t="s">
        <v>606</v>
      </c>
      <c r="C433" s="1" t="s">
        <v>40</v>
      </c>
      <c r="D433" s="63"/>
      <c r="E433" s="98"/>
      <c r="F433" s="93">
        <f t="shared" si="6"/>
        <v>0</v>
      </c>
      <c r="G433" s="31"/>
      <c r="H433" s="31"/>
      <c r="I433" s="31"/>
      <c r="J433" s="31"/>
      <c r="K433" s="31"/>
      <c r="L433" s="31"/>
      <c r="M433" s="31"/>
      <c r="N433" s="31"/>
      <c r="O433" s="31"/>
      <c r="P433" s="31"/>
      <c r="Q433" s="31"/>
    </row>
    <row r="434" spans="1:17" s="42" customFormat="1" x14ac:dyDescent="0.25">
      <c r="A434" s="45"/>
      <c r="B434" s="139" t="s">
        <v>209</v>
      </c>
      <c r="C434" s="1" t="s">
        <v>50</v>
      </c>
      <c r="D434" s="63"/>
      <c r="E434" s="98"/>
      <c r="F434" s="93">
        <f t="shared" si="6"/>
        <v>0</v>
      </c>
      <c r="G434" s="31"/>
      <c r="H434" s="31"/>
      <c r="I434" s="31"/>
      <c r="J434" s="31"/>
      <c r="K434" s="31"/>
      <c r="L434" s="31"/>
      <c r="M434" s="31"/>
      <c r="N434" s="31"/>
      <c r="O434" s="31"/>
      <c r="P434" s="31"/>
      <c r="Q434" s="31"/>
    </row>
    <row r="435" spans="1:17" s="42" customFormat="1" x14ac:dyDescent="0.25">
      <c r="A435" s="45"/>
      <c r="B435" s="139" t="s">
        <v>441</v>
      </c>
      <c r="C435" s="1" t="s">
        <v>50</v>
      </c>
      <c r="D435" s="63"/>
      <c r="E435" s="98"/>
      <c r="F435" s="93">
        <f t="shared" si="6"/>
        <v>0</v>
      </c>
      <c r="G435" s="31"/>
      <c r="H435" s="31"/>
      <c r="I435" s="31"/>
      <c r="J435" s="31"/>
      <c r="K435" s="31"/>
      <c r="L435" s="31"/>
      <c r="M435" s="31"/>
      <c r="N435" s="31"/>
      <c r="O435" s="31"/>
      <c r="P435" s="31"/>
      <c r="Q435" s="31"/>
    </row>
    <row r="436" spans="1:17" s="42" customFormat="1" x14ac:dyDescent="0.25">
      <c r="A436" s="45"/>
      <c r="B436" s="49" t="s">
        <v>617</v>
      </c>
      <c r="C436" s="1" t="s">
        <v>38</v>
      </c>
      <c r="D436" s="63"/>
      <c r="E436" s="98"/>
      <c r="F436" s="93">
        <f t="shared" si="6"/>
        <v>0</v>
      </c>
      <c r="G436" s="31"/>
      <c r="H436" s="31"/>
      <c r="I436" s="31"/>
      <c r="J436" s="31"/>
      <c r="K436" s="31"/>
      <c r="L436" s="31"/>
      <c r="M436" s="31"/>
      <c r="N436" s="31"/>
      <c r="O436" s="31"/>
      <c r="P436" s="31"/>
      <c r="Q436" s="31"/>
    </row>
    <row r="437" spans="1:17" s="42" customFormat="1" x14ac:dyDescent="0.25">
      <c r="A437" s="45"/>
      <c r="B437" s="49"/>
      <c r="C437" s="1"/>
      <c r="D437" s="63"/>
      <c r="E437" s="98"/>
      <c r="F437" s="93"/>
      <c r="G437" s="31"/>
      <c r="H437" s="31"/>
      <c r="I437" s="31"/>
      <c r="J437" s="31"/>
      <c r="K437" s="31"/>
      <c r="L437" s="31"/>
      <c r="M437" s="31"/>
      <c r="N437" s="31"/>
      <c r="O437" s="31"/>
      <c r="P437" s="31"/>
      <c r="Q437" s="31"/>
    </row>
    <row r="438" spans="1:17" s="42" customFormat="1" x14ac:dyDescent="0.25">
      <c r="A438" s="3" t="s">
        <v>331</v>
      </c>
      <c r="B438" s="64" t="s">
        <v>530</v>
      </c>
      <c r="C438" s="1"/>
      <c r="D438" s="63"/>
      <c r="E438" s="98"/>
      <c r="F438" s="93"/>
      <c r="G438" s="31"/>
      <c r="H438" s="31"/>
      <c r="I438" s="31"/>
      <c r="J438" s="31"/>
      <c r="K438" s="31"/>
      <c r="L438" s="31"/>
      <c r="M438" s="31"/>
      <c r="N438" s="31"/>
      <c r="O438" s="31"/>
      <c r="P438" s="31"/>
      <c r="Q438" s="31"/>
    </row>
    <row r="439" spans="1:17" s="42" customFormat="1" x14ac:dyDescent="0.25">
      <c r="A439" s="45"/>
      <c r="B439" s="92"/>
      <c r="C439" s="1"/>
      <c r="D439" s="63"/>
      <c r="E439" s="98"/>
      <c r="F439" s="93"/>
      <c r="G439" s="31"/>
      <c r="H439" s="31"/>
      <c r="I439" s="31"/>
      <c r="J439" s="31"/>
      <c r="K439" s="31"/>
      <c r="L439" s="31"/>
      <c r="M439" s="31"/>
      <c r="N439" s="31"/>
      <c r="O439" s="31"/>
      <c r="P439" s="31"/>
      <c r="Q439" s="31"/>
    </row>
    <row r="440" spans="1:17" s="42" customFormat="1" x14ac:dyDescent="0.25">
      <c r="A440" s="45"/>
      <c r="B440" s="139" t="s">
        <v>393</v>
      </c>
      <c r="C440" s="57"/>
      <c r="D440" s="63"/>
      <c r="E440" s="98"/>
      <c r="F440" s="97"/>
      <c r="G440" s="31"/>
      <c r="H440" s="31"/>
      <c r="I440" s="31"/>
      <c r="J440" s="31"/>
      <c r="K440" s="31"/>
      <c r="L440" s="31"/>
      <c r="M440" s="31"/>
      <c r="N440" s="31"/>
      <c r="O440" s="31"/>
      <c r="P440" s="31"/>
      <c r="Q440" s="31"/>
    </row>
    <row r="441" spans="1:17" s="42" customFormat="1" ht="15" x14ac:dyDescent="0.25">
      <c r="A441" s="45"/>
      <c r="B441" s="86" t="s">
        <v>391</v>
      </c>
      <c r="C441" s="1" t="s">
        <v>50</v>
      </c>
      <c r="D441" s="63"/>
      <c r="E441" s="98"/>
      <c r="F441" s="93">
        <f t="shared" ref="F441:F446" si="7">E441*D441</f>
        <v>0</v>
      </c>
      <c r="G441" s="31"/>
      <c r="H441" s="31"/>
      <c r="I441" s="31"/>
      <c r="J441" s="31"/>
      <c r="K441" s="31"/>
      <c r="L441" s="31"/>
      <c r="M441" s="31"/>
      <c r="N441" s="31"/>
      <c r="O441" s="31"/>
      <c r="P441" s="31"/>
      <c r="Q441" s="31"/>
    </row>
    <row r="442" spans="1:17" s="42" customFormat="1" ht="15" x14ac:dyDescent="0.25">
      <c r="A442" s="45"/>
      <c r="B442" s="86" t="s">
        <v>47</v>
      </c>
      <c r="C442" s="1" t="s">
        <v>50</v>
      </c>
      <c r="D442" s="63"/>
      <c r="E442" s="98"/>
      <c r="F442" s="93">
        <f t="shared" si="7"/>
        <v>0</v>
      </c>
      <c r="G442" s="31"/>
      <c r="H442" s="31"/>
      <c r="I442" s="31"/>
      <c r="J442" s="31"/>
      <c r="K442" s="31"/>
      <c r="L442" s="31"/>
      <c r="M442" s="31"/>
      <c r="N442" s="31"/>
      <c r="O442" s="31"/>
      <c r="P442" s="31"/>
      <c r="Q442" s="31"/>
    </row>
    <row r="443" spans="1:17" s="42" customFormat="1" ht="15" x14ac:dyDescent="0.25">
      <c r="A443" s="45"/>
      <c r="B443" s="86" t="s">
        <v>221</v>
      </c>
      <c r="C443" s="1" t="s">
        <v>50</v>
      </c>
      <c r="D443" s="63"/>
      <c r="E443" s="98"/>
      <c r="F443" s="93">
        <f t="shared" si="7"/>
        <v>0</v>
      </c>
      <c r="G443" s="31"/>
      <c r="H443" s="31"/>
      <c r="I443" s="31"/>
      <c r="J443" s="31"/>
      <c r="K443" s="31"/>
      <c r="L443" s="31"/>
      <c r="M443" s="31"/>
      <c r="N443" s="31"/>
      <c r="O443" s="31"/>
      <c r="P443" s="31"/>
      <c r="Q443" s="31"/>
    </row>
    <row r="444" spans="1:17" s="42" customFormat="1" ht="15" x14ac:dyDescent="0.25">
      <c r="A444" s="45"/>
      <c r="B444" s="86" t="s">
        <v>225</v>
      </c>
      <c r="C444" s="1" t="s">
        <v>50</v>
      </c>
      <c r="D444" s="63"/>
      <c r="E444" s="98"/>
      <c r="F444" s="93">
        <f t="shared" si="7"/>
        <v>0</v>
      </c>
      <c r="G444" s="31"/>
      <c r="H444" s="31"/>
      <c r="I444" s="31"/>
      <c r="J444" s="31"/>
      <c r="K444" s="31"/>
      <c r="L444" s="31"/>
      <c r="M444" s="31"/>
      <c r="N444" s="31"/>
      <c r="O444" s="31"/>
      <c r="P444" s="31"/>
      <c r="Q444" s="31"/>
    </row>
    <row r="445" spans="1:17" s="42" customFormat="1" x14ac:dyDescent="0.25">
      <c r="A445" s="45"/>
      <c r="B445" s="139" t="s">
        <v>578</v>
      </c>
      <c r="C445" s="1" t="s">
        <v>38</v>
      </c>
      <c r="D445" s="63"/>
      <c r="E445" s="98"/>
      <c r="F445" s="93">
        <f t="shared" si="7"/>
        <v>0</v>
      </c>
      <c r="G445" s="31"/>
      <c r="H445" s="31"/>
      <c r="I445" s="31"/>
      <c r="J445" s="31"/>
      <c r="K445" s="31"/>
      <c r="L445" s="31"/>
      <c r="M445" s="31"/>
      <c r="N445" s="31"/>
      <c r="O445" s="31"/>
      <c r="P445" s="31"/>
      <c r="Q445" s="31"/>
    </row>
    <row r="446" spans="1:17" s="42" customFormat="1" x14ac:dyDescent="0.25">
      <c r="A446" s="45"/>
      <c r="B446" s="139" t="s">
        <v>618</v>
      </c>
      <c r="C446" s="1" t="s">
        <v>38</v>
      </c>
      <c r="D446" s="63"/>
      <c r="E446" s="98"/>
      <c r="F446" s="93">
        <f t="shared" si="7"/>
        <v>0</v>
      </c>
      <c r="G446" s="31"/>
      <c r="H446" s="31"/>
      <c r="I446" s="31"/>
      <c r="J446" s="31"/>
      <c r="K446" s="31"/>
      <c r="L446" s="31"/>
      <c r="M446" s="31"/>
      <c r="N446" s="31"/>
      <c r="O446" s="31"/>
      <c r="P446" s="31"/>
      <c r="Q446" s="31"/>
    </row>
    <row r="447" spans="1:17" s="42" customFormat="1" x14ac:dyDescent="0.25">
      <c r="A447" s="45"/>
      <c r="B447" s="49"/>
      <c r="C447" s="1"/>
      <c r="D447" s="63"/>
      <c r="E447" s="98"/>
      <c r="F447" s="93"/>
      <c r="G447" s="31"/>
      <c r="H447" s="31"/>
      <c r="I447" s="31"/>
      <c r="J447" s="31"/>
      <c r="K447" s="31"/>
      <c r="L447" s="31"/>
      <c r="M447" s="31"/>
      <c r="N447" s="31"/>
      <c r="O447" s="31"/>
      <c r="P447" s="31"/>
      <c r="Q447" s="31"/>
    </row>
    <row r="448" spans="1:17" s="42" customFormat="1" x14ac:dyDescent="0.25">
      <c r="A448" s="3" t="s">
        <v>507</v>
      </c>
      <c r="B448" s="64" t="s">
        <v>643</v>
      </c>
      <c r="C448" s="1"/>
      <c r="D448" s="63"/>
      <c r="E448" s="98"/>
      <c r="F448" s="93"/>
      <c r="G448" s="31"/>
      <c r="H448" s="31"/>
      <c r="I448" s="31"/>
      <c r="J448" s="31"/>
      <c r="K448" s="31"/>
      <c r="L448" s="31"/>
      <c r="M448" s="31"/>
      <c r="N448" s="31"/>
      <c r="O448" s="31"/>
      <c r="P448" s="31"/>
      <c r="Q448" s="31"/>
    </row>
    <row r="449" spans="1:17" s="42" customFormat="1" x14ac:dyDescent="0.25">
      <c r="A449" s="25"/>
      <c r="B449" s="54"/>
      <c r="C449" s="57"/>
      <c r="D449" s="63"/>
      <c r="E449" s="98"/>
      <c r="F449" s="97"/>
      <c r="G449" s="31"/>
      <c r="H449" s="31"/>
      <c r="I449" s="31"/>
      <c r="J449" s="31"/>
      <c r="K449" s="31"/>
      <c r="L449" s="31"/>
      <c r="M449" s="31"/>
      <c r="N449" s="31"/>
      <c r="O449" s="31"/>
      <c r="P449" s="31"/>
      <c r="Q449" s="31"/>
    </row>
    <row r="450" spans="1:17" s="42" customFormat="1" ht="26.4" x14ac:dyDescent="0.25">
      <c r="A450" s="25"/>
      <c r="B450" s="139" t="s">
        <v>644</v>
      </c>
      <c r="C450" s="1" t="s">
        <v>38</v>
      </c>
      <c r="D450" s="63"/>
      <c r="E450" s="98"/>
      <c r="F450" s="93">
        <f>E450*D450</f>
        <v>0</v>
      </c>
      <c r="G450" s="31"/>
      <c r="H450" s="31"/>
      <c r="I450" s="31"/>
      <c r="J450" s="31"/>
      <c r="K450" s="31"/>
      <c r="L450" s="31"/>
      <c r="M450" s="31"/>
      <c r="N450" s="31"/>
      <c r="O450" s="31"/>
      <c r="P450" s="31"/>
      <c r="Q450" s="31"/>
    </row>
    <row r="451" spans="1:17" s="42" customFormat="1" x14ac:dyDescent="0.25">
      <c r="A451" s="25"/>
      <c r="B451" s="58"/>
      <c r="C451" s="1"/>
      <c r="D451" s="63"/>
      <c r="E451" s="98"/>
      <c r="F451" s="93"/>
      <c r="G451" s="31"/>
      <c r="H451" s="31"/>
      <c r="I451" s="31"/>
      <c r="J451" s="31"/>
      <c r="K451" s="31"/>
      <c r="L451" s="31"/>
      <c r="M451" s="31"/>
      <c r="N451" s="31"/>
      <c r="O451" s="31"/>
      <c r="P451" s="31"/>
      <c r="Q451" s="31"/>
    </row>
    <row r="452" spans="1:17" s="42" customFormat="1" x14ac:dyDescent="0.25">
      <c r="A452" s="3" t="s">
        <v>340</v>
      </c>
      <c r="B452" s="64" t="s">
        <v>646</v>
      </c>
      <c r="C452" s="1"/>
      <c r="D452" s="63"/>
      <c r="E452" s="98"/>
      <c r="F452" s="93"/>
      <c r="G452" s="31"/>
      <c r="H452" s="31"/>
      <c r="I452" s="31"/>
      <c r="J452" s="31"/>
      <c r="K452" s="31"/>
      <c r="L452" s="31"/>
      <c r="M452" s="31"/>
      <c r="N452" s="31"/>
      <c r="O452" s="31"/>
      <c r="P452" s="31"/>
      <c r="Q452" s="31"/>
    </row>
    <row r="453" spans="1:17" s="42" customFormat="1" x14ac:dyDescent="0.25">
      <c r="A453" s="25"/>
      <c r="B453" s="54"/>
      <c r="C453" s="57"/>
      <c r="D453" s="63"/>
      <c r="E453" s="98"/>
      <c r="F453" s="97"/>
      <c r="G453" s="31"/>
      <c r="H453" s="31"/>
      <c r="I453" s="31"/>
      <c r="J453" s="31"/>
      <c r="K453" s="31"/>
      <c r="L453" s="31"/>
      <c r="M453" s="31"/>
      <c r="N453" s="31"/>
      <c r="O453" s="31"/>
      <c r="P453" s="31"/>
      <c r="Q453" s="31"/>
    </row>
    <row r="454" spans="1:17" s="42" customFormat="1" x14ac:dyDescent="0.25">
      <c r="A454" s="25"/>
      <c r="B454" s="139" t="s">
        <v>381</v>
      </c>
      <c r="C454" s="1" t="s">
        <v>38</v>
      </c>
      <c r="D454" s="63"/>
      <c r="E454" s="98"/>
      <c r="F454" s="93">
        <f>E454*D454</f>
        <v>0</v>
      </c>
      <c r="G454" s="31"/>
      <c r="H454" s="31"/>
      <c r="I454" s="31"/>
      <c r="J454" s="31"/>
      <c r="K454" s="31"/>
      <c r="L454" s="31"/>
      <c r="M454" s="31"/>
      <c r="N454" s="31"/>
      <c r="O454" s="31"/>
      <c r="P454" s="31"/>
      <c r="Q454" s="31"/>
    </row>
    <row r="455" spans="1:17" s="42" customFormat="1" x14ac:dyDescent="0.25">
      <c r="A455" s="25"/>
      <c r="B455" s="49" t="s">
        <v>647</v>
      </c>
      <c r="C455" s="1" t="s">
        <v>50</v>
      </c>
      <c r="D455" s="63"/>
      <c r="E455" s="98"/>
      <c r="F455" s="93"/>
      <c r="G455" s="31"/>
      <c r="H455" s="31"/>
      <c r="I455" s="31"/>
      <c r="J455" s="31"/>
      <c r="K455" s="31"/>
      <c r="L455" s="31"/>
      <c r="M455" s="31"/>
      <c r="N455" s="31"/>
      <c r="O455" s="31"/>
      <c r="P455" s="31"/>
      <c r="Q455" s="31"/>
    </row>
    <row r="456" spans="1:17" s="42" customFormat="1" x14ac:dyDescent="0.25">
      <c r="A456" s="25"/>
      <c r="B456" s="49"/>
      <c r="C456" s="1"/>
      <c r="D456" s="63"/>
      <c r="E456" s="98"/>
      <c r="F456" s="93"/>
      <c r="G456" s="31"/>
      <c r="H456" s="31"/>
      <c r="I456" s="31"/>
      <c r="J456" s="31"/>
      <c r="K456" s="31"/>
      <c r="L456" s="31"/>
      <c r="M456" s="31"/>
      <c r="N456" s="31"/>
      <c r="O456" s="31"/>
      <c r="P456" s="31"/>
      <c r="Q456" s="31"/>
    </row>
    <row r="457" spans="1:17" s="42" customFormat="1" x14ac:dyDescent="0.25">
      <c r="A457" s="45" t="s">
        <v>370</v>
      </c>
      <c r="B457" s="23" t="s">
        <v>542</v>
      </c>
      <c r="C457" s="1"/>
      <c r="D457" s="63"/>
      <c r="E457" s="98"/>
      <c r="F457" s="93"/>
      <c r="G457" s="31"/>
      <c r="H457" s="31"/>
      <c r="I457" s="31"/>
      <c r="J457" s="31"/>
      <c r="K457" s="31"/>
      <c r="L457" s="31"/>
      <c r="M457" s="31"/>
      <c r="N457" s="31"/>
      <c r="O457" s="31"/>
      <c r="P457" s="31"/>
      <c r="Q457" s="31"/>
    </row>
    <row r="458" spans="1:17" s="42" customFormat="1" x14ac:dyDescent="0.25">
      <c r="A458" s="25"/>
      <c r="B458" s="49"/>
      <c r="C458" s="1"/>
      <c r="D458" s="63"/>
      <c r="E458" s="98"/>
      <c r="F458" s="93"/>
      <c r="G458" s="31"/>
      <c r="H458" s="31"/>
      <c r="I458" s="31"/>
      <c r="J458" s="31"/>
      <c r="K458" s="31"/>
      <c r="L458" s="31"/>
      <c r="M458" s="31"/>
      <c r="N458" s="31"/>
      <c r="O458" s="31"/>
      <c r="P458" s="31"/>
      <c r="Q458" s="31"/>
    </row>
    <row r="459" spans="1:17" s="42" customFormat="1" x14ac:dyDescent="0.25">
      <c r="A459" s="3" t="s">
        <v>544</v>
      </c>
      <c r="B459" s="64" t="s">
        <v>543</v>
      </c>
      <c r="C459" s="55"/>
      <c r="D459" s="63"/>
      <c r="E459" s="98"/>
      <c r="F459" s="93"/>
      <c r="G459" s="31"/>
      <c r="H459" s="31"/>
      <c r="I459" s="31"/>
      <c r="J459" s="31"/>
      <c r="K459" s="31"/>
      <c r="L459" s="31"/>
      <c r="M459" s="31"/>
      <c r="N459" s="31"/>
      <c r="O459" s="31"/>
      <c r="P459" s="31"/>
      <c r="Q459" s="31"/>
    </row>
    <row r="460" spans="1:17" s="42" customFormat="1" x14ac:dyDescent="0.25">
      <c r="A460" s="25"/>
      <c r="B460" s="23"/>
      <c r="C460" s="55"/>
      <c r="D460" s="63"/>
      <c r="E460" s="98"/>
      <c r="F460" s="93"/>
      <c r="G460" s="31"/>
      <c r="H460" s="31"/>
      <c r="I460" s="31"/>
      <c r="J460" s="31"/>
      <c r="K460" s="31"/>
      <c r="L460" s="31"/>
      <c r="M460" s="31"/>
      <c r="N460" s="31"/>
      <c r="O460" s="31"/>
      <c r="P460" s="31"/>
      <c r="Q460" s="31"/>
    </row>
    <row r="461" spans="1:17" s="42" customFormat="1" ht="26.4" x14ac:dyDescent="0.25">
      <c r="A461" s="25"/>
      <c r="B461" s="133" t="s">
        <v>545</v>
      </c>
      <c r="C461" s="1" t="s">
        <v>38</v>
      </c>
      <c r="D461" s="63"/>
      <c r="E461" s="98"/>
      <c r="F461" s="93">
        <f>E461*D461</f>
        <v>0</v>
      </c>
      <c r="G461" s="31"/>
      <c r="H461" s="31"/>
      <c r="I461" s="31"/>
      <c r="J461" s="31"/>
      <c r="K461" s="31"/>
      <c r="L461" s="31"/>
      <c r="M461" s="31"/>
      <c r="N461" s="31"/>
      <c r="O461" s="31"/>
      <c r="P461" s="31"/>
      <c r="Q461" s="31"/>
    </row>
    <row r="462" spans="1:17" s="42" customFormat="1" x14ac:dyDescent="0.25">
      <c r="A462" s="25"/>
      <c r="B462" s="92" t="s">
        <v>136</v>
      </c>
      <c r="C462" s="1"/>
      <c r="D462" s="63"/>
      <c r="E462" s="98"/>
      <c r="F462" s="93"/>
      <c r="G462" s="31"/>
      <c r="H462" s="31"/>
      <c r="I462" s="31"/>
      <c r="J462" s="31"/>
      <c r="K462" s="31"/>
      <c r="L462" s="31"/>
      <c r="M462" s="31"/>
      <c r="N462" s="31"/>
      <c r="O462" s="31"/>
      <c r="P462" s="31"/>
      <c r="Q462" s="31"/>
    </row>
    <row r="463" spans="1:17" s="42" customFormat="1" x14ac:dyDescent="0.25">
      <c r="A463" s="25"/>
      <c r="B463" s="92" t="s">
        <v>137</v>
      </c>
      <c r="C463" s="1"/>
      <c r="D463" s="63"/>
      <c r="E463" s="98"/>
      <c r="F463" s="93"/>
      <c r="G463" s="31"/>
      <c r="H463" s="31"/>
      <c r="I463" s="31"/>
      <c r="J463" s="31"/>
      <c r="K463" s="31"/>
      <c r="L463" s="31"/>
      <c r="M463" s="31"/>
      <c r="N463" s="31"/>
      <c r="O463" s="31"/>
      <c r="P463" s="31"/>
      <c r="Q463" s="31"/>
    </row>
    <row r="464" spans="1:17" s="42" customFormat="1" x14ac:dyDescent="0.25">
      <c r="A464" s="25"/>
      <c r="B464" s="92" t="s">
        <v>138</v>
      </c>
      <c r="C464" s="1"/>
      <c r="D464" s="63"/>
      <c r="E464" s="98"/>
      <c r="F464" s="93"/>
      <c r="G464" s="31"/>
      <c r="H464" s="31"/>
      <c r="I464" s="31"/>
      <c r="J464" s="31"/>
      <c r="K464" s="31"/>
      <c r="L464" s="31"/>
      <c r="M464" s="31"/>
      <c r="N464" s="31"/>
      <c r="O464" s="31"/>
      <c r="P464" s="31"/>
      <c r="Q464" s="31"/>
    </row>
    <row r="465" spans="1:17" s="42" customFormat="1" x14ac:dyDescent="0.25">
      <c r="A465" s="25"/>
      <c r="B465" s="92"/>
      <c r="C465" s="1"/>
      <c r="D465" s="63"/>
      <c r="E465" s="98"/>
      <c r="F465" s="93"/>
      <c r="G465" s="31"/>
      <c r="H465" s="31"/>
      <c r="I465" s="31"/>
      <c r="J465" s="31"/>
      <c r="K465" s="31"/>
      <c r="L465" s="31"/>
      <c r="M465" s="31"/>
      <c r="N465" s="31"/>
      <c r="O465" s="31"/>
      <c r="P465" s="31"/>
      <c r="Q465" s="31"/>
    </row>
    <row r="466" spans="1:17" s="42" customFormat="1" x14ac:dyDescent="0.25">
      <c r="A466" s="25"/>
      <c r="B466" s="133" t="s">
        <v>146</v>
      </c>
      <c r="C466" s="1" t="s">
        <v>41</v>
      </c>
      <c r="D466" s="63"/>
      <c r="E466" s="98"/>
      <c r="F466" s="93">
        <f>E466*D466</f>
        <v>0</v>
      </c>
      <c r="G466" s="31"/>
      <c r="H466" s="31"/>
      <c r="I466" s="31"/>
      <c r="J466" s="31"/>
      <c r="K466" s="31"/>
      <c r="L466" s="31"/>
      <c r="M466" s="31"/>
      <c r="N466" s="31"/>
      <c r="O466" s="31"/>
      <c r="P466" s="31"/>
      <c r="Q466" s="31"/>
    </row>
    <row r="467" spans="1:17" s="42" customFormat="1" x14ac:dyDescent="0.25">
      <c r="A467" s="25"/>
      <c r="B467" s="23"/>
      <c r="C467" s="55"/>
      <c r="D467" s="63"/>
      <c r="E467" s="98"/>
      <c r="F467" s="93"/>
      <c r="G467" s="31"/>
      <c r="H467" s="31"/>
      <c r="I467" s="31"/>
      <c r="J467" s="31"/>
      <c r="K467" s="31"/>
      <c r="L467" s="31"/>
      <c r="M467" s="31"/>
      <c r="N467" s="31"/>
      <c r="O467" s="31"/>
      <c r="P467" s="31"/>
      <c r="Q467" s="31"/>
    </row>
    <row r="468" spans="1:17" s="42" customFormat="1" x14ac:dyDescent="0.25">
      <c r="A468" s="3" t="s">
        <v>546</v>
      </c>
      <c r="B468" s="64" t="s">
        <v>140</v>
      </c>
      <c r="C468" s="55"/>
      <c r="D468" s="63"/>
      <c r="E468" s="98"/>
      <c r="F468" s="93"/>
      <c r="G468" s="31"/>
      <c r="H468" s="31"/>
      <c r="I468" s="31"/>
      <c r="J468" s="31"/>
      <c r="K468" s="31"/>
      <c r="L468" s="31"/>
      <c r="M468" s="31"/>
      <c r="N468" s="31"/>
      <c r="O468" s="31"/>
      <c r="P468" s="31"/>
      <c r="Q468" s="31"/>
    </row>
    <row r="469" spans="1:17" s="42" customFormat="1" x14ac:dyDescent="0.25">
      <c r="A469" s="25"/>
      <c r="B469" s="23"/>
      <c r="C469" s="55"/>
      <c r="D469" s="63"/>
      <c r="E469" s="98"/>
      <c r="F469" s="93"/>
      <c r="G469" s="31"/>
      <c r="H469" s="31"/>
      <c r="I469" s="31"/>
      <c r="J469" s="31"/>
      <c r="K469" s="31"/>
      <c r="L469" s="31"/>
      <c r="M469" s="31"/>
      <c r="N469" s="31"/>
      <c r="O469" s="31"/>
      <c r="P469" s="31"/>
      <c r="Q469" s="31"/>
    </row>
    <row r="470" spans="1:17" s="42" customFormat="1" x14ac:dyDescent="0.25">
      <c r="A470" s="25"/>
      <c r="B470" s="58" t="s">
        <v>547</v>
      </c>
      <c r="C470" s="1" t="s">
        <v>40</v>
      </c>
      <c r="D470" s="63"/>
      <c r="E470" s="98"/>
      <c r="F470" s="93">
        <f>E470*D470</f>
        <v>0</v>
      </c>
      <c r="G470" s="31"/>
      <c r="H470" s="31"/>
      <c r="I470" s="31"/>
      <c r="J470" s="31"/>
      <c r="K470" s="31"/>
      <c r="L470" s="31"/>
      <c r="M470" s="31"/>
      <c r="N470" s="31"/>
      <c r="O470" s="31"/>
      <c r="P470" s="31"/>
      <c r="Q470" s="31"/>
    </row>
    <row r="471" spans="1:17" s="42" customFormat="1" x14ac:dyDescent="0.25">
      <c r="A471" s="25"/>
      <c r="B471" s="92" t="s">
        <v>136</v>
      </c>
      <c r="C471" s="1"/>
      <c r="D471" s="63"/>
      <c r="E471" s="98"/>
      <c r="F471" s="93"/>
      <c r="G471" s="31"/>
      <c r="H471" s="31"/>
      <c r="I471" s="31"/>
      <c r="J471" s="31"/>
      <c r="K471" s="31"/>
      <c r="L471" s="31"/>
      <c r="M471" s="31"/>
      <c r="N471" s="31"/>
      <c r="O471" s="31"/>
      <c r="P471" s="31"/>
      <c r="Q471" s="31"/>
    </row>
    <row r="472" spans="1:17" s="42" customFormat="1" x14ac:dyDescent="0.25">
      <c r="A472" s="25"/>
      <c r="B472" s="92" t="s">
        <v>137</v>
      </c>
      <c r="C472" s="1"/>
      <c r="D472" s="63"/>
      <c r="E472" s="98"/>
      <c r="F472" s="93"/>
      <c r="G472" s="31"/>
      <c r="H472" s="31"/>
      <c r="I472" s="31"/>
      <c r="J472" s="31"/>
      <c r="K472" s="31"/>
      <c r="L472" s="31"/>
      <c r="M472" s="31"/>
      <c r="N472" s="31"/>
      <c r="O472" s="31"/>
      <c r="P472" s="31"/>
      <c r="Q472" s="31"/>
    </row>
    <row r="473" spans="1:17" s="42" customFormat="1" x14ac:dyDescent="0.25">
      <c r="A473" s="25"/>
      <c r="B473" s="92" t="s">
        <v>138</v>
      </c>
      <c r="C473" s="1"/>
      <c r="D473" s="63"/>
      <c r="E473" s="98"/>
      <c r="F473" s="93"/>
      <c r="G473" s="31"/>
      <c r="H473" s="31"/>
      <c r="I473" s="31"/>
      <c r="J473" s="31"/>
      <c r="K473" s="31"/>
      <c r="L473" s="31"/>
      <c r="M473" s="31"/>
      <c r="N473" s="31"/>
      <c r="O473" s="31"/>
      <c r="P473" s="31"/>
      <c r="Q473" s="31"/>
    </row>
    <row r="474" spans="1:17" s="42" customFormat="1" x14ac:dyDescent="0.25">
      <c r="A474" s="25"/>
      <c r="B474" s="92" t="s">
        <v>139</v>
      </c>
      <c r="C474" s="1"/>
      <c r="D474" s="63"/>
      <c r="E474" s="98"/>
      <c r="F474" s="93"/>
      <c r="G474" s="31"/>
      <c r="H474" s="31"/>
      <c r="I474" s="31"/>
      <c r="J474" s="31"/>
      <c r="K474" s="31"/>
      <c r="L474" s="31"/>
      <c r="M474" s="31"/>
      <c r="N474" s="31"/>
      <c r="O474" s="31"/>
      <c r="P474" s="31"/>
      <c r="Q474" s="31"/>
    </row>
    <row r="475" spans="1:17" s="42" customFormat="1" x14ac:dyDescent="0.25">
      <c r="A475" s="25"/>
      <c r="B475" s="92"/>
      <c r="C475" s="1"/>
      <c r="D475" s="63"/>
      <c r="E475" s="98"/>
      <c r="F475" s="93"/>
      <c r="G475" s="31"/>
      <c r="H475" s="31"/>
      <c r="I475" s="31"/>
      <c r="J475" s="31"/>
      <c r="K475" s="31"/>
      <c r="L475" s="31"/>
      <c r="M475" s="31"/>
      <c r="N475" s="31"/>
      <c r="O475" s="31"/>
      <c r="P475" s="31"/>
      <c r="Q475" s="31"/>
    </row>
    <row r="476" spans="1:17" s="42" customFormat="1" ht="26.4" x14ac:dyDescent="0.25">
      <c r="A476" s="25"/>
      <c r="B476" s="133" t="s">
        <v>147</v>
      </c>
      <c r="C476" s="1" t="s">
        <v>38</v>
      </c>
      <c r="D476" s="63"/>
      <c r="E476" s="98"/>
      <c r="F476" s="93">
        <f>E476*D476</f>
        <v>0</v>
      </c>
      <c r="G476" s="31"/>
      <c r="H476" s="31"/>
      <c r="I476" s="31"/>
      <c r="J476" s="31"/>
      <c r="K476" s="31"/>
      <c r="L476" s="31"/>
      <c r="M476" s="31"/>
      <c r="N476" s="31"/>
      <c r="O476" s="31"/>
      <c r="P476" s="31"/>
      <c r="Q476" s="31"/>
    </row>
    <row r="477" spans="1:17" s="42" customFormat="1" ht="39.6" x14ac:dyDescent="0.25">
      <c r="A477" s="25"/>
      <c r="B477" s="133" t="s">
        <v>603</v>
      </c>
      <c r="C477" s="1" t="s">
        <v>38</v>
      </c>
      <c r="D477" s="63"/>
      <c r="E477" s="98"/>
      <c r="F477" s="93">
        <f>E477*D477</f>
        <v>0</v>
      </c>
      <c r="G477" s="31"/>
      <c r="H477" s="31"/>
      <c r="I477" s="31"/>
      <c r="J477" s="31"/>
      <c r="K477" s="31"/>
      <c r="L477" s="31"/>
      <c r="M477" s="31"/>
      <c r="N477" s="31"/>
      <c r="O477" s="31"/>
      <c r="P477" s="31"/>
      <c r="Q477" s="31"/>
    </row>
    <row r="478" spans="1:17" s="42" customFormat="1" x14ac:dyDescent="0.25">
      <c r="A478" s="25"/>
      <c r="B478" s="23"/>
      <c r="C478" s="55"/>
      <c r="D478" s="63"/>
      <c r="E478" s="98"/>
      <c r="F478" s="93"/>
      <c r="G478" s="31"/>
      <c r="H478" s="31"/>
      <c r="I478" s="31"/>
      <c r="J478" s="31"/>
      <c r="K478" s="31"/>
      <c r="L478" s="31"/>
      <c r="M478" s="31"/>
      <c r="N478" s="31"/>
      <c r="O478" s="31"/>
      <c r="P478" s="31"/>
      <c r="Q478" s="31"/>
    </row>
    <row r="479" spans="1:17" s="42" customFormat="1" x14ac:dyDescent="0.25">
      <c r="A479" s="3" t="s">
        <v>546</v>
      </c>
      <c r="B479" s="64" t="s">
        <v>143</v>
      </c>
      <c r="C479" s="55"/>
      <c r="D479" s="63"/>
      <c r="E479" s="98"/>
      <c r="F479" s="93"/>
      <c r="G479" s="31"/>
      <c r="H479" s="31"/>
      <c r="I479" s="31"/>
      <c r="J479" s="31"/>
      <c r="K479" s="31"/>
      <c r="L479" s="31"/>
      <c r="M479" s="31"/>
      <c r="N479" s="31"/>
      <c r="O479" s="31"/>
      <c r="P479" s="31"/>
      <c r="Q479" s="31"/>
    </row>
    <row r="480" spans="1:17" s="42" customFormat="1" x14ac:dyDescent="0.25">
      <c r="A480" s="25"/>
      <c r="B480" s="23"/>
      <c r="C480" s="55"/>
      <c r="D480" s="63"/>
      <c r="E480" s="98"/>
      <c r="F480" s="93"/>
      <c r="G480" s="31"/>
      <c r="H480" s="31"/>
      <c r="I480" s="31"/>
      <c r="J480" s="31"/>
      <c r="K480" s="31"/>
      <c r="L480" s="31"/>
      <c r="M480" s="31"/>
      <c r="N480" s="31"/>
      <c r="O480" s="31"/>
      <c r="P480" s="31"/>
      <c r="Q480" s="31"/>
    </row>
    <row r="481" spans="1:17" s="42" customFormat="1" x14ac:dyDescent="0.25">
      <c r="A481" s="25"/>
      <c r="B481" s="133" t="s">
        <v>144</v>
      </c>
      <c r="C481" s="1" t="s">
        <v>40</v>
      </c>
      <c r="D481" s="63"/>
      <c r="E481" s="98"/>
      <c r="F481" s="93">
        <f>E481*D481</f>
        <v>0</v>
      </c>
      <c r="G481" s="31"/>
      <c r="H481" s="31"/>
      <c r="I481" s="31"/>
      <c r="J481" s="31"/>
      <c r="K481" s="31"/>
      <c r="L481" s="31"/>
      <c r="M481" s="31"/>
      <c r="N481" s="31"/>
      <c r="O481" s="31"/>
      <c r="P481" s="31"/>
      <c r="Q481" s="31"/>
    </row>
    <row r="482" spans="1:17" s="42" customFormat="1" x14ac:dyDescent="0.25">
      <c r="A482" s="25"/>
      <c r="B482" s="133"/>
      <c r="C482" s="1"/>
      <c r="D482" s="63"/>
      <c r="E482" s="98"/>
      <c r="F482" s="93"/>
      <c r="G482" s="31"/>
      <c r="H482" s="31"/>
      <c r="I482" s="31"/>
      <c r="J482" s="31"/>
      <c r="K482" s="31"/>
      <c r="L482" s="31"/>
      <c r="M482" s="31"/>
      <c r="N482" s="31"/>
      <c r="O482" s="31"/>
      <c r="P482" s="31"/>
      <c r="Q482" s="31"/>
    </row>
    <row r="483" spans="1:17" s="42" customFormat="1" x14ac:dyDescent="0.25">
      <c r="A483" s="45" t="s">
        <v>589</v>
      </c>
      <c r="B483" s="23" t="s">
        <v>590</v>
      </c>
      <c r="C483" s="1"/>
      <c r="D483" s="63"/>
      <c r="E483" s="98"/>
      <c r="F483" s="93"/>
      <c r="G483" s="31"/>
      <c r="H483" s="31"/>
      <c r="I483" s="31"/>
      <c r="J483" s="31"/>
      <c r="K483" s="31"/>
      <c r="L483" s="31"/>
      <c r="M483" s="31"/>
      <c r="N483" s="31"/>
      <c r="O483" s="31"/>
      <c r="P483" s="31"/>
      <c r="Q483" s="31"/>
    </row>
    <row r="484" spans="1:17" s="42" customFormat="1" x14ac:dyDescent="0.25">
      <c r="A484" s="25"/>
      <c r="B484" s="133"/>
      <c r="C484" s="1"/>
      <c r="D484" s="63"/>
      <c r="E484" s="98"/>
      <c r="F484" s="93"/>
      <c r="G484" s="31"/>
      <c r="H484" s="31"/>
      <c r="I484" s="31"/>
      <c r="J484" s="31"/>
      <c r="K484" s="31"/>
      <c r="L484" s="31"/>
      <c r="M484" s="31"/>
      <c r="N484" s="31"/>
      <c r="O484" s="31"/>
      <c r="P484" s="31"/>
      <c r="Q484" s="31"/>
    </row>
    <row r="485" spans="1:17" s="42" customFormat="1" ht="39.6" x14ac:dyDescent="0.25">
      <c r="A485" s="25"/>
      <c r="B485" s="133" t="s">
        <v>627</v>
      </c>
      <c r="C485" s="1" t="s">
        <v>38</v>
      </c>
      <c r="D485" s="63"/>
      <c r="E485" s="98"/>
      <c r="F485" s="93">
        <f>E485*D485</f>
        <v>0</v>
      </c>
      <c r="G485" s="31"/>
      <c r="H485" s="31"/>
      <c r="I485" s="31"/>
      <c r="J485" s="31"/>
      <c r="K485" s="31"/>
      <c r="L485" s="31"/>
      <c r="M485" s="31"/>
      <c r="N485" s="31"/>
      <c r="O485" s="31"/>
      <c r="P485" s="31"/>
      <c r="Q485" s="31"/>
    </row>
    <row r="486" spans="1:17" s="42" customFormat="1" ht="26.4" x14ac:dyDescent="0.25">
      <c r="A486" s="25"/>
      <c r="B486" s="133" t="s">
        <v>591</v>
      </c>
      <c r="C486" s="1" t="s">
        <v>38</v>
      </c>
      <c r="D486" s="63"/>
      <c r="E486" s="98"/>
      <c r="F486" s="93">
        <f>E486*D486</f>
        <v>0</v>
      </c>
      <c r="G486" s="31"/>
      <c r="H486" s="31"/>
      <c r="I486" s="31"/>
      <c r="J486" s="31"/>
      <c r="K486" s="31"/>
      <c r="L486" s="31"/>
      <c r="M486" s="31"/>
      <c r="N486" s="31"/>
      <c r="O486" s="31"/>
      <c r="P486" s="31"/>
      <c r="Q486" s="31"/>
    </row>
    <row r="487" spans="1:17" s="42" customFormat="1" x14ac:dyDescent="0.25">
      <c r="A487" s="25"/>
      <c r="B487" s="133"/>
      <c r="C487" s="1"/>
      <c r="D487" s="63"/>
      <c r="E487" s="98"/>
      <c r="F487" s="93"/>
      <c r="G487" s="31"/>
      <c r="H487" s="31"/>
      <c r="I487" s="31"/>
      <c r="J487" s="31"/>
      <c r="K487" s="31"/>
      <c r="L487" s="31"/>
      <c r="M487" s="31"/>
      <c r="N487" s="31"/>
      <c r="O487" s="31"/>
      <c r="P487" s="31"/>
      <c r="Q487" s="31"/>
    </row>
    <row r="488" spans="1:17" s="42" customFormat="1" x14ac:dyDescent="0.25">
      <c r="A488" s="45" t="s">
        <v>600</v>
      </c>
      <c r="B488" s="23" t="s">
        <v>601</v>
      </c>
      <c r="C488" s="1"/>
      <c r="D488" s="63"/>
      <c r="E488" s="98"/>
      <c r="F488" s="93"/>
      <c r="G488" s="31"/>
      <c r="H488" s="31"/>
      <c r="I488" s="31"/>
      <c r="J488" s="31"/>
      <c r="K488" s="31"/>
      <c r="L488" s="31"/>
      <c r="M488" s="31"/>
      <c r="N488" s="31"/>
      <c r="O488" s="31"/>
      <c r="P488" s="31"/>
      <c r="Q488" s="31"/>
    </row>
    <row r="489" spans="1:17" s="42" customFormat="1" x14ac:dyDescent="0.25">
      <c r="A489" s="25"/>
      <c r="B489" s="133"/>
      <c r="C489" s="1"/>
      <c r="D489" s="63"/>
      <c r="E489" s="98"/>
      <c r="F489" s="93"/>
      <c r="G489" s="31"/>
      <c r="H489" s="31"/>
      <c r="I489" s="31"/>
      <c r="J489" s="31"/>
      <c r="K489" s="31"/>
      <c r="L489" s="31"/>
      <c r="M489" s="31"/>
      <c r="N489" s="31"/>
      <c r="O489" s="31"/>
      <c r="P489" s="31"/>
      <c r="Q489" s="31"/>
    </row>
    <row r="490" spans="1:17" s="42" customFormat="1" x14ac:dyDescent="0.25">
      <c r="A490" s="25"/>
      <c r="B490" s="133" t="s">
        <v>602</v>
      </c>
      <c r="C490" s="1" t="s">
        <v>38</v>
      </c>
      <c r="D490" s="63"/>
      <c r="E490" s="98"/>
      <c r="F490" s="93">
        <f>E490*D490</f>
        <v>0</v>
      </c>
      <c r="G490" s="31"/>
      <c r="H490" s="31"/>
      <c r="I490" s="31"/>
      <c r="J490" s="31"/>
      <c r="K490" s="31"/>
      <c r="L490" s="31"/>
      <c r="M490" s="31"/>
      <c r="N490" s="31"/>
      <c r="O490" s="31"/>
      <c r="P490" s="31"/>
      <c r="Q490" s="31"/>
    </row>
    <row r="491" spans="1:17" s="42" customFormat="1" x14ac:dyDescent="0.25">
      <c r="A491" s="45"/>
      <c r="B491" s="133"/>
      <c r="C491" s="1"/>
      <c r="D491" s="63"/>
      <c r="E491" s="98"/>
      <c r="F491" s="96"/>
      <c r="G491" s="31"/>
      <c r="H491" s="31"/>
      <c r="I491" s="31"/>
      <c r="J491" s="31"/>
      <c r="K491" s="31"/>
      <c r="L491" s="31"/>
      <c r="M491" s="31"/>
      <c r="N491" s="31"/>
      <c r="O491" s="31"/>
      <c r="P491" s="31"/>
      <c r="Q491" s="31"/>
    </row>
    <row r="492" spans="1:17" s="42" customFormat="1" x14ac:dyDescent="0.25">
      <c r="A492" s="25"/>
      <c r="B492" s="54" t="s">
        <v>341</v>
      </c>
      <c r="C492" s="55"/>
      <c r="D492" s="63"/>
      <c r="E492" s="98"/>
      <c r="F492" s="97">
        <f>SUM(F265:F491)</f>
        <v>0</v>
      </c>
      <c r="G492" s="31"/>
      <c r="H492" s="31"/>
      <c r="I492" s="31"/>
      <c r="J492" s="31"/>
      <c r="K492" s="31"/>
      <c r="L492" s="31"/>
      <c r="M492" s="31"/>
      <c r="N492" s="31"/>
      <c r="O492" s="31"/>
      <c r="P492" s="31"/>
      <c r="Q492" s="31"/>
    </row>
    <row r="493" spans="1:17" s="42" customFormat="1" x14ac:dyDescent="0.25">
      <c r="A493" s="25"/>
      <c r="B493" s="54"/>
      <c r="C493" s="57"/>
      <c r="D493" s="63"/>
      <c r="E493" s="98"/>
      <c r="F493" s="97"/>
      <c r="G493" s="31"/>
      <c r="H493" s="31"/>
      <c r="I493" s="31"/>
      <c r="J493" s="31"/>
      <c r="K493" s="31"/>
      <c r="L493" s="31"/>
      <c r="M493" s="31"/>
      <c r="N493" s="31"/>
      <c r="O493" s="31"/>
      <c r="P493" s="31"/>
      <c r="Q493" s="31"/>
    </row>
    <row r="494" spans="1:17" s="42" customFormat="1" x14ac:dyDescent="0.25">
      <c r="A494" s="25"/>
      <c r="B494" s="54"/>
      <c r="C494" s="57"/>
      <c r="D494" s="63"/>
      <c r="E494" s="98"/>
      <c r="F494" s="97"/>
      <c r="G494" s="31"/>
      <c r="H494" s="31"/>
      <c r="I494" s="31"/>
      <c r="J494" s="31"/>
      <c r="K494" s="31"/>
      <c r="L494" s="31"/>
      <c r="M494" s="31"/>
      <c r="N494" s="31"/>
      <c r="O494" s="31"/>
      <c r="P494" s="31"/>
      <c r="Q494" s="31"/>
    </row>
    <row r="495" spans="1:17" s="42" customFormat="1" x14ac:dyDescent="0.25">
      <c r="A495" s="25" t="s">
        <v>344</v>
      </c>
      <c r="B495" s="23" t="s">
        <v>303</v>
      </c>
      <c r="C495" s="1"/>
      <c r="D495" s="63"/>
      <c r="E495" s="98"/>
      <c r="F495" s="93"/>
      <c r="G495" s="31"/>
      <c r="H495" s="31"/>
      <c r="I495" s="31"/>
      <c r="J495" s="31"/>
      <c r="K495" s="31"/>
      <c r="L495" s="31"/>
      <c r="M495" s="31"/>
      <c r="N495" s="31"/>
      <c r="O495" s="31"/>
      <c r="P495" s="31"/>
      <c r="Q495" s="31"/>
    </row>
    <row r="496" spans="1:17" s="42" customFormat="1" x14ac:dyDescent="0.25">
      <c r="A496" s="25"/>
      <c r="B496" s="54"/>
      <c r="C496" s="57"/>
      <c r="D496" s="63"/>
      <c r="E496" s="98"/>
      <c r="F496" s="97"/>
      <c r="G496" s="31"/>
      <c r="H496" s="31"/>
      <c r="I496" s="31"/>
      <c r="J496" s="31"/>
      <c r="K496" s="31"/>
      <c r="L496" s="31"/>
      <c r="M496" s="31"/>
      <c r="N496" s="31"/>
      <c r="O496" s="31"/>
      <c r="P496" s="31"/>
      <c r="Q496" s="31"/>
    </row>
    <row r="497" spans="1:17" s="42" customFormat="1" x14ac:dyDescent="0.25">
      <c r="A497" s="45" t="s">
        <v>489</v>
      </c>
      <c r="B497" s="23" t="s">
        <v>67</v>
      </c>
      <c r="C497" s="1"/>
      <c r="D497" s="63"/>
      <c r="E497" s="98"/>
      <c r="F497" s="93"/>
      <c r="G497" s="31"/>
      <c r="H497" s="31"/>
      <c r="I497" s="31"/>
      <c r="J497" s="31"/>
      <c r="K497" s="31"/>
      <c r="L497" s="31"/>
      <c r="M497" s="31"/>
      <c r="N497" s="31"/>
      <c r="O497" s="31"/>
      <c r="P497" s="31"/>
      <c r="Q497" s="31"/>
    </row>
    <row r="498" spans="1:17" s="42" customFormat="1" x14ac:dyDescent="0.25">
      <c r="A498" s="45"/>
      <c r="B498" s="23"/>
      <c r="C498" s="1"/>
      <c r="D498" s="63"/>
      <c r="E498" s="98"/>
      <c r="F498" s="93"/>
      <c r="G498" s="31"/>
      <c r="H498" s="31"/>
      <c r="I498" s="31"/>
      <c r="J498" s="31"/>
      <c r="K498" s="31"/>
      <c r="L498" s="31"/>
      <c r="M498" s="31"/>
      <c r="N498" s="31"/>
      <c r="O498" s="31"/>
      <c r="P498" s="31"/>
      <c r="Q498" s="31"/>
    </row>
    <row r="499" spans="1:17" s="42" customFormat="1" x14ac:dyDescent="0.25">
      <c r="A499" s="25"/>
      <c r="B499" s="133" t="s">
        <v>68</v>
      </c>
      <c r="C499" s="1" t="s">
        <v>50</v>
      </c>
      <c r="D499" s="63"/>
      <c r="E499" s="98"/>
      <c r="F499" s="93"/>
      <c r="G499" s="31"/>
      <c r="H499" s="31"/>
      <c r="I499" s="31"/>
      <c r="J499" s="31"/>
      <c r="K499" s="31"/>
      <c r="L499" s="31"/>
      <c r="M499" s="31"/>
      <c r="N499" s="31"/>
      <c r="O499" s="31"/>
      <c r="P499" s="31"/>
      <c r="Q499" s="31"/>
    </row>
    <row r="500" spans="1:17" s="42" customFormat="1" x14ac:dyDescent="0.25">
      <c r="A500" s="25"/>
      <c r="B500" s="58"/>
      <c r="C500" s="1"/>
      <c r="D500" s="63"/>
      <c r="E500" s="98"/>
      <c r="F500" s="93"/>
      <c r="G500" s="31"/>
      <c r="H500" s="31"/>
      <c r="I500" s="31"/>
      <c r="J500" s="31"/>
      <c r="K500" s="31"/>
      <c r="L500" s="31"/>
      <c r="M500" s="31"/>
      <c r="N500" s="31"/>
      <c r="O500" s="31"/>
      <c r="P500" s="31"/>
      <c r="Q500" s="31"/>
    </row>
    <row r="501" spans="1:17" s="42" customFormat="1" x14ac:dyDescent="0.25">
      <c r="A501" s="45" t="s">
        <v>490</v>
      </c>
      <c r="B501" s="23" t="s">
        <v>169</v>
      </c>
      <c r="C501" s="1"/>
      <c r="D501" s="63"/>
      <c r="E501" s="98"/>
      <c r="F501" s="93"/>
      <c r="G501" s="31"/>
      <c r="H501" s="31"/>
      <c r="I501" s="31"/>
      <c r="J501" s="31"/>
      <c r="K501" s="31"/>
      <c r="L501" s="31"/>
      <c r="M501" s="31"/>
      <c r="N501" s="31"/>
      <c r="O501" s="31"/>
      <c r="P501" s="31"/>
      <c r="Q501" s="31"/>
    </row>
    <row r="502" spans="1:17" s="42" customFormat="1" x14ac:dyDescent="0.25">
      <c r="A502" s="25"/>
      <c r="B502" s="54"/>
      <c r="C502" s="57"/>
      <c r="D502" s="63"/>
      <c r="E502" s="98"/>
      <c r="F502" s="97"/>
      <c r="G502" s="31"/>
      <c r="H502" s="31"/>
      <c r="I502" s="31"/>
      <c r="J502" s="31"/>
      <c r="K502" s="31"/>
      <c r="L502" s="31"/>
      <c r="M502" s="31"/>
      <c r="N502" s="31"/>
      <c r="O502" s="31"/>
      <c r="P502" s="31"/>
      <c r="Q502" s="31"/>
    </row>
    <row r="503" spans="1:17" s="42" customFormat="1" ht="39.6" x14ac:dyDescent="0.25">
      <c r="A503" s="25"/>
      <c r="B503" s="133" t="s">
        <v>435</v>
      </c>
      <c r="C503" s="1" t="s">
        <v>38</v>
      </c>
      <c r="D503" s="63"/>
      <c r="E503" s="98"/>
      <c r="F503" s="93">
        <f>E503*D503</f>
        <v>0</v>
      </c>
      <c r="G503" s="31"/>
      <c r="H503" s="31"/>
      <c r="I503" s="31"/>
      <c r="J503" s="31"/>
      <c r="K503" s="31"/>
      <c r="L503" s="31"/>
      <c r="M503" s="31"/>
      <c r="N503" s="31"/>
      <c r="O503" s="31"/>
      <c r="P503" s="31"/>
      <c r="Q503" s="31"/>
    </row>
    <row r="504" spans="1:17" s="42" customFormat="1" x14ac:dyDescent="0.25">
      <c r="A504" s="25"/>
      <c r="B504" s="58"/>
      <c r="C504" s="1"/>
      <c r="D504" s="63"/>
      <c r="E504" s="98"/>
      <c r="F504" s="93"/>
      <c r="G504" s="31"/>
      <c r="H504" s="31"/>
      <c r="I504" s="31"/>
      <c r="J504" s="31"/>
      <c r="K504" s="31"/>
      <c r="L504" s="31"/>
      <c r="M504" s="31"/>
      <c r="N504" s="31"/>
      <c r="O504" s="31"/>
      <c r="P504" s="31"/>
      <c r="Q504" s="31"/>
    </row>
    <row r="505" spans="1:17" s="42" customFormat="1" x14ac:dyDescent="0.25">
      <c r="A505" s="45" t="s">
        <v>538</v>
      </c>
      <c r="B505" s="23" t="s">
        <v>539</v>
      </c>
      <c r="C505" s="1"/>
      <c r="D505" s="63"/>
      <c r="E505" s="98"/>
      <c r="F505" s="93"/>
      <c r="G505" s="31"/>
      <c r="H505" s="31"/>
      <c r="I505" s="31"/>
      <c r="J505" s="31"/>
      <c r="K505" s="31"/>
      <c r="L505" s="31"/>
      <c r="M505" s="31"/>
      <c r="N505" s="31"/>
      <c r="O505" s="31"/>
      <c r="P505" s="31"/>
      <c r="Q505" s="31"/>
    </row>
    <row r="506" spans="1:17" s="42" customFormat="1" x14ac:dyDescent="0.25">
      <c r="A506" s="45"/>
      <c r="B506" s="23"/>
      <c r="C506" s="1"/>
      <c r="D506" s="63"/>
      <c r="E506" s="98"/>
      <c r="F506" s="93"/>
      <c r="G506" s="31"/>
      <c r="H506" s="31"/>
      <c r="I506" s="31"/>
      <c r="J506" s="31"/>
      <c r="K506" s="31"/>
      <c r="L506" s="31"/>
      <c r="M506" s="31"/>
      <c r="N506" s="31"/>
      <c r="O506" s="31"/>
      <c r="P506" s="31"/>
      <c r="Q506" s="31"/>
    </row>
    <row r="507" spans="1:17" s="42" customFormat="1" ht="26.4" x14ac:dyDescent="0.25">
      <c r="A507" s="25"/>
      <c r="B507" s="133" t="s">
        <v>311</v>
      </c>
      <c r="C507" s="1" t="s">
        <v>38</v>
      </c>
      <c r="D507" s="63"/>
      <c r="E507" s="98"/>
      <c r="F507" s="93">
        <f>E507*D507</f>
        <v>0</v>
      </c>
      <c r="G507" s="31"/>
      <c r="H507" s="31"/>
      <c r="I507" s="31"/>
      <c r="J507" s="31"/>
      <c r="K507" s="31"/>
      <c r="L507" s="31"/>
      <c r="M507" s="31"/>
      <c r="N507" s="31"/>
      <c r="O507" s="31"/>
      <c r="P507" s="31"/>
      <c r="Q507" s="31"/>
    </row>
    <row r="508" spans="1:17" s="42" customFormat="1" x14ac:dyDescent="0.25">
      <c r="A508" s="25"/>
      <c r="B508" s="86" t="s">
        <v>178</v>
      </c>
      <c r="C508" s="1"/>
      <c r="D508" s="63"/>
      <c r="E508" s="98"/>
      <c r="F508" s="93"/>
      <c r="G508" s="31"/>
      <c r="H508" s="31"/>
      <c r="I508" s="31"/>
      <c r="J508" s="31"/>
      <c r="K508" s="31"/>
      <c r="L508" s="31"/>
      <c r="M508" s="31"/>
      <c r="N508" s="31"/>
      <c r="O508" s="31"/>
      <c r="P508" s="31"/>
      <c r="Q508" s="31"/>
    </row>
    <row r="509" spans="1:17" s="42" customFormat="1" x14ac:dyDescent="0.25">
      <c r="A509" s="25"/>
      <c r="B509" s="86" t="s">
        <v>179</v>
      </c>
      <c r="C509" s="1"/>
      <c r="D509" s="63"/>
      <c r="E509" s="98"/>
      <c r="F509" s="93"/>
      <c r="G509" s="31"/>
      <c r="H509" s="31"/>
      <c r="I509" s="31"/>
      <c r="J509" s="31"/>
      <c r="K509" s="31"/>
      <c r="L509" s="31"/>
      <c r="M509" s="31"/>
      <c r="N509" s="31"/>
      <c r="O509" s="31"/>
      <c r="P509" s="31"/>
      <c r="Q509" s="31"/>
    </row>
    <row r="510" spans="1:17" s="42" customFormat="1" x14ac:dyDescent="0.25">
      <c r="A510" s="25"/>
      <c r="B510" s="86" t="s">
        <v>180</v>
      </c>
      <c r="C510" s="1"/>
      <c r="D510" s="63"/>
      <c r="E510" s="98"/>
      <c r="F510" s="93"/>
      <c r="G510" s="31"/>
      <c r="H510" s="31"/>
      <c r="I510" s="31"/>
      <c r="J510" s="31"/>
      <c r="K510" s="31"/>
      <c r="L510" s="31"/>
      <c r="M510" s="31"/>
      <c r="N510" s="31"/>
      <c r="O510" s="31"/>
      <c r="P510" s="31"/>
      <c r="Q510" s="31"/>
    </row>
    <row r="511" spans="1:17" s="42" customFormat="1" x14ac:dyDescent="0.25">
      <c r="A511" s="25"/>
      <c r="B511" s="86" t="s">
        <v>181</v>
      </c>
      <c r="C511" s="1"/>
      <c r="D511" s="63"/>
      <c r="E511" s="98"/>
      <c r="F511" s="93"/>
      <c r="G511" s="31"/>
      <c r="H511" s="31"/>
      <c r="I511" s="31"/>
      <c r="J511" s="31"/>
      <c r="K511" s="31"/>
      <c r="L511" s="31"/>
      <c r="M511" s="31"/>
      <c r="N511" s="31"/>
      <c r="O511" s="31"/>
      <c r="P511" s="31"/>
      <c r="Q511" s="31"/>
    </row>
    <row r="512" spans="1:17" s="42" customFormat="1" x14ac:dyDescent="0.25">
      <c r="A512" s="25"/>
      <c r="B512" s="86"/>
      <c r="C512" s="1"/>
      <c r="D512" s="63"/>
      <c r="E512" s="98"/>
      <c r="F512" s="93"/>
      <c r="G512" s="31"/>
      <c r="H512" s="31"/>
      <c r="I512" s="31"/>
      <c r="J512" s="31"/>
      <c r="K512" s="31"/>
      <c r="L512" s="31"/>
      <c r="M512" s="31"/>
      <c r="N512" s="31"/>
      <c r="O512" s="31"/>
      <c r="P512" s="31"/>
      <c r="Q512" s="31"/>
    </row>
    <row r="513" spans="1:17" s="42" customFormat="1" x14ac:dyDescent="0.25">
      <c r="A513" s="45" t="s">
        <v>491</v>
      </c>
      <c r="B513" s="23" t="s">
        <v>35</v>
      </c>
      <c r="C513" s="1"/>
      <c r="D513" s="63"/>
      <c r="E513" s="98"/>
      <c r="F513" s="93"/>
      <c r="G513" s="31"/>
      <c r="H513" s="31"/>
      <c r="I513" s="31"/>
      <c r="J513" s="31"/>
      <c r="K513" s="31"/>
      <c r="L513" s="31"/>
      <c r="M513" s="31"/>
      <c r="N513" s="31"/>
      <c r="O513" s="31"/>
      <c r="P513" s="31"/>
      <c r="Q513" s="31"/>
    </row>
    <row r="514" spans="1:17" s="42" customFormat="1" x14ac:dyDescent="0.25">
      <c r="A514" s="45"/>
      <c r="B514" s="23"/>
      <c r="C514" s="1"/>
      <c r="D514" s="63"/>
      <c r="E514" s="98"/>
      <c r="F514" s="93"/>
      <c r="G514" s="31"/>
      <c r="H514" s="31"/>
      <c r="I514" s="31"/>
      <c r="J514" s="31"/>
      <c r="K514" s="31"/>
      <c r="L514" s="31"/>
      <c r="M514" s="31"/>
      <c r="N514" s="31"/>
      <c r="O514" s="31"/>
      <c r="P514" s="31"/>
      <c r="Q514" s="31"/>
    </row>
    <row r="515" spans="1:17" s="42" customFormat="1" x14ac:dyDescent="0.25">
      <c r="A515" s="25"/>
      <c r="B515" s="133" t="s">
        <v>48</v>
      </c>
      <c r="C515" s="1" t="s">
        <v>38</v>
      </c>
      <c r="D515" s="63"/>
      <c r="E515" s="98"/>
      <c r="F515" s="93">
        <f>E515*D515</f>
        <v>0</v>
      </c>
      <c r="G515" s="31"/>
      <c r="H515" s="31"/>
      <c r="I515" s="31"/>
      <c r="J515" s="31"/>
      <c r="K515" s="31"/>
      <c r="L515" s="31"/>
      <c r="M515" s="31"/>
      <c r="N515" s="31"/>
      <c r="O515" s="31"/>
      <c r="P515" s="31"/>
      <c r="Q515" s="31"/>
    </row>
    <row r="516" spans="1:17" s="42" customFormat="1" x14ac:dyDescent="0.25">
      <c r="A516" s="25"/>
      <c r="B516" s="58"/>
      <c r="C516" s="1"/>
      <c r="D516" s="63"/>
      <c r="E516" s="98"/>
      <c r="F516" s="93"/>
      <c r="G516" s="31"/>
      <c r="H516" s="31"/>
      <c r="I516" s="31"/>
      <c r="J516" s="31"/>
      <c r="K516" s="31"/>
      <c r="L516" s="31"/>
      <c r="M516" s="31"/>
      <c r="N516" s="31"/>
      <c r="O516" s="31"/>
      <c r="P516" s="31"/>
      <c r="Q516" s="31"/>
    </row>
    <row r="517" spans="1:17" s="42" customFormat="1" x14ac:dyDescent="0.25">
      <c r="A517" s="45" t="s">
        <v>491</v>
      </c>
      <c r="B517" s="23" t="s">
        <v>123</v>
      </c>
      <c r="C517" s="1"/>
      <c r="D517" s="63"/>
      <c r="E517" s="98"/>
      <c r="F517" s="93"/>
      <c r="G517" s="31"/>
      <c r="H517" s="31"/>
      <c r="I517" s="31"/>
      <c r="J517" s="31"/>
      <c r="K517" s="31"/>
      <c r="L517" s="31"/>
      <c r="M517" s="31"/>
      <c r="N517" s="31"/>
      <c r="O517" s="31"/>
      <c r="P517" s="31"/>
      <c r="Q517" s="31"/>
    </row>
    <row r="518" spans="1:17" s="42" customFormat="1" x14ac:dyDescent="0.25">
      <c r="A518" s="25"/>
      <c r="B518" s="58"/>
      <c r="C518" s="1"/>
      <c r="D518" s="63"/>
      <c r="E518" s="98"/>
      <c r="F518" s="93"/>
      <c r="G518" s="31"/>
      <c r="H518" s="31"/>
      <c r="I518" s="31"/>
      <c r="J518" s="31"/>
      <c r="K518" s="31"/>
      <c r="L518" s="31"/>
      <c r="M518" s="31"/>
      <c r="N518" s="31"/>
      <c r="O518" s="31"/>
      <c r="P518" s="31"/>
      <c r="Q518" s="31"/>
    </row>
    <row r="519" spans="1:17" s="42" customFormat="1" ht="26.4" x14ac:dyDescent="0.25">
      <c r="A519" s="25"/>
      <c r="B519" s="133" t="s">
        <v>540</v>
      </c>
      <c r="C519" s="1" t="s">
        <v>40</v>
      </c>
      <c r="D519" s="63"/>
      <c r="E519" s="98"/>
      <c r="F519" s="93">
        <f>E519*D519</f>
        <v>0</v>
      </c>
      <c r="G519" s="31"/>
      <c r="H519" s="31"/>
      <c r="I519" s="31"/>
      <c r="J519" s="31"/>
      <c r="K519" s="31"/>
      <c r="L519" s="31"/>
      <c r="M519" s="31"/>
      <c r="N519" s="31"/>
      <c r="O519" s="31"/>
      <c r="P519" s="31"/>
      <c r="Q519" s="31"/>
    </row>
    <row r="520" spans="1:17" s="42" customFormat="1" hidden="1" x14ac:dyDescent="0.25">
      <c r="A520" s="45" t="s">
        <v>321</v>
      </c>
      <c r="B520" s="23" t="s">
        <v>187</v>
      </c>
      <c r="C520" s="1"/>
      <c r="D520" s="63"/>
      <c r="E520" s="98"/>
      <c r="F520" s="93"/>
      <c r="G520" s="31"/>
      <c r="H520" s="31"/>
      <c r="I520" s="31"/>
      <c r="J520" s="31"/>
      <c r="K520" s="31"/>
      <c r="L520" s="31"/>
      <c r="M520" s="31"/>
      <c r="N520" s="31"/>
      <c r="O520" s="31"/>
      <c r="P520" s="31"/>
      <c r="Q520" s="31"/>
    </row>
    <row r="521" spans="1:17" s="42" customFormat="1" hidden="1" x14ac:dyDescent="0.25">
      <c r="A521" s="25"/>
      <c r="B521" s="58"/>
      <c r="C521" s="1"/>
      <c r="D521" s="63"/>
      <c r="E521" s="98"/>
      <c r="F521" s="93"/>
      <c r="G521" s="31"/>
      <c r="H521" s="31"/>
      <c r="I521" s="31"/>
      <c r="J521" s="31"/>
      <c r="K521" s="31"/>
      <c r="L521" s="31"/>
      <c r="M521" s="31"/>
      <c r="N521" s="31"/>
      <c r="O521" s="31"/>
      <c r="P521" s="31"/>
      <c r="Q521" s="31"/>
    </row>
    <row r="522" spans="1:17" s="42" customFormat="1" ht="26.4" hidden="1" x14ac:dyDescent="0.25">
      <c r="A522" s="25"/>
      <c r="B522" s="58" t="s">
        <v>188</v>
      </c>
      <c r="C522" s="1" t="s">
        <v>38</v>
      </c>
      <c r="D522" s="63"/>
      <c r="E522" s="98"/>
      <c r="F522" s="93">
        <f>E522*D522</f>
        <v>0</v>
      </c>
      <c r="G522" s="31"/>
      <c r="H522" s="31"/>
      <c r="I522" s="31"/>
      <c r="J522" s="31"/>
      <c r="K522" s="31"/>
      <c r="L522" s="31"/>
      <c r="M522" s="31"/>
      <c r="N522" s="31"/>
      <c r="O522" s="31"/>
      <c r="P522" s="31"/>
      <c r="Q522" s="31"/>
    </row>
    <row r="523" spans="1:17" s="42" customFormat="1" hidden="1" x14ac:dyDescent="0.25">
      <c r="A523" s="25"/>
      <c r="B523" s="58"/>
      <c r="C523" s="1"/>
      <c r="D523" s="63"/>
      <c r="E523" s="98"/>
      <c r="F523" s="93"/>
      <c r="G523" s="31"/>
      <c r="H523" s="31"/>
      <c r="I523" s="31"/>
      <c r="J523" s="31"/>
      <c r="K523" s="31"/>
      <c r="L523" s="31"/>
      <c r="M523" s="31"/>
      <c r="N523" s="31"/>
      <c r="O523" s="31"/>
      <c r="P523" s="31"/>
      <c r="Q523" s="31"/>
    </row>
    <row r="524" spans="1:17" s="42" customFormat="1" x14ac:dyDescent="0.25">
      <c r="A524" s="25"/>
      <c r="B524" s="23"/>
      <c r="C524" s="1"/>
      <c r="D524" s="63"/>
      <c r="E524" s="98"/>
      <c r="F524" s="96"/>
      <c r="G524" s="31"/>
      <c r="H524" s="31"/>
      <c r="I524" s="31"/>
      <c r="J524" s="31"/>
      <c r="K524" s="31"/>
      <c r="L524" s="31"/>
      <c r="M524" s="31"/>
      <c r="N524" s="31"/>
      <c r="O524" s="31"/>
      <c r="P524" s="31"/>
      <c r="Q524" s="31"/>
    </row>
    <row r="525" spans="1:17" s="42" customFormat="1" x14ac:dyDescent="0.25">
      <c r="A525" s="25"/>
      <c r="B525" s="54" t="s">
        <v>345</v>
      </c>
      <c r="C525" s="55"/>
      <c r="D525" s="63"/>
      <c r="E525" s="98"/>
      <c r="F525" s="97">
        <f>SUM(F495:F524)</f>
        <v>0</v>
      </c>
      <c r="G525" s="31"/>
      <c r="H525" s="31"/>
      <c r="I525" s="31"/>
      <c r="J525" s="31"/>
      <c r="K525" s="31"/>
      <c r="L525" s="31"/>
      <c r="M525" s="31"/>
      <c r="N525" s="31"/>
      <c r="O525" s="31"/>
      <c r="P525" s="31"/>
      <c r="Q525" s="31"/>
    </row>
    <row r="526" spans="1:17" s="42" customFormat="1" x14ac:dyDescent="0.25">
      <c r="A526" s="25"/>
      <c r="B526" s="54"/>
      <c r="C526" s="55"/>
      <c r="D526" s="63"/>
      <c r="E526" s="98"/>
      <c r="F526" s="97"/>
      <c r="G526" s="31"/>
      <c r="H526" s="31"/>
      <c r="I526" s="31"/>
      <c r="J526" s="31"/>
      <c r="K526" s="31"/>
      <c r="L526" s="31"/>
      <c r="M526" s="31"/>
      <c r="N526" s="31"/>
      <c r="O526" s="31"/>
      <c r="P526" s="31"/>
      <c r="Q526" s="31"/>
    </row>
    <row r="527" spans="1:17" s="42" customFormat="1" x14ac:dyDescent="0.25">
      <c r="A527" s="25"/>
      <c r="B527" s="54"/>
      <c r="C527" s="55"/>
      <c r="D527" s="63"/>
      <c r="E527" s="98"/>
      <c r="F527" s="97"/>
      <c r="G527" s="31"/>
      <c r="H527" s="31"/>
      <c r="I527" s="31"/>
      <c r="J527" s="31"/>
      <c r="K527" s="31"/>
      <c r="L527" s="31"/>
      <c r="M527" s="31"/>
      <c r="N527" s="31"/>
      <c r="O527" s="31"/>
      <c r="P527" s="31"/>
      <c r="Q527" s="31"/>
    </row>
    <row r="528" spans="1:17" s="42" customFormat="1" x14ac:dyDescent="0.25">
      <c r="A528" s="25" t="s">
        <v>342</v>
      </c>
      <c r="B528" s="23" t="s">
        <v>124</v>
      </c>
      <c r="C528" s="1"/>
      <c r="D528" s="63"/>
      <c r="E528" s="98"/>
      <c r="F528" s="93"/>
      <c r="G528" s="31"/>
      <c r="H528" s="31"/>
      <c r="I528" s="31"/>
      <c r="J528" s="31"/>
      <c r="K528" s="31"/>
      <c r="L528" s="31"/>
      <c r="M528" s="31"/>
      <c r="N528" s="31"/>
      <c r="O528" s="31"/>
      <c r="P528" s="31"/>
      <c r="Q528" s="31"/>
    </row>
    <row r="529" spans="1:17" s="42" customFormat="1" x14ac:dyDescent="0.25">
      <c r="A529" s="25"/>
      <c r="B529" s="23"/>
      <c r="C529" s="1"/>
      <c r="D529" s="63"/>
      <c r="E529" s="98"/>
      <c r="F529" s="93"/>
      <c r="G529" s="31"/>
      <c r="H529" s="31"/>
      <c r="I529" s="31"/>
      <c r="J529" s="31"/>
      <c r="K529" s="31"/>
      <c r="L529" s="31"/>
      <c r="M529" s="31"/>
      <c r="N529" s="31"/>
      <c r="O529" s="31"/>
      <c r="P529" s="31"/>
      <c r="Q529" s="31"/>
    </row>
    <row r="530" spans="1:17" s="42" customFormat="1" x14ac:dyDescent="0.25">
      <c r="A530" s="45" t="s">
        <v>494</v>
      </c>
      <c r="B530" s="23" t="s">
        <v>126</v>
      </c>
      <c r="C530" s="1"/>
      <c r="D530" s="63"/>
      <c r="E530" s="98"/>
      <c r="F530" s="93"/>
      <c r="G530" s="31"/>
      <c r="H530" s="31"/>
      <c r="I530" s="31"/>
      <c r="J530" s="31"/>
      <c r="K530" s="31"/>
      <c r="L530" s="31"/>
      <c r="M530" s="31"/>
      <c r="N530" s="31"/>
      <c r="O530" s="31"/>
      <c r="P530" s="31"/>
      <c r="Q530" s="31"/>
    </row>
    <row r="531" spans="1:17" s="42" customFormat="1" x14ac:dyDescent="0.25">
      <c r="A531" s="25"/>
      <c r="B531" s="23"/>
      <c r="C531" s="1"/>
      <c r="D531" s="63"/>
      <c r="E531" s="98"/>
      <c r="F531" s="93"/>
      <c r="G531" s="31"/>
      <c r="H531" s="31"/>
      <c r="I531" s="31"/>
      <c r="J531" s="31"/>
      <c r="K531" s="31"/>
      <c r="L531" s="31"/>
      <c r="M531" s="31"/>
      <c r="N531" s="31"/>
      <c r="O531" s="31"/>
      <c r="P531" s="31"/>
      <c r="Q531" s="31"/>
    </row>
    <row r="532" spans="1:17" s="42" customFormat="1" ht="26.4" x14ac:dyDescent="0.25">
      <c r="A532" s="25"/>
      <c r="B532" s="133" t="s">
        <v>49</v>
      </c>
      <c r="C532" s="1" t="s">
        <v>38</v>
      </c>
      <c r="D532" s="63"/>
      <c r="E532" s="98"/>
      <c r="F532" s="93">
        <f>E532*D532</f>
        <v>0</v>
      </c>
      <c r="G532" s="31"/>
      <c r="H532" s="31"/>
      <c r="I532" s="31"/>
      <c r="J532" s="31"/>
      <c r="K532" s="31"/>
      <c r="L532" s="31"/>
      <c r="M532" s="31"/>
      <c r="N532" s="31"/>
      <c r="O532" s="31"/>
      <c r="P532" s="31"/>
      <c r="Q532" s="31"/>
    </row>
    <row r="533" spans="1:17" s="42" customFormat="1" x14ac:dyDescent="0.25">
      <c r="A533" s="25"/>
      <c r="B533" s="58"/>
      <c r="C533" s="1"/>
      <c r="D533" s="63"/>
      <c r="E533" s="98"/>
      <c r="F533" s="93"/>
      <c r="G533" s="31"/>
      <c r="H533" s="31"/>
      <c r="I533" s="31"/>
      <c r="J533" s="31"/>
      <c r="K533" s="31"/>
      <c r="L533" s="31"/>
      <c r="M533" s="31"/>
      <c r="N533" s="31"/>
      <c r="O533" s="31"/>
      <c r="P533" s="31"/>
      <c r="Q533" s="31"/>
    </row>
    <row r="534" spans="1:17" s="42" customFormat="1" x14ac:dyDescent="0.25">
      <c r="A534" s="45" t="s">
        <v>495</v>
      </c>
      <c r="B534" s="23" t="s">
        <v>562</v>
      </c>
      <c r="C534" s="1"/>
      <c r="D534" s="63"/>
      <c r="E534" s="98"/>
      <c r="F534" s="93"/>
      <c r="G534" s="31"/>
      <c r="H534" s="31"/>
      <c r="I534" s="31"/>
      <c r="J534" s="31"/>
      <c r="K534" s="31"/>
      <c r="L534" s="31"/>
      <c r="M534" s="31"/>
      <c r="N534" s="31"/>
      <c r="O534" s="31"/>
      <c r="P534" s="31"/>
      <c r="Q534" s="31"/>
    </row>
    <row r="535" spans="1:17" s="42" customFormat="1" x14ac:dyDescent="0.25">
      <c r="A535" s="25"/>
      <c r="B535" s="58"/>
      <c r="C535" s="1"/>
      <c r="D535" s="63"/>
      <c r="E535" s="98"/>
      <c r="F535" s="93"/>
      <c r="G535" s="31"/>
      <c r="H535" s="31"/>
      <c r="I535" s="31"/>
      <c r="J535" s="31"/>
      <c r="K535" s="31"/>
      <c r="L535" s="31"/>
      <c r="M535" s="31"/>
      <c r="N535" s="31"/>
      <c r="O535" s="31"/>
      <c r="P535" s="31"/>
      <c r="Q535" s="31"/>
    </row>
    <row r="536" spans="1:17" s="42" customFormat="1" ht="26.4" x14ac:dyDescent="0.25">
      <c r="A536" s="25"/>
      <c r="B536" s="133" t="s">
        <v>563</v>
      </c>
      <c r="C536" s="1" t="s">
        <v>38</v>
      </c>
      <c r="D536" s="63"/>
      <c r="E536" s="98"/>
      <c r="F536" s="93">
        <f>E536*D536</f>
        <v>0</v>
      </c>
      <c r="G536" s="31"/>
      <c r="H536" s="31"/>
      <c r="I536" s="31"/>
      <c r="J536" s="31"/>
      <c r="K536" s="31"/>
      <c r="L536" s="31"/>
      <c r="M536" s="31"/>
      <c r="N536" s="31"/>
      <c r="O536" s="31"/>
      <c r="P536" s="31"/>
      <c r="Q536" s="31"/>
    </row>
    <row r="537" spans="1:17" s="42" customFormat="1" x14ac:dyDescent="0.25">
      <c r="A537" s="25"/>
      <c r="B537" s="58"/>
      <c r="C537" s="1"/>
      <c r="D537" s="63"/>
      <c r="E537" s="98"/>
      <c r="F537" s="93"/>
      <c r="G537" s="31"/>
      <c r="H537" s="31"/>
      <c r="I537" s="31"/>
      <c r="J537" s="31"/>
      <c r="K537" s="31"/>
      <c r="L537" s="31"/>
      <c r="M537" s="31"/>
      <c r="N537" s="31"/>
      <c r="O537" s="31"/>
      <c r="P537" s="31"/>
      <c r="Q537" s="31"/>
    </row>
    <row r="538" spans="1:17" s="42" customFormat="1" x14ac:dyDescent="0.25">
      <c r="A538" s="45" t="s">
        <v>496</v>
      </c>
      <c r="B538" s="23" t="s">
        <v>371</v>
      </c>
      <c r="C538" s="1"/>
      <c r="D538" s="63"/>
      <c r="E538" s="98"/>
      <c r="F538" s="93"/>
      <c r="G538" s="31"/>
      <c r="H538" s="31"/>
      <c r="I538" s="31"/>
      <c r="J538" s="31"/>
      <c r="K538" s="31"/>
      <c r="L538" s="31"/>
      <c r="M538" s="31"/>
      <c r="N538" s="31"/>
      <c r="O538" s="31"/>
      <c r="P538" s="31"/>
      <c r="Q538" s="31"/>
    </row>
    <row r="539" spans="1:17" s="42" customFormat="1" x14ac:dyDescent="0.25">
      <c r="A539" s="25"/>
      <c r="B539" s="58"/>
      <c r="C539" s="1"/>
      <c r="D539" s="63"/>
      <c r="E539" s="98"/>
      <c r="F539" s="93"/>
      <c r="G539" s="31"/>
      <c r="H539" s="31"/>
      <c r="I539" s="31"/>
      <c r="J539" s="31"/>
      <c r="K539" s="31"/>
      <c r="L539" s="31"/>
      <c r="M539" s="31"/>
      <c r="N539" s="31"/>
      <c r="O539" s="31"/>
      <c r="P539" s="31"/>
      <c r="Q539" s="31"/>
    </row>
    <row r="540" spans="1:17" s="42" customFormat="1" x14ac:dyDescent="0.25">
      <c r="A540" s="25"/>
      <c r="B540" s="133" t="s">
        <v>372</v>
      </c>
      <c r="C540" s="1" t="s">
        <v>50</v>
      </c>
      <c r="D540" s="63"/>
      <c r="E540" s="98"/>
      <c r="F540" s="93"/>
      <c r="G540" s="31"/>
      <c r="H540" s="31"/>
      <c r="I540" s="31"/>
      <c r="J540" s="31"/>
      <c r="K540" s="31"/>
      <c r="L540" s="31"/>
      <c r="M540" s="31"/>
      <c r="N540" s="31"/>
      <c r="O540" s="31"/>
      <c r="P540" s="31"/>
      <c r="Q540" s="31"/>
    </row>
    <row r="541" spans="1:17" s="42" customFormat="1" x14ac:dyDescent="0.25">
      <c r="A541" s="25"/>
      <c r="B541" s="58"/>
      <c r="C541" s="1"/>
      <c r="D541" s="63"/>
      <c r="E541" s="98"/>
      <c r="F541" s="93"/>
      <c r="G541" s="31"/>
      <c r="H541" s="31"/>
      <c r="I541" s="31"/>
      <c r="J541" s="31"/>
      <c r="K541" s="31"/>
      <c r="L541" s="31"/>
      <c r="M541" s="31"/>
      <c r="N541" s="31"/>
      <c r="O541" s="31"/>
      <c r="P541" s="31"/>
      <c r="Q541" s="31"/>
    </row>
    <row r="542" spans="1:17" s="42" customFormat="1" x14ac:dyDescent="0.25">
      <c r="A542" s="45" t="s">
        <v>497</v>
      </c>
      <c r="B542" s="23" t="s">
        <v>498</v>
      </c>
      <c r="C542" s="1"/>
      <c r="D542" s="63"/>
      <c r="E542" s="98"/>
      <c r="F542" s="93"/>
      <c r="G542" s="31"/>
      <c r="H542" s="31"/>
      <c r="I542" s="31"/>
      <c r="J542" s="31"/>
      <c r="K542" s="31"/>
      <c r="L542" s="31"/>
      <c r="M542" s="31"/>
      <c r="N542" s="31"/>
      <c r="O542" s="31"/>
      <c r="P542" s="31"/>
      <c r="Q542" s="31"/>
    </row>
    <row r="543" spans="1:17" s="42" customFormat="1" x14ac:dyDescent="0.25">
      <c r="A543" s="45"/>
      <c r="B543" s="23"/>
      <c r="C543" s="1"/>
      <c r="D543" s="63"/>
      <c r="E543" s="98"/>
      <c r="F543" s="93"/>
      <c r="G543" s="31"/>
      <c r="H543" s="31"/>
      <c r="I543" s="31"/>
      <c r="J543" s="31"/>
      <c r="K543" s="31"/>
      <c r="L543" s="31"/>
      <c r="M543" s="31"/>
      <c r="N543" s="31"/>
      <c r="O543" s="31"/>
      <c r="P543" s="31"/>
      <c r="Q543" s="31"/>
    </row>
    <row r="544" spans="1:17" s="42" customFormat="1" x14ac:dyDescent="0.25">
      <c r="A544" s="3" t="s">
        <v>499</v>
      </c>
      <c r="B544" s="64" t="s">
        <v>33</v>
      </c>
      <c r="C544" s="1"/>
      <c r="D544" s="63"/>
      <c r="E544" s="98"/>
      <c r="F544" s="93"/>
      <c r="G544" s="31"/>
      <c r="H544" s="31"/>
      <c r="I544" s="31"/>
      <c r="J544" s="31"/>
      <c r="K544" s="31"/>
      <c r="L544" s="31"/>
      <c r="M544" s="31"/>
      <c r="N544" s="31"/>
      <c r="O544" s="31"/>
      <c r="P544" s="31"/>
      <c r="Q544" s="31"/>
    </row>
    <row r="545" spans="1:17" s="42" customFormat="1" x14ac:dyDescent="0.25">
      <c r="A545" s="3"/>
      <c r="B545" s="64"/>
      <c r="C545" s="1"/>
      <c r="D545" s="63"/>
      <c r="E545" s="98"/>
      <c r="F545" s="93"/>
      <c r="G545" s="31"/>
      <c r="H545" s="31"/>
      <c r="I545" s="31"/>
      <c r="J545" s="31"/>
      <c r="K545" s="31"/>
      <c r="L545" s="31"/>
      <c r="M545" s="31"/>
      <c r="N545" s="31"/>
      <c r="O545" s="31"/>
      <c r="P545" s="31"/>
      <c r="Q545" s="31"/>
    </row>
    <row r="546" spans="1:17" s="42" customFormat="1" x14ac:dyDescent="0.25">
      <c r="A546" s="45"/>
      <c r="B546" s="133" t="s">
        <v>131</v>
      </c>
      <c r="C546" s="1" t="s">
        <v>50</v>
      </c>
      <c r="D546" s="63"/>
      <c r="E546" s="98"/>
      <c r="F546" s="93"/>
      <c r="G546" s="31"/>
      <c r="H546" s="31"/>
      <c r="I546" s="31"/>
      <c r="J546" s="31"/>
      <c r="K546" s="31"/>
      <c r="L546" s="31"/>
      <c r="M546" s="31"/>
      <c r="N546" s="31"/>
      <c r="O546" s="31"/>
      <c r="P546" s="31"/>
      <c r="Q546" s="31"/>
    </row>
    <row r="547" spans="1:17" s="42" customFormat="1" x14ac:dyDescent="0.25">
      <c r="A547" s="45"/>
      <c r="B547" s="133" t="s">
        <v>132</v>
      </c>
      <c r="C547" s="1" t="s">
        <v>50</v>
      </c>
      <c r="D547" s="63"/>
      <c r="E547" s="98"/>
      <c r="F547" s="93"/>
      <c r="G547" s="31"/>
      <c r="H547" s="31"/>
      <c r="I547" s="31"/>
      <c r="J547" s="31"/>
      <c r="K547" s="31"/>
      <c r="L547" s="31"/>
      <c r="M547" s="31"/>
      <c r="N547" s="31"/>
      <c r="O547" s="31"/>
      <c r="P547" s="31"/>
      <c r="Q547" s="31"/>
    </row>
    <row r="548" spans="1:17" s="42" customFormat="1" x14ac:dyDescent="0.25">
      <c r="A548" s="45"/>
      <c r="B548" s="73"/>
      <c r="C548" s="1"/>
      <c r="D548" s="63"/>
      <c r="E548" s="98"/>
      <c r="F548" s="93"/>
      <c r="G548" s="31"/>
      <c r="H548" s="31"/>
      <c r="I548" s="31"/>
      <c r="J548" s="31"/>
      <c r="K548" s="31"/>
      <c r="L548" s="31"/>
      <c r="M548" s="31"/>
      <c r="N548" s="31"/>
      <c r="O548" s="31"/>
      <c r="P548" s="31"/>
      <c r="Q548" s="31"/>
    </row>
    <row r="549" spans="1:17" s="42" customFormat="1" x14ac:dyDescent="0.25">
      <c r="A549" s="3" t="s">
        <v>500</v>
      </c>
      <c r="B549" s="64" t="s">
        <v>553</v>
      </c>
      <c r="C549" s="1"/>
      <c r="D549" s="63"/>
      <c r="E549" s="98"/>
      <c r="F549" s="93"/>
      <c r="G549" s="31"/>
      <c r="H549" s="31"/>
      <c r="I549" s="31"/>
      <c r="J549" s="31"/>
      <c r="K549" s="31"/>
      <c r="L549" s="31"/>
      <c r="M549" s="31"/>
      <c r="N549" s="31"/>
      <c r="O549" s="31"/>
      <c r="P549" s="31"/>
      <c r="Q549" s="31"/>
    </row>
    <row r="550" spans="1:17" s="42" customFormat="1" x14ac:dyDescent="0.25">
      <c r="A550" s="45"/>
      <c r="B550" s="73"/>
      <c r="C550" s="1"/>
      <c r="D550" s="63"/>
      <c r="E550" s="98"/>
      <c r="F550" s="93"/>
      <c r="G550" s="31"/>
      <c r="H550" s="31"/>
      <c r="I550" s="31"/>
      <c r="J550" s="31"/>
      <c r="K550" s="31"/>
      <c r="L550" s="31"/>
      <c r="M550" s="31"/>
      <c r="N550" s="31"/>
      <c r="O550" s="31"/>
      <c r="P550" s="31"/>
      <c r="Q550" s="31"/>
    </row>
    <row r="551" spans="1:17" s="42" customFormat="1" x14ac:dyDescent="0.25">
      <c r="A551" s="25"/>
      <c r="B551" s="133" t="s">
        <v>554</v>
      </c>
      <c r="C551" s="1" t="s">
        <v>50</v>
      </c>
      <c r="D551" s="63"/>
      <c r="E551" s="98"/>
      <c r="F551" s="93">
        <f>E551*D551</f>
        <v>0</v>
      </c>
      <c r="G551" s="31"/>
      <c r="H551" s="31"/>
      <c r="I551" s="31"/>
      <c r="J551" s="31"/>
      <c r="K551" s="31"/>
      <c r="L551" s="31"/>
      <c r="M551" s="31"/>
      <c r="N551" s="31"/>
      <c r="O551" s="31"/>
      <c r="P551" s="31"/>
      <c r="Q551" s="31"/>
    </row>
    <row r="552" spans="1:17" s="42" customFormat="1" ht="26.4" x14ac:dyDescent="0.25">
      <c r="A552" s="25"/>
      <c r="B552" s="133" t="s">
        <v>555</v>
      </c>
      <c r="C552" s="1" t="s">
        <v>38</v>
      </c>
      <c r="D552" s="63"/>
      <c r="E552" s="98"/>
      <c r="F552" s="93">
        <f>E552*D552</f>
        <v>0</v>
      </c>
      <c r="G552" s="31"/>
      <c r="H552" s="31"/>
      <c r="I552" s="31"/>
      <c r="J552" s="31"/>
      <c r="K552" s="31"/>
      <c r="L552" s="31"/>
      <c r="M552" s="31"/>
      <c r="N552" s="31"/>
      <c r="O552" s="31"/>
      <c r="P552" s="31"/>
      <c r="Q552" s="31"/>
    </row>
    <row r="553" spans="1:17" s="42" customFormat="1" x14ac:dyDescent="0.25">
      <c r="A553" s="45"/>
      <c r="B553" s="73"/>
      <c r="C553" s="1"/>
      <c r="D553" s="63"/>
      <c r="E553" s="98"/>
      <c r="F553" s="93"/>
      <c r="G553" s="31"/>
      <c r="H553" s="31"/>
      <c r="I553" s="31"/>
      <c r="J553" s="31"/>
      <c r="K553" s="31"/>
      <c r="L553" s="31"/>
      <c r="M553" s="31"/>
      <c r="N553" s="31"/>
      <c r="O553" s="31"/>
      <c r="P553" s="31"/>
      <c r="Q553" s="31"/>
    </row>
    <row r="554" spans="1:17" s="42" customFormat="1" x14ac:dyDescent="0.25">
      <c r="A554" s="3" t="s">
        <v>501</v>
      </c>
      <c r="B554" s="64" t="s">
        <v>549</v>
      </c>
      <c r="C554" s="1"/>
      <c r="D554" s="63"/>
      <c r="E554" s="98"/>
      <c r="F554" s="93"/>
      <c r="G554" s="31"/>
      <c r="H554" s="31"/>
      <c r="I554" s="31"/>
      <c r="J554" s="31"/>
      <c r="K554" s="31"/>
      <c r="L554" s="31"/>
      <c r="M554" s="31"/>
      <c r="N554" s="31"/>
      <c r="O554" s="31"/>
      <c r="P554" s="31"/>
      <c r="Q554" s="31"/>
    </row>
    <row r="555" spans="1:17" s="42" customFormat="1" x14ac:dyDescent="0.25">
      <c r="A555" s="3"/>
      <c r="B555" s="64"/>
      <c r="C555" s="1"/>
      <c r="D555" s="63"/>
      <c r="E555" s="98"/>
      <c r="F555" s="93"/>
      <c r="G555" s="31"/>
      <c r="H555" s="31"/>
      <c r="I555" s="31"/>
      <c r="J555" s="31"/>
      <c r="K555" s="31"/>
      <c r="L555" s="31"/>
      <c r="M555" s="31"/>
      <c r="N555" s="31"/>
      <c r="O555" s="31"/>
      <c r="P555" s="31"/>
      <c r="Q555" s="31"/>
    </row>
    <row r="556" spans="1:17" s="42" customFormat="1" ht="39.6" x14ac:dyDescent="0.25">
      <c r="A556" s="25"/>
      <c r="B556" s="133" t="s">
        <v>564</v>
      </c>
      <c r="C556" s="1" t="s">
        <v>38</v>
      </c>
      <c r="D556" s="63"/>
      <c r="E556" s="98"/>
      <c r="F556" s="93">
        <f>E556*D556</f>
        <v>0</v>
      </c>
      <c r="G556" s="31"/>
      <c r="H556" s="31"/>
      <c r="I556" s="31"/>
      <c r="J556" s="31"/>
      <c r="K556" s="31"/>
      <c r="L556" s="31"/>
      <c r="M556" s="31"/>
      <c r="N556" s="31"/>
      <c r="O556" s="31"/>
      <c r="P556" s="31"/>
      <c r="Q556" s="31"/>
    </row>
    <row r="557" spans="1:17" s="42" customFormat="1" x14ac:dyDescent="0.25">
      <c r="A557" s="45"/>
      <c r="B557" s="73"/>
      <c r="C557" s="1"/>
      <c r="D557" s="63"/>
      <c r="E557" s="98"/>
      <c r="F557" s="93"/>
      <c r="G557" s="31"/>
      <c r="H557" s="31"/>
      <c r="I557" s="31"/>
      <c r="J557" s="31"/>
      <c r="K557" s="31"/>
      <c r="L557" s="31"/>
      <c r="M557" s="31"/>
      <c r="N557" s="31"/>
      <c r="O557" s="31"/>
      <c r="P557" s="31"/>
      <c r="Q557" s="31"/>
    </row>
    <row r="558" spans="1:17" s="42" customFormat="1" x14ac:dyDescent="0.25">
      <c r="A558" s="3" t="s">
        <v>502</v>
      </c>
      <c r="B558" s="64" t="s">
        <v>551</v>
      </c>
      <c r="C558" s="1"/>
      <c r="D558" s="63"/>
      <c r="E558" s="98"/>
      <c r="F558" s="93"/>
      <c r="G558" s="31"/>
      <c r="H558" s="31"/>
      <c r="I558" s="31"/>
      <c r="J558" s="31"/>
      <c r="K558" s="31"/>
      <c r="L558" s="31"/>
      <c r="M558" s="31"/>
      <c r="N558" s="31"/>
      <c r="O558" s="31"/>
      <c r="P558" s="31"/>
      <c r="Q558" s="31"/>
    </row>
    <row r="559" spans="1:17" s="42" customFormat="1" x14ac:dyDescent="0.25">
      <c r="A559" s="3"/>
      <c r="B559" s="64"/>
      <c r="C559" s="1"/>
      <c r="D559" s="63"/>
      <c r="E559" s="98"/>
      <c r="F559" s="93"/>
      <c r="G559" s="31"/>
      <c r="H559" s="31"/>
      <c r="I559" s="31"/>
      <c r="J559" s="31"/>
      <c r="K559" s="31"/>
      <c r="L559" s="31"/>
      <c r="M559" s="31"/>
      <c r="N559" s="31"/>
      <c r="O559" s="31"/>
      <c r="P559" s="31"/>
      <c r="Q559" s="31"/>
    </row>
    <row r="560" spans="1:17" s="42" customFormat="1" ht="26.4" x14ac:dyDescent="0.25">
      <c r="A560" s="3"/>
      <c r="B560" s="133" t="s">
        <v>552</v>
      </c>
      <c r="C560" s="1" t="s">
        <v>50</v>
      </c>
      <c r="D560" s="63"/>
      <c r="E560" s="98"/>
      <c r="F560" s="93">
        <f>E560*D560</f>
        <v>0</v>
      </c>
      <c r="G560" s="31"/>
      <c r="H560" s="31"/>
      <c r="I560" s="31"/>
      <c r="J560" s="31"/>
      <c r="K560" s="31"/>
      <c r="L560" s="31"/>
      <c r="M560" s="31"/>
      <c r="N560" s="31"/>
      <c r="O560" s="31"/>
      <c r="P560" s="31"/>
      <c r="Q560" s="31"/>
    </row>
    <row r="561" spans="1:17" s="42" customFormat="1" x14ac:dyDescent="0.25">
      <c r="A561" s="45"/>
      <c r="B561" s="73"/>
      <c r="C561" s="1"/>
      <c r="D561" s="63"/>
      <c r="E561" s="98"/>
      <c r="F561" s="93"/>
      <c r="G561" s="31"/>
      <c r="H561" s="31"/>
      <c r="I561" s="31"/>
      <c r="J561" s="31"/>
      <c r="K561" s="31"/>
      <c r="L561" s="31"/>
      <c r="M561" s="31"/>
      <c r="N561" s="31"/>
      <c r="O561" s="31"/>
      <c r="P561" s="31"/>
      <c r="Q561" s="31"/>
    </row>
    <row r="562" spans="1:17" s="42" customFormat="1" x14ac:dyDescent="0.25">
      <c r="A562" s="3" t="s">
        <v>503</v>
      </c>
      <c r="B562" s="64" t="s">
        <v>548</v>
      </c>
      <c r="C562" s="1"/>
      <c r="D562" s="63"/>
      <c r="E562" s="98"/>
      <c r="F562" s="93"/>
      <c r="G562" s="31"/>
      <c r="H562" s="31"/>
      <c r="I562" s="31"/>
      <c r="J562" s="31"/>
      <c r="K562" s="31"/>
      <c r="L562" s="31"/>
      <c r="M562" s="31"/>
      <c r="N562" s="31"/>
      <c r="O562" s="31"/>
      <c r="P562" s="31"/>
      <c r="Q562" s="31"/>
    </row>
    <row r="563" spans="1:17" s="42" customFormat="1" x14ac:dyDescent="0.25">
      <c r="A563" s="25"/>
      <c r="B563" s="58"/>
      <c r="C563" s="1"/>
      <c r="D563" s="63"/>
      <c r="E563" s="98"/>
      <c r="F563" s="93"/>
      <c r="G563" s="31"/>
      <c r="H563" s="31"/>
      <c r="I563" s="31"/>
      <c r="J563" s="31"/>
      <c r="K563" s="31"/>
      <c r="L563" s="31"/>
      <c r="M563" s="31"/>
      <c r="N563" s="31"/>
      <c r="O563" s="31"/>
      <c r="P563" s="31"/>
      <c r="Q563" s="31"/>
    </row>
    <row r="564" spans="1:17" s="42" customFormat="1" ht="26.4" x14ac:dyDescent="0.25">
      <c r="A564" s="25"/>
      <c r="B564" s="133" t="s">
        <v>195</v>
      </c>
      <c r="C564" s="1" t="s">
        <v>50</v>
      </c>
      <c r="D564" s="63"/>
      <c r="E564" s="98"/>
      <c r="F564" s="93">
        <f>E564*D564</f>
        <v>0</v>
      </c>
      <c r="G564" s="31"/>
      <c r="H564" s="31"/>
      <c r="I564" s="31"/>
      <c r="J564" s="31"/>
      <c r="K564" s="31"/>
      <c r="L564" s="31"/>
      <c r="M564" s="31"/>
      <c r="N564" s="31"/>
      <c r="O564" s="31"/>
      <c r="P564" s="31"/>
      <c r="Q564" s="31"/>
    </row>
    <row r="565" spans="1:17" s="42" customFormat="1" x14ac:dyDescent="0.25">
      <c r="A565" s="25"/>
      <c r="B565" s="58"/>
      <c r="C565" s="1"/>
      <c r="D565" s="63"/>
      <c r="E565" s="98"/>
      <c r="F565" s="96"/>
      <c r="G565" s="31"/>
      <c r="H565" s="31"/>
      <c r="I565" s="31"/>
      <c r="J565" s="31"/>
      <c r="K565" s="31"/>
      <c r="L565" s="31"/>
      <c r="M565" s="31"/>
      <c r="N565" s="31"/>
      <c r="O565" s="31"/>
      <c r="P565" s="31"/>
      <c r="Q565" s="31"/>
    </row>
    <row r="566" spans="1:17" s="42" customFormat="1" x14ac:dyDescent="0.25">
      <c r="A566" s="25"/>
      <c r="B566" s="54" t="s">
        <v>343</v>
      </c>
      <c r="C566" s="55"/>
      <c r="D566" s="63"/>
      <c r="E566" s="98"/>
      <c r="F566" s="97">
        <f>SUM(F528:F565)</f>
        <v>0</v>
      </c>
      <c r="G566" s="31"/>
      <c r="H566" s="31"/>
      <c r="I566" s="31"/>
      <c r="J566" s="31"/>
      <c r="K566" s="31"/>
      <c r="L566" s="31"/>
      <c r="M566" s="31"/>
      <c r="N566" s="31"/>
      <c r="O566" s="31"/>
      <c r="P566" s="31"/>
      <c r="Q566" s="31"/>
    </row>
    <row r="567" spans="1:17" s="42" customFormat="1" x14ac:dyDescent="0.25">
      <c r="A567" s="25"/>
      <c r="B567" s="54"/>
      <c r="C567" s="55"/>
      <c r="D567" s="63"/>
      <c r="E567" s="98"/>
      <c r="F567" s="97"/>
      <c r="G567" s="31"/>
      <c r="H567" s="31"/>
      <c r="I567" s="31"/>
      <c r="J567" s="31"/>
      <c r="K567" s="31"/>
      <c r="L567" s="31"/>
      <c r="M567" s="31"/>
      <c r="N567" s="31"/>
      <c r="O567" s="31"/>
      <c r="P567" s="31"/>
      <c r="Q567" s="31"/>
    </row>
    <row r="568" spans="1:17" s="42" customFormat="1" x14ac:dyDescent="0.25">
      <c r="A568" s="25"/>
      <c r="B568" s="54"/>
      <c r="C568" s="55"/>
      <c r="D568" s="63"/>
      <c r="E568" s="98"/>
      <c r="F568" s="97"/>
      <c r="G568" s="31"/>
      <c r="H568" s="31"/>
      <c r="I568" s="31"/>
      <c r="J568" s="31"/>
      <c r="K568" s="31"/>
      <c r="L568" s="31"/>
      <c r="M568" s="31"/>
      <c r="N568" s="31"/>
      <c r="O568" s="31"/>
      <c r="P568" s="31"/>
      <c r="Q568" s="31"/>
    </row>
    <row r="569" spans="1:17" s="42" customFormat="1" x14ac:dyDescent="0.25">
      <c r="A569" s="25" t="s">
        <v>437</v>
      </c>
      <c r="B569" s="23" t="s">
        <v>36</v>
      </c>
      <c r="C569" s="1"/>
      <c r="D569" s="63"/>
      <c r="E569" s="98"/>
      <c r="F569" s="101"/>
      <c r="G569" s="31"/>
      <c r="H569" s="31"/>
      <c r="I569" s="31"/>
      <c r="J569" s="31"/>
      <c r="K569" s="31"/>
      <c r="L569" s="31"/>
      <c r="M569" s="31"/>
      <c r="N569" s="31"/>
      <c r="O569" s="31"/>
      <c r="P569" s="31"/>
      <c r="Q569" s="31"/>
    </row>
    <row r="570" spans="1:17" s="42" customFormat="1" x14ac:dyDescent="0.25">
      <c r="A570" s="25"/>
      <c r="B570" s="54"/>
      <c r="C570" s="55"/>
      <c r="D570" s="63"/>
      <c r="E570" s="98"/>
      <c r="F570" s="101"/>
      <c r="G570" s="31"/>
      <c r="H570" s="31"/>
      <c r="I570" s="31"/>
      <c r="J570" s="31"/>
      <c r="K570" s="31"/>
      <c r="L570" s="31"/>
      <c r="M570" s="31"/>
      <c r="N570" s="31"/>
      <c r="O570" s="31"/>
      <c r="P570" s="31"/>
      <c r="Q570" s="31"/>
    </row>
    <row r="571" spans="1:17" s="42" customFormat="1" x14ac:dyDescent="0.25">
      <c r="A571" s="25"/>
      <c r="B571" s="133" t="s">
        <v>37</v>
      </c>
      <c r="C571" s="1" t="s">
        <v>38</v>
      </c>
      <c r="D571" s="63"/>
      <c r="E571" s="98"/>
      <c r="F571" s="93">
        <f>E571*D571</f>
        <v>0</v>
      </c>
      <c r="G571" s="31"/>
      <c r="H571" s="31"/>
      <c r="I571" s="31"/>
      <c r="J571" s="31"/>
      <c r="K571" s="31"/>
      <c r="L571" s="31"/>
      <c r="M571" s="31"/>
      <c r="N571" s="31"/>
      <c r="O571" s="31"/>
      <c r="P571" s="31"/>
      <c r="Q571" s="31"/>
    </row>
    <row r="572" spans="1:17" s="42" customFormat="1" x14ac:dyDescent="0.25">
      <c r="A572" s="25"/>
      <c r="B572" s="133" t="s">
        <v>369</v>
      </c>
      <c r="C572" s="1" t="s">
        <v>38</v>
      </c>
      <c r="D572" s="63"/>
      <c r="E572" s="98"/>
      <c r="F572" s="93">
        <f>E572*D572</f>
        <v>0</v>
      </c>
      <c r="G572" s="31"/>
      <c r="H572" s="31"/>
      <c r="I572" s="31"/>
      <c r="J572" s="31"/>
      <c r="K572" s="31"/>
      <c r="L572" s="31"/>
      <c r="M572" s="31"/>
      <c r="N572" s="31"/>
      <c r="O572" s="31"/>
      <c r="P572" s="31"/>
      <c r="Q572" s="31"/>
    </row>
    <row r="573" spans="1:17" x14ac:dyDescent="0.25">
      <c r="A573" s="87"/>
      <c r="B573" s="115"/>
      <c r="C573" s="51"/>
      <c r="D573" s="63"/>
      <c r="E573" s="98"/>
      <c r="F573" s="96"/>
    </row>
    <row r="574" spans="1:17" x14ac:dyDescent="0.25">
      <c r="A574" s="88"/>
      <c r="B574" s="54" t="s">
        <v>436</v>
      </c>
      <c r="C574" s="3"/>
      <c r="D574" s="63"/>
      <c r="E574" s="98"/>
      <c r="F574" s="97">
        <f>SUM(F569:F573)</f>
        <v>0</v>
      </c>
    </row>
    <row r="575" spans="1:17" x14ac:dyDescent="0.25">
      <c r="A575" s="88"/>
      <c r="B575" s="54"/>
      <c r="C575" s="3"/>
      <c r="D575" s="1"/>
      <c r="E575" s="98"/>
      <c r="F575" s="97"/>
    </row>
    <row r="576" spans="1:17" x14ac:dyDescent="0.25">
      <c r="A576" s="88"/>
      <c r="B576" s="54"/>
      <c r="C576" s="3"/>
      <c r="D576" s="1"/>
      <c r="E576" s="102"/>
      <c r="F576" s="103"/>
    </row>
    <row r="577" spans="1:6" ht="26.4" x14ac:dyDescent="0.25">
      <c r="A577" s="26" t="s">
        <v>0</v>
      </c>
      <c r="B577" s="26" t="s">
        <v>438</v>
      </c>
      <c r="C577" s="21"/>
      <c r="D577" s="21"/>
      <c r="E577" s="22"/>
      <c r="F577" s="22" t="s">
        <v>1</v>
      </c>
    </row>
    <row r="578" spans="1:6" x14ac:dyDescent="0.25">
      <c r="A578" s="45"/>
      <c r="B578" s="49"/>
      <c r="C578" s="1"/>
      <c r="D578" s="2"/>
      <c r="E578" s="5"/>
      <c r="F578" s="5"/>
    </row>
    <row r="579" spans="1:6" x14ac:dyDescent="0.25">
      <c r="A579" s="56" t="str">
        <f>A20</f>
        <v>3.1</v>
      </c>
      <c r="B579" s="49" t="str">
        <f>B20</f>
        <v>INSTALLATIONS DE CHANTIER</v>
      </c>
      <c r="C579" s="1"/>
      <c r="D579" s="2"/>
      <c r="E579" s="5"/>
      <c r="F579" s="5">
        <f>F24</f>
        <v>0</v>
      </c>
    </row>
    <row r="580" spans="1:6" x14ac:dyDescent="0.25">
      <c r="A580" s="56" t="str">
        <f>A27</f>
        <v>3.2</v>
      </c>
      <c r="B580" s="50" t="str">
        <f>B27</f>
        <v>PREAMBULE ET ETUDES D'EXECUTION</v>
      </c>
      <c r="C580" s="1"/>
      <c r="D580" s="3"/>
      <c r="E580" s="93"/>
      <c r="F580" s="93">
        <f>F33</f>
        <v>0</v>
      </c>
    </row>
    <row r="581" spans="1:6" x14ac:dyDescent="0.25">
      <c r="A581" s="56" t="str">
        <f>A36</f>
        <v>3.3</v>
      </c>
      <c r="B581" s="50" t="str">
        <f>B36</f>
        <v>TRAVAUX DE CURAGE ET DE CALFEUTREMENTS</v>
      </c>
      <c r="C581" s="1"/>
      <c r="D581" s="3"/>
      <c r="E581" s="93"/>
      <c r="F581" s="93">
        <f>F41</f>
        <v>0</v>
      </c>
    </row>
    <row r="582" spans="1:6" x14ac:dyDescent="0.25">
      <c r="A582" s="56" t="str">
        <f>A44</f>
        <v>3.4</v>
      </c>
      <c r="B582" s="50" t="str">
        <f>B44</f>
        <v>TRAVAUX D'INSTALLATION DE CHANTIER</v>
      </c>
      <c r="C582" s="1"/>
      <c r="D582" s="3"/>
      <c r="E582" s="93"/>
      <c r="F582" s="93">
        <f>F50</f>
        <v>0</v>
      </c>
    </row>
    <row r="583" spans="1:6" x14ac:dyDescent="0.25">
      <c r="A583" s="56" t="str">
        <f>A53</f>
        <v>3.5</v>
      </c>
      <c r="B583" s="68" t="str">
        <f>B53</f>
        <v>NOUVELLE PRODUCTION D'EAU GLACEE</v>
      </c>
      <c r="C583" s="1"/>
      <c r="D583" s="3"/>
      <c r="E583" s="93"/>
      <c r="F583" s="93">
        <f>F115</f>
        <v>0</v>
      </c>
    </row>
    <row r="584" spans="1:6" x14ac:dyDescent="0.25">
      <c r="A584" s="56" t="str">
        <f>A118</f>
        <v>3.6</v>
      </c>
      <c r="B584" s="68" t="str">
        <f>B118</f>
        <v>TRAVAUX DE CHAUFFAGE / RAFRAICHISSEMENT PAR CASSETTES</v>
      </c>
      <c r="C584" s="1"/>
      <c r="D584" s="3"/>
      <c r="E584" s="93"/>
      <c r="F584" s="93">
        <f>F210</f>
        <v>0</v>
      </c>
    </row>
    <row r="585" spans="1:6" ht="26.4" x14ac:dyDescent="0.25">
      <c r="A585" s="56" t="str">
        <f>A213</f>
        <v>3.7</v>
      </c>
      <c r="B585" s="67" t="str">
        <f>B213</f>
        <v>TRAVAUX DE CHAUFFAGE / RAFRAICHISSEMENT PAR VENTILO-CONVECTEURS</v>
      </c>
      <c r="C585" s="1"/>
      <c r="D585" s="3"/>
      <c r="E585" s="93"/>
      <c r="F585" s="93">
        <f>F255</f>
        <v>0</v>
      </c>
    </row>
    <row r="586" spans="1:6" x14ac:dyDescent="0.25">
      <c r="A586" s="56" t="str">
        <f>A258</f>
        <v>3.8</v>
      </c>
      <c r="B586" s="68" t="str">
        <f>B258</f>
        <v>TRAVAUX DE DECALAGE DE RESEAUX DIVERS</v>
      </c>
      <c r="C586" s="1"/>
      <c r="D586" s="3"/>
      <c r="E586" s="93"/>
      <c r="F586" s="93">
        <f>F262</f>
        <v>0</v>
      </c>
    </row>
    <row r="587" spans="1:6" x14ac:dyDescent="0.25">
      <c r="A587" s="56" t="str">
        <f>A265</f>
        <v>3.9</v>
      </c>
      <c r="B587" s="68" t="str">
        <f>B265</f>
        <v>TRAVAUX DE VENTILATION DES LOCAUX, VRV ET DESENFUMAGE</v>
      </c>
      <c r="C587" s="1"/>
      <c r="D587" s="3"/>
      <c r="E587" s="93"/>
      <c r="F587" s="93">
        <f>F492</f>
        <v>0</v>
      </c>
    </row>
    <row r="588" spans="1:6" x14ac:dyDescent="0.25">
      <c r="A588" s="56" t="str">
        <f>A495</f>
        <v>3.10</v>
      </c>
      <c r="B588" s="68" t="str">
        <f>B495</f>
        <v xml:space="preserve">TRAVAUX DE PLOMBERIE / SANITAIRES </v>
      </c>
      <c r="C588" s="1"/>
      <c r="D588" s="3"/>
      <c r="E588" s="93"/>
      <c r="F588" s="93">
        <f>F525</f>
        <v>0</v>
      </c>
    </row>
    <row r="589" spans="1:6" x14ac:dyDescent="0.25">
      <c r="A589" s="56" t="str">
        <f>A528</f>
        <v>3.11</v>
      </c>
      <c r="B589" s="68" t="str">
        <f>B528</f>
        <v>TRAVAUX D'ELECTRICITE ET REGULATION</v>
      </c>
      <c r="C589" s="1"/>
      <c r="D589" s="3"/>
      <c r="E589" s="93"/>
      <c r="F589" s="93">
        <f>F566</f>
        <v>0</v>
      </c>
    </row>
    <row r="590" spans="1:6" x14ac:dyDescent="0.25">
      <c r="A590" s="56" t="str">
        <f>A569</f>
        <v>3.13</v>
      </c>
      <c r="B590" s="68" t="str">
        <f>B569</f>
        <v>MISE EN SERVICE, FORMATION ET DOE</v>
      </c>
      <c r="C590" s="1"/>
      <c r="D590" s="3"/>
      <c r="E590" s="93"/>
      <c r="F590" s="93">
        <f>F574</f>
        <v>0</v>
      </c>
    </row>
    <row r="591" spans="1:6" x14ac:dyDescent="0.25">
      <c r="A591" s="56"/>
      <c r="B591" s="31"/>
      <c r="C591" s="1"/>
      <c r="D591" s="2"/>
      <c r="E591" s="104"/>
      <c r="F591" s="104"/>
    </row>
    <row r="592" spans="1:6" ht="14.4" thickBot="1" x14ac:dyDescent="0.3">
      <c r="A592" s="46"/>
      <c r="B592" s="19" t="s">
        <v>439</v>
      </c>
      <c r="C592" s="16"/>
      <c r="D592" s="16"/>
      <c r="E592" s="47"/>
      <c r="F592" s="47">
        <f>SUM(F579:F591)</f>
        <v>0</v>
      </c>
    </row>
    <row r="593" spans="1:17" ht="14.4" thickTop="1" x14ac:dyDescent="0.25">
      <c r="A593" s="88"/>
      <c r="B593" s="13"/>
      <c r="C593" s="62"/>
      <c r="D593" s="141"/>
      <c r="E593" s="104"/>
      <c r="F593" s="105"/>
    </row>
    <row r="594" spans="1:17" ht="14.4" thickBot="1" x14ac:dyDescent="0.3">
      <c r="A594" s="88"/>
      <c r="B594" s="15" t="s">
        <v>14</v>
      </c>
      <c r="C594" s="16"/>
      <c r="D594" s="16"/>
      <c r="E594" s="47"/>
      <c r="F594" s="47">
        <f>F592*0.2</f>
        <v>0</v>
      </c>
    </row>
    <row r="595" spans="1:17" ht="14.4" thickTop="1" x14ac:dyDescent="0.25">
      <c r="A595" s="88"/>
      <c r="B595" s="20"/>
      <c r="C595" s="2"/>
      <c r="D595" s="141"/>
      <c r="E595" s="104"/>
      <c r="F595" s="105"/>
    </row>
    <row r="596" spans="1:17" ht="14.4" thickBot="1" x14ac:dyDescent="0.3">
      <c r="A596" s="89"/>
      <c r="B596" s="18" t="s">
        <v>440</v>
      </c>
      <c r="C596" s="17"/>
      <c r="D596" s="17"/>
      <c r="E596" s="106"/>
      <c r="F596" s="47">
        <f>F592+F594</f>
        <v>0</v>
      </c>
    </row>
    <row r="597" spans="1:17" ht="13.8" thickTop="1" x14ac:dyDescent="0.25">
      <c r="A597" s="62"/>
      <c r="B597" s="31"/>
      <c r="C597" s="62"/>
      <c r="D597" s="53"/>
      <c r="E597" s="107"/>
      <c r="F597" s="107"/>
    </row>
    <row r="598" spans="1:17" x14ac:dyDescent="0.25">
      <c r="A598" s="3"/>
      <c r="B598" s="31"/>
      <c r="C598" s="1"/>
      <c r="D598" s="63"/>
      <c r="E598" s="110"/>
      <c r="F598" s="110"/>
    </row>
    <row r="599" spans="1:17" s="42" customFormat="1" x14ac:dyDescent="0.25">
      <c r="A599" s="25" t="s">
        <v>541</v>
      </c>
      <c r="B599" s="23" t="s">
        <v>587</v>
      </c>
      <c r="C599" s="1"/>
      <c r="D599" s="63"/>
      <c r="E599" s="98"/>
      <c r="F599" s="93"/>
      <c r="G599" s="31"/>
      <c r="H599" s="31"/>
      <c r="I599" s="31"/>
      <c r="J599" s="31"/>
      <c r="K599" s="31"/>
      <c r="L599" s="31"/>
      <c r="M599" s="31"/>
      <c r="N599" s="31"/>
      <c r="O599" s="31"/>
      <c r="P599" s="31"/>
      <c r="Q599" s="31"/>
    </row>
    <row r="600" spans="1:17" x14ac:dyDescent="0.25">
      <c r="A600" s="87"/>
      <c r="B600" s="23"/>
      <c r="C600" s="51"/>
      <c r="D600" s="63"/>
      <c r="E600" s="98"/>
      <c r="F600" s="93"/>
    </row>
    <row r="601" spans="1:17" ht="26.4" x14ac:dyDescent="0.25">
      <c r="A601" s="87"/>
      <c r="B601" s="139" t="s">
        <v>588</v>
      </c>
      <c r="C601" s="1" t="s">
        <v>38</v>
      </c>
      <c r="D601" s="63"/>
      <c r="E601" s="98"/>
      <c r="F601" s="93">
        <f>E601*D601</f>
        <v>0</v>
      </c>
    </row>
    <row r="602" spans="1:17" x14ac:dyDescent="0.25">
      <c r="A602" s="56"/>
      <c r="B602" s="31"/>
      <c r="C602" s="1"/>
      <c r="D602" s="2"/>
      <c r="E602" s="104"/>
      <c r="F602" s="104"/>
    </row>
    <row r="603" spans="1:17" ht="14.4" thickBot="1" x14ac:dyDescent="0.3">
      <c r="A603" s="46"/>
      <c r="B603" s="19" t="s">
        <v>670</v>
      </c>
      <c r="C603" s="16"/>
      <c r="D603" s="16"/>
      <c r="E603" s="47"/>
      <c r="F603" s="47">
        <f>SUM(F601:F602)</f>
        <v>0</v>
      </c>
    </row>
    <row r="604" spans="1:17" ht="14.4" thickTop="1" x14ac:dyDescent="0.25">
      <c r="A604" s="88"/>
      <c r="B604" s="13"/>
      <c r="C604" s="62"/>
      <c r="D604" s="141"/>
      <c r="E604" s="104"/>
      <c r="F604" s="105"/>
    </row>
    <row r="605" spans="1:17" ht="14.4" thickBot="1" x14ac:dyDescent="0.3">
      <c r="A605" s="88"/>
      <c r="B605" s="15" t="s">
        <v>14</v>
      </c>
      <c r="C605" s="16"/>
      <c r="D605" s="16"/>
      <c r="E605" s="47"/>
      <c r="F605" s="47">
        <f>F603*0.2</f>
        <v>0</v>
      </c>
    </row>
    <row r="606" spans="1:17" ht="14.4" thickTop="1" x14ac:dyDescent="0.25">
      <c r="A606" s="88"/>
      <c r="B606" s="20"/>
      <c r="C606" s="2"/>
      <c r="D606" s="141"/>
      <c r="E606" s="104"/>
      <c r="F606" s="105"/>
    </row>
    <row r="607" spans="1:17" ht="14.4" thickBot="1" x14ac:dyDescent="0.3">
      <c r="A607" s="89"/>
      <c r="B607" s="18" t="s">
        <v>671</v>
      </c>
      <c r="C607" s="17"/>
      <c r="D607" s="17"/>
      <c r="E607" s="106"/>
      <c r="F607" s="47">
        <f>F603+F605</f>
        <v>0</v>
      </c>
    </row>
    <row r="608" spans="1:17" ht="13.8" thickTop="1" x14ac:dyDescent="0.25">
      <c r="A608" s="62"/>
      <c r="B608" s="31"/>
      <c r="C608" s="62"/>
      <c r="D608" s="53"/>
      <c r="E608" s="107"/>
      <c r="F608" s="107"/>
    </row>
    <row r="609" spans="1:17" x14ac:dyDescent="0.25">
      <c r="A609" s="3"/>
      <c r="B609" s="31"/>
      <c r="C609" s="1"/>
      <c r="D609" s="63"/>
      <c r="E609" s="110"/>
      <c r="F609" s="110"/>
    </row>
    <row r="610" spans="1:17" s="42" customFormat="1" x14ac:dyDescent="0.25">
      <c r="A610" s="25" t="s">
        <v>668</v>
      </c>
      <c r="B610" s="23" t="s">
        <v>674</v>
      </c>
      <c r="C610" s="1"/>
      <c r="D610" s="63"/>
      <c r="E610" s="98"/>
      <c r="F610" s="93"/>
      <c r="G610" s="31"/>
      <c r="H610" s="31"/>
      <c r="I610" s="31"/>
      <c r="J610" s="31"/>
      <c r="K610" s="31"/>
      <c r="L610" s="31"/>
      <c r="M610" s="31"/>
      <c r="N610" s="31"/>
      <c r="O610" s="31"/>
      <c r="P610" s="31"/>
      <c r="Q610" s="31"/>
    </row>
    <row r="611" spans="1:17" x14ac:dyDescent="0.25">
      <c r="A611" s="87"/>
      <c r="B611" s="23"/>
      <c r="C611" s="51"/>
      <c r="D611" s="63"/>
      <c r="E611" s="98"/>
      <c r="F611" s="93"/>
    </row>
    <row r="612" spans="1:17" ht="26.4" x14ac:dyDescent="0.25">
      <c r="A612" s="87"/>
      <c r="B612" s="139" t="s">
        <v>669</v>
      </c>
      <c r="C612" s="1" t="s">
        <v>38</v>
      </c>
      <c r="D612" s="63"/>
      <c r="E612" s="98"/>
      <c r="F612" s="93">
        <f>E612*D612</f>
        <v>0</v>
      </c>
    </row>
    <row r="613" spans="1:17" x14ac:dyDescent="0.25">
      <c r="A613" s="56"/>
      <c r="B613" s="31"/>
      <c r="C613" s="1"/>
      <c r="D613" s="2"/>
      <c r="E613" s="104"/>
      <c r="F613" s="104"/>
    </row>
    <row r="614" spans="1:17" ht="14.4" thickBot="1" x14ac:dyDescent="0.3">
      <c r="A614" s="46"/>
      <c r="B614" s="19" t="s">
        <v>672</v>
      </c>
      <c r="C614" s="16"/>
      <c r="D614" s="16"/>
      <c r="E614" s="47"/>
      <c r="F614" s="47">
        <f>SUM(F612:F613)</f>
        <v>0</v>
      </c>
    </row>
    <row r="615" spans="1:17" ht="14.4" thickTop="1" x14ac:dyDescent="0.25">
      <c r="A615" s="88"/>
      <c r="B615" s="13"/>
      <c r="C615" s="62"/>
      <c r="D615" s="141"/>
      <c r="E615" s="104"/>
      <c r="F615" s="105"/>
    </row>
    <row r="616" spans="1:17" ht="14.4" thickBot="1" x14ac:dyDescent="0.3">
      <c r="A616" s="88"/>
      <c r="B616" s="15" t="s">
        <v>14</v>
      </c>
      <c r="C616" s="16"/>
      <c r="D616" s="16"/>
      <c r="E616" s="47"/>
      <c r="F616" s="47">
        <f>F614*0.2</f>
        <v>0</v>
      </c>
    </row>
    <row r="617" spans="1:17" ht="14.4" thickTop="1" x14ac:dyDescent="0.25">
      <c r="A617" s="88"/>
      <c r="B617" s="20"/>
      <c r="C617" s="2"/>
      <c r="D617" s="141"/>
      <c r="E617" s="104"/>
      <c r="F617" s="105"/>
    </row>
    <row r="618" spans="1:17" ht="14.4" thickBot="1" x14ac:dyDescent="0.3">
      <c r="A618" s="89"/>
      <c r="B618" s="18" t="s">
        <v>673</v>
      </c>
      <c r="C618" s="17"/>
      <c r="D618" s="17"/>
      <c r="E618" s="106"/>
      <c r="F618" s="47">
        <f>F614+F616</f>
        <v>0</v>
      </c>
    </row>
    <row r="619" spans="1:17" ht="13.8" thickTop="1" x14ac:dyDescent="0.25">
      <c r="A619" s="62"/>
      <c r="B619" s="31"/>
      <c r="C619" s="62"/>
      <c r="D619" s="53"/>
      <c r="E619" s="107"/>
      <c r="F619" s="107"/>
    </row>
    <row r="620" spans="1:17" x14ac:dyDescent="0.25">
      <c r="A620" s="3"/>
      <c r="B620" s="31"/>
      <c r="C620" s="1"/>
      <c r="D620" s="63"/>
      <c r="E620" s="110"/>
      <c r="F620" s="110"/>
    </row>
    <row r="621" spans="1:17" x14ac:dyDescent="0.25">
      <c r="A621" s="25" t="s">
        <v>675</v>
      </c>
      <c r="B621" s="23" t="s">
        <v>678</v>
      </c>
      <c r="C621" s="1"/>
      <c r="D621" s="63"/>
      <c r="E621" s="98"/>
      <c r="F621" s="93"/>
    </row>
    <row r="622" spans="1:17" x14ac:dyDescent="0.25">
      <c r="A622" s="87"/>
      <c r="B622" s="23"/>
      <c r="C622" s="51"/>
      <c r="D622" s="63"/>
      <c r="E622" s="98"/>
      <c r="F622" s="93"/>
    </row>
    <row r="623" spans="1:17" x14ac:dyDescent="0.25">
      <c r="A623" s="87"/>
      <c r="B623" s="133" t="s">
        <v>560</v>
      </c>
      <c r="C623" s="1" t="s">
        <v>55</v>
      </c>
      <c r="D623" s="135"/>
      <c r="E623" s="98"/>
      <c r="F623" s="93">
        <f t="shared" ref="F623" si="8">E623*D623</f>
        <v>0</v>
      </c>
    </row>
    <row r="624" spans="1:17" x14ac:dyDescent="0.25">
      <c r="A624" s="56"/>
      <c r="B624" s="31"/>
      <c r="C624" s="1"/>
      <c r="D624" s="2"/>
      <c r="E624" s="104"/>
      <c r="F624" s="104"/>
    </row>
    <row r="625" spans="1:6" ht="14.4" thickBot="1" x14ac:dyDescent="0.3">
      <c r="A625" s="46"/>
      <c r="B625" s="19" t="s">
        <v>676</v>
      </c>
      <c r="C625" s="16"/>
      <c r="D625" s="16"/>
      <c r="E625" s="47"/>
      <c r="F625" s="47">
        <f>SUM(F623:F624)</f>
        <v>0</v>
      </c>
    </row>
    <row r="626" spans="1:6" ht="14.4" thickTop="1" x14ac:dyDescent="0.25">
      <c r="A626" s="88"/>
      <c r="B626" s="13"/>
      <c r="C626" s="62"/>
      <c r="D626" s="141"/>
      <c r="E626" s="104"/>
      <c r="F626" s="105"/>
    </row>
    <row r="627" spans="1:6" ht="14.4" thickBot="1" x14ac:dyDescent="0.3">
      <c r="A627" s="88"/>
      <c r="B627" s="15" t="s">
        <v>14</v>
      </c>
      <c r="C627" s="16"/>
      <c r="D627" s="16"/>
      <c r="E627" s="47"/>
      <c r="F627" s="47">
        <f>F625*0.2</f>
        <v>0</v>
      </c>
    </row>
    <row r="628" spans="1:6" ht="14.4" thickTop="1" x14ac:dyDescent="0.25">
      <c r="A628" s="88"/>
      <c r="B628" s="20"/>
      <c r="C628" s="2"/>
      <c r="D628" s="141"/>
      <c r="E628" s="104"/>
      <c r="F628" s="105"/>
    </row>
    <row r="629" spans="1:6" ht="14.4" thickBot="1" x14ac:dyDescent="0.3">
      <c r="A629" s="89"/>
      <c r="B629" s="18" t="s">
        <v>677</v>
      </c>
      <c r="C629" s="17"/>
      <c r="D629" s="17"/>
      <c r="E629" s="106"/>
      <c r="F629" s="47">
        <f>F625+F627</f>
        <v>0</v>
      </c>
    </row>
    <row r="630" spans="1:6" ht="13.8" thickTop="1" x14ac:dyDescent="0.25">
      <c r="A630" s="144"/>
      <c r="F630" s="145"/>
    </row>
    <row r="631" spans="1:6" x14ac:dyDescent="0.25">
      <c r="A631" s="144"/>
      <c r="B631" s="4" t="s">
        <v>17</v>
      </c>
      <c r="F631" s="145"/>
    </row>
    <row r="632" spans="1:6" x14ac:dyDescent="0.25">
      <c r="A632" s="144"/>
      <c r="F632" s="145"/>
    </row>
    <row r="633" spans="1:6" x14ac:dyDescent="0.25">
      <c r="A633" s="144"/>
      <c r="F633" s="145"/>
    </row>
    <row r="634" spans="1:6" x14ac:dyDescent="0.25">
      <c r="A634" s="144"/>
      <c r="F634" s="145"/>
    </row>
    <row r="635" spans="1:6" x14ac:dyDescent="0.25">
      <c r="A635" s="144"/>
      <c r="F635" s="145"/>
    </row>
    <row r="636" spans="1:6" x14ac:dyDescent="0.25">
      <c r="A636" s="144"/>
      <c r="B636" s="31"/>
      <c r="F636" s="145"/>
    </row>
    <row r="637" spans="1:6" x14ac:dyDescent="0.25">
      <c r="A637" s="144"/>
      <c r="F637" s="145"/>
    </row>
    <row r="638" spans="1:6" x14ac:dyDescent="0.25">
      <c r="A638" s="144"/>
      <c r="F638" s="145"/>
    </row>
    <row r="639" spans="1:6" x14ac:dyDescent="0.25">
      <c r="A639" s="144"/>
      <c r="F639" s="145"/>
    </row>
    <row r="640" spans="1:6" x14ac:dyDescent="0.25">
      <c r="A640" s="144"/>
      <c r="F640" s="145"/>
    </row>
    <row r="641" spans="1:6" x14ac:dyDescent="0.25">
      <c r="A641" s="144"/>
      <c r="F641" s="145"/>
    </row>
    <row r="642" spans="1:6" x14ac:dyDescent="0.25">
      <c r="A642" s="146"/>
      <c r="B642" s="147"/>
      <c r="C642" s="148"/>
      <c r="D642" s="149"/>
      <c r="E642" s="149"/>
      <c r="F642" s="150"/>
    </row>
  </sheetData>
  <protectedRanges>
    <protectedRange sqref="B150:B151 B153:B154 B133:B136" name="Plage1_2"/>
    <protectedRange sqref="B137:B148" name="Plage1_2_2"/>
  </protectedRanges>
  <mergeCells count="13">
    <mergeCell ref="A5:F5"/>
    <mergeCell ref="B1:C1"/>
    <mergeCell ref="B2:C2"/>
    <mergeCell ref="D2:F2"/>
    <mergeCell ref="B3:C3"/>
    <mergeCell ref="D3:F3"/>
    <mergeCell ref="C13:F13"/>
    <mergeCell ref="C7:F7"/>
    <mergeCell ref="C8:F8"/>
    <mergeCell ref="C9:F9"/>
    <mergeCell ref="C10:F10"/>
    <mergeCell ref="C11:F11"/>
    <mergeCell ref="C12:F12"/>
  </mergeCells>
  <printOptions horizontalCentered="1"/>
  <pageMargins left="0.51181102362204722" right="0.51181102362204722" top="0.43307086614173229" bottom="0.51181102362204722" header="0.51181102362204722" footer="0.31496062992125984"/>
  <pageSetup paperSize="9" scale="74" fitToHeight="0" orientation="portrait" useFirstPageNumber="1" horizontalDpi="4294967294" r:id="rId1"/>
  <headerFooter alignWithMargins="0">
    <oddFooter>Page &amp;P</oddFooter>
  </headerFooter>
  <rowBreaks count="3" manualBreakCount="3">
    <brk id="537" max="5" man="1"/>
    <brk id="575" max="16383" man="1"/>
    <brk id="61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5</vt:i4>
      </vt:variant>
    </vt:vector>
  </HeadingPairs>
  <TitlesOfParts>
    <vt:vector size="7" baseType="lpstr">
      <vt:lpstr>BUDGET pour rendu</vt:lpstr>
      <vt:lpstr>DPGF</vt:lpstr>
      <vt:lpstr>'BUDGET pour rendu'!coef</vt:lpstr>
      <vt:lpstr>DPGF!coef</vt:lpstr>
      <vt:lpstr>'BUDGET pour rendu'!Impression_des_titres</vt:lpstr>
      <vt:lpstr>DPGF!Impression_des_titres</vt:lpstr>
      <vt:lpstr>'BUDGET pour rendu'!Zone_d_impression</vt:lpstr>
    </vt:vector>
  </TitlesOfParts>
  <Company>ALFA ETUDES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Administrateur</dc:creator>
  <cp:lastModifiedBy>COLOMBIES Celine</cp:lastModifiedBy>
  <cp:lastPrinted>2024-09-30T12:54:26Z</cp:lastPrinted>
  <dcterms:created xsi:type="dcterms:W3CDTF">2004-05-27T19:45:29Z</dcterms:created>
  <dcterms:modified xsi:type="dcterms:W3CDTF">2024-11-27T18:35:14Z</dcterms:modified>
</cp:coreProperties>
</file>