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Y:\00-Affaires\COMMUNES DEPARTEMENT 69\1_AFFAIRES VRD\2023_CCI_Port Fluvial Villefranche\4_DCE\DQE\"/>
    </mc:Choice>
  </mc:AlternateContent>
  <xr:revisionPtr revIDLastSave="0" documentId="13_ncr:1_{81B360B8-B745-4413-AD7C-8FC5E3F7BEED}" xr6:coauthVersionLast="47" xr6:coauthVersionMax="47" xr10:uidLastSave="{00000000-0000-0000-0000-000000000000}"/>
  <bookViews>
    <workbookView xWindow="-28920" yWindow="-120" windowWidth="29040" windowHeight="15840" xr2:uid="{99429A69-7A32-4220-9307-B10F6ADD20E9}"/>
  </bookViews>
  <sheets>
    <sheet name="DQE_Page de Garde" sheetId="1" r:id="rId1"/>
    <sheet name="LOT.1 - Voirie, réseaux divers" sheetId="2" r:id="rId2"/>
    <sheet name="LOT.1 - Variante" sheetId="3" r:id="rId3"/>
    <sheet name="RECAP LOT 1" sheetId="6" r:id="rId4"/>
  </sheets>
  <definedNames>
    <definedName name="_Hlk179388568" localSheetId="0">'DQE_Page de Garde'!$B$2</definedName>
    <definedName name="_xlnm.Print_Area" localSheetId="0">'DQE_Page de Garde'!$B$2:$I$36</definedName>
  </definedNames>
  <calcPr calcId="191029" refMode="R1C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6" l="1"/>
  <c r="D23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C18" i="6"/>
  <c r="C21" i="6"/>
  <c r="C20" i="6"/>
  <c r="C19" i="6"/>
  <c r="C17" i="6"/>
  <c r="C16" i="6"/>
  <c r="C15" i="6"/>
  <c r="C14" i="6"/>
  <c r="C13" i="6"/>
  <c r="C12" i="6"/>
  <c r="C11" i="6"/>
  <c r="C10" i="6"/>
  <c r="C9" i="6"/>
  <c r="J341" i="3"/>
  <c r="J338" i="3"/>
  <c r="J337" i="3"/>
  <c r="J336" i="3"/>
  <c r="J333" i="3"/>
  <c r="J332" i="3"/>
  <c r="J331" i="3"/>
  <c r="J326" i="3"/>
  <c r="J325" i="3"/>
  <c r="J324" i="3"/>
  <c r="J327" i="3" s="1"/>
  <c r="J321" i="3"/>
  <c r="J320" i="3"/>
  <c r="J319" i="3"/>
  <c r="J318" i="3"/>
  <c r="J317" i="3"/>
  <c r="J311" i="3"/>
  <c r="J312" i="3" s="1"/>
  <c r="J307" i="3"/>
  <c r="J309" i="3" s="1"/>
  <c r="J301" i="3"/>
  <c r="J302" i="3" s="1"/>
  <c r="J295" i="3"/>
  <c r="J296" i="3" s="1"/>
  <c r="J292" i="3"/>
  <c r="J291" i="3"/>
  <c r="J289" i="3"/>
  <c r="J287" i="3"/>
  <c r="J285" i="3"/>
  <c r="J286" i="3" s="1"/>
  <c r="J280" i="3"/>
  <c r="J279" i="3"/>
  <c r="J278" i="3"/>
  <c r="J277" i="3"/>
  <c r="J281" i="3" s="1"/>
  <c r="J274" i="3"/>
  <c r="J273" i="3"/>
  <c r="J272" i="3"/>
  <c r="J271" i="3"/>
  <c r="J270" i="3"/>
  <c r="J269" i="3"/>
  <c r="J265" i="3"/>
  <c r="J263" i="3"/>
  <c r="J264" i="3" s="1"/>
  <c r="J260" i="3"/>
  <c r="J259" i="3"/>
  <c r="J261" i="3" s="1"/>
  <c r="J256" i="3"/>
  <c r="J257" i="3" s="1"/>
  <c r="J252" i="3"/>
  <c r="J253" i="3" s="1"/>
  <c r="J250" i="3"/>
  <c r="J246" i="3"/>
  <c r="J247" i="3" s="1"/>
  <c r="J245" i="3"/>
  <c r="J243" i="3"/>
  <c r="J238" i="3"/>
  <c r="J232" i="3"/>
  <c r="J229" i="3"/>
  <c r="J227" i="3"/>
  <c r="J228" i="3" s="1"/>
  <c r="J221" i="3"/>
  <c r="J218" i="3"/>
  <c r="J215" i="3"/>
  <c r="J213" i="3"/>
  <c r="J205" i="3"/>
  <c r="J206" i="3" s="1"/>
  <c r="J203" i="3"/>
  <c r="J202" i="3"/>
  <c r="J200" i="3"/>
  <c r="J201" i="3" s="1"/>
  <c r="J197" i="3"/>
  <c r="J198" i="3" s="1"/>
  <c r="J194" i="3"/>
  <c r="J195" i="3" s="1"/>
  <c r="J191" i="3"/>
  <c r="J190" i="3"/>
  <c r="J187" i="3"/>
  <c r="J188" i="3" s="1"/>
  <c r="J184" i="3"/>
  <c r="J180" i="3"/>
  <c r="J179" i="3"/>
  <c r="J177" i="3"/>
  <c r="J176" i="3"/>
  <c r="J178" i="3" s="1"/>
  <c r="J173" i="3"/>
  <c r="J172" i="3"/>
  <c r="J169" i="3"/>
  <c r="J168" i="3"/>
  <c r="J170" i="3" s="1"/>
  <c r="J167" i="3"/>
  <c r="J164" i="3"/>
  <c r="J165" i="3" s="1"/>
  <c r="J161" i="3"/>
  <c r="J160" i="3"/>
  <c r="J162" i="3" s="1"/>
  <c r="J157" i="3"/>
  <c r="J156" i="3"/>
  <c r="J155" i="3"/>
  <c r="J153" i="3"/>
  <c r="J152" i="3"/>
  <c r="J150" i="3"/>
  <c r="J149" i="3"/>
  <c r="J145" i="3"/>
  <c r="J144" i="3"/>
  <c r="J143" i="3"/>
  <c r="J141" i="3"/>
  <c r="J140" i="3"/>
  <c r="J139" i="3"/>
  <c r="J136" i="3"/>
  <c r="J135" i="3"/>
  <c r="J134" i="3"/>
  <c r="J131" i="3"/>
  <c r="J130" i="3"/>
  <c r="J129" i="3"/>
  <c r="J128" i="3"/>
  <c r="J127" i="3"/>
  <c r="J124" i="3"/>
  <c r="J123" i="3"/>
  <c r="J122" i="3"/>
  <c r="J120" i="3"/>
  <c r="J119" i="3"/>
  <c r="J118" i="3"/>
  <c r="J117" i="3"/>
  <c r="J116" i="3"/>
  <c r="J113" i="3"/>
  <c r="J112" i="3"/>
  <c r="J114" i="3" s="1"/>
  <c r="J109" i="3"/>
  <c r="J108" i="3"/>
  <c r="J107" i="3"/>
  <c r="J104" i="3"/>
  <c r="J103" i="3"/>
  <c r="J105" i="3" s="1"/>
  <c r="J99" i="3"/>
  <c r="J98" i="3"/>
  <c r="J96" i="3"/>
  <c r="J97" i="3" s="1"/>
  <c r="J95" i="3"/>
  <c r="J93" i="3"/>
  <c r="J92" i="3"/>
  <c r="J89" i="3"/>
  <c r="J90" i="3" s="1"/>
  <c r="J86" i="3"/>
  <c r="J87" i="3" s="1"/>
  <c r="J83" i="3"/>
  <c r="J82" i="3"/>
  <c r="J79" i="3"/>
  <c r="J78" i="3"/>
  <c r="J80" i="3" s="1"/>
  <c r="J76" i="3"/>
  <c r="J74" i="3"/>
  <c r="J75" i="3" s="1"/>
  <c r="J71" i="3"/>
  <c r="J72" i="3" s="1"/>
  <c r="J68" i="3"/>
  <c r="J63" i="3"/>
  <c r="J64" i="3" s="1"/>
  <c r="J61" i="3"/>
  <c r="J50" i="3"/>
  <c r="J49" i="3"/>
  <c r="J48" i="3"/>
  <c r="J47" i="3"/>
  <c r="J51" i="3" s="1"/>
  <c r="J45" i="3"/>
  <c r="J43" i="3"/>
  <c r="J42" i="3"/>
  <c r="J40" i="3"/>
  <c r="J39" i="3"/>
  <c r="J38" i="3"/>
  <c r="J37" i="3"/>
  <c r="J35" i="3"/>
  <c r="J34" i="3"/>
  <c r="J32" i="3"/>
  <c r="J30" i="3"/>
  <c r="J25" i="3"/>
  <c r="J22" i="3"/>
  <c r="J21" i="3"/>
  <c r="J19" i="3"/>
  <c r="J20" i="3" s="1"/>
  <c r="J18" i="3"/>
  <c r="J17" i="3"/>
  <c r="J16" i="3"/>
  <c r="J15" i="3"/>
  <c r="J14" i="3"/>
  <c r="J13" i="3"/>
  <c r="J12" i="3"/>
  <c r="J311" i="2"/>
  <c r="J312" i="2" s="1"/>
  <c r="J307" i="2"/>
  <c r="J309" i="2" s="1"/>
  <c r="J301" i="2"/>
  <c r="J303" i="2" s="1"/>
  <c r="J295" i="2"/>
  <c r="J296" i="2" s="1"/>
  <c r="J292" i="2"/>
  <c r="J291" i="2"/>
  <c r="J289" i="2"/>
  <c r="J287" i="2"/>
  <c r="J285" i="2"/>
  <c r="J280" i="2"/>
  <c r="J279" i="2"/>
  <c r="J278" i="2"/>
  <c r="J277" i="2"/>
  <c r="J274" i="2"/>
  <c r="J273" i="2"/>
  <c r="J272" i="2"/>
  <c r="J271" i="2"/>
  <c r="J270" i="2"/>
  <c r="J269" i="2"/>
  <c r="J265" i="2"/>
  <c r="J263" i="2"/>
  <c r="J264" i="2" s="1"/>
  <c r="J261" i="2"/>
  <c r="J260" i="2"/>
  <c r="J259" i="2"/>
  <c r="J256" i="2"/>
  <c r="J252" i="2"/>
  <c r="J253" i="2" s="1"/>
  <c r="J249" i="2"/>
  <c r="J250" i="2" s="1"/>
  <c r="J246" i="2"/>
  <c r="J245" i="2"/>
  <c r="J247" i="2" s="1"/>
  <c r="J242" i="2"/>
  <c r="J241" i="2"/>
  <c r="J240" i="2"/>
  <c r="J238" i="2"/>
  <c r="J236" i="2"/>
  <c r="J235" i="2"/>
  <c r="J234" i="2"/>
  <c r="J232" i="2"/>
  <c r="J229" i="2"/>
  <c r="J227" i="2"/>
  <c r="J228" i="2" s="1"/>
  <c r="J221" i="2"/>
  <c r="J218" i="2"/>
  <c r="J215" i="2"/>
  <c r="J213" i="2"/>
  <c r="J205" i="2"/>
  <c r="J206" i="2" s="1"/>
  <c r="J203" i="2"/>
  <c r="J202" i="2"/>
  <c r="J200" i="2"/>
  <c r="J201" i="2" s="1"/>
  <c r="J197" i="2"/>
  <c r="J198" i="2" s="1"/>
  <c r="J194" i="2"/>
  <c r="J195" i="2" s="1"/>
  <c r="J191" i="2"/>
  <c r="J190" i="2"/>
  <c r="J187" i="2"/>
  <c r="J188" i="2" s="1"/>
  <c r="J184" i="2"/>
  <c r="J180" i="2"/>
  <c r="J179" i="2"/>
  <c r="J177" i="2"/>
  <c r="J178" i="2" s="1"/>
  <c r="J176" i="2"/>
  <c r="J173" i="2"/>
  <c r="J172" i="2"/>
  <c r="J174" i="2" s="1"/>
  <c r="J169" i="2"/>
  <c r="J168" i="2"/>
  <c r="J167" i="2"/>
  <c r="J164" i="2"/>
  <c r="J161" i="2"/>
  <c r="J160" i="2"/>
  <c r="J157" i="2"/>
  <c r="J156" i="2"/>
  <c r="J155" i="2"/>
  <c r="J153" i="2"/>
  <c r="J152" i="2"/>
  <c r="J150" i="2"/>
  <c r="J149" i="2"/>
  <c r="J145" i="2"/>
  <c r="J144" i="2"/>
  <c r="J143" i="2"/>
  <c r="J141" i="2"/>
  <c r="J140" i="2"/>
  <c r="J139" i="2"/>
  <c r="J136" i="2"/>
  <c r="J135" i="2"/>
  <c r="J134" i="2"/>
  <c r="J131" i="2"/>
  <c r="J130" i="2"/>
  <c r="J129" i="2"/>
  <c r="J128" i="2"/>
  <c r="J127" i="2"/>
  <c r="J124" i="2"/>
  <c r="J123" i="2"/>
  <c r="J122" i="2"/>
  <c r="J120" i="2"/>
  <c r="J119" i="2"/>
  <c r="J118" i="2"/>
  <c r="J117" i="2"/>
  <c r="J116" i="2"/>
  <c r="J113" i="2"/>
  <c r="J112" i="2"/>
  <c r="J109" i="2"/>
  <c r="J108" i="2"/>
  <c r="J107" i="2"/>
  <c r="J110" i="2" s="1"/>
  <c r="J104" i="2"/>
  <c r="J103" i="2"/>
  <c r="J105" i="2" s="1"/>
  <c r="J99" i="2"/>
  <c r="J98" i="2"/>
  <c r="J96" i="2"/>
  <c r="J97" i="2" s="1"/>
  <c r="J95" i="2"/>
  <c r="J93" i="2"/>
  <c r="J92" i="2"/>
  <c r="J89" i="2"/>
  <c r="J90" i="2" s="1"/>
  <c r="J86" i="2"/>
  <c r="J87" i="2" s="1"/>
  <c r="J83" i="2"/>
  <c r="J82" i="2"/>
  <c r="J79" i="2"/>
  <c r="J78" i="2"/>
  <c r="J76" i="2"/>
  <c r="J74" i="2"/>
  <c r="J75" i="2" s="1"/>
  <c r="J71" i="2"/>
  <c r="J72" i="2" s="1"/>
  <c r="J68" i="2"/>
  <c r="J63" i="2"/>
  <c r="J64" i="2" s="1"/>
  <c r="J61" i="2"/>
  <c r="J59" i="2"/>
  <c r="J58" i="2"/>
  <c r="J57" i="2"/>
  <c r="J56" i="2"/>
  <c r="J55" i="2"/>
  <c r="J50" i="2"/>
  <c r="J49" i="2"/>
  <c r="J48" i="2"/>
  <c r="J47" i="2"/>
  <c r="J45" i="2"/>
  <c r="J43" i="2"/>
  <c r="J42" i="2"/>
  <c r="J40" i="2"/>
  <c r="J39" i="2"/>
  <c r="J38" i="2"/>
  <c r="J37" i="2"/>
  <c r="J35" i="2"/>
  <c r="J34" i="2"/>
  <c r="J32" i="2"/>
  <c r="J29" i="2"/>
  <c r="J28" i="2"/>
  <c r="J27" i="2"/>
  <c r="J26" i="2"/>
  <c r="J25" i="2"/>
  <c r="J22" i="2"/>
  <c r="J21" i="2"/>
  <c r="J19" i="2"/>
  <c r="J20" i="2" s="1"/>
  <c r="J18" i="2"/>
  <c r="J17" i="2"/>
  <c r="J16" i="2"/>
  <c r="J15" i="2"/>
  <c r="J14" i="2"/>
  <c r="J13" i="2"/>
  <c r="J12" i="2"/>
  <c r="D25" i="6" l="1"/>
  <c r="C27" i="6" s="1"/>
  <c r="C29" i="6" s="1"/>
  <c r="C25" i="6"/>
  <c r="C26" i="6" s="1"/>
  <c r="C28" i="6" s="1"/>
  <c r="J23" i="2"/>
  <c r="J94" i="2"/>
  <c r="J80" i="2"/>
  <c r="J137" i="2"/>
  <c r="J162" i="2"/>
  <c r="J158" i="2"/>
  <c r="J243" i="2"/>
  <c r="J275" i="2"/>
  <c r="J84" i="2"/>
  <c r="J114" i="2"/>
  <c r="J132" i="2"/>
  <c r="J170" i="2"/>
  <c r="J237" i="2"/>
  <c r="J281" i="2"/>
  <c r="J339" i="3"/>
  <c r="J137" i="3"/>
  <c r="J158" i="3"/>
  <c r="J303" i="3"/>
  <c r="J84" i="3"/>
  <c r="J146" i="3"/>
  <c r="J293" i="3"/>
  <c r="J322" i="3"/>
  <c r="J334" i="3"/>
  <c r="J44" i="3"/>
  <c r="J343" i="3"/>
  <c r="J282" i="3"/>
  <c r="J266" i="3"/>
  <c r="J237" i="3"/>
  <c r="J230" i="3"/>
  <c r="J192" i="3"/>
  <c r="J207" i="3"/>
  <c r="J174" i="3"/>
  <c r="J132" i="3"/>
  <c r="J125" i="3"/>
  <c r="J181" i="3"/>
  <c r="J110" i="3"/>
  <c r="J94" i="3"/>
  <c r="J100" i="3"/>
  <c r="J60" i="3"/>
  <c r="J346" i="3"/>
  <c r="J348" i="3" s="1"/>
  <c r="J313" i="3"/>
  <c r="J23" i="3"/>
  <c r="J297" i="2"/>
  <c r="J293" i="2"/>
  <c r="J282" i="2"/>
  <c r="J266" i="2"/>
  <c r="J222" i="2"/>
  <c r="J230" i="2"/>
  <c r="J192" i="2"/>
  <c r="J207" i="2"/>
  <c r="J146" i="2"/>
  <c r="J125" i="2"/>
  <c r="J181" i="2"/>
  <c r="J100" i="2"/>
  <c r="J69" i="2"/>
  <c r="J60" i="2"/>
  <c r="J65" i="2"/>
  <c r="J51" i="2"/>
  <c r="J44" i="2"/>
  <c r="J52" i="2"/>
  <c r="J30" i="2"/>
  <c r="J275" i="3"/>
  <c r="J297" i="3"/>
  <c r="J344" i="3"/>
  <c r="J52" i="3"/>
  <c r="J347" i="3"/>
  <c r="J65" i="3"/>
  <c r="J328" i="3"/>
  <c r="J222" i="3"/>
  <c r="J69" i="3"/>
  <c r="J185" i="3"/>
  <c r="J308" i="3"/>
  <c r="J342" i="3"/>
  <c r="J165" i="2"/>
  <c r="J257" i="2"/>
  <c r="J313" i="2"/>
  <c r="J314" i="2" s="1"/>
  <c r="J319" i="2" s="1"/>
  <c r="J185" i="2"/>
  <c r="J302" i="2"/>
  <c r="J315" i="2"/>
  <c r="J317" i="2" s="1"/>
  <c r="J316" i="2"/>
  <c r="J308" i="2"/>
  <c r="J286" i="2"/>
  <c r="J345" i="3" l="1"/>
  <c r="J350" i="3" s="1"/>
  <c r="J351" i="3" s="1"/>
  <c r="J320" i="2"/>
  <c r="J321" i="2" s="1"/>
  <c r="J352" i="3" l="1"/>
</calcChain>
</file>

<file path=xl/sharedStrings.xml><?xml version="1.0" encoding="utf-8"?>
<sst xmlns="http://schemas.openxmlformats.org/spreadsheetml/2006/main" count="1456" uniqueCount="551">
  <si>
    <t>Port Fluvial du Beaujolais – PK41</t>
  </si>
  <si>
    <t xml:space="preserve">                                                     </t>
  </si>
  <si>
    <t>MAITRE D’OUVRAGE PRINCIPALES</t>
  </si>
  <si>
    <t>CCI du Beaujolais</t>
  </si>
  <si>
    <t>DALLE NORD ET SUD</t>
  </si>
  <si>
    <t>MAITRE D’ŒUVRE</t>
  </si>
  <si>
    <t>ACERE</t>
  </si>
  <si>
    <t>D.Q.E – Phase Nord</t>
  </si>
  <si>
    <t>Détail Quantitatif Estimatif</t>
  </si>
  <si>
    <t xml:space="preserve">Dossier :  </t>
  </si>
  <si>
    <t>Phase :  DCE</t>
  </si>
  <si>
    <t xml:space="preserve">Date :  </t>
  </si>
  <si>
    <t xml:space="preserve">Indice :  </t>
  </si>
  <si>
    <t>LOT 01</t>
  </si>
  <si>
    <t>Voirie et Réseaux divers</t>
  </si>
  <si>
    <t>Phase 1 – Zone nord</t>
  </si>
  <si>
    <r>
      <t xml:space="preserve">       </t>
    </r>
    <r>
      <rPr>
        <b/>
        <sz val="10"/>
        <color rgb="FF253746"/>
        <rFont val="Muli"/>
      </rPr>
      <t>175 rue Denis Papin 
69 400 VILLEFRANCHE-SUR-SAONE</t>
    </r>
  </si>
  <si>
    <t>32 quai Perrache – CS 10015 
69286 Lyon Cedex 02 
Tél : 04.72.11.43.43</t>
  </si>
  <si>
    <t>32 quai Perrache – CS 10015 
69 286 Cedex 02 
Tél : 04.72.11.43.43</t>
  </si>
  <si>
    <t>CCI Auvergne 
Rhône-Alpes</t>
  </si>
  <si>
    <t>MODERNISATION DU PORT FLUVIAL DU 
BEAUJOLAIS</t>
  </si>
  <si>
    <t>5 Quartier de la Magdeleine 
88000 EPINAL 
contact@acere-groupe.fr 
Tél : 03.29.39.23.36</t>
  </si>
  <si>
    <t>Détails Quantitatif Estimatif</t>
  </si>
  <si>
    <t>MODERNISATION DES DALLES NORD ET SUD DU PORT DU BEAUJOLAIS - PHASE 1</t>
  </si>
  <si>
    <t>MODERNISATION DES DALLES NORD ET SUD DU PORT DU BEAUJOLAIS</t>
  </si>
  <si>
    <t>LOT n°1. Voirie et réseaux divers (solution base)</t>
  </si>
  <si>
    <t>N°</t>
  </si>
  <si>
    <t>Ref.</t>
  </si>
  <si>
    <t>Désignation</t>
  </si>
  <si>
    <t>U</t>
  </si>
  <si>
    <t>Qté</t>
  </si>
  <si>
    <t>Prix Unitaire</t>
  </si>
  <si>
    <t>Montant HT</t>
  </si>
  <si>
    <t>Ref. Env.</t>
  </si>
  <si>
    <t>1</t>
  </si>
  <si>
    <t>PHASE 1 - MODERNISATION ZONE NORD</t>
  </si>
  <si>
    <t>1.1</t>
  </si>
  <si>
    <t>VOIRIE ET RESEAUX DIVERS</t>
  </si>
  <si>
    <t>1.1.1</t>
  </si>
  <si>
    <t>TRAVAUX PREPARATOIRES</t>
  </si>
  <si>
    <t>1.1.1.1</t>
  </si>
  <si>
    <t>Installation de chantier</t>
  </si>
  <si>
    <t>ft</t>
  </si>
  <si>
    <t>1.1.1.2</t>
  </si>
  <si>
    <t>Etudes d'exécutions</t>
  </si>
  <si>
    <t>1.1.1.3</t>
  </si>
  <si>
    <t>Signalisation</t>
  </si>
  <si>
    <t>1.1.1.4</t>
  </si>
  <si>
    <t>Piquetage</t>
  </si>
  <si>
    <t>1.1.1.5</t>
  </si>
  <si>
    <t>Marquage, Piquetage des réseaux</t>
  </si>
  <si>
    <t>1.1.1.6</t>
  </si>
  <si>
    <t>Constat d'huissier</t>
  </si>
  <si>
    <t>1.1.1.7</t>
  </si>
  <si>
    <t>Sondage</t>
  </si>
  <si>
    <t>m³</t>
  </si>
  <si>
    <t>1.1.1.7.1</t>
  </si>
  <si>
    <t>PV pour intervention de nuit</t>
  </si>
  <si>
    <t>1.1.1.8</t>
  </si>
  <si>
    <t>Réalisation d'un plan de protection de l'environnement</t>
  </si>
  <si>
    <t>1.1.1.9</t>
  </si>
  <si>
    <t>Réalisation d'un plan d'assurance qualité</t>
  </si>
  <si>
    <t>Sous-Total HT de TRAVAUX PREPARATOIRES</t>
  </si>
  <si>
    <t>1.1.2</t>
  </si>
  <si>
    <t>DEMOLITION D'OUVRAGES EXISTANTS</t>
  </si>
  <si>
    <t>1.1.2.1</t>
  </si>
  <si>
    <t>Découpe d'enrobé</t>
  </si>
  <si>
    <t>ml</t>
  </si>
  <si>
    <t>1.1.2.2</t>
  </si>
  <si>
    <t>Rabotage d'enrobé</t>
  </si>
  <si>
    <t>1.1.2.2.1</t>
  </si>
  <si>
    <t>Rabotage sur réseaux existants</t>
  </si>
  <si>
    <t>m²</t>
  </si>
  <si>
    <t>1.1.2.2.2</t>
  </si>
  <si>
    <t>Rabotage sur réseaux à crée - zone sud</t>
  </si>
  <si>
    <t>1.1.2.2.3</t>
  </si>
  <si>
    <t>Rabotage zone nord</t>
  </si>
  <si>
    <t>1.1.2.3</t>
  </si>
  <si>
    <t>Démolition de canalisation existantes</t>
  </si>
  <si>
    <t>1.1.2.3.1</t>
  </si>
  <si>
    <t>Fouille en tranchée pour dépose collecteurs</t>
  </si>
  <si>
    <t>1.1.2.3.2</t>
  </si>
  <si>
    <t>Dépose de regard hydraulique</t>
  </si>
  <si>
    <t>1.1.2.3.2.1</t>
  </si>
  <si>
    <t>Regard de visite</t>
  </si>
  <si>
    <t>u</t>
  </si>
  <si>
    <t>1.1.2.3.2.2</t>
  </si>
  <si>
    <t>Regard de branchement</t>
  </si>
  <si>
    <t>1.1.2.3.3</t>
  </si>
  <si>
    <t>Dépose de tuyau</t>
  </si>
  <si>
    <t>1.1.2.3.3.1</t>
  </si>
  <si>
    <t>Dépose canalisation tout matériaux inférieur ou égal Ø 300</t>
  </si>
  <si>
    <t>1.1.2.3.3.2</t>
  </si>
  <si>
    <t>Dépose canalisation béton Ø 400</t>
  </si>
  <si>
    <t>1.1.2.3.3.3</t>
  </si>
  <si>
    <t>Dépose canalisation béton Ø 500</t>
  </si>
  <si>
    <t>1.1.2.3.4</t>
  </si>
  <si>
    <t>Maçonnerie sur regard existant pour condamnation orifice</t>
  </si>
  <si>
    <t>1.1.2.3.5</t>
  </si>
  <si>
    <t>Remblaiement</t>
  </si>
  <si>
    <t>1.1.2.3.5.1</t>
  </si>
  <si>
    <t>Remblai provenant des déblais</t>
  </si>
  <si>
    <t>1.1.2.3.5.2</t>
  </si>
  <si>
    <t>GNT 0/80</t>
  </si>
  <si>
    <t>1.1.2.4</t>
  </si>
  <si>
    <t>Dépose de bordure non réutilisable</t>
  </si>
  <si>
    <t>1.1.2.5</t>
  </si>
  <si>
    <t>Démolition des locaux électriques</t>
  </si>
  <si>
    <t>1.1.2.5.1</t>
  </si>
  <si>
    <t>Déconnexion des câble BT</t>
  </si>
  <si>
    <t>1.1.2.5.2</t>
  </si>
  <si>
    <t>Dépose des armoires électriques d'alimentation</t>
  </si>
  <si>
    <t>1.1.2.5.3</t>
  </si>
  <si>
    <t>Dépose armoire de commande</t>
  </si>
  <si>
    <t>1.1.2.5.4</t>
  </si>
  <si>
    <t>Démolition des structures</t>
  </si>
  <si>
    <t>Sous-Total HT de DEMOLITION D'OUVRAGES EXISTANTS</t>
  </si>
  <si>
    <t>1.1.3</t>
  </si>
  <si>
    <t>TERRASSEMENT</t>
  </si>
  <si>
    <t>1.1.3.1</t>
  </si>
  <si>
    <t>Terrassement</t>
  </si>
  <si>
    <t>1.1.3.1.1</t>
  </si>
  <si>
    <t>Sous quai de chargement</t>
  </si>
  <si>
    <t>1.1.3.1.2</t>
  </si>
  <si>
    <t>Sous dalle de stockage</t>
  </si>
  <si>
    <t>1.1.3.1.3</t>
  </si>
  <si>
    <t>Sous voie de circulation</t>
  </si>
  <si>
    <t>1.1.3.1.4</t>
  </si>
  <si>
    <t>Sous voie ferrée</t>
  </si>
  <si>
    <t>1.1.3.1.5</t>
  </si>
  <si>
    <t>Pour purge</t>
  </si>
  <si>
    <t>1.1.3.2</t>
  </si>
  <si>
    <t>Géotextile</t>
  </si>
  <si>
    <t>1.1.3.3</t>
  </si>
  <si>
    <t>Contrôle de compactage</t>
  </si>
  <si>
    <t>1.1.3.3.1</t>
  </si>
  <si>
    <t>Essais à la plaque</t>
  </si>
  <si>
    <t>Sous-Total HT de TERRASSEMENT</t>
  </si>
  <si>
    <t>1.1.4</t>
  </si>
  <si>
    <t>ASSAINISSEMENT</t>
  </si>
  <si>
    <t>1.1.4.1</t>
  </si>
  <si>
    <t>Fouille en tranchée pour collecteur unique</t>
  </si>
  <si>
    <t>1.1.4.1.1</t>
  </si>
  <si>
    <t>Quelque soit la profondeur</t>
  </si>
  <si>
    <t>1.1.4.2</t>
  </si>
  <si>
    <t>Blindage</t>
  </si>
  <si>
    <t>1.1.4.2.1</t>
  </si>
  <si>
    <t>Profondeur inférieure ou égal à 2.50 m</t>
  </si>
  <si>
    <t>1.1.4.3</t>
  </si>
  <si>
    <t>Canalisation PVC</t>
  </si>
  <si>
    <t>1.1.4.3.1</t>
  </si>
  <si>
    <t>Ø 250</t>
  </si>
  <si>
    <t>1.1.4.4</t>
  </si>
  <si>
    <t>Raccordement de collecteur</t>
  </si>
  <si>
    <t>1.1.4.5</t>
  </si>
  <si>
    <t>Lit de pose et d'enrobage</t>
  </si>
  <si>
    <t>1.1.4.5.1</t>
  </si>
  <si>
    <t>Sable 0/6</t>
  </si>
  <si>
    <t>1.1.4.5.2</t>
  </si>
  <si>
    <t>Gravier 5/15</t>
  </si>
  <si>
    <t>1.1.4.6</t>
  </si>
  <si>
    <t>1.1.4.6.1</t>
  </si>
  <si>
    <t>GNT 0/63</t>
  </si>
  <si>
    <t>1.1.4.6.2</t>
  </si>
  <si>
    <t>GNT 0/20</t>
  </si>
  <si>
    <t>1.1.4.7</t>
  </si>
  <si>
    <t>1.1.4.7.1</t>
  </si>
  <si>
    <t>Ø 1000 sur réseau existant</t>
  </si>
  <si>
    <t>1.1.4.8</t>
  </si>
  <si>
    <t>1.1.4.8.1</t>
  </si>
  <si>
    <t>50 x 50 avec tampon fonte C250</t>
  </si>
  <si>
    <t>1.1.4.9</t>
  </si>
  <si>
    <t>Tampon de regard de visite Ø 600</t>
  </si>
  <si>
    <t>1.1.4.9.1</t>
  </si>
  <si>
    <t>Classe C250</t>
  </si>
  <si>
    <t>1.1.4.9.2</t>
  </si>
  <si>
    <t>Classe F900</t>
  </si>
  <si>
    <t>1.1.4.10</t>
  </si>
  <si>
    <t>Inspection caméra et rapport</t>
  </si>
  <si>
    <t>1.1.4.10.1</t>
  </si>
  <si>
    <t>Sur conduite inférieure ou égal à Ø 400</t>
  </si>
  <si>
    <t>1.1.4.11</t>
  </si>
  <si>
    <t>Essais de compactage</t>
  </si>
  <si>
    <t>1.1.4.12</t>
  </si>
  <si>
    <t>Essais d'étanchéité par tronçon</t>
  </si>
  <si>
    <t>Sous-Total HT de ASSAINISSEMENT</t>
  </si>
  <si>
    <t>1.1.5</t>
  </si>
  <si>
    <t>EAUX PLUVIALES</t>
  </si>
  <si>
    <t>1.1.5.1</t>
  </si>
  <si>
    <t>1.1.5.1.1</t>
  </si>
  <si>
    <t>1.1.5.1.2</t>
  </si>
  <si>
    <t>1.1.5.2</t>
  </si>
  <si>
    <t>1.1.5.2.1</t>
  </si>
  <si>
    <t>1.1.5.2.2</t>
  </si>
  <si>
    <t>Supérieur à 2.50 m</t>
  </si>
  <si>
    <t>1.1.5.2.3</t>
  </si>
  <si>
    <t>1.1.5.3</t>
  </si>
  <si>
    <t>1.1.5.3.1</t>
  </si>
  <si>
    <t>Ø 200</t>
  </si>
  <si>
    <t>1.1.5.3.2</t>
  </si>
  <si>
    <t>1.1.5.4</t>
  </si>
  <si>
    <t>Canalisation béton</t>
  </si>
  <si>
    <t>1.1.5.4.1</t>
  </si>
  <si>
    <t>Ø 300</t>
  </si>
  <si>
    <t>1.1.5.4.2</t>
  </si>
  <si>
    <t>Ø 400</t>
  </si>
  <si>
    <t>1.1.5.4.3</t>
  </si>
  <si>
    <t>Ø 500</t>
  </si>
  <si>
    <t>1.1.5.4.4</t>
  </si>
  <si>
    <t>Ø 600</t>
  </si>
  <si>
    <t>1.1.5.4.5</t>
  </si>
  <si>
    <t>Ø 800</t>
  </si>
  <si>
    <t>1.1.5.4.6</t>
  </si>
  <si>
    <t>1.1.5.4.6.1</t>
  </si>
  <si>
    <t>1.1.5.4.6.2</t>
  </si>
  <si>
    <t>1.1.5.4.6.3</t>
  </si>
  <si>
    <t>1.1.5.5</t>
  </si>
  <si>
    <t>Branchement sur réseau existant</t>
  </si>
  <si>
    <t>1.1.5.5.1</t>
  </si>
  <si>
    <t>Piquage Ø 200 sur réseau existant</t>
  </si>
  <si>
    <t>1.1.5.5.2</t>
  </si>
  <si>
    <t>Piquage Ø 250 sur réseau existant</t>
  </si>
  <si>
    <t>1.1.5.5.3</t>
  </si>
  <si>
    <t>Piquage Ø 300 sur réseau existant</t>
  </si>
  <si>
    <t>1.1.5.5.4</t>
  </si>
  <si>
    <t>Piquage Ø 600 sur réseau existant</t>
  </si>
  <si>
    <t>1.1.5.5.5</t>
  </si>
  <si>
    <t>Piquage Ø 800 sur réseau existant</t>
  </si>
  <si>
    <t>1.1.5.6</t>
  </si>
  <si>
    <t>1.1.5.6.1</t>
  </si>
  <si>
    <t>1.1.5.6.2</t>
  </si>
  <si>
    <t>1.1.5.6.3</t>
  </si>
  <si>
    <t>1.1.5.7</t>
  </si>
  <si>
    <t>1.1.5.7.1</t>
  </si>
  <si>
    <t>1.1.5.7.2</t>
  </si>
  <si>
    <t>1.1.5.7.3</t>
  </si>
  <si>
    <t>1.1.5.7.4</t>
  </si>
  <si>
    <t>1.1.5.7.4.1</t>
  </si>
  <si>
    <t>1.1.5.7.4.2</t>
  </si>
  <si>
    <t>1.1.5.7.4.3</t>
  </si>
  <si>
    <t>1.1.5.8</t>
  </si>
  <si>
    <t>1.1.5.8.1</t>
  </si>
  <si>
    <t>Ø 1000 profondeur inf à 2.00m</t>
  </si>
  <si>
    <t>1.1.5.8.1.1</t>
  </si>
  <si>
    <t>En travaux neuf</t>
  </si>
  <si>
    <t>1.1.5.8.1.2</t>
  </si>
  <si>
    <t>Sur réseau existant</t>
  </si>
  <si>
    <t>1.1.5.8.2</t>
  </si>
  <si>
    <t>Ø 1000 profondeur de 2.00 à 4.00m</t>
  </si>
  <si>
    <t>1.1.5.8.2.1</t>
  </si>
  <si>
    <t>1.1.5.8.2.2</t>
  </si>
  <si>
    <t>1.1.5.8.3</t>
  </si>
  <si>
    <t>Ø 1200 pf sup à 4.00 sur réseaux existant</t>
  </si>
  <si>
    <t>1.1.5.8.3.1</t>
  </si>
  <si>
    <t>1.1.5.8.3.2</t>
  </si>
  <si>
    <t>1.1.5.8.4</t>
  </si>
  <si>
    <t>PV pour intervention de nuit sur pf entre 2.00 et 4.00m</t>
  </si>
  <si>
    <t>1.1.5.9</t>
  </si>
  <si>
    <t>Regard BY-PASS</t>
  </si>
  <si>
    <t>1.1.5.9.1</t>
  </si>
  <si>
    <t>1.1.5.9.2</t>
  </si>
  <si>
    <t>Vanne guillotine motorisé</t>
  </si>
  <si>
    <t>1.1.5.10</t>
  </si>
  <si>
    <t>1.1.5.10.1</t>
  </si>
  <si>
    <t>50 x 50 avec tampon fonte D400</t>
  </si>
  <si>
    <t>1.1.5.11</t>
  </si>
  <si>
    <t>1.1.5.11.1</t>
  </si>
  <si>
    <t>1.1.5.11.2</t>
  </si>
  <si>
    <t>Classe D400</t>
  </si>
  <si>
    <t>1.1.5.11.3</t>
  </si>
  <si>
    <t>1.1.5.12</t>
  </si>
  <si>
    <t>Caniveau à grille sur chaussée</t>
  </si>
  <si>
    <t>1.1.5.12.1</t>
  </si>
  <si>
    <t>Type MEA 2000 ou Stradal HRI 250, à pente, classe F900</t>
  </si>
  <si>
    <t>1.1.5.12.2</t>
  </si>
  <si>
    <t>Type Stradal HRI 400 ou MEA 4000, à pente, classe F900</t>
  </si>
  <si>
    <t>1.1.5.13</t>
  </si>
  <si>
    <t>Inspection caméra</t>
  </si>
  <si>
    <t>1.1.5.13.1</t>
  </si>
  <si>
    <t>Sur conduite inférieure ou égale à Ø 400</t>
  </si>
  <si>
    <t>1.1.5.13.2</t>
  </si>
  <si>
    <t>Sur conduite supérieure à Ø 400</t>
  </si>
  <si>
    <t>1.1.5.14</t>
  </si>
  <si>
    <t>1.1.5.15</t>
  </si>
  <si>
    <t>Sous-Total HT de EAUX PLUVIALES</t>
  </si>
  <si>
    <t>1.1.6</t>
  </si>
  <si>
    <t>ADDUCTION EN EAU POTABLE</t>
  </si>
  <si>
    <t>1.1.6.1</t>
  </si>
  <si>
    <t>Fouille pour canalisation</t>
  </si>
  <si>
    <t>1.1.6.1.1</t>
  </si>
  <si>
    <t>En tranchée - Canalisation DN &lt; 151 mm</t>
  </si>
  <si>
    <t>1.1.6.2</t>
  </si>
  <si>
    <t>Raccordement sur conduite existante</t>
  </si>
  <si>
    <t>1.1.6.2.1</t>
  </si>
  <si>
    <t>Baïonnette sur conduite existante</t>
  </si>
  <si>
    <t>1.1.6.3</t>
  </si>
  <si>
    <t>Canalisation</t>
  </si>
  <si>
    <t>1.1.6.3.1</t>
  </si>
  <si>
    <t>PEHD Ø 40</t>
  </si>
  <si>
    <t>1.1.6.3.2</t>
  </si>
  <si>
    <t>PEHD Ø 32</t>
  </si>
  <si>
    <t>1.1.6.4</t>
  </si>
  <si>
    <t>Robinet vanne</t>
  </si>
  <si>
    <t>1.1.6.4.1</t>
  </si>
  <si>
    <t>Ø 32</t>
  </si>
  <si>
    <t>1.1.6.5</t>
  </si>
  <si>
    <t>1.1.6.5.1</t>
  </si>
  <si>
    <t>1.1.6.6</t>
  </si>
  <si>
    <t>1.1.6.6.1</t>
  </si>
  <si>
    <t>Tout-venant 0/80</t>
  </si>
  <si>
    <t>1.1.6.7</t>
  </si>
  <si>
    <t>Grillage avertisseur</t>
  </si>
  <si>
    <t>1.1.6.8</t>
  </si>
  <si>
    <t>Essai de pression sur la conduite AEP et désinfection</t>
  </si>
  <si>
    <t>1.1.6.9</t>
  </si>
  <si>
    <t>Regard isotherme</t>
  </si>
  <si>
    <t>1.1.6.9.1</t>
  </si>
  <si>
    <t>Sous-Total HT de ADDUCTION EN EAU POTABLE</t>
  </si>
  <si>
    <t>1.1.7</t>
  </si>
  <si>
    <t>RESEAUX SECS</t>
  </si>
  <si>
    <t>1.1.7.1</t>
  </si>
  <si>
    <t>Génie civil</t>
  </si>
  <si>
    <t>1.1.7.1.1</t>
  </si>
  <si>
    <t>Fouille et refection</t>
  </si>
  <si>
    <t>1.1.7.1.1.1</t>
  </si>
  <si>
    <t>Basse tension - Branchement inférieur à 36 Kva</t>
  </si>
  <si>
    <t>1.1.7.1.1.1.1</t>
  </si>
  <si>
    <t>Fouille avec aspiratrice</t>
  </si>
  <si>
    <t>1.1.7.1.1.1.1.1</t>
  </si>
  <si>
    <t>Sous chaussée</t>
  </si>
  <si>
    <t>1.1.7.1.1.1.2</t>
  </si>
  <si>
    <t>Fouille mécanique et manuelle</t>
  </si>
  <si>
    <t>1.1.7.1.1.1.2.1</t>
  </si>
  <si>
    <t>1.1.7.1.2</t>
  </si>
  <si>
    <t>Chambre de tirage</t>
  </si>
  <si>
    <t>1.1.7.1.2.1</t>
  </si>
  <si>
    <t>Regards</t>
  </si>
  <si>
    <t>1.1.7.1.2.1.1</t>
  </si>
  <si>
    <t>Regard Interface 60x60 - Tampon fonte Cl C250</t>
  </si>
  <si>
    <t>1.1.7.1.3</t>
  </si>
  <si>
    <t>Fourreaux</t>
  </si>
  <si>
    <t>1.1.7.1.3.1</t>
  </si>
  <si>
    <t>Conduites en TPC</t>
  </si>
  <si>
    <t>1.1.7.1.3.1.1</t>
  </si>
  <si>
    <t>TPC Ø 110</t>
  </si>
  <si>
    <t>1.1.7.2</t>
  </si>
  <si>
    <t>Câbles</t>
  </si>
  <si>
    <t>1.1.7.2.1</t>
  </si>
  <si>
    <t>Réseaux souterrains</t>
  </si>
  <si>
    <t>1.1.7.2.1.1</t>
  </si>
  <si>
    <t>Basse tension</t>
  </si>
  <si>
    <t>1.1.7.2.1.1.1</t>
  </si>
  <si>
    <t>NFC 33-210</t>
  </si>
  <si>
    <t>1.1.7.2.1.1.1.1</t>
  </si>
  <si>
    <t>4*35 + TEL NFC 33214</t>
  </si>
  <si>
    <t>1.1.7.3</t>
  </si>
  <si>
    <t>Borne d'alimentation eletricité et eau</t>
  </si>
  <si>
    <t>Sous-Total HT de RESEAUX SECS</t>
  </si>
  <si>
    <t>1.1.8</t>
  </si>
  <si>
    <t>VOIRIE ET FINITIONS</t>
  </si>
  <si>
    <t>1.1.8.1</t>
  </si>
  <si>
    <t>Ancrage pour raccordement sur chaussée existante</t>
  </si>
  <si>
    <t>1.1.8.2</t>
  </si>
  <si>
    <t>Couche de fondation de chaussée</t>
  </si>
  <si>
    <t>1.1.8.2.1</t>
  </si>
  <si>
    <t>En GNT 0/80 épaisseur 80 cm sous enrobé</t>
  </si>
  <si>
    <t>1.1.8.2.2</t>
  </si>
  <si>
    <t>En GNT 0/80 épaisseur inf ou égal à 50 cm sous dallage</t>
  </si>
  <si>
    <t>1.1.8.2.3</t>
  </si>
  <si>
    <t>En GNT 0/20 épaisseur 10 cm</t>
  </si>
  <si>
    <t>1.1.8.3</t>
  </si>
  <si>
    <t>Ecrémage en surface de la première couche de fondation, après réalisation des fondations spéciales</t>
  </si>
  <si>
    <t>1.1.8.4</t>
  </si>
  <si>
    <t>Couche de base de chaussée</t>
  </si>
  <si>
    <t>1.1.8.4.1</t>
  </si>
  <si>
    <t>EME - Cl2 - épaisseur 10 cm sous enrobé</t>
  </si>
  <si>
    <t>1.1.8.4.2</t>
  </si>
  <si>
    <t>EME - Cl2 - épaisseur 11 cm sous enrobé</t>
  </si>
  <si>
    <t>1.1.8.4.3</t>
  </si>
  <si>
    <t>GB3 - épaisseur 14 cm sous dallage</t>
  </si>
  <si>
    <t>1.1.8.5</t>
  </si>
  <si>
    <t>Couche d'imprégnation et d'accrochage</t>
  </si>
  <si>
    <t>1.1.8.5.1</t>
  </si>
  <si>
    <t>Couche d'imprégniation</t>
  </si>
  <si>
    <t>1.1.8.5.2</t>
  </si>
  <si>
    <t>Couche d'accrochage</t>
  </si>
  <si>
    <t>1.1.8.6</t>
  </si>
  <si>
    <t>Couche de roulement en enrobé à chaud</t>
  </si>
  <si>
    <t>1.1.8.6.1</t>
  </si>
  <si>
    <t>Sur chaussée en BBME Cl épaisseur 6 cm</t>
  </si>
  <si>
    <t>1.1.8.7</t>
  </si>
  <si>
    <t>Dallage béton</t>
  </si>
  <si>
    <t>1.1.8.7.1</t>
  </si>
  <si>
    <t>Dallage béton armé BC5 avec forme de pente - épaisseur 23 cm</t>
  </si>
  <si>
    <t>1.1.8.8</t>
  </si>
  <si>
    <t>Joint de dallage</t>
  </si>
  <si>
    <t>1.1.8.8.1</t>
  </si>
  <si>
    <t>Joints de fractionnement pour dallage</t>
  </si>
  <si>
    <t>1.1.8.8.1.1</t>
  </si>
  <si>
    <t>Joint de fractionnement dit de retrait et dégarnissage après coup</t>
  </si>
  <si>
    <t>1.1.8.9</t>
  </si>
  <si>
    <t>Mise à niveau d'ouvrage existant</t>
  </si>
  <si>
    <t>1.1.8.9.1</t>
  </si>
  <si>
    <t>1.1.8.9.2</t>
  </si>
  <si>
    <t>1.1.8.10</t>
  </si>
  <si>
    <t>Plus-value pour remplacement</t>
  </si>
  <si>
    <t>1.1.8.10.1</t>
  </si>
  <si>
    <t>De tampon de regard de visite</t>
  </si>
  <si>
    <t>1.1.8.11</t>
  </si>
  <si>
    <t>Massifs pour rampe de déchargement</t>
  </si>
  <si>
    <t>Sous-Total HT de VOIRIE ET FINITIONS</t>
  </si>
  <si>
    <t>1.1.9</t>
  </si>
  <si>
    <t>SIGNALISATION</t>
  </si>
  <si>
    <t>1.1.9.1</t>
  </si>
  <si>
    <t>Marquage blanc</t>
  </si>
  <si>
    <t>1.1.9.1.1</t>
  </si>
  <si>
    <t>Passage piéton</t>
  </si>
  <si>
    <t>1.1.9.1.2</t>
  </si>
  <si>
    <t>Ligne STOP ou CEDEZ LE PASSAGE</t>
  </si>
  <si>
    <t>1.1.9.1.3</t>
  </si>
  <si>
    <t>Ligne continue ép : 10cm</t>
  </si>
  <si>
    <t>1.1.9.1.4</t>
  </si>
  <si>
    <t>Ligne continue ép : 15cm</t>
  </si>
  <si>
    <t>1.1.9.1.5</t>
  </si>
  <si>
    <t>Ligne discontinue ép: 22cm</t>
  </si>
  <si>
    <t>1.1.9.1.6</t>
  </si>
  <si>
    <t>Flèche d'orientation</t>
  </si>
  <si>
    <t>1.1.9.2</t>
  </si>
  <si>
    <t>Panneaux de signalisation</t>
  </si>
  <si>
    <t>1.1.9.2.1</t>
  </si>
  <si>
    <t>Panneaux AB 3a + M9C (triangle + CEDEZ LE PASSAGE)</t>
  </si>
  <si>
    <t>1.1.9.2.2</t>
  </si>
  <si>
    <t>Panneaux C12 (sens unique)</t>
  </si>
  <si>
    <t>1.1.9.2.3</t>
  </si>
  <si>
    <t>Panneau A2b (ralentisseur)</t>
  </si>
  <si>
    <t>1.1.9.2.4</t>
  </si>
  <si>
    <t>Panneau B14 (limitation 30 km/h)</t>
  </si>
  <si>
    <t>Sous-Total HT de SIGNALISATION</t>
  </si>
  <si>
    <t>1.1.10</t>
  </si>
  <si>
    <t>GROS-ŒUVRE - MAÇONNERIE</t>
  </si>
  <si>
    <t>1.1.10.1</t>
  </si>
  <si>
    <t>Fondation</t>
  </si>
  <si>
    <t>1.1.10.1.1</t>
  </si>
  <si>
    <t>Semelle filantes</t>
  </si>
  <si>
    <t>1.1.10.2</t>
  </si>
  <si>
    <t>Dallage</t>
  </si>
  <si>
    <t>1.1.10.3</t>
  </si>
  <si>
    <t>Murs</t>
  </si>
  <si>
    <t>1.1.10.3.1</t>
  </si>
  <si>
    <t>Voile BA ép : 20cm</t>
  </si>
  <si>
    <t>1.1.10.3.2</t>
  </si>
  <si>
    <t>Murs agglos</t>
  </si>
  <si>
    <t>1.1.10.3.2.1</t>
  </si>
  <si>
    <t>Bloc creux de 12,5 cm d'épaisseur (20 x 50) pour cloisons</t>
  </si>
  <si>
    <t>1.1.10.3.2.2</t>
  </si>
  <si>
    <t>Bloc creux de 15 cm d'épaisseur (20 x 50) pour mur extérieurs</t>
  </si>
  <si>
    <t>1.1.10.4</t>
  </si>
  <si>
    <t>Toiture</t>
  </si>
  <si>
    <t>1.1.10.4.1</t>
  </si>
  <si>
    <t>Dalle de couverture, ép: 15cm</t>
  </si>
  <si>
    <t>Sous-Total HT de GROS-ŒUVRE - MAÇONNERIE</t>
  </si>
  <si>
    <t>1.1.11</t>
  </si>
  <si>
    <t>MENUISERIES EXTERIEURS</t>
  </si>
  <si>
    <t>1.1.11.1</t>
  </si>
  <si>
    <t>PORTE WINIOWSKI ou équivalent</t>
  </si>
  <si>
    <t>1.1.11.1.1</t>
  </si>
  <si>
    <t>Porte en aluminium coupe-feu Aluprof MB78EI</t>
  </si>
  <si>
    <t>1.1.11.1.1.1</t>
  </si>
  <si>
    <t>Porte de 90 x 215  a panneau</t>
  </si>
  <si>
    <t>Sous-Total HT de MENUISERIES EXTERIEURS</t>
  </si>
  <si>
    <t>1.1.12</t>
  </si>
  <si>
    <t>RAVALEMENTS</t>
  </si>
  <si>
    <t>1.1.12.1</t>
  </si>
  <si>
    <t>Enduit traditionnel</t>
  </si>
  <si>
    <t>1.1.12.1.1</t>
  </si>
  <si>
    <t>Enduit ciment</t>
  </si>
  <si>
    <t>1.1.12.1.1.1</t>
  </si>
  <si>
    <t>Enduit ciment dressé sur murs</t>
  </si>
  <si>
    <t>Sous-Total HT de RAVALEMENTS</t>
  </si>
  <si>
    <t>1.1.13</t>
  </si>
  <si>
    <t>DIVERS</t>
  </si>
  <si>
    <t>1.1.13.1</t>
  </si>
  <si>
    <t>Dossier des ouvrages exécutés (DOE), plans de recollements et de synthèse des travaux</t>
  </si>
  <si>
    <t>ens</t>
  </si>
  <si>
    <t>Sous-Total HT de DIVERS</t>
  </si>
  <si>
    <t>Sous-Total HT de VOIRIE ET RESEAUX DIVERS</t>
  </si>
  <si>
    <t>Sous-Total HT de PHASE 1 - MODERNISATION ZONE NORD</t>
  </si>
  <si>
    <t>MONTANT HT - 3 - DESCRIPTIF DETAILLE DES OUVRAGES -Ferme</t>
  </si>
  <si>
    <t>MONTANT TVA - 20,00%</t>
  </si>
  <si>
    <t>MONTANT TTC - 3 - DESCRIPTIF DETAILLE DES OUVRAGES -Ferme</t>
  </si>
  <si>
    <t>TOTAL HT</t>
  </si>
  <si>
    <t>TOTAL TVA - 20,00%</t>
  </si>
  <si>
    <t>TOTAL TTC</t>
  </si>
  <si>
    <t>LOT n°1. Voirie et réseaux divers (solution variante 1)</t>
  </si>
  <si>
    <t>VARIANTES</t>
  </si>
  <si>
    <t>VARIANTE N°1 (au prix 3.1-Terrassement, 8.2-Couche de fondation de chaussée) : Gestion alternative aux transport routier des déblais /remblais</t>
  </si>
  <si>
    <t>Sous-Total HT de VARIANTE N°1 (au prix 3.1-Terrassement, 8.2-Couche de fondation de chaussée) : Gestion alternative aux transport routier des déblais /remblais</t>
  </si>
  <si>
    <t>VARIANTE n°2 (au prix 2.2-Rabotage d'enrobé, 8.4-Couche de base de chaussée, 8.6-Couche de roulement en enrobé à chaud) : Recyclage des enrobés existant</t>
  </si>
  <si>
    <t>Rabotage d'enrobé pour recyclage</t>
  </si>
  <si>
    <t>Rabotage sur réseaux à créer - zone sud</t>
  </si>
  <si>
    <t>Sous-Total HT de VARIANTE n°2 (au prix 2.2-Rabotage d'enrobé, 8.4-Couche de base de chaussée, 8.6-Couche de roulement en enrobé à chaud) : Recyclage des enrobés existant</t>
  </si>
  <si>
    <t>Sous-Total HT de VARIANTES</t>
  </si>
  <si>
    <t>Récapitulatif</t>
  </si>
  <si>
    <t>Phase 1 - Zone nord</t>
  </si>
  <si>
    <t>LOT 1 - Voirie, Réseaux divers (Base)</t>
  </si>
  <si>
    <t>LOT 1 - Voirie, Réseaux divers (Variante)</t>
  </si>
  <si>
    <t>03.1.1</t>
  </si>
  <si>
    <t>03.1.1.1</t>
  </si>
  <si>
    <t>03.1.1.2</t>
  </si>
  <si>
    <t>03.1.1.3</t>
  </si>
  <si>
    <t>03.1.1.4</t>
  </si>
  <si>
    <t>03.1.1.5</t>
  </si>
  <si>
    <t>03.1.1.6</t>
  </si>
  <si>
    <t>03.1.1.7</t>
  </si>
  <si>
    <t>03.1.1.8</t>
  </si>
  <si>
    <t>03.1.1.9</t>
  </si>
  <si>
    <t>03.1.1.10</t>
  </si>
  <si>
    <t>03.1.1.11</t>
  </si>
  <si>
    <t>03.1.1.12</t>
  </si>
  <si>
    <t>03.1.1.13</t>
  </si>
  <si>
    <t>TOTAL H.T</t>
  </si>
  <si>
    <t>TOTAL H.T : solution de base (1)</t>
  </si>
  <si>
    <t>TOTAL H.T : solution variante (2)</t>
  </si>
  <si>
    <t>TOTAL T.T.C (1)</t>
  </si>
  <si>
    <t>TOTAL T.T.C (2)</t>
  </si>
  <si>
    <t>1.1 BIS</t>
  </si>
  <si>
    <t>1.1.14</t>
  </si>
  <si>
    <t>1.1.14.1</t>
  </si>
  <si>
    <t>1.1.14.1.1</t>
  </si>
  <si>
    <t>1.1.14.1.2</t>
  </si>
  <si>
    <t>1.1.14.1.3</t>
  </si>
  <si>
    <t>1.1.14.1.4</t>
  </si>
  <si>
    <t>1.1.14.1.5</t>
  </si>
  <si>
    <t>1.1.14.2</t>
  </si>
  <si>
    <t>1.1.14.2.1</t>
  </si>
  <si>
    <t>1.1.14.2.2</t>
  </si>
  <si>
    <t>1.1.14.2.3</t>
  </si>
  <si>
    <t>1.1.15</t>
  </si>
  <si>
    <t>1.1.15.1</t>
  </si>
  <si>
    <t>1.1.15.1.1</t>
  </si>
  <si>
    <t>1.1.15.1.2</t>
  </si>
  <si>
    <t>1.1.15.1.3</t>
  </si>
  <si>
    <t>1.1.15.2</t>
  </si>
  <si>
    <t>1.1.15.2.1</t>
  </si>
  <si>
    <t>1.1.15.2.2</t>
  </si>
  <si>
    <t>1.1.15.2.3</t>
  </si>
  <si>
    <t>1.1.15.3</t>
  </si>
  <si>
    <t>1.1.15.3.1</t>
  </si>
  <si>
    <t>03.1.1 BIS</t>
  </si>
  <si>
    <t>03.1.1.14</t>
  </si>
  <si>
    <t>03.1.1.15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</si>
</sst>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0"/>
    <numFmt numFmtId="165" formatCode="#,##0.00000"/>
  </numFmts>
  <fonts count="48">
    <font>
      <sz val="11"/>
      <color theme="1"/>
      <name val="Aptos Narrow"/>
      <family val="2"/>
      <scheme val="minor"/>
    </font>
    <font>
      <b/>
      <sz val="17"/>
      <color rgb="FF253746"/>
      <name val="Muli"/>
    </font>
    <font>
      <b/>
      <sz val="14"/>
      <color rgb="FF253746"/>
      <name val="Muli"/>
    </font>
    <font>
      <sz val="10"/>
      <color theme="1"/>
      <name val="Arial"/>
      <family val="2"/>
    </font>
    <font>
      <b/>
      <u/>
      <sz val="12"/>
      <color rgb="FF4E4A4A"/>
      <name val="Candara"/>
      <family val="2"/>
    </font>
    <font>
      <b/>
      <sz val="10"/>
      <color rgb="FF253746"/>
      <name val="Muli"/>
    </font>
    <font>
      <sz val="7"/>
      <color rgb="FF253746"/>
      <name val="Times New Roman"/>
      <family val="1"/>
    </font>
    <font>
      <sz val="7"/>
      <color theme="1"/>
      <name val="Times New Roman"/>
      <family val="1"/>
    </font>
    <font>
      <b/>
      <sz val="14"/>
      <color rgb="FF4E4A4A"/>
      <name val="Candara"/>
      <family val="2"/>
    </font>
    <font>
      <b/>
      <i/>
      <sz val="22"/>
      <color rgb="FF253746"/>
      <name val="Muli"/>
    </font>
    <font>
      <b/>
      <i/>
      <sz val="18"/>
      <color rgb="FF253746"/>
      <name val="Muli"/>
    </font>
    <font>
      <sz val="10"/>
      <color theme="1"/>
      <name val="Calibri"/>
      <family val="2"/>
    </font>
    <font>
      <b/>
      <sz val="6"/>
      <color rgb="FF4E4A4A"/>
      <name val="Candara"/>
      <family val="2"/>
    </font>
    <font>
      <b/>
      <sz val="8"/>
      <color theme="1"/>
      <name val="Candara"/>
      <family val="2"/>
    </font>
    <font>
      <b/>
      <i/>
      <sz val="26"/>
      <color rgb="FF253746"/>
      <name val="Muli"/>
    </font>
    <font>
      <b/>
      <i/>
      <sz val="11"/>
      <color rgb="FF253746"/>
      <name val="Muli"/>
    </font>
    <font>
      <sz val="8"/>
      <color theme="1"/>
      <name val="Arial"/>
      <family val="2"/>
    </font>
    <font>
      <sz val="9"/>
      <color theme="1"/>
      <name val="Calibri"/>
      <family val="2"/>
    </font>
    <font>
      <sz val="12"/>
      <color theme="1"/>
      <name val="Candara"/>
      <family val="2"/>
    </font>
    <font>
      <sz val="12"/>
      <color theme="1"/>
      <name val="Calibri"/>
      <family val="2"/>
    </font>
    <font>
      <b/>
      <i/>
      <sz val="18"/>
      <color theme="1"/>
      <name val="Muli"/>
    </font>
    <font>
      <b/>
      <sz val="14"/>
      <color theme="1"/>
      <name val="Muli"/>
    </font>
    <font>
      <b/>
      <sz val="18"/>
      <color rgb="FF2F2F2C"/>
      <name val="Century Gothic"/>
      <family val="2"/>
    </font>
    <font>
      <sz val="8.25"/>
      <name val="Tahoma"/>
      <family val="2"/>
      <charset val="1"/>
    </font>
    <font>
      <b/>
      <sz val="14"/>
      <color rgb="FF2F2F2C"/>
      <name val="Century Gothic"/>
      <family val="2"/>
    </font>
    <font>
      <b/>
      <sz val="14"/>
      <color rgb="FF333333"/>
      <name val="Century Gothic"/>
      <family val="2"/>
    </font>
    <font>
      <b/>
      <sz val="12"/>
      <color rgb="FF2F2F2C"/>
      <name val="Century Gothic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2F2F2C"/>
      <name val="Century Gothic"/>
      <family val="2"/>
    </font>
    <font>
      <sz val="8.25"/>
      <color rgb="FF2F2F2C"/>
      <name val="Tahoma"/>
      <family val="2"/>
    </font>
    <font>
      <b/>
      <sz val="11"/>
      <color rgb="FF2F2F2C"/>
      <name val="Arial"/>
      <family val="2"/>
    </font>
    <font>
      <sz val="10"/>
      <color rgb="FF000000"/>
      <name val="Calibri"/>
      <family val="2"/>
    </font>
    <font>
      <sz val="10"/>
      <color rgb="FF354151"/>
      <name val="Arial"/>
      <family val="2"/>
    </font>
    <font>
      <b/>
      <sz val="10"/>
      <color rgb="FFF18500"/>
      <name val="Arial"/>
      <family val="2"/>
    </font>
    <font>
      <sz val="10"/>
      <color rgb="FF000000"/>
      <name val="Arial"/>
      <family val="2"/>
    </font>
    <font>
      <b/>
      <sz val="10"/>
      <color rgb="FF2F2F2C"/>
      <name val="Arial"/>
      <family val="2"/>
    </font>
    <font>
      <sz val="10"/>
      <name val="Arial"/>
      <family val="2"/>
    </font>
    <font>
      <b/>
      <sz val="18"/>
      <name val="Century Gothic"/>
      <family val="2"/>
    </font>
    <font>
      <b/>
      <sz val="14"/>
      <color rgb="FF993366"/>
      <name val="Century Gothic"/>
      <family val="2"/>
    </font>
    <font>
      <b/>
      <sz val="12"/>
      <name val="Century Gothic"/>
      <family val="2"/>
    </font>
    <font>
      <sz val="9"/>
      <name val="Calibri"/>
      <family val="2"/>
    </font>
    <font>
      <b/>
      <sz val="9"/>
      <color rgb="FFFFFFFF"/>
      <name val="Calibri"/>
      <family val="2"/>
    </font>
    <font>
      <b/>
      <sz val="10"/>
      <color rgb="FF000000"/>
      <name val="Century Gothic"/>
      <family val="2"/>
    </font>
    <font>
      <b/>
      <sz val="10"/>
      <name val="Calibri"/>
      <family val="2"/>
    </font>
    <font>
      <b/>
      <sz val="10"/>
      <color rgb="FFFFD966"/>
      <name val="Calibri"/>
      <family val="2"/>
    </font>
    <font>
      <b/>
      <sz val="10"/>
      <name val="Arial"/>
      <family val="2"/>
    </font>
    <font>
      <sz val="8.25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rgb="FF215E99"/>
        <bgColor indexed="64"/>
      </patternFill>
    </fill>
    <fill>
      <patternFill patternType="solid">
        <fgColor rgb="FFDAE9F7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A6A294"/>
        <bgColor rgb="FFA6A294"/>
      </patternFill>
    </fill>
    <fill>
      <patternFill patternType="solid">
        <fgColor rgb="FFF5F5F5"/>
        <bgColor rgb="FFF5F5F5"/>
      </patternFill>
    </fill>
    <fill>
      <patternFill patternType="solid">
        <fgColor rgb="FFFDE0AC"/>
        <bgColor rgb="FFFDE0AC"/>
      </patternFill>
    </fill>
    <fill>
      <patternFill patternType="solid">
        <fgColor rgb="FFE2EFDA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A6A294"/>
        <bgColor rgb="FF000000"/>
      </patternFill>
    </fill>
  </fills>
  <borders count="39">
    <border>
      <left/>
      <right/>
      <top/>
      <bottom/>
      <diagonal/>
    </border>
    <border>
      <left style="thick">
        <color rgb="FFC0C0C0"/>
      </left>
      <right/>
      <top/>
      <bottom/>
      <diagonal/>
    </border>
    <border>
      <left/>
      <right style="thick">
        <color rgb="FFC0C0C0"/>
      </right>
      <top/>
      <bottom/>
      <diagonal/>
    </border>
    <border>
      <left/>
      <right style="thick">
        <color rgb="FFC0C0C0"/>
      </right>
      <top style="thick">
        <color rgb="FFC0C0C0"/>
      </top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medium">
        <color rgb="FF646464"/>
      </right>
      <top style="thin">
        <color rgb="FFC0C0C0"/>
      </top>
      <bottom style="thin">
        <color rgb="FFC0C0C0"/>
      </bottom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medium">
        <color rgb="FFCCFFFF"/>
      </left>
      <right/>
      <top style="medium">
        <color rgb="FFCCFFFF"/>
      </top>
      <bottom/>
      <diagonal/>
    </border>
    <border>
      <left/>
      <right/>
      <top style="medium">
        <color rgb="FFCCFFFF"/>
      </top>
      <bottom/>
      <diagonal/>
    </border>
    <border>
      <left style="medium">
        <color rgb="FFCCFFFF"/>
      </left>
      <right/>
      <top/>
      <bottom/>
      <diagonal/>
    </border>
    <border>
      <left style="medium">
        <color rgb="FFCCFFFF"/>
      </left>
      <right/>
      <top/>
      <bottom style="medium">
        <color rgb="FFCCFFFF"/>
      </bottom>
      <diagonal/>
    </border>
    <border>
      <left/>
      <right/>
      <top/>
      <bottom style="medium">
        <color rgb="FFCCFFFF"/>
      </bottom>
      <diagonal/>
    </border>
    <border>
      <left style="medium">
        <color rgb="FFCCFFFF"/>
      </left>
      <right/>
      <top style="medium">
        <color rgb="FFCCFFFF"/>
      </top>
      <bottom style="medium">
        <color rgb="FFCCFFFF"/>
      </bottom>
      <diagonal/>
    </border>
    <border>
      <left/>
      <right/>
      <top style="medium">
        <color rgb="FFCCFFFF"/>
      </top>
      <bottom style="medium">
        <color rgb="FFCCFFFF"/>
      </bottom>
      <diagonal/>
    </border>
    <border>
      <left style="thin">
        <color rgb="FFC0C0C0"/>
      </left>
      <right/>
      <top style="medium">
        <color rgb="FFCCFFFF"/>
      </top>
      <bottom style="medium">
        <color rgb="FFCCFFFF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medium">
        <color rgb="FFCCFFFF"/>
      </left>
      <right style="medium">
        <color rgb="FFCCFFFF"/>
      </right>
      <top style="medium">
        <color rgb="FFCCFFFF"/>
      </top>
      <bottom style="medium">
        <color rgb="FFCCFFFF"/>
      </bottom>
      <diagonal/>
    </border>
    <border diagonalUp="1" diagonalDown="1">
      <left style="thin">
        <color rgb="FFC0C0C0"/>
      </left>
      <right style="thin">
        <color rgb="FFC0C0C0"/>
      </right>
      <top/>
      <bottom/>
      <diagonal style="thin">
        <color rgb="FFC0C0C0"/>
      </diagonal>
    </border>
    <border diagonalUp="1" diagonalDown="1">
      <left/>
      <right style="thin">
        <color rgb="FFC0C0C0"/>
      </right>
      <top/>
      <bottom/>
      <diagonal style="thin">
        <color rgb="FFC0C0C0"/>
      </diagonal>
    </border>
    <border diagonalUp="1" diagonalDown="1">
      <left/>
      <right style="medium">
        <color rgb="FF646464"/>
      </right>
      <top/>
      <bottom/>
      <diagonal style="thin">
        <color rgb="FFC0C0C0"/>
      </diagonal>
    </border>
    <border>
      <left style="thin">
        <color rgb="FFC0C0C0"/>
      </left>
      <right style="thin">
        <color rgb="FFC0C0C0"/>
      </right>
      <top/>
      <bottom style="medium">
        <color rgb="FFCCFFFF"/>
      </bottom>
      <diagonal/>
    </border>
  </borders>
  <cellStyleXfs count="1">
    <xf numFmtId="0" fontId="0" fillId="0" borderId="0"/>
  </cellStyleXfs>
  <cellXfs count="208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16" fillId="3" borderId="0" xfId="0" applyFont="1" applyFill="1" applyAlignment="1">
      <alignment vertical="center" wrapText="1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20" fillId="0" borderId="1" xfId="0" applyFont="1" applyBorder="1" applyAlignment="1">
      <alignment horizontal="left" vertical="center" wrapText="1" indent="2"/>
    </xf>
    <xf numFmtId="0" fontId="21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 indent="2"/>
    </xf>
    <xf numFmtId="0" fontId="21" fillId="0" borderId="0" xfId="0" applyFont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22" fillId="0" borderId="0" xfId="0" applyFont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vertical="top"/>
      <protection locked="0"/>
    </xf>
    <xf numFmtId="0" fontId="23" fillId="4" borderId="0" xfId="0" applyFont="1" applyFill="1" applyAlignment="1" applyProtection="1">
      <alignment vertical="top"/>
      <protection locked="0"/>
    </xf>
    <xf numFmtId="0" fontId="24" fillId="4" borderId="0" xfId="0" applyFont="1" applyFill="1" applyAlignment="1" applyProtection="1">
      <alignment horizontal="center" vertical="center" wrapText="1"/>
      <protection locked="0"/>
    </xf>
    <xf numFmtId="0" fontId="25" fillId="4" borderId="0" xfId="0" applyFont="1" applyFill="1" applyAlignment="1" applyProtection="1">
      <alignment horizontal="center" vertical="center" wrapText="1"/>
      <protection locked="0"/>
    </xf>
    <xf numFmtId="0" fontId="26" fillId="4" borderId="0" xfId="0" applyFont="1" applyFill="1" applyAlignment="1" applyProtection="1">
      <alignment horizontal="center" vertical="center"/>
      <protection locked="0"/>
    </xf>
    <xf numFmtId="0" fontId="23" fillId="4" borderId="0" xfId="0" applyFont="1" applyFill="1" applyAlignment="1">
      <alignment vertical="top"/>
    </xf>
    <xf numFmtId="0" fontId="27" fillId="4" borderId="0" xfId="0" applyFont="1" applyFill="1" applyAlignment="1" applyProtection="1">
      <alignment vertical="center"/>
      <protection locked="0"/>
    </xf>
    <xf numFmtId="0" fontId="27" fillId="4" borderId="0" xfId="0" applyFont="1" applyFill="1" applyAlignment="1">
      <alignment vertical="center"/>
    </xf>
    <xf numFmtId="0" fontId="29" fillId="6" borderId="12" xfId="0" applyFont="1" applyFill="1" applyBorder="1" applyAlignment="1" applyProtection="1">
      <alignment horizontal="center" vertical="center"/>
      <protection locked="0"/>
    </xf>
    <xf numFmtId="0" fontId="29" fillId="6" borderId="13" xfId="0" applyFont="1" applyFill="1" applyBorder="1" applyAlignment="1">
      <alignment horizontal="center" vertical="center"/>
    </xf>
    <xf numFmtId="0" fontId="29" fillId="6" borderId="13" xfId="0" applyFont="1" applyFill="1" applyBorder="1" applyAlignment="1" applyProtection="1">
      <alignment horizontal="center" vertical="center"/>
      <protection locked="0"/>
    </xf>
    <xf numFmtId="0" fontId="30" fillId="6" borderId="0" xfId="0" applyFont="1" applyFill="1" applyAlignment="1" applyProtection="1">
      <alignment vertical="top"/>
      <protection locked="0"/>
    </xf>
    <xf numFmtId="0" fontId="29" fillId="6" borderId="14" xfId="0" applyFont="1" applyFill="1" applyBorder="1" applyAlignment="1" applyProtection="1">
      <alignment horizontal="center" vertical="center"/>
      <protection locked="0"/>
    </xf>
    <xf numFmtId="0" fontId="29" fillId="6" borderId="0" xfId="0" applyFont="1" applyFill="1" applyAlignment="1" applyProtection="1">
      <alignment horizontal="center" vertical="center"/>
      <protection locked="0"/>
    </xf>
    <xf numFmtId="49" fontId="31" fillId="0" borderId="15" xfId="0" applyNumberFormat="1" applyFont="1" applyBorder="1" applyAlignment="1">
      <alignment vertical="center" wrapText="1"/>
    </xf>
    <xf numFmtId="0" fontId="32" fillId="0" borderId="16" xfId="0" applyFont="1" applyBorder="1" applyAlignment="1">
      <alignment vertical="center"/>
    </xf>
    <xf numFmtId="0" fontId="31" fillId="0" borderId="17" xfId="0" applyFont="1" applyBorder="1" applyAlignment="1">
      <alignment vertical="center" wrapText="1"/>
    </xf>
    <xf numFmtId="0" fontId="33" fillId="0" borderId="17" xfId="0" applyFont="1" applyBorder="1" applyAlignment="1">
      <alignment horizontal="center" vertical="center"/>
    </xf>
    <xf numFmtId="0" fontId="32" fillId="0" borderId="17" xfId="0" applyFont="1" applyBorder="1" applyAlignment="1" applyProtection="1">
      <alignment horizontal="right" vertical="center"/>
      <protection locked="0"/>
    </xf>
    <xf numFmtId="0" fontId="33" fillId="0" borderId="17" xfId="0" applyFont="1" applyBorder="1" applyAlignment="1">
      <alignment horizontal="right" vertical="center"/>
    </xf>
    <xf numFmtId="0" fontId="33" fillId="0" borderId="8" xfId="0" applyFont="1" applyBorder="1" applyAlignment="1">
      <alignment horizontal="right" vertical="center"/>
    </xf>
    <xf numFmtId="0" fontId="31" fillId="0" borderId="15" xfId="0" applyFont="1" applyBorder="1" applyAlignment="1" applyProtection="1">
      <alignment horizontal="left" vertical="center"/>
      <protection locked="0"/>
    </xf>
    <xf numFmtId="49" fontId="34" fillId="0" borderId="15" xfId="0" applyNumberFormat="1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33" fillId="0" borderId="15" xfId="0" applyNumberFormat="1" applyFont="1" applyBorder="1" applyAlignment="1">
      <alignment vertical="center" wrapText="1"/>
    </xf>
    <xf numFmtId="0" fontId="33" fillId="0" borderId="17" xfId="0" applyFont="1" applyBorder="1" applyAlignment="1">
      <alignment horizontal="left" vertical="center" wrapText="1" indent="1"/>
    </xf>
    <xf numFmtId="49" fontId="35" fillId="0" borderId="15" xfId="0" applyNumberFormat="1" applyFont="1" applyBorder="1" applyAlignment="1">
      <alignment vertical="center" wrapText="1"/>
    </xf>
    <xf numFmtId="0" fontId="35" fillId="0" borderId="17" xfId="0" applyFont="1" applyBorder="1" applyAlignment="1">
      <alignment horizontal="left" vertical="center" wrapText="1" indent="1"/>
    </xf>
    <xf numFmtId="49" fontId="33" fillId="0" borderId="17" xfId="0" applyNumberFormat="1" applyFont="1" applyBorder="1" applyAlignment="1">
      <alignment horizontal="center" vertical="center" wrapText="1"/>
    </xf>
    <xf numFmtId="3" fontId="33" fillId="0" borderId="17" xfId="0" applyNumberFormat="1" applyFont="1" applyBorder="1" applyAlignment="1">
      <alignment horizontal="right" vertical="center"/>
    </xf>
    <xf numFmtId="7" fontId="33" fillId="0" borderId="17" xfId="0" applyNumberFormat="1" applyFont="1" applyBorder="1" applyAlignment="1">
      <alignment horizontal="right" vertical="center"/>
    </xf>
    <xf numFmtId="164" fontId="32" fillId="0" borderId="17" xfId="0" applyNumberFormat="1" applyFont="1" applyBorder="1" applyAlignment="1" applyProtection="1">
      <alignment horizontal="right" vertical="center"/>
      <protection locked="0"/>
    </xf>
    <xf numFmtId="7" fontId="32" fillId="0" borderId="17" xfId="0" applyNumberFormat="1" applyFont="1" applyBorder="1" applyAlignment="1" applyProtection="1">
      <alignment horizontal="right" vertical="center"/>
      <protection locked="0"/>
    </xf>
    <xf numFmtId="7" fontId="33" fillId="0" borderId="8" xfId="0" applyNumberFormat="1" applyFont="1" applyBorder="1" applyAlignment="1">
      <alignment horizontal="right" vertical="center"/>
    </xf>
    <xf numFmtId="164" fontId="33" fillId="0" borderId="17" xfId="0" applyNumberFormat="1" applyFont="1" applyBorder="1" applyAlignment="1">
      <alignment horizontal="right" vertical="center"/>
    </xf>
    <xf numFmtId="0" fontId="35" fillId="0" borderId="17" xfId="0" applyFont="1" applyBorder="1" applyAlignment="1">
      <alignment horizontal="left" vertical="center" wrapText="1" indent="2"/>
    </xf>
    <xf numFmtId="7" fontId="35" fillId="7" borderId="8" xfId="0" applyNumberFormat="1" applyFont="1" applyFill="1" applyBorder="1" applyAlignment="1">
      <alignment horizontal="right" vertical="center"/>
    </xf>
    <xf numFmtId="0" fontId="35" fillId="7" borderId="0" xfId="0" applyFont="1" applyFill="1" applyAlignment="1" applyProtection="1">
      <alignment horizontal="left" vertical="center"/>
      <protection locked="0"/>
    </xf>
    <xf numFmtId="4" fontId="33" fillId="0" borderId="17" xfId="0" applyNumberFormat="1" applyFont="1" applyBorder="1" applyAlignment="1">
      <alignment horizontal="right" vertical="center"/>
    </xf>
    <xf numFmtId="165" fontId="33" fillId="0" borderId="17" xfId="0" applyNumberFormat="1" applyFont="1" applyBorder="1" applyAlignment="1">
      <alignment horizontal="right" vertical="center"/>
    </xf>
    <xf numFmtId="0" fontId="35" fillId="0" borderId="17" xfId="0" applyFont="1" applyBorder="1" applyAlignment="1">
      <alignment horizontal="left" vertical="center" wrapText="1" indent="4"/>
    </xf>
    <xf numFmtId="0" fontId="35" fillId="0" borderId="17" xfId="0" applyFont="1" applyBorder="1" applyAlignment="1">
      <alignment horizontal="left" vertical="center" wrapText="1" indent="5"/>
    </xf>
    <xf numFmtId="0" fontId="35" fillId="0" borderId="17" xfId="0" applyFont="1" applyBorder="1" applyAlignment="1">
      <alignment horizontal="left" vertical="center" wrapText="1" indent="6"/>
    </xf>
    <xf numFmtId="0" fontId="23" fillId="8" borderId="0" xfId="0" applyFont="1" applyFill="1" applyAlignment="1" applyProtection="1">
      <alignment vertical="top"/>
      <protection locked="0"/>
    </xf>
    <xf numFmtId="7" fontId="36" fillId="8" borderId="21" xfId="0" applyNumberFormat="1" applyFont="1" applyFill="1" applyBorder="1" applyAlignment="1">
      <alignment horizontal="right" vertical="center"/>
    </xf>
    <xf numFmtId="0" fontId="36" fillId="8" borderId="0" xfId="0" applyFont="1" applyFill="1" applyAlignment="1" applyProtection="1">
      <alignment horizontal="left" vertical="center"/>
      <protection locked="0"/>
    </xf>
    <xf numFmtId="0" fontId="23" fillId="6" borderId="0" xfId="0" applyFont="1" applyFill="1" applyAlignment="1" applyProtection="1">
      <alignment vertical="top"/>
      <protection locked="0"/>
    </xf>
    <xf numFmtId="7" fontId="35" fillId="6" borderId="6" xfId="0" applyNumberFormat="1" applyFont="1" applyFill="1" applyBorder="1" applyAlignment="1">
      <alignment horizontal="right" vertical="center"/>
    </xf>
    <xf numFmtId="0" fontId="35" fillId="6" borderId="0" xfId="0" applyFont="1" applyFill="1" applyAlignment="1" applyProtection="1">
      <alignment horizontal="left" vertical="center"/>
      <protection locked="0"/>
    </xf>
    <xf numFmtId="7" fontId="35" fillId="6" borderId="8" xfId="0" applyNumberFormat="1" applyFont="1" applyFill="1" applyBorder="1" applyAlignment="1">
      <alignment horizontal="right" vertical="center"/>
    </xf>
    <xf numFmtId="7" fontId="35" fillId="6" borderId="24" xfId="0" applyNumberFormat="1" applyFont="1" applyFill="1" applyBorder="1" applyAlignment="1">
      <alignment horizontal="right" vertical="center"/>
    </xf>
    <xf numFmtId="0" fontId="23" fillId="0" borderId="0" xfId="0" applyFont="1" applyAlignment="1">
      <alignment vertical="top"/>
    </xf>
    <xf numFmtId="49" fontId="33" fillId="9" borderId="15" xfId="0" applyNumberFormat="1" applyFont="1" applyFill="1" applyBorder="1" applyAlignment="1">
      <alignment vertical="center" wrapText="1"/>
    </xf>
    <xf numFmtId="0" fontId="32" fillId="9" borderId="16" xfId="0" applyFont="1" applyFill="1" applyBorder="1" applyAlignment="1">
      <alignment vertical="center"/>
    </xf>
    <xf numFmtId="0" fontId="33" fillId="9" borderId="17" xfId="0" applyFont="1" applyFill="1" applyBorder="1" applyAlignment="1">
      <alignment horizontal="left" vertical="center" wrapText="1" indent="1"/>
    </xf>
    <xf numFmtId="0" fontId="33" fillId="9" borderId="17" xfId="0" applyFont="1" applyFill="1" applyBorder="1" applyAlignment="1">
      <alignment horizontal="center" vertical="center"/>
    </xf>
    <xf numFmtId="0" fontId="32" fillId="9" borderId="17" xfId="0" applyFont="1" applyFill="1" applyBorder="1" applyAlignment="1" applyProtection="1">
      <alignment horizontal="right" vertical="center"/>
      <protection locked="0"/>
    </xf>
    <xf numFmtId="0" fontId="33" fillId="9" borderId="17" xfId="0" applyFont="1" applyFill="1" applyBorder="1" applyAlignment="1">
      <alignment horizontal="right" vertical="center"/>
    </xf>
    <xf numFmtId="0" fontId="33" fillId="9" borderId="8" xfId="0" applyFont="1" applyFill="1" applyBorder="1" applyAlignment="1">
      <alignment horizontal="right" vertical="center"/>
    </xf>
    <xf numFmtId="49" fontId="35" fillId="9" borderId="15" xfId="0" applyNumberFormat="1" applyFont="1" applyFill="1" applyBorder="1" applyAlignment="1">
      <alignment vertical="center" wrapText="1"/>
    </xf>
    <xf numFmtId="0" fontId="35" fillId="9" borderId="17" xfId="0" applyFont="1" applyFill="1" applyBorder="1" applyAlignment="1">
      <alignment horizontal="left" vertical="center" wrapText="1" indent="1"/>
    </xf>
    <xf numFmtId="49" fontId="33" fillId="9" borderId="17" xfId="0" applyNumberFormat="1" applyFont="1" applyFill="1" applyBorder="1" applyAlignment="1">
      <alignment horizontal="center" vertical="center" wrapText="1"/>
    </xf>
    <xf numFmtId="165" fontId="33" fillId="9" borderId="17" xfId="0" applyNumberFormat="1" applyFont="1" applyFill="1" applyBorder="1" applyAlignment="1">
      <alignment horizontal="right" vertical="center"/>
    </xf>
    <xf numFmtId="7" fontId="33" fillId="9" borderId="17" xfId="0" applyNumberFormat="1" applyFont="1" applyFill="1" applyBorder="1" applyAlignment="1">
      <alignment horizontal="right" vertical="center"/>
    </xf>
    <xf numFmtId="164" fontId="32" fillId="9" borderId="17" xfId="0" applyNumberFormat="1" applyFont="1" applyFill="1" applyBorder="1" applyAlignment="1" applyProtection="1">
      <alignment horizontal="right" vertical="center"/>
      <protection locked="0"/>
    </xf>
    <xf numFmtId="7" fontId="32" fillId="9" borderId="17" xfId="0" applyNumberFormat="1" applyFont="1" applyFill="1" applyBorder="1" applyAlignment="1" applyProtection="1">
      <alignment horizontal="right" vertical="center"/>
      <protection locked="0"/>
    </xf>
    <xf numFmtId="7" fontId="33" fillId="9" borderId="8" xfId="0" applyNumberFormat="1" applyFont="1" applyFill="1" applyBorder="1" applyAlignment="1">
      <alignment horizontal="right" vertical="center"/>
    </xf>
    <xf numFmtId="0" fontId="35" fillId="9" borderId="17" xfId="0" applyFont="1" applyFill="1" applyBorder="1" applyAlignment="1">
      <alignment horizontal="left" vertical="center" wrapText="1" indent="2"/>
    </xf>
    <xf numFmtId="49" fontId="33" fillId="10" borderId="15" xfId="0" applyNumberFormat="1" applyFont="1" applyFill="1" applyBorder="1" applyAlignment="1">
      <alignment vertical="center" wrapText="1"/>
    </xf>
    <xf numFmtId="0" fontId="32" fillId="10" borderId="16" xfId="0" applyFont="1" applyFill="1" applyBorder="1" applyAlignment="1">
      <alignment vertical="center"/>
    </xf>
    <xf numFmtId="0" fontId="33" fillId="10" borderId="17" xfId="0" applyFont="1" applyFill="1" applyBorder="1" applyAlignment="1">
      <alignment horizontal="left" vertical="center" wrapText="1" indent="1"/>
    </xf>
    <xf numFmtId="0" fontId="33" fillId="10" borderId="17" xfId="0" applyFont="1" applyFill="1" applyBorder="1" applyAlignment="1">
      <alignment horizontal="center" vertical="center"/>
    </xf>
    <xf numFmtId="0" fontId="32" fillId="10" borderId="17" xfId="0" applyFont="1" applyFill="1" applyBorder="1" applyAlignment="1" applyProtection="1">
      <alignment horizontal="right" vertical="center"/>
      <protection locked="0"/>
    </xf>
    <xf numFmtId="0" fontId="33" fillId="10" borderId="17" xfId="0" applyFont="1" applyFill="1" applyBorder="1" applyAlignment="1">
      <alignment horizontal="right" vertical="center"/>
    </xf>
    <xf numFmtId="0" fontId="33" fillId="10" borderId="8" xfId="0" applyFont="1" applyFill="1" applyBorder="1" applyAlignment="1">
      <alignment horizontal="right" vertical="center"/>
    </xf>
    <xf numFmtId="49" fontId="35" fillId="10" borderId="15" xfId="0" applyNumberFormat="1" applyFont="1" applyFill="1" applyBorder="1" applyAlignment="1">
      <alignment vertical="center" wrapText="1"/>
    </xf>
    <xf numFmtId="0" fontId="35" fillId="10" borderId="17" xfId="0" applyFont="1" applyFill="1" applyBorder="1" applyAlignment="1">
      <alignment horizontal="left" vertical="center" wrapText="1" indent="1"/>
    </xf>
    <xf numFmtId="0" fontId="35" fillId="10" borderId="17" xfId="0" applyFont="1" applyFill="1" applyBorder="1" applyAlignment="1">
      <alignment horizontal="left" vertical="center" wrapText="1" indent="2"/>
    </xf>
    <xf numFmtId="49" fontId="33" fillId="10" borderId="17" xfId="0" applyNumberFormat="1" applyFont="1" applyFill="1" applyBorder="1" applyAlignment="1">
      <alignment horizontal="center" vertical="center" wrapText="1"/>
    </xf>
    <xf numFmtId="0" fontId="41" fillId="0" borderId="0" xfId="0" applyFont="1" applyAlignment="1" applyProtection="1">
      <alignment vertical="center"/>
      <protection locked="0"/>
    </xf>
    <xf numFmtId="0" fontId="41" fillId="4" borderId="0" xfId="0" applyFont="1" applyFill="1" applyAlignment="1" applyProtection="1">
      <alignment vertical="center"/>
      <protection locked="0"/>
    </xf>
    <xf numFmtId="0" fontId="42" fillId="4" borderId="0" xfId="0" applyFont="1" applyFill="1" applyAlignment="1" applyProtection="1">
      <alignment horizontal="center" vertical="center"/>
      <protection locked="0"/>
    </xf>
    <xf numFmtId="0" fontId="43" fillId="11" borderId="30" xfId="0" applyFont="1" applyFill="1" applyBorder="1" applyAlignment="1" applyProtection="1">
      <alignment horizontal="center" vertical="center"/>
      <protection locked="0"/>
    </xf>
    <xf numFmtId="0" fontId="43" fillId="11" borderId="32" xfId="0" applyFont="1" applyFill="1" applyBorder="1" applyAlignment="1" applyProtection="1">
      <alignment horizontal="center" vertical="center"/>
      <protection locked="0"/>
    </xf>
    <xf numFmtId="49" fontId="44" fillId="10" borderId="16" xfId="0" applyNumberFormat="1" applyFont="1" applyFill="1" applyBorder="1" applyAlignment="1">
      <alignment vertical="center" wrapText="1"/>
    </xf>
    <xf numFmtId="0" fontId="44" fillId="10" borderId="16" xfId="0" applyFont="1" applyFill="1" applyBorder="1" applyAlignment="1">
      <alignment vertical="center" wrapText="1"/>
    </xf>
    <xf numFmtId="7" fontId="44" fillId="10" borderId="16" xfId="0" applyNumberFormat="1" applyFont="1" applyFill="1" applyBorder="1" applyAlignment="1">
      <alignment horizontal="right" vertical="center"/>
    </xf>
    <xf numFmtId="0" fontId="44" fillId="10" borderId="16" xfId="0" applyFont="1" applyFill="1" applyBorder="1" applyAlignment="1" applyProtection="1">
      <alignment horizontal="right" vertical="center"/>
      <protection locked="0"/>
    </xf>
    <xf numFmtId="0" fontId="44" fillId="10" borderId="16" xfId="0" applyFont="1" applyFill="1" applyBorder="1" applyAlignment="1">
      <alignment horizontal="right" vertical="center"/>
    </xf>
    <xf numFmtId="49" fontId="44" fillId="0" borderId="16" xfId="0" applyNumberFormat="1" applyFont="1" applyBorder="1" applyAlignment="1">
      <alignment vertical="center" wrapText="1"/>
    </xf>
    <xf numFmtId="0" fontId="44" fillId="0" borderId="16" xfId="0" applyFont="1" applyBorder="1" applyAlignment="1">
      <alignment vertical="center" wrapText="1"/>
    </xf>
    <xf numFmtId="7" fontId="44" fillId="0" borderId="16" xfId="0" applyNumberFormat="1" applyFont="1" applyBorder="1" applyAlignment="1">
      <alignment horizontal="right" vertical="center"/>
    </xf>
    <xf numFmtId="7" fontId="44" fillId="0" borderId="33" xfId="0" applyNumberFormat="1" applyFont="1" applyBorder="1" applyAlignment="1">
      <alignment horizontal="right" vertical="center"/>
    </xf>
    <xf numFmtId="4" fontId="33" fillId="9" borderId="35" xfId="0" applyNumberFormat="1" applyFont="1" applyFill="1" applyBorder="1" applyAlignment="1">
      <alignment horizontal="right" vertical="center"/>
    </xf>
    <xf numFmtId="164" fontId="33" fillId="10" borderId="35" xfId="0" applyNumberFormat="1" applyFont="1" applyFill="1" applyBorder="1" applyAlignment="1">
      <alignment horizontal="right" vertical="center"/>
    </xf>
    <xf numFmtId="4" fontId="33" fillId="10" borderId="35" xfId="0" applyNumberFormat="1" applyFont="1" applyFill="1" applyBorder="1" applyAlignment="1">
      <alignment horizontal="right" vertical="center"/>
    </xf>
    <xf numFmtId="7" fontId="33" fillId="9" borderId="35" xfId="0" applyNumberFormat="1" applyFont="1" applyFill="1" applyBorder="1" applyAlignment="1">
      <alignment horizontal="right" vertical="center"/>
    </xf>
    <xf numFmtId="164" fontId="32" fillId="9" borderId="36" xfId="0" applyNumberFormat="1" applyFont="1" applyFill="1" applyBorder="1" applyAlignment="1" applyProtection="1">
      <alignment horizontal="right" vertical="center"/>
      <protection locked="0"/>
    </xf>
    <xf numFmtId="7" fontId="32" fillId="9" borderId="36" xfId="0" applyNumberFormat="1" applyFont="1" applyFill="1" applyBorder="1" applyAlignment="1" applyProtection="1">
      <alignment horizontal="right" vertical="center"/>
      <protection locked="0"/>
    </xf>
    <xf numFmtId="7" fontId="33" fillId="9" borderId="37" xfId="0" applyNumberFormat="1" applyFont="1" applyFill="1" applyBorder="1" applyAlignment="1">
      <alignment horizontal="right" vertical="center"/>
    </xf>
    <xf numFmtId="7" fontId="33" fillId="10" borderId="35" xfId="0" applyNumberFormat="1" applyFont="1" applyFill="1" applyBorder="1" applyAlignment="1">
      <alignment horizontal="right" vertical="center"/>
    </xf>
    <xf numFmtId="164" fontId="32" fillId="10" borderId="36" xfId="0" applyNumberFormat="1" applyFont="1" applyFill="1" applyBorder="1" applyAlignment="1" applyProtection="1">
      <alignment horizontal="right" vertical="center"/>
      <protection locked="0"/>
    </xf>
    <xf numFmtId="7" fontId="32" fillId="10" borderId="36" xfId="0" applyNumberFormat="1" applyFont="1" applyFill="1" applyBorder="1" applyAlignment="1" applyProtection="1">
      <alignment horizontal="right" vertical="center"/>
      <protection locked="0"/>
    </xf>
    <xf numFmtId="7" fontId="33" fillId="10" borderId="37" xfId="0" applyNumberFormat="1" applyFont="1" applyFill="1" applyBorder="1" applyAlignment="1">
      <alignment horizontal="right" vertical="center"/>
    </xf>
    <xf numFmtId="7" fontId="45" fillId="0" borderId="33" xfId="0" applyNumberFormat="1" applyFont="1" applyBorder="1" applyAlignment="1">
      <alignment horizontal="right" vertical="center"/>
    </xf>
    <xf numFmtId="7" fontId="44" fillId="0" borderId="38" xfId="0" applyNumberFormat="1" applyFont="1" applyBorder="1" applyAlignment="1">
      <alignment horizontal="right" vertical="center"/>
    </xf>
    <xf numFmtId="7" fontId="44" fillId="12" borderId="34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 indent="2"/>
    </xf>
    <xf numFmtId="0" fontId="0" fillId="0" borderId="0" xfId="0" applyAlignment="1">
      <alignment vertical="top" wrapText="1" indent="2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 indent="2"/>
    </xf>
    <xf numFmtId="0" fontId="20" fillId="0" borderId="0" xfId="0" applyFont="1" applyAlignment="1">
      <alignment horizontal="left" vertical="center" wrapText="1" indent="2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49" fontId="37" fillId="6" borderId="7" xfId="0" applyNumberFormat="1" applyFont="1" applyFill="1" applyBorder="1" applyAlignment="1">
      <alignment horizontal="left" vertical="center" wrapText="1"/>
    </xf>
    <xf numFmtId="49" fontId="37" fillId="6" borderId="0" xfId="0" applyNumberFormat="1" applyFont="1" applyFill="1" applyAlignment="1">
      <alignment horizontal="left" vertical="center" wrapText="1"/>
    </xf>
    <xf numFmtId="49" fontId="37" fillId="6" borderId="22" xfId="0" applyNumberFormat="1" applyFont="1" applyFill="1" applyBorder="1" applyAlignment="1">
      <alignment horizontal="left" vertical="center" wrapText="1"/>
    </xf>
    <xf numFmtId="49" fontId="37" fillId="6" borderId="23" xfId="0" applyNumberFormat="1" applyFont="1" applyFill="1" applyBorder="1" applyAlignment="1">
      <alignment horizontal="left" vertical="center" wrapText="1"/>
    </xf>
    <xf numFmtId="49" fontId="37" fillId="6" borderId="4" xfId="0" applyNumberFormat="1" applyFont="1" applyFill="1" applyBorder="1" applyAlignment="1">
      <alignment horizontal="left" vertical="center" wrapText="1"/>
    </xf>
    <xf numFmtId="49" fontId="37" fillId="6" borderId="5" xfId="0" applyNumberFormat="1" applyFont="1" applyFill="1" applyBorder="1" applyAlignment="1">
      <alignment horizontal="left" vertical="center" wrapText="1"/>
    </xf>
    <xf numFmtId="49" fontId="35" fillId="7" borderId="7" xfId="0" applyNumberFormat="1" applyFont="1" applyFill="1" applyBorder="1" applyAlignment="1">
      <alignment horizontal="left" vertical="center" wrapText="1" indent="11"/>
    </xf>
    <xf numFmtId="49" fontId="35" fillId="7" borderId="0" xfId="0" applyNumberFormat="1" applyFont="1" applyFill="1" applyAlignment="1">
      <alignment horizontal="left" vertical="center" wrapText="1" indent="11"/>
    </xf>
    <xf numFmtId="49" fontId="36" fillId="8" borderId="18" xfId="0" applyNumberFormat="1" applyFont="1" applyFill="1" applyBorder="1" applyAlignment="1">
      <alignment horizontal="left" vertical="center" wrapText="1" indent="11"/>
    </xf>
    <xf numFmtId="49" fontId="36" fillId="8" borderId="19" xfId="0" applyNumberFormat="1" applyFont="1" applyFill="1" applyBorder="1" applyAlignment="1">
      <alignment horizontal="left" vertical="center" wrapText="1" indent="11"/>
    </xf>
    <xf numFmtId="49" fontId="36" fillId="8" borderId="20" xfId="0" applyNumberFormat="1" applyFont="1" applyFill="1" applyBorder="1" applyAlignment="1">
      <alignment horizontal="left" vertical="center" wrapText="1" indent="11"/>
    </xf>
    <xf numFmtId="0" fontId="22" fillId="0" borderId="4" xfId="0" applyFont="1" applyBorder="1" applyAlignment="1" applyProtection="1">
      <alignment horizontal="center" vertical="center" wrapText="1"/>
      <protection locked="0"/>
    </xf>
    <xf numFmtId="0" fontId="22" fillId="0" borderId="5" xfId="0" applyFont="1" applyBorder="1" applyAlignment="1" applyProtection="1">
      <alignment horizontal="center" vertical="center" wrapText="1"/>
      <protection locked="0"/>
    </xf>
    <xf numFmtId="0" fontId="22" fillId="0" borderId="6" xfId="0" applyFont="1" applyBorder="1" applyAlignment="1" applyProtection="1">
      <alignment horizontal="center" vertical="center" wrapText="1"/>
      <protection locked="0"/>
    </xf>
    <xf numFmtId="0" fontId="22" fillId="0" borderId="7" xfId="0" applyFont="1" applyBorder="1" applyAlignment="1" applyProtection="1">
      <alignment horizontal="center" vertical="center" wrapText="1"/>
      <protection locked="0"/>
    </xf>
    <xf numFmtId="0" fontId="22" fillId="0" borderId="0" xfId="0" applyFont="1" applyAlignment="1" applyProtection="1">
      <alignment horizontal="center" vertical="center" wrapText="1"/>
      <protection locked="0"/>
    </xf>
    <xf numFmtId="0" fontId="22" fillId="0" borderId="8" xfId="0" applyFont="1" applyBorder="1" applyAlignment="1" applyProtection="1">
      <alignment horizontal="center" vertical="center" wrapText="1"/>
      <protection locked="0"/>
    </xf>
    <xf numFmtId="0" fontId="24" fillId="4" borderId="7" xfId="0" applyFont="1" applyFill="1" applyBorder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0" fontId="24" fillId="4" borderId="8" xfId="0" applyFont="1" applyFill="1" applyBorder="1" applyAlignment="1">
      <alignment horizontal="center" vertical="center" wrapText="1"/>
    </xf>
    <xf numFmtId="0" fontId="26" fillId="4" borderId="9" xfId="0" applyFont="1" applyFill="1" applyBorder="1" applyAlignment="1" applyProtection="1">
      <alignment horizontal="center" vertical="center"/>
      <protection locked="0"/>
    </xf>
    <xf numFmtId="0" fontId="26" fillId="4" borderId="10" xfId="0" applyFont="1" applyFill="1" applyBorder="1" applyAlignment="1" applyProtection="1">
      <alignment horizontal="center" vertical="center"/>
      <protection locked="0"/>
    </xf>
    <xf numFmtId="0" fontId="26" fillId="4" borderId="11" xfId="0" applyFont="1" applyFill="1" applyBorder="1" applyAlignment="1" applyProtection="1">
      <alignment horizontal="center" vertical="center"/>
      <protection locked="0"/>
    </xf>
    <xf numFmtId="0" fontId="28" fillId="0" borderId="0" xfId="0" applyFont="1" applyAlignment="1" applyProtection="1">
      <alignment horizontal="center" vertical="center"/>
      <protection locked="0"/>
    </xf>
    <xf numFmtId="0" fontId="27" fillId="5" borderId="0" xfId="0" applyFont="1" applyFill="1" applyAlignment="1" applyProtection="1">
      <alignment vertical="center"/>
      <protection locked="0"/>
    </xf>
    <xf numFmtId="0" fontId="23" fillId="0" borderId="0" xfId="0" applyFont="1" applyAlignment="1" applyProtection="1">
      <alignment vertical="top"/>
      <protection locked="0"/>
    </xf>
    <xf numFmtId="7" fontId="23" fillId="12" borderId="34" xfId="0" applyNumberFormat="1" applyFont="1" applyFill="1" applyBorder="1" applyAlignment="1" applyProtection="1">
      <alignment horizontal="center" vertical="center"/>
      <protection locked="0"/>
    </xf>
    <xf numFmtId="7" fontId="23" fillId="12" borderId="34" xfId="0" applyNumberFormat="1" applyFont="1" applyFill="1" applyBorder="1" applyAlignment="1" applyProtection="1">
      <alignment horizontal="center" vertical="top"/>
      <protection locked="0"/>
    </xf>
    <xf numFmtId="0" fontId="23" fillId="12" borderId="34" xfId="0" applyFont="1" applyFill="1" applyBorder="1" applyAlignment="1" applyProtection="1">
      <alignment horizontal="center" vertical="top"/>
      <protection locked="0"/>
    </xf>
    <xf numFmtId="0" fontId="38" fillId="4" borderId="25" xfId="0" applyFont="1" applyFill="1" applyBorder="1" applyAlignment="1" applyProtection="1">
      <alignment horizontal="center" vertical="center" wrapText="1"/>
      <protection locked="0"/>
    </xf>
    <xf numFmtId="0" fontId="38" fillId="4" borderId="26" xfId="0" applyFont="1" applyFill="1" applyBorder="1" applyAlignment="1" applyProtection="1">
      <alignment horizontal="center" vertical="center" wrapText="1"/>
      <protection locked="0"/>
    </xf>
    <xf numFmtId="0" fontId="38" fillId="4" borderId="27" xfId="0" applyFont="1" applyFill="1" applyBorder="1" applyAlignment="1" applyProtection="1">
      <alignment horizontal="center" vertical="center" wrapText="1"/>
      <protection locked="0"/>
    </xf>
    <xf numFmtId="0" fontId="38" fillId="4" borderId="0" xfId="0" applyFont="1" applyFill="1" applyAlignment="1" applyProtection="1">
      <alignment horizontal="center" vertical="center" wrapText="1"/>
      <protection locked="0"/>
    </xf>
    <xf numFmtId="0" fontId="39" fillId="4" borderId="27" xfId="0" applyFont="1" applyFill="1" applyBorder="1" applyAlignment="1" applyProtection="1">
      <alignment horizontal="center" vertical="center" wrapText="1"/>
      <protection locked="0"/>
    </xf>
    <xf numFmtId="0" fontId="39" fillId="4" borderId="0" xfId="0" applyFont="1" applyFill="1" applyAlignment="1" applyProtection="1">
      <alignment horizontal="center" vertical="center" wrapText="1"/>
      <protection locked="0"/>
    </xf>
    <xf numFmtId="0" fontId="39" fillId="4" borderId="28" xfId="0" applyFont="1" applyFill="1" applyBorder="1" applyAlignment="1" applyProtection="1">
      <alignment horizontal="center" vertical="center" wrapText="1"/>
      <protection locked="0"/>
    </xf>
    <xf numFmtId="0" fontId="39" fillId="4" borderId="29" xfId="0" applyFont="1" applyFill="1" applyBorder="1" applyAlignment="1" applyProtection="1">
      <alignment horizontal="center" vertical="center" wrapText="1"/>
      <protection locked="0"/>
    </xf>
    <xf numFmtId="0" fontId="40" fillId="4" borderId="30" xfId="0" applyFont="1" applyFill="1" applyBorder="1" applyAlignment="1" applyProtection="1">
      <alignment horizontal="center" vertical="center"/>
      <protection locked="0"/>
    </xf>
    <xf numFmtId="0" fontId="40" fillId="4" borderId="31" xfId="0" applyFont="1" applyFill="1" applyBorder="1" applyAlignment="1" applyProtection="1">
      <alignment horizontal="center" vertical="center"/>
      <protection locked="0"/>
    </xf>
    <xf numFmtId="49" fontId="46" fillId="6" borderId="7" xfId="0" applyNumberFormat="1" applyFont="1" applyFill="1" applyBorder="1" applyAlignment="1">
      <alignment horizontal="center" vertical="center" wrapText="1"/>
    </xf>
    <xf numFmtId="49" fontId="46" fillId="6" borderId="0" xfId="0" applyNumberFormat="1" applyFont="1" applyFill="1" applyAlignment="1">
      <alignment horizontal="center" vertical="center" wrapText="1"/>
    </xf>
    <xf numFmtId="7" fontId="47" fillId="12" borderId="30" xfId="0" applyNumberFormat="1" applyFont="1" applyFill="1" applyBorder="1" applyAlignment="1" applyProtection="1">
      <alignment horizontal="center" vertical="center"/>
      <protection locked="0"/>
    </xf>
    <xf numFmtId="0" fontId="47" fillId="12" borderId="31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jpeg"/><Relationship Id="rId1" Type="http://schemas.openxmlformats.org/officeDocument/2006/relationships/image" Target="../media/image8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jpeg"/><Relationship Id="rId1" Type="http://schemas.openxmlformats.org/officeDocument/2006/relationships/image" Target="../media/image8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419100</xdr:colOff>
      <xdr:row>6</xdr:row>
      <xdr:rowOff>561975</xdr:rowOff>
    </xdr:from>
    <xdr:to>
      <xdr:col>10</xdr:col>
      <xdr:colOff>66675</xdr:colOff>
      <xdr:row>7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F2C9E1C-2CE7-12FD-9FAC-6A0E31E5D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53100" y="2447925"/>
          <a:ext cx="1933575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47625</xdr:colOff>
      <xdr:row>3</xdr:row>
      <xdr:rowOff>9525</xdr:rowOff>
    </xdr:from>
    <xdr:to>
      <xdr:col>8</xdr:col>
      <xdr:colOff>190500</xdr:colOff>
      <xdr:row>3</xdr:row>
      <xdr:rowOff>390525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E5FA4E1-35FE-A70F-468B-63B37D7CD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34300" y="704850"/>
          <a:ext cx="11430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74082</xdr:colOff>
      <xdr:row>12</xdr:row>
      <xdr:rowOff>128056</xdr:rowOff>
    </xdr:from>
    <xdr:to>
      <xdr:col>8</xdr:col>
      <xdr:colOff>232831</xdr:colOff>
      <xdr:row>19</xdr:row>
      <xdr:rowOff>370416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E1536D01-545E-7036-9CA4-E6BFE677DF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49" y="4117973"/>
          <a:ext cx="5979582" cy="30257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104775</xdr:colOff>
      <xdr:row>3</xdr:row>
      <xdr:rowOff>104775</xdr:rowOff>
    </xdr:to>
    <xdr:pic>
      <xdr:nvPicPr>
        <xdr:cNvPr id="7" name="Image 6" descr="*">
          <a:extLst>
            <a:ext uri="{FF2B5EF4-FFF2-40B4-BE49-F238E27FC236}">
              <a16:creationId xmlns:a16="http://schemas.microsoft.com/office/drawing/2014/main" id="{E48FD738-C792-9D6C-1778-80368F6482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695325"/>
          <a:ext cx="104775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104775</xdr:colOff>
      <xdr:row>4</xdr:row>
      <xdr:rowOff>104775</xdr:rowOff>
    </xdr:to>
    <xdr:pic>
      <xdr:nvPicPr>
        <xdr:cNvPr id="8" name="Image 7" descr="*">
          <a:extLst>
            <a:ext uri="{FF2B5EF4-FFF2-40B4-BE49-F238E27FC236}">
              <a16:creationId xmlns:a16="http://schemas.microsoft.com/office/drawing/2014/main" id="{2A6470A4-A2B3-3FAC-5C5A-988AF5D2B5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695450"/>
          <a:ext cx="104775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28575</xdr:colOff>
      <xdr:row>4</xdr:row>
      <xdr:rowOff>47626</xdr:rowOff>
    </xdr:from>
    <xdr:to>
      <xdr:col>1</xdr:col>
      <xdr:colOff>2020749</xdr:colOff>
      <xdr:row>5</xdr:row>
      <xdr:rowOff>38100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E08C7969-986E-BA7B-FD6D-386BDFC057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575" y="1143001"/>
          <a:ext cx="1992174" cy="600074"/>
        </a:xfrm>
        <a:prstGeom prst="rect">
          <a:avLst/>
        </a:prstGeom>
      </xdr:spPr>
    </xdr:pic>
    <xdr:clientData/>
  </xdr:twoCellAnchor>
  <xdr:twoCellAnchor editAs="oneCell">
    <xdr:from>
      <xdr:col>1</xdr:col>
      <xdr:colOff>428625</xdr:colOff>
      <xdr:row>13</xdr:row>
      <xdr:rowOff>67611</xdr:rowOff>
    </xdr:from>
    <xdr:to>
      <xdr:col>1</xdr:col>
      <xdr:colOff>1514475</xdr:colOff>
      <xdr:row>13</xdr:row>
      <xdr:rowOff>352424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E6A66005-2534-5C68-5260-B9DF4A1BA2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0625" y="4030011"/>
          <a:ext cx="1085850" cy="284813"/>
        </a:xfrm>
        <a:prstGeom prst="rect">
          <a:avLst/>
        </a:prstGeom>
      </xdr:spPr>
    </xdr:pic>
    <xdr:clientData/>
  </xdr:twoCellAnchor>
  <xdr:twoCellAnchor editAs="oneCell">
    <xdr:from>
      <xdr:col>1</xdr:col>
      <xdr:colOff>391583</xdr:colOff>
      <xdr:row>21</xdr:row>
      <xdr:rowOff>222249</xdr:rowOff>
    </xdr:from>
    <xdr:to>
      <xdr:col>1</xdr:col>
      <xdr:colOff>1619250</xdr:colOff>
      <xdr:row>22</xdr:row>
      <xdr:rowOff>305918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9ED0FD16-DB84-32F6-7863-B42BEAEA68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3583" y="7831666"/>
          <a:ext cx="1227667" cy="337669"/>
        </a:xfrm>
        <a:prstGeom prst="rect">
          <a:avLst/>
        </a:prstGeom>
      </xdr:spPr>
    </xdr:pic>
    <xdr:clientData/>
  </xdr:twoCellAnchor>
  <xdr:twoCellAnchor>
    <xdr:from>
      <xdr:col>1</xdr:col>
      <xdr:colOff>211667</xdr:colOff>
      <xdr:row>11</xdr:row>
      <xdr:rowOff>0</xdr:rowOff>
    </xdr:from>
    <xdr:to>
      <xdr:col>1</xdr:col>
      <xdr:colOff>1873250</xdr:colOff>
      <xdr:row>11</xdr:row>
      <xdr:rowOff>0</xdr:rowOff>
    </xdr:to>
    <xdr:cxnSp macro="">
      <xdr:nvCxnSpPr>
        <xdr:cNvPr id="16" name="Connecteur droit 15">
          <a:extLst>
            <a:ext uri="{FF2B5EF4-FFF2-40B4-BE49-F238E27FC236}">
              <a16:creationId xmlns:a16="http://schemas.microsoft.com/office/drawing/2014/main" id="{F119458B-5528-883E-2CFF-4AEA6024BF19}"/>
            </a:ext>
          </a:extLst>
        </xdr:cNvPr>
        <xdr:cNvCxnSpPr/>
      </xdr:nvCxnSpPr>
      <xdr:spPr>
        <a:xfrm>
          <a:off x="973667" y="3799417"/>
          <a:ext cx="1661583" cy="0"/>
        </a:xfrm>
        <a:prstGeom prst="line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423334</xdr:colOff>
      <xdr:row>32</xdr:row>
      <xdr:rowOff>98528</xdr:rowOff>
    </xdr:from>
    <xdr:to>
      <xdr:col>8</xdr:col>
      <xdr:colOff>275167</xdr:colOff>
      <xdr:row>35</xdr:row>
      <xdr:rowOff>163222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5E4C5538-B39D-1723-C559-699383716E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17417" y="10808861"/>
          <a:ext cx="857250" cy="6996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2</xdr:col>
      <xdr:colOff>495300</xdr:colOff>
      <xdr:row>2</xdr:row>
      <xdr:rowOff>7245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11AA568-89DA-412E-8906-1F0E476AF8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0"/>
          <a:ext cx="1314450" cy="435870"/>
        </a:xfrm>
        <a:prstGeom prst="rect">
          <a:avLst/>
        </a:prstGeom>
      </xdr:spPr>
    </xdr:pic>
    <xdr:clientData/>
  </xdr:twoCellAnchor>
  <xdr:twoCellAnchor editAs="oneCell">
    <xdr:from>
      <xdr:col>5</xdr:col>
      <xdr:colOff>1133475</xdr:colOff>
      <xdr:row>0</xdr:row>
      <xdr:rowOff>0</xdr:rowOff>
    </xdr:from>
    <xdr:to>
      <xdr:col>9</xdr:col>
      <xdr:colOff>1571625</xdr:colOff>
      <xdr:row>2</xdr:row>
      <xdr:rowOff>6269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CD94E88-BC5E-4508-9D33-9B4F9E1C8D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8975" y="0"/>
          <a:ext cx="1581150" cy="43489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2</xdr:col>
      <xdr:colOff>485775</xdr:colOff>
      <xdr:row>2</xdr:row>
      <xdr:rowOff>7245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770317A-6741-49E8-9FC8-86C96A6745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0"/>
          <a:ext cx="1314450" cy="435870"/>
        </a:xfrm>
        <a:prstGeom prst="rect">
          <a:avLst/>
        </a:prstGeom>
      </xdr:spPr>
    </xdr:pic>
    <xdr:clientData/>
  </xdr:twoCellAnchor>
  <xdr:twoCellAnchor editAs="oneCell">
    <xdr:from>
      <xdr:col>5</xdr:col>
      <xdr:colOff>1123950</xdr:colOff>
      <xdr:row>0</xdr:row>
      <xdr:rowOff>0</xdr:rowOff>
    </xdr:from>
    <xdr:to>
      <xdr:col>9</xdr:col>
      <xdr:colOff>1562100</xdr:colOff>
      <xdr:row>2</xdr:row>
      <xdr:rowOff>6269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C854A08-6A18-4433-8366-1BF1D7F779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0" y="0"/>
          <a:ext cx="1581150" cy="43489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1</xdr:col>
      <xdr:colOff>38100</xdr:colOff>
      <xdr:row>1</xdr:row>
      <xdr:rowOff>119328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8EB5A9A-0FB9-4AE2-8E08-9ED635790C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0"/>
          <a:ext cx="762000" cy="252678"/>
        </a:xfrm>
        <a:prstGeom prst="rect">
          <a:avLst/>
        </a:prstGeom>
      </xdr:spPr>
    </xdr:pic>
    <xdr:clientData/>
  </xdr:twoCellAnchor>
  <xdr:twoCellAnchor editAs="oneCell">
    <xdr:from>
      <xdr:col>3</xdr:col>
      <xdr:colOff>1807541</xdr:colOff>
      <xdr:row>0</xdr:row>
      <xdr:rowOff>0</xdr:rowOff>
    </xdr:from>
    <xdr:to>
      <xdr:col>3</xdr:col>
      <xdr:colOff>2724150</xdr:colOff>
      <xdr:row>1</xdr:row>
      <xdr:rowOff>118763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E4ECD83B-F6E7-4BE6-AF9C-3157573DC6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51266" y="0"/>
          <a:ext cx="916609" cy="2521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C127B-15F3-4234-B205-577689F45238}">
  <sheetPr>
    <pageSetUpPr fitToPage="1"/>
  </sheetPr>
  <dimension ref="B2:I54"/>
  <sheetViews>
    <sheetView tabSelected="1" zoomScale="70" zoomScaleNormal="70" workbookViewId="0"/>
  </sheetViews>
  <sheetFormatPr baseColWidth="10" defaultRowHeight="15"/>
  <cols>
    <col min="2" max="2" width="31.7109375" customWidth="1"/>
    <col min="3" max="5" width="4.42578125" customWidth="1"/>
    <col min="6" max="6" width="58.85546875" customWidth="1"/>
    <col min="7" max="7" width="10.5703125" customWidth="1"/>
    <col min="8" max="9" width="4.42578125" customWidth="1"/>
  </cols>
  <sheetData>
    <row r="2" spans="2:9" ht="21.75" customHeight="1">
      <c r="B2" s="156" t="s">
        <v>0</v>
      </c>
      <c r="C2" s="156"/>
      <c r="D2" s="156"/>
      <c r="E2" s="156"/>
      <c r="F2" s="156"/>
      <c r="G2" s="156"/>
      <c r="H2" s="156"/>
      <c r="I2" s="156"/>
    </row>
    <row r="3" spans="2:9" ht="18" customHeight="1">
      <c r="B3" s="157" t="s">
        <v>1</v>
      </c>
      <c r="C3" s="157"/>
      <c r="D3" s="157"/>
      <c r="E3" s="157"/>
      <c r="F3" s="157"/>
      <c r="G3" s="157"/>
      <c r="H3" s="157"/>
      <c r="I3" s="157"/>
    </row>
    <row r="4" spans="2:9" ht="31.5">
      <c r="B4" s="2" t="s">
        <v>2</v>
      </c>
      <c r="C4" s="158" t="s">
        <v>16</v>
      </c>
      <c r="D4" s="159"/>
      <c r="E4" s="159"/>
      <c r="F4" s="160"/>
      <c r="G4" s="7"/>
      <c r="H4" s="21"/>
      <c r="I4" s="21"/>
    </row>
    <row r="5" spans="2:9" ht="48" customHeight="1">
      <c r="B5" s="3"/>
      <c r="C5" s="6"/>
      <c r="D5" s="22"/>
      <c r="E5" s="22"/>
      <c r="F5" s="22"/>
      <c r="G5" s="21"/>
      <c r="H5" s="21"/>
      <c r="I5" s="21"/>
    </row>
    <row r="6" spans="2:9" ht="15.75" customHeight="1">
      <c r="B6" s="3"/>
      <c r="C6" s="161"/>
      <c r="D6" s="162"/>
      <c r="E6" s="162"/>
      <c r="F6" s="162"/>
      <c r="G6" s="162"/>
      <c r="H6" s="162"/>
      <c r="I6" s="162"/>
    </row>
    <row r="7" spans="2:9" ht="21" customHeight="1">
      <c r="B7" s="142" t="s">
        <v>19</v>
      </c>
      <c r="C7" s="163"/>
      <c r="D7" s="164"/>
      <c r="E7" s="164"/>
      <c r="F7" s="164"/>
      <c r="G7" s="164"/>
      <c r="H7" s="164"/>
      <c r="I7" s="164"/>
    </row>
    <row r="8" spans="2:9" ht="57.75" customHeight="1">
      <c r="B8" s="142"/>
      <c r="C8" s="136" t="s">
        <v>20</v>
      </c>
      <c r="D8" s="137"/>
      <c r="E8" s="137"/>
      <c r="F8" s="137"/>
      <c r="G8" s="137"/>
      <c r="H8" s="137"/>
      <c r="I8" s="137"/>
    </row>
    <row r="9" spans="2:9" ht="38.25" customHeight="1">
      <c r="B9" s="135" t="s">
        <v>18</v>
      </c>
      <c r="C9" s="138"/>
      <c r="D9" s="139"/>
      <c r="E9" s="139"/>
      <c r="F9" s="139"/>
      <c r="G9" s="139"/>
      <c r="H9" s="139"/>
      <c r="I9" s="139"/>
    </row>
    <row r="10" spans="2:9" ht="23.25">
      <c r="B10" s="135"/>
      <c r="C10" s="138" t="s">
        <v>4</v>
      </c>
      <c r="D10" s="139"/>
      <c r="E10" s="139"/>
      <c r="F10" s="139"/>
      <c r="G10" s="139"/>
      <c r="H10" s="139"/>
      <c r="I10" s="139"/>
    </row>
    <row r="11" spans="2:9" ht="8.25" customHeight="1">
      <c r="B11" s="5"/>
      <c r="C11" s="140"/>
      <c r="D11" s="141"/>
      <c r="E11" s="141"/>
      <c r="F11" s="141"/>
      <c r="G11" s="141"/>
      <c r="H11" s="141"/>
      <c r="I11" s="141"/>
    </row>
    <row r="12" spans="2:9">
      <c r="B12" s="5"/>
      <c r="C12" s="9"/>
      <c r="D12" s="8"/>
      <c r="E12" s="8"/>
      <c r="F12" s="8"/>
      <c r="G12" s="8"/>
      <c r="H12" s="8"/>
      <c r="I12" s="8"/>
    </row>
    <row r="13" spans="2:9" ht="18">
      <c r="B13" s="1"/>
      <c r="C13" s="10"/>
      <c r="D13" s="24"/>
      <c r="E13" s="24"/>
      <c r="F13" s="24"/>
      <c r="G13" s="24"/>
      <c r="H13" s="24"/>
      <c r="I13" s="24"/>
    </row>
    <row r="14" spans="2:9" ht="30" customHeight="1">
      <c r="B14" s="1"/>
      <c r="C14" s="145"/>
      <c r="D14" s="146"/>
      <c r="E14" s="146"/>
      <c r="F14" s="146"/>
      <c r="G14" s="146"/>
      <c r="H14" s="146"/>
      <c r="I14" s="146"/>
    </row>
    <row r="15" spans="2:9" ht="18">
      <c r="B15" s="4"/>
      <c r="C15" s="145"/>
      <c r="D15" s="146"/>
      <c r="E15" s="146"/>
      <c r="F15" s="146"/>
      <c r="G15" s="146"/>
      <c r="H15" s="146"/>
      <c r="I15" s="146"/>
    </row>
    <row r="16" spans="2:9" ht="18">
      <c r="B16" s="4" t="s">
        <v>3</v>
      </c>
      <c r="C16" s="145"/>
      <c r="D16" s="146"/>
      <c r="E16" s="146"/>
      <c r="F16" s="146"/>
      <c r="G16" s="146"/>
      <c r="H16" s="146"/>
      <c r="I16" s="146"/>
    </row>
    <row r="17" spans="2:9">
      <c r="B17" s="3"/>
      <c r="C17" s="145"/>
      <c r="D17" s="146"/>
      <c r="E17" s="146"/>
      <c r="F17" s="146"/>
      <c r="G17" s="146"/>
      <c r="H17" s="146"/>
      <c r="I17" s="146"/>
    </row>
    <row r="18" spans="2:9" ht="54" customHeight="1">
      <c r="B18" s="5" t="s">
        <v>17</v>
      </c>
      <c r="C18" s="145"/>
      <c r="D18" s="146"/>
      <c r="E18" s="146"/>
      <c r="F18" s="146"/>
      <c r="G18" s="146"/>
      <c r="H18" s="146"/>
      <c r="I18" s="146"/>
    </row>
    <row r="19" spans="2:9" ht="65.25" customHeight="1">
      <c r="B19" s="5"/>
      <c r="C19" s="145"/>
      <c r="D19" s="146"/>
      <c r="E19" s="146"/>
      <c r="F19" s="146"/>
      <c r="G19" s="146"/>
      <c r="H19" s="146"/>
      <c r="I19" s="146"/>
    </row>
    <row r="20" spans="2:9" ht="54" customHeight="1">
      <c r="B20" s="5"/>
      <c r="C20" s="9"/>
      <c r="D20" s="23"/>
      <c r="E20" s="8"/>
      <c r="F20" s="8"/>
      <c r="G20" s="8"/>
      <c r="H20" s="8"/>
      <c r="I20" s="8"/>
    </row>
    <row r="21" spans="2:9" ht="20.25" customHeight="1">
      <c r="B21" s="2" t="s">
        <v>5</v>
      </c>
      <c r="C21" s="9"/>
      <c r="D21" s="12"/>
      <c r="E21" s="13"/>
      <c r="F21" s="8"/>
      <c r="G21" s="8"/>
      <c r="H21" s="8"/>
      <c r="I21" s="8"/>
    </row>
    <row r="22" spans="2:9" ht="20.25" customHeight="1">
      <c r="B22" s="4"/>
      <c r="C22" s="9"/>
      <c r="D22" s="13"/>
      <c r="E22" s="8"/>
      <c r="F22" s="153"/>
      <c r="G22" s="153"/>
      <c r="H22" s="8"/>
      <c r="I22" s="8"/>
    </row>
    <row r="23" spans="2:9" ht="33">
      <c r="B23" s="5"/>
      <c r="C23" s="140"/>
      <c r="D23" s="154" t="s">
        <v>7</v>
      </c>
      <c r="E23" s="154"/>
      <c r="F23" s="154"/>
      <c r="G23" s="154"/>
      <c r="H23" s="154"/>
      <c r="I23" s="154"/>
    </row>
    <row r="24" spans="2:9" ht="15.75" customHeight="1">
      <c r="B24" s="142" t="s">
        <v>6</v>
      </c>
      <c r="C24" s="140"/>
      <c r="D24" s="155" t="s">
        <v>8</v>
      </c>
      <c r="E24" s="155"/>
      <c r="F24" s="155"/>
      <c r="G24" s="155"/>
      <c r="H24" s="155"/>
      <c r="I24" s="155"/>
    </row>
    <row r="25" spans="2:9" ht="20.25" customHeight="1">
      <c r="B25" s="142"/>
      <c r="C25" s="9"/>
      <c r="D25" s="8"/>
      <c r="E25" s="8"/>
      <c r="F25" s="141"/>
      <c r="G25" s="141"/>
      <c r="H25" s="8"/>
      <c r="I25" s="14"/>
    </row>
    <row r="26" spans="2:9" ht="20.25" customHeight="1">
      <c r="B26" s="3"/>
      <c r="C26" s="9"/>
      <c r="D26" s="8"/>
      <c r="E26" s="8"/>
      <c r="F26" s="141"/>
      <c r="G26" s="141"/>
      <c r="H26" s="14"/>
      <c r="I26" s="12"/>
    </row>
    <row r="27" spans="2:9" ht="14.25" customHeight="1">
      <c r="B27" s="3"/>
      <c r="C27" s="147"/>
      <c r="D27" s="148"/>
      <c r="E27" s="148"/>
      <c r="F27" s="148"/>
      <c r="G27" s="148"/>
      <c r="H27" s="148"/>
      <c r="I27" s="148"/>
    </row>
    <row r="28" spans="2:9" ht="41.25" customHeight="1">
      <c r="B28" s="135" t="s">
        <v>21</v>
      </c>
      <c r="C28" s="17"/>
      <c r="D28" s="19"/>
      <c r="E28" s="19"/>
      <c r="F28" s="19"/>
      <c r="G28" s="19"/>
      <c r="H28" s="19"/>
      <c r="I28" s="19"/>
    </row>
    <row r="29" spans="2:9" ht="23.25" customHeight="1">
      <c r="B29" s="135"/>
      <c r="C29" s="149" t="s">
        <v>13</v>
      </c>
      <c r="D29" s="150"/>
      <c r="E29" s="150"/>
      <c r="F29" s="150"/>
      <c r="G29" s="150"/>
      <c r="H29" s="150"/>
      <c r="I29" s="150"/>
    </row>
    <row r="30" spans="2:9" ht="18.75" thickBot="1">
      <c r="B30" s="135"/>
      <c r="C30" s="151" t="s">
        <v>14</v>
      </c>
      <c r="D30" s="152"/>
      <c r="E30" s="152"/>
      <c r="F30" s="152"/>
      <c r="G30" s="152"/>
      <c r="H30" s="152"/>
      <c r="I30" s="152"/>
    </row>
    <row r="31" spans="2:9" ht="9.75" customHeight="1" thickTop="1">
      <c r="B31" s="26"/>
      <c r="C31" s="18"/>
      <c r="D31" s="20"/>
      <c r="E31" s="20"/>
      <c r="F31" s="20"/>
      <c r="G31" s="20"/>
      <c r="H31" s="20"/>
      <c r="I31" s="20"/>
    </row>
    <row r="32" spans="2:9" ht="18">
      <c r="B32" s="15" t="s">
        <v>9</v>
      </c>
      <c r="C32" s="151"/>
      <c r="D32" s="152"/>
      <c r="E32" s="152"/>
      <c r="F32" s="152"/>
      <c r="G32" s="152"/>
      <c r="H32" s="152"/>
      <c r="I32" s="152"/>
    </row>
    <row r="33" spans="2:9" ht="18">
      <c r="B33" s="15" t="s">
        <v>10</v>
      </c>
      <c r="C33" s="151" t="s">
        <v>15</v>
      </c>
      <c r="D33" s="152"/>
      <c r="E33" s="152"/>
      <c r="F33" s="152"/>
      <c r="G33" s="152"/>
      <c r="H33" s="152"/>
      <c r="I33" s="152"/>
    </row>
    <row r="34" spans="2:9" ht="15.75">
      <c r="B34" s="15" t="s">
        <v>11</v>
      </c>
      <c r="C34" s="143"/>
      <c r="D34" s="144"/>
      <c r="E34" s="144"/>
      <c r="F34" s="144"/>
      <c r="G34" s="144"/>
      <c r="H34" s="144"/>
      <c r="I34" s="144"/>
    </row>
    <row r="35" spans="2:9" ht="15.75">
      <c r="B35" s="16" t="s">
        <v>12</v>
      </c>
      <c r="C35" s="143"/>
      <c r="D35" s="144"/>
      <c r="E35" s="144"/>
      <c r="F35" s="144"/>
      <c r="G35" s="144"/>
      <c r="H35" s="144"/>
      <c r="I35" s="144"/>
    </row>
    <row r="36" spans="2:9">
      <c r="B36" s="3"/>
      <c r="C36" s="143"/>
      <c r="D36" s="144"/>
      <c r="E36" s="144"/>
      <c r="F36" s="144"/>
      <c r="G36" s="144"/>
      <c r="H36" s="144"/>
      <c r="I36" s="144"/>
    </row>
    <row r="37" spans="2:9">
      <c r="B37" s="11"/>
    </row>
    <row r="38" spans="2:9">
      <c r="B38" s="11"/>
    </row>
    <row r="39" spans="2:9">
      <c r="B39" s="3"/>
    </row>
    <row r="40" spans="2:9">
      <c r="B40" s="11"/>
    </row>
    <row r="41" spans="2:9" ht="33" customHeight="1">
      <c r="B41" s="11"/>
    </row>
    <row r="42" spans="2:9">
      <c r="B42" s="11"/>
    </row>
    <row r="43" spans="2:9" ht="18">
      <c r="B43" s="4"/>
    </row>
    <row r="44" spans="2:9">
      <c r="B44" s="3"/>
    </row>
    <row r="45" spans="2:9">
      <c r="B45" s="5"/>
    </row>
    <row r="46" spans="2:9">
      <c r="B46" s="5"/>
    </row>
    <row r="47" spans="2:9">
      <c r="B47" s="5"/>
    </row>
    <row r="48" spans="2:9">
      <c r="B48" s="5"/>
    </row>
    <row r="49" spans="2:2">
      <c r="B49" s="25"/>
    </row>
    <row r="50" spans="2:2" ht="15.75">
      <c r="B50" s="15"/>
    </row>
    <row r="51" spans="2:2" ht="15.75">
      <c r="B51" s="15"/>
    </row>
    <row r="52" spans="2:2" ht="15.75">
      <c r="B52" s="15"/>
    </row>
    <row r="53" spans="2:2" ht="15.75">
      <c r="B53" s="16"/>
    </row>
    <row r="54" spans="2:2" ht="15.75">
      <c r="B54" s="15"/>
    </row>
  </sheetData>
  <mergeCells count="28">
    <mergeCell ref="B2:I2"/>
    <mergeCell ref="B3:I3"/>
    <mergeCell ref="C4:F4"/>
    <mergeCell ref="C6:I6"/>
    <mergeCell ref="C7:I7"/>
    <mergeCell ref="C36:I36"/>
    <mergeCell ref="C14:I19"/>
    <mergeCell ref="C27:I27"/>
    <mergeCell ref="C29:I29"/>
    <mergeCell ref="C30:I30"/>
    <mergeCell ref="C32:I32"/>
    <mergeCell ref="C33:I33"/>
    <mergeCell ref="C34:I34"/>
    <mergeCell ref="F22:G22"/>
    <mergeCell ref="C23:C24"/>
    <mergeCell ref="D23:I23"/>
    <mergeCell ref="D24:I24"/>
    <mergeCell ref="F25:G25"/>
    <mergeCell ref="C35:I35"/>
    <mergeCell ref="B28:B30"/>
    <mergeCell ref="C8:I8"/>
    <mergeCell ref="C9:I9"/>
    <mergeCell ref="C10:I10"/>
    <mergeCell ref="C11:I11"/>
    <mergeCell ref="F26:G26"/>
    <mergeCell ref="B9:B10"/>
    <mergeCell ref="B7:B8"/>
    <mergeCell ref="B24:B25"/>
  </mergeCells>
  <pageMargins left="0.25" right="0.25" top="0.75" bottom="0.75" header="0.3" footer="0.3"/>
  <pageSetup paperSize="9" scale="8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63855-B527-4C91-B998-A2CE122D9ED0}">
  <dimension ref="A1:K321"/>
  <sheetViews>
    <sheetView workbookViewId="0">
      <selection activeCell="N8" sqref="N8"/>
    </sheetView>
  </sheetViews>
  <sheetFormatPr baseColWidth="10" defaultColWidth="8.5703125" defaultRowHeight="10.5"/>
  <cols>
    <col min="1" max="1" width="12.85546875" style="79" customWidth="1"/>
    <col min="2" max="2" width="0" style="79" hidden="1" customWidth="1"/>
    <col min="3" max="3" width="51.42578125" style="79" customWidth="1"/>
    <col min="4" max="5" width="12.140625" style="79" customWidth="1"/>
    <col min="6" max="6" width="17.140625" style="79" customWidth="1"/>
    <col min="7" max="9" width="0" style="28" hidden="1" customWidth="1"/>
    <col min="10" max="10" width="23.85546875" style="79" customWidth="1"/>
    <col min="11" max="11" width="0" style="28" hidden="1" customWidth="1"/>
    <col min="12" max="16384" width="8.5703125" style="28"/>
  </cols>
  <sheetData>
    <row r="1" spans="1:11" ht="18.75" customHeight="1">
      <c r="A1" s="176" t="s">
        <v>22</v>
      </c>
      <c r="B1" s="177"/>
      <c r="C1" s="177"/>
      <c r="D1" s="177"/>
      <c r="E1" s="177"/>
      <c r="F1" s="177"/>
      <c r="G1" s="177"/>
      <c r="H1" s="177"/>
      <c r="I1" s="177"/>
      <c r="J1" s="178"/>
      <c r="K1" s="27"/>
    </row>
    <row r="2" spans="1:11" ht="15" customHeight="1">
      <c r="A2" s="179"/>
      <c r="B2" s="180"/>
      <c r="C2" s="180"/>
      <c r="D2" s="180"/>
      <c r="E2" s="180"/>
      <c r="F2" s="180"/>
      <c r="G2" s="180"/>
      <c r="H2" s="180"/>
      <c r="I2" s="180"/>
      <c r="J2" s="181"/>
      <c r="K2" s="29"/>
    </row>
    <row r="3" spans="1:11" ht="7.5" customHeight="1">
      <c r="A3" s="182" t="s">
        <v>23</v>
      </c>
      <c r="B3" s="183"/>
      <c r="C3" s="183"/>
      <c r="D3" s="183"/>
      <c r="E3" s="183"/>
      <c r="F3" s="183"/>
      <c r="G3" s="183"/>
      <c r="H3" s="183"/>
      <c r="I3" s="183"/>
      <c r="J3" s="184"/>
      <c r="K3" s="30"/>
    </row>
    <row r="4" spans="1:11" ht="30" customHeight="1" thickBot="1">
      <c r="A4" s="182" t="s">
        <v>24</v>
      </c>
      <c r="B4" s="183"/>
      <c r="C4" s="183"/>
      <c r="D4" s="183"/>
      <c r="E4" s="183"/>
      <c r="F4" s="183"/>
      <c r="G4" s="183"/>
      <c r="H4" s="183"/>
      <c r="I4" s="183"/>
      <c r="J4" s="184"/>
      <c r="K4" s="31"/>
    </row>
    <row r="5" spans="1:11" ht="30" customHeight="1" thickBot="1">
      <c r="A5" s="185" t="s">
        <v>25</v>
      </c>
      <c r="B5" s="186"/>
      <c r="C5" s="186"/>
      <c r="D5" s="186"/>
      <c r="E5" s="186"/>
      <c r="F5" s="186"/>
      <c r="G5" s="186"/>
      <c r="H5" s="186"/>
      <c r="I5" s="186"/>
      <c r="J5" s="187"/>
      <c r="K5" s="32"/>
    </row>
    <row r="6" spans="1:11" ht="7.5" customHeight="1">
      <c r="A6" s="29"/>
      <c r="B6" s="33"/>
      <c r="C6" s="29"/>
      <c r="D6" s="28"/>
      <c r="E6" s="28"/>
      <c r="F6" s="28"/>
      <c r="J6" s="28"/>
      <c r="K6" s="29"/>
    </row>
    <row r="7" spans="1:11" ht="11.25" customHeight="1" thickBot="1">
      <c r="A7" s="34"/>
      <c r="B7" s="35"/>
      <c r="C7" s="34"/>
      <c r="D7" s="188"/>
      <c r="E7" s="189"/>
      <c r="F7" s="189"/>
      <c r="G7" s="190"/>
      <c r="H7" s="190"/>
      <c r="I7" s="190"/>
      <c r="J7" s="189"/>
      <c r="K7" s="34"/>
    </row>
    <row r="8" spans="1:11" ht="37.5" customHeight="1">
      <c r="A8" s="36" t="s">
        <v>26</v>
      </c>
      <c r="B8" s="37" t="s">
        <v>27</v>
      </c>
      <c r="C8" s="38" t="s">
        <v>28</v>
      </c>
      <c r="D8" s="38" t="s">
        <v>29</v>
      </c>
      <c r="E8" s="38" t="s">
        <v>30</v>
      </c>
      <c r="F8" s="38" t="s">
        <v>31</v>
      </c>
      <c r="G8" s="39"/>
      <c r="H8" s="39"/>
      <c r="I8" s="39"/>
      <c r="J8" s="40" t="s">
        <v>32</v>
      </c>
      <c r="K8" s="41" t="s">
        <v>33</v>
      </c>
    </row>
    <row r="9" spans="1:11" ht="37.5" customHeight="1">
      <c r="A9" s="42" t="s">
        <v>34</v>
      </c>
      <c r="B9" s="43"/>
      <c r="C9" s="44" t="s">
        <v>35</v>
      </c>
      <c r="D9" s="45"/>
      <c r="E9" s="47"/>
      <c r="F9" s="47"/>
      <c r="G9" s="46"/>
      <c r="H9" s="46"/>
      <c r="I9" s="46"/>
      <c r="J9" s="48"/>
      <c r="K9" s="49"/>
    </row>
    <row r="10" spans="1:11" ht="26.25" customHeight="1">
      <c r="A10" s="50" t="s">
        <v>36</v>
      </c>
      <c r="B10" s="43"/>
      <c r="C10" s="51" t="s">
        <v>37</v>
      </c>
      <c r="D10" s="45"/>
      <c r="E10" s="47"/>
      <c r="F10" s="47"/>
      <c r="G10" s="46"/>
      <c r="H10" s="46"/>
      <c r="I10" s="46"/>
      <c r="J10" s="48"/>
      <c r="K10" s="49"/>
    </row>
    <row r="11" spans="1:11" ht="22.5" customHeight="1">
      <c r="A11" s="52" t="s">
        <v>38</v>
      </c>
      <c r="B11" s="43"/>
      <c r="C11" s="53" t="s">
        <v>39</v>
      </c>
      <c r="D11" s="45"/>
      <c r="E11" s="47"/>
      <c r="F11" s="47"/>
      <c r="G11" s="46"/>
      <c r="H11" s="46"/>
      <c r="I11" s="46"/>
      <c r="J11" s="48"/>
      <c r="K11" s="49"/>
    </row>
    <row r="12" spans="1:11" ht="18.75" customHeight="1">
      <c r="A12" s="54" t="s">
        <v>40</v>
      </c>
      <c r="B12" s="43"/>
      <c r="C12" s="55" t="s">
        <v>41</v>
      </c>
      <c r="D12" s="56" t="s">
        <v>42</v>
      </c>
      <c r="E12" s="57">
        <v>1</v>
      </c>
      <c r="F12" s="58"/>
      <c r="G12" s="59"/>
      <c r="H12" s="60"/>
      <c r="I12" s="60"/>
      <c r="J12" s="61">
        <f>IF(ISNUMBER($F12),IF(ISNUMBER(#REF!),ROUND($F12*#REF!,2),ROUND($F12*$E12,2)),IF(ISNUMBER(#REF!),ROUND($H12*#REF!,2),ROUND($H12*$E12,2)))</f>
        <v>0</v>
      </c>
      <c r="K12" s="49"/>
    </row>
    <row r="13" spans="1:11" ht="18.75" customHeight="1">
      <c r="A13" s="54" t="s">
        <v>43</v>
      </c>
      <c r="B13" s="43"/>
      <c r="C13" s="55" t="s">
        <v>44</v>
      </c>
      <c r="D13" s="56" t="s">
        <v>42</v>
      </c>
      <c r="E13" s="57">
        <v>1</v>
      </c>
      <c r="F13" s="58"/>
      <c r="G13" s="59"/>
      <c r="H13" s="60"/>
      <c r="I13" s="60"/>
      <c r="J13" s="61">
        <f>IF(ISNUMBER($F13),IF(ISNUMBER(#REF!),ROUND($F13*#REF!,2),ROUND($F13*$E13,2)),IF(ISNUMBER(#REF!),ROUND($H13*#REF!,2),ROUND($H13*$E13,2)))</f>
        <v>0</v>
      </c>
      <c r="K13" s="49"/>
    </row>
    <row r="14" spans="1:11" ht="18.75" customHeight="1">
      <c r="A14" s="54" t="s">
        <v>45</v>
      </c>
      <c r="B14" s="43"/>
      <c r="C14" s="55" t="s">
        <v>46</v>
      </c>
      <c r="D14" s="56" t="s">
        <v>42</v>
      </c>
      <c r="E14" s="57">
        <v>1</v>
      </c>
      <c r="F14" s="58"/>
      <c r="G14" s="59"/>
      <c r="H14" s="60"/>
      <c r="I14" s="60"/>
      <c r="J14" s="61">
        <f>IF(ISNUMBER($F14),IF(ISNUMBER(#REF!),ROUND($F14*#REF!,2),ROUND($F14*$E14,2)),IF(ISNUMBER(#REF!),ROUND($H14*#REF!,2),ROUND($H14*$E14,2)))</f>
        <v>0</v>
      </c>
      <c r="K14" s="49"/>
    </row>
    <row r="15" spans="1:11" ht="18.75" customHeight="1">
      <c r="A15" s="54" t="s">
        <v>47</v>
      </c>
      <c r="B15" s="43"/>
      <c r="C15" s="55" t="s">
        <v>48</v>
      </c>
      <c r="D15" s="56" t="s">
        <v>42</v>
      </c>
      <c r="E15" s="57">
        <v>1</v>
      </c>
      <c r="F15" s="58"/>
      <c r="G15" s="59"/>
      <c r="H15" s="60"/>
      <c r="I15" s="60"/>
      <c r="J15" s="61">
        <f>IF(ISNUMBER($F15),IF(ISNUMBER(#REF!),ROUND($F15*#REF!,2),ROUND($F15*$E15,2)),IF(ISNUMBER(#REF!),ROUND($H15*#REF!,2),ROUND($H15*$E15,2)))</f>
        <v>0</v>
      </c>
      <c r="K15" s="49"/>
    </row>
    <row r="16" spans="1:11" ht="18.75" customHeight="1">
      <c r="A16" s="54" t="s">
        <v>49</v>
      </c>
      <c r="B16" s="43"/>
      <c r="C16" s="55" t="s">
        <v>50</v>
      </c>
      <c r="D16" s="56" t="s">
        <v>42</v>
      </c>
      <c r="E16" s="57">
        <v>1</v>
      </c>
      <c r="F16" s="58"/>
      <c r="G16" s="59"/>
      <c r="H16" s="60"/>
      <c r="I16" s="60"/>
      <c r="J16" s="61">
        <f>IF(ISNUMBER($F16),IF(ISNUMBER(#REF!),ROUND($F16*#REF!,2),ROUND($F16*$E16,2)),IF(ISNUMBER(#REF!),ROUND($H16*#REF!,2),ROUND($H16*$E16,2)))</f>
        <v>0</v>
      </c>
      <c r="K16" s="49"/>
    </row>
    <row r="17" spans="1:11" ht="18.75" customHeight="1">
      <c r="A17" s="54" t="s">
        <v>51</v>
      </c>
      <c r="B17" s="43"/>
      <c r="C17" s="55" t="s">
        <v>52</v>
      </c>
      <c r="D17" s="56" t="s">
        <v>42</v>
      </c>
      <c r="E17" s="57">
        <v>1</v>
      </c>
      <c r="F17" s="58"/>
      <c r="G17" s="59"/>
      <c r="H17" s="60"/>
      <c r="I17" s="60"/>
      <c r="J17" s="61">
        <f>IF(ISNUMBER($F17),IF(ISNUMBER(#REF!),ROUND($F17*#REF!,2),ROUND($F17*$E17,2)),IF(ISNUMBER(#REF!),ROUND($H17*#REF!,2),ROUND($H17*$E17,2)))</f>
        <v>0</v>
      </c>
      <c r="K17" s="49"/>
    </row>
    <row r="18" spans="1:11" ht="18.75" customHeight="1">
      <c r="A18" s="54" t="s">
        <v>53</v>
      </c>
      <c r="B18" s="43"/>
      <c r="C18" s="55" t="s">
        <v>54</v>
      </c>
      <c r="D18" s="56" t="s">
        <v>55</v>
      </c>
      <c r="E18" s="62">
        <v>100</v>
      </c>
      <c r="F18" s="58"/>
      <c r="G18" s="59"/>
      <c r="H18" s="60"/>
      <c r="I18" s="60"/>
      <c r="J18" s="61">
        <f>IF(ISNUMBER($F18),IF(ISNUMBER(#REF!),ROUND($F18*#REF!,2),ROUND($F18*$E18,2)),IF(ISNUMBER(#REF!),ROUND($H18*#REF!,2),ROUND($H18*$E18,2)))</f>
        <v>0</v>
      </c>
      <c r="K18" s="49"/>
    </row>
    <row r="19" spans="1:11" ht="18.75" customHeight="1">
      <c r="A19" s="54" t="s">
        <v>56</v>
      </c>
      <c r="B19" s="43"/>
      <c r="C19" s="63" t="s">
        <v>57</v>
      </c>
      <c r="D19" s="56" t="s">
        <v>55</v>
      </c>
      <c r="E19" s="62">
        <v>20</v>
      </c>
      <c r="F19" s="58"/>
      <c r="G19" s="59"/>
      <c r="H19" s="60"/>
      <c r="I19" s="60"/>
      <c r="J19" s="61">
        <f>IF(ISNUMBER($F19),IF(ISNUMBER(#REF!),ROUND($F19*#REF!,2),ROUND($F19*$E19,2)),IF(ISNUMBER(#REF!),ROUND($H19*#REF!,2),ROUND($H19*$E19,2)))</f>
        <v>0</v>
      </c>
      <c r="K19" s="49"/>
    </row>
    <row r="20" spans="1:11" ht="15" customHeight="1">
      <c r="A20" s="171"/>
      <c r="B20" s="172"/>
      <c r="C20" s="172"/>
      <c r="D20" s="172"/>
      <c r="E20" s="172"/>
      <c r="F20" s="172"/>
      <c r="J20" s="64">
        <f>J$19</f>
        <v>0</v>
      </c>
      <c r="K20" s="65"/>
    </row>
    <row r="21" spans="1:11" ht="27.75" customHeight="1">
      <c r="A21" s="54" t="s">
        <v>58</v>
      </c>
      <c r="B21" s="43"/>
      <c r="C21" s="55" t="s">
        <v>59</v>
      </c>
      <c r="D21" s="56" t="s">
        <v>42</v>
      </c>
      <c r="E21" s="57">
        <v>1</v>
      </c>
      <c r="F21" s="58"/>
      <c r="G21" s="59"/>
      <c r="H21" s="60"/>
      <c r="I21" s="60"/>
      <c r="J21" s="61">
        <f>IF(ISNUMBER($F21),IF(ISNUMBER(#REF!),ROUND($F21*#REF!,2),ROUND($F21*$E21,2)),IF(ISNUMBER(#REF!),ROUND($H21*#REF!,2),ROUND($H21*$E21,2)))</f>
        <v>0</v>
      </c>
      <c r="K21" s="49"/>
    </row>
    <row r="22" spans="1:11" ht="18.75" customHeight="1">
      <c r="A22" s="54" t="s">
        <v>60</v>
      </c>
      <c r="B22" s="43"/>
      <c r="C22" s="55" t="s">
        <v>61</v>
      </c>
      <c r="D22" s="56" t="s">
        <v>42</v>
      </c>
      <c r="E22" s="57">
        <v>1</v>
      </c>
      <c r="F22" s="58"/>
      <c r="G22" s="59"/>
      <c r="H22" s="60"/>
      <c r="I22" s="60"/>
      <c r="J22" s="61">
        <f>IF(ISNUMBER($F22),IF(ISNUMBER(#REF!),ROUND($F22*#REF!,2),ROUND($F22*$E22,2)),IF(ISNUMBER(#REF!),ROUND($H22*#REF!,2),ROUND($H22*$E22,2)))</f>
        <v>0</v>
      </c>
      <c r="K22" s="49"/>
    </row>
    <row r="23" spans="1:11" ht="15" customHeight="1">
      <c r="A23" s="171" t="s">
        <v>62</v>
      </c>
      <c r="B23" s="172"/>
      <c r="C23" s="172"/>
      <c r="D23" s="172"/>
      <c r="E23" s="172"/>
      <c r="F23" s="172"/>
      <c r="J23" s="64">
        <f>SUM(J$12:J$19)+SUM(J$21:J$22)</f>
        <v>0</v>
      </c>
      <c r="K23" s="65"/>
    </row>
    <row r="24" spans="1:11" ht="22.5" customHeight="1">
      <c r="A24" s="52" t="s">
        <v>63</v>
      </c>
      <c r="B24" s="43"/>
      <c r="C24" s="53" t="s">
        <v>64</v>
      </c>
      <c r="D24" s="45"/>
      <c r="E24" s="47"/>
      <c r="F24" s="47"/>
      <c r="G24" s="46"/>
      <c r="H24" s="46"/>
      <c r="I24" s="46"/>
      <c r="J24" s="48"/>
      <c r="K24" s="49"/>
    </row>
    <row r="25" spans="1:11" ht="18.75" customHeight="1">
      <c r="A25" s="54" t="s">
        <v>65</v>
      </c>
      <c r="B25" s="43"/>
      <c r="C25" s="55" t="s">
        <v>66</v>
      </c>
      <c r="D25" s="56" t="s">
        <v>67</v>
      </c>
      <c r="E25" s="66">
        <v>150</v>
      </c>
      <c r="F25" s="58"/>
      <c r="G25" s="59"/>
      <c r="H25" s="60"/>
      <c r="I25" s="60"/>
      <c r="J25" s="61">
        <f>IF(ISNUMBER($F25),IF(ISNUMBER(#REF!),ROUND($F25*#REF!,2),ROUND($F25*$E25,2)),IF(ISNUMBER(#REF!),ROUND($H25*#REF!,2),ROUND($H25*$E25,2)))</f>
        <v>0</v>
      </c>
      <c r="K25" s="49"/>
    </row>
    <row r="26" spans="1:11" ht="18.75" customHeight="1">
      <c r="A26" s="54" t="s">
        <v>68</v>
      </c>
      <c r="B26" s="43"/>
      <c r="C26" s="55" t="s">
        <v>69</v>
      </c>
      <c r="D26" s="56"/>
      <c r="E26" s="67">
        <v>0</v>
      </c>
      <c r="F26" s="58"/>
      <c r="G26" s="59"/>
      <c r="H26" s="60"/>
      <c r="I26" s="60"/>
      <c r="J26" s="61">
        <f>IF(ISNUMBER($F26),IF(ISNUMBER(#REF!),ROUND($F26*#REF!,2),ROUND($F26*$E26,2)),IF(ISNUMBER(#REF!),ROUND($H26*#REF!,2),ROUND($H26*$E26,2)))</f>
        <v>0</v>
      </c>
      <c r="K26" s="49"/>
    </row>
    <row r="27" spans="1:11" ht="18.75" customHeight="1">
      <c r="A27" s="54" t="s">
        <v>70</v>
      </c>
      <c r="B27" s="43"/>
      <c r="C27" s="63" t="s">
        <v>71</v>
      </c>
      <c r="D27" s="56" t="s">
        <v>72</v>
      </c>
      <c r="E27" s="66">
        <v>220</v>
      </c>
      <c r="F27" s="58"/>
      <c r="G27" s="59"/>
      <c r="H27" s="60"/>
      <c r="I27" s="60"/>
      <c r="J27" s="61">
        <f>IF(ISNUMBER($F27),IF(ISNUMBER(#REF!),ROUND($F27*#REF!,2),ROUND($F27*$E27,2)),IF(ISNUMBER(#REF!),ROUND($H27*#REF!,2),ROUND($H27*$E27,2)))</f>
        <v>0</v>
      </c>
      <c r="K27" s="49"/>
    </row>
    <row r="28" spans="1:11" ht="18.75" customHeight="1">
      <c r="A28" s="54" t="s">
        <v>73</v>
      </c>
      <c r="B28" s="43"/>
      <c r="C28" s="63" t="s">
        <v>74</v>
      </c>
      <c r="D28" s="56" t="s">
        <v>72</v>
      </c>
      <c r="E28" s="66">
        <v>640</v>
      </c>
      <c r="F28" s="58"/>
      <c r="G28" s="59"/>
      <c r="H28" s="60"/>
      <c r="I28" s="60"/>
      <c r="J28" s="61">
        <f>IF(ISNUMBER($F28),IF(ISNUMBER(#REF!),ROUND($F28*#REF!,2),ROUND($F28*$E28,2)),IF(ISNUMBER(#REF!),ROUND($H28*#REF!,2),ROUND($H28*$E28,2)))</f>
        <v>0</v>
      </c>
      <c r="K28" s="49"/>
    </row>
    <row r="29" spans="1:11" ht="18.75" customHeight="1">
      <c r="A29" s="54" t="s">
        <v>75</v>
      </c>
      <c r="B29" s="43"/>
      <c r="C29" s="63" t="s">
        <v>76</v>
      </c>
      <c r="D29" s="56" t="s">
        <v>72</v>
      </c>
      <c r="E29" s="66">
        <v>8550</v>
      </c>
      <c r="F29" s="58"/>
      <c r="G29" s="59"/>
      <c r="H29" s="60"/>
      <c r="I29" s="60"/>
      <c r="J29" s="61">
        <f>IF(ISNUMBER($F29),IF(ISNUMBER(#REF!),ROUND($F29*#REF!,2),ROUND($F29*$E29,2)),IF(ISNUMBER(#REF!),ROUND($H29*#REF!,2),ROUND($H29*$E29,2)))</f>
        <v>0</v>
      </c>
      <c r="K29" s="49"/>
    </row>
    <row r="30" spans="1:11" ht="15" customHeight="1">
      <c r="A30" s="171"/>
      <c r="B30" s="172"/>
      <c r="C30" s="172"/>
      <c r="D30" s="172"/>
      <c r="E30" s="172"/>
      <c r="F30" s="172"/>
      <c r="J30" s="64">
        <f>SUM(J$27:J$29)</f>
        <v>0</v>
      </c>
      <c r="K30" s="65"/>
    </row>
    <row r="31" spans="1:11" ht="18.75" customHeight="1">
      <c r="A31" s="54" t="s">
        <v>77</v>
      </c>
      <c r="B31" s="43"/>
      <c r="C31" s="55" t="s">
        <v>78</v>
      </c>
      <c r="D31" s="56"/>
      <c r="E31" s="67"/>
      <c r="F31" s="58"/>
      <c r="G31" s="59"/>
      <c r="H31" s="60"/>
      <c r="I31" s="60"/>
      <c r="J31" s="61"/>
      <c r="K31" s="49"/>
    </row>
    <row r="32" spans="1:11" ht="18.75" customHeight="1">
      <c r="A32" s="54" t="s">
        <v>79</v>
      </c>
      <c r="B32" s="43"/>
      <c r="C32" s="63" t="s">
        <v>80</v>
      </c>
      <c r="D32" s="56" t="s">
        <v>55</v>
      </c>
      <c r="E32" s="62">
        <v>196</v>
      </c>
      <c r="F32" s="58"/>
      <c r="G32" s="59"/>
      <c r="H32" s="60"/>
      <c r="I32" s="60"/>
      <c r="J32" s="61">
        <f>IF(ISNUMBER($F32),IF(ISNUMBER(#REF!),ROUND($F32*#REF!,2),ROUND($F32*$E32,2)),IF(ISNUMBER(#REF!),ROUND($H32*#REF!,2),ROUND($H32*$E32,2)))</f>
        <v>0</v>
      </c>
      <c r="K32" s="49"/>
    </row>
    <row r="33" spans="1:11" ht="18.75" customHeight="1">
      <c r="A33" s="54" t="s">
        <v>81</v>
      </c>
      <c r="B33" s="43"/>
      <c r="C33" s="63" t="s">
        <v>82</v>
      </c>
      <c r="D33" s="45"/>
      <c r="E33" s="47"/>
      <c r="F33" s="47"/>
      <c r="G33" s="46"/>
      <c r="H33" s="46"/>
      <c r="I33" s="46"/>
      <c r="J33" s="48"/>
      <c r="K33" s="49"/>
    </row>
    <row r="34" spans="1:11" ht="18.75" customHeight="1">
      <c r="A34" s="54" t="s">
        <v>83</v>
      </c>
      <c r="B34" s="43"/>
      <c r="C34" s="68" t="s">
        <v>84</v>
      </c>
      <c r="D34" s="56" t="s">
        <v>85</v>
      </c>
      <c r="E34" s="57">
        <v>1</v>
      </c>
      <c r="F34" s="58"/>
      <c r="G34" s="59"/>
      <c r="H34" s="60"/>
      <c r="I34" s="60"/>
      <c r="J34" s="61">
        <f>IF(ISNUMBER($F34),IF(ISNUMBER(#REF!),ROUND($F34*#REF!,2),ROUND($F34*$E34,2)),IF(ISNUMBER(#REF!),ROUND($H34*#REF!,2),ROUND($H34*$E34,2)))</f>
        <v>0</v>
      </c>
      <c r="K34" s="49"/>
    </row>
    <row r="35" spans="1:11" ht="18.75" customHeight="1">
      <c r="A35" s="54" t="s">
        <v>86</v>
      </c>
      <c r="B35" s="43"/>
      <c r="C35" s="68" t="s">
        <v>87</v>
      </c>
      <c r="D35" s="56" t="s">
        <v>85</v>
      </c>
      <c r="E35" s="57">
        <v>7</v>
      </c>
      <c r="F35" s="58"/>
      <c r="G35" s="59"/>
      <c r="H35" s="60"/>
      <c r="I35" s="60"/>
      <c r="J35" s="61">
        <f>IF(ISNUMBER($F35),IF(ISNUMBER(#REF!),ROUND($F35*#REF!,2),ROUND($F35*$E35,2)),IF(ISNUMBER(#REF!),ROUND($H35*#REF!,2),ROUND($H35*$E35,2)))</f>
        <v>0</v>
      </c>
      <c r="K35" s="49"/>
    </row>
    <row r="36" spans="1:11" ht="18.75" customHeight="1">
      <c r="A36" s="54" t="s">
        <v>88</v>
      </c>
      <c r="B36" s="43"/>
      <c r="C36" s="63" t="s">
        <v>89</v>
      </c>
      <c r="D36" s="45"/>
      <c r="E36" s="47"/>
      <c r="F36" s="47"/>
      <c r="G36" s="46"/>
      <c r="H36" s="46"/>
      <c r="I36" s="46"/>
      <c r="J36" s="48"/>
      <c r="K36" s="49"/>
    </row>
    <row r="37" spans="1:11" ht="27.75" customHeight="1">
      <c r="A37" s="54" t="s">
        <v>90</v>
      </c>
      <c r="B37" s="43"/>
      <c r="C37" s="68" t="s">
        <v>91</v>
      </c>
      <c r="D37" s="56" t="s">
        <v>67</v>
      </c>
      <c r="E37" s="66">
        <v>150</v>
      </c>
      <c r="F37" s="58"/>
      <c r="G37" s="59"/>
      <c r="H37" s="60"/>
      <c r="I37" s="60"/>
      <c r="J37" s="61">
        <f>IF(ISNUMBER($F37),IF(ISNUMBER(#REF!),ROUND($F37*#REF!,2),ROUND($F37*$E37,2)),IF(ISNUMBER(#REF!),ROUND($H37*#REF!,2),ROUND($H37*$E37,2)))</f>
        <v>0</v>
      </c>
      <c r="K37" s="49"/>
    </row>
    <row r="38" spans="1:11" ht="18.75" customHeight="1">
      <c r="A38" s="54" t="s">
        <v>92</v>
      </c>
      <c r="B38" s="43"/>
      <c r="C38" s="68" t="s">
        <v>93</v>
      </c>
      <c r="D38" s="56" t="s">
        <v>67</v>
      </c>
      <c r="E38" s="66">
        <v>105</v>
      </c>
      <c r="F38" s="58"/>
      <c r="G38" s="59"/>
      <c r="H38" s="60"/>
      <c r="I38" s="60"/>
      <c r="J38" s="61">
        <f>IF(ISNUMBER($F38),IF(ISNUMBER(#REF!),ROUND($F38*#REF!,2),ROUND($F38*$E38,2)),IF(ISNUMBER(#REF!),ROUND($H38*#REF!,2),ROUND($H38*$E38,2)))</f>
        <v>0</v>
      </c>
      <c r="K38" s="49"/>
    </row>
    <row r="39" spans="1:11" ht="18.75" customHeight="1">
      <c r="A39" s="54" t="s">
        <v>94</v>
      </c>
      <c r="B39" s="43"/>
      <c r="C39" s="68" t="s">
        <v>95</v>
      </c>
      <c r="D39" s="56" t="s">
        <v>67</v>
      </c>
      <c r="E39" s="66">
        <v>20</v>
      </c>
      <c r="F39" s="58"/>
      <c r="G39" s="59"/>
      <c r="H39" s="60"/>
      <c r="I39" s="60"/>
      <c r="J39" s="61">
        <f>IF(ISNUMBER($F39),IF(ISNUMBER(#REF!),ROUND($F39*#REF!,2),ROUND($F39*$E39,2)),IF(ISNUMBER(#REF!),ROUND($H39*#REF!,2),ROUND($H39*$E39,2)))</f>
        <v>0</v>
      </c>
      <c r="K39" s="49"/>
    </row>
    <row r="40" spans="1:11" ht="27.75" customHeight="1">
      <c r="A40" s="54" t="s">
        <v>96</v>
      </c>
      <c r="B40" s="43"/>
      <c r="C40" s="63" t="s">
        <v>97</v>
      </c>
      <c r="D40" s="56" t="s">
        <v>42</v>
      </c>
      <c r="E40" s="57">
        <v>8</v>
      </c>
      <c r="F40" s="58"/>
      <c r="G40" s="59"/>
      <c r="H40" s="60"/>
      <c r="I40" s="60"/>
      <c r="J40" s="61">
        <f>IF(ISNUMBER($F40),IF(ISNUMBER(#REF!),ROUND($F40*#REF!,2),ROUND($F40*$E40,2)),IF(ISNUMBER(#REF!),ROUND($H40*#REF!,2),ROUND($H40*$E40,2)))</f>
        <v>0</v>
      </c>
      <c r="K40" s="49"/>
    </row>
    <row r="41" spans="1:11" ht="18.75" customHeight="1">
      <c r="A41" s="54" t="s">
        <v>98</v>
      </c>
      <c r="B41" s="43"/>
      <c r="C41" s="63" t="s">
        <v>99</v>
      </c>
      <c r="D41" s="45"/>
      <c r="E41" s="47"/>
      <c r="F41" s="47"/>
      <c r="G41" s="46"/>
      <c r="H41" s="46"/>
      <c r="I41" s="46"/>
      <c r="J41" s="48"/>
      <c r="K41" s="49"/>
    </row>
    <row r="42" spans="1:11" ht="18.75" customHeight="1">
      <c r="A42" s="54" t="s">
        <v>100</v>
      </c>
      <c r="B42" s="43"/>
      <c r="C42" s="68" t="s">
        <v>101</v>
      </c>
      <c r="D42" s="56" t="s">
        <v>55</v>
      </c>
      <c r="E42" s="62">
        <v>120</v>
      </c>
      <c r="F42" s="58"/>
      <c r="G42" s="59"/>
      <c r="H42" s="60"/>
      <c r="I42" s="60"/>
      <c r="J42" s="61">
        <f>IF(ISNUMBER($F42),IF(ISNUMBER(#REF!),ROUND($F42*#REF!,2),ROUND($F42*$E42,2)),IF(ISNUMBER(#REF!),ROUND($H42*#REF!,2),ROUND($H42*$E42,2)))</f>
        <v>0</v>
      </c>
      <c r="K42" s="49"/>
    </row>
    <row r="43" spans="1:11" ht="18.75" customHeight="1">
      <c r="A43" s="54" t="s">
        <v>102</v>
      </c>
      <c r="B43" s="43"/>
      <c r="C43" s="68" t="s">
        <v>103</v>
      </c>
      <c r="D43" s="56" t="s">
        <v>55</v>
      </c>
      <c r="E43" s="62">
        <v>160</v>
      </c>
      <c r="F43" s="58"/>
      <c r="G43" s="59"/>
      <c r="H43" s="60"/>
      <c r="I43" s="60"/>
      <c r="J43" s="61">
        <f>IF(ISNUMBER($F43),IF(ISNUMBER(#REF!),ROUND($F43*#REF!,2),ROUND($F43*$E43,2)),IF(ISNUMBER(#REF!),ROUND($H43*#REF!,2),ROUND($H43*$E43,2)))</f>
        <v>0</v>
      </c>
      <c r="K43" s="49"/>
    </row>
    <row r="44" spans="1:11" ht="15" customHeight="1">
      <c r="A44" s="171"/>
      <c r="B44" s="172"/>
      <c r="C44" s="172"/>
      <c r="D44" s="172"/>
      <c r="E44" s="172"/>
      <c r="F44" s="172"/>
      <c r="J44" s="64">
        <f>J$32+SUM(J$34:J$35)+SUM(J$37:J$40)+SUM(J$42:J$43)</f>
        <v>0</v>
      </c>
      <c r="K44" s="65"/>
    </row>
    <row r="45" spans="1:11" ht="18.75" customHeight="1">
      <c r="A45" s="54" t="s">
        <v>104</v>
      </c>
      <c r="B45" s="43"/>
      <c r="C45" s="55" t="s">
        <v>105</v>
      </c>
      <c r="D45" s="56" t="s">
        <v>67</v>
      </c>
      <c r="E45" s="66">
        <v>15</v>
      </c>
      <c r="F45" s="58"/>
      <c r="G45" s="59"/>
      <c r="H45" s="60"/>
      <c r="I45" s="60"/>
      <c r="J45" s="61">
        <f>IF(ISNUMBER($F45),IF(ISNUMBER(#REF!),ROUND($F45*#REF!,2),ROUND($F45*$E45,2)),IF(ISNUMBER(#REF!),ROUND($H45*#REF!,2),ROUND($H45*$E45,2)))</f>
        <v>0</v>
      </c>
      <c r="K45" s="49"/>
    </row>
    <row r="46" spans="1:11" ht="18.75" customHeight="1">
      <c r="A46" s="54" t="s">
        <v>106</v>
      </c>
      <c r="B46" s="43"/>
      <c r="C46" s="55" t="s">
        <v>107</v>
      </c>
      <c r="D46" s="45"/>
      <c r="E46" s="47"/>
      <c r="F46" s="47"/>
      <c r="G46" s="46"/>
      <c r="H46" s="46"/>
      <c r="I46" s="46"/>
      <c r="J46" s="48"/>
      <c r="K46" s="49"/>
    </row>
    <row r="47" spans="1:11" ht="18.75" customHeight="1">
      <c r="A47" s="54" t="s">
        <v>108</v>
      </c>
      <c r="B47" s="43"/>
      <c r="C47" s="63" t="s">
        <v>109</v>
      </c>
      <c r="D47" s="56" t="s">
        <v>85</v>
      </c>
      <c r="E47" s="57">
        <v>5</v>
      </c>
      <c r="F47" s="58"/>
      <c r="G47" s="59"/>
      <c r="H47" s="60"/>
      <c r="I47" s="60"/>
      <c r="J47" s="61">
        <f>IF(ISNUMBER($F47),IF(ISNUMBER(#REF!),ROUND($F47*#REF!,2),ROUND($F47*$E47,2)),IF(ISNUMBER(#REF!),ROUND($H47*#REF!,2),ROUND($H47*$E47,2)))</f>
        <v>0</v>
      </c>
      <c r="K47" s="49"/>
    </row>
    <row r="48" spans="1:11" ht="18.75" customHeight="1">
      <c r="A48" s="54" t="s">
        <v>110</v>
      </c>
      <c r="B48" s="43"/>
      <c r="C48" s="63" t="s">
        <v>111</v>
      </c>
      <c r="D48" s="56" t="s">
        <v>85</v>
      </c>
      <c r="E48" s="57">
        <v>3</v>
      </c>
      <c r="F48" s="58"/>
      <c r="G48" s="59"/>
      <c r="H48" s="60"/>
      <c r="I48" s="60"/>
      <c r="J48" s="61">
        <f>IF(ISNUMBER($F48),IF(ISNUMBER(#REF!),ROUND($F48*#REF!,2),ROUND($F48*$E48,2)),IF(ISNUMBER(#REF!),ROUND($H48*#REF!,2),ROUND($H48*$E48,2)))</f>
        <v>0</v>
      </c>
      <c r="K48" s="49"/>
    </row>
    <row r="49" spans="1:11" ht="18.75" customHeight="1">
      <c r="A49" s="54" t="s">
        <v>112</v>
      </c>
      <c r="B49" s="43"/>
      <c r="C49" s="63" t="s">
        <v>113</v>
      </c>
      <c r="D49" s="56" t="s">
        <v>85</v>
      </c>
      <c r="E49" s="57">
        <v>1</v>
      </c>
      <c r="F49" s="58"/>
      <c r="G49" s="59"/>
      <c r="H49" s="60"/>
      <c r="I49" s="60"/>
      <c r="J49" s="61">
        <f>IF(ISNUMBER($F49),IF(ISNUMBER(#REF!),ROUND($F49*#REF!,2),ROUND($F49*$E49,2)),IF(ISNUMBER(#REF!),ROUND($H49*#REF!,2),ROUND($H49*$E49,2)))</f>
        <v>0</v>
      </c>
      <c r="K49" s="49"/>
    </row>
    <row r="50" spans="1:11" ht="18.75" customHeight="1">
      <c r="A50" s="54" t="s">
        <v>114</v>
      </c>
      <c r="B50" s="43"/>
      <c r="C50" s="63" t="s">
        <v>115</v>
      </c>
      <c r="D50" s="56" t="s">
        <v>55</v>
      </c>
      <c r="E50" s="62">
        <v>10</v>
      </c>
      <c r="F50" s="58"/>
      <c r="G50" s="59"/>
      <c r="H50" s="60"/>
      <c r="I50" s="60"/>
      <c r="J50" s="61">
        <f>IF(ISNUMBER($F50),IF(ISNUMBER(#REF!),ROUND($F50*#REF!,2),ROUND($F50*$E50,2)),IF(ISNUMBER(#REF!),ROUND($H50*#REF!,2),ROUND($H50*$E50,2)))</f>
        <v>0</v>
      </c>
      <c r="K50" s="49"/>
    </row>
    <row r="51" spans="1:11" ht="15" customHeight="1">
      <c r="A51" s="171"/>
      <c r="B51" s="172"/>
      <c r="C51" s="172"/>
      <c r="D51" s="172"/>
      <c r="E51" s="172"/>
      <c r="F51" s="172"/>
      <c r="J51" s="64">
        <f>SUM(J$47:J$50)</f>
        <v>0</v>
      </c>
      <c r="K51" s="65"/>
    </row>
    <row r="52" spans="1:11" ht="15" customHeight="1">
      <c r="A52" s="171" t="s">
        <v>116</v>
      </c>
      <c r="B52" s="172"/>
      <c r="C52" s="172"/>
      <c r="D52" s="172"/>
      <c r="E52" s="172"/>
      <c r="F52" s="172"/>
      <c r="J52" s="64">
        <f>SUM(J$25:J$29)+SUM(J$31:J$32)+SUM(J$34:J$35)+SUM(J$37:J$40)+SUM(J$42:J$43)+J$45+SUM(J$47:J$50)</f>
        <v>0</v>
      </c>
      <c r="K52" s="65"/>
    </row>
    <row r="53" spans="1:11" ht="22.5" customHeight="1">
      <c r="A53" s="52" t="s">
        <v>117</v>
      </c>
      <c r="B53" s="43"/>
      <c r="C53" s="53" t="s">
        <v>118</v>
      </c>
      <c r="D53" s="45"/>
      <c r="E53" s="47"/>
      <c r="F53" s="47"/>
      <c r="G53" s="46"/>
      <c r="H53" s="46"/>
      <c r="I53" s="46"/>
      <c r="J53" s="48"/>
      <c r="K53" s="49"/>
    </row>
    <row r="54" spans="1:11" ht="18.75" customHeight="1">
      <c r="A54" s="54" t="s">
        <v>119</v>
      </c>
      <c r="B54" s="43"/>
      <c r="C54" s="55" t="s">
        <v>120</v>
      </c>
      <c r="D54" s="45"/>
      <c r="E54" s="47"/>
      <c r="F54" s="47"/>
      <c r="G54" s="46"/>
      <c r="H54" s="46"/>
      <c r="I54" s="46"/>
      <c r="J54" s="48"/>
      <c r="K54" s="49"/>
    </row>
    <row r="55" spans="1:11" ht="18.75" customHeight="1">
      <c r="A55" s="54" t="s">
        <v>121</v>
      </c>
      <c r="B55" s="43"/>
      <c r="C55" s="63" t="s">
        <v>122</v>
      </c>
      <c r="D55" s="56" t="s">
        <v>55</v>
      </c>
      <c r="E55" s="62">
        <v>1150</v>
      </c>
      <c r="F55" s="58"/>
      <c r="G55" s="59"/>
      <c r="H55" s="60"/>
      <c r="I55" s="60"/>
      <c r="J55" s="61">
        <f>IF(ISNUMBER($F55),IF(ISNUMBER(#REF!),ROUND($F55*#REF!,2),ROUND($F55*$E55,2)),IF(ISNUMBER(#REF!),ROUND($H55*#REF!,2),ROUND($H55*$E55,2)))</f>
        <v>0</v>
      </c>
      <c r="K55" s="49"/>
    </row>
    <row r="56" spans="1:11" ht="18.75" customHeight="1">
      <c r="A56" s="54" t="s">
        <v>123</v>
      </c>
      <c r="B56" s="43"/>
      <c r="C56" s="63" t="s">
        <v>124</v>
      </c>
      <c r="D56" s="56" t="s">
        <v>55</v>
      </c>
      <c r="E56" s="62">
        <v>4150</v>
      </c>
      <c r="F56" s="58"/>
      <c r="G56" s="59"/>
      <c r="H56" s="60"/>
      <c r="I56" s="60"/>
      <c r="J56" s="61">
        <f>IF(ISNUMBER($F56),IF(ISNUMBER(#REF!),ROUND($F56*#REF!,2),ROUND($F56*$E56,2)),IF(ISNUMBER(#REF!),ROUND($H56*#REF!,2),ROUND($H56*$E56,2)))</f>
        <v>0</v>
      </c>
      <c r="K56" s="49"/>
    </row>
    <row r="57" spans="1:11" ht="18.75" customHeight="1">
      <c r="A57" s="54" t="s">
        <v>125</v>
      </c>
      <c r="B57" s="43"/>
      <c r="C57" s="63" t="s">
        <v>126</v>
      </c>
      <c r="D57" s="56" t="s">
        <v>55</v>
      </c>
      <c r="E57" s="62">
        <v>5350</v>
      </c>
      <c r="F57" s="58"/>
      <c r="G57" s="59"/>
      <c r="H57" s="60"/>
      <c r="I57" s="60"/>
      <c r="J57" s="61">
        <f>IF(ISNUMBER($F57),IF(ISNUMBER(#REF!),ROUND($F57*#REF!,2),ROUND($F57*$E57,2)),IF(ISNUMBER(#REF!),ROUND($H57*#REF!,2),ROUND($H57*$E57,2)))</f>
        <v>0</v>
      </c>
      <c r="K57" s="49"/>
    </row>
    <row r="58" spans="1:11" ht="18.75" customHeight="1">
      <c r="A58" s="54" t="s">
        <v>127</v>
      </c>
      <c r="B58" s="43"/>
      <c r="C58" s="63" t="s">
        <v>128</v>
      </c>
      <c r="D58" s="56" t="s">
        <v>55</v>
      </c>
      <c r="E58" s="62">
        <v>550</v>
      </c>
      <c r="F58" s="58"/>
      <c r="G58" s="59"/>
      <c r="H58" s="60"/>
      <c r="I58" s="60"/>
      <c r="J58" s="61">
        <f>IF(ISNUMBER($F58),IF(ISNUMBER(#REF!),ROUND($F58*#REF!,2),ROUND($F58*$E58,2)),IF(ISNUMBER(#REF!),ROUND($H58*#REF!,2),ROUND($H58*$E58,2)))</f>
        <v>0</v>
      </c>
      <c r="K58" s="49"/>
    </row>
    <row r="59" spans="1:11" ht="18.75" customHeight="1">
      <c r="A59" s="54" t="s">
        <v>129</v>
      </c>
      <c r="B59" s="43"/>
      <c r="C59" s="63" t="s">
        <v>130</v>
      </c>
      <c r="D59" s="56" t="s">
        <v>55</v>
      </c>
      <c r="E59" s="62">
        <v>720</v>
      </c>
      <c r="F59" s="58"/>
      <c r="G59" s="59"/>
      <c r="H59" s="60"/>
      <c r="I59" s="60"/>
      <c r="J59" s="61">
        <f>IF(ISNUMBER($F59),IF(ISNUMBER(#REF!),ROUND($F59*#REF!,2),ROUND($F59*$E59,2)),IF(ISNUMBER(#REF!),ROUND($H59*#REF!,2),ROUND($H59*$E59,2)))</f>
        <v>0</v>
      </c>
      <c r="K59" s="49"/>
    </row>
    <row r="60" spans="1:11" ht="15" customHeight="1">
      <c r="A60" s="171"/>
      <c r="B60" s="172"/>
      <c r="C60" s="172"/>
      <c r="D60" s="172"/>
      <c r="E60" s="172"/>
      <c r="F60" s="172"/>
      <c r="J60" s="64">
        <f>SUM(J$55:J$59)</f>
        <v>0</v>
      </c>
      <c r="K60" s="65"/>
    </row>
    <row r="61" spans="1:11" ht="18.75" customHeight="1">
      <c r="A61" s="54" t="s">
        <v>131</v>
      </c>
      <c r="B61" s="43"/>
      <c r="C61" s="55" t="s">
        <v>132</v>
      </c>
      <c r="D61" s="56" t="s">
        <v>72</v>
      </c>
      <c r="E61" s="66">
        <v>8950</v>
      </c>
      <c r="F61" s="58"/>
      <c r="G61" s="59"/>
      <c r="H61" s="60"/>
      <c r="I61" s="60"/>
      <c r="J61" s="61">
        <f>IF(ISNUMBER($F61),IF(ISNUMBER(#REF!),ROUND($F61*#REF!,2),ROUND($F61*$E61,2)),IF(ISNUMBER(#REF!),ROUND($H61*#REF!,2),ROUND($H61*$E61,2)))</f>
        <v>0</v>
      </c>
      <c r="K61" s="49"/>
    </row>
    <row r="62" spans="1:11" ht="18.75" customHeight="1">
      <c r="A62" s="54" t="s">
        <v>133</v>
      </c>
      <c r="B62" s="43"/>
      <c r="C62" s="55" t="s">
        <v>134</v>
      </c>
      <c r="D62" s="45"/>
      <c r="E62" s="47"/>
      <c r="F62" s="47"/>
      <c r="G62" s="46"/>
      <c r="H62" s="46"/>
      <c r="I62" s="46"/>
      <c r="J62" s="48"/>
      <c r="K62" s="49"/>
    </row>
    <row r="63" spans="1:11" ht="18.75" customHeight="1">
      <c r="A63" s="54" t="s">
        <v>135</v>
      </c>
      <c r="B63" s="43"/>
      <c r="C63" s="63" t="s">
        <v>136</v>
      </c>
      <c r="D63" s="56" t="s">
        <v>85</v>
      </c>
      <c r="E63" s="57">
        <v>18</v>
      </c>
      <c r="F63" s="58"/>
      <c r="G63" s="59"/>
      <c r="H63" s="60"/>
      <c r="I63" s="60"/>
      <c r="J63" s="61">
        <f>IF(ISNUMBER($F63),IF(ISNUMBER(#REF!),ROUND($F63*#REF!,2),ROUND($F63*$E63,2)),IF(ISNUMBER(#REF!),ROUND($H63*#REF!,2),ROUND($H63*$E63,2)))</f>
        <v>0</v>
      </c>
      <c r="K63" s="49"/>
    </row>
    <row r="64" spans="1:11" ht="15" customHeight="1">
      <c r="A64" s="171"/>
      <c r="B64" s="172"/>
      <c r="C64" s="172"/>
      <c r="D64" s="172"/>
      <c r="E64" s="172"/>
      <c r="F64" s="172"/>
      <c r="J64" s="64">
        <f>J$63</f>
        <v>0</v>
      </c>
      <c r="K64" s="65"/>
    </row>
    <row r="65" spans="1:11" ht="15" customHeight="1">
      <c r="A65" s="171" t="s">
        <v>137</v>
      </c>
      <c r="B65" s="172"/>
      <c r="C65" s="172"/>
      <c r="D65" s="172"/>
      <c r="E65" s="172"/>
      <c r="F65" s="172"/>
      <c r="J65" s="64">
        <f>SUM(J$55:J$59)+J$61+J$63</f>
        <v>0</v>
      </c>
      <c r="K65" s="65"/>
    </row>
    <row r="66" spans="1:11" ht="22.5" customHeight="1">
      <c r="A66" s="52" t="s">
        <v>138</v>
      </c>
      <c r="B66" s="43"/>
      <c r="C66" s="53" t="s">
        <v>139</v>
      </c>
      <c r="D66" s="45"/>
      <c r="E66" s="47"/>
      <c r="F66" s="47"/>
      <c r="G66" s="46"/>
      <c r="H66" s="46"/>
      <c r="I66" s="46"/>
      <c r="J66" s="48"/>
      <c r="K66" s="49"/>
    </row>
    <row r="67" spans="1:11" ht="18.75" customHeight="1">
      <c r="A67" s="54" t="s">
        <v>140</v>
      </c>
      <c r="B67" s="43"/>
      <c r="C67" s="55" t="s">
        <v>141</v>
      </c>
      <c r="D67" s="45"/>
      <c r="E67" s="47"/>
      <c r="F67" s="47"/>
      <c r="G67" s="46"/>
      <c r="H67" s="46"/>
      <c r="I67" s="46"/>
      <c r="J67" s="48"/>
      <c r="K67" s="49"/>
    </row>
    <row r="68" spans="1:11" ht="18.75" customHeight="1">
      <c r="A68" s="54" t="s">
        <v>142</v>
      </c>
      <c r="B68" s="43"/>
      <c r="C68" s="63" t="s">
        <v>143</v>
      </c>
      <c r="D68" s="56" t="s">
        <v>55</v>
      </c>
      <c r="E68" s="62">
        <v>40</v>
      </c>
      <c r="F68" s="58"/>
      <c r="G68" s="59"/>
      <c r="H68" s="60"/>
      <c r="I68" s="60"/>
      <c r="J68" s="61">
        <f>IF(ISNUMBER($F68),IF(ISNUMBER(#REF!),ROUND($F68*#REF!,2),ROUND($F68*$E68,2)),IF(ISNUMBER(#REF!),ROUND($H68*#REF!,2),ROUND($H68*$E68,2)))</f>
        <v>0</v>
      </c>
      <c r="K68" s="49"/>
    </row>
    <row r="69" spans="1:11" ht="15" customHeight="1">
      <c r="A69" s="171"/>
      <c r="B69" s="172"/>
      <c r="C69" s="172"/>
      <c r="D69" s="172"/>
      <c r="E69" s="172"/>
      <c r="F69" s="172"/>
      <c r="J69" s="64">
        <f>J$68</f>
        <v>0</v>
      </c>
      <c r="K69" s="65"/>
    </row>
    <row r="70" spans="1:11" ht="18.75" customHeight="1">
      <c r="A70" s="54" t="s">
        <v>144</v>
      </c>
      <c r="B70" s="43"/>
      <c r="C70" s="55" t="s">
        <v>145</v>
      </c>
      <c r="D70" s="45"/>
      <c r="E70" s="47"/>
      <c r="F70" s="47"/>
      <c r="G70" s="46"/>
      <c r="H70" s="46"/>
      <c r="I70" s="46"/>
      <c r="J70" s="48"/>
      <c r="K70" s="49"/>
    </row>
    <row r="71" spans="1:11" ht="18.75" customHeight="1">
      <c r="A71" s="54" t="s">
        <v>146</v>
      </c>
      <c r="B71" s="43"/>
      <c r="C71" s="63" t="s">
        <v>147</v>
      </c>
      <c r="D71" s="56" t="s">
        <v>72</v>
      </c>
      <c r="E71" s="66">
        <v>105</v>
      </c>
      <c r="F71" s="58"/>
      <c r="G71" s="59"/>
      <c r="H71" s="60"/>
      <c r="I71" s="60"/>
      <c r="J71" s="61">
        <f>IF(ISNUMBER($F71),IF(ISNUMBER(#REF!),ROUND($F71*#REF!,2),ROUND($F71*$E71,2)),IF(ISNUMBER(#REF!),ROUND($H71*#REF!,2),ROUND($H71*$E71,2)))</f>
        <v>0</v>
      </c>
      <c r="K71" s="49"/>
    </row>
    <row r="72" spans="1:11" ht="15" customHeight="1">
      <c r="A72" s="171"/>
      <c r="B72" s="172"/>
      <c r="C72" s="172"/>
      <c r="D72" s="172"/>
      <c r="E72" s="172"/>
      <c r="F72" s="172"/>
      <c r="J72" s="64">
        <f>J$71</f>
        <v>0</v>
      </c>
      <c r="K72" s="65"/>
    </row>
    <row r="73" spans="1:11" ht="18.75" customHeight="1">
      <c r="A73" s="54" t="s">
        <v>148</v>
      </c>
      <c r="B73" s="43"/>
      <c r="C73" s="55" t="s">
        <v>149</v>
      </c>
      <c r="D73" s="45"/>
      <c r="E73" s="47"/>
      <c r="F73" s="47"/>
      <c r="G73" s="46"/>
      <c r="H73" s="46"/>
      <c r="I73" s="46"/>
      <c r="J73" s="48"/>
      <c r="K73" s="49"/>
    </row>
    <row r="74" spans="1:11" ht="18.75" customHeight="1">
      <c r="A74" s="54" t="s">
        <v>150</v>
      </c>
      <c r="B74" s="43"/>
      <c r="C74" s="63" t="s">
        <v>151</v>
      </c>
      <c r="D74" s="56" t="s">
        <v>67</v>
      </c>
      <c r="E74" s="66">
        <v>35</v>
      </c>
      <c r="F74" s="58"/>
      <c r="G74" s="59"/>
      <c r="H74" s="60"/>
      <c r="I74" s="60"/>
      <c r="J74" s="61">
        <f>IF(ISNUMBER($F74),IF(ISNUMBER(#REF!),ROUND($F74*#REF!,2),ROUND($F74*$E74,2)),IF(ISNUMBER(#REF!),ROUND($H74*#REF!,2),ROUND($H74*$E74,2)))</f>
        <v>0</v>
      </c>
      <c r="K74" s="49"/>
    </row>
    <row r="75" spans="1:11" ht="15" customHeight="1">
      <c r="A75" s="171"/>
      <c r="B75" s="172"/>
      <c r="C75" s="172"/>
      <c r="D75" s="172"/>
      <c r="E75" s="172"/>
      <c r="F75" s="172"/>
      <c r="J75" s="64">
        <f>J$74</f>
        <v>0</v>
      </c>
      <c r="K75" s="65"/>
    </row>
    <row r="76" spans="1:11" ht="18.75" customHeight="1">
      <c r="A76" s="54" t="s">
        <v>152</v>
      </c>
      <c r="B76" s="43"/>
      <c r="C76" s="55" t="s">
        <v>153</v>
      </c>
      <c r="D76" s="56" t="s">
        <v>85</v>
      </c>
      <c r="E76" s="57">
        <v>1</v>
      </c>
      <c r="F76" s="58"/>
      <c r="G76" s="59"/>
      <c r="H76" s="60"/>
      <c r="I76" s="60"/>
      <c r="J76" s="61">
        <f>IF(ISNUMBER($F76),IF(ISNUMBER(#REF!),ROUND($F76*#REF!,2),ROUND($F76*$E76,2)),IF(ISNUMBER(#REF!),ROUND($H76*#REF!,2),ROUND($H76*$E76,2)))</f>
        <v>0</v>
      </c>
      <c r="K76" s="49"/>
    </row>
    <row r="77" spans="1:11" ht="18.75" customHeight="1">
      <c r="A77" s="54" t="s">
        <v>154</v>
      </c>
      <c r="B77" s="43"/>
      <c r="C77" s="55" t="s">
        <v>155</v>
      </c>
      <c r="D77" s="45"/>
      <c r="E77" s="47"/>
      <c r="F77" s="47"/>
      <c r="G77" s="46"/>
      <c r="H77" s="46"/>
      <c r="I77" s="46"/>
      <c r="J77" s="48"/>
      <c r="K77" s="49"/>
    </row>
    <row r="78" spans="1:11" ht="18.75" customHeight="1">
      <c r="A78" s="54" t="s">
        <v>156</v>
      </c>
      <c r="B78" s="43"/>
      <c r="C78" s="63" t="s">
        <v>157</v>
      </c>
      <c r="D78" s="56" t="s">
        <v>55</v>
      </c>
      <c r="E78" s="62">
        <v>2.5</v>
      </c>
      <c r="F78" s="58"/>
      <c r="G78" s="59"/>
      <c r="H78" s="60"/>
      <c r="I78" s="60"/>
      <c r="J78" s="61">
        <f>IF(ISNUMBER($F78),IF(ISNUMBER(#REF!),ROUND($F78*#REF!,2),ROUND($F78*$E78,2)),IF(ISNUMBER(#REF!),ROUND($H78*#REF!,2),ROUND($H78*$E78,2)))</f>
        <v>0</v>
      </c>
      <c r="K78" s="49"/>
    </row>
    <row r="79" spans="1:11" ht="18.75" customHeight="1">
      <c r="A79" s="54" t="s">
        <v>158</v>
      </c>
      <c r="B79" s="43"/>
      <c r="C79" s="63" t="s">
        <v>159</v>
      </c>
      <c r="D79" s="56" t="s">
        <v>55</v>
      </c>
      <c r="E79" s="62">
        <v>7</v>
      </c>
      <c r="F79" s="58"/>
      <c r="G79" s="59"/>
      <c r="H79" s="60"/>
      <c r="I79" s="60"/>
      <c r="J79" s="61">
        <f>IF(ISNUMBER($F79),IF(ISNUMBER(#REF!),ROUND($F79*#REF!,2),ROUND($F79*$E79,2)),IF(ISNUMBER(#REF!),ROUND($H79*#REF!,2),ROUND($H79*$E79,2)))</f>
        <v>0</v>
      </c>
      <c r="K79" s="49"/>
    </row>
    <row r="80" spans="1:11" ht="15" customHeight="1">
      <c r="A80" s="171"/>
      <c r="B80" s="172"/>
      <c r="C80" s="172"/>
      <c r="D80" s="172"/>
      <c r="E80" s="172"/>
      <c r="F80" s="172"/>
      <c r="J80" s="64">
        <f>SUM(J$78:J$79)</f>
        <v>0</v>
      </c>
      <c r="K80" s="65"/>
    </row>
    <row r="81" spans="1:11" ht="18.75" customHeight="1">
      <c r="A81" s="54" t="s">
        <v>160</v>
      </c>
      <c r="B81" s="43"/>
      <c r="C81" s="55" t="s">
        <v>99</v>
      </c>
      <c r="D81" s="45"/>
      <c r="E81" s="47"/>
      <c r="F81" s="47"/>
      <c r="G81" s="46"/>
      <c r="H81" s="46"/>
      <c r="I81" s="46"/>
      <c r="J81" s="48"/>
      <c r="K81" s="49"/>
    </row>
    <row r="82" spans="1:11" ht="18.75" customHeight="1">
      <c r="A82" s="54" t="s">
        <v>161</v>
      </c>
      <c r="B82" s="43"/>
      <c r="C82" s="63" t="s">
        <v>162</v>
      </c>
      <c r="D82" s="56" t="s">
        <v>55</v>
      </c>
      <c r="E82" s="62">
        <v>24</v>
      </c>
      <c r="F82" s="58"/>
      <c r="G82" s="59"/>
      <c r="H82" s="60"/>
      <c r="I82" s="60"/>
      <c r="J82" s="61">
        <f>IF(ISNUMBER($F82),IF(ISNUMBER(#REF!),ROUND($F82*#REF!,2),ROUND($F82*$E82,2)),IF(ISNUMBER(#REF!),ROUND($H82*#REF!,2),ROUND($H82*$E82,2)))</f>
        <v>0</v>
      </c>
      <c r="K82" s="49"/>
    </row>
    <row r="83" spans="1:11" ht="18.75" customHeight="1">
      <c r="A83" s="54" t="s">
        <v>163</v>
      </c>
      <c r="B83" s="43"/>
      <c r="C83" s="63" t="s">
        <v>164</v>
      </c>
      <c r="D83" s="56" t="s">
        <v>55</v>
      </c>
      <c r="E83" s="62">
        <v>4</v>
      </c>
      <c r="F83" s="58"/>
      <c r="G83" s="59"/>
      <c r="H83" s="60"/>
      <c r="I83" s="60"/>
      <c r="J83" s="61">
        <f>IF(ISNUMBER($F83),IF(ISNUMBER(#REF!),ROUND($F83*#REF!,2),ROUND($F83*$E83,2)),IF(ISNUMBER(#REF!),ROUND($H83*#REF!,2),ROUND($H83*$E83,2)))</f>
        <v>0</v>
      </c>
      <c r="K83" s="49"/>
    </row>
    <row r="84" spans="1:11" ht="15" customHeight="1">
      <c r="A84" s="171"/>
      <c r="B84" s="172"/>
      <c r="C84" s="172"/>
      <c r="D84" s="172"/>
      <c r="E84" s="172"/>
      <c r="F84" s="172"/>
      <c r="J84" s="64">
        <f>SUM(J$82:J$83)</f>
        <v>0</v>
      </c>
      <c r="K84" s="65"/>
    </row>
    <row r="85" spans="1:11" ht="18.75" customHeight="1">
      <c r="A85" s="54" t="s">
        <v>165</v>
      </c>
      <c r="B85" s="43"/>
      <c r="C85" s="55" t="s">
        <v>84</v>
      </c>
      <c r="D85" s="45"/>
      <c r="E85" s="47"/>
      <c r="F85" s="47"/>
      <c r="G85" s="46"/>
      <c r="H85" s="46"/>
      <c r="I85" s="46"/>
      <c r="J85" s="48"/>
      <c r="K85" s="49"/>
    </row>
    <row r="86" spans="1:11" ht="18.75" customHeight="1">
      <c r="A86" s="54" t="s">
        <v>166</v>
      </c>
      <c r="B86" s="43"/>
      <c r="C86" s="63" t="s">
        <v>167</v>
      </c>
      <c r="D86" s="56" t="s">
        <v>85</v>
      </c>
      <c r="E86" s="57">
        <v>1</v>
      </c>
      <c r="F86" s="58"/>
      <c r="G86" s="59"/>
      <c r="H86" s="60"/>
      <c r="I86" s="60"/>
      <c r="J86" s="61">
        <f>IF(ISNUMBER($F86),IF(ISNUMBER(#REF!),ROUND($F86*#REF!,2),ROUND($F86*$E86,2)),IF(ISNUMBER(#REF!),ROUND($H86*#REF!,2),ROUND($H86*$E86,2)))</f>
        <v>0</v>
      </c>
      <c r="K86" s="49"/>
    </row>
    <row r="87" spans="1:11" ht="15" customHeight="1">
      <c r="A87" s="171"/>
      <c r="B87" s="172"/>
      <c r="C87" s="172"/>
      <c r="D87" s="172"/>
      <c r="E87" s="172"/>
      <c r="F87" s="172"/>
      <c r="J87" s="64">
        <f>J$86</f>
        <v>0</v>
      </c>
      <c r="K87" s="65"/>
    </row>
    <row r="88" spans="1:11" ht="18.75" customHeight="1">
      <c r="A88" s="54" t="s">
        <v>168</v>
      </c>
      <c r="B88" s="43"/>
      <c r="C88" s="55" t="s">
        <v>87</v>
      </c>
      <c r="D88" s="45"/>
      <c r="E88" s="47"/>
      <c r="F88" s="47"/>
      <c r="G88" s="46"/>
      <c r="H88" s="46"/>
      <c r="I88" s="46"/>
      <c r="J88" s="48"/>
      <c r="K88" s="49"/>
    </row>
    <row r="89" spans="1:11" ht="18.75" customHeight="1">
      <c r="A89" s="54" t="s">
        <v>169</v>
      </c>
      <c r="B89" s="43"/>
      <c r="C89" s="63" t="s">
        <v>170</v>
      </c>
      <c r="D89" s="56" t="s">
        <v>85</v>
      </c>
      <c r="E89" s="57">
        <v>1</v>
      </c>
      <c r="F89" s="58"/>
      <c r="G89" s="59"/>
      <c r="H89" s="60"/>
      <c r="I89" s="60"/>
      <c r="J89" s="61">
        <f>IF(ISNUMBER($F89),IF(ISNUMBER(#REF!),ROUND($F89*#REF!,2),ROUND($F89*$E89,2)),IF(ISNUMBER(#REF!),ROUND($H89*#REF!,2),ROUND($H89*$E89,2)))</f>
        <v>0</v>
      </c>
      <c r="K89" s="49"/>
    </row>
    <row r="90" spans="1:11" ht="15" customHeight="1">
      <c r="A90" s="171"/>
      <c r="B90" s="172"/>
      <c r="C90" s="172"/>
      <c r="D90" s="172"/>
      <c r="E90" s="172"/>
      <c r="F90" s="172"/>
      <c r="J90" s="64">
        <f>J$89</f>
        <v>0</v>
      </c>
      <c r="K90" s="65"/>
    </row>
    <row r="91" spans="1:11" ht="18.75" customHeight="1">
      <c r="A91" s="54" t="s">
        <v>171</v>
      </c>
      <c r="B91" s="43"/>
      <c r="C91" s="55" t="s">
        <v>172</v>
      </c>
      <c r="D91" s="45"/>
      <c r="E91" s="47"/>
      <c r="F91" s="47"/>
      <c r="G91" s="46"/>
      <c r="H91" s="46"/>
      <c r="I91" s="46"/>
      <c r="J91" s="48"/>
      <c r="K91" s="49"/>
    </row>
    <row r="92" spans="1:11" ht="18.75" customHeight="1">
      <c r="A92" s="54" t="s">
        <v>173</v>
      </c>
      <c r="B92" s="43"/>
      <c r="C92" s="63" t="s">
        <v>174</v>
      </c>
      <c r="D92" s="56" t="s">
        <v>85</v>
      </c>
      <c r="E92" s="57">
        <v>1</v>
      </c>
      <c r="F92" s="58"/>
      <c r="G92" s="59"/>
      <c r="H92" s="60"/>
      <c r="I92" s="60"/>
      <c r="J92" s="61">
        <f>IF(ISNUMBER($F92),IF(ISNUMBER(#REF!),ROUND($F92*#REF!,2),ROUND($F92*$E92,2)),IF(ISNUMBER(#REF!),ROUND($H92*#REF!,2),ROUND($H92*$E92,2)))</f>
        <v>0</v>
      </c>
      <c r="K92" s="49"/>
    </row>
    <row r="93" spans="1:11" ht="18.75" customHeight="1">
      <c r="A93" s="54" t="s">
        <v>175</v>
      </c>
      <c r="B93" s="43"/>
      <c r="C93" s="63" t="s">
        <v>176</v>
      </c>
      <c r="D93" s="56" t="s">
        <v>85</v>
      </c>
      <c r="E93" s="57">
        <v>1</v>
      </c>
      <c r="F93" s="58"/>
      <c r="G93" s="59"/>
      <c r="H93" s="60"/>
      <c r="I93" s="60"/>
      <c r="J93" s="61">
        <f>IF(ISNUMBER($F93),IF(ISNUMBER(#REF!),ROUND($F93*#REF!,2),ROUND($F93*$E93,2)),IF(ISNUMBER(#REF!),ROUND($H93*#REF!,2),ROUND($H93*$E93,2)))</f>
        <v>0</v>
      </c>
      <c r="K93" s="49"/>
    </row>
    <row r="94" spans="1:11" ht="15" customHeight="1">
      <c r="A94" s="171"/>
      <c r="B94" s="172"/>
      <c r="C94" s="172"/>
      <c r="D94" s="172"/>
      <c r="E94" s="172"/>
      <c r="F94" s="172"/>
      <c r="J94" s="64">
        <f>SUM(J$92:J$93)</f>
        <v>0</v>
      </c>
      <c r="K94" s="65"/>
    </row>
    <row r="95" spans="1:11" ht="18.75" customHeight="1">
      <c r="A95" s="54" t="s">
        <v>177</v>
      </c>
      <c r="B95" s="43"/>
      <c r="C95" s="55" t="s">
        <v>178</v>
      </c>
      <c r="D95" s="56" t="s">
        <v>67</v>
      </c>
      <c r="E95" s="66">
        <v>30</v>
      </c>
      <c r="F95" s="58"/>
      <c r="G95" s="59"/>
      <c r="H95" s="60"/>
      <c r="I95" s="60"/>
      <c r="J95" s="61">
        <f>IF(ISNUMBER($F95),IF(ISNUMBER(#REF!),ROUND($F95*#REF!,2),ROUND($F95*$E95,2)),IF(ISNUMBER(#REF!),ROUND($H95*#REF!,2),ROUND($H95*$E95,2)))</f>
        <v>0</v>
      </c>
      <c r="K95" s="49"/>
    </row>
    <row r="96" spans="1:11" ht="18.75" customHeight="1">
      <c r="A96" s="54" t="s">
        <v>179</v>
      </c>
      <c r="B96" s="43"/>
      <c r="C96" s="63" t="s">
        <v>180</v>
      </c>
      <c r="D96" s="56" t="s">
        <v>42</v>
      </c>
      <c r="E96" s="57">
        <v>1</v>
      </c>
      <c r="F96" s="58"/>
      <c r="G96" s="59"/>
      <c r="H96" s="60"/>
      <c r="I96" s="60"/>
      <c r="J96" s="61">
        <f>IF(ISNUMBER($F96),IF(ISNUMBER(#REF!),ROUND($F96*#REF!,2),ROUND($F96*$E96,2)),IF(ISNUMBER(#REF!),ROUND($H96*#REF!,2),ROUND($H96*$E96,2)))</f>
        <v>0</v>
      </c>
      <c r="K96" s="49"/>
    </row>
    <row r="97" spans="1:11" ht="15" customHeight="1">
      <c r="A97" s="171"/>
      <c r="B97" s="172"/>
      <c r="C97" s="172"/>
      <c r="D97" s="172"/>
      <c r="E97" s="172"/>
      <c r="F97" s="172"/>
      <c r="J97" s="64">
        <f>J$96</f>
        <v>0</v>
      </c>
      <c r="K97" s="65"/>
    </row>
    <row r="98" spans="1:11" ht="18.75" customHeight="1">
      <c r="A98" s="54" t="s">
        <v>181</v>
      </c>
      <c r="B98" s="43"/>
      <c r="C98" s="55" t="s">
        <v>182</v>
      </c>
      <c r="D98" s="56" t="s">
        <v>85</v>
      </c>
      <c r="E98" s="57">
        <v>1</v>
      </c>
      <c r="F98" s="58"/>
      <c r="G98" s="59"/>
      <c r="H98" s="60"/>
      <c r="I98" s="60"/>
      <c r="J98" s="61">
        <f>IF(ISNUMBER($F98),IF(ISNUMBER(#REF!),ROUND($F98*#REF!,2),ROUND($F98*$E98,2)),IF(ISNUMBER(#REF!),ROUND($H98*#REF!,2),ROUND($H98*$E98,2)))</f>
        <v>0</v>
      </c>
      <c r="K98" s="49"/>
    </row>
    <row r="99" spans="1:11" ht="18.75" customHeight="1">
      <c r="A99" s="54" t="s">
        <v>183</v>
      </c>
      <c r="B99" s="43"/>
      <c r="C99" s="55" t="s">
        <v>184</v>
      </c>
      <c r="D99" s="56" t="s">
        <v>67</v>
      </c>
      <c r="E99" s="66">
        <v>30</v>
      </c>
      <c r="F99" s="58"/>
      <c r="G99" s="59"/>
      <c r="H99" s="60"/>
      <c r="I99" s="60"/>
      <c r="J99" s="61">
        <f>IF(ISNUMBER($F99),IF(ISNUMBER(#REF!),ROUND($F99*#REF!,2),ROUND($F99*$E99,2)),IF(ISNUMBER(#REF!),ROUND($H99*#REF!,2),ROUND($H99*$E99,2)))</f>
        <v>0</v>
      </c>
      <c r="K99" s="49"/>
    </row>
    <row r="100" spans="1:11" ht="15" customHeight="1">
      <c r="A100" s="171" t="s">
        <v>185</v>
      </c>
      <c r="B100" s="172"/>
      <c r="C100" s="172"/>
      <c r="D100" s="172"/>
      <c r="E100" s="172"/>
      <c r="F100" s="172"/>
      <c r="J100" s="64">
        <f>J$68+J$71+J$74+J$76+SUM(J$78:J$79)+SUM(J$82:J$83)+J$86+J$89+SUM(J$92:J$93)+SUM(J$95:J$96)+SUM(J$98:J$99)</f>
        <v>0</v>
      </c>
      <c r="K100" s="65"/>
    </row>
    <row r="101" spans="1:11" ht="22.5" customHeight="1">
      <c r="A101" s="52" t="s">
        <v>186</v>
      </c>
      <c r="B101" s="43"/>
      <c r="C101" s="53" t="s">
        <v>187</v>
      </c>
      <c r="D101" s="45"/>
      <c r="E101" s="47"/>
      <c r="F101" s="47"/>
      <c r="G101" s="46"/>
      <c r="H101" s="46"/>
      <c r="I101" s="46"/>
      <c r="J101" s="48"/>
      <c r="K101" s="49"/>
    </row>
    <row r="102" spans="1:11" ht="18.75" customHeight="1">
      <c r="A102" s="54" t="s">
        <v>188</v>
      </c>
      <c r="B102" s="43"/>
      <c r="C102" s="55" t="s">
        <v>141</v>
      </c>
      <c r="D102" s="45"/>
      <c r="E102" s="47"/>
      <c r="F102" s="47"/>
      <c r="G102" s="46"/>
      <c r="H102" s="46"/>
      <c r="I102" s="46"/>
      <c r="J102" s="48"/>
      <c r="K102" s="49"/>
    </row>
    <row r="103" spans="1:11" ht="18.75" customHeight="1">
      <c r="A103" s="54" t="s">
        <v>189</v>
      </c>
      <c r="B103" s="43"/>
      <c r="C103" s="63" t="s">
        <v>143</v>
      </c>
      <c r="D103" s="56" t="s">
        <v>55</v>
      </c>
      <c r="E103" s="62">
        <v>1050</v>
      </c>
      <c r="F103" s="58"/>
      <c r="G103" s="59"/>
      <c r="H103" s="60"/>
      <c r="I103" s="60"/>
      <c r="J103" s="61">
        <f>IF(ISNUMBER($F103),IF(ISNUMBER(#REF!),ROUND($F103*#REF!,2),ROUND($F103*$E103,2)),IF(ISNUMBER(#REF!),ROUND($H103*#REF!,2),ROUND($H103*$E103,2)))</f>
        <v>0</v>
      </c>
      <c r="K103" s="49"/>
    </row>
    <row r="104" spans="1:11" ht="18.75" customHeight="1">
      <c r="A104" s="54" t="s">
        <v>190</v>
      </c>
      <c r="B104" s="43"/>
      <c r="C104" s="63" t="s">
        <v>57</v>
      </c>
      <c r="D104" s="56" t="s">
        <v>55</v>
      </c>
      <c r="E104" s="62">
        <v>450</v>
      </c>
      <c r="F104" s="58"/>
      <c r="G104" s="59"/>
      <c r="H104" s="60"/>
      <c r="I104" s="60"/>
      <c r="J104" s="61">
        <f>IF(ISNUMBER($F104),IF(ISNUMBER(#REF!),ROUND($F104*#REF!,2),ROUND($F104*$E104,2)),IF(ISNUMBER(#REF!),ROUND($H104*#REF!,2),ROUND($H104*$E104,2)))</f>
        <v>0</v>
      </c>
      <c r="K104" s="49"/>
    </row>
    <row r="105" spans="1:11" ht="15" customHeight="1">
      <c r="A105" s="171"/>
      <c r="B105" s="172"/>
      <c r="C105" s="172"/>
      <c r="D105" s="172"/>
      <c r="E105" s="172"/>
      <c r="F105" s="172"/>
      <c r="J105" s="64">
        <f>SUM(J$103:J$104)</f>
        <v>0</v>
      </c>
      <c r="K105" s="65"/>
    </row>
    <row r="106" spans="1:11" ht="18.75" customHeight="1">
      <c r="A106" s="54" t="s">
        <v>191</v>
      </c>
      <c r="B106" s="43"/>
      <c r="C106" s="55" t="s">
        <v>145</v>
      </c>
      <c r="D106" s="45"/>
      <c r="E106" s="47"/>
      <c r="F106" s="47"/>
      <c r="G106" s="46"/>
      <c r="H106" s="46"/>
      <c r="I106" s="46"/>
      <c r="J106" s="48"/>
      <c r="K106" s="49"/>
    </row>
    <row r="107" spans="1:11" ht="18.75" customHeight="1">
      <c r="A107" s="54" t="s">
        <v>192</v>
      </c>
      <c r="B107" s="43"/>
      <c r="C107" s="63" t="s">
        <v>147</v>
      </c>
      <c r="D107" s="56" t="s">
        <v>72</v>
      </c>
      <c r="E107" s="66">
        <v>150</v>
      </c>
      <c r="F107" s="58"/>
      <c r="G107" s="59"/>
      <c r="H107" s="60"/>
      <c r="I107" s="60"/>
      <c r="J107" s="61">
        <f>IF(ISNUMBER($F107),IF(ISNUMBER(#REF!),ROUND($F107*#REF!,2),ROUND($F107*$E107,2)),IF(ISNUMBER(#REF!),ROUND($H107*#REF!,2),ROUND($H107*$E107,2)))</f>
        <v>0</v>
      </c>
      <c r="K107" s="49"/>
    </row>
    <row r="108" spans="1:11" ht="18.75" customHeight="1">
      <c r="A108" s="54" t="s">
        <v>193</v>
      </c>
      <c r="B108" s="43"/>
      <c r="C108" s="63" t="s">
        <v>194</v>
      </c>
      <c r="D108" s="56" t="s">
        <v>72</v>
      </c>
      <c r="E108" s="66">
        <v>880</v>
      </c>
      <c r="F108" s="58"/>
      <c r="G108" s="59"/>
      <c r="H108" s="60"/>
      <c r="I108" s="60"/>
      <c r="J108" s="61">
        <f>IF(ISNUMBER($F108),IF(ISNUMBER(#REF!),ROUND($F108*#REF!,2),ROUND($F108*$E108,2)),IF(ISNUMBER(#REF!),ROUND($H108*#REF!,2),ROUND($H108*$E108,2)))</f>
        <v>0</v>
      </c>
      <c r="K108" s="49"/>
    </row>
    <row r="109" spans="1:11" ht="18.75" customHeight="1">
      <c r="A109" s="54" t="s">
        <v>195</v>
      </c>
      <c r="B109" s="43"/>
      <c r="C109" s="63" t="s">
        <v>57</v>
      </c>
      <c r="D109" s="56" t="s">
        <v>72</v>
      </c>
      <c r="E109" s="66">
        <v>580</v>
      </c>
      <c r="F109" s="58"/>
      <c r="G109" s="59"/>
      <c r="H109" s="60"/>
      <c r="I109" s="60"/>
      <c r="J109" s="61">
        <f>IF(ISNUMBER($F109),IF(ISNUMBER(#REF!),ROUND($F109*#REF!,2),ROUND($F109*$E109,2)),IF(ISNUMBER(#REF!),ROUND($H109*#REF!,2),ROUND($H109*$E109,2)))</f>
        <v>0</v>
      </c>
      <c r="K109" s="49"/>
    </row>
    <row r="110" spans="1:11" ht="15" customHeight="1">
      <c r="A110" s="171"/>
      <c r="B110" s="172"/>
      <c r="C110" s="172"/>
      <c r="D110" s="172"/>
      <c r="E110" s="172"/>
      <c r="F110" s="172"/>
      <c r="J110" s="64">
        <f>SUM(J$107:J$109)</f>
        <v>0</v>
      </c>
      <c r="K110" s="65"/>
    </row>
    <row r="111" spans="1:11" ht="18.75" customHeight="1">
      <c r="A111" s="54" t="s">
        <v>196</v>
      </c>
      <c r="B111" s="43"/>
      <c r="C111" s="55" t="s">
        <v>149</v>
      </c>
      <c r="D111" s="45"/>
      <c r="E111" s="47"/>
      <c r="F111" s="47"/>
      <c r="G111" s="46"/>
      <c r="H111" s="46"/>
      <c r="I111" s="46"/>
      <c r="J111" s="48"/>
      <c r="K111" s="49"/>
    </row>
    <row r="112" spans="1:11" ht="18.75" customHeight="1">
      <c r="A112" s="54" t="s">
        <v>197</v>
      </c>
      <c r="B112" s="43"/>
      <c r="C112" s="63" t="s">
        <v>198</v>
      </c>
      <c r="D112" s="56" t="s">
        <v>67</v>
      </c>
      <c r="E112" s="66">
        <v>70</v>
      </c>
      <c r="F112" s="58"/>
      <c r="G112" s="59"/>
      <c r="H112" s="60"/>
      <c r="I112" s="60"/>
      <c r="J112" s="61">
        <f>IF(ISNUMBER($F112),IF(ISNUMBER(#REF!),ROUND($F112*#REF!,2),ROUND($F112*$E112,2)),IF(ISNUMBER(#REF!),ROUND($H112*#REF!,2),ROUND($H112*$E112,2)))</f>
        <v>0</v>
      </c>
      <c r="K112" s="49"/>
    </row>
    <row r="113" spans="1:11" ht="18.75" customHeight="1">
      <c r="A113" s="54" t="s">
        <v>199</v>
      </c>
      <c r="B113" s="43"/>
      <c r="C113" s="63" t="s">
        <v>151</v>
      </c>
      <c r="D113" s="56" t="s">
        <v>67</v>
      </c>
      <c r="E113" s="66">
        <v>30</v>
      </c>
      <c r="F113" s="58"/>
      <c r="G113" s="59"/>
      <c r="H113" s="60"/>
      <c r="I113" s="60"/>
      <c r="J113" s="61">
        <f>IF(ISNUMBER($F113),IF(ISNUMBER(#REF!),ROUND($F113*#REF!,2),ROUND($F113*$E113,2)),IF(ISNUMBER(#REF!),ROUND($H113*#REF!,2),ROUND($H113*$E113,2)))</f>
        <v>0</v>
      </c>
      <c r="K113" s="49"/>
    </row>
    <row r="114" spans="1:11" ht="15" customHeight="1">
      <c r="A114" s="171"/>
      <c r="B114" s="172"/>
      <c r="C114" s="172"/>
      <c r="D114" s="172"/>
      <c r="E114" s="172"/>
      <c r="F114" s="172"/>
      <c r="J114" s="64">
        <f>SUM(J$112:J$113)</f>
        <v>0</v>
      </c>
      <c r="K114" s="65"/>
    </row>
    <row r="115" spans="1:11" ht="18.75" customHeight="1">
      <c r="A115" s="54" t="s">
        <v>200</v>
      </c>
      <c r="B115" s="43"/>
      <c r="C115" s="55" t="s">
        <v>201</v>
      </c>
      <c r="D115" s="45"/>
      <c r="E115" s="47"/>
      <c r="F115" s="47"/>
      <c r="G115" s="46"/>
      <c r="H115" s="46"/>
      <c r="I115" s="46"/>
      <c r="J115" s="48"/>
      <c r="K115" s="49"/>
    </row>
    <row r="116" spans="1:11" ht="18.75" customHeight="1">
      <c r="A116" s="54" t="s">
        <v>202</v>
      </c>
      <c r="B116" s="43"/>
      <c r="C116" s="63" t="s">
        <v>203</v>
      </c>
      <c r="D116" s="56" t="s">
        <v>67</v>
      </c>
      <c r="E116" s="66">
        <v>125</v>
      </c>
      <c r="F116" s="58"/>
      <c r="G116" s="59"/>
      <c r="H116" s="60"/>
      <c r="I116" s="60"/>
      <c r="J116" s="61">
        <f>IF(ISNUMBER($F116),IF(ISNUMBER(#REF!),ROUND($F116*#REF!,2),ROUND($F116*$E116,2)),IF(ISNUMBER(#REF!),ROUND($H116*#REF!,2),ROUND($H116*$E116,2)))</f>
        <v>0</v>
      </c>
      <c r="K116" s="49"/>
    </row>
    <row r="117" spans="1:11" ht="18.75" customHeight="1">
      <c r="A117" s="54" t="s">
        <v>204</v>
      </c>
      <c r="B117" s="43"/>
      <c r="C117" s="63" t="s">
        <v>205</v>
      </c>
      <c r="D117" s="56" t="s">
        <v>67</v>
      </c>
      <c r="E117" s="66">
        <v>75</v>
      </c>
      <c r="F117" s="58"/>
      <c r="G117" s="59"/>
      <c r="H117" s="60"/>
      <c r="I117" s="60"/>
      <c r="J117" s="61">
        <f>IF(ISNUMBER($F117),IF(ISNUMBER(#REF!),ROUND($F117*#REF!,2),ROUND($F117*$E117,2)),IF(ISNUMBER(#REF!),ROUND($H117*#REF!,2),ROUND($H117*$E117,2)))</f>
        <v>0</v>
      </c>
      <c r="K117" s="49"/>
    </row>
    <row r="118" spans="1:11" ht="18.75" customHeight="1">
      <c r="A118" s="54" t="s">
        <v>206</v>
      </c>
      <c r="B118" s="43"/>
      <c r="C118" s="63" t="s">
        <v>207</v>
      </c>
      <c r="D118" s="56" t="s">
        <v>67</v>
      </c>
      <c r="E118" s="66">
        <v>125</v>
      </c>
      <c r="F118" s="58"/>
      <c r="G118" s="59"/>
      <c r="H118" s="60"/>
      <c r="I118" s="60"/>
      <c r="J118" s="61">
        <f>IF(ISNUMBER($F118),IF(ISNUMBER(#REF!),ROUND($F118*#REF!,2),ROUND($F118*$E118,2)),IF(ISNUMBER(#REF!),ROUND($H118*#REF!,2),ROUND($H118*$E118,2)))</f>
        <v>0</v>
      </c>
      <c r="K118" s="49"/>
    </row>
    <row r="119" spans="1:11" ht="18.75" customHeight="1">
      <c r="A119" s="54" t="s">
        <v>208</v>
      </c>
      <c r="B119" s="43"/>
      <c r="C119" s="63" t="s">
        <v>209</v>
      </c>
      <c r="D119" s="56" t="s">
        <v>67</v>
      </c>
      <c r="E119" s="66">
        <v>65</v>
      </c>
      <c r="F119" s="58"/>
      <c r="G119" s="59"/>
      <c r="H119" s="60"/>
      <c r="I119" s="60"/>
      <c r="J119" s="61">
        <f>IF(ISNUMBER($F119),IF(ISNUMBER(#REF!),ROUND($F119*#REF!,2),ROUND($F119*$E119,2)),IF(ISNUMBER(#REF!),ROUND($H119*#REF!,2),ROUND($H119*$E119,2)))</f>
        <v>0</v>
      </c>
      <c r="K119" s="49"/>
    </row>
    <row r="120" spans="1:11" ht="18.75" customHeight="1">
      <c r="A120" s="54" t="s">
        <v>210</v>
      </c>
      <c r="B120" s="43"/>
      <c r="C120" s="63" t="s">
        <v>211</v>
      </c>
      <c r="D120" s="56" t="s">
        <v>67</v>
      </c>
      <c r="E120" s="66">
        <v>36</v>
      </c>
      <c r="F120" s="58"/>
      <c r="G120" s="59"/>
      <c r="H120" s="60"/>
      <c r="I120" s="60"/>
      <c r="J120" s="61">
        <f>IF(ISNUMBER($F120),IF(ISNUMBER(#REF!),ROUND($F120*#REF!,2),ROUND($F120*$E120,2)),IF(ISNUMBER(#REF!),ROUND($H120*#REF!,2),ROUND($H120*$E120,2)))</f>
        <v>0</v>
      </c>
      <c r="K120" s="49"/>
    </row>
    <row r="121" spans="1:11" ht="18.75" customHeight="1">
      <c r="A121" s="54" t="s">
        <v>212</v>
      </c>
      <c r="B121" s="43"/>
      <c r="C121" s="63" t="s">
        <v>57</v>
      </c>
      <c r="D121" s="45"/>
      <c r="E121" s="47"/>
      <c r="F121" s="47"/>
      <c r="G121" s="46"/>
      <c r="H121" s="46"/>
      <c r="I121" s="46"/>
      <c r="J121" s="48"/>
      <c r="K121" s="49"/>
    </row>
    <row r="122" spans="1:11" ht="18.75" customHeight="1">
      <c r="A122" s="54" t="s">
        <v>213</v>
      </c>
      <c r="B122" s="43"/>
      <c r="C122" s="68" t="s">
        <v>203</v>
      </c>
      <c r="D122" s="56" t="s">
        <v>67</v>
      </c>
      <c r="E122" s="66">
        <v>9</v>
      </c>
      <c r="F122" s="58"/>
      <c r="G122" s="59"/>
      <c r="H122" s="60"/>
      <c r="I122" s="60"/>
      <c r="J122" s="61">
        <f>IF(ISNUMBER($F122),IF(ISNUMBER(#REF!),ROUND($F122*#REF!,2),ROUND($F122*$E122,2)),IF(ISNUMBER(#REF!),ROUND($H122*#REF!,2),ROUND($H122*$E122,2)))</f>
        <v>0</v>
      </c>
      <c r="K122" s="49"/>
    </row>
    <row r="123" spans="1:11" ht="18.75" customHeight="1">
      <c r="A123" s="54" t="s">
        <v>214</v>
      </c>
      <c r="B123" s="43"/>
      <c r="C123" s="68" t="s">
        <v>209</v>
      </c>
      <c r="D123" s="56" t="s">
        <v>67</v>
      </c>
      <c r="E123" s="66">
        <v>65</v>
      </c>
      <c r="F123" s="58"/>
      <c r="G123" s="59"/>
      <c r="H123" s="60"/>
      <c r="I123" s="60"/>
      <c r="J123" s="61">
        <f>IF(ISNUMBER($F123),IF(ISNUMBER(#REF!),ROUND($F123*#REF!,2),ROUND($F123*$E123,2)),IF(ISNUMBER(#REF!),ROUND($H123*#REF!,2),ROUND($H123*$E123,2)))</f>
        <v>0</v>
      </c>
      <c r="K123" s="49"/>
    </row>
    <row r="124" spans="1:11" ht="18.75" customHeight="1">
      <c r="A124" s="54" t="s">
        <v>215</v>
      </c>
      <c r="B124" s="43"/>
      <c r="C124" s="68" t="s">
        <v>211</v>
      </c>
      <c r="D124" s="56" t="s">
        <v>67</v>
      </c>
      <c r="E124" s="66">
        <v>36</v>
      </c>
      <c r="F124" s="58"/>
      <c r="G124" s="59"/>
      <c r="H124" s="60"/>
      <c r="I124" s="60"/>
      <c r="J124" s="61">
        <f>IF(ISNUMBER($F124),IF(ISNUMBER(#REF!),ROUND($F124*#REF!,2),ROUND($F124*$E124,2)),IF(ISNUMBER(#REF!),ROUND($H124*#REF!,2),ROUND($H124*$E124,2)))</f>
        <v>0</v>
      </c>
      <c r="K124" s="49"/>
    </row>
    <row r="125" spans="1:11" ht="15" customHeight="1">
      <c r="A125" s="171"/>
      <c r="B125" s="172"/>
      <c r="C125" s="172"/>
      <c r="D125" s="172"/>
      <c r="E125" s="172"/>
      <c r="F125" s="172"/>
      <c r="J125" s="64">
        <f>SUM(J$116:J$120)+SUM(J$122:J$124)</f>
        <v>0</v>
      </c>
      <c r="K125" s="65"/>
    </row>
    <row r="126" spans="1:11" ht="18.75" customHeight="1">
      <c r="A126" s="54" t="s">
        <v>216</v>
      </c>
      <c r="B126" s="43"/>
      <c r="C126" s="55" t="s">
        <v>217</v>
      </c>
      <c r="D126" s="45"/>
      <c r="E126" s="47"/>
      <c r="F126" s="47"/>
      <c r="G126" s="46"/>
      <c r="H126" s="46"/>
      <c r="I126" s="46"/>
      <c r="J126" s="48"/>
      <c r="K126" s="49"/>
    </row>
    <row r="127" spans="1:11" ht="18.75" customHeight="1">
      <c r="A127" s="54" t="s">
        <v>218</v>
      </c>
      <c r="B127" s="43"/>
      <c r="C127" s="63" t="s">
        <v>219</v>
      </c>
      <c r="D127" s="56" t="s">
        <v>85</v>
      </c>
      <c r="E127" s="57">
        <v>1</v>
      </c>
      <c r="F127" s="58"/>
      <c r="G127" s="59"/>
      <c r="H127" s="60"/>
      <c r="I127" s="60"/>
      <c r="J127" s="61">
        <f>IF(ISNUMBER($F127),IF(ISNUMBER(#REF!),ROUND($F127*#REF!,2),ROUND($F127*$E127,2)),IF(ISNUMBER(#REF!),ROUND($H127*#REF!,2),ROUND($H127*$E127,2)))</f>
        <v>0</v>
      </c>
      <c r="K127" s="49"/>
    </row>
    <row r="128" spans="1:11" ht="18.75" customHeight="1">
      <c r="A128" s="54" t="s">
        <v>220</v>
      </c>
      <c r="B128" s="43"/>
      <c r="C128" s="63" t="s">
        <v>221</v>
      </c>
      <c r="D128" s="56" t="s">
        <v>85</v>
      </c>
      <c r="E128" s="57">
        <v>7</v>
      </c>
      <c r="F128" s="58"/>
      <c r="G128" s="59"/>
      <c r="H128" s="60"/>
      <c r="I128" s="60"/>
      <c r="J128" s="61">
        <f>IF(ISNUMBER($F128),IF(ISNUMBER(#REF!),ROUND($F128*#REF!,2),ROUND($F128*$E128,2)),IF(ISNUMBER(#REF!),ROUND($H128*#REF!,2),ROUND($H128*$E128,2)))</f>
        <v>0</v>
      </c>
      <c r="K128" s="49"/>
    </row>
    <row r="129" spans="1:11" ht="18.75" customHeight="1">
      <c r="A129" s="54" t="s">
        <v>222</v>
      </c>
      <c r="B129" s="43"/>
      <c r="C129" s="63" t="s">
        <v>223</v>
      </c>
      <c r="D129" s="56" t="s">
        <v>67</v>
      </c>
      <c r="E129" s="66">
        <v>1</v>
      </c>
      <c r="F129" s="58"/>
      <c r="G129" s="59"/>
      <c r="H129" s="60"/>
      <c r="I129" s="60"/>
      <c r="J129" s="61">
        <f>IF(ISNUMBER($F129),IF(ISNUMBER(#REF!),ROUND($F129*#REF!,2),ROUND($F129*$E129,2)),IF(ISNUMBER(#REF!),ROUND($H129*#REF!,2),ROUND($H129*$E129,2)))</f>
        <v>0</v>
      </c>
      <c r="K129" s="49"/>
    </row>
    <row r="130" spans="1:11" ht="18.75" customHeight="1">
      <c r="A130" s="54" t="s">
        <v>224</v>
      </c>
      <c r="B130" s="43"/>
      <c r="C130" s="63" t="s">
        <v>225</v>
      </c>
      <c r="D130" s="56" t="s">
        <v>85</v>
      </c>
      <c r="E130" s="57">
        <v>1</v>
      </c>
      <c r="F130" s="58"/>
      <c r="G130" s="59"/>
      <c r="H130" s="60"/>
      <c r="I130" s="60"/>
      <c r="J130" s="61">
        <f>IF(ISNUMBER($F130),IF(ISNUMBER(#REF!),ROUND($F130*#REF!,2),ROUND($F130*$E130,2)),IF(ISNUMBER(#REF!),ROUND($H130*#REF!,2),ROUND($H130*$E130,2)))</f>
        <v>0</v>
      </c>
      <c r="K130" s="49"/>
    </row>
    <row r="131" spans="1:11" ht="18.75" customHeight="1">
      <c r="A131" s="54" t="s">
        <v>226</v>
      </c>
      <c r="B131" s="43"/>
      <c r="C131" s="63" t="s">
        <v>227</v>
      </c>
      <c r="D131" s="56" t="s">
        <v>85</v>
      </c>
      <c r="E131" s="57">
        <v>1</v>
      </c>
      <c r="F131" s="58"/>
      <c r="G131" s="59"/>
      <c r="H131" s="60"/>
      <c r="I131" s="60"/>
      <c r="J131" s="61">
        <f>IF(ISNUMBER($F131),IF(ISNUMBER(#REF!),ROUND($F131*#REF!,2),ROUND($F131*$E131,2)),IF(ISNUMBER(#REF!),ROUND($H131*#REF!,2),ROUND($H131*$E131,2)))</f>
        <v>0</v>
      </c>
      <c r="K131" s="49"/>
    </row>
    <row r="132" spans="1:11" ht="15" customHeight="1">
      <c r="A132" s="171"/>
      <c r="B132" s="172"/>
      <c r="C132" s="172"/>
      <c r="D132" s="172"/>
      <c r="E132" s="172"/>
      <c r="F132" s="172"/>
      <c r="J132" s="64">
        <f>SUM(J$127:J$131)</f>
        <v>0</v>
      </c>
      <c r="K132" s="65"/>
    </row>
    <row r="133" spans="1:11" ht="18.75" customHeight="1">
      <c r="A133" s="54" t="s">
        <v>228</v>
      </c>
      <c r="B133" s="43"/>
      <c r="C133" s="55" t="s">
        <v>155</v>
      </c>
      <c r="D133" s="45"/>
      <c r="E133" s="47"/>
      <c r="F133" s="47"/>
      <c r="G133" s="46"/>
      <c r="H133" s="46"/>
      <c r="I133" s="46"/>
      <c r="J133" s="48"/>
      <c r="K133" s="49"/>
    </row>
    <row r="134" spans="1:11" ht="18.75" customHeight="1">
      <c r="A134" s="54" t="s">
        <v>229</v>
      </c>
      <c r="B134" s="43"/>
      <c r="C134" s="63" t="s">
        <v>157</v>
      </c>
      <c r="D134" s="56" t="s">
        <v>55</v>
      </c>
      <c r="E134" s="62">
        <v>90</v>
      </c>
      <c r="F134" s="58"/>
      <c r="G134" s="59"/>
      <c r="H134" s="60"/>
      <c r="I134" s="60"/>
      <c r="J134" s="61">
        <f>IF(ISNUMBER($F134),IF(ISNUMBER(#REF!),ROUND($F134*#REF!,2),ROUND($F134*$E134,2)),IF(ISNUMBER(#REF!),ROUND($H134*#REF!,2),ROUND($H134*$E134,2)))</f>
        <v>0</v>
      </c>
      <c r="K134" s="49"/>
    </row>
    <row r="135" spans="1:11" ht="18.75" customHeight="1">
      <c r="A135" s="54" t="s">
        <v>230</v>
      </c>
      <c r="B135" s="43"/>
      <c r="C135" s="63" t="s">
        <v>159</v>
      </c>
      <c r="D135" s="56" t="s">
        <v>55</v>
      </c>
      <c r="E135" s="62">
        <v>365</v>
      </c>
      <c r="F135" s="58"/>
      <c r="G135" s="59"/>
      <c r="H135" s="60"/>
      <c r="I135" s="60"/>
      <c r="J135" s="61">
        <f>IF(ISNUMBER($F135),IF(ISNUMBER(#REF!),ROUND($F135*#REF!,2),ROUND($F135*$E135,2)),IF(ISNUMBER(#REF!),ROUND($H135*#REF!,2),ROUND($H135*$E135,2)))</f>
        <v>0</v>
      </c>
      <c r="K135" s="49"/>
    </row>
    <row r="136" spans="1:11" ht="18.75" customHeight="1">
      <c r="A136" s="54" t="s">
        <v>231</v>
      </c>
      <c r="B136" s="43"/>
      <c r="C136" s="63" t="s">
        <v>57</v>
      </c>
      <c r="D136" s="56" t="s">
        <v>55</v>
      </c>
      <c r="E136" s="62">
        <v>115</v>
      </c>
      <c r="F136" s="58"/>
      <c r="G136" s="59"/>
      <c r="H136" s="60"/>
      <c r="I136" s="60"/>
      <c r="J136" s="61">
        <f>IF(ISNUMBER($F136),IF(ISNUMBER(#REF!),ROUND($F136*#REF!,2),ROUND($F136*$E136,2)),IF(ISNUMBER(#REF!),ROUND($H136*#REF!,2),ROUND($H136*$E136,2)))</f>
        <v>0</v>
      </c>
      <c r="K136" s="49"/>
    </row>
    <row r="137" spans="1:11" ht="15" customHeight="1">
      <c r="A137" s="171"/>
      <c r="B137" s="172"/>
      <c r="C137" s="172"/>
      <c r="D137" s="172"/>
      <c r="E137" s="172"/>
      <c r="F137" s="172"/>
      <c r="J137" s="64">
        <f>SUM(J$134:J$136)</f>
        <v>0</v>
      </c>
      <c r="K137" s="65"/>
    </row>
    <row r="138" spans="1:11" ht="18.75" customHeight="1">
      <c r="A138" s="54" t="s">
        <v>232</v>
      </c>
      <c r="B138" s="43"/>
      <c r="C138" s="55" t="s">
        <v>99</v>
      </c>
      <c r="D138" s="45"/>
      <c r="E138" s="47"/>
      <c r="F138" s="47"/>
      <c r="G138" s="46"/>
      <c r="H138" s="46"/>
      <c r="I138" s="46"/>
      <c r="J138" s="48"/>
      <c r="K138" s="49"/>
    </row>
    <row r="139" spans="1:11" ht="18.75" customHeight="1">
      <c r="A139" s="54" t="s">
        <v>233</v>
      </c>
      <c r="B139" s="43"/>
      <c r="C139" s="63" t="s">
        <v>162</v>
      </c>
      <c r="D139" s="56" t="s">
        <v>55</v>
      </c>
      <c r="E139" s="62">
        <v>475</v>
      </c>
      <c r="F139" s="58"/>
      <c r="G139" s="59"/>
      <c r="H139" s="60"/>
      <c r="I139" s="60"/>
      <c r="J139" s="61">
        <f>IF(ISNUMBER($F139),IF(ISNUMBER(#REF!),ROUND($F139*#REF!,2),ROUND($F139*$E139,2)),IF(ISNUMBER(#REF!),ROUND($H139*#REF!,2),ROUND($H139*$E139,2)))</f>
        <v>0</v>
      </c>
      <c r="K139" s="49"/>
    </row>
    <row r="140" spans="1:11" ht="18.75" customHeight="1">
      <c r="A140" s="54" t="s">
        <v>234</v>
      </c>
      <c r="B140" s="43"/>
      <c r="C140" s="63" t="s">
        <v>164</v>
      </c>
      <c r="D140" s="56" t="s">
        <v>55</v>
      </c>
      <c r="E140" s="62">
        <v>80</v>
      </c>
      <c r="F140" s="58"/>
      <c r="G140" s="59"/>
      <c r="H140" s="60"/>
      <c r="I140" s="60"/>
      <c r="J140" s="61">
        <f>IF(ISNUMBER($F140),IF(ISNUMBER(#REF!),ROUND($F140*#REF!,2),ROUND($F140*$E140,2)),IF(ISNUMBER(#REF!),ROUND($H140*#REF!,2),ROUND($H140*$E140,2)))</f>
        <v>0</v>
      </c>
      <c r="K140" s="49"/>
    </row>
    <row r="141" spans="1:11" ht="18.75" customHeight="1">
      <c r="A141" s="54" t="s">
        <v>235</v>
      </c>
      <c r="B141" s="43"/>
      <c r="C141" s="63" t="s">
        <v>101</v>
      </c>
      <c r="D141" s="56" t="s">
        <v>55</v>
      </c>
      <c r="E141" s="62">
        <v>260</v>
      </c>
      <c r="F141" s="58"/>
      <c r="G141" s="59"/>
      <c r="H141" s="60"/>
      <c r="I141" s="60"/>
      <c r="J141" s="61">
        <f>IF(ISNUMBER($F141),IF(ISNUMBER(#REF!),ROUND($F141*#REF!,2),ROUND($F141*$E141,2)),IF(ISNUMBER(#REF!),ROUND($H141*#REF!,2),ROUND($H141*$E141,2)))</f>
        <v>0</v>
      </c>
      <c r="K141" s="49"/>
    </row>
    <row r="142" spans="1:11" ht="18.75" customHeight="1">
      <c r="A142" s="54" t="s">
        <v>236</v>
      </c>
      <c r="B142" s="43"/>
      <c r="C142" s="63" t="s">
        <v>57</v>
      </c>
      <c r="D142" s="45"/>
      <c r="E142" s="47"/>
      <c r="F142" s="47"/>
      <c r="G142" s="46"/>
      <c r="H142" s="46"/>
      <c r="I142" s="46"/>
      <c r="J142" s="48"/>
      <c r="K142" s="49"/>
    </row>
    <row r="143" spans="1:11" ht="18.75" customHeight="1">
      <c r="A143" s="54" t="s">
        <v>237</v>
      </c>
      <c r="B143" s="43"/>
      <c r="C143" s="68" t="s">
        <v>162</v>
      </c>
      <c r="D143" s="56" t="s">
        <v>55</v>
      </c>
      <c r="E143" s="62">
        <v>165</v>
      </c>
      <c r="F143" s="58"/>
      <c r="G143" s="59"/>
      <c r="H143" s="60"/>
      <c r="I143" s="60"/>
      <c r="J143" s="61">
        <f>IF(ISNUMBER($F143),IF(ISNUMBER(#REF!),ROUND($F143*#REF!,2),ROUND($F143*$E143,2)),IF(ISNUMBER(#REF!),ROUND($H143*#REF!,2),ROUND($H143*$E143,2)))</f>
        <v>0</v>
      </c>
      <c r="K143" s="49"/>
    </row>
    <row r="144" spans="1:11" ht="18.75" customHeight="1">
      <c r="A144" s="54" t="s">
        <v>238</v>
      </c>
      <c r="B144" s="43"/>
      <c r="C144" s="68" t="s">
        <v>164</v>
      </c>
      <c r="D144" s="56" t="s">
        <v>55</v>
      </c>
      <c r="E144" s="62">
        <v>15</v>
      </c>
      <c r="F144" s="58"/>
      <c r="G144" s="59"/>
      <c r="H144" s="60"/>
      <c r="I144" s="60"/>
      <c r="J144" s="61">
        <f>IF(ISNUMBER($F144),IF(ISNUMBER(#REF!),ROUND($F144*#REF!,2),ROUND($F144*$E144,2)),IF(ISNUMBER(#REF!),ROUND($H144*#REF!,2),ROUND($H144*$E144,2)))</f>
        <v>0</v>
      </c>
      <c r="K144" s="49"/>
    </row>
    <row r="145" spans="1:11" ht="18.75" customHeight="1">
      <c r="A145" s="54" t="s">
        <v>239</v>
      </c>
      <c r="B145" s="43"/>
      <c r="C145" s="68" t="s">
        <v>101</v>
      </c>
      <c r="D145" s="56" t="s">
        <v>55</v>
      </c>
      <c r="E145" s="62">
        <v>135</v>
      </c>
      <c r="F145" s="58"/>
      <c r="G145" s="59"/>
      <c r="H145" s="60"/>
      <c r="I145" s="60"/>
      <c r="J145" s="61">
        <f>IF(ISNUMBER($F145),IF(ISNUMBER(#REF!),ROUND($F145*#REF!,2),ROUND($F145*$E145,2)),IF(ISNUMBER(#REF!),ROUND($H145*#REF!,2),ROUND($H145*$E145,2)))</f>
        <v>0</v>
      </c>
      <c r="K145" s="49"/>
    </row>
    <row r="146" spans="1:11" ht="15" customHeight="1">
      <c r="A146" s="171"/>
      <c r="B146" s="172"/>
      <c r="C146" s="172"/>
      <c r="D146" s="172"/>
      <c r="E146" s="172"/>
      <c r="F146" s="172"/>
      <c r="J146" s="64">
        <f>SUM(J$139:J$141)+SUM(J$143:J$145)</f>
        <v>0</v>
      </c>
      <c r="K146" s="65"/>
    </row>
    <row r="147" spans="1:11" ht="18.75" customHeight="1">
      <c r="A147" s="54" t="s">
        <v>240</v>
      </c>
      <c r="B147" s="43"/>
      <c r="C147" s="55" t="s">
        <v>84</v>
      </c>
      <c r="D147" s="56"/>
      <c r="E147" s="67"/>
      <c r="F147" s="58"/>
      <c r="G147" s="59"/>
      <c r="H147" s="60"/>
      <c r="I147" s="60"/>
      <c r="J147" s="61"/>
      <c r="K147" s="49"/>
    </row>
    <row r="148" spans="1:11" ht="18.75" customHeight="1">
      <c r="A148" s="54" t="s">
        <v>241</v>
      </c>
      <c r="B148" s="43"/>
      <c r="C148" s="63" t="s">
        <v>242</v>
      </c>
      <c r="D148" s="56"/>
      <c r="E148" s="67"/>
      <c r="F148" s="58"/>
      <c r="G148" s="59"/>
      <c r="H148" s="60"/>
      <c r="I148" s="60"/>
      <c r="J148" s="61"/>
      <c r="K148" s="49"/>
    </row>
    <row r="149" spans="1:11" ht="18.75" customHeight="1">
      <c r="A149" s="54" t="s">
        <v>243</v>
      </c>
      <c r="B149" s="43"/>
      <c r="C149" s="68" t="s">
        <v>244</v>
      </c>
      <c r="D149" s="56" t="s">
        <v>85</v>
      </c>
      <c r="E149" s="57">
        <v>7</v>
      </c>
      <c r="F149" s="58"/>
      <c r="G149" s="59"/>
      <c r="H149" s="60"/>
      <c r="I149" s="60"/>
      <c r="J149" s="61">
        <f>IF(ISNUMBER($F149),IF(ISNUMBER(#REF!),ROUND($F149*#REF!,2),ROUND($F149*$E149,2)),IF(ISNUMBER(#REF!),ROUND($H149*#REF!,2),ROUND($H149*$E149,2)))</f>
        <v>0</v>
      </c>
      <c r="K149" s="49"/>
    </row>
    <row r="150" spans="1:11" ht="18.75" customHeight="1">
      <c r="A150" s="54" t="s">
        <v>245</v>
      </c>
      <c r="B150" s="43"/>
      <c r="C150" s="68" t="s">
        <v>246</v>
      </c>
      <c r="D150" s="56" t="s">
        <v>85</v>
      </c>
      <c r="E150" s="57">
        <v>2</v>
      </c>
      <c r="F150" s="58"/>
      <c r="G150" s="59"/>
      <c r="H150" s="60"/>
      <c r="I150" s="60"/>
      <c r="J150" s="61">
        <f>IF(ISNUMBER($F150),IF(ISNUMBER(#REF!),ROUND($F150*#REF!,2),ROUND($F150*$E150,2)),IF(ISNUMBER(#REF!),ROUND($H150*#REF!,2),ROUND($H150*$E150,2)))</f>
        <v>0</v>
      </c>
      <c r="K150" s="49"/>
    </row>
    <row r="151" spans="1:11" ht="18.75" customHeight="1">
      <c r="A151" s="54" t="s">
        <v>247</v>
      </c>
      <c r="B151" s="43"/>
      <c r="C151" s="63" t="s">
        <v>248</v>
      </c>
      <c r="D151" s="56"/>
      <c r="E151" s="67"/>
      <c r="F151" s="58"/>
      <c r="G151" s="59"/>
      <c r="H151" s="60"/>
      <c r="I151" s="60"/>
      <c r="J151" s="61"/>
      <c r="K151" s="49"/>
    </row>
    <row r="152" spans="1:11" ht="18.75" customHeight="1">
      <c r="A152" s="54" t="s">
        <v>249</v>
      </c>
      <c r="B152" s="43"/>
      <c r="C152" s="68" t="s">
        <v>244</v>
      </c>
      <c r="D152" s="56" t="s">
        <v>85</v>
      </c>
      <c r="E152" s="57">
        <v>4</v>
      </c>
      <c r="F152" s="58"/>
      <c r="G152" s="59"/>
      <c r="H152" s="60"/>
      <c r="I152" s="60"/>
      <c r="J152" s="61">
        <f>IF(ISNUMBER($F152),IF(ISNUMBER(#REF!),ROUND($F152*#REF!,2),ROUND($F152*$E152,2)),IF(ISNUMBER(#REF!),ROUND($H152*#REF!,2),ROUND($H152*$E152,2)))</f>
        <v>0</v>
      </c>
      <c r="K152" s="49"/>
    </row>
    <row r="153" spans="1:11" ht="18.75" customHeight="1">
      <c r="A153" s="54" t="s">
        <v>250</v>
      </c>
      <c r="B153" s="43"/>
      <c r="C153" s="68" t="s">
        <v>246</v>
      </c>
      <c r="D153" s="56" t="s">
        <v>85</v>
      </c>
      <c r="E153" s="57">
        <v>2</v>
      </c>
      <c r="F153" s="58"/>
      <c r="G153" s="59"/>
      <c r="H153" s="60"/>
      <c r="I153" s="60"/>
      <c r="J153" s="61">
        <f>IF(ISNUMBER($F153),IF(ISNUMBER(#REF!),ROUND($F153*#REF!,2),ROUND($F153*$E153,2)),IF(ISNUMBER(#REF!),ROUND($H153*#REF!,2),ROUND($H153*$E153,2)))</f>
        <v>0</v>
      </c>
      <c r="K153" s="49"/>
    </row>
    <row r="154" spans="1:11" ht="18.75" customHeight="1">
      <c r="A154" s="54" t="s">
        <v>251</v>
      </c>
      <c r="B154" s="43"/>
      <c r="C154" s="63" t="s">
        <v>252</v>
      </c>
      <c r="D154" s="56"/>
      <c r="E154" s="67"/>
      <c r="F154" s="58"/>
      <c r="G154" s="59"/>
      <c r="H154" s="60"/>
      <c r="I154" s="60"/>
      <c r="J154" s="61"/>
      <c r="K154" s="49"/>
    </row>
    <row r="155" spans="1:11" ht="18.75" customHeight="1">
      <c r="A155" s="54" t="s">
        <v>253</v>
      </c>
      <c r="B155" s="43"/>
      <c r="C155" s="68" t="s">
        <v>244</v>
      </c>
      <c r="D155" s="56" t="s">
        <v>85</v>
      </c>
      <c r="E155" s="57">
        <v>2</v>
      </c>
      <c r="F155" s="58"/>
      <c r="G155" s="59"/>
      <c r="H155" s="60"/>
      <c r="I155" s="60"/>
      <c r="J155" s="61">
        <f>IF(ISNUMBER($F155),IF(ISNUMBER(#REF!),ROUND($F155*#REF!,2),ROUND($F155*$E155,2)),IF(ISNUMBER(#REF!),ROUND($H155*#REF!,2),ROUND($H155*$E155,2)))</f>
        <v>0</v>
      </c>
      <c r="K155" s="49"/>
    </row>
    <row r="156" spans="1:11" ht="18.75" customHeight="1">
      <c r="A156" s="54" t="s">
        <v>254</v>
      </c>
      <c r="B156" s="43"/>
      <c r="C156" s="68" t="s">
        <v>246</v>
      </c>
      <c r="D156" s="56" t="s">
        <v>85</v>
      </c>
      <c r="E156" s="57">
        <v>2</v>
      </c>
      <c r="F156" s="58"/>
      <c r="G156" s="59"/>
      <c r="H156" s="60"/>
      <c r="I156" s="60"/>
      <c r="J156" s="61">
        <f>IF(ISNUMBER($F156),IF(ISNUMBER(#REF!),ROUND($F156*#REF!,2),ROUND($F156*$E156,2)),IF(ISNUMBER(#REF!),ROUND($H156*#REF!,2),ROUND($H156*$E156,2)))</f>
        <v>0</v>
      </c>
      <c r="K156" s="49"/>
    </row>
    <row r="157" spans="1:11" ht="27.75" customHeight="1">
      <c r="A157" s="54" t="s">
        <v>255</v>
      </c>
      <c r="B157" s="43"/>
      <c r="C157" s="63" t="s">
        <v>256</v>
      </c>
      <c r="D157" s="56" t="s">
        <v>85</v>
      </c>
      <c r="E157" s="57">
        <v>3</v>
      </c>
      <c r="F157" s="58"/>
      <c r="G157" s="59"/>
      <c r="H157" s="60"/>
      <c r="I157" s="60"/>
      <c r="J157" s="61">
        <f>IF(ISNUMBER($F157),IF(ISNUMBER(#REF!),ROUND($F157*#REF!,2),ROUND($F157*$E157,2)),IF(ISNUMBER(#REF!),ROUND($H157*#REF!,2),ROUND($H157*$E157,2)))</f>
        <v>0</v>
      </c>
      <c r="K157" s="49"/>
    </row>
    <row r="158" spans="1:11" ht="15" customHeight="1">
      <c r="A158" s="171"/>
      <c r="B158" s="172"/>
      <c r="C158" s="172"/>
      <c r="D158" s="172"/>
      <c r="E158" s="172"/>
      <c r="F158" s="172"/>
      <c r="J158" s="64">
        <f>SUM(J$148:J$157)</f>
        <v>0</v>
      </c>
      <c r="K158" s="65"/>
    </row>
    <row r="159" spans="1:11" ht="18.75" customHeight="1">
      <c r="A159" s="54" t="s">
        <v>257</v>
      </c>
      <c r="B159" s="43"/>
      <c r="C159" s="55" t="s">
        <v>258</v>
      </c>
      <c r="D159" s="56"/>
      <c r="E159" s="57"/>
      <c r="F159" s="58"/>
      <c r="G159" s="59"/>
      <c r="H159" s="60"/>
      <c r="I159" s="60"/>
      <c r="J159" s="61"/>
      <c r="K159" s="49"/>
    </row>
    <row r="160" spans="1:11" ht="18.75" customHeight="1">
      <c r="A160" s="54" t="s">
        <v>259</v>
      </c>
      <c r="B160" s="43"/>
      <c r="C160" s="63" t="s">
        <v>84</v>
      </c>
      <c r="D160" s="56" t="s">
        <v>85</v>
      </c>
      <c r="E160" s="57">
        <v>1</v>
      </c>
      <c r="F160" s="58"/>
      <c r="G160" s="59"/>
      <c r="H160" s="60"/>
      <c r="I160" s="60"/>
      <c r="J160" s="61">
        <f>IF(ISNUMBER($F160),IF(ISNUMBER(#REF!),ROUND($F160*#REF!,2),ROUND($F160*$E160,2)),IF(ISNUMBER(#REF!),ROUND($H160*#REF!,2),ROUND($H160*$E160,2)))</f>
        <v>0</v>
      </c>
      <c r="K160" s="49"/>
    </row>
    <row r="161" spans="1:11" ht="18.75" customHeight="1">
      <c r="A161" s="54" t="s">
        <v>260</v>
      </c>
      <c r="B161" s="43"/>
      <c r="C161" s="63" t="s">
        <v>261</v>
      </c>
      <c r="D161" s="56" t="s">
        <v>42</v>
      </c>
      <c r="E161" s="57">
        <v>1</v>
      </c>
      <c r="F161" s="58"/>
      <c r="G161" s="59"/>
      <c r="H161" s="60"/>
      <c r="I161" s="60"/>
      <c r="J161" s="61">
        <f>IF(ISNUMBER($F161),IF(ISNUMBER(#REF!),ROUND($F161*#REF!,2),ROUND($F161*$E161,2)),IF(ISNUMBER(#REF!),ROUND($H161*#REF!,2),ROUND($H161*$E161,2)))</f>
        <v>0</v>
      </c>
      <c r="K161" s="49"/>
    </row>
    <row r="162" spans="1:11" ht="15" customHeight="1">
      <c r="A162" s="171"/>
      <c r="B162" s="172"/>
      <c r="C162" s="172"/>
      <c r="D162" s="172"/>
      <c r="E162" s="172"/>
      <c r="F162" s="172"/>
      <c r="J162" s="64">
        <f>SUM(J$160:J$161)</f>
        <v>0</v>
      </c>
      <c r="K162" s="65"/>
    </row>
    <row r="163" spans="1:11" ht="18.75" customHeight="1">
      <c r="A163" s="54" t="s">
        <v>262</v>
      </c>
      <c r="B163" s="43"/>
      <c r="C163" s="55" t="s">
        <v>87</v>
      </c>
      <c r="D163" s="45"/>
      <c r="E163" s="47"/>
      <c r="F163" s="47"/>
      <c r="G163" s="46"/>
      <c r="H163" s="46"/>
      <c r="I163" s="46"/>
      <c r="J163" s="48"/>
      <c r="K163" s="49"/>
    </row>
    <row r="164" spans="1:11" ht="18.75" customHeight="1">
      <c r="A164" s="54" t="s">
        <v>263</v>
      </c>
      <c r="B164" s="43"/>
      <c r="C164" s="63" t="s">
        <v>264</v>
      </c>
      <c r="D164" s="56" t="s">
        <v>85</v>
      </c>
      <c r="E164" s="57">
        <v>2</v>
      </c>
      <c r="F164" s="58"/>
      <c r="G164" s="59"/>
      <c r="H164" s="60"/>
      <c r="I164" s="60"/>
      <c r="J164" s="61">
        <f>IF(ISNUMBER($F164),IF(ISNUMBER(#REF!),ROUND($F164*#REF!,2),ROUND($F164*$E164,2)),IF(ISNUMBER(#REF!),ROUND($H164*#REF!,2),ROUND($H164*$E164,2)))</f>
        <v>0</v>
      </c>
      <c r="K164" s="49"/>
    </row>
    <row r="165" spans="1:11" ht="15" customHeight="1">
      <c r="A165" s="171"/>
      <c r="B165" s="172"/>
      <c r="C165" s="172"/>
      <c r="D165" s="172"/>
      <c r="E165" s="172"/>
      <c r="F165" s="172"/>
      <c r="J165" s="64">
        <f>J$164</f>
        <v>0</v>
      </c>
      <c r="K165" s="65"/>
    </row>
    <row r="166" spans="1:11" ht="18.75" customHeight="1">
      <c r="A166" s="54" t="s">
        <v>265</v>
      </c>
      <c r="B166" s="43"/>
      <c r="C166" s="55" t="s">
        <v>172</v>
      </c>
      <c r="D166" s="45"/>
      <c r="E166" s="47"/>
      <c r="F166" s="47"/>
      <c r="G166" s="46"/>
      <c r="H166" s="46"/>
      <c r="I166" s="46"/>
      <c r="J166" s="48"/>
      <c r="K166" s="49"/>
    </row>
    <row r="167" spans="1:11" ht="18.75" customHeight="1">
      <c r="A167" s="54" t="s">
        <v>266</v>
      </c>
      <c r="B167" s="43"/>
      <c r="C167" s="63" t="s">
        <v>174</v>
      </c>
      <c r="D167" s="56" t="s">
        <v>85</v>
      </c>
      <c r="E167" s="57">
        <v>2</v>
      </c>
      <c r="F167" s="58"/>
      <c r="G167" s="59"/>
      <c r="H167" s="60"/>
      <c r="I167" s="60"/>
      <c r="J167" s="61">
        <f>IF(ISNUMBER($F167),IF(ISNUMBER(#REF!),ROUND($F167*#REF!,2),ROUND($F167*$E167,2)),IF(ISNUMBER(#REF!),ROUND($H167*#REF!,2),ROUND($H167*$E167,2)))</f>
        <v>0</v>
      </c>
      <c r="K167" s="49"/>
    </row>
    <row r="168" spans="1:11" ht="18.75" customHeight="1">
      <c r="A168" s="54" t="s">
        <v>267</v>
      </c>
      <c r="B168" s="43"/>
      <c r="C168" s="63" t="s">
        <v>268</v>
      </c>
      <c r="D168" s="56" t="s">
        <v>85</v>
      </c>
      <c r="E168" s="57">
        <v>2</v>
      </c>
      <c r="F168" s="58"/>
      <c r="G168" s="59"/>
      <c r="H168" s="60"/>
      <c r="I168" s="60"/>
      <c r="J168" s="61">
        <f>IF(ISNUMBER($F168),IF(ISNUMBER(#REF!),ROUND($F168*#REF!,2),ROUND($F168*$E168,2)),IF(ISNUMBER(#REF!),ROUND($H168*#REF!,2),ROUND($H168*$E168,2)))</f>
        <v>0</v>
      </c>
      <c r="K168" s="49"/>
    </row>
    <row r="169" spans="1:11" ht="18.75" customHeight="1">
      <c r="A169" s="54" t="s">
        <v>269</v>
      </c>
      <c r="B169" s="43"/>
      <c r="C169" s="63" t="s">
        <v>176</v>
      </c>
      <c r="D169" s="56" t="s">
        <v>85</v>
      </c>
      <c r="E169" s="57">
        <v>14</v>
      </c>
      <c r="F169" s="58"/>
      <c r="G169" s="59"/>
      <c r="H169" s="60"/>
      <c r="I169" s="60"/>
      <c r="J169" s="61">
        <f>IF(ISNUMBER($F169),IF(ISNUMBER(#REF!),ROUND($F169*#REF!,2),ROUND($F169*$E169,2)),IF(ISNUMBER(#REF!),ROUND($H169*#REF!,2),ROUND($H169*$E169,2)))</f>
        <v>0</v>
      </c>
      <c r="K169" s="49"/>
    </row>
    <row r="170" spans="1:11" ht="15" customHeight="1">
      <c r="A170" s="171"/>
      <c r="B170" s="172"/>
      <c r="C170" s="172"/>
      <c r="D170" s="172"/>
      <c r="E170" s="172"/>
      <c r="F170" s="172"/>
      <c r="J170" s="64">
        <f>SUM(J$167:J$169)</f>
        <v>0</v>
      </c>
      <c r="K170" s="65"/>
    </row>
    <row r="171" spans="1:11" ht="18.75" customHeight="1">
      <c r="A171" s="54" t="s">
        <v>270</v>
      </c>
      <c r="B171" s="43"/>
      <c r="C171" s="55" t="s">
        <v>271</v>
      </c>
      <c r="D171" s="56"/>
      <c r="E171" s="67"/>
      <c r="F171" s="58"/>
      <c r="G171" s="59"/>
      <c r="H171" s="60"/>
      <c r="I171" s="60"/>
      <c r="J171" s="61"/>
      <c r="K171" s="49"/>
    </row>
    <row r="172" spans="1:11" ht="27.75" customHeight="1">
      <c r="A172" s="54" t="s">
        <v>272</v>
      </c>
      <c r="B172" s="43"/>
      <c r="C172" s="63" t="s">
        <v>273</v>
      </c>
      <c r="D172" s="56" t="s">
        <v>67</v>
      </c>
      <c r="E172" s="66">
        <v>120</v>
      </c>
      <c r="F172" s="58"/>
      <c r="G172" s="59"/>
      <c r="H172" s="60"/>
      <c r="I172" s="60"/>
      <c r="J172" s="61">
        <f>IF(ISNUMBER($F172),IF(ISNUMBER(#REF!),ROUND($F172*#REF!,2),ROUND($F172*$E172,2)),IF(ISNUMBER(#REF!),ROUND($H172*#REF!,2),ROUND($H172*$E172,2)))</f>
        <v>0</v>
      </c>
      <c r="K172" s="49"/>
    </row>
    <row r="173" spans="1:11" ht="27.75" customHeight="1">
      <c r="A173" s="54" t="s">
        <v>274</v>
      </c>
      <c r="B173" s="43"/>
      <c r="C173" s="63" t="s">
        <v>275</v>
      </c>
      <c r="D173" s="56" t="s">
        <v>67</v>
      </c>
      <c r="E173" s="66">
        <v>55</v>
      </c>
      <c r="F173" s="58"/>
      <c r="G173" s="59"/>
      <c r="H173" s="60"/>
      <c r="I173" s="60"/>
      <c r="J173" s="61">
        <f>IF(ISNUMBER($F173),IF(ISNUMBER(#REF!),ROUND($F173*#REF!,2),ROUND($F173*$E173,2)),IF(ISNUMBER(#REF!),ROUND($H173*#REF!,2),ROUND($H173*$E173,2)))</f>
        <v>0</v>
      </c>
      <c r="K173" s="49"/>
    </row>
    <row r="174" spans="1:11" ht="15" customHeight="1">
      <c r="A174" s="171"/>
      <c r="B174" s="172"/>
      <c r="C174" s="172"/>
      <c r="D174" s="172"/>
      <c r="E174" s="172"/>
      <c r="F174" s="172"/>
      <c r="J174" s="64">
        <f>SUM(J$172:J$173)</f>
        <v>0</v>
      </c>
      <c r="K174" s="65"/>
    </row>
    <row r="175" spans="1:11" ht="18.75" customHeight="1">
      <c r="A175" s="54" t="s">
        <v>276</v>
      </c>
      <c r="B175" s="43"/>
      <c r="C175" s="55" t="s">
        <v>277</v>
      </c>
      <c r="D175" s="56"/>
      <c r="E175" s="67"/>
      <c r="F175" s="58"/>
      <c r="G175" s="59"/>
      <c r="H175" s="60"/>
      <c r="I175" s="60"/>
      <c r="J175" s="61"/>
      <c r="K175" s="49"/>
    </row>
    <row r="176" spans="1:11" ht="18.75" customHeight="1">
      <c r="A176" s="54" t="s">
        <v>278</v>
      </c>
      <c r="B176" s="43"/>
      <c r="C176" s="63" t="s">
        <v>279</v>
      </c>
      <c r="D176" s="56" t="s">
        <v>67</v>
      </c>
      <c r="E176" s="66">
        <v>230</v>
      </c>
      <c r="F176" s="58"/>
      <c r="G176" s="59"/>
      <c r="H176" s="60"/>
      <c r="I176" s="60"/>
      <c r="J176" s="61">
        <f>IF(ISNUMBER($F176),IF(ISNUMBER(#REF!),ROUND($F176*#REF!,2),ROUND($F176*$E176,2)),IF(ISNUMBER(#REF!),ROUND($H176*#REF!,2),ROUND($H176*$E176,2)))</f>
        <v>0</v>
      </c>
      <c r="K176" s="49"/>
    </row>
    <row r="177" spans="1:11" ht="18.75" customHeight="1">
      <c r="A177" s="54" t="s">
        <v>280</v>
      </c>
      <c r="B177" s="43"/>
      <c r="C177" s="63" t="s">
        <v>281</v>
      </c>
      <c r="D177" s="56" t="s">
        <v>67</v>
      </c>
      <c r="E177" s="66">
        <v>300</v>
      </c>
      <c r="F177" s="58"/>
      <c r="G177" s="59"/>
      <c r="H177" s="60"/>
      <c r="I177" s="60"/>
      <c r="J177" s="61">
        <f>IF(ISNUMBER($F177),IF(ISNUMBER(#REF!),ROUND($F177*#REF!,2),ROUND($F177*$E177,2)),IF(ISNUMBER(#REF!),ROUND($H177*#REF!,2),ROUND($H177*$E177,2)))</f>
        <v>0</v>
      </c>
      <c r="K177" s="49"/>
    </row>
    <row r="178" spans="1:11" ht="15" customHeight="1">
      <c r="A178" s="171"/>
      <c r="B178" s="172"/>
      <c r="C178" s="172"/>
      <c r="D178" s="172"/>
      <c r="E178" s="172"/>
      <c r="F178" s="172"/>
      <c r="J178" s="64">
        <f>SUM(J$176:J$177)</f>
        <v>0</v>
      </c>
      <c r="K178" s="65"/>
    </row>
    <row r="179" spans="1:11" ht="18.75" customHeight="1">
      <c r="A179" s="54" t="s">
        <v>282</v>
      </c>
      <c r="B179" s="43"/>
      <c r="C179" s="55" t="s">
        <v>182</v>
      </c>
      <c r="D179" s="56" t="s">
        <v>85</v>
      </c>
      <c r="E179" s="57">
        <v>15</v>
      </c>
      <c r="F179" s="58"/>
      <c r="G179" s="59"/>
      <c r="H179" s="60"/>
      <c r="I179" s="60"/>
      <c r="J179" s="61">
        <f>IF(ISNUMBER($F179),IF(ISNUMBER(#REF!),ROUND($F179*#REF!,2),ROUND($F179*$E179,2)),IF(ISNUMBER(#REF!),ROUND($H179*#REF!,2),ROUND($H179*$E179,2)))</f>
        <v>0</v>
      </c>
      <c r="K179" s="49"/>
    </row>
    <row r="180" spans="1:11" ht="18.75" customHeight="1">
      <c r="A180" s="54" t="s">
        <v>283</v>
      </c>
      <c r="B180" s="43"/>
      <c r="C180" s="55" t="s">
        <v>184</v>
      </c>
      <c r="D180" s="56" t="s">
        <v>85</v>
      </c>
      <c r="E180" s="57">
        <v>17</v>
      </c>
      <c r="F180" s="58"/>
      <c r="G180" s="59"/>
      <c r="H180" s="60"/>
      <c r="I180" s="60"/>
      <c r="J180" s="61">
        <f>IF(ISNUMBER($F180),IF(ISNUMBER(#REF!),ROUND($F180*#REF!,2),ROUND($F180*$E180,2)),IF(ISNUMBER(#REF!),ROUND($H180*#REF!,2),ROUND($H180*$E180,2)))</f>
        <v>0</v>
      </c>
      <c r="K180" s="49"/>
    </row>
    <row r="181" spans="1:11" ht="15" customHeight="1">
      <c r="A181" s="171" t="s">
        <v>284</v>
      </c>
      <c r="B181" s="172"/>
      <c r="C181" s="172"/>
      <c r="D181" s="172"/>
      <c r="E181" s="172"/>
      <c r="F181" s="172"/>
      <c r="J181" s="64">
        <f>SUM(J$103:J$104)+SUM(J$107:J$109)+SUM(J$112:J$113)+SUM(J$116:J$120)+SUM(J$122:J$124)+SUM(J$127:J$131)+SUM(J$134:J$136)+SUM(J$139:J$141)+SUM(J$143:J$145)+SUM(J$147:J$157)+SUM(J$159:J$161)+J$164+SUM(J$167:J$169)+SUM(J$171:J$173)+SUM(J$175:J$177)+SUM(J$179:J$180)</f>
        <v>0</v>
      </c>
      <c r="K181" s="65"/>
    </row>
    <row r="182" spans="1:11" ht="22.5" customHeight="1">
      <c r="A182" s="52" t="s">
        <v>285</v>
      </c>
      <c r="B182" s="43"/>
      <c r="C182" s="53" t="s">
        <v>286</v>
      </c>
      <c r="D182" s="45"/>
      <c r="E182" s="47"/>
      <c r="F182" s="47"/>
      <c r="G182" s="46"/>
      <c r="H182" s="46"/>
      <c r="I182" s="46"/>
      <c r="J182" s="48"/>
      <c r="K182" s="49"/>
    </row>
    <row r="183" spans="1:11" ht="18.75" customHeight="1">
      <c r="A183" s="54" t="s">
        <v>287</v>
      </c>
      <c r="B183" s="43"/>
      <c r="C183" s="55" t="s">
        <v>288</v>
      </c>
      <c r="D183" s="45"/>
      <c r="E183" s="47"/>
      <c r="F183" s="47"/>
      <c r="G183" s="46"/>
      <c r="H183" s="46"/>
      <c r="I183" s="46"/>
      <c r="J183" s="48"/>
      <c r="K183" s="49"/>
    </row>
    <row r="184" spans="1:11" ht="18.75" customHeight="1">
      <c r="A184" s="54" t="s">
        <v>289</v>
      </c>
      <c r="B184" s="43"/>
      <c r="C184" s="63" t="s">
        <v>290</v>
      </c>
      <c r="D184" s="56" t="s">
        <v>55</v>
      </c>
      <c r="E184" s="62">
        <v>110</v>
      </c>
      <c r="F184" s="58"/>
      <c r="G184" s="59"/>
      <c r="H184" s="60"/>
      <c r="I184" s="60"/>
      <c r="J184" s="61">
        <f>IF(ISNUMBER($F184),IF(ISNUMBER(#REF!),ROUND($F184*#REF!,2),ROUND($F184*$E184,2)),IF(ISNUMBER(#REF!),ROUND($H184*#REF!,2),ROUND($H184*$E184,2)))</f>
        <v>0</v>
      </c>
      <c r="K184" s="49"/>
    </row>
    <row r="185" spans="1:11" ht="15" customHeight="1">
      <c r="A185" s="171"/>
      <c r="B185" s="172"/>
      <c r="C185" s="172"/>
      <c r="D185" s="172"/>
      <c r="E185" s="172"/>
      <c r="F185" s="172"/>
      <c r="J185" s="64">
        <f>J$184</f>
        <v>0</v>
      </c>
      <c r="K185" s="65"/>
    </row>
    <row r="186" spans="1:11" ht="18.75" customHeight="1">
      <c r="A186" s="54" t="s">
        <v>291</v>
      </c>
      <c r="B186" s="43"/>
      <c r="C186" s="55" t="s">
        <v>292</v>
      </c>
      <c r="D186" s="45"/>
      <c r="E186" s="47"/>
      <c r="F186" s="47"/>
      <c r="G186" s="46"/>
      <c r="H186" s="46"/>
      <c r="I186" s="46"/>
      <c r="J186" s="48"/>
      <c r="K186" s="49"/>
    </row>
    <row r="187" spans="1:11" ht="18.75" customHeight="1">
      <c r="A187" s="54" t="s">
        <v>293</v>
      </c>
      <c r="B187" s="43"/>
      <c r="C187" s="63" t="s">
        <v>294</v>
      </c>
      <c r="D187" s="56" t="s">
        <v>85</v>
      </c>
      <c r="E187" s="57">
        <v>1</v>
      </c>
      <c r="F187" s="58"/>
      <c r="G187" s="59"/>
      <c r="H187" s="60"/>
      <c r="I187" s="60"/>
      <c r="J187" s="61">
        <f>IF(ISNUMBER($F187),IF(ISNUMBER(#REF!),ROUND($F187*#REF!,2),ROUND($F187*$E187,2)),IF(ISNUMBER(#REF!),ROUND($H187*#REF!,2),ROUND($H187*$E187,2)))</f>
        <v>0</v>
      </c>
      <c r="K187" s="49"/>
    </row>
    <row r="188" spans="1:11" ht="15" customHeight="1">
      <c r="A188" s="171"/>
      <c r="B188" s="172"/>
      <c r="C188" s="172"/>
      <c r="D188" s="172"/>
      <c r="E188" s="172"/>
      <c r="F188" s="172"/>
      <c r="J188" s="64">
        <f>J$187</f>
        <v>0</v>
      </c>
      <c r="K188" s="65"/>
    </row>
    <row r="189" spans="1:11" ht="18.75" customHeight="1">
      <c r="A189" s="54" t="s">
        <v>295</v>
      </c>
      <c r="B189" s="43"/>
      <c r="C189" s="55" t="s">
        <v>296</v>
      </c>
      <c r="D189" s="45"/>
      <c r="E189" s="47"/>
      <c r="F189" s="47"/>
      <c r="G189" s="46"/>
      <c r="H189" s="46"/>
      <c r="I189" s="46"/>
      <c r="J189" s="48"/>
      <c r="K189" s="49"/>
    </row>
    <row r="190" spans="1:11" ht="18.75" customHeight="1">
      <c r="A190" s="54" t="s">
        <v>297</v>
      </c>
      <c r="B190" s="43"/>
      <c r="C190" s="63" t="s">
        <v>298</v>
      </c>
      <c r="D190" s="56" t="s">
        <v>67</v>
      </c>
      <c r="E190" s="66">
        <v>135</v>
      </c>
      <c r="F190" s="58"/>
      <c r="G190" s="59"/>
      <c r="H190" s="60"/>
      <c r="I190" s="60"/>
      <c r="J190" s="61">
        <f>IF(ISNUMBER($F190),IF(ISNUMBER(#REF!),ROUND($F190*#REF!,2),ROUND($F190*$E190,2)),IF(ISNUMBER(#REF!),ROUND($H190*#REF!,2),ROUND($H190*$E190,2)))</f>
        <v>0</v>
      </c>
      <c r="K190" s="49"/>
    </row>
    <row r="191" spans="1:11" ht="18.75" customHeight="1">
      <c r="A191" s="54" t="s">
        <v>299</v>
      </c>
      <c r="B191" s="43"/>
      <c r="C191" s="63" t="s">
        <v>300</v>
      </c>
      <c r="D191" s="56" t="s">
        <v>67</v>
      </c>
      <c r="E191" s="66">
        <v>150</v>
      </c>
      <c r="F191" s="58"/>
      <c r="G191" s="59"/>
      <c r="H191" s="60"/>
      <c r="I191" s="60"/>
      <c r="J191" s="61">
        <f>IF(ISNUMBER($F191),IF(ISNUMBER(#REF!),ROUND($F191*#REF!,2),ROUND($F191*$E191,2)),IF(ISNUMBER(#REF!),ROUND($H191*#REF!,2),ROUND($H191*$E191,2)))</f>
        <v>0</v>
      </c>
      <c r="K191" s="49"/>
    </row>
    <row r="192" spans="1:11" ht="15" customHeight="1">
      <c r="A192" s="171"/>
      <c r="B192" s="172"/>
      <c r="C192" s="172"/>
      <c r="D192" s="172"/>
      <c r="E192" s="172"/>
      <c r="F192" s="172"/>
      <c r="J192" s="64">
        <f>SUM(J$190:J$191)</f>
        <v>0</v>
      </c>
      <c r="K192" s="65"/>
    </row>
    <row r="193" spans="1:11" ht="18.75" customHeight="1">
      <c r="A193" s="54" t="s">
        <v>301</v>
      </c>
      <c r="B193" s="43"/>
      <c r="C193" s="55" t="s">
        <v>302</v>
      </c>
      <c r="D193" s="45"/>
      <c r="E193" s="47"/>
      <c r="F193" s="47"/>
      <c r="G193" s="46"/>
      <c r="H193" s="46"/>
      <c r="I193" s="46"/>
      <c r="J193" s="48"/>
      <c r="K193" s="49"/>
    </row>
    <row r="194" spans="1:11" ht="18.75" customHeight="1">
      <c r="A194" s="54" t="s">
        <v>303</v>
      </c>
      <c r="B194" s="43"/>
      <c r="C194" s="63" t="s">
        <v>304</v>
      </c>
      <c r="D194" s="56" t="s">
        <v>85</v>
      </c>
      <c r="E194" s="57">
        <v>2</v>
      </c>
      <c r="F194" s="58"/>
      <c r="G194" s="59"/>
      <c r="H194" s="60"/>
      <c r="I194" s="60"/>
      <c r="J194" s="61">
        <f>IF(ISNUMBER($F194),IF(ISNUMBER(#REF!),ROUND($F194*#REF!,2),ROUND($F194*$E194,2)),IF(ISNUMBER(#REF!),ROUND($H194*#REF!,2),ROUND($H194*$E194,2)))</f>
        <v>0</v>
      </c>
      <c r="K194" s="49"/>
    </row>
    <row r="195" spans="1:11" ht="15" customHeight="1">
      <c r="A195" s="171"/>
      <c r="B195" s="172"/>
      <c r="C195" s="172"/>
      <c r="D195" s="172"/>
      <c r="E195" s="172"/>
      <c r="F195" s="172"/>
      <c r="J195" s="64">
        <f>J$194</f>
        <v>0</v>
      </c>
      <c r="K195" s="65"/>
    </row>
    <row r="196" spans="1:11" ht="18.75" customHeight="1">
      <c r="A196" s="54" t="s">
        <v>305</v>
      </c>
      <c r="B196" s="43"/>
      <c r="C196" s="55" t="s">
        <v>155</v>
      </c>
      <c r="D196" s="45"/>
      <c r="E196" s="47"/>
      <c r="F196" s="47"/>
      <c r="G196" s="46"/>
      <c r="H196" s="46"/>
      <c r="I196" s="46"/>
      <c r="J196" s="48"/>
      <c r="K196" s="49"/>
    </row>
    <row r="197" spans="1:11" ht="18.75" customHeight="1">
      <c r="A197" s="54" t="s">
        <v>306</v>
      </c>
      <c r="B197" s="43"/>
      <c r="C197" s="63" t="s">
        <v>157</v>
      </c>
      <c r="D197" s="56" t="s">
        <v>55</v>
      </c>
      <c r="E197" s="62">
        <v>35</v>
      </c>
      <c r="F197" s="58"/>
      <c r="G197" s="59"/>
      <c r="H197" s="60"/>
      <c r="I197" s="60"/>
      <c r="J197" s="61">
        <f>IF(ISNUMBER($F197),IF(ISNUMBER(#REF!),ROUND($F197*#REF!,2),ROUND($F197*$E197,2)),IF(ISNUMBER(#REF!),ROUND($H197*#REF!,2),ROUND($H197*$E197,2)))</f>
        <v>0</v>
      </c>
      <c r="K197" s="49"/>
    </row>
    <row r="198" spans="1:11" ht="15" customHeight="1">
      <c r="A198" s="171"/>
      <c r="B198" s="172"/>
      <c r="C198" s="172"/>
      <c r="D198" s="172"/>
      <c r="E198" s="172"/>
      <c r="F198" s="172"/>
      <c r="J198" s="64">
        <f>J$197</f>
        <v>0</v>
      </c>
      <c r="K198" s="65"/>
    </row>
    <row r="199" spans="1:11" ht="18.75" customHeight="1">
      <c r="A199" s="54" t="s">
        <v>307</v>
      </c>
      <c r="B199" s="43"/>
      <c r="C199" s="55" t="s">
        <v>99</v>
      </c>
      <c r="D199" s="45"/>
      <c r="E199" s="47"/>
      <c r="F199" s="47"/>
      <c r="G199" s="46"/>
      <c r="H199" s="46"/>
      <c r="I199" s="46"/>
      <c r="J199" s="48"/>
      <c r="K199" s="49"/>
    </row>
    <row r="200" spans="1:11" ht="18.75" customHeight="1">
      <c r="A200" s="54" t="s">
        <v>308</v>
      </c>
      <c r="B200" s="43"/>
      <c r="C200" s="63" t="s">
        <v>309</v>
      </c>
      <c r="D200" s="56" t="s">
        <v>55</v>
      </c>
      <c r="E200" s="62">
        <v>90</v>
      </c>
      <c r="F200" s="58"/>
      <c r="G200" s="59"/>
      <c r="H200" s="60"/>
      <c r="I200" s="60"/>
      <c r="J200" s="61">
        <f>IF(ISNUMBER($F200),IF(ISNUMBER(#REF!),ROUND($F200*#REF!,2),ROUND($F200*$E200,2)),IF(ISNUMBER(#REF!),ROUND($H200*#REF!,2),ROUND($H200*$E200,2)))</f>
        <v>0</v>
      </c>
      <c r="K200" s="49"/>
    </row>
    <row r="201" spans="1:11" ht="15" customHeight="1">
      <c r="A201" s="171"/>
      <c r="B201" s="172"/>
      <c r="C201" s="172"/>
      <c r="D201" s="172"/>
      <c r="E201" s="172"/>
      <c r="F201" s="172"/>
      <c r="J201" s="64">
        <f>J$200</f>
        <v>0</v>
      </c>
      <c r="K201" s="65"/>
    </row>
    <row r="202" spans="1:11" ht="18.75" customHeight="1">
      <c r="A202" s="54" t="s">
        <v>310</v>
      </c>
      <c r="B202" s="43"/>
      <c r="C202" s="55" t="s">
        <v>311</v>
      </c>
      <c r="D202" s="56" t="s">
        <v>67</v>
      </c>
      <c r="E202" s="66">
        <v>260</v>
      </c>
      <c r="F202" s="58"/>
      <c r="G202" s="59"/>
      <c r="H202" s="60"/>
      <c r="I202" s="60"/>
      <c r="J202" s="61">
        <f>IF(ISNUMBER($F202),IF(ISNUMBER(#REF!),ROUND($F202*#REF!,2),ROUND($F202*$E202,2)),IF(ISNUMBER(#REF!),ROUND($H202*#REF!,2),ROUND($H202*$E202,2)))</f>
        <v>0</v>
      </c>
      <c r="K202" s="49"/>
    </row>
    <row r="203" spans="1:11" ht="18.75" customHeight="1">
      <c r="A203" s="54" t="s">
        <v>312</v>
      </c>
      <c r="B203" s="43"/>
      <c r="C203" s="55" t="s">
        <v>313</v>
      </c>
      <c r="D203" s="56" t="s">
        <v>42</v>
      </c>
      <c r="E203" s="57">
        <v>1</v>
      </c>
      <c r="F203" s="58"/>
      <c r="G203" s="59"/>
      <c r="H203" s="60"/>
      <c r="I203" s="60"/>
      <c r="J203" s="61">
        <f>IF(ISNUMBER($F203),IF(ISNUMBER(#REF!),ROUND($F203*#REF!,2),ROUND($F203*$E203,2)),IF(ISNUMBER(#REF!),ROUND($H203*#REF!,2),ROUND($H203*$E203,2)))</f>
        <v>0</v>
      </c>
      <c r="K203" s="49"/>
    </row>
    <row r="204" spans="1:11" ht="18.75" customHeight="1">
      <c r="A204" s="54" t="s">
        <v>314</v>
      </c>
      <c r="B204" s="43"/>
      <c r="C204" s="55" t="s">
        <v>315</v>
      </c>
      <c r="D204" s="45"/>
      <c r="E204" s="47"/>
      <c r="F204" s="47"/>
      <c r="G204" s="46"/>
      <c r="H204" s="46"/>
      <c r="I204" s="46"/>
      <c r="J204" s="48"/>
      <c r="K204" s="49"/>
    </row>
    <row r="205" spans="1:11" ht="18.75" customHeight="1">
      <c r="A205" s="54" t="s">
        <v>316</v>
      </c>
      <c r="B205" s="43"/>
      <c r="C205" s="63" t="s">
        <v>264</v>
      </c>
      <c r="D205" s="56" t="s">
        <v>85</v>
      </c>
      <c r="E205" s="57">
        <v>1</v>
      </c>
      <c r="F205" s="58"/>
      <c r="G205" s="59"/>
      <c r="H205" s="60"/>
      <c r="I205" s="60"/>
      <c r="J205" s="61">
        <f>IF(ISNUMBER($F205),IF(ISNUMBER(#REF!),ROUND($F205*#REF!,2),ROUND($F205*$E205,2)),IF(ISNUMBER(#REF!),ROUND($H205*#REF!,2),ROUND($H205*$E205,2)))</f>
        <v>0</v>
      </c>
      <c r="K205" s="49"/>
    </row>
    <row r="206" spans="1:11" ht="15" customHeight="1">
      <c r="A206" s="171"/>
      <c r="B206" s="172"/>
      <c r="C206" s="172"/>
      <c r="D206" s="172"/>
      <c r="E206" s="172"/>
      <c r="F206" s="172"/>
      <c r="J206" s="64">
        <f>J$205</f>
        <v>0</v>
      </c>
      <c r="K206" s="65"/>
    </row>
    <row r="207" spans="1:11" ht="15" customHeight="1">
      <c r="A207" s="171" t="s">
        <v>317</v>
      </c>
      <c r="B207" s="172"/>
      <c r="C207" s="172"/>
      <c r="D207" s="172"/>
      <c r="E207" s="172"/>
      <c r="F207" s="172"/>
      <c r="J207" s="64">
        <f>J$184+J$187+SUM(J$190:J$191)+J$194+J$197+J$200+SUM(J$202:J$203)+J$205</f>
        <v>0</v>
      </c>
      <c r="K207" s="65"/>
    </row>
    <row r="208" spans="1:11" ht="22.5" customHeight="1">
      <c r="A208" s="52" t="s">
        <v>318</v>
      </c>
      <c r="B208" s="43"/>
      <c r="C208" s="53" t="s">
        <v>319</v>
      </c>
      <c r="D208" s="45"/>
      <c r="E208" s="47"/>
      <c r="F208" s="47"/>
      <c r="G208" s="46"/>
      <c r="H208" s="46"/>
      <c r="I208" s="46"/>
      <c r="J208" s="48"/>
      <c r="K208" s="49"/>
    </row>
    <row r="209" spans="1:11" ht="18.75" customHeight="1">
      <c r="A209" s="54" t="s">
        <v>320</v>
      </c>
      <c r="B209" s="43"/>
      <c r="C209" s="55" t="s">
        <v>321</v>
      </c>
      <c r="D209" s="45"/>
      <c r="E209" s="47"/>
      <c r="F209" s="47"/>
      <c r="G209" s="46"/>
      <c r="H209" s="46"/>
      <c r="I209" s="46"/>
      <c r="J209" s="48"/>
      <c r="K209" s="49"/>
    </row>
    <row r="210" spans="1:11" ht="18.75" customHeight="1">
      <c r="A210" s="54" t="s">
        <v>322</v>
      </c>
      <c r="B210" s="43"/>
      <c r="C210" s="63" t="s">
        <v>323</v>
      </c>
      <c r="D210" s="45"/>
      <c r="E210" s="47"/>
      <c r="F210" s="47"/>
      <c r="G210" s="46"/>
      <c r="H210" s="46"/>
      <c r="I210" s="46"/>
      <c r="J210" s="48"/>
      <c r="K210" s="49"/>
    </row>
    <row r="211" spans="1:11" ht="18.75" customHeight="1">
      <c r="A211" s="54" t="s">
        <v>324</v>
      </c>
      <c r="B211" s="43"/>
      <c r="C211" s="68" t="s">
        <v>325</v>
      </c>
      <c r="D211" s="45"/>
      <c r="E211" s="47"/>
      <c r="F211" s="47"/>
      <c r="G211" s="46"/>
      <c r="H211" s="46"/>
      <c r="I211" s="46"/>
      <c r="J211" s="48"/>
      <c r="K211" s="49"/>
    </row>
    <row r="212" spans="1:11" ht="18.75" customHeight="1">
      <c r="A212" s="54" t="s">
        <v>326</v>
      </c>
      <c r="B212" s="43"/>
      <c r="C212" s="69" t="s">
        <v>327</v>
      </c>
      <c r="D212" s="56"/>
      <c r="E212" s="66"/>
      <c r="F212" s="58"/>
      <c r="G212" s="59"/>
      <c r="H212" s="60"/>
      <c r="I212" s="60"/>
      <c r="J212" s="61"/>
      <c r="K212" s="49"/>
    </row>
    <row r="213" spans="1:11" ht="27.75" customHeight="1">
      <c r="A213" s="54" t="s">
        <v>328</v>
      </c>
      <c r="B213" s="43"/>
      <c r="C213" s="70" t="s">
        <v>329</v>
      </c>
      <c r="D213" s="56" t="s">
        <v>55</v>
      </c>
      <c r="E213" s="62">
        <v>10</v>
      </c>
      <c r="F213" s="58"/>
      <c r="G213" s="59"/>
      <c r="H213" s="60"/>
      <c r="I213" s="60"/>
      <c r="J213" s="61">
        <f>IF(ISNUMBER($F213),IF(ISNUMBER(#REF!),ROUND($F213*#REF!,2),ROUND($F213*$E213,2)),IF(ISNUMBER(#REF!),ROUND($H213*#REF!,2),ROUND($H213*$E213,2)))</f>
        <v>0</v>
      </c>
      <c r="K213" s="49"/>
    </row>
    <row r="214" spans="1:11" ht="18.75" customHeight="1">
      <c r="A214" s="54" t="s">
        <v>330</v>
      </c>
      <c r="B214" s="43"/>
      <c r="C214" s="69" t="s">
        <v>331</v>
      </c>
      <c r="D214" s="56"/>
      <c r="E214" s="67"/>
      <c r="F214" s="58"/>
      <c r="G214" s="59"/>
      <c r="H214" s="60"/>
      <c r="I214" s="60"/>
      <c r="J214" s="61"/>
      <c r="K214" s="49"/>
    </row>
    <row r="215" spans="1:11" ht="27.75" customHeight="1">
      <c r="A215" s="54" t="s">
        <v>332</v>
      </c>
      <c r="B215" s="43"/>
      <c r="C215" s="70" t="s">
        <v>329</v>
      </c>
      <c r="D215" s="56" t="s">
        <v>67</v>
      </c>
      <c r="E215" s="66">
        <v>150</v>
      </c>
      <c r="F215" s="58"/>
      <c r="G215" s="59"/>
      <c r="H215" s="60"/>
      <c r="I215" s="60"/>
      <c r="J215" s="61">
        <f>IF(ISNUMBER($F215),IF(ISNUMBER(#REF!),ROUND($F215*#REF!,2),ROUND($F215*$E215,2)),IF(ISNUMBER(#REF!),ROUND($H215*#REF!,2),ROUND($H215*$E215,2)))</f>
        <v>0</v>
      </c>
      <c r="K215" s="49"/>
    </row>
    <row r="216" spans="1:11" ht="18.75" customHeight="1">
      <c r="A216" s="54" t="s">
        <v>333</v>
      </c>
      <c r="B216" s="43"/>
      <c r="C216" s="63" t="s">
        <v>334</v>
      </c>
      <c r="D216" s="45"/>
      <c r="E216" s="47"/>
      <c r="F216" s="47"/>
      <c r="G216" s="46"/>
      <c r="H216" s="46"/>
      <c r="I216" s="46"/>
      <c r="J216" s="48"/>
      <c r="K216" s="49"/>
    </row>
    <row r="217" spans="1:11" ht="18.75" customHeight="1">
      <c r="A217" s="54" t="s">
        <v>335</v>
      </c>
      <c r="B217" s="43"/>
      <c r="C217" s="68" t="s">
        <v>336</v>
      </c>
      <c r="D217" s="45"/>
      <c r="E217" s="47"/>
      <c r="F217" s="47"/>
      <c r="G217" s="46"/>
      <c r="H217" s="46"/>
      <c r="I217" s="46"/>
      <c r="J217" s="48"/>
      <c r="K217" s="49"/>
    </row>
    <row r="218" spans="1:11" ht="18.75" customHeight="1">
      <c r="A218" s="54" t="s">
        <v>337</v>
      </c>
      <c r="B218" s="43"/>
      <c r="C218" s="69" t="s">
        <v>338</v>
      </c>
      <c r="D218" s="56" t="s">
        <v>85</v>
      </c>
      <c r="E218" s="57">
        <v>2</v>
      </c>
      <c r="F218" s="58"/>
      <c r="G218" s="59"/>
      <c r="H218" s="60"/>
      <c r="I218" s="60"/>
      <c r="J218" s="61">
        <f>IF(ISNUMBER($F218),IF(ISNUMBER(#REF!),ROUND($F218*#REF!,2),ROUND($F218*$E218,2)),IF(ISNUMBER(#REF!),ROUND($H218*#REF!,2),ROUND($H218*$E218,2)))</f>
        <v>0</v>
      </c>
      <c r="K218" s="49"/>
    </row>
    <row r="219" spans="1:11" ht="18.75" customHeight="1">
      <c r="A219" s="54" t="s">
        <v>339</v>
      </c>
      <c r="B219" s="43"/>
      <c r="C219" s="63" t="s">
        <v>340</v>
      </c>
      <c r="D219" s="45"/>
      <c r="E219" s="47"/>
      <c r="F219" s="47"/>
      <c r="G219" s="46"/>
      <c r="H219" s="46"/>
      <c r="I219" s="46"/>
      <c r="J219" s="48"/>
      <c r="K219" s="49"/>
    </row>
    <row r="220" spans="1:11" ht="18.75" customHeight="1">
      <c r="A220" s="54" t="s">
        <v>341</v>
      </c>
      <c r="B220" s="43"/>
      <c r="C220" s="68" t="s">
        <v>342</v>
      </c>
      <c r="D220" s="45"/>
      <c r="E220" s="47"/>
      <c r="F220" s="47"/>
      <c r="G220" s="46"/>
      <c r="H220" s="46"/>
      <c r="I220" s="46"/>
      <c r="J220" s="48"/>
      <c r="K220" s="49"/>
    </row>
    <row r="221" spans="1:11" ht="18.75" customHeight="1">
      <c r="A221" s="54" t="s">
        <v>343</v>
      </c>
      <c r="B221" s="43"/>
      <c r="C221" s="69" t="s">
        <v>344</v>
      </c>
      <c r="D221" s="56" t="s">
        <v>67</v>
      </c>
      <c r="E221" s="66">
        <v>150</v>
      </c>
      <c r="F221" s="58"/>
      <c r="G221" s="59"/>
      <c r="H221" s="60"/>
      <c r="I221" s="60"/>
      <c r="J221" s="61">
        <f>IF(ISNUMBER($F221),IF(ISNUMBER(#REF!),ROUND($F221*#REF!,2),ROUND($F221*$E221,2)),IF(ISNUMBER(#REF!),ROUND($H221*#REF!,2),ROUND($H221*$E221,2)))</f>
        <v>0</v>
      </c>
      <c r="K221" s="49"/>
    </row>
    <row r="222" spans="1:11" ht="15" customHeight="1">
      <c r="A222" s="171"/>
      <c r="B222" s="172"/>
      <c r="C222" s="172"/>
      <c r="D222" s="172"/>
      <c r="E222" s="172"/>
      <c r="F222" s="172"/>
      <c r="J222" s="64">
        <f>SUM(J$212:J$215)+J$218+J$221</f>
        <v>0</v>
      </c>
      <c r="K222" s="65"/>
    </row>
    <row r="223" spans="1:11" ht="18.75" customHeight="1">
      <c r="A223" s="54" t="s">
        <v>345</v>
      </c>
      <c r="B223" s="43"/>
      <c r="C223" s="55" t="s">
        <v>346</v>
      </c>
      <c r="D223" s="45"/>
      <c r="E223" s="47"/>
      <c r="F223" s="47"/>
      <c r="G223" s="46"/>
      <c r="H223" s="46"/>
      <c r="I223" s="46"/>
      <c r="J223" s="48"/>
      <c r="K223" s="49"/>
    </row>
    <row r="224" spans="1:11" ht="18.75" customHeight="1">
      <c r="A224" s="54" t="s">
        <v>347</v>
      </c>
      <c r="B224" s="43"/>
      <c r="C224" s="63" t="s">
        <v>348</v>
      </c>
      <c r="D224" s="45"/>
      <c r="E224" s="47"/>
      <c r="F224" s="47"/>
      <c r="G224" s="46"/>
      <c r="H224" s="46"/>
      <c r="I224" s="46"/>
      <c r="J224" s="48"/>
      <c r="K224" s="49"/>
    </row>
    <row r="225" spans="1:11" ht="18.75" customHeight="1">
      <c r="A225" s="54" t="s">
        <v>349</v>
      </c>
      <c r="B225" s="43"/>
      <c r="C225" s="68" t="s">
        <v>350</v>
      </c>
      <c r="D225" s="45"/>
      <c r="E225" s="47"/>
      <c r="F225" s="47"/>
      <c r="G225" s="46"/>
      <c r="H225" s="46"/>
      <c r="I225" s="46"/>
      <c r="J225" s="48"/>
      <c r="K225" s="49"/>
    </row>
    <row r="226" spans="1:11" ht="18.75" customHeight="1">
      <c r="A226" s="54" t="s">
        <v>351</v>
      </c>
      <c r="B226" s="43"/>
      <c r="C226" s="69" t="s">
        <v>352</v>
      </c>
      <c r="D226" s="45"/>
      <c r="E226" s="47"/>
      <c r="F226" s="47"/>
      <c r="G226" s="46"/>
      <c r="H226" s="46"/>
      <c r="I226" s="46"/>
      <c r="J226" s="48"/>
      <c r="K226" s="49"/>
    </row>
    <row r="227" spans="1:11" ht="27.75" customHeight="1">
      <c r="A227" s="54" t="s">
        <v>353</v>
      </c>
      <c r="B227" s="43"/>
      <c r="C227" s="70" t="s">
        <v>354</v>
      </c>
      <c r="D227" s="56" t="s">
        <v>67</v>
      </c>
      <c r="E227" s="66">
        <v>120</v>
      </c>
      <c r="F227" s="58"/>
      <c r="G227" s="59"/>
      <c r="H227" s="60"/>
      <c r="I227" s="60"/>
      <c r="J227" s="61">
        <f>IF(ISNUMBER($F227),IF(ISNUMBER(#REF!),ROUND($F227*#REF!,2),ROUND($F227*$E227,2)),IF(ISNUMBER(#REF!),ROUND($H227*#REF!,2),ROUND($H227*$E227,2)))</f>
        <v>0</v>
      </c>
      <c r="K227" s="49"/>
    </row>
    <row r="228" spans="1:11" ht="15" customHeight="1">
      <c r="A228" s="171"/>
      <c r="B228" s="172"/>
      <c r="C228" s="172"/>
      <c r="D228" s="172"/>
      <c r="E228" s="172"/>
      <c r="F228" s="172"/>
      <c r="J228" s="64">
        <f>J$227</f>
        <v>0</v>
      </c>
      <c r="K228" s="65"/>
    </row>
    <row r="229" spans="1:11" ht="18.75" customHeight="1">
      <c r="A229" s="54" t="s">
        <v>355</v>
      </c>
      <c r="B229" s="43"/>
      <c r="C229" s="55" t="s">
        <v>356</v>
      </c>
      <c r="D229" s="56" t="s">
        <v>85</v>
      </c>
      <c r="E229" s="57">
        <v>1</v>
      </c>
      <c r="F229" s="58"/>
      <c r="G229" s="59"/>
      <c r="H229" s="60"/>
      <c r="I229" s="60"/>
      <c r="J229" s="61">
        <f>IF(ISNUMBER($F229),IF(ISNUMBER(#REF!),ROUND($F229*#REF!,2),ROUND($F229*$E229,2)),IF(ISNUMBER(#REF!),ROUND($H229*#REF!,2),ROUND($H229*$E229,2)))</f>
        <v>0</v>
      </c>
      <c r="K229" s="49"/>
    </row>
    <row r="230" spans="1:11" ht="15" customHeight="1">
      <c r="A230" s="171" t="s">
        <v>357</v>
      </c>
      <c r="B230" s="172"/>
      <c r="C230" s="172"/>
      <c r="D230" s="172"/>
      <c r="E230" s="172"/>
      <c r="F230" s="172"/>
      <c r="J230" s="64">
        <f>SUM(J$212:J$215)+J$218+J$221+J$227+J$229</f>
        <v>0</v>
      </c>
      <c r="K230" s="65"/>
    </row>
    <row r="231" spans="1:11" ht="22.5" customHeight="1">
      <c r="A231" s="52" t="s">
        <v>358</v>
      </c>
      <c r="B231" s="43"/>
      <c r="C231" s="53" t="s">
        <v>359</v>
      </c>
      <c r="D231" s="45"/>
      <c r="E231" s="47"/>
      <c r="F231" s="47"/>
      <c r="G231" s="46"/>
      <c r="H231" s="46"/>
      <c r="I231" s="46"/>
      <c r="J231" s="48"/>
      <c r="K231" s="49"/>
    </row>
    <row r="232" spans="1:11" ht="18.75" customHeight="1">
      <c r="A232" s="54" t="s">
        <v>360</v>
      </c>
      <c r="B232" s="43"/>
      <c r="C232" s="55" t="s">
        <v>361</v>
      </c>
      <c r="D232" s="56" t="s">
        <v>67</v>
      </c>
      <c r="E232" s="66">
        <v>120</v>
      </c>
      <c r="F232" s="58"/>
      <c r="G232" s="59"/>
      <c r="H232" s="60"/>
      <c r="I232" s="60"/>
      <c r="J232" s="61">
        <f>IF(ISNUMBER($F232),IF(ISNUMBER(#REF!),ROUND($F232*#REF!,2),ROUND($F232*$E232,2)),IF(ISNUMBER(#REF!),ROUND($H232*#REF!,2),ROUND($H232*$E232,2)))</f>
        <v>0</v>
      </c>
      <c r="K232" s="49"/>
    </row>
    <row r="233" spans="1:11" ht="18.75" customHeight="1">
      <c r="A233" s="54" t="s">
        <v>362</v>
      </c>
      <c r="B233" s="43"/>
      <c r="C233" s="55" t="s">
        <v>363</v>
      </c>
      <c r="D233" s="45"/>
      <c r="E233" s="47"/>
      <c r="F233" s="47"/>
      <c r="G233" s="46"/>
      <c r="H233" s="46"/>
      <c r="I233" s="46"/>
      <c r="J233" s="48"/>
      <c r="K233" s="49"/>
    </row>
    <row r="234" spans="1:11" ht="18.75" customHeight="1">
      <c r="A234" s="54" t="s">
        <v>364</v>
      </c>
      <c r="B234" s="43"/>
      <c r="C234" s="63" t="s">
        <v>365</v>
      </c>
      <c r="D234" s="56" t="s">
        <v>55</v>
      </c>
      <c r="E234" s="62">
        <v>3700</v>
      </c>
      <c r="F234" s="58"/>
      <c r="G234" s="59"/>
      <c r="H234" s="60"/>
      <c r="I234" s="60"/>
      <c r="J234" s="61">
        <f>IF(ISNUMBER($F234),IF(ISNUMBER(#REF!),ROUND($F234*#REF!,2),ROUND($F234*$E234,2)),IF(ISNUMBER(#REF!),ROUND($H234*#REF!,2),ROUND($H234*$E234,2)))</f>
        <v>0</v>
      </c>
      <c r="K234" s="49"/>
    </row>
    <row r="235" spans="1:11" ht="27.75" customHeight="1">
      <c r="A235" s="54" t="s">
        <v>366</v>
      </c>
      <c r="B235" s="43"/>
      <c r="C235" s="63" t="s">
        <v>367</v>
      </c>
      <c r="D235" s="56" t="s">
        <v>55</v>
      </c>
      <c r="E235" s="62">
        <v>2940</v>
      </c>
      <c r="F235" s="58"/>
      <c r="G235" s="59"/>
      <c r="H235" s="60"/>
      <c r="I235" s="60"/>
      <c r="J235" s="61">
        <f>IF(ISNUMBER($F235),IF(ISNUMBER(#REF!),ROUND($F235*#REF!,2),ROUND($F235*$E235,2)),IF(ISNUMBER(#REF!),ROUND($H235*#REF!,2),ROUND($H235*$E235,2)))</f>
        <v>0</v>
      </c>
      <c r="K235" s="49"/>
    </row>
    <row r="236" spans="1:11" ht="18.75" customHeight="1">
      <c r="A236" s="54" t="s">
        <v>368</v>
      </c>
      <c r="B236" s="43"/>
      <c r="C236" s="63" t="s">
        <v>369</v>
      </c>
      <c r="D236" s="56" t="s">
        <v>72</v>
      </c>
      <c r="E236" s="66">
        <v>9150</v>
      </c>
      <c r="F236" s="58"/>
      <c r="G236" s="59"/>
      <c r="H236" s="60"/>
      <c r="I236" s="60"/>
      <c r="J236" s="61">
        <f>IF(ISNUMBER($F236),IF(ISNUMBER(#REF!),ROUND($F236*#REF!,2),ROUND($F236*$E236,2)),IF(ISNUMBER(#REF!),ROUND($H236*#REF!,2),ROUND($H236*$E236,2)))</f>
        <v>0</v>
      </c>
      <c r="K236" s="49"/>
    </row>
    <row r="237" spans="1:11" ht="15" customHeight="1">
      <c r="A237" s="171"/>
      <c r="B237" s="172"/>
      <c r="C237" s="172"/>
      <c r="D237" s="172"/>
      <c r="E237" s="172"/>
      <c r="F237" s="172"/>
      <c r="J237" s="64">
        <f>SUM(J$234:J$236)</f>
        <v>0</v>
      </c>
      <c r="K237" s="65"/>
    </row>
    <row r="238" spans="1:11" ht="27.75" customHeight="1">
      <c r="A238" s="54" t="s">
        <v>370</v>
      </c>
      <c r="B238" s="43"/>
      <c r="C238" s="55" t="s">
        <v>371</v>
      </c>
      <c r="D238" s="56" t="s">
        <v>72</v>
      </c>
      <c r="E238" s="66">
        <v>9150</v>
      </c>
      <c r="F238" s="58"/>
      <c r="G238" s="59"/>
      <c r="H238" s="60"/>
      <c r="I238" s="60"/>
      <c r="J238" s="61">
        <f>IF(ISNUMBER($F238),IF(ISNUMBER(#REF!),ROUND($F238*#REF!,2),ROUND($F238*$E238,2)),IF(ISNUMBER(#REF!),ROUND($H238*#REF!,2),ROUND($H238*$E238,2)))</f>
        <v>0</v>
      </c>
      <c r="K238" s="49"/>
    </row>
    <row r="239" spans="1:11" ht="18.75" customHeight="1">
      <c r="A239" s="54" t="s">
        <v>372</v>
      </c>
      <c r="B239" s="43"/>
      <c r="C239" s="55" t="s">
        <v>373</v>
      </c>
      <c r="D239" s="45"/>
      <c r="E239" s="47"/>
      <c r="F239" s="47"/>
      <c r="G239" s="46"/>
      <c r="H239" s="46"/>
      <c r="I239" s="46"/>
      <c r="J239" s="48"/>
      <c r="K239" s="49"/>
    </row>
    <row r="240" spans="1:11" ht="18.75" customHeight="1">
      <c r="A240" s="54" t="s">
        <v>374</v>
      </c>
      <c r="B240" s="43"/>
      <c r="C240" s="63" t="s">
        <v>375</v>
      </c>
      <c r="D240" s="56" t="s">
        <v>72</v>
      </c>
      <c r="E240" s="66">
        <v>4200</v>
      </c>
      <c r="F240" s="58"/>
      <c r="G240" s="59"/>
      <c r="H240" s="60"/>
      <c r="I240" s="60"/>
      <c r="J240" s="61">
        <f>IF(ISNUMBER($F240),IF(ISNUMBER(#REF!),ROUND($F240*#REF!,2),ROUND($F240*$E240,2)),IF(ISNUMBER(#REF!),ROUND($H240*#REF!,2),ROUND($H240*$E240,2)))</f>
        <v>0</v>
      </c>
      <c r="K240" s="49"/>
    </row>
    <row r="241" spans="1:11" ht="18.75" customHeight="1">
      <c r="A241" s="54" t="s">
        <v>376</v>
      </c>
      <c r="B241" s="43"/>
      <c r="C241" s="63" t="s">
        <v>377</v>
      </c>
      <c r="D241" s="56" t="s">
        <v>72</v>
      </c>
      <c r="E241" s="66">
        <v>4200</v>
      </c>
      <c r="F241" s="58"/>
      <c r="G241" s="59"/>
      <c r="H241" s="60"/>
      <c r="I241" s="60"/>
      <c r="J241" s="61">
        <f>IF(ISNUMBER($F241),IF(ISNUMBER(#REF!),ROUND($F241*#REF!,2),ROUND($F241*$E241,2)),IF(ISNUMBER(#REF!),ROUND($H241*#REF!,2),ROUND($H241*$E241,2)))</f>
        <v>0</v>
      </c>
      <c r="K241" s="49"/>
    </row>
    <row r="242" spans="1:11" ht="18.75" customHeight="1">
      <c r="A242" s="54" t="s">
        <v>378</v>
      </c>
      <c r="B242" s="43"/>
      <c r="C242" s="63" t="s">
        <v>379</v>
      </c>
      <c r="D242" s="56" t="s">
        <v>72</v>
      </c>
      <c r="E242" s="66">
        <v>4560</v>
      </c>
      <c r="F242" s="58"/>
      <c r="G242" s="59"/>
      <c r="H242" s="60"/>
      <c r="I242" s="60"/>
      <c r="J242" s="61">
        <f>IF(ISNUMBER($F242),IF(ISNUMBER(#REF!),ROUND($F242*#REF!,2),ROUND($F242*$E242,2)),IF(ISNUMBER(#REF!),ROUND($H242*#REF!,2),ROUND($H242*$E242,2)))</f>
        <v>0</v>
      </c>
      <c r="K242" s="49"/>
    </row>
    <row r="243" spans="1:11" ht="15" customHeight="1">
      <c r="A243" s="171"/>
      <c r="B243" s="172"/>
      <c r="C243" s="172"/>
      <c r="D243" s="172"/>
      <c r="E243" s="172"/>
      <c r="F243" s="172"/>
      <c r="J243" s="64">
        <f>SUM(J$240:J$242)</f>
        <v>0</v>
      </c>
      <c r="K243" s="65"/>
    </row>
    <row r="244" spans="1:11" ht="18.75" customHeight="1">
      <c r="A244" s="54" t="s">
        <v>380</v>
      </c>
      <c r="B244" s="43"/>
      <c r="C244" s="55" t="s">
        <v>381</v>
      </c>
      <c r="D244" s="45"/>
      <c r="E244" s="47"/>
      <c r="F244" s="47"/>
      <c r="G244" s="46"/>
      <c r="H244" s="46"/>
      <c r="I244" s="46"/>
      <c r="J244" s="48"/>
      <c r="K244" s="49"/>
    </row>
    <row r="245" spans="1:11" ht="18.75" customHeight="1">
      <c r="A245" s="54" t="s">
        <v>382</v>
      </c>
      <c r="B245" s="43"/>
      <c r="C245" s="63" t="s">
        <v>383</v>
      </c>
      <c r="D245" s="56" t="s">
        <v>72</v>
      </c>
      <c r="E245" s="66">
        <v>4200</v>
      </c>
      <c r="F245" s="58"/>
      <c r="G245" s="59"/>
      <c r="H245" s="60"/>
      <c r="I245" s="60"/>
      <c r="J245" s="61">
        <f>IF(ISNUMBER($F245),IF(ISNUMBER(#REF!),ROUND($F245*#REF!,2),ROUND($F245*$E245,2)),IF(ISNUMBER(#REF!),ROUND($H245*#REF!,2),ROUND($H245*$E245,2)))</f>
        <v>0</v>
      </c>
      <c r="K245" s="49"/>
    </row>
    <row r="246" spans="1:11" ht="18.75" customHeight="1">
      <c r="A246" s="54" t="s">
        <v>384</v>
      </c>
      <c r="B246" s="43"/>
      <c r="C246" s="63" t="s">
        <v>385</v>
      </c>
      <c r="D246" s="56" t="s">
        <v>72</v>
      </c>
      <c r="E246" s="66">
        <v>4200</v>
      </c>
      <c r="F246" s="58"/>
      <c r="G246" s="59"/>
      <c r="H246" s="60"/>
      <c r="I246" s="60"/>
      <c r="J246" s="61">
        <f>IF(ISNUMBER($F246),IF(ISNUMBER(#REF!),ROUND($F246*#REF!,2),ROUND($F246*$E246,2)),IF(ISNUMBER(#REF!),ROUND($H246*#REF!,2),ROUND($H246*$E246,2)))</f>
        <v>0</v>
      </c>
      <c r="K246" s="49"/>
    </row>
    <row r="247" spans="1:11" ht="15" customHeight="1">
      <c r="A247" s="171"/>
      <c r="B247" s="172"/>
      <c r="C247" s="172"/>
      <c r="D247" s="172"/>
      <c r="E247" s="172"/>
      <c r="F247" s="172"/>
      <c r="J247" s="64">
        <f>SUM(J$245:J$246)</f>
        <v>0</v>
      </c>
      <c r="K247" s="65"/>
    </row>
    <row r="248" spans="1:11" ht="18.75" customHeight="1">
      <c r="A248" s="54" t="s">
        <v>386</v>
      </c>
      <c r="B248" s="43"/>
      <c r="C248" s="55" t="s">
        <v>387</v>
      </c>
      <c r="D248" s="45"/>
      <c r="E248" s="47"/>
      <c r="F248" s="47"/>
      <c r="G248" s="46"/>
      <c r="H248" s="46"/>
      <c r="I248" s="46"/>
      <c r="J248" s="48"/>
      <c r="K248" s="49"/>
    </row>
    <row r="249" spans="1:11" ht="18.75" customHeight="1">
      <c r="A249" s="54" t="s">
        <v>388</v>
      </c>
      <c r="B249" s="43"/>
      <c r="C249" s="63" t="s">
        <v>389</v>
      </c>
      <c r="D249" s="56" t="s">
        <v>72</v>
      </c>
      <c r="E249" s="66">
        <v>4200</v>
      </c>
      <c r="F249" s="58"/>
      <c r="G249" s="59"/>
      <c r="H249" s="60"/>
      <c r="I249" s="60"/>
      <c r="J249" s="61">
        <f>IF(ISNUMBER($F249),IF(ISNUMBER(#REF!),ROUND($F249*#REF!,2),ROUND($F249*$E249,2)),IF(ISNUMBER(#REF!),ROUND($H249*#REF!,2),ROUND($H249*$E249,2)))</f>
        <v>0</v>
      </c>
      <c r="K249" s="49"/>
    </row>
    <row r="250" spans="1:11" ht="15" customHeight="1">
      <c r="A250" s="171"/>
      <c r="B250" s="172"/>
      <c r="C250" s="172"/>
      <c r="D250" s="172"/>
      <c r="E250" s="172"/>
      <c r="F250" s="172"/>
      <c r="J250" s="64">
        <f>J$249</f>
        <v>0</v>
      </c>
      <c r="K250" s="65"/>
    </row>
    <row r="251" spans="1:11" ht="18.75" customHeight="1">
      <c r="A251" s="54" t="s">
        <v>390</v>
      </c>
      <c r="B251" s="43"/>
      <c r="C251" s="55" t="s">
        <v>391</v>
      </c>
      <c r="D251" s="56"/>
      <c r="E251" s="66"/>
      <c r="F251" s="58"/>
      <c r="G251" s="59"/>
      <c r="H251" s="60"/>
      <c r="I251" s="60"/>
      <c r="J251" s="61"/>
      <c r="K251" s="49"/>
    </row>
    <row r="252" spans="1:11" ht="27.75" customHeight="1">
      <c r="A252" s="54" t="s">
        <v>392</v>
      </c>
      <c r="B252" s="43"/>
      <c r="C252" s="63" t="s">
        <v>393</v>
      </c>
      <c r="D252" s="56" t="s">
        <v>72</v>
      </c>
      <c r="E252" s="66">
        <v>4560</v>
      </c>
      <c r="F252" s="58"/>
      <c r="G252" s="59"/>
      <c r="H252" s="60"/>
      <c r="I252" s="60"/>
      <c r="J252" s="61">
        <f>IF(ISNUMBER($F252),IF(ISNUMBER(#REF!),ROUND($F252*#REF!,2),ROUND($F252*$E252,2)),IF(ISNUMBER(#REF!),ROUND($H252*#REF!,2),ROUND($H252*$E252,2)))</f>
        <v>0</v>
      </c>
      <c r="K252" s="49"/>
    </row>
    <row r="253" spans="1:11" ht="15" customHeight="1">
      <c r="A253" s="171"/>
      <c r="B253" s="172"/>
      <c r="C253" s="172"/>
      <c r="D253" s="172"/>
      <c r="E253" s="172"/>
      <c r="F253" s="172"/>
      <c r="J253" s="64">
        <f>J$252</f>
        <v>0</v>
      </c>
      <c r="K253" s="65"/>
    </row>
    <row r="254" spans="1:11" ht="18.75" customHeight="1">
      <c r="A254" s="54" t="s">
        <v>394</v>
      </c>
      <c r="B254" s="43"/>
      <c r="C254" s="55" t="s">
        <v>395</v>
      </c>
      <c r="D254" s="45"/>
      <c r="E254" s="47"/>
      <c r="F254" s="47"/>
      <c r="G254" s="46"/>
      <c r="H254" s="46"/>
      <c r="I254" s="46"/>
      <c r="J254" s="48"/>
      <c r="K254" s="49"/>
    </row>
    <row r="255" spans="1:11" ht="18.75" customHeight="1">
      <c r="A255" s="54" t="s">
        <v>396</v>
      </c>
      <c r="B255" s="43"/>
      <c r="C255" s="63" t="s">
        <v>397</v>
      </c>
      <c r="D255" s="45"/>
      <c r="E255" s="47"/>
      <c r="F255" s="47"/>
      <c r="G255" s="46"/>
      <c r="H255" s="46"/>
      <c r="I255" s="46"/>
      <c r="J255" s="48"/>
      <c r="K255" s="49"/>
    </row>
    <row r="256" spans="1:11" ht="27.75" customHeight="1">
      <c r="A256" s="54" t="s">
        <v>398</v>
      </c>
      <c r="B256" s="43"/>
      <c r="C256" s="68" t="s">
        <v>399</v>
      </c>
      <c r="D256" s="56" t="s">
        <v>67</v>
      </c>
      <c r="E256" s="66">
        <v>2000</v>
      </c>
      <c r="F256" s="58"/>
      <c r="G256" s="59"/>
      <c r="H256" s="60"/>
      <c r="I256" s="60"/>
      <c r="J256" s="61">
        <f>IF(ISNUMBER($F256),IF(ISNUMBER(#REF!),ROUND($F256*#REF!,2),ROUND($F256*$E256,2)),IF(ISNUMBER(#REF!),ROUND($H256*#REF!,2),ROUND($H256*$E256,2)))</f>
        <v>0</v>
      </c>
      <c r="K256" s="49"/>
    </row>
    <row r="257" spans="1:11" ht="15" customHeight="1">
      <c r="A257" s="171"/>
      <c r="B257" s="172"/>
      <c r="C257" s="172"/>
      <c r="D257" s="172"/>
      <c r="E257" s="172"/>
      <c r="F257" s="172"/>
      <c r="J257" s="64">
        <f>J$256</f>
        <v>0</v>
      </c>
      <c r="K257" s="65"/>
    </row>
    <row r="258" spans="1:11" ht="18.75" customHeight="1">
      <c r="A258" s="54" t="s">
        <v>400</v>
      </c>
      <c r="B258" s="43"/>
      <c r="C258" s="55" t="s">
        <v>401</v>
      </c>
      <c r="D258" s="45"/>
      <c r="E258" s="47"/>
      <c r="F258" s="47"/>
      <c r="G258" s="46"/>
      <c r="H258" s="46"/>
      <c r="I258" s="46"/>
      <c r="J258" s="48"/>
      <c r="K258" s="49"/>
    </row>
    <row r="259" spans="1:11" ht="18.75" customHeight="1">
      <c r="A259" s="54" t="s">
        <v>402</v>
      </c>
      <c r="B259" s="43"/>
      <c r="C259" s="63" t="s">
        <v>84</v>
      </c>
      <c r="D259" s="56" t="s">
        <v>85</v>
      </c>
      <c r="E259" s="57">
        <v>10</v>
      </c>
      <c r="F259" s="58"/>
      <c r="G259" s="59"/>
      <c r="H259" s="60"/>
      <c r="I259" s="60"/>
      <c r="J259" s="61">
        <f>IF(ISNUMBER($F259),IF(ISNUMBER(#REF!),ROUND($F259*#REF!,2),ROUND($F259*$E259,2)),IF(ISNUMBER(#REF!),ROUND($H259*#REF!,2),ROUND($H259*$E259,2)))</f>
        <v>0</v>
      </c>
      <c r="K259" s="49"/>
    </row>
    <row r="260" spans="1:11" ht="18.75" customHeight="1">
      <c r="A260" s="54" t="s">
        <v>403</v>
      </c>
      <c r="B260" s="43"/>
      <c r="C260" s="63" t="s">
        <v>87</v>
      </c>
      <c r="D260" s="56" t="s">
        <v>85</v>
      </c>
      <c r="E260" s="57">
        <v>2</v>
      </c>
      <c r="F260" s="58"/>
      <c r="G260" s="59"/>
      <c r="H260" s="60"/>
      <c r="I260" s="60"/>
      <c r="J260" s="61">
        <f>IF(ISNUMBER($F260),IF(ISNUMBER(#REF!),ROUND($F260*#REF!,2),ROUND($F260*$E260,2)),IF(ISNUMBER(#REF!),ROUND($H260*#REF!,2),ROUND($H260*$E260,2)))</f>
        <v>0</v>
      </c>
      <c r="K260" s="49"/>
    </row>
    <row r="261" spans="1:11" ht="15" customHeight="1">
      <c r="A261" s="171"/>
      <c r="B261" s="172"/>
      <c r="C261" s="172"/>
      <c r="D261" s="172"/>
      <c r="E261" s="172"/>
      <c r="F261" s="172"/>
      <c r="J261" s="64">
        <f>SUM(J$259:J$260)</f>
        <v>0</v>
      </c>
      <c r="K261" s="65"/>
    </row>
    <row r="262" spans="1:11" ht="18.75" customHeight="1">
      <c r="A262" s="54" t="s">
        <v>404</v>
      </c>
      <c r="B262" s="43"/>
      <c r="C262" s="55" t="s">
        <v>405</v>
      </c>
      <c r="D262" s="45"/>
      <c r="E262" s="47"/>
      <c r="F262" s="47"/>
      <c r="G262" s="46"/>
      <c r="H262" s="46"/>
      <c r="I262" s="46"/>
      <c r="J262" s="48"/>
      <c r="K262" s="49"/>
    </row>
    <row r="263" spans="1:11" ht="18.75" customHeight="1">
      <c r="A263" s="54" t="s">
        <v>406</v>
      </c>
      <c r="B263" s="43"/>
      <c r="C263" s="63" t="s">
        <v>407</v>
      </c>
      <c r="D263" s="56" t="s">
        <v>85</v>
      </c>
      <c r="E263" s="57">
        <v>5</v>
      </c>
      <c r="F263" s="58"/>
      <c r="G263" s="59"/>
      <c r="H263" s="60"/>
      <c r="I263" s="60"/>
      <c r="J263" s="61">
        <f>IF(ISNUMBER($F263),IF(ISNUMBER(#REF!),ROUND($F263*#REF!,2),ROUND($F263*$E263,2)),IF(ISNUMBER(#REF!),ROUND($H263*#REF!,2),ROUND($H263*$E263,2)))</f>
        <v>0</v>
      </c>
      <c r="K263" s="49"/>
    </row>
    <row r="264" spans="1:11" ht="15" customHeight="1">
      <c r="A264" s="171"/>
      <c r="B264" s="172"/>
      <c r="C264" s="172"/>
      <c r="D264" s="172"/>
      <c r="E264" s="172"/>
      <c r="F264" s="172"/>
      <c r="J264" s="64">
        <f>J$263</f>
        <v>0</v>
      </c>
      <c r="K264" s="65"/>
    </row>
    <row r="265" spans="1:11" ht="18.75" customHeight="1">
      <c r="A265" s="54" t="s">
        <v>408</v>
      </c>
      <c r="B265" s="43"/>
      <c r="C265" s="55" t="s">
        <v>409</v>
      </c>
      <c r="D265" s="56" t="s">
        <v>85</v>
      </c>
      <c r="E265" s="57">
        <v>1</v>
      </c>
      <c r="F265" s="58"/>
      <c r="G265" s="59"/>
      <c r="H265" s="60"/>
      <c r="I265" s="60"/>
      <c r="J265" s="61">
        <f>IF(ISNUMBER($F265),IF(ISNUMBER(#REF!),ROUND($F265*#REF!,2),ROUND($F265*$E265,2)),IF(ISNUMBER(#REF!),ROUND($H265*#REF!,2),ROUND($H265*$E265,2)))</f>
        <v>0</v>
      </c>
      <c r="K265" s="49"/>
    </row>
    <row r="266" spans="1:11" ht="15" customHeight="1">
      <c r="A266" s="171" t="s">
        <v>410</v>
      </c>
      <c r="B266" s="172"/>
      <c r="C266" s="172"/>
      <c r="D266" s="172"/>
      <c r="E266" s="172"/>
      <c r="F266" s="172"/>
      <c r="J266" s="64">
        <f>J$232+SUM(J$234:J$236)+J$238+SUM(J$240:J$242)+SUM(J$245:J$246)+J$249+SUM(J$251:J$252)+J$256+SUM(J$259:J$260)+J$263+J$265</f>
        <v>0</v>
      </c>
      <c r="K266" s="65"/>
    </row>
    <row r="267" spans="1:11" ht="22.5" customHeight="1">
      <c r="A267" s="52" t="s">
        <v>411</v>
      </c>
      <c r="B267" s="43"/>
      <c r="C267" s="53" t="s">
        <v>412</v>
      </c>
      <c r="D267" s="45"/>
      <c r="E267" s="47"/>
      <c r="F267" s="47"/>
      <c r="G267" s="46"/>
      <c r="H267" s="46"/>
      <c r="I267" s="46"/>
      <c r="J267" s="48"/>
      <c r="K267" s="49"/>
    </row>
    <row r="268" spans="1:11" ht="18.75" customHeight="1">
      <c r="A268" s="54" t="s">
        <v>413</v>
      </c>
      <c r="B268" s="43"/>
      <c r="C268" s="55" t="s">
        <v>414</v>
      </c>
      <c r="D268" s="45"/>
      <c r="E268" s="47"/>
      <c r="F268" s="47"/>
      <c r="G268" s="46"/>
      <c r="H268" s="46"/>
      <c r="I268" s="46"/>
      <c r="J268" s="48"/>
      <c r="K268" s="49"/>
    </row>
    <row r="269" spans="1:11" ht="18.75" customHeight="1">
      <c r="A269" s="54" t="s">
        <v>415</v>
      </c>
      <c r="B269" s="43"/>
      <c r="C269" s="63" t="s">
        <v>416</v>
      </c>
      <c r="D269" s="56" t="s">
        <v>72</v>
      </c>
      <c r="E269" s="66">
        <v>30</v>
      </c>
      <c r="F269" s="58"/>
      <c r="G269" s="59"/>
      <c r="H269" s="60"/>
      <c r="I269" s="60"/>
      <c r="J269" s="61">
        <f>IF(ISNUMBER($F269),IF(ISNUMBER(#REF!),ROUND($F269*#REF!,2),ROUND($F269*$E269,2)),IF(ISNUMBER(#REF!),ROUND($H269*#REF!,2),ROUND($H269*$E269,2)))</f>
        <v>0</v>
      </c>
      <c r="K269" s="49"/>
    </row>
    <row r="270" spans="1:11" ht="18.75" customHeight="1">
      <c r="A270" s="54" t="s">
        <v>417</v>
      </c>
      <c r="B270" s="43"/>
      <c r="C270" s="63" t="s">
        <v>418</v>
      </c>
      <c r="D270" s="56" t="s">
        <v>72</v>
      </c>
      <c r="E270" s="66">
        <v>30</v>
      </c>
      <c r="F270" s="58"/>
      <c r="G270" s="59"/>
      <c r="H270" s="60"/>
      <c r="I270" s="60"/>
      <c r="J270" s="61">
        <f>IF(ISNUMBER($F270),IF(ISNUMBER(#REF!),ROUND($F270*#REF!,2),ROUND($F270*$E270,2)),IF(ISNUMBER(#REF!),ROUND($H270*#REF!,2),ROUND($H270*$E270,2)))</f>
        <v>0</v>
      </c>
      <c r="K270" s="49"/>
    </row>
    <row r="271" spans="1:11" ht="18.75" customHeight="1">
      <c r="A271" s="54" t="s">
        <v>419</v>
      </c>
      <c r="B271" s="43"/>
      <c r="C271" s="63" t="s">
        <v>420</v>
      </c>
      <c r="D271" s="56" t="s">
        <v>67</v>
      </c>
      <c r="E271" s="66">
        <v>350</v>
      </c>
      <c r="F271" s="58"/>
      <c r="G271" s="59"/>
      <c r="H271" s="60"/>
      <c r="I271" s="60"/>
      <c r="J271" s="61">
        <f>IF(ISNUMBER($F271),IF(ISNUMBER(#REF!),ROUND($F271*#REF!,2),ROUND($F271*$E271,2)),IF(ISNUMBER(#REF!),ROUND($H271*#REF!,2),ROUND($H271*$E271,2)))</f>
        <v>0</v>
      </c>
      <c r="K271" s="49"/>
    </row>
    <row r="272" spans="1:11" ht="18.75" customHeight="1">
      <c r="A272" s="54" t="s">
        <v>421</v>
      </c>
      <c r="B272" s="43"/>
      <c r="C272" s="63" t="s">
        <v>422</v>
      </c>
      <c r="D272" s="56" t="s">
        <v>67</v>
      </c>
      <c r="E272" s="66">
        <v>180</v>
      </c>
      <c r="F272" s="58"/>
      <c r="G272" s="59"/>
      <c r="H272" s="60"/>
      <c r="I272" s="60"/>
      <c r="J272" s="61">
        <f>IF(ISNUMBER($F272),IF(ISNUMBER(#REF!),ROUND($F272*#REF!,2),ROUND($F272*$E272,2)),IF(ISNUMBER(#REF!),ROUND($H272*#REF!,2),ROUND($H272*$E272,2)))</f>
        <v>0</v>
      </c>
      <c r="K272" s="49"/>
    </row>
    <row r="273" spans="1:11" ht="18.75" customHeight="1">
      <c r="A273" s="54" t="s">
        <v>423</v>
      </c>
      <c r="B273" s="43"/>
      <c r="C273" s="63" t="s">
        <v>424</v>
      </c>
      <c r="D273" s="56" t="s">
        <v>67</v>
      </c>
      <c r="E273" s="66">
        <v>190</v>
      </c>
      <c r="F273" s="58"/>
      <c r="G273" s="59"/>
      <c r="H273" s="60"/>
      <c r="I273" s="60"/>
      <c r="J273" s="61">
        <f>IF(ISNUMBER($F273),IF(ISNUMBER(#REF!),ROUND($F273*#REF!,2),ROUND($F273*$E273,2)),IF(ISNUMBER(#REF!),ROUND($H273*#REF!,2),ROUND($H273*$E273,2)))</f>
        <v>0</v>
      </c>
      <c r="K273" s="49"/>
    </row>
    <row r="274" spans="1:11" ht="18.75" customHeight="1">
      <c r="A274" s="54" t="s">
        <v>425</v>
      </c>
      <c r="B274" s="43"/>
      <c r="C274" s="63" t="s">
        <v>426</v>
      </c>
      <c r="D274" s="56" t="s">
        <v>85</v>
      </c>
      <c r="E274" s="57">
        <v>5</v>
      </c>
      <c r="F274" s="58"/>
      <c r="G274" s="59"/>
      <c r="H274" s="60"/>
      <c r="I274" s="60"/>
      <c r="J274" s="61">
        <f>IF(ISNUMBER($F274),IF(ISNUMBER(#REF!),ROUND($F274*#REF!,2),ROUND($F274*$E274,2)),IF(ISNUMBER(#REF!),ROUND($H274*#REF!,2),ROUND($H274*$E274,2)))</f>
        <v>0</v>
      </c>
      <c r="K274" s="49"/>
    </row>
    <row r="275" spans="1:11" ht="15" customHeight="1">
      <c r="A275" s="171"/>
      <c r="B275" s="172"/>
      <c r="C275" s="172"/>
      <c r="D275" s="172"/>
      <c r="E275" s="172"/>
      <c r="F275" s="172"/>
      <c r="J275" s="64">
        <f>SUM(J$269:J$274)</f>
        <v>0</v>
      </c>
      <c r="K275" s="65"/>
    </row>
    <row r="276" spans="1:11" ht="18.75" customHeight="1">
      <c r="A276" s="54" t="s">
        <v>427</v>
      </c>
      <c r="B276" s="43"/>
      <c r="C276" s="55" t="s">
        <v>428</v>
      </c>
      <c r="D276" s="45"/>
      <c r="E276" s="47"/>
      <c r="F276" s="47"/>
      <c r="G276" s="46"/>
      <c r="H276" s="46"/>
      <c r="I276" s="46"/>
      <c r="J276" s="48"/>
      <c r="K276" s="49"/>
    </row>
    <row r="277" spans="1:11" ht="27.75" customHeight="1">
      <c r="A277" s="54" t="s">
        <v>429</v>
      </c>
      <c r="B277" s="43"/>
      <c r="C277" s="63" t="s">
        <v>430</v>
      </c>
      <c r="D277" s="56" t="s">
        <v>85</v>
      </c>
      <c r="E277" s="57">
        <v>2</v>
      </c>
      <c r="F277" s="58"/>
      <c r="G277" s="59"/>
      <c r="H277" s="60"/>
      <c r="I277" s="60"/>
      <c r="J277" s="61">
        <f>IF(ISNUMBER($F277),IF(ISNUMBER(#REF!),ROUND($F277*#REF!,2),ROUND($F277*$E277,2)),IF(ISNUMBER(#REF!),ROUND($H277*#REF!,2),ROUND($H277*$E277,2)))</f>
        <v>0</v>
      </c>
      <c r="K277" s="49"/>
    </row>
    <row r="278" spans="1:11" ht="18.75" customHeight="1">
      <c r="A278" s="54" t="s">
        <v>431</v>
      </c>
      <c r="B278" s="43"/>
      <c r="C278" s="63" t="s">
        <v>432</v>
      </c>
      <c r="D278" s="56" t="s">
        <v>85</v>
      </c>
      <c r="E278" s="57">
        <v>3</v>
      </c>
      <c r="F278" s="58"/>
      <c r="G278" s="59"/>
      <c r="H278" s="60"/>
      <c r="I278" s="60"/>
      <c r="J278" s="61">
        <f>IF(ISNUMBER($F278),IF(ISNUMBER(#REF!),ROUND($F278*#REF!,2),ROUND($F278*$E278,2)),IF(ISNUMBER(#REF!),ROUND($H278*#REF!,2),ROUND($H278*$E278,2)))</f>
        <v>0</v>
      </c>
      <c r="K278" s="49"/>
    </row>
    <row r="279" spans="1:11" ht="18.75" customHeight="1">
      <c r="A279" s="54" t="s">
        <v>433</v>
      </c>
      <c r="B279" s="43"/>
      <c r="C279" s="63" t="s">
        <v>434</v>
      </c>
      <c r="D279" s="56" t="s">
        <v>85</v>
      </c>
      <c r="E279" s="57">
        <v>1</v>
      </c>
      <c r="F279" s="58"/>
      <c r="G279" s="59"/>
      <c r="H279" s="60"/>
      <c r="I279" s="60"/>
      <c r="J279" s="61">
        <f>IF(ISNUMBER($F279),IF(ISNUMBER(#REF!),ROUND($F279*#REF!,2),ROUND($F279*$E279,2)),IF(ISNUMBER(#REF!),ROUND($H279*#REF!,2),ROUND($H279*$E279,2)))</f>
        <v>0</v>
      </c>
      <c r="K279" s="49"/>
    </row>
    <row r="280" spans="1:11" ht="18.75" customHeight="1">
      <c r="A280" s="54" t="s">
        <v>435</v>
      </c>
      <c r="B280" s="43"/>
      <c r="C280" s="63" t="s">
        <v>436</v>
      </c>
      <c r="D280" s="56" t="s">
        <v>85</v>
      </c>
      <c r="E280" s="57">
        <v>2</v>
      </c>
      <c r="F280" s="58"/>
      <c r="G280" s="59"/>
      <c r="H280" s="60"/>
      <c r="I280" s="60"/>
      <c r="J280" s="61">
        <f>IF(ISNUMBER($F280),IF(ISNUMBER(#REF!),ROUND($F280*#REF!,2),ROUND($F280*$E280,2)),IF(ISNUMBER(#REF!),ROUND($H280*#REF!,2),ROUND($H280*$E280,2)))</f>
        <v>0</v>
      </c>
      <c r="K280" s="49"/>
    </row>
    <row r="281" spans="1:11" ht="15" customHeight="1">
      <c r="A281" s="171"/>
      <c r="B281" s="172"/>
      <c r="C281" s="172"/>
      <c r="D281" s="172"/>
      <c r="E281" s="172"/>
      <c r="F281" s="172"/>
      <c r="J281" s="64">
        <f>SUM(J$277:J$280)</f>
        <v>0</v>
      </c>
      <c r="K281" s="65"/>
    </row>
    <row r="282" spans="1:11" ht="15" customHeight="1">
      <c r="A282" s="171" t="s">
        <v>437</v>
      </c>
      <c r="B282" s="172"/>
      <c r="C282" s="172"/>
      <c r="D282" s="172"/>
      <c r="E282" s="172"/>
      <c r="F282" s="172"/>
      <c r="J282" s="64">
        <f>SUM(J$269:J$274)+SUM(J$277:J$280)</f>
        <v>0</v>
      </c>
      <c r="K282" s="65"/>
    </row>
    <row r="283" spans="1:11" ht="22.5" customHeight="1">
      <c r="A283" s="52" t="s">
        <v>438</v>
      </c>
      <c r="B283" s="43"/>
      <c r="C283" s="53" t="s">
        <v>439</v>
      </c>
      <c r="D283" s="45"/>
      <c r="E283" s="47"/>
      <c r="F283" s="47"/>
      <c r="G283" s="46"/>
      <c r="H283" s="46"/>
      <c r="I283" s="46"/>
      <c r="J283" s="48"/>
      <c r="K283" s="49"/>
    </row>
    <row r="284" spans="1:11" ht="18.75" customHeight="1">
      <c r="A284" s="54" t="s">
        <v>440</v>
      </c>
      <c r="B284" s="43"/>
      <c r="C284" s="55" t="s">
        <v>441</v>
      </c>
      <c r="D284" s="45"/>
      <c r="E284" s="47"/>
      <c r="F284" s="47"/>
      <c r="G284" s="46"/>
      <c r="H284" s="46"/>
      <c r="I284" s="46"/>
      <c r="J284" s="48"/>
      <c r="K284" s="49"/>
    </row>
    <row r="285" spans="1:11" ht="18.75" customHeight="1">
      <c r="A285" s="54" t="s">
        <v>442</v>
      </c>
      <c r="B285" s="43"/>
      <c r="C285" s="63" t="s">
        <v>443</v>
      </c>
      <c r="D285" s="56" t="s">
        <v>67</v>
      </c>
      <c r="E285" s="66">
        <v>11</v>
      </c>
      <c r="F285" s="58"/>
      <c r="G285" s="59"/>
      <c r="H285" s="60"/>
      <c r="I285" s="60"/>
      <c r="J285" s="61">
        <f>IF(ISNUMBER($F285),IF(ISNUMBER(#REF!),ROUND($F285*#REF!,2),ROUND($F285*$E285,2)),IF(ISNUMBER(#REF!),ROUND($H285*#REF!,2),ROUND($H285*$E285,2)))</f>
        <v>0</v>
      </c>
      <c r="K285" s="49"/>
    </row>
    <row r="286" spans="1:11" ht="15" customHeight="1">
      <c r="A286" s="171"/>
      <c r="B286" s="172"/>
      <c r="C286" s="172"/>
      <c r="D286" s="172"/>
      <c r="E286" s="172"/>
      <c r="F286" s="172"/>
      <c r="J286" s="64">
        <f>J$285</f>
        <v>0</v>
      </c>
      <c r="K286" s="65"/>
    </row>
    <row r="287" spans="1:11" ht="18.75" customHeight="1">
      <c r="A287" s="54" t="s">
        <v>444</v>
      </c>
      <c r="B287" s="43"/>
      <c r="C287" s="55" t="s">
        <v>445</v>
      </c>
      <c r="D287" s="56" t="s">
        <v>72</v>
      </c>
      <c r="E287" s="66">
        <v>14</v>
      </c>
      <c r="F287" s="58"/>
      <c r="G287" s="59"/>
      <c r="H287" s="60"/>
      <c r="I287" s="60"/>
      <c r="J287" s="61">
        <f>IF(ISNUMBER($F287),IF(ISNUMBER(#REF!),ROUND($F287*#REF!,2),ROUND($F287*$E287,2)),IF(ISNUMBER(#REF!),ROUND($H287*#REF!,2),ROUND($H287*$E287,2)))</f>
        <v>0</v>
      </c>
      <c r="K287" s="49"/>
    </row>
    <row r="288" spans="1:11" ht="18.75" customHeight="1">
      <c r="A288" s="54" t="s">
        <v>446</v>
      </c>
      <c r="B288" s="43"/>
      <c r="C288" s="55" t="s">
        <v>447</v>
      </c>
      <c r="D288" s="45"/>
      <c r="E288" s="47"/>
      <c r="F288" s="47"/>
      <c r="G288" s="46"/>
      <c r="H288" s="46"/>
      <c r="I288" s="46"/>
      <c r="J288" s="48"/>
      <c r="K288" s="49"/>
    </row>
    <row r="289" spans="1:11" ht="18.75" customHeight="1">
      <c r="A289" s="54" t="s">
        <v>448</v>
      </c>
      <c r="B289" s="43"/>
      <c r="C289" s="63" t="s">
        <v>449</v>
      </c>
      <c r="D289" s="56" t="s">
        <v>72</v>
      </c>
      <c r="E289" s="66">
        <v>25</v>
      </c>
      <c r="F289" s="58"/>
      <c r="G289" s="59"/>
      <c r="H289" s="60"/>
      <c r="I289" s="60"/>
      <c r="J289" s="61">
        <f>IF(ISNUMBER($F289),IF(ISNUMBER(#REF!),ROUND($F289*#REF!,2),ROUND($F289*$E289,2)),IF(ISNUMBER(#REF!),ROUND($H289*#REF!,2),ROUND($H289*$E289,2)))</f>
        <v>0</v>
      </c>
      <c r="K289" s="49"/>
    </row>
    <row r="290" spans="1:11" ht="18.75" customHeight="1">
      <c r="A290" s="54" t="s">
        <v>450</v>
      </c>
      <c r="B290" s="43"/>
      <c r="C290" s="63" t="s">
        <v>451</v>
      </c>
      <c r="D290" s="56"/>
      <c r="E290" s="67"/>
      <c r="F290" s="58"/>
      <c r="G290" s="59"/>
      <c r="H290" s="60"/>
      <c r="I290" s="60"/>
      <c r="J290" s="61"/>
      <c r="K290" s="49"/>
    </row>
    <row r="291" spans="1:11" ht="27.75" customHeight="1">
      <c r="A291" s="54" t="s">
        <v>452</v>
      </c>
      <c r="B291" s="43"/>
      <c r="C291" s="68" t="s">
        <v>453</v>
      </c>
      <c r="D291" s="56" t="s">
        <v>72</v>
      </c>
      <c r="E291" s="66">
        <v>6</v>
      </c>
      <c r="F291" s="58"/>
      <c r="G291" s="59"/>
      <c r="H291" s="60"/>
      <c r="I291" s="60"/>
      <c r="J291" s="61">
        <f>IF(ISNUMBER($F291),IF(ISNUMBER(#REF!),ROUND($F291*#REF!,2),ROUND($F291*$E291,2)),IF(ISNUMBER(#REF!),ROUND($H291*#REF!,2),ROUND($H291*$E291,2)))</f>
        <v>0</v>
      </c>
      <c r="K291" s="49"/>
    </row>
    <row r="292" spans="1:11" ht="27.75" customHeight="1">
      <c r="A292" s="54" t="s">
        <v>454</v>
      </c>
      <c r="B292" s="43"/>
      <c r="C292" s="68" t="s">
        <v>455</v>
      </c>
      <c r="D292" s="56" t="s">
        <v>72</v>
      </c>
      <c r="E292" s="66">
        <v>12</v>
      </c>
      <c r="F292" s="58"/>
      <c r="G292" s="59"/>
      <c r="H292" s="60"/>
      <c r="I292" s="60"/>
      <c r="J292" s="61">
        <f>IF(ISNUMBER($F292),IF(ISNUMBER(#REF!),ROUND($F292*#REF!,2),ROUND($F292*$E292,2)),IF(ISNUMBER(#REF!),ROUND($H292*#REF!,2),ROUND($H292*$E292,2)))</f>
        <v>0</v>
      </c>
      <c r="K292" s="49"/>
    </row>
    <row r="293" spans="1:11" ht="15" customHeight="1">
      <c r="A293" s="171"/>
      <c r="B293" s="172"/>
      <c r="C293" s="172"/>
      <c r="D293" s="172"/>
      <c r="E293" s="172"/>
      <c r="F293" s="172"/>
      <c r="J293" s="64">
        <f>SUM(J$289:J$292)</f>
        <v>0</v>
      </c>
      <c r="K293" s="65"/>
    </row>
    <row r="294" spans="1:11" ht="18.75" customHeight="1">
      <c r="A294" s="54" t="s">
        <v>456</v>
      </c>
      <c r="B294" s="43"/>
      <c r="C294" s="55" t="s">
        <v>457</v>
      </c>
      <c r="D294" s="45"/>
      <c r="E294" s="47"/>
      <c r="F294" s="47"/>
      <c r="G294" s="46"/>
      <c r="H294" s="46"/>
      <c r="I294" s="46"/>
      <c r="J294" s="48"/>
      <c r="K294" s="49"/>
    </row>
    <row r="295" spans="1:11" ht="18.75" customHeight="1">
      <c r="A295" s="54" t="s">
        <v>458</v>
      </c>
      <c r="B295" s="43"/>
      <c r="C295" s="63" t="s">
        <v>459</v>
      </c>
      <c r="D295" s="56" t="s">
        <v>72</v>
      </c>
      <c r="E295" s="66">
        <v>14</v>
      </c>
      <c r="F295" s="58"/>
      <c r="G295" s="59"/>
      <c r="H295" s="60"/>
      <c r="I295" s="60"/>
      <c r="J295" s="61">
        <f>IF(ISNUMBER($F295),IF(ISNUMBER(#REF!),ROUND($F295*#REF!,2),ROUND($F295*$E295,2)),IF(ISNUMBER(#REF!),ROUND($H295*#REF!,2),ROUND($H295*$E295,2)))</f>
        <v>0</v>
      </c>
      <c r="K295" s="49"/>
    </row>
    <row r="296" spans="1:11" ht="15" customHeight="1">
      <c r="A296" s="171"/>
      <c r="B296" s="172"/>
      <c r="C296" s="172"/>
      <c r="D296" s="172"/>
      <c r="E296" s="172"/>
      <c r="F296" s="172"/>
      <c r="J296" s="64">
        <f>J$295</f>
        <v>0</v>
      </c>
      <c r="K296" s="65"/>
    </row>
    <row r="297" spans="1:11" ht="15" customHeight="1">
      <c r="A297" s="171" t="s">
        <v>460</v>
      </c>
      <c r="B297" s="172"/>
      <c r="C297" s="172"/>
      <c r="D297" s="172"/>
      <c r="E297" s="172"/>
      <c r="F297" s="172"/>
      <c r="J297" s="64">
        <f>J$285+J$287+SUM(J$289:J$292)+J$295</f>
        <v>0</v>
      </c>
      <c r="K297" s="65"/>
    </row>
    <row r="298" spans="1:11" ht="22.5" customHeight="1">
      <c r="A298" s="52" t="s">
        <v>461</v>
      </c>
      <c r="B298" s="43"/>
      <c r="C298" s="53" t="s">
        <v>462</v>
      </c>
      <c r="D298" s="45"/>
      <c r="E298" s="47"/>
      <c r="F298" s="47"/>
      <c r="G298" s="46"/>
      <c r="H298" s="46"/>
      <c r="I298" s="46"/>
      <c r="J298" s="48"/>
      <c r="K298" s="49"/>
    </row>
    <row r="299" spans="1:11" ht="18.75" customHeight="1">
      <c r="A299" s="54" t="s">
        <v>463</v>
      </c>
      <c r="B299" s="43"/>
      <c r="C299" s="55" t="s">
        <v>464</v>
      </c>
      <c r="D299" s="45"/>
      <c r="E299" s="47"/>
      <c r="F299" s="47"/>
      <c r="G299" s="46"/>
      <c r="H299" s="46"/>
      <c r="I299" s="46"/>
      <c r="J299" s="48"/>
      <c r="K299" s="49"/>
    </row>
    <row r="300" spans="1:11" ht="18.75" customHeight="1">
      <c r="A300" s="54" t="s">
        <v>465</v>
      </c>
      <c r="B300" s="43"/>
      <c r="C300" s="63" t="s">
        <v>466</v>
      </c>
      <c r="D300" s="45"/>
      <c r="E300" s="47"/>
      <c r="F300" s="47"/>
      <c r="G300" s="46"/>
      <c r="H300" s="46"/>
      <c r="I300" s="46"/>
      <c r="J300" s="48"/>
      <c r="K300" s="49"/>
    </row>
    <row r="301" spans="1:11" ht="18.75" customHeight="1">
      <c r="A301" s="54" t="s">
        <v>467</v>
      </c>
      <c r="B301" s="43"/>
      <c r="C301" s="68" t="s">
        <v>468</v>
      </c>
      <c r="D301" s="56" t="s">
        <v>85</v>
      </c>
      <c r="E301" s="57">
        <v>1</v>
      </c>
      <c r="F301" s="58"/>
      <c r="G301" s="59"/>
      <c r="H301" s="60"/>
      <c r="I301" s="60"/>
      <c r="J301" s="61">
        <f>IF(ISNUMBER($F301),IF(ISNUMBER(#REF!),ROUND($F301*#REF!,2),ROUND($F301*$E301,2)),IF(ISNUMBER(#REF!),ROUND($H301*#REF!,2),ROUND($H301*$E301,2)))</f>
        <v>0</v>
      </c>
      <c r="K301" s="49"/>
    </row>
    <row r="302" spans="1:11" ht="15" customHeight="1">
      <c r="A302" s="171"/>
      <c r="B302" s="172"/>
      <c r="C302" s="172"/>
      <c r="D302" s="172"/>
      <c r="E302" s="172"/>
      <c r="F302" s="172"/>
      <c r="J302" s="64">
        <f t="shared" ref="J302:J303" si="0">J$301</f>
        <v>0</v>
      </c>
      <c r="K302" s="65"/>
    </row>
    <row r="303" spans="1:11" ht="15" customHeight="1">
      <c r="A303" s="171" t="s">
        <v>469</v>
      </c>
      <c r="B303" s="172"/>
      <c r="C303" s="172"/>
      <c r="D303" s="172"/>
      <c r="E303" s="172"/>
      <c r="F303" s="172"/>
      <c r="J303" s="64">
        <f t="shared" si="0"/>
        <v>0</v>
      </c>
      <c r="K303" s="65"/>
    </row>
    <row r="304" spans="1:11" ht="22.5" customHeight="1">
      <c r="A304" s="52" t="s">
        <v>470</v>
      </c>
      <c r="B304" s="43"/>
      <c r="C304" s="53" t="s">
        <v>471</v>
      </c>
      <c r="D304" s="45"/>
      <c r="E304" s="47"/>
      <c r="F304" s="47"/>
      <c r="G304" s="46"/>
      <c r="H304" s="46"/>
      <c r="I304" s="46"/>
      <c r="J304" s="48"/>
      <c r="K304" s="49"/>
    </row>
    <row r="305" spans="1:11" ht="18.75" customHeight="1">
      <c r="A305" s="54" t="s">
        <v>472</v>
      </c>
      <c r="B305" s="43"/>
      <c r="C305" s="55" t="s">
        <v>473</v>
      </c>
      <c r="D305" s="45"/>
      <c r="E305" s="47"/>
      <c r="F305" s="47"/>
      <c r="G305" s="46"/>
      <c r="H305" s="46"/>
      <c r="I305" s="46"/>
      <c r="J305" s="48"/>
      <c r="K305" s="49"/>
    </row>
    <row r="306" spans="1:11" ht="18.75" customHeight="1">
      <c r="A306" s="54" t="s">
        <v>474</v>
      </c>
      <c r="B306" s="43"/>
      <c r="C306" s="63" t="s">
        <v>475</v>
      </c>
      <c r="D306" s="45"/>
      <c r="E306" s="47"/>
      <c r="F306" s="47"/>
      <c r="G306" s="46"/>
      <c r="H306" s="46"/>
      <c r="I306" s="46"/>
      <c r="J306" s="48"/>
      <c r="K306" s="49"/>
    </row>
    <row r="307" spans="1:11" ht="18.75" customHeight="1">
      <c r="A307" s="54" t="s">
        <v>476</v>
      </c>
      <c r="B307" s="43"/>
      <c r="C307" s="68" t="s">
        <v>477</v>
      </c>
      <c r="D307" s="56" t="s">
        <v>72</v>
      </c>
      <c r="E307" s="66">
        <v>25</v>
      </c>
      <c r="F307" s="58"/>
      <c r="G307" s="59"/>
      <c r="H307" s="60"/>
      <c r="I307" s="60"/>
      <c r="J307" s="61">
        <f>IF(ISNUMBER($F307),IF(ISNUMBER(#REF!),ROUND($F307*#REF!,2),ROUND($F307*$E307,2)),IF(ISNUMBER(#REF!),ROUND($H307*#REF!,2),ROUND($H307*$E307,2)))</f>
        <v>0</v>
      </c>
      <c r="K307" s="49"/>
    </row>
    <row r="308" spans="1:11" ht="15" customHeight="1">
      <c r="A308" s="171"/>
      <c r="B308" s="172"/>
      <c r="C308" s="172"/>
      <c r="D308" s="172"/>
      <c r="E308" s="172"/>
      <c r="F308" s="172"/>
      <c r="J308" s="64">
        <f t="shared" ref="J308:J309" si="1">J$307</f>
        <v>0</v>
      </c>
      <c r="K308" s="65"/>
    </row>
    <row r="309" spans="1:11" ht="15" customHeight="1">
      <c r="A309" s="171" t="s">
        <v>478</v>
      </c>
      <c r="B309" s="172"/>
      <c r="C309" s="172"/>
      <c r="D309" s="172"/>
      <c r="E309" s="172"/>
      <c r="F309" s="172"/>
      <c r="J309" s="64">
        <f t="shared" si="1"/>
        <v>0</v>
      </c>
      <c r="K309" s="65"/>
    </row>
    <row r="310" spans="1:11" ht="22.5" customHeight="1">
      <c r="A310" s="52" t="s">
        <v>479</v>
      </c>
      <c r="B310" s="43"/>
      <c r="C310" s="53" t="s">
        <v>480</v>
      </c>
      <c r="D310" s="45"/>
      <c r="E310" s="47"/>
      <c r="F310" s="47"/>
      <c r="G310" s="46"/>
      <c r="H310" s="46"/>
      <c r="I310" s="46"/>
      <c r="J310" s="48"/>
      <c r="K310" s="49"/>
    </row>
    <row r="311" spans="1:11" ht="27.75" customHeight="1">
      <c r="A311" s="54" t="s">
        <v>481</v>
      </c>
      <c r="B311" s="43"/>
      <c r="C311" s="55" t="s">
        <v>482</v>
      </c>
      <c r="D311" s="56" t="s">
        <v>483</v>
      </c>
      <c r="E311" s="62">
        <v>1</v>
      </c>
      <c r="F311" s="58"/>
      <c r="G311" s="59"/>
      <c r="H311" s="60"/>
      <c r="I311" s="60"/>
      <c r="J311" s="61">
        <f>IF(ISNUMBER($F311),IF(ISNUMBER(#REF!),ROUND($F311*#REF!,2),ROUND($F311*$E311,2)),IF(ISNUMBER(#REF!),ROUND($H311*#REF!,2),ROUND($H311*$E311,2)))</f>
        <v>0</v>
      </c>
      <c r="K311" s="49"/>
    </row>
    <row r="312" spans="1:11" ht="15" customHeight="1">
      <c r="A312" s="171" t="s">
        <v>484</v>
      </c>
      <c r="B312" s="172"/>
      <c r="C312" s="172"/>
      <c r="D312" s="172"/>
      <c r="E312" s="172"/>
      <c r="F312" s="172"/>
      <c r="J312" s="64">
        <f>J$311</f>
        <v>0</v>
      </c>
      <c r="K312" s="65"/>
    </row>
    <row r="313" spans="1:11" ht="31.5" customHeight="1">
      <c r="A313" s="171" t="s">
        <v>485</v>
      </c>
      <c r="B313" s="172"/>
      <c r="C313" s="172"/>
      <c r="D313" s="172"/>
      <c r="E313" s="172"/>
      <c r="F313" s="172"/>
      <c r="J313" s="64">
        <f>SUM(J$12:J$19)+SUM(J$21:J$22)+SUM(J$25:J$29)+SUM(J$31:J$32)+SUM(J$34:J$35)+SUM(J$37:J$40)+SUM(J$42:J$43)+J$45+SUM(J$47:J$50)+SUM(J$55:J$59)+J$61+J$63+J$68+J$71+J$74+J$76+SUM(J$78:J$79)+SUM(J$82:J$83)+J$86+J$89+SUM(J$92:J$93)+SUM(J$95:J$96)+SUM(J$98:J$99)+SUM(J$103:J$104)+SUM(J$107:J$109)+SUM(J$112:J$113)+SUM(J$116:J$120)+SUM(J$122:J$124)+SUM(J$127:J$131)+SUM(J$134:J$136)+SUM(J$139:J$141)+SUM(J$143:J$145)+SUM(J$147:J$157)+SUM(J$159:J$161)+J$164+SUM(J$167:J$169)+SUM(J$171:J$173)+SUM(J$175:J$177)+SUM(J$179:J$180)+J$184+J$187+SUM(J$190:J$191)+J$194+J$197+J$200+SUM(J$202:J$203)+J$205+SUM(J$212:J$215)+J$218+J$221+J$227+J$229+J$232+SUM(J$234:J$236)+J$238+SUM(J$240:J$242)+SUM(J$245:J$246)+J$249+SUM(J$251:J$252)+J$256+SUM(J$259:J$260)+J$263+J$265+SUM(J$269:J$274)+SUM(J$277:J$280)+J$285+J$287+SUM(J$289:J$292)+J$295+J$301+J$307+J$311</f>
        <v>0</v>
      </c>
      <c r="K313" s="65"/>
    </row>
    <row r="314" spans="1:11" ht="45" customHeight="1">
      <c r="A314" s="173" t="s">
        <v>486</v>
      </c>
      <c r="B314" s="174"/>
      <c r="C314" s="174"/>
      <c r="D314" s="174"/>
      <c r="E314" s="174"/>
      <c r="F314" s="175"/>
      <c r="G314" s="71"/>
      <c r="H314" s="71"/>
      <c r="I314" s="71"/>
      <c r="J314" s="72">
        <f>J313</f>
        <v>0</v>
      </c>
      <c r="K314" s="73"/>
    </row>
    <row r="315" spans="1:11" ht="15" hidden="1" customHeight="1">
      <c r="A315" s="169" t="s">
        <v>487</v>
      </c>
      <c r="B315" s="170"/>
      <c r="C315" s="170"/>
      <c r="D315" s="170"/>
      <c r="E315" s="170"/>
      <c r="F315" s="170"/>
      <c r="G315" s="74"/>
      <c r="H315" s="74"/>
      <c r="I315" s="74"/>
      <c r="J315" s="75" t="e">
        <f>SUM(J$12:J$19)+SUM(J$21:J$22)+SUM(J$25:J$29)+SUM(J$31:J$32)+SUM(J$34:J$35)+SUM(J$37:J$40)+SUM(J$42:J$43)+J$45+SUM(J$47:J$50)+SUM(J$55:J$59)+J$61+J$63+J$68+J$71+J$74+J$76+SUM(J$78:J$79)+SUM(J$82:J$83)+J$86+J$89+SUM(J$92:J$93)+SUM(J$95:J$96)+SUM(J$98:J$99)+SUM(J$103:J$104)+SUM(J$107:J$109)+SUM(J$112:J$113)+SUM(J$116:J$120)+SUM(J$122:J$124)+SUM(J$127:J$131)+SUM(J$134:J$136)+SUM(J$139:J$141)+SUM(J$143:J$145)+SUM(J$147:J$157)+SUM(J$159:J$161)+J$164+SUM(J$167:J$169)+SUM(J$171:J$173)+SUM(J$175:J$177)+SUM(J$179:J$180)+J$184+J$187+SUM(J$190:J$191)+J$194+J$197+J$200+SUM(J$202:J$203)+J$205+SUM(J$212:J$215)+J$218+J$221+J$227+J$229+J$232+SUM(J$234:J$236)+J$238+SUM(J$240:J$242)+SUM(J$245:J$246)+J$249+SUM(J$251:J$252)+J$256+SUM(J$259:J$260)+J$263+J$265+SUM(J$269:J$274)+SUM(J$277:J$280)+J$285+J$287+SUM(J$289:J$292)+J$295+J$301+J$307+J$311+SUM(#REF!)+SUM(#REF!)+SUM(#REF!)+SUM(#REF!)+#REF!+SUM(#REF!)+SUM(#REF!)+SUM(#REF!)+SUM(#REF!)+SUM(#REF!)+SUM(#REF!)+SUM(#REF!)+#REF!+SUM(#REF!)+#REF!+#REF!</f>
        <v>#REF!</v>
      </c>
      <c r="K315" s="76"/>
    </row>
    <row r="316" spans="1:11" ht="15" hidden="1" customHeight="1" thickBot="1">
      <c r="A316" s="165" t="s">
        <v>488</v>
      </c>
      <c r="B316" s="166"/>
      <c r="C316" s="166"/>
      <c r="D316" s="166"/>
      <c r="E316" s="166"/>
      <c r="F316" s="166"/>
      <c r="G316" s="74"/>
      <c r="H316" s="74"/>
      <c r="I316" s="74"/>
      <c r="J316" s="77" t="e">
        <f>(SUMIF(#REF!,2,$J$9:$J$314))*0.2</f>
        <v>#REF!</v>
      </c>
      <c r="K316" s="76"/>
    </row>
    <row r="317" spans="1:11" ht="15" hidden="1" customHeight="1" thickBot="1">
      <c r="A317" s="167" t="s">
        <v>489</v>
      </c>
      <c r="B317" s="168"/>
      <c r="C317" s="168"/>
      <c r="D317" s="168"/>
      <c r="E317" s="168"/>
      <c r="F317" s="168"/>
      <c r="G317" s="74"/>
      <c r="H317" s="74"/>
      <c r="I317" s="74"/>
      <c r="J317" s="78" t="e">
        <f>SUM(J$315:J$316)</f>
        <v>#REF!</v>
      </c>
      <c r="K317" s="76"/>
    </row>
    <row r="318" spans="1:11" ht="15" customHeight="1" thickBot="1"/>
    <row r="319" spans="1:11" ht="15" customHeight="1">
      <c r="A319" s="169" t="s">
        <v>490</v>
      </c>
      <c r="B319" s="170"/>
      <c r="C319" s="170"/>
      <c r="D319" s="170"/>
      <c r="E319" s="170"/>
      <c r="F319" s="170"/>
      <c r="G319" s="74"/>
      <c r="H319" s="74"/>
      <c r="I319" s="74"/>
      <c r="J319" s="75">
        <f>J314</f>
        <v>0</v>
      </c>
      <c r="K319" s="76"/>
    </row>
    <row r="320" spans="1:11" ht="15" customHeight="1">
      <c r="A320" s="165" t="s">
        <v>491</v>
      </c>
      <c r="B320" s="166"/>
      <c r="C320" s="166"/>
      <c r="D320" s="166"/>
      <c r="E320" s="166"/>
      <c r="F320" s="166"/>
      <c r="G320" s="74"/>
      <c r="H320" s="74"/>
      <c r="I320" s="74"/>
      <c r="J320" s="77">
        <f>J319*0.2</f>
        <v>0</v>
      </c>
      <c r="K320" s="76"/>
    </row>
    <row r="321" spans="1:11" ht="16.5" customHeight="1" thickBot="1">
      <c r="A321" s="167" t="s">
        <v>492</v>
      </c>
      <c r="B321" s="168"/>
      <c r="C321" s="168"/>
      <c r="D321" s="168"/>
      <c r="E321" s="168"/>
      <c r="F321" s="168"/>
      <c r="G321" s="74"/>
      <c r="H321" s="74"/>
      <c r="I321" s="74"/>
      <c r="J321" s="78">
        <f>J319+J320</f>
        <v>0</v>
      </c>
      <c r="K321" s="76"/>
    </row>
  </sheetData>
  <mergeCells count="77">
    <mergeCell ref="A64:F64"/>
    <mergeCell ref="A1:J2"/>
    <mergeCell ref="A3:J4"/>
    <mergeCell ref="A5:J5"/>
    <mergeCell ref="D7:J7"/>
    <mergeCell ref="A20:F20"/>
    <mergeCell ref="A23:F23"/>
    <mergeCell ref="A30:F30"/>
    <mergeCell ref="A44:F44"/>
    <mergeCell ref="A51:F51"/>
    <mergeCell ref="A52:F52"/>
    <mergeCell ref="A60:F60"/>
    <mergeCell ref="A105:F105"/>
    <mergeCell ref="A65:F65"/>
    <mergeCell ref="A69:F69"/>
    <mergeCell ref="A72:F72"/>
    <mergeCell ref="A75:F75"/>
    <mergeCell ref="A80:F80"/>
    <mergeCell ref="A84:F84"/>
    <mergeCell ref="A87:F87"/>
    <mergeCell ref="A90:F90"/>
    <mergeCell ref="A94:F94"/>
    <mergeCell ref="A97:F97"/>
    <mergeCell ref="A100:F100"/>
    <mergeCell ref="A178:F178"/>
    <mergeCell ref="A110:F110"/>
    <mergeCell ref="A114:F114"/>
    <mergeCell ref="A125:F125"/>
    <mergeCell ref="A132:F132"/>
    <mergeCell ref="A137:F137"/>
    <mergeCell ref="A146:F146"/>
    <mergeCell ref="A158:F158"/>
    <mergeCell ref="A162:F162"/>
    <mergeCell ref="A165:F165"/>
    <mergeCell ref="A170:F170"/>
    <mergeCell ref="A174:F174"/>
    <mergeCell ref="A230:F230"/>
    <mergeCell ref="A181:F181"/>
    <mergeCell ref="A185:F185"/>
    <mergeCell ref="A188:F188"/>
    <mergeCell ref="A192:F192"/>
    <mergeCell ref="A195:F195"/>
    <mergeCell ref="A198:F198"/>
    <mergeCell ref="A201:F201"/>
    <mergeCell ref="A206:F206"/>
    <mergeCell ref="A207:F207"/>
    <mergeCell ref="A222:F222"/>
    <mergeCell ref="A228:F228"/>
    <mergeCell ref="A282:F282"/>
    <mergeCell ref="A237:F237"/>
    <mergeCell ref="A243:F243"/>
    <mergeCell ref="A247:F247"/>
    <mergeCell ref="A250:F250"/>
    <mergeCell ref="A253:F253"/>
    <mergeCell ref="A257:F257"/>
    <mergeCell ref="A261:F261"/>
    <mergeCell ref="A264:F264"/>
    <mergeCell ref="A266:F266"/>
    <mergeCell ref="A275:F275"/>
    <mergeCell ref="A281:F281"/>
    <mergeCell ref="A315:F315"/>
    <mergeCell ref="A286:F286"/>
    <mergeCell ref="A293:F293"/>
    <mergeCell ref="A296:F296"/>
    <mergeCell ref="A297:F297"/>
    <mergeCell ref="A302:F302"/>
    <mergeCell ref="A303:F303"/>
    <mergeCell ref="A308:F308"/>
    <mergeCell ref="A309:F309"/>
    <mergeCell ref="A312:F312"/>
    <mergeCell ref="A313:F313"/>
    <mergeCell ref="A314:F314"/>
    <mergeCell ref="A316:F316"/>
    <mergeCell ref="A317:F317"/>
    <mergeCell ref="A319:F319"/>
    <mergeCell ref="A320:F320"/>
    <mergeCell ref="A321:F32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FA150-F0FC-4991-86D4-694FAC686E76}">
  <dimension ref="A1:K421"/>
  <sheetViews>
    <sheetView workbookViewId="0">
      <selection activeCell="Q7" sqref="Q7"/>
    </sheetView>
  </sheetViews>
  <sheetFormatPr baseColWidth="10" defaultColWidth="8.5703125" defaultRowHeight="10.5"/>
  <cols>
    <col min="1" max="1" width="12.85546875" style="79" customWidth="1"/>
    <col min="2" max="2" width="0" style="79" hidden="1" customWidth="1"/>
    <col min="3" max="3" width="51.42578125" style="79" customWidth="1"/>
    <col min="4" max="5" width="12.140625" style="79" customWidth="1"/>
    <col min="6" max="6" width="17.140625" style="79" customWidth="1"/>
    <col min="7" max="9" width="0" style="28" hidden="1" customWidth="1"/>
    <col min="10" max="10" width="23.85546875" style="79" customWidth="1"/>
    <col min="11" max="11" width="0" style="28" hidden="1" customWidth="1"/>
    <col min="12" max="16384" width="8.5703125" style="28"/>
  </cols>
  <sheetData>
    <row r="1" spans="1:11" ht="18.75" customHeight="1">
      <c r="A1" s="176" t="s">
        <v>22</v>
      </c>
      <c r="B1" s="177"/>
      <c r="C1" s="177"/>
      <c r="D1" s="177"/>
      <c r="E1" s="177"/>
      <c r="F1" s="177"/>
      <c r="G1" s="177"/>
      <c r="H1" s="177"/>
      <c r="I1" s="177"/>
      <c r="J1" s="178"/>
      <c r="K1" s="27"/>
    </row>
    <row r="2" spans="1:11" ht="15" customHeight="1">
      <c r="A2" s="179"/>
      <c r="B2" s="180"/>
      <c r="C2" s="180"/>
      <c r="D2" s="180"/>
      <c r="E2" s="180"/>
      <c r="F2" s="180"/>
      <c r="G2" s="180"/>
      <c r="H2" s="180"/>
      <c r="I2" s="180"/>
      <c r="J2" s="181"/>
      <c r="K2" s="29"/>
    </row>
    <row r="3" spans="1:11" ht="7.5" customHeight="1">
      <c r="A3" s="182" t="s">
        <v>23</v>
      </c>
      <c r="B3" s="183"/>
      <c r="C3" s="183"/>
      <c r="D3" s="183"/>
      <c r="E3" s="183"/>
      <c r="F3" s="183"/>
      <c r="G3" s="183"/>
      <c r="H3" s="183"/>
      <c r="I3" s="183"/>
      <c r="J3" s="184"/>
      <c r="K3" s="30"/>
    </row>
    <row r="4" spans="1:11" ht="30" customHeight="1" thickBot="1">
      <c r="A4" s="182" t="s">
        <v>24</v>
      </c>
      <c r="B4" s="183"/>
      <c r="C4" s="183"/>
      <c r="D4" s="183"/>
      <c r="E4" s="183"/>
      <c r="F4" s="183"/>
      <c r="G4" s="183"/>
      <c r="H4" s="183"/>
      <c r="I4" s="183"/>
      <c r="J4" s="184"/>
      <c r="K4" s="31"/>
    </row>
    <row r="5" spans="1:11" ht="30" customHeight="1" thickBot="1">
      <c r="A5" s="185" t="s">
        <v>493</v>
      </c>
      <c r="B5" s="186"/>
      <c r="C5" s="186"/>
      <c r="D5" s="186"/>
      <c r="E5" s="186"/>
      <c r="F5" s="186"/>
      <c r="G5" s="186"/>
      <c r="H5" s="186"/>
      <c r="I5" s="186"/>
      <c r="J5" s="187"/>
      <c r="K5" s="32"/>
    </row>
    <row r="6" spans="1:11" ht="7.5" customHeight="1">
      <c r="A6" s="29"/>
      <c r="B6" s="33"/>
      <c r="C6" s="29"/>
      <c r="D6" s="28"/>
      <c r="E6" s="28"/>
      <c r="F6" s="28"/>
      <c r="J6" s="28"/>
      <c r="K6" s="29"/>
    </row>
    <row r="7" spans="1:11" ht="11.25" customHeight="1" thickBot="1">
      <c r="A7" s="34"/>
      <c r="B7" s="35"/>
      <c r="C7" s="34"/>
      <c r="D7" s="188"/>
      <c r="E7" s="189"/>
      <c r="F7" s="189"/>
      <c r="G7" s="190"/>
      <c r="H7" s="190"/>
      <c r="I7" s="190"/>
      <c r="J7" s="189"/>
      <c r="K7" s="34"/>
    </row>
    <row r="8" spans="1:11" ht="37.5" customHeight="1">
      <c r="A8" s="36" t="s">
        <v>26</v>
      </c>
      <c r="B8" s="37" t="s">
        <v>27</v>
      </c>
      <c r="C8" s="38" t="s">
        <v>28</v>
      </c>
      <c r="D8" s="38" t="s">
        <v>29</v>
      </c>
      <c r="E8" s="38" t="s">
        <v>30</v>
      </c>
      <c r="F8" s="38" t="s">
        <v>31</v>
      </c>
      <c r="G8" s="39"/>
      <c r="H8" s="39"/>
      <c r="I8" s="39"/>
      <c r="J8" s="40" t="s">
        <v>32</v>
      </c>
      <c r="K8" s="41" t="s">
        <v>33</v>
      </c>
    </row>
    <row r="9" spans="1:11" ht="37.5" customHeight="1">
      <c r="A9" s="42" t="s">
        <v>34</v>
      </c>
      <c r="B9" s="43"/>
      <c r="C9" s="44" t="s">
        <v>35</v>
      </c>
      <c r="D9" s="45"/>
      <c r="E9" s="47"/>
      <c r="F9" s="47"/>
      <c r="G9" s="46"/>
      <c r="H9" s="46"/>
      <c r="I9" s="46"/>
      <c r="J9" s="48"/>
      <c r="K9" s="49"/>
    </row>
    <row r="10" spans="1:11" ht="26.25" customHeight="1">
      <c r="A10" s="50" t="s">
        <v>36</v>
      </c>
      <c r="B10" s="43"/>
      <c r="C10" s="51" t="s">
        <v>37</v>
      </c>
      <c r="D10" s="45"/>
      <c r="E10" s="47"/>
      <c r="F10" s="47"/>
      <c r="G10" s="46"/>
      <c r="H10" s="46"/>
      <c r="I10" s="46"/>
      <c r="J10" s="48"/>
      <c r="K10" s="49"/>
    </row>
    <row r="11" spans="1:11" ht="22.5" customHeight="1">
      <c r="A11" s="52" t="s">
        <v>38</v>
      </c>
      <c r="B11" s="43"/>
      <c r="C11" s="53" t="s">
        <v>39</v>
      </c>
      <c r="D11" s="45"/>
      <c r="E11" s="47"/>
      <c r="F11" s="47"/>
      <c r="G11" s="46"/>
      <c r="H11" s="46"/>
      <c r="I11" s="46"/>
      <c r="J11" s="48"/>
      <c r="K11" s="49"/>
    </row>
    <row r="12" spans="1:11" ht="18.75" customHeight="1">
      <c r="A12" s="54" t="s">
        <v>40</v>
      </c>
      <c r="B12" s="43"/>
      <c r="C12" s="55" t="s">
        <v>41</v>
      </c>
      <c r="D12" s="56" t="s">
        <v>42</v>
      </c>
      <c r="E12" s="57">
        <v>1</v>
      </c>
      <c r="F12" s="58"/>
      <c r="G12" s="59"/>
      <c r="H12" s="60"/>
      <c r="I12" s="60"/>
      <c r="J12" s="61">
        <f>IF(ISNUMBER($F12),IF(ISNUMBER(#REF!),ROUND($F12*#REF!,2),ROUND($F12*$E12,2)),IF(ISNUMBER(#REF!),ROUND($H12*#REF!,2),ROUND($H12*$E12,2)))</f>
        <v>0</v>
      </c>
      <c r="K12" s="49"/>
    </row>
    <row r="13" spans="1:11" ht="18.75" customHeight="1">
      <c r="A13" s="54" t="s">
        <v>43</v>
      </c>
      <c r="B13" s="43"/>
      <c r="C13" s="55" t="s">
        <v>44</v>
      </c>
      <c r="D13" s="56" t="s">
        <v>42</v>
      </c>
      <c r="E13" s="57">
        <v>1</v>
      </c>
      <c r="F13" s="58"/>
      <c r="G13" s="59"/>
      <c r="H13" s="60"/>
      <c r="I13" s="60"/>
      <c r="J13" s="61">
        <f>IF(ISNUMBER($F13),IF(ISNUMBER(#REF!),ROUND($F13*#REF!,2),ROUND($F13*$E13,2)),IF(ISNUMBER(#REF!),ROUND($H13*#REF!,2),ROUND($H13*$E13,2)))</f>
        <v>0</v>
      </c>
      <c r="K13" s="49"/>
    </row>
    <row r="14" spans="1:11" ht="18.75" customHeight="1">
      <c r="A14" s="54" t="s">
        <v>45</v>
      </c>
      <c r="B14" s="43"/>
      <c r="C14" s="55" t="s">
        <v>46</v>
      </c>
      <c r="D14" s="56" t="s">
        <v>42</v>
      </c>
      <c r="E14" s="57">
        <v>1</v>
      </c>
      <c r="F14" s="58"/>
      <c r="G14" s="59"/>
      <c r="H14" s="60"/>
      <c r="I14" s="60"/>
      <c r="J14" s="61">
        <f>IF(ISNUMBER($F14),IF(ISNUMBER(#REF!),ROUND($F14*#REF!,2),ROUND($F14*$E14,2)),IF(ISNUMBER(#REF!),ROUND($H14*#REF!,2),ROUND($H14*$E14,2)))</f>
        <v>0</v>
      </c>
      <c r="K14" s="49"/>
    </row>
    <row r="15" spans="1:11" ht="18.75" customHeight="1">
      <c r="A15" s="54" t="s">
        <v>47</v>
      </c>
      <c r="B15" s="43"/>
      <c r="C15" s="55" t="s">
        <v>48</v>
      </c>
      <c r="D15" s="56" t="s">
        <v>42</v>
      </c>
      <c r="E15" s="57">
        <v>1</v>
      </c>
      <c r="F15" s="58"/>
      <c r="G15" s="59"/>
      <c r="H15" s="60"/>
      <c r="I15" s="60"/>
      <c r="J15" s="61">
        <f>IF(ISNUMBER($F15),IF(ISNUMBER(#REF!),ROUND($F15*#REF!,2),ROUND($F15*$E15,2)),IF(ISNUMBER(#REF!),ROUND($H15*#REF!,2),ROUND($H15*$E15,2)))</f>
        <v>0</v>
      </c>
      <c r="K15" s="49"/>
    </row>
    <row r="16" spans="1:11" ht="18.75" customHeight="1">
      <c r="A16" s="54" t="s">
        <v>49</v>
      </c>
      <c r="B16" s="43"/>
      <c r="C16" s="55" t="s">
        <v>50</v>
      </c>
      <c r="D16" s="56" t="s">
        <v>42</v>
      </c>
      <c r="E16" s="57">
        <v>1</v>
      </c>
      <c r="F16" s="58"/>
      <c r="G16" s="59"/>
      <c r="H16" s="60"/>
      <c r="I16" s="60"/>
      <c r="J16" s="61">
        <f>IF(ISNUMBER($F16),IF(ISNUMBER(#REF!),ROUND($F16*#REF!,2),ROUND($F16*$E16,2)),IF(ISNUMBER(#REF!),ROUND($H16*#REF!,2),ROUND($H16*$E16,2)))</f>
        <v>0</v>
      </c>
      <c r="K16" s="49"/>
    </row>
    <row r="17" spans="1:11" ht="18.75" customHeight="1">
      <c r="A17" s="54" t="s">
        <v>51</v>
      </c>
      <c r="B17" s="43"/>
      <c r="C17" s="55" t="s">
        <v>52</v>
      </c>
      <c r="D17" s="56" t="s">
        <v>42</v>
      </c>
      <c r="E17" s="57">
        <v>1</v>
      </c>
      <c r="F17" s="58"/>
      <c r="G17" s="59"/>
      <c r="H17" s="60"/>
      <c r="I17" s="60"/>
      <c r="J17" s="61">
        <f>IF(ISNUMBER($F17),IF(ISNUMBER(#REF!),ROUND($F17*#REF!,2),ROUND($F17*$E17,2)),IF(ISNUMBER(#REF!),ROUND($H17*#REF!,2),ROUND($H17*$E17,2)))</f>
        <v>0</v>
      </c>
      <c r="K17" s="49"/>
    </row>
    <row r="18" spans="1:11" ht="18.75" customHeight="1">
      <c r="A18" s="54" t="s">
        <v>53</v>
      </c>
      <c r="B18" s="43"/>
      <c r="C18" s="55" t="s">
        <v>54</v>
      </c>
      <c r="D18" s="56" t="s">
        <v>55</v>
      </c>
      <c r="E18" s="62">
        <v>100</v>
      </c>
      <c r="F18" s="58"/>
      <c r="G18" s="59"/>
      <c r="H18" s="60"/>
      <c r="I18" s="60"/>
      <c r="J18" s="61">
        <f>IF(ISNUMBER($F18),IF(ISNUMBER(#REF!),ROUND($F18*#REF!,2),ROUND($F18*$E18,2)),IF(ISNUMBER(#REF!),ROUND($H18*#REF!,2),ROUND($H18*$E18,2)))</f>
        <v>0</v>
      </c>
      <c r="K18" s="49"/>
    </row>
    <row r="19" spans="1:11" ht="18.75" customHeight="1">
      <c r="A19" s="54" t="s">
        <v>56</v>
      </c>
      <c r="B19" s="43"/>
      <c r="C19" s="63" t="s">
        <v>57</v>
      </c>
      <c r="D19" s="56" t="s">
        <v>55</v>
      </c>
      <c r="E19" s="62">
        <v>20</v>
      </c>
      <c r="F19" s="58"/>
      <c r="G19" s="59"/>
      <c r="H19" s="60"/>
      <c r="I19" s="60"/>
      <c r="J19" s="61">
        <f>IF(ISNUMBER($F19),IF(ISNUMBER(#REF!),ROUND($F19*#REF!,2),ROUND($F19*$E19,2)),IF(ISNUMBER(#REF!),ROUND($H19*#REF!,2),ROUND($H19*$E19,2)))</f>
        <v>0</v>
      </c>
      <c r="K19" s="49"/>
    </row>
    <row r="20" spans="1:11" ht="15" customHeight="1">
      <c r="A20" s="171"/>
      <c r="B20" s="172"/>
      <c r="C20" s="172"/>
      <c r="D20" s="172"/>
      <c r="E20" s="172"/>
      <c r="F20" s="172"/>
      <c r="J20" s="64">
        <f>J$19</f>
        <v>0</v>
      </c>
      <c r="K20" s="65"/>
    </row>
    <row r="21" spans="1:11" ht="27.75" customHeight="1">
      <c r="A21" s="54" t="s">
        <v>58</v>
      </c>
      <c r="B21" s="43"/>
      <c r="C21" s="55" t="s">
        <v>59</v>
      </c>
      <c r="D21" s="56" t="s">
        <v>42</v>
      </c>
      <c r="E21" s="57">
        <v>1</v>
      </c>
      <c r="F21" s="58"/>
      <c r="G21" s="59"/>
      <c r="H21" s="60"/>
      <c r="I21" s="60"/>
      <c r="J21" s="61">
        <f>IF(ISNUMBER($F21),IF(ISNUMBER(#REF!),ROUND($F21*#REF!,2),ROUND($F21*$E21,2)),IF(ISNUMBER(#REF!),ROUND($H21*#REF!,2),ROUND($H21*$E21,2)))</f>
        <v>0</v>
      </c>
      <c r="K21" s="49"/>
    </row>
    <row r="22" spans="1:11" ht="18.75" customHeight="1">
      <c r="A22" s="54" t="s">
        <v>60</v>
      </c>
      <c r="B22" s="43"/>
      <c r="C22" s="55" t="s">
        <v>61</v>
      </c>
      <c r="D22" s="56" t="s">
        <v>42</v>
      </c>
      <c r="E22" s="57">
        <v>1</v>
      </c>
      <c r="F22" s="58"/>
      <c r="G22" s="59"/>
      <c r="H22" s="60"/>
      <c r="I22" s="60"/>
      <c r="J22" s="61">
        <f>IF(ISNUMBER($F22),IF(ISNUMBER(#REF!),ROUND($F22*#REF!,2),ROUND($F22*$E22,2)),IF(ISNUMBER(#REF!),ROUND($H22*#REF!,2),ROUND($H22*$E22,2)))</f>
        <v>0</v>
      </c>
      <c r="K22" s="49"/>
    </row>
    <row r="23" spans="1:11" ht="15" customHeight="1">
      <c r="A23" s="171" t="s">
        <v>62</v>
      </c>
      <c r="B23" s="172"/>
      <c r="C23" s="172"/>
      <c r="D23" s="172"/>
      <c r="E23" s="172"/>
      <c r="F23" s="172"/>
      <c r="J23" s="64">
        <f>SUM(J$12:J$19)+SUM(J$21:J$22)</f>
        <v>0</v>
      </c>
      <c r="K23" s="65"/>
    </row>
    <row r="24" spans="1:11" ht="22.5" customHeight="1">
      <c r="A24" s="80" t="s">
        <v>63</v>
      </c>
      <c r="B24" s="81"/>
      <c r="C24" s="82" t="s">
        <v>64</v>
      </c>
      <c r="D24" s="83"/>
      <c r="E24" s="85"/>
      <c r="F24" s="85"/>
      <c r="G24" s="84"/>
      <c r="H24" s="84"/>
      <c r="I24" s="84"/>
      <c r="J24" s="86"/>
      <c r="K24" s="49"/>
    </row>
    <row r="25" spans="1:11" ht="18.75" customHeight="1">
      <c r="A25" s="54" t="s">
        <v>65</v>
      </c>
      <c r="B25" s="43"/>
      <c r="C25" s="55" t="s">
        <v>66</v>
      </c>
      <c r="D25" s="56" t="s">
        <v>67</v>
      </c>
      <c r="E25" s="66">
        <v>150</v>
      </c>
      <c r="F25" s="58"/>
      <c r="G25" s="59"/>
      <c r="H25" s="60"/>
      <c r="I25" s="60"/>
      <c r="J25" s="61">
        <f>IF(ISNUMBER($F25),IF(ISNUMBER(#REF!),ROUND($F25*#REF!,2),ROUND($F25*$E25,2)),IF(ISNUMBER(#REF!),ROUND($H25*#REF!,2),ROUND($H25*$E25,2)))</f>
        <v>0</v>
      </c>
      <c r="K25" s="49"/>
    </row>
    <row r="26" spans="1:11" ht="18.75" customHeight="1">
      <c r="A26" s="87" t="s">
        <v>68</v>
      </c>
      <c r="B26" s="81"/>
      <c r="C26" s="88" t="s">
        <v>69</v>
      </c>
      <c r="D26" s="89"/>
      <c r="E26" s="90"/>
      <c r="F26" s="91"/>
      <c r="G26" s="92"/>
      <c r="H26" s="93"/>
      <c r="I26" s="93"/>
      <c r="J26" s="94"/>
      <c r="K26" s="49"/>
    </row>
    <row r="27" spans="1:11" ht="18.75" customHeight="1">
      <c r="A27" s="87" t="s">
        <v>70</v>
      </c>
      <c r="B27" s="81"/>
      <c r="C27" s="95" t="s">
        <v>71</v>
      </c>
      <c r="D27" s="89" t="s">
        <v>72</v>
      </c>
      <c r="E27" s="121"/>
      <c r="F27" s="124"/>
      <c r="G27" s="125"/>
      <c r="H27" s="126"/>
      <c r="I27" s="126"/>
      <c r="J27" s="127"/>
      <c r="K27" s="49"/>
    </row>
    <row r="28" spans="1:11" ht="18.75" customHeight="1">
      <c r="A28" s="87" t="s">
        <v>73</v>
      </c>
      <c r="B28" s="81"/>
      <c r="C28" s="95" t="s">
        <v>74</v>
      </c>
      <c r="D28" s="89" t="s">
        <v>72</v>
      </c>
      <c r="E28" s="121"/>
      <c r="F28" s="124"/>
      <c r="G28" s="125"/>
      <c r="H28" s="126"/>
      <c r="I28" s="126"/>
      <c r="J28" s="127"/>
      <c r="K28" s="49"/>
    </row>
    <row r="29" spans="1:11" ht="18.75" customHeight="1">
      <c r="A29" s="87" t="s">
        <v>75</v>
      </c>
      <c r="B29" s="81"/>
      <c r="C29" s="95" t="s">
        <v>76</v>
      </c>
      <c r="D29" s="89" t="s">
        <v>72</v>
      </c>
      <c r="E29" s="121"/>
      <c r="F29" s="124"/>
      <c r="G29" s="125"/>
      <c r="H29" s="126"/>
      <c r="I29" s="126"/>
      <c r="J29" s="127"/>
      <c r="K29" s="49"/>
    </row>
    <row r="30" spans="1:11" ht="15" customHeight="1">
      <c r="A30" s="171"/>
      <c r="B30" s="172"/>
      <c r="C30" s="172"/>
      <c r="D30" s="172"/>
      <c r="E30" s="172"/>
      <c r="F30" s="172"/>
      <c r="J30" s="64">
        <f>SUM(J$27:J$29)</f>
        <v>0</v>
      </c>
      <c r="K30" s="65"/>
    </row>
    <row r="31" spans="1:11" ht="18.75" customHeight="1">
      <c r="A31" s="54" t="s">
        <v>77</v>
      </c>
      <c r="B31" s="43"/>
      <c r="C31" s="55" t="s">
        <v>78</v>
      </c>
      <c r="D31" s="56"/>
      <c r="E31" s="67"/>
      <c r="F31" s="58"/>
      <c r="G31" s="59"/>
      <c r="H31" s="60"/>
      <c r="I31" s="60"/>
      <c r="J31" s="61"/>
      <c r="K31" s="49"/>
    </row>
    <row r="32" spans="1:11" ht="18.75" customHeight="1">
      <c r="A32" s="54" t="s">
        <v>79</v>
      </c>
      <c r="B32" s="43"/>
      <c r="C32" s="63" t="s">
        <v>80</v>
      </c>
      <c r="D32" s="56" t="s">
        <v>55</v>
      </c>
      <c r="E32" s="62">
        <v>196</v>
      </c>
      <c r="F32" s="58"/>
      <c r="G32" s="59"/>
      <c r="H32" s="60"/>
      <c r="I32" s="60"/>
      <c r="J32" s="61">
        <f>IF(ISNUMBER($F32),IF(ISNUMBER(#REF!),ROUND($F32*#REF!,2),ROUND($F32*$E32,2)),IF(ISNUMBER(#REF!),ROUND($H32*#REF!,2),ROUND($H32*$E32,2)))</f>
        <v>0</v>
      </c>
      <c r="K32" s="49"/>
    </row>
    <row r="33" spans="1:11" ht="18.75" customHeight="1">
      <c r="A33" s="54" t="s">
        <v>81</v>
      </c>
      <c r="B33" s="43"/>
      <c r="C33" s="63" t="s">
        <v>82</v>
      </c>
      <c r="D33" s="45"/>
      <c r="E33" s="47"/>
      <c r="F33" s="47"/>
      <c r="G33" s="46"/>
      <c r="H33" s="46"/>
      <c r="I33" s="46"/>
      <c r="J33" s="48"/>
      <c r="K33" s="49"/>
    </row>
    <row r="34" spans="1:11" ht="18.75" customHeight="1">
      <c r="A34" s="54" t="s">
        <v>83</v>
      </c>
      <c r="B34" s="43"/>
      <c r="C34" s="68" t="s">
        <v>84</v>
      </c>
      <c r="D34" s="56" t="s">
        <v>85</v>
      </c>
      <c r="E34" s="57">
        <v>1</v>
      </c>
      <c r="F34" s="58"/>
      <c r="G34" s="59"/>
      <c r="H34" s="60"/>
      <c r="I34" s="60"/>
      <c r="J34" s="61">
        <f>IF(ISNUMBER($F34),IF(ISNUMBER(#REF!),ROUND($F34*#REF!,2),ROUND($F34*$E34,2)),IF(ISNUMBER(#REF!),ROUND($H34*#REF!,2),ROUND($H34*$E34,2)))</f>
        <v>0</v>
      </c>
      <c r="K34" s="49"/>
    </row>
    <row r="35" spans="1:11" ht="18.75" customHeight="1">
      <c r="A35" s="54" t="s">
        <v>86</v>
      </c>
      <c r="B35" s="43"/>
      <c r="C35" s="68" t="s">
        <v>87</v>
      </c>
      <c r="D35" s="56" t="s">
        <v>85</v>
      </c>
      <c r="E35" s="57">
        <v>7</v>
      </c>
      <c r="F35" s="58"/>
      <c r="G35" s="59"/>
      <c r="H35" s="60"/>
      <c r="I35" s="60"/>
      <c r="J35" s="61">
        <f>IF(ISNUMBER($F35),IF(ISNUMBER(#REF!),ROUND($F35*#REF!,2),ROUND($F35*$E35,2)),IF(ISNUMBER(#REF!),ROUND($H35*#REF!,2),ROUND($H35*$E35,2)))</f>
        <v>0</v>
      </c>
      <c r="K35" s="49"/>
    </row>
    <row r="36" spans="1:11" ht="18.75" customHeight="1">
      <c r="A36" s="54" t="s">
        <v>88</v>
      </c>
      <c r="B36" s="43"/>
      <c r="C36" s="63" t="s">
        <v>89</v>
      </c>
      <c r="D36" s="45"/>
      <c r="E36" s="47"/>
      <c r="F36" s="47"/>
      <c r="G36" s="46"/>
      <c r="H36" s="46"/>
      <c r="I36" s="46"/>
      <c r="J36" s="48"/>
      <c r="K36" s="49"/>
    </row>
    <row r="37" spans="1:11" ht="27.75" customHeight="1">
      <c r="A37" s="54" t="s">
        <v>90</v>
      </c>
      <c r="B37" s="43"/>
      <c r="C37" s="68" t="s">
        <v>91</v>
      </c>
      <c r="D37" s="56" t="s">
        <v>67</v>
      </c>
      <c r="E37" s="66">
        <v>150</v>
      </c>
      <c r="F37" s="58"/>
      <c r="G37" s="59"/>
      <c r="H37" s="60"/>
      <c r="I37" s="60"/>
      <c r="J37" s="61">
        <f>IF(ISNUMBER($F37),IF(ISNUMBER(#REF!),ROUND($F37*#REF!,2),ROUND($F37*$E37,2)),IF(ISNUMBER(#REF!),ROUND($H37*#REF!,2),ROUND($H37*$E37,2)))</f>
        <v>0</v>
      </c>
      <c r="K37" s="49"/>
    </row>
    <row r="38" spans="1:11" ht="18.75" customHeight="1">
      <c r="A38" s="54" t="s">
        <v>92</v>
      </c>
      <c r="B38" s="43"/>
      <c r="C38" s="68" t="s">
        <v>93</v>
      </c>
      <c r="D38" s="56" t="s">
        <v>67</v>
      </c>
      <c r="E38" s="66">
        <v>105</v>
      </c>
      <c r="F38" s="58"/>
      <c r="G38" s="59"/>
      <c r="H38" s="60"/>
      <c r="I38" s="60"/>
      <c r="J38" s="61">
        <f>IF(ISNUMBER($F38),IF(ISNUMBER(#REF!),ROUND($F38*#REF!,2),ROUND($F38*$E38,2)),IF(ISNUMBER(#REF!),ROUND($H38*#REF!,2),ROUND($H38*$E38,2)))</f>
        <v>0</v>
      </c>
      <c r="K38" s="49"/>
    </row>
    <row r="39" spans="1:11" ht="18.75" customHeight="1">
      <c r="A39" s="54" t="s">
        <v>94</v>
      </c>
      <c r="B39" s="43"/>
      <c r="C39" s="68" t="s">
        <v>95</v>
      </c>
      <c r="D39" s="56" t="s">
        <v>67</v>
      </c>
      <c r="E39" s="66">
        <v>20</v>
      </c>
      <c r="F39" s="58"/>
      <c r="G39" s="59"/>
      <c r="H39" s="60"/>
      <c r="I39" s="60"/>
      <c r="J39" s="61">
        <f>IF(ISNUMBER($F39),IF(ISNUMBER(#REF!),ROUND($F39*#REF!,2),ROUND($F39*$E39,2)),IF(ISNUMBER(#REF!),ROUND($H39*#REF!,2),ROUND($H39*$E39,2)))</f>
        <v>0</v>
      </c>
      <c r="K39" s="49"/>
    </row>
    <row r="40" spans="1:11" ht="27.75" customHeight="1">
      <c r="A40" s="54" t="s">
        <v>96</v>
      </c>
      <c r="B40" s="43"/>
      <c r="C40" s="63" t="s">
        <v>97</v>
      </c>
      <c r="D40" s="56" t="s">
        <v>42</v>
      </c>
      <c r="E40" s="57">
        <v>8</v>
      </c>
      <c r="F40" s="58"/>
      <c r="G40" s="59"/>
      <c r="H40" s="60"/>
      <c r="I40" s="60"/>
      <c r="J40" s="61">
        <f>IF(ISNUMBER($F40),IF(ISNUMBER(#REF!),ROUND($F40*#REF!,2),ROUND($F40*$E40,2)),IF(ISNUMBER(#REF!),ROUND($H40*#REF!,2),ROUND($H40*$E40,2)))</f>
        <v>0</v>
      </c>
      <c r="K40" s="49"/>
    </row>
    <row r="41" spans="1:11" ht="18.75" customHeight="1">
      <c r="A41" s="54" t="s">
        <v>98</v>
      </c>
      <c r="B41" s="43"/>
      <c r="C41" s="63" t="s">
        <v>99</v>
      </c>
      <c r="D41" s="45"/>
      <c r="E41" s="47"/>
      <c r="F41" s="47"/>
      <c r="G41" s="46"/>
      <c r="H41" s="46"/>
      <c r="I41" s="46"/>
      <c r="J41" s="48"/>
      <c r="K41" s="49"/>
    </row>
    <row r="42" spans="1:11" ht="18.75" customHeight="1">
      <c r="A42" s="54" t="s">
        <v>100</v>
      </c>
      <c r="B42" s="43"/>
      <c r="C42" s="68" t="s">
        <v>101</v>
      </c>
      <c r="D42" s="56" t="s">
        <v>55</v>
      </c>
      <c r="E42" s="62">
        <v>120</v>
      </c>
      <c r="F42" s="58"/>
      <c r="G42" s="59"/>
      <c r="H42" s="60"/>
      <c r="I42" s="60"/>
      <c r="J42" s="61">
        <f>IF(ISNUMBER($F42),IF(ISNUMBER(#REF!),ROUND($F42*#REF!,2),ROUND($F42*$E42,2)),IF(ISNUMBER(#REF!),ROUND($H42*#REF!,2),ROUND($H42*$E42,2)))</f>
        <v>0</v>
      </c>
      <c r="K42" s="49"/>
    </row>
    <row r="43" spans="1:11" ht="18.75" customHeight="1">
      <c r="A43" s="54" t="s">
        <v>102</v>
      </c>
      <c r="B43" s="43"/>
      <c r="C43" s="68" t="s">
        <v>103</v>
      </c>
      <c r="D43" s="56" t="s">
        <v>55</v>
      </c>
      <c r="E43" s="62">
        <v>160</v>
      </c>
      <c r="F43" s="58"/>
      <c r="G43" s="59"/>
      <c r="H43" s="60"/>
      <c r="I43" s="60"/>
      <c r="J43" s="61">
        <f>IF(ISNUMBER($F43),IF(ISNUMBER(#REF!),ROUND($F43*#REF!,2),ROUND($F43*$E43,2)),IF(ISNUMBER(#REF!),ROUND($H43*#REF!,2),ROUND($H43*$E43,2)))</f>
        <v>0</v>
      </c>
      <c r="K43" s="49"/>
    </row>
    <row r="44" spans="1:11" ht="15" customHeight="1">
      <c r="A44" s="171"/>
      <c r="B44" s="172"/>
      <c r="C44" s="172"/>
      <c r="D44" s="172"/>
      <c r="E44" s="172"/>
      <c r="F44" s="172"/>
      <c r="J44" s="64">
        <f>J$32+SUM(J$34:J$35)+SUM(J$37:J$40)+SUM(J$42:J$43)</f>
        <v>0</v>
      </c>
      <c r="K44" s="65"/>
    </row>
    <row r="45" spans="1:11" ht="18.75" customHeight="1">
      <c r="A45" s="54" t="s">
        <v>104</v>
      </c>
      <c r="B45" s="43"/>
      <c r="C45" s="55" t="s">
        <v>105</v>
      </c>
      <c r="D45" s="56" t="s">
        <v>67</v>
      </c>
      <c r="E45" s="66">
        <v>15</v>
      </c>
      <c r="F45" s="58"/>
      <c r="G45" s="59"/>
      <c r="H45" s="60"/>
      <c r="I45" s="60"/>
      <c r="J45" s="61">
        <f>IF(ISNUMBER($F45),IF(ISNUMBER(#REF!),ROUND($F45*#REF!,2),ROUND($F45*$E45,2)),IF(ISNUMBER(#REF!),ROUND($H45*#REF!,2),ROUND($H45*$E45,2)))</f>
        <v>0</v>
      </c>
      <c r="K45" s="49"/>
    </row>
    <row r="46" spans="1:11" ht="18.75" customHeight="1">
      <c r="A46" s="54" t="s">
        <v>106</v>
      </c>
      <c r="B46" s="43"/>
      <c r="C46" s="55" t="s">
        <v>107</v>
      </c>
      <c r="D46" s="45"/>
      <c r="E46" s="47"/>
      <c r="F46" s="47"/>
      <c r="G46" s="46"/>
      <c r="H46" s="46"/>
      <c r="I46" s="46"/>
      <c r="J46" s="48"/>
      <c r="K46" s="49"/>
    </row>
    <row r="47" spans="1:11" ht="18.75" customHeight="1">
      <c r="A47" s="54" t="s">
        <v>108</v>
      </c>
      <c r="B47" s="43"/>
      <c r="C47" s="63" t="s">
        <v>109</v>
      </c>
      <c r="D47" s="56" t="s">
        <v>85</v>
      </c>
      <c r="E47" s="57">
        <v>5</v>
      </c>
      <c r="F47" s="58"/>
      <c r="G47" s="59"/>
      <c r="H47" s="60"/>
      <c r="I47" s="60"/>
      <c r="J47" s="61">
        <f>IF(ISNUMBER($F47),IF(ISNUMBER(#REF!),ROUND($F47*#REF!,2),ROUND($F47*$E47,2)),IF(ISNUMBER(#REF!),ROUND($H47*#REF!,2),ROUND($H47*$E47,2)))</f>
        <v>0</v>
      </c>
      <c r="K47" s="49"/>
    </row>
    <row r="48" spans="1:11" ht="18.75" customHeight="1">
      <c r="A48" s="54" t="s">
        <v>110</v>
      </c>
      <c r="B48" s="43"/>
      <c r="C48" s="63" t="s">
        <v>111</v>
      </c>
      <c r="D48" s="56" t="s">
        <v>85</v>
      </c>
      <c r="E48" s="57">
        <v>3</v>
      </c>
      <c r="F48" s="58"/>
      <c r="G48" s="59"/>
      <c r="H48" s="60"/>
      <c r="I48" s="60"/>
      <c r="J48" s="61">
        <f>IF(ISNUMBER($F48),IF(ISNUMBER(#REF!),ROUND($F48*#REF!,2),ROUND($F48*$E48,2)),IF(ISNUMBER(#REF!),ROUND($H48*#REF!,2),ROUND($H48*$E48,2)))</f>
        <v>0</v>
      </c>
      <c r="K48" s="49"/>
    </row>
    <row r="49" spans="1:11" ht="18.75" customHeight="1">
      <c r="A49" s="54" t="s">
        <v>112</v>
      </c>
      <c r="B49" s="43"/>
      <c r="C49" s="63" t="s">
        <v>113</v>
      </c>
      <c r="D49" s="56" t="s">
        <v>85</v>
      </c>
      <c r="E49" s="57">
        <v>1</v>
      </c>
      <c r="F49" s="58"/>
      <c r="G49" s="59"/>
      <c r="H49" s="60"/>
      <c r="I49" s="60"/>
      <c r="J49" s="61">
        <f>IF(ISNUMBER($F49),IF(ISNUMBER(#REF!),ROUND($F49*#REF!,2),ROUND($F49*$E49,2)),IF(ISNUMBER(#REF!),ROUND($H49*#REF!,2),ROUND($H49*$E49,2)))</f>
        <v>0</v>
      </c>
      <c r="K49" s="49"/>
    </row>
    <row r="50" spans="1:11" ht="18.75" customHeight="1">
      <c r="A50" s="54" t="s">
        <v>114</v>
      </c>
      <c r="B50" s="43"/>
      <c r="C50" s="63" t="s">
        <v>115</v>
      </c>
      <c r="D50" s="56" t="s">
        <v>55</v>
      </c>
      <c r="E50" s="62">
        <v>10</v>
      </c>
      <c r="F50" s="58"/>
      <c r="G50" s="59"/>
      <c r="H50" s="60"/>
      <c r="I50" s="60"/>
      <c r="J50" s="61">
        <f>IF(ISNUMBER($F50),IF(ISNUMBER(#REF!),ROUND($F50*#REF!,2),ROUND($F50*$E50,2)),IF(ISNUMBER(#REF!),ROUND($H50*#REF!,2),ROUND($H50*$E50,2)))</f>
        <v>0</v>
      </c>
      <c r="K50" s="49"/>
    </row>
    <row r="51" spans="1:11" ht="15" customHeight="1">
      <c r="A51" s="171"/>
      <c r="B51" s="172"/>
      <c r="C51" s="172"/>
      <c r="D51" s="172"/>
      <c r="E51" s="172"/>
      <c r="F51" s="172"/>
      <c r="J51" s="64">
        <f>SUM(J$47:J$50)</f>
        <v>0</v>
      </c>
      <c r="K51" s="65"/>
    </row>
    <row r="52" spans="1:11" ht="15" customHeight="1">
      <c r="A52" s="171" t="s">
        <v>116</v>
      </c>
      <c r="B52" s="172"/>
      <c r="C52" s="172"/>
      <c r="D52" s="172"/>
      <c r="E52" s="172"/>
      <c r="F52" s="172"/>
      <c r="J52" s="64">
        <f>SUM(J$25:J$29)+SUM(J$31:J$32)+SUM(J$34:J$35)+SUM(J$37:J$40)+SUM(J$42:J$43)+J$45+SUM(J$47:J$50)</f>
        <v>0</v>
      </c>
      <c r="K52" s="65"/>
    </row>
    <row r="53" spans="1:11" ht="22.5" customHeight="1">
      <c r="A53" s="96" t="s">
        <v>117</v>
      </c>
      <c r="B53" s="97"/>
      <c r="C53" s="98" t="s">
        <v>118</v>
      </c>
      <c r="D53" s="99"/>
      <c r="E53" s="101"/>
      <c r="F53" s="101"/>
      <c r="G53" s="100"/>
      <c r="H53" s="100"/>
      <c r="I53" s="100"/>
      <c r="J53" s="102"/>
      <c r="K53" s="49"/>
    </row>
    <row r="54" spans="1:11" ht="18.75" customHeight="1">
      <c r="A54" s="103" t="s">
        <v>119</v>
      </c>
      <c r="B54" s="97"/>
      <c r="C54" s="104" t="s">
        <v>120</v>
      </c>
      <c r="D54" s="99"/>
      <c r="E54" s="101"/>
      <c r="F54" s="101"/>
      <c r="G54" s="100"/>
      <c r="H54" s="100"/>
      <c r="I54" s="100"/>
      <c r="J54" s="102"/>
      <c r="K54" s="49"/>
    </row>
    <row r="55" spans="1:11" ht="18.75" customHeight="1">
      <c r="A55" s="103" t="s">
        <v>121</v>
      </c>
      <c r="B55" s="97"/>
      <c r="C55" s="105" t="s">
        <v>122</v>
      </c>
      <c r="D55" s="106" t="s">
        <v>55</v>
      </c>
      <c r="E55" s="122"/>
      <c r="F55" s="128"/>
      <c r="G55" s="129"/>
      <c r="H55" s="130"/>
      <c r="I55" s="130"/>
      <c r="J55" s="131"/>
      <c r="K55" s="49"/>
    </row>
    <row r="56" spans="1:11" ht="18.75" customHeight="1">
      <c r="A56" s="103" t="s">
        <v>123</v>
      </c>
      <c r="B56" s="97"/>
      <c r="C56" s="105" t="s">
        <v>124</v>
      </c>
      <c r="D56" s="106" t="s">
        <v>55</v>
      </c>
      <c r="E56" s="122"/>
      <c r="F56" s="128"/>
      <c r="G56" s="129"/>
      <c r="H56" s="130"/>
      <c r="I56" s="130"/>
      <c r="J56" s="131"/>
      <c r="K56" s="49"/>
    </row>
    <row r="57" spans="1:11" ht="18.75" customHeight="1">
      <c r="A57" s="103" t="s">
        <v>125</v>
      </c>
      <c r="B57" s="97"/>
      <c r="C57" s="105" t="s">
        <v>126</v>
      </c>
      <c r="D57" s="106" t="s">
        <v>55</v>
      </c>
      <c r="E57" s="122"/>
      <c r="F57" s="128"/>
      <c r="G57" s="129"/>
      <c r="H57" s="130"/>
      <c r="I57" s="130"/>
      <c r="J57" s="131"/>
      <c r="K57" s="49"/>
    </row>
    <row r="58" spans="1:11" ht="18.75" customHeight="1">
      <c r="A58" s="103" t="s">
        <v>127</v>
      </c>
      <c r="B58" s="97"/>
      <c r="C58" s="105" t="s">
        <v>128</v>
      </c>
      <c r="D58" s="106" t="s">
        <v>55</v>
      </c>
      <c r="E58" s="122"/>
      <c r="F58" s="128"/>
      <c r="G58" s="129"/>
      <c r="H58" s="130"/>
      <c r="I58" s="130"/>
      <c r="J58" s="131"/>
      <c r="K58" s="49"/>
    </row>
    <row r="59" spans="1:11" ht="18.75" customHeight="1">
      <c r="A59" s="103" t="s">
        <v>129</v>
      </c>
      <c r="B59" s="97"/>
      <c r="C59" s="105" t="s">
        <v>130</v>
      </c>
      <c r="D59" s="106" t="s">
        <v>55</v>
      </c>
      <c r="E59" s="122"/>
      <c r="F59" s="128"/>
      <c r="G59" s="129"/>
      <c r="H59" s="130"/>
      <c r="I59" s="130"/>
      <c r="J59" s="131"/>
      <c r="K59" s="49"/>
    </row>
    <row r="60" spans="1:11" ht="15" customHeight="1">
      <c r="A60" s="171"/>
      <c r="B60" s="172"/>
      <c r="C60" s="172"/>
      <c r="D60" s="172"/>
      <c r="E60" s="172"/>
      <c r="F60" s="172"/>
      <c r="J60" s="64">
        <f>SUM(J$55:J$59)</f>
        <v>0</v>
      </c>
      <c r="K60" s="65"/>
    </row>
    <row r="61" spans="1:11" ht="18.75" customHeight="1">
      <c r="A61" s="54" t="s">
        <v>131</v>
      </c>
      <c r="B61" s="43"/>
      <c r="C61" s="55" t="s">
        <v>132</v>
      </c>
      <c r="D61" s="56" t="s">
        <v>72</v>
      </c>
      <c r="E61" s="66">
        <v>8950</v>
      </c>
      <c r="F61" s="58"/>
      <c r="G61" s="59"/>
      <c r="H61" s="60"/>
      <c r="I61" s="60"/>
      <c r="J61" s="61">
        <f>IF(ISNUMBER($F61),IF(ISNUMBER(#REF!),ROUND($F61*#REF!,2),ROUND($F61*$E61,2)),IF(ISNUMBER(#REF!),ROUND($H61*#REF!,2),ROUND($H61*$E61,2)))</f>
        <v>0</v>
      </c>
      <c r="K61" s="49"/>
    </row>
    <row r="62" spans="1:11" ht="18.75" customHeight="1">
      <c r="A62" s="54" t="s">
        <v>133</v>
      </c>
      <c r="B62" s="43"/>
      <c r="C62" s="55" t="s">
        <v>134</v>
      </c>
      <c r="D62" s="45"/>
      <c r="E62" s="47"/>
      <c r="F62" s="47"/>
      <c r="G62" s="46"/>
      <c r="H62" s="46"/>
      <c r="I62" s="46"/>
      <c r="J62" s="48"/>
      <c r="K62" s="49"/>
    </row>
    <row r="63" spans="1:11" ht="18.75" customHeight="1">
      <c r="A63" s="54" t="s">
        <v>135</v>
      </c>
      <c r="B63" s="43"/>
      <c r="C63" s="63" t="s">
        <v>136</v>
      </c>
      <c r="D63" s="56" t="s">
        <v>85</v>
      </c>
      <c r="E63" s="57">
        <v>18</v>
      </c>
      <c r="F63" s="58"/>
      <c r="G63" s="59"/>
      <c r="H63" s="60"/>
      <c r="I63" s="60"/>
      <c r="J63" s="61">
        <f>IF(ISNUMBER($F63),IF(ISNUMBER(#REF!),ROUND($F63*#REF!,2),ROUND($F63*$E63,2)),IF(ISNUMBER(#REF!),ROUND($H63*#REF!,2),ROUND($H63*$E63,2)))</f>
        <v>0</v>
      </c>
      <c r="K63" s="49"/>
    </row>
    <row r="64" spans="1:11" ht="15" customHeight="1">
      <c r="A64" s="171"/>
      <c r="B64" s="172"/>
      <c r="C64" s="172"/>
      <c r="D64" s="172"/>
      <c r="E64" s="172"/>
      <c r="F64" s="172"/>
      <c r="J64" s="64">
        <f>J$63</f>
        <v>0</v>
      </c>
      <c r="K64" s="65"/>
    </row>
    <row r="65" spans="1:11" ht="15" customHeight="1">
      <c r="A65" s="171" t="s">
        <v>137</v>
      </c>
      <c r="B65" s="172"/>
      <c r="C65" s="172"/>
      <c r="D65" s="172"/>
      <c r="E65" s="172"/>
      <c r="F65" s="172"/>
      <c r="J65" s="64">
        <f>SUM(J$55:J$59)+J$61+J$63</f>
        <v>0</v>
      </c>
      <c r="K65" s="65"/>
    </row>
    <row r="66" spans="1:11" ht="22.5" customHeight="1">
      <c r="A66" s="52" t="s">
        <v>138</v>
      </c>
      <c r="B66" s="43"/>
      <c r="C66" s="53" t="s">
        <v>139</v>
      </c>
      <c r="D66" s="45"/>
      <c r="E66" s="47"/>
      <c r="F66" s="47"/>
      <c r="G66" s="46"/>
      <c r="H66" s="46"/>
      <c r="I66" s="46"/>
      <c r="J66" s="48"/>
      <c r="K66" s="49"/>
    </row>
    <row r="67" spans="1:11" ht="18.75" customHeight="1">
      <c r="A67" s="54" t="s">
        <v>140</v>
      </c>
      <c r="B67" s="43"/>
      <c r="C67" s="55" t="s">
        <v>141</v>
      </c>
      <c r="D67" s="45"/>
      <c r="E67" s="47"/>
      <c r="F67" s="47"/>
      <c r="G67" s="46"/>
      <c r="H67" s="46"/>
      <c r="I67" s="46"/>
      <c r="J67" s="48"/>
      <c r="K67" s="49"/>
    </row>
    <row r="68" spans="1:11" ht="18.75" customHeight="1">
      <c r="A68" s="54" t="s">
        <v>142</v>
      </c>
      <c r="B68" s="43"/>
      <c r="C68" s="63" t="s">
        <v>143</v>
      </c>
      <c r="D68" s="56" t="s">
        <v>55</v>
      </c>
      <c r="E68" s="62">
        <v>40</v>
      </c>
      <c r="F68" s="58"/>
      <c r="G68" s="59"/>
      <c r="H68" s="60"/>
      <c r="I68" s="60"/>
      <c r="J68" s="61">
        <f>IF(ISNUMBER($F68),IF(ISNUMBER(#REF!),ROUND($F68*#REF!,2),ROUND($F68*$E68,2)),IF(ISNUMBER(#REF!),ROUND($H68*#REF!,2),ROUND($H68*$E68,2)))</f>
        <v>0</v>
      </c>
      <c r="K68" s="49"/>
    </row>
    <row r="69" spans="1:11" ht="15" customHeight="1">
      <c r="A69" s="171"/>
      <c r="B69" s="172"/>
      <c r="C69" s="172"/>
      <c r="D69" s="172"/>
      <c r="E69" s="172"/>
      <c r="F69" s="172"/>
      <c r="J69" s="64">
        <f>J$68</f>
        <v>0</v>
      </c>
      <c r="K69" s="65"/>
    </row>
    <row r="70" spans="1:11" ht="18.75" customHeight="1">
      <c r="A70" s="54" t="s">
        <v>144</v>
      </c>
      <c r="B70" s="43"/>
      <c r="C70" s="55" t="s">
        <v>145</v>
      </c>
      <c r="D70" s="45"/>
      <c r="E70" s="47"/>
      <c r="F70" s="47"/>
      <c r="G70" s="46"/>
      <c r="H70" s="46"/>
      <c r="I70" s="46"/>
      <c r="J70" s="48"/>
      <c r="K70" s="49"/>
    </row>
    <row r="71" spans="1:11" ht="18.75" customHeight="1">
      <c r="A71" s="54" t="s">
        <v>146</v>
      </c>
      <c r="B71" s="43"/>
      <c r="C71" s="63" t="s">
        <v>147</v>
      </c>
      <c r="D71" s="56" t="s">
        <v>72</v>
      </c>
      <c r="E71" s="66">
        <v>105</v>
      </c>
      <c r="F71" s="58"/>
      <c r="G71" s="59"/>
      <c r="H71" s="60"/>
      <c r="I71" s="60"/>
      <c r="J71" s="61">
        <f>IF(ISNUMBER($F71),IF(ISNUMBER(#REF!),ROUND($F71*#REF!,2),ROUND($F71*$E71,2)),IF(ISNUMBER(#REF!),ROUND($H71*#REF!,2),ROUND($H71*$E71,2)))</f>
        <v>0</v>
      </c>
      <c r="K71" s="49"/>
    </row>
    <row r="72" spans="1:11" ht="15" customHeight="1">
      <c r="A72" s="171"/>
      <c r="B72" s="172"/>
      <c r="C72" s="172"/>
      <c r="D72" s="172"/>
      <c r="E72" s="172"/>
      <c r="F72" s="172"/>
      <c r="J72" s="64">
        <f>J$71</f>
        <v>0</v>
      </c>
      <c r="K72" s="65"/>
    </row>
    <row r="73" spans="1:11" ht="18.75" customHeight="1">
      <c r="A73" s="54" t="s">
        <v>148</v>
      </c>
      <c r="B73" s="43"/>
      <c r="C73" s="55" t="s">
        <v>149</v>
      </c>
      <c r="D73" s="45"/>
      <c r="E73" s="47"/>
      <c r="F73" s="47"/>
      <c r="G73" s="46"/>
      <c r="H73" s="46"/>
      <c r="I73" s="46"/>
      <c r="J73" s="48"/>
      <c r="K73" s="49"/>
    </row>
    <row r="74" spans="1:11" ht="18.75" customHeight="1">
      <c r="A74" s="54" t="s">
        <v>150</v>
      </c>
      <c r="B74" s="43"/>
      <c r="C74" s="63" t="s">
        <v>151</v>
      </c>
      <c r="D74" s="56" t="s">
        <v>67</v>
      </c>
      <c r="E74" s="66">
        <v>35</v>
      </c>
      <c r="F74" s="58"/>
      <c r="G74" s="59"/>
      <c r="H74" s="60"/>
      <c r="I74" s="60"/>
      <c r="J74" s="61">
        <f>IF(ISNUMBER($F74),IF(ISNUMBER(#REF!),ROUND($F74*#REF!,2),ROUND($F74*$E74,2)),IF(ISNUMBER(#REF!),ROUND($H74*#REF!,2),ROUND($H74*$E74,2)))</f>
        <v>0</v>
      </c>
      <c r="K74" s="49"/>
    </row>
    <row r="75" spans="1:11" ht="15" customHeight="1">
      <c r="A75" s="171"/>
      <c r="B75" s="172"/>
      <c r="C75" s="172"/>
      <c r="D75" s="172"/>
      <c r="E75" s="172"/>
      <c r="F75" s="172"/>
      <c r="J75" s="64">
        <f>J$74</f>
        <v>0</v>
      </c>
      <c r="K75" s="65"/>
    </row>
    <row r="76" spans="1:11" ht="18.75" customHeight="1">
      <c r="A76" s="54" t="s">
        <v>152</v>
      </c>
      <c r="B76" s="43"/>
      <c r="C76" s="55" t="s">
        <v>153</v>
      </c>
      <c r="D76" s="56" t="s">
        <v>85</v>
      </c>
      <c r="E76" s="57">
        <v>1</v>
      </c>
      <c r="F76" s="58"/>
      <c r="G76" s="59"/>
      <c r="H76" s="60"/>
      <c r="I76" s="60"/>
      <c r="J76" s="61">
        <f>IF(ISNUMBER($F76),IF(ISNUMBER(#REF!),ROUND($F76*#REF!,2),ROUND($F76*$E76,2)),IF(ISNUMBER(#REF!),ROUND($H76*#REF!,2),ROUND($H76*$E76,2)))</f>
        <v>0</v>
      </c>
      <c r="K76" s="49"/>
    </row>
    <row r="77" spans="1:11" ht="18.75" customHeight="1">
      <c r="A77" s="54" t="s">
        <v>154</v>
      </c>
      <c r="B77" s="43"/>
      <c r="C77" s="55" t="s">
        <v>155</v>
      </c>
      <c r="D77" s="45"/>
      <c r="E77" s="47"/>
      <c r="F77" s="47"/>
      <c r="G77" s="46"/>
      <c r="H77" s="46"/>
      <c r="I77" s="46"/>
      <c r="J77" s="48"/>
      <c r="K77" s="49"/>
    </row>
    <row r="78" spans="1:11" ht="18.75" customHeight="1">
      <c r="A78" s="54" t="s">
        <v>156</v>
      </c>
      <c r="B78" s="43"/>
      <c r="C78" s="63" t="s">
        <v>157</v>
      </c>
      <c r="D78" s="56" t="s">
        <v>55</v>
      </c>
      <c r="E78" s="62">
        <v>2.5</v>
      </c>
      <c r="F78" s="58"/>
      <c r="G78" s="59"/>
      <c r="H78" s="60"/>
      <c r="I78" s="60"/>
      <c r="J78" s="61">
        <f>IF(ISNUMBER($F78),IF(ISNUMBER(#REF!),ROUND($F78*#REF!,2),ROUND($F78*$E78,2)),IF(ISNUMBER(#REF!),ROUND($H78*#REF!,2),ROUND($H78*$E78,2)))</f>
        <v>0</v>
      </c>
      <c r="K78" s="49"/>
    </row>
    <row r="79" spans="1:11" ht="18.75" customHeight="1">
      <c r="A79" s="54" t="s">
        <v>158</v>
      </c>
      <c r="B79" s="43"/>
      <c r="C79" s="63" t="s">
        <v>159</v>
      </c>
      <c r="D79" s="56" t="s">
        <v>55</v>
      </c>
      <c r="E79" s="62">
        <v>7</v>
      </c>
      <c r="F79" s="58"/>
      <c r="G79" s="59"/>
      <c r="H79" s="60"/>
      <c r="I79" s="60"/>
      <c r="J79" s="61">
        <f>IF(ISNUMBER($F79),IF(ISNUMBER(#REF!),ROUND($F79*#REF!,2),ROUND($F79*$E79,2)),IF(ISNUMBER(#REF!),ROUND($H79*#REF!,2),ROUND($H79*$E79,2)))</f>
        <v>0</v>
      </c>
      <c r="K79" s="49"/>
    </row>
    <row r="80" spans="1:11" ht="15" customHeight="1">
      <c r="A80" s="171"/>
      <c r="B80" s="172"/>
      <c r="C80" s="172"/>
      <c r="D80" s="172"/>
      <c r="E80" s="172"/>
      <c r="F80" s="172"/>
      <c r="J80" s="64">
        <f>SUM(J$78:J$79)</f>
        <v>0</v>
      </c>
      <c r="K80" s="65"/>
    </row>
    <row r="81" spans="1:11" ht="18.75" customHeight="1">
      <c r="A81" s="54" t="s">
        <v>160</v>
      </c>
      <c r="B81" s="43"/>
      <c r="C81" s="55" t="s">
        <v>99</v>
      </c>
      <c r="D81" s="45"/>
      <c r="E81" s="47"/>
      <c r="F81" s="47"/>
      <c r="G81" s="46"/>
      <c r="H81" s="46"/>
      <c r="I81" s="46"/>
      <c r="J81" s="48"/>
      <c r="K81" s="49"/>
    </row>
    <row r="82" spans="1:11" ht="18.75" customHeight="1">
      <c r="A82" s="54" t="s">
        <v>161</v>
      </c>
      <c r="B82" s="43"/>
      <c r="C82" s="63" t="s">
        <v>162</v>
      </c>
      <c r="D82" s="56" t="s">
        <v>55</v>
      </c>
      <c r="E82" s="62">
        <v>24</v>
      </c>
      <c r="F82" s="58"/>
      <c r="G82" s="59"/>
      <c r="H82" s="60"/>
      <c r="I82" s="60"/>
      <c r="J82" s="61">
        <f>IF(ISNUMBER($F82),IF(ISNUMBER(#REF!),ROUND($F82*#REF!,2),ROUND($F82*$E82,2)),IF(ISNUMBER(#REF!),ROUND($H82*#REF!,2),ROUND($H82*$E82,2)))</f>
        <v>0</v>
      </c>
      <c r="K82" s="49"/>
    </row>
    <row r="83" spans="1:11" ht="18.75" customHeight="1">
      <c r="A83" s="54" t="s">
        <v>163</v>
      </c>
      <c r="B83" s="43"/>
      <c r="C83" s="63" t="s">
        <v>164</v>
      </c>
      <c r="D83" s="56" t="s">
        <v>55</v>
      </c>
      <c r="E83" s="62">
        <v>4</v>
      </c>
      <c r="F83" s="58"/>
      <c r="G83" s="59"/>
      <c r="H83" s="60"/>
      <c r="I83" s="60"/>
      <c r="J83" s="61">
        <f>IF(ISNUMBER($F83),IF(ISNUMBER(#REF!),ROUND($F83*#REF!,2),ROUND($F83*$E83,2)),IF(ISNUMBER(#REF!),ROUND($H83*#REF!,2),ROUND($H83*$E83,2)))</f>
        <v>0</v>
      </c>
      <c r="K83" s="49"/>
    </row>
    <row r="84" spans="1:11" ht="15" customHeight="1">
      <c r="A84" s="171"/>
      <c r="B84" s="172"/>
      <c r="C84" s="172"/>
      <c r="D84" s="172"/>
      <c r="E84" s="172"/>
      <c r="F84" s="172"/>
      <c r="J84" s="64">
        <f>SUM(J$82:J$83)</f>
        <v>0</v>
      </c>
      <c r="K84" s="65"/>
    </row>
    <row r="85" spans="1:11" ht="18.75" customHeight="1">
      <c r="A85" s="54" t="s">
        <v>165</v>
      </c>
      <c r="B85" s="43"/>
      <c r="C85" s="55" t="s">
        <v>84</v>
      </c>
      <c r="D85" s="45"/>
      <c r="E85" s="47"/>
      <c r="F85" s="47"/>
      <c r="G85" s="46"/>
      <c r="H85" s="46"/>
      <c r="I85" s="46"/>
      <c r="J85" s="48"/>
      <c r="K85" s="49"/>
    </row>
    <row r="86" spans="1:11" ht="18.75" customHeight="1">
      <c r="A86" s="54" t="s">
        <v>166</v>
      </c>
      <c r="B86" s="43"/>
      <c r="C86" s="63" t="s">
        <v>167</v>
      </c>
      <c r="D86" s="56" t="s">
        <v>85</v>
      </c>
      <c r="E86" s="57">
        <v>1</v>
      </c>
      <c r="F86" s="58"/>
      <c r="G86" s="59"/>
      <c r="H86" s="60"/>
      <c r="I86" s="60"/>
      <c r="J86" s="61">
        <f>IF(ISNUMBER($F86),IF(ISNUMBER(#REF!),ROUND($F86*#REF!,2),ROUND($F86*$E86,2)),IF(ISNUMBER(#REF!),ROUND($H86*#REF!,2),ROUND($H86*$E86,2)))</f>
        <v>0</v>
      </c>
      <c r="K86" s="49"/>
    </row>
    <row r="87" spans="1:11" ht="15" customHeight="1">
      <c r="A87" s="171"/>
      <c r="B87" s="172"/>
      <c r="C87" s="172"/>
      <c r="D87" s="172"/>
      <c r="E87" s="172"/>
      <c r="F87" s="172"/>
      <c r="J87" s="64">
        <f>J$86</f>
        <v>0</v>
      </c>
      <c r="K87" s="65"/>
    </row>
    <row r="88" spans="1:11" ht="18.75" customHeight="1">
      <c r="A88" s="54" t="s">
        <v>168</v>
      </c>
      <c r="B88" s="43"/>
      <c r="C88" s="55" t="s">
        <v>87</v>
      </c>
      <c r="D88" s="45"/>
      <c r="E88" s="47"/>
      <c r="F88" s="47"/>
      <c r="G88" s="46"/>
      <c r="H88" s="46"/>
      <c r="I88" s="46"/>
      <c r="J88" s="48"/>
      <c r="K88" s="49"/>
    </row>
    <row r="89" spans="1:11" ht="18.75" customHeight="1">
      <c r="A89" s="54" t="s">
        <v>169</v>
      </c>
      <c r="B89" s="43"/>
      <c r="C89" s="63" t="s">
        <v>170</v>
      </c>
      <c r="D89" s="56" t="s">
        <v>85</v>
      </c>
      <c r="E89" s="57">
        <v>1</v>
      </c>
      <c r="F89" s="58"/>
      <c r="G89" s="59"/>
      <c r="H89" s="60"/>
      <c r="I89" s="60"/>
      <c r="J89" s="61">
        <f>IF(ISNUMBER($F89),IF(ISNUMBER(#REF!),ROUND($F89*#REF!,2),ROUND($F89*$E89,2)),IF(ISNUMBER(#REF!),ROUND($H89*#REF!,2),ROUND($H89*$E89,2)))</f>
        <v>0</v>
      </c>
      <c r="K89" s="49"/>
    </row>
    <row r="90" spans="1:11" ht="15" customHeight="1">
      <c r="A90" s="171"/>
      <c r="B90" s="172"/>
      <c r="C90" s="172"/>
      <c r="D90" s="172"/>
      <c r="E90" s="172"/>
      <c r="F90" s="172"/>
      <c r="J90" s="64">
        <f>J$89</f>
        <v>0</v>
      </c>
      <c r="K90" s="65"/>
    </row>
    <row r="91" spans="1:11" ht="18.75" customHeight="1">
      <c r="A91" s="54" t="s">
        <v>171</v>
      </c>
      <c r="B91" s="43"/>
      <c r="C91" s="55" t="s">
        <v>172</v>
      </c>
      <c r="D91" s="45"/>
      <c r="E91" s="47"/>
      <c r="F91" s="47"/>
      <c r="G91" s="46"/>
      <c r="H91" s="46"/>
      <c r="I91" s="46"/>
      <c r="J91" s="48"/>
      <c r="K91" s="49"/>
    </row>
    <row r="92" spans="1:11" ht="18.75" customHeight="1">
      <c r="A92" s="54" t="s">
        <v>173</v>
      </c>
      <c r="B92" s="43"/>
      <c r="C92" s="63" t="s">
        <v>174</v>
      </c>
      <c r="D92" s="56" t="s">
        <v>85</v>
      </c>
      <c r="E92" s="57">
        <v>1</v>
      </c>
      <c r="F92" s="58"/>
      <c r="G92" s="59"/>
      <c r="H92" s="60"/>
      <c r="I92" s="60"/>
      <c r="J92" s="61">
        <f>IF(ISNUMBER($F92),IF(ISNUMBER(#REF!),ROUND($F92*#REF!,2),ROUND($F92*$E92,2)),IF(ISNUMBER(#REF!),ROUND($H92*#REF!,2),ROUND($H92*$E92,2)))</f>
        <v>0</v>
      </c>
      <c r="K92" s="49"/>
    </row>
    <row r="93" spans="1:11" ht="18.75" customHeight="1">
      <c r="A93" s="54" t="s">
        <v>175</v>
      </c>
      <c r="B93" s="43"/>
      <c r="C93" s="63" t="s">
        <v>176</v>
      </c>
      <c r="D93" s="56" t="s">
        <v>85</v>
      </c>
      <c r="E93" s="57">
        <v>1</v>
      </c>
      <c r="F93" s="58"/>
      <c r="G93" s="59"/>
      <c r="H93" s="60"/>
      <c r="I93" s="60"/>
      <c r="J93" s="61">
        <f>IF(ISNUMBER($F93),IF(ISNUMBER(#REF!),ROUND($F93*#REF!,2),ROUND($F93*$E93,2)),IF(ISNUMBER(#REF!),ROUND($H93*#REF!,2),ROUND($H93*$E93,2)))</f>
        <v>0</v>
      </c>
      <c r="K93" s="49"/>
    </row>
    <row r="94" spans="1:11" ht="15" customHeight="1">
      <c r="A94" s="171"/>
      <c r="B94" s="172"/>
      <c r="C94" s="172"/>
      <c r="D94" s="172"/>
      <c r="E94" s="172"/>
      <c r="F94" s="172"/>
      <c r="J94" s="64">
        <f>SUM(J$92:J$93)</f>
        <v>0</v>
      </c>
      <c r="K94" s="65"/>
    </row>
    <row r="95" spans="1:11" ht="18.75" customHeight="1">
      <c r="A95" s="54" t="s">
        <v>177</v>
      </c>
      <c r="B95" s="43"/>
      <c r="C95" s="55" t="s">
        <v>178</v>
      </c>
      <c r="D95" s="56" t="s">
        <v>67</v>
      </c>
      <c r="E95" s="66">
        <v>30</v>
      </c>
      <c r="F95" s="58"/>
      <c r="G95" s="59"/>
      <c r="H95" s="60"/>
      <c r="I95" s="60"/>
      <c r="J95" s="61">
        <f>IF(ISNUMBER($F95),IF(ISNUMBER(#REF!),ROUND($F95*#REF!,2),ROUND($F95*$E95,2)),IF(ISNUMBER(#REF!),ROUND($H95*#REF!,2),ROUND($H95*$E95,2)))</f>
        <v>0</v>
      </c>
      <c r="K95" s="49"/>
    </row>
    <row r="96" spans="1:11" ht="18.75" customHeight="1">
      <c r="A96" s="54" t="s">
        <v>179</v>
      </c>
      <c r="B96" s="43"/>
      <c r="C96" s="63" t="s">
        <v>180</v>
      </c>
      <c r="D96" s="56" t="s">
        <v>42</v>
      </c>
      <c r="E96" s="57">
        <v>1</v>
      </c>
      <c r="F96" s="58"/>
      <c r="G96" s="59"/>
      <c r="H96" s="60"/>
      <c r="I96" s="60"/>
      <c r="J96" s="61">
        <f>IF(ISNUMBER($F96),IF(ISNUMBER(#REF!),ROUND($F96*#REF!,2),ROUND($F96*$E96,2)),IF(ISNUMBER(#REF!),ROUND($H96*#REF!,2),ROUND($H96*$E96,2)))</f>
        <v>0</v>
      </c>
      <c r="K96" s="49"/>
    </row>
    <row r="97" spans="1:11" ht="15" customHeight="1">
      <c r="A97" s="171"/>
      <c r="B97" s="172"/>
      <c r="C97" s="172"/>
      <c r="D97" s="172"/>
      <c r="E97" s="172"/>
      <c r="F97" s="172"/>
      <c r="J97" s="64">
        <f>J$96</f>
        <v>0</v>
      </c>
      <c r="K97" s="65"/>
    </row>
    <row r="98" spans="1:11" ht="18.75" customHeight="1">
      <c r="A98" s="54" t="s">
        <v>181</v>
      </c>
      <c r="B98" s="43"/>
      <c r="C98" s="55" t="s">
        <v>182</v>
      </c>
      <c r="D98" s="56" t="s">
        <v>85</v>
      </c>
      <c r="E98" s="57">
        <v>1</v>
      </c>
      <c r="F98" s="58"/>
      <c r="G98" s="59"/>
      <c r="H98" s="60"/>
      <c r="I98" s="60"/>
      <c r="J98" s="61">
        <f>IF(ISNUMBER($F98),IF(ISNUMBER(#REF!),ROUND($F98*#REF!,2),ROUND($F98*$E98,2)),IF(ISNUMBER(#REF!),ROUND($H98*#REF!,2),ROUND($H98*$E98,2)))</f>
        <v>0</v>
      </c>
      <c r="K98" s="49"/>
    </row>
    <row r="99" spans="1:11" ht="18.75" customHeight="1">
      <c r="A99" s="54" t="s">
        <v>183</v>
      </c>
      <c r="B99" s="43"/>
      <c r="C99" s="55" t="s">
        <v>184</v>
      </c>
      <c r="D99" s="56" t="s">
        <v>67</v>
      </c>
      <c r="E99" s="66">
        <v>30</v>
      </c>
      <c r="F99" s="58"/>
      <c r="G99" s="59"/>
      <c r="H99" s="60"/>
      <c r="I99" s="60"/>
      <c r="J99" s="61">
        <f>IF(ISNUMBER($F99),IF(ISNUMBER(#REF!),ROUND($F99*#REF!,2),ROUND($F99*$E99,2)),IF(ISNUMBER(#REF!),ROUND($H99*#REF!,2),ROUND($H99*$E99,2)))</f>
        <v>0</v>
      </c>
      <c r="K99" s="49"/>
    </row>
    <row r="100" spans="1:11" ht="15" customHeight="1">
      <c r="A100" s="171" t="s">
        <v>185</v>
      </c>
      <c r="B100" s="172"/>
      <c r="C100" s="172"/>
      <c r="D100" s="172"/>
      <c r="E100" s="172"/>
      <c r="F100" s="172"/>
      <c r="J100" s="64">
        <f>J$68+J$71+J$74+J$76+SUM(J$78:J$79)+SUM(J$82:J$83)+J$86+J$89+SUM(J$92:J$93)+SUM(J$95:J$96)+SUM(J$98:J$99)</f>
        <v>0</v>
      </c>
      <c r="K100" s="65"/>
    </row>
    <row r="101" spans="1:11" ht="22.5" customHeight="1">
      <c r="A101" s="52" t="s">
        <v>186</v>
      </c>
      <c r="B101" s="43"/>
      <c r="C101" s="53" t="s">
        <v>187</v>
      </c>
      <c r="D101" s="45"/>
      <c r="E101" s="47"/>
      <c r="F101" s="47"/>
      <c r="G101" s="46"/>
      <c r="H101" s="46"/>
      <c r="I101" s="46"/>
      <c r="J101" s="48"/>
      <c r="K101" s="49"/>
    </row>
    <row r="102" spans="1:11" ht="18.75" customHeight="1">
      <c r="A102" s="54" t="s">
        <v>188</v>
      </c>
      <c r="B102" s="43"/>
      <c r="C102" s="55" t="s">
        <v>141</v>
      </c>
      <c r="D102" s="45"/>
      <c r="E102" s="47"/>
      <c r="F102" s="47"/>
      <c r="G102" s="46"/>
      <c r="H102" s="46"/>
      <c r="I102" s="46"/>
      <c r="J102" s="48"/>
      <c r="K102" s="49"/>
    </row>
    <row r="103" spans="1:11" ht="18.75" customHeight="1">
      <c r="A103" s="54" t="s">
        <v>189</v>
      </c>
      <c r="B103" s="43"/>
      <c r="C103" s="63" t="s">
        <v>143</v>
      </c>
      <c r="D103" s="56" t="s">
        <v>55</v>
      </c>
      <c r="E103" s="62">
        <v>1050</v>
      </c>
      <c r="F103" s="58"/>
      <c r="G103" s="59"/>
      <c r="H103" s="60"/>
      <c r="I103" s="60"/>
      <c r="J103" s="61">
        <f>IF(ISNUMBER($F103),IF(ISNUMBER(#REF!),ROUND($F103*#REF!,2),ROUND($F103*$E103,2)),IF(ISNUMBER(#REF!),ROUND($H103*#REF!,2),ROUND($H103*$E103,2)))</f>
        <v>0</v>
      </c>
      <c r="K103" s="49"/>
    </row>
    <row r="104" spans="1:11" ht="18.75" customHeight="1">
      <c r="A104" s="54" t="s">
        <v>190</v>
      </c>
      <c r="B104" s="43"/>
      <c r="C104" s="63" t="s">
        <v>57</v>
      </c>
      <c r="D104" s="56" t="s">
        <v>55</v>
      </c>
      <c r="E104" s="62">
        <v>450</v>
      </c>
      <c r="F104" s="58"/>
      <c r="G104" s="59"/>
      <c r="H104" s="60"/>
      <c r="I104" s="60"/>
      <c r="J104" s="61">
        <f>IF(ISNUMBER($F104),IF(ISNUMBER(#REF!),ROUND($F104*#REF!,2),ROUND($F104*$E104,2)),IF(ISNUMBER(#REF!),ROUND($H104*#REF!,2),ROUND($H104*$E104,2)))</f>
        <v>0</v>
      </c>
      <c r="K104" s="49"/>
    </row>
    <row r="105" spans="1:11" ht="15" customHeight="1">
      <c r="A105" s="171"/>
      <c r="B105" s="172"/>
      <c r="C105" s="172"/>
      <c r="D105" s="172"/>
      <c r="E105" s="172"/>
      <c r="F105" s="172"/>
      <c r="J105" s="64">
        <f>SUM(J$103:J$104)</f>
        <v>0</v>
      </c>
      <c r="K105" s="65"/>
    </row>
    <row r="106" spans="1:11" ht="18.75" customHeight="1">
      <c r="A106" s="54" t="s">
        <v>191</v>
      </c>
      <c r="B106" s="43"/>
      <c r="C106" s="55" t="s">
        <v>145</v>
      </c>
      <c r="D106" s="45"/>
      <c r="E106" s="47"/>
      <c r="F106" s="47"/>
      <c r="G106" s="46"/>
      <c r="H106" s="46"/>
      <c r="I106" s="46"/>
      <c r="J106" s="48"/>
      <c r="K106" s="49"/>
    </row>
    <row r="107" spans="1:11" ht="18.75" customHeight="1">
      <c r="A107" s="54" t="s">
        <v>192</v>
      </c>
      <c r="B107" s="43"/>
      <c r="C107" s="63" t="s">
        <v>147</v>
      </c>
      <c r="D107" s="56" t="s">
        <v>72</v>
      </c>
      <c r="E107" s="66">
        <v>150</v>
      </c>
      <c r="F107" s="58"/>
      <c r="G107" s="59"/>
      <c r="H107" s="60"/>
      <c r="I107" s="60"/>
      <c r="J107" s="61">
        <f>IF(ISNUMBER($F107),IF(ISNUMBER(#REF!),ROUND($F107*#REF!,2),ROUND($F107*$E107,2)),IF(ISNUMBER(#REF!),ROUND($H107*#REF!,2),ROUND($H107*$E107,2)))</f>
        <v>0</v>
      </c>
      <c r="K107" s="49"/>
    </row>
    <row r="108" spans="1:11" ht="18.75" customHeight="1">
      <c r="A108" s="54" t="s">
        <v>193</v>
      </c>
      <c r="B108" s="43"/>
      <c r="C108" s="63" t="s">
        <v>194</v>
      </c>
      <c r="D108" s="56" t="s">
        <v>72</v>
      </c>
      <c r="E108" s="66">
        <v>880</v>
      </c>
      <c r="F108" s="58"/>
      <c r="G108" s="59"/>
      <c r="H108" s="60"/>
      <c r="I108" s="60"/>
      <c r="J108" s="61">
        <f>IF(ISNUMBER($F108),IF(ISNUMBER(#REF!),ROUND($F108*#REF!,2),ROUND($F108*$E108,2)),IF(ISNUMBER(#REF!),ROUND($H108*#REF!,2),ROUND($H108*$E108,2)))</f>
        <v>0</v>
      </c>
      <c r="K108" s="49"/>
    </row>
    <row r="109" spans="1:11" ht="18.75" customHeight="1">
      <c r="A109" s="54" t="s">
        <v>195</v>
      </c>
      <c r="B109" s="43"/>
      <c r="C109" s="63" t="s">
        <v>57</v>
      </c>
      <c r="D109" s="56" t="s">
        <v>72</v>
      </c>
      <c r="E109" s="66">
        <v>580</v>
      </c>
      <c r="F109" s="58"/>
      <c r="G109" s="59"/>
      <c r="H109" s="60"/>
      <c r="I109" s="60"/>
      <c r="J109" s="61">
        <f>IF(ISNUMBER($F109),IF(ISNUMBER(#REF!),ROUND($F109*#REF!,2),ROUND($F109*$E109,2)),IF(ISNUMBER(#REF!),ROUND($H109*#REF!,2),ROUND($H109*$E109,2)))</f>
        <v>0</v>
      </c>
      <c r="K109" s="49"/>
    </row>
    <row r="110" spans="1:11" ht="15" customHeight="1">
      <c r="A110" s="171"/>
      <c r="B110" s="172"/>
      <c r="C110" s="172"/>
      <c r="D110" s="172"/>
      <c r="E110" s="172"/>
      <c r="F110" s="172"/>
      <c r="J110" s="64">
        <f>SUM(J$107:J$109)</f>
        <v>0</v>
      </c>
      <c r="K110" s="65"/>
    </row>
    <row r="111" spans="1:11" ht="18.75" customHeight="1">
      <c r="A111" s="54" t="s">
        <v>196</v>
      </c>
      <c r="B111" s="43"/>
      <c r="C111" s="55" t="s">
        <v>149</v>
      </c>
      <c r="D111" s="45"/>
      <c r="E111" s="47"/>
      <c r="F111" s="47"/>
      <c r="G111" s="46"/>
      <c r="H111" s="46"/>
      <c r="I111" s="46"/>
      <c r="J111" s="48"/>
      <c r="K111" s="49"/>
    </row>
    <row r="112" spans="1:11" ht="18.75" customHeight="1">
      <c r="A112" s="54" t="s">
        <v>197</v>
      </c>
      <c r="B112" s="43"/>
      <c r="C112" s="63" t="s">
        <v>198</v>
      </c>
      <c r="D112" s="56" t="s">
        <v>67</v>
      </c>
      <c r="E112" s="66">
        <v>70</v>
      </c>
      <c r="F112" s="58"/>
      <c r="G112" s="59"/>
      <c r="H112" s="60"/>
      <c r="I112" s="60"/>
      <c r="J112" s="61">
        <f>IF(ISNUMBER($F112),IF(ISNUMBER(#REF!),ROUND($F112*#REF!,2),ROUND($F112*$E112,2)),IF(ISNUMBER(#REF!),ROUND($H112*#REF!,2),ROUND($H112*$E112,2)))</f>
        <v>0</v>
      </c>
      <c r="K112" s="49"/>
    </row>
    <row r="113" spans="1:11" ht="18.75" customHeight="1">
      <c r="A113" s="54" t="s">
        <v>199</v>
      </c>
      <c r="B113" s="43"/>
      <c r="C113" s="63" t="s">
        <v>151</v>
      </c>
      <c r="D113" s="56" t="s">
        <v>67</v>
      </c>
      <c r="E113" s="66">
        <v>30</v>
      </c>
      <c r="F113" s="58"/>
      <c r="G113" s="59"/>
      <c r="H113" s="60"/>
      <c r="I113" s="60"/>
      <c r="J113" s="61">
        <f>IF(ISNUMBER($F113),IF(ISNUMBER(#REF!),ROUND($F113*#REF!,2),ROUND($F113*$E113,2)),IF(ISNUMBER(#REF!),ROUND($H113*#REF!,2),ROUND($H113*$E113,2)))</f>
        <v>0</v>
      </c>
      <c r="K113" s="49"/>
    </row>
    <row r="114" spans="1:11" ht="15" customHeight="1">
      <c r="A114" s="171"/>
      <c r="B114" s="172"/>
      <c r="C114" s="172"/>
      <c r="D114" s="172"/>
      <c r="E114" s="172"/>
      <c r="F114" s="172"/>
      <c r="J114" s="64">
        <f>SUM(J$112:J$113)</f>
        <v>0</v>
      </c>
      <c r="K114" s="65"/>
    </row>
    <row r="115" spans="1:11" ht="18.75" customHeight="1">
      <c r="A115" s="54" t="s">
        <v>200</v>
      </c>
      <c r="B115" s="43"/>
      <c r="C115" s="55" t="s">
        <v>201</v>
      </c>
      <c r="D115" s="45"/>
      <c r="E115" s="47"/>
      <c r="F115" s="47"/>
      <c r="G115" s="46"/>
      <c r="H115" s="46"/>
      <c r="I115" s="46"/>
      <c r="J115" s="48"/>
      <c r="K115" s="49"/>
    </row>
    <row r="116" spans="1:11" ht="18.75" customHeight="1">
      <c r="A116" s="54" t="s">
        <v>202</v>
      </c>
      <c r="B116" s="43"/>
      <c r="C116" s="63" t="s">
        <v>203</v>
      </c>
      <c r="D116" s="56" t="s">
        <v>67</v>
      </c>
      <c r="E116" s="66">
        <v>125</v>
      </c>
      <c r="F116" s="58"/>
      <c r="G116" s="59"/>
      <c r="H116" s="60"/>
      <c r="I116" s="60"/>
      <c r="J116" s="61">
        <f>IF(ISNUMBER($F116),IF(ISNUMBER(#REF!),ROUND($F116*#REF!,2),ROUND($F116*$E116,2)),IF(ISNUMBER(#REF!),ROUND($H116*#REF!,2),ROUND($H116*$E116,2)))</f>
        <v>0</v>
      </c>
      <c r="K116" s="49"/>
    </row>
    <row r="117" spans="1:11" ht="18.75" customHeight="1">
      <c r="A117" s="54" t="s">
        <v>204</v>
      </c>
      <c r="B117" s="43"/>
      <c r="C117" s="63" t="s">
        <v>205</v>
      </c>
      <c r="D117" s="56" t="s">
        <v>67</v>
      </c>
      <c r="E117" s="66">
        <v>75</v>
      </c>
      <c r="F117" s="58"/>
      <c r="G117" s="59"/>
      <c r="H117" s="60"/>
      <c r="I117" s="60"/>
      <c r="J117" s="61">
        <f>IF(ISNUMBER($F117),IF(ISNUMBER(#REF!),ROUND($F117*#REF!,2),ROUND($F117*$E117,2)),IF(ISNUMBER(#REF!),ROUND($H117*#REF!,2),ROUND($H117*$E117,2)))</f>
        <v>0</v>
      </c>
      <c r="K117" s="49"/>
    </row>
    <row r="118" spans="1:11" ht="18.75" customHeight="1">
      <c r="A118" s="54" t="s">
        <v>206</v>
      </c>
      <c r="B118" s="43"/>
      <c r="C118" s="63" t="s">
        <v>207</v>
      </c>
      <c r="D118" s="56" t="s">
        <v>67</v>
      </c>
      <c r="E118" s="66">
        <v>125</v>
      </c>
      <c r="F118" s="58"/>
      <c r="G118" s="59"/>
      <c r="H118" s="60"/>
      <c r="I118" s="60"/>
      <c r="J118" s="61">
        <f>IF(ISNUMBER($F118),IF(ISNUMBER(#REF!),ROUND($F118*#REF!,2),ROUND($F118*$E118,2)),IF(ISNUMBER(#REF!),ROUND($H118*#REF!,2),ROUND($H118*$E118,2)))</f>
        <v>0</v>
      </c>
      <c r="K118" s="49"/>
    </row>
    <row r="119" spans="1:11" ht="18.75" customHeight="1">
      <c r="A119" s="54" t="s">
        <v>208</v>
      </c>
      <c r="B119" s="43"/>
      <c r="C119" s="63" t="s">
        <v>209</v>
      </c>
      <c r="D119" s="56" t="s">
        <v>67</v>
      </c>
      <c r="E119" s="66">
        <v>65</v>
      </c>
      <c r="F119" s="58"/>
      <c r="G119" s="59"/>
      <c r="H119" s="60"/>
      <c r="I119" s="60"/>
      <c r="J119" s="61">
        <f>IF(ISNUMBER($F119),IF(ISNUMBER(#REF!),ROUND($F119*#REF!,2),ROUND($F119*$E119,2)),IF(ISNUMBER(#REF!),ROUND($H119*#REF!,2),ROUND($H119*$E119,2)))</f>
        <v>0</v>
      </c>
      <c r="K119" s="49"/>
    </row>
    <row r="120" spans="1:11" ht="18.75" customHeight="1">
      <c r="A120" s="54" t="s">
        <v>210</v>
      </c>
      <c r="B120" s="43"/>
      <c r="C120" s="63" t="s">
        <v>211</v>
      </c>
      <c r="D120" s="56" t="s">
        <v>67</v>
      </c>
      <c r="E120" s="66">
        <v>36</v>
      </c>
      <c r="F120" s="58"/>
      <c r="G120" s="59"/>
      <c r="H120" s="60"/>
      <c r="I120" s="60"/>
      <c r="J120" s="61">
        <f>IF(ISNUMBER($F120),IF(ISNUMBER(#REF!),ROUND($F120*#REF!,2),ROUND($F120*$E120,2)),IF(ISNUMBER(#REF!),ROUND($H120*#REF!,2),ROUND($H120*$E120,2)))</f>
        <v>0</v>
      </c>
      <c r="K120" s="49"/>
    </row>
    <row r="121" spans="1:11" ht="18.75" customHeight="1">
      <c r="A121" s="54" t="s">
        <v>212</v>
      </c>
      <c r="B121" s="43"/>
      <c r="C121" s="63" t="s">
        <v>57</v>
      </c>
      <c r="D121" s="45"/>
      <c r="E121" s="47"/>
      <c r="F121" s="47"/>
      <c r="G121" s="46"/>
      <c r="H121" s="46"/>
      <c r="I121" s="46"/>
      <c r="J121" s="48"/>
      <c r="K121" s="49"/>
    </row>
    <row r="122" spans="1:11" ht="18.75" customHeight="1">
      <c r="A122" s="54" t="s">
        <v>213</v>
      </c>
      <c r="B122" s="43"/>
      <c r="C122" s="68" t="s">
        <v>203</v>
      </c>
      <c r="D122" s="56" t="s">
        <v>67</v>
      </c>
      <c r="E122" s="66">
        <v>9</v>
      </c>
      <c r="F122" s="58"/>
      <c r="G122" s="59"/>
      <c r="H122" s="60"/>
      <c r="I122" s="60"/>
      <c r="J122" s="61">
        <f>IF(ISNUMBER($F122),IF(ISNUMBER(#REF!),ROUND($F122*#REF!,2),ROUND($F122*$E122,2)),IF(ISNUMBER(#REF!),ROUND($H122*#REF!,2),ROUND($H122*$E122,2)))</f>
        <v>0</v>
      </c>
      <c r="K122" s="49"/>
    </row>
    <row r="123" spans="1:11" ht="18.75" customHeight="1">
      <c r="A123" s="54" t="s">
        <v>214</v>
      </c>
      <c r="B123" s="43"/>
      <c r="C123" s="68" t="s">
        <v>209</v>
      </c>
      <c r="D123" s="56" t="s">
        <v>67</v>
      </c>
      <c r="E123" s="66">
        <v>65</v>
      </c>
      <c r="F123" s="58"/>
      <c r="G123" s="59"/>
      <c r="H123" s="60"/>
      <c r="I123" s="60"/>
      <c r="J123" s="61">
        <f>IF(ISNUMBER($F123),IF(ISNUMBER(#REF!),ROUND($F123*#REF!,2),ROUND($F123*$E123,2)),IF(ISNUMBER(#REF!),ROUND($H123*#REF!,2),ROUND($H123*$E123,2)))</f>
        <v>0</v>
      </c>
      <c r="K123" s="49"/>
    </row>
    <row r="124" spans="1:11" ht="18.75" customHeight="1">
      <c r="A124" s="54" t="s">
        <v>215</v>
      </c>
      <c r="B124" s="43"/>
      <c r="C124" s="68" t="s">
        <v>211</v>
      </c>
      <c r="D124" s="56" t="s">
        <v>67</v>
      </c>
      <c r="E124" s="66">
        <v>36</v>
      </c>
      <c r="F124" s="58"/>
      <c r="G124" s="59"/>
      <c r="H124" s="60"/>
      <c r="I124" s="60"/>
      <c r="J124" s="61">
        <f>IF(ISNUMBER($F124),IF(ISNUMBER(#REF!),ROUND($F124*#REF!,2),ROUND($F124*$E124,2)),IF(ISNUMBER(#REF!),ROUND($H124*#REF!,2),ROUND($H124*$E124,2)))</f>
        <v>0</v>
      </c>
      <c r="K124" s="49"/>
    </row>
    <row r="125" spans="1:11" ht="15" customHeight="1">
      <c r="A125" s="171"/>
      <c r="B125" s="172"/>
      <c r="C125" s="172"/>
      <c r="D125" s="172"/>
      <c r="E125" s="172"/>
      <c r="F125" s="172"/>
      <c r="J125" s="64">
        <f>SUM(J$116:J$120)+SUM(J$122:J$124)</f>
        <v>0</v>
      </c>
      <c r="K125" s="65"/>
    </row>
    <row r="126" spans="1:11" ht="18.75" customHeight="1">
      <c r="A126" s="54" t="s">
        <v>216</v>
      </c>
      <c r="B126" s="43"/>
      <c r="C126" s="55" t="s">
        <v>217</v>
      </c>
      <c r="D126" s="45"/>
      <c r="E126" s="47"/>
      <c r="F126" s="47"/>
      <c r="G126" s="46"/>
      <c r="H126" s="46"/>
      <c r="I126" s="46"/>
      <c r="J126" s="48"/>
      <c r="K126" s="49"/>
    </row>
    <row r="127" spans="1:11" ht="18.75" customHeight="1">
      <c r="A127" s="54" t="s">
        <v>218</v>
      </c>
      <c r="B127" s="43"/>
      <c r="C127" s="63" t="s">
        <v>219</v>
      </c>
      <c r="D127" s="56" t="s">
        <v>85</v>
      </c>
      <c r="E127" s="57">
        <v>1</v>
      </c>
      <c r="F127" s="58"/>
      <c r="G127" s="59"/>
      <c r="H127" s="60"/>
      <c r="I127" s="60"/>
      <c r="J127" s="61">
        <f>IF(ISNUMBER($F127),IF(ISNUMBER(#REF!),ROUND($F127*#REF!,2),ROUND($F127*$E127,2)),IF(ISNUMBER(#REF!),ROUND($H127*#REF!,2),ROUND($H127*$E127,2)))</f>
        <v>0</v>
      </c>
      <c r="K127" s="49"/>
    </row>
    <row r="128" spans="1:11" ht="18.75" customHeight="1">
      <c r="A128" s="54" t="s">
        <v>220</v>
      </c>
      <c r="B128" s="43"/>
      <c r="C128" s="63" t="s">
        <v>221</v>
      </c>
      <c r="D128" s="56" t="s">
        <v>85</v>
      </c>
      <c r="E128" s="57">
        <v>7</v>
      </c>
      <c r="F128" s="58"/>
      <c r="G128" s="59"/>
      <c r="H128" s="60"/>
      <c r="I128" s="60"/>
      <c r="J128" s="61">
        <f>IF(ISNUMBER($F128),IF(ISNUMBER(#REF!),ROUND($F128*#REF!,2),ROUND($F128*$E128,2)),IF(ISNUMBER(#REF!),ROUND($H128*#REF!,2),ROUND($H128*$E128,2)))</f>
        <v>0</v>
      </c>
      <c r="K128" s="49"/>
    </row>
    <row r="129" spans="1:11" ht="18.75" customHeight="1">
      <c r="A129" s="54" t="s">
        <v>222</v>
      </c>
      <c r="B129" s="43"/>
      <c r="C129" s="63" t="s">
        <v>223</v>
      </c>
      <c r="D129" s="56" t="s">
        <v>67</v>
      </c>
      <c r="E129" s="66">
        <v>1</v>
      </c>
      <c r="F129" s="58"/>
      <c r="G129" s="59"/>
      <c r="H129" s="60"/>
      <c r="I129" s="60"/>
      <c r="J129" s="61">
        <f>IF(ISNUMBER($F129),IF(ISNUMBER(#REF!),ROUND($F129*#REF!,2),ROUND($F129*$E129,2)),IF(ISNUMBER(#REF!),ROUND($H129*#REF!,2),ROUND($H129*$E129,2)))</f>
        <v>0</v>
      </c>
      <c r="K129" s="49"/>
    </row>
    <row r="130" spans="1:11" ht="18.75" customHeight="1">
      <c r="A130" s="54" t="s">
        <v>224</v>
      </c>
      <c r="B130" s="43"/>
      <c r="C130" s="63" t="s">
        <v>225</v>
      </c>
      <c r="D130" s="56" t="s">
        <v>85</v>
      </c>
      <c r="E130" s="57">
        <v>1</v>
      </c>
      <c r="F130" s="58"/>
      <c r="G130" s="59"/>
      <c r="H130" s="60"/>
      <c r="I130" s="60"/>
      <c r="J130" s="61">
        <f>IF(ISNUMBER($F130),IF(ISNUMBER(#REF!),ROUND($F130*#REF!,2),ROUND($F130*$E130,2)),IF(ISNUMBER(#REF!),ROUND($H130*#REF!,2),ROUND($H130*$E130,2)))</f>
        <v>0</v>
      </c>
      <c r="K130" s="49"/>
    </row>
    <row r="131" spans="1:11" ht="18.75" customHeight="1">
      <c r="A131" s="54" t="s">
        <v>226</v>
      </c>
      <c r="B131" s="43"/>
      <c r="C131" s="63" t="s">
        <v>227</v>
      </c>
      <c r="D131" s="56" t="s">
        <v>85</v>
      </c>
      <c r="E131" s="57">
        <v>1</v>
      </c>
      <c r="F131" s="58"/>
      <c r="G131" s="59"/>
      <c r="H131" s="60"/>
      <c r="I131" s="60"/>
      <c r="J131" s="61">
        <f>IF(ISNUMBER($F131),IF(ISNUMBER(#REF!),ROUND($F131*#REF!,2),ROUND($F131*$E131,2)),IF(ISNUMBER(#REF!),ROUND($H131*#REF!,2),ROUND($H131*$E131,2)))</f>
        <v>0</v>
      </c>
      <c r="K131" s="49"/>
    </row>
    <row r="132" spans="1:11" ht="15" customHeight="1">
      <c r="A132" s="171"/>
      <c r="B132" s="172"/>
      <c r="C132" s="172"/>
      <c r="D132" s="172"/>
      <c r="E132" s="172"/>
      <c r="F132" s="172"/>
      <c r="J132" s="64">
        <f>SUM(J$127:J$131)</f>
        <v>0</v>
      </c>
      <c r="K132" s="65"/>
    </row>
    <row r="133" spans="1:11" ht="18.75" customHeight="1">
      <c r="A133" s="54" t="s">
        <v>228</v>
      </c>
      <c r="B133" s="43"/>
      <c r="C133" s="55" t="s">
        <v>155</v>
      </c>
      <c r="D133" s="45"/>
      <c r="E133" s="47"/>
      <c r="F133" s="47"/>
      <c r="G133" s="46"/>
      <c r="H133" s="46"/>
      <c r="I133" s="46"/>
      <c r="J133" s="48"/>
      <c r="K133" s="49"/>
    </row>
    <row r="134" spans="1:11" ht="18.75" customHeight="1">
      <c r="A134" s="54" t="s">
        <v>229</v>
      </c>
      <c r="B134" s="43"/>
      <c r="C134" s="63" t="s">
        <v>157</v>
      </c>
      <c r="D134" s="56" t="s">
        <v>55</v>
      </c>
      <c r="E134" s="62">
        <v>90</v>
      </c>
      <c r="F134" s="58"/>
      <c r="G134" s="59"/>
      <c r="H134" s="60"/>
      <c r="I134" s="60"/>
      <c r="J134" s="61">
        <f>IF(ISNUMBER($F134),IF(ISNUMBER(#REF!),ROUND($F134*#REF!,2),ROUND($F134*$E134,2)),IF(ISNUMBER(#REF!),ROUND($H134*#REF!,2),ROUND($H134*$E134,2)))</f>
        <v>0</v>
      </c>
      <c r="K134" s="49"/>
    </row>
    <row r="135" spans="1:11" ht="18.75" customHeight="1">
      <c r="A135" s="54" t="s">
        <v>230</v>
      </c>
      <c r="B135" s="43"/>
      <c r="C135" s="63" t="s">
        <v>159</v>
      </c>
      <c r="D135" s="56" t="s">
        <v>55</v>
      </c>
      <c r="E135" s="62">
        <v>365</v>
      </c>
      <c r="F135" s="58"/>
      <c r="G135" s="59"/>
      <c r="H135" s="60"/>
      <c r="I135" s="60"/>
      <c r="J135" s="61">
        <f>IF(ISNUMBER($F135),IF(ISNUMBER(#REF!),ROUND($F135*#REF!,2),ROUND($F135*$E135,2)),IF(ISNUMBER(#REF!),ROUND($H135*#REF!,2),ROUND($H135*$E135,2)))</f>
        <v>0</v>
      </c>
      <c r="K135" s="49"/>
    </row>
    <row r="136" spans="1:11" ht="18.75" customHeight="1">
      <c r="A136" s="54" t="s">
        <v>231</v>
      </c>
      <c r="B136" s="43"/>
      <c r="C136" s="63" t="s">
        <v>57</v>
      </c>
      <c r="D136" s="56" t="s">
        <v>55</v>
      </c>
      <c r="E136" s="62">
        <v>115</v>
      </c>
      <c r="F136" s="58"/>
      <c r="G136" s="59"/>
      <c r="H136" s="60"/>
      <c r="I136" s="60"/>
      <c r="J136" s="61">
        <f>IF(ISNUMBER($F136),IF(ISNUMBER(#REF!),ROUND($F136*#REF!,2),ROUND($F136*$E136,2)),IF(ISNUMBER(#REF!),ROUND($H136*#REF!,2),ROUND($H136*$E136,2)))</f>
        <v>0</v>
      </c>
      <c r="K136" s="49"/>
    </row>
    <row r="137" spans="1:11" ht="15" customHeight="1">
      <c r="A137" s="171"/>
      <c r="B137" s="172"/>
      <c r="C137" s="172"/>
      <c r="D137" s="172"/>
      <c r="E137" s="172"/>
      <c r="F137" s="172"/>
      <c r="J137" s="64">
        <f>SUM(J$134:J$136)</f>
        <v>0</v>
      </c>
      <c r="K137" s="65"/>
    </row>
    <row r="138" spans="1:11" ht="18.75" customHeight="1">
      <c r="A138" s="54" t="s">
        <v>232</v>
      </c>
      <c r="B138" s="43"/>
      <c r="C138" s="55" t="s">
        <v>99</v>
      </c>
      <c r="D138" s="45"/>
      <c r="E138" s="47"/>
      <c r="F138" s="47"/>
      <c r="G138" s="46"/>
      <c r="H138" s="46"/>
      <c r="I138" s="46"/>
      <c r="J138" s="48"/>
      <c r="K138" s="49"/>
    </row>
    <row r="139" spans="1:11" ht="18.75" customHeight="1">
      <c r="A139" s="54" t="s">
        <v>233</v>
      </c>
      <c r="B139" s="43"/>
      <c r="C139" s="63" t="s">
        <v>162</v>
      </c>
      <c r="D139" s="56" t="s">
        <v>55</v>
      </c>
      <c r="E139" s="62">
        <v>475</v>
      </c>
      <c r="F139" s="58"/>
      <c r="G139" s="59"/>
      <c r="H139" s="60"/>
      <c r="I139" s="60"/>
      <c r="J139" s="61">
        <f>IF(ISNUMBER($F139),IF(ISNUMBER(#REF!),ROUND($F139*#REF!,2),ROUND($F139*$E139,2)),IF(ISNUMBER(#REF!),ROUND($H139*#REF!,2),ROUND($H139*$E139,2)))</f>
        <v>0</v>
      </c>
      <c r="K139" s="49"/>
    </row>
    <row r="140" spans="1:11" ht="18.75" customHeight="1">
      <c r="A140" s="54" t="s">
        <v>234</v>
      </c>
      <c r="B140" s="43"/>
      <c r="C140" s="63" t="s">
        <v>164</v>
      </c>
      <c r="D140" s="56" t="s">
        <v>55</v>
      </c>
      <c r="E140" s="62">
        <v>80</v>
      </c>
      <c r="F140" s="58"/>
      <c r="G140" s="59"/>
      <c r="H140" s="60"/>
      <c r="I140" s="60"/>
      <c r="J140" s="61">
        <f>IF(ISNUMBER($F140),IF(ISNUMBER(#REF!),ROUND($F140*#REF!,2),ROUND($F140*$E140,2)),IF(ISNUMBER(#REF!),ROUND($H140*#REF!,2),ROUND($H140*$E140,2)))</f>
        <v>0</v>
      </c>
      <c r="K140" s="49"/>
    </row>
    <row r="141" spans="1:11" ht="18.75" customHeight="1">
      <c r="A141" s="54" t="s">
        <v>235</v>
      </c>
      <c r="B141" s="43"/>
      <c r="C141" s="63" t="s">
        <v>101</v>
      </c>
      <c r="D141" s="56" t="s">
        <v>55</v>
      </c>
      <c r="E141" s="62">
        <v>260</v>
      </c>
      <c r="F141" s="58"/>
      <c r="G141" s="59"/>
      <c r="H141" s="60"/>
      <c r="I141" s="60"/>
      <c r="J141" s="61">
        <f>IF(ISNUMBER($F141),IF(ISNUMBER(#REF!),ROUND($F141*#REF!,2),ROUND($F141*$E141,2)),IF(ISNUMBER(#REF!),ROUND($H141*#REF!,2),ROUND($H141*$E141,2)))</f>
        <v>0</v>
      </c>
      <c r="K141" s="49"/>
    </row>
    <row r="142" spans="1:11" ht="18.75" customHeight="1">
      <c r="A142" s="54" t="s">
        <v>236</v>
      </c>
      <c r="B142" s="43"/>
      <c r="C142" s="63" t="s">
        <v>57</v>
      </c>
      <c r="D142" s="45"/>
      <c r="E142" s="47"/>
      <c r="F142" s="47"/>
      <c r="G142" s="46"/>
      <c r="H142" s="46"/>
      <c r="I142" s="46"/>
      <c r="J142" s="48"/>
      <c r="K142" s="49"/>
    </row>
    <row r="143" spans="1:11" ht="18.75" customHeight="1">
      <c r="A143" s="54" t="s">
        <v>237</v>
      </c>
      <c r="B143" s="43"/>
      <c r="C143" s="68" t="s">
        <v>162</v>
      </c>
      <c r="D143" s="56" t="s">
        <v>55</v>
      </c>
      <c r="E143" s="62">
        <v>165</v>
      </c>
      <c r="F143" s="58"/>
      <c r="G143" s="59"/>
      <c r="H143" s="60"/>
      <c r="I143" s="60"/>
      <c r="J143" s="61">
        <f>IF(ISNUMBER($F143),IF(ISNUMBER(#REF!),ROUND($F143*#REF!,2),ROUND($F143*$E143,2)),IF(ISNUMBER(#REF!),ROUND($H143*#REF!,2),ROUND($H143*$E143,2)))</f>
        <v>0</v>
      </c>
      <c r="K143" s="49"/>
    </row>
    <row r="144" spans="1:11" ht="18.75" customHeight="1">
      <c r="A144" s="54" t="s">
        <v>238</v>
      </c>
      <c r="B144" s="43"/>
      <c r="C144" s="68" t="s">
        <v>164</v>
      </c>
      <c r="D144" s="56" t="s">
        <v>55</v>
      </c>
      <c r="E144" s="62">
        <v>15</v>
      </c>
      <c r="F144" s="58"/>
      <c r="G144" s="59"/>
      <c r="H144" s="60"/>
      <c r="I144" s="60"/>
      <c r="J144" s="61">
        <f>IF(ISNUMBER($F144),IF(ISNUMBER(#REF!),ROUND($F144*#REF!,2),ROUND($F144*$E144,2)),IF(ISNUMBER(#REF!),ROUND($H144*#REF!,2),ROUND($H144*$E144,2)))</f>
        <v>0</v>
      </c>
      <c r="K144" s="49"/>
    </row>
    <row r="145" spans="1:11" ht="18.75" customHeight="1">
      <c r="A145" s="54" t="s">
        <v>239</v>
      </c>
      <c r="B145" s="43"/>
      <c r="C145" s="68" t="s">
        <v>101</v>
      </c>
      <c r="D145" s="56" t="s">
        <v>55</v>
      </c>
      <c r="E145" s="62">
        <v>135</v>
      </c>
      <c r="F145" s="58"/>
      <c r="G145" s="59"/>
      <c r="H145" s="60"/>
      <c r="I145" s="60"/>
      <c r="J145" s="61">
        <f>IF(ISNUMBER($F145),IF(ISNUMBER(#REF!),ROUND($F145*#REF!,2),ROUND($F145*$E145,2)),IF(ISNUMBER(#REF!),ROUND($H145*#REF!,2),ROUND($H145*$E145,2)))</f>
        <v>0</v>
      </c>
      <c r="K145" s="49"/>
    </row>
    <row r="146" spans="1:11" ht="15" customHeight="1">
      <c r="A146" s="171"/>
      <c r="B146" s="172"/>
      <c r="C146" s="172"/>
      <c r="D146" s="172"/>
      <c r="E146" s="172"/>
      <c r="F146" s="172"/>
      <c r="J146" s="64">
        <f>SUM(J$139:J$141)+SUM(J$143:J$145)</f>
        <v>0</v>
      </c>
      <c r="K146" s="65"/>
    </row>
    <row r="147" spans="1:11" ht="18.75" customHeight="1">
      <c r="A147" s="54" t="s">
        <v>240</v>
      </c>
      <c r="B147" s="43"/>
      <c r="C147" s="55" t="s">
        <v>84</v>
      </c>
      <c r="D147" s="56"/>
      <c r="E147" s="67"/>
      <c r="F147" s="58"/>
      <c r="G147" s="59"/>
      <c r="H147" s="60"/>
      <c r="I147" s="60"/>
      <c r="J147" s="61"/>
      <c r="K147" s="49"/>
    </row>
    <row r="148" spans="1:11" ht="18.75" customHeight="1">
      <c r="A148" s="54" t="s">
        <v>241</v>
      </c>
      <c r="B148" s="43"/>
      <c r="C148" s="63" t="s">
        <v>242</v>
      </c>
      <c r="D148" s="56"/>
      <c r="E148" s="67"/>
      <c r="F148" s="58"/>
      <c r="G148" s="59"/>
      <c r="H148" s="60"/>
      <c r="I148" s="60"/>
      <c r="J148" s="61"/>
      <c r="K148" s="49"/>
    </row>
    <row r="149" spans="1:11" ht="18.75" customHeight="1">
      <c r="A149" s="54" t="s">
        <v>243</v>
      </c>
      <c r="B149" s="43"/>
      <c r="C149" s="68" t="s">
        <v>244</v>
      </c>
      <c r="D149" s="56" t="s">
        <v>85</v>
      </c>
      <c r="E149" s="57">
        <v>7</v>
      </c>
      <c r="F149" s="58"/>
      <c r="G149" s="59"/>
      <c r="H149" s="60"/>
      <c r="I149" s="60"/>
      <c r="J149" s="61">
        <f>IF(ISNUMBER($F149),IF(ISNUMBER(#REF!),ROUND($F149*#REF!,2),ROUND($F149*$E149,2)),IF(ISNUMBER(#REF!),ROUND($H149*#REF!,2),ROUND($H149*$E149,2)))</f>
        <v>0</v>
      </c>
      <c r="K149" s="49"/>
    </row>
    <row r="150" spans="1:11" ht="18.75" customHeight="1">
      <c r="A150" s="54" t="s">
        <v>245</v>
      </c>
      <c r="B150" s="43"/>
      <c r="C150" s="68" t="s">
        <v>246</v>
      </c>
      <c r="D150" s="56" t="s">
        <v>85</v>
      </c>
      <c r="E150" s="57">
        <v>2</v>
      </c>
      <c r="F150" s="58"/>
      <c r="G150" s="59"/>
      <c r="H150" s="60"/>
      <c r="I150" s="60"/>
      <c r="J150" s="61">
        <f>IF(ISNUMBER($F150),IF(ISNUMBER(#REF!),ROUND($F150*#REF!,2),ROUND($F150*$E150,2)),IF(ISNUMBER(#REF!),ROUND($H150*#REF!,2),ROUND($H150*$E150,2)))</f>
        <v>0</v>
      </c>
      <c r="K150" s="49"/>
    </row>
    <row r="151" spans="1:11" ht="18.75" customHeight="1">
      <c r="A151" s="54" t="s">
        <v>247</v>
      </c>
      <c r="B151" s="43"/>
      <c r="C151" s="63" t="s">
        <v>248</v>
      </c>
      <c r="D151" s="56"/>
      <c r="E151" s="67"/>
      <c r="F151" s="58"/>
      <c r="G151" s="59"/>
      <c r="H151" s="60"/>
      <c r="I151" s="60"/>
      <c r="J151" s="61"/>
      <c r="K151" s="49"/>
    </row>
    <row r="152" spans="1:11" ht="18.75" customHeight="1">
      <c r="A152" s="54" t="s">
        <v>249</v>
      </c>
      <c r="B152" s="43"/>
      <c r="C152" s="68" t="s">
        <v>244</v>
      </c>
      <c r="D152" s="56" t="s">
        <v>85</v>
      </c>
      <c r="E152" s="57">
        <v>4</v>
      </c>
      <c r="F152" s="58"/>
      <c r="G152" s="59"/>
      <c r="H152" s="60"/>
      <c r="I152" s="60"/>
      <c r="J152" s="61">
        <f>IF(ISNUMBER($F152),IF(ISNUMBER(#REF!),ROUND($F152*#REF!,2),ROUND($F152*$E152,2)),IF(ISNUMBER(#REF!),ROUND($H152*#REF!,2),ROUND($H152*$E152,2)))</f>
        <v>0</v>
      </c>
      <c r="K152" s="49"/>
    </row>
    <row r="153" spans="1:11" ht="18.75" customHeight="1">
      <c r="A153" s="54" t="s">
        <v>250</v>
      </c>
      <c r="B153" s="43"/>
      <c r="C153" s="68" t="s">
        <v>246</v>
      </c>
      <c r="D153" s="56" t="s">
        <v>85</v>
      </c>
      <c r="E153" s="57">
        <v>2</v>
      </c>
      <c r="F153" s="58"/>
      <c r="G153" s="59"/>
      <c r="H153" s="60"/>
      <c r="I153" s="60"/>
      <c r="J153" s="61">
        <f>IF(ISNUMBER($F153),IF(ISNUMBER(#REF!),ROUND($F153*#REF!,2),ROUND($F153*$E153,2)),IF(ISNUMBER(#REF!),ROUND($H153*#REF!,2),ROUND($H153*$E153,2)))</f>
        <v>0</v>
      </c>
      <c r="K153" s="49"/>
    </row>
    <row r="154" spans="1:11" ht="18.75" customHeight="1">
      <c r="A154" s="54" t="s">
        <v>251</v>
      </c>
      <c r="B154" s="43"/>
      <c r="C154" s="63" t="s">
        <v>252</v>
      </c>
      <c r="D154" s="56"/>
      <c r="E154" s="67"/>
      <c r="F154" s="58"/>
      <c r="G154" s="59"/>
      <c r="H154" s="60"/>
      <c r="I154" s="60"/>
      <c r="J154" s="61"/>
      <c r="K154" s="49"/>
    </row>
    <row r="155" spans="1:11" ht="18.75" customHeight="1">
      <c r="A155" s="54" t="s">
        <v>253</v>
      </c>
      <c r="B155" s="43"/>
      <c r="C155" s="68" t="s">
        <v>244</v>
      </c>
      <c r="D155" s="56" t="s">
        <v>85</v>
      </c>
      <c r="E155" s="57">
        <v>2</v>
      </c>
      <c r="F155" s="58"/>
      <c r="G155" s="59"/>
      <c r="H155" s="60"/>
      <c r="I155" s="60"/>
      <c r="J155" s="61">
        <f>IF(ISNUMBER($F155),IF(ISNUMBER(#REF!),ROUND($F155*#REF!,2),ROUND($F155*$E155,2)),IF(ISNUMBER(#REF!),ROUND($H155*#REF!,2),ROUND($H155*$E155,2)))</f>
        <v>0</v>
      </c>
      <c r="K155" s="49"/>
    </row>
    <row r="156" spans="1:11" ht="18.75" customHeight="1">
      <c r="A156" s="54" t="s">
        <v>254</v>
      </c>
      <c r="B156" s="43"/>
      <c r="C156" s="68" t="s">
        <v>246</v>
      </c>
      <c r="D156" s="56" t="s">
        <v>85</v>
      </c>
      <c r="E156" s="57">
        <v>2</v>
      </c>
      <c r="F156" s="58"/>
      <c r="G156" s="59"/>
      <c r="H156" s="60"/>
      <c r="I156" s="60"/>
      <c r="J156" s="61">
        <f>IF(ISNUMBER($F156),IF(ISNUMBER(#REF!),ROUND($F156*#REF!,2),ROUND($F156*$E156,2)),IF(ISNUMBER(#REF!),ROUND($H156*#REF!,2),ROUND($H156*$E156,2)))</f>
        <v>0</v>
      </c>
      <c r="K156" s="49"/>
    </row>
    <row r="157" spans="1:11" ht="27.75" customHeight="1">
      <c r="A157" s="54" t="s">
        <v>255</v>
      </c>
      <c r="B157" s="43"/>
      <c r="C157" s="63" t="s">
        <v>256</v>
      </c>
      <c r="D157" s="56" t="s">
        <v>85</v>
      </c>
      <c r="E157" s="57">
        <v>3</v>
      </c>
      <c r="F157" s="58"/>
      <c r="G157" s="59"/>
      <c r="H157" s="60"/>
      <c r="I157" s="60"/>
      <c r="J157" s="61">
        <f>IF(ISNUMBER($F157),IF(ISNUMBER(#REF!),ROUND($F157*#REF!,2),ROUND($F157*$E157,2)),IF(ISNUMBER(#REF!),ROUND($H157*#REF!,2),ROUND($H157*$E157,2)))</f>
        <v>0</v>
      </c>
      <c r="K157" s="49"/>
    </row>
    <row r="158" spans="1:11" ht="15" customHeight="1">
      <c r="A158" s="171"/>
      <c r="B158" s="172"/>
      <c r="C158" s="172"/>
      <c r="D158" s="172"/>
      <c r="E158" s="172"/>
      <c r="F158" s="172"/>
      <c r="J158" s="64">
        <f>SUM(J$148:J$157)</f>
        <v>0</v>
      </c>
      <c r="K158" s="65"/>
    </row>
    <row r="159" spans="1:11" ht="18.75" customHeight="1">
      <c r="A159" s="54" t="s">
        <v>257</v>
      </c>
      <c r="B159" s="43"/>
      <c r="C159" s="55" t="s">
        <v>258</v>
      </c>
      <c r="D159" s="56"/>
      <c r="E159" s="57"/>
      <c r="F159" s="58"/>
      <c r="G159" s="59"/>
      <c r="H159" s="60"/>
      <c r="I159" s="60"/>
      <c r="J159" s="61"/>
      <c r="K159" s="49"/>
    </row>
    <row r="160" spans="1:11" ht="18.75" customHeight="1">
      <c r="A160" s="54" t="s">
        <v>259</v>
      </c>
      <c r="B160" s="43"/>
      <c r="C160" s="63" t="s">
        <v>84</v>
      </c>
      <c r="D160" s="56" t="s">
        <v>85</v>
      </c>
      <c r="E160" s="57">
        <v>1</v>
      </c>
      <c r="F160" s="58"/>
      <c r="G160" s="59"/>
      <c r="H160" s="60"/>
      <c r="I160" s="60"/>
      <c r="J160" s="61">
        <f>IF(ISNUMBER($F160),IF(ISNUMBER(#REF!),ROUND($F160*#REF!,2),ROUND($F160*$E160,2)),IF(ISNUMBER(#REF!),ROUND($H160*#REF!,2),ROUND($H160*$E160,2)))</f>
        <v>0</v>
      </c>
      <c r="K160" s="49"/>
    </row>
    <row r="161" spans="1:11" ht="18.75" customHeight="1">
      <c r="A161" s="54" t="s">
        <v>260</v>
      </c>
      <c r="B161" s="43"/>
      <c r="C161" s="63" t="s">
        <v>261</v>
      </c>
      <c r="D161" s="56" t="s">
        <v>42</v>
      </c>
      <c r="E161" s="57">
        <v>1</v>
      </c>
      <c r="F161" s="58"/>
      <c r="G161" s="59"/>
      <c r="H161" s="60"/>
      <c r="I161" s="60"/>
      <c r="J161" s="61">
        <f>IF(ISNUMBER($F161),IF(ISNUMBER(#REF!),ROUND($F161*#REF!,2),ROUND($F161*$E161,2)),IF(ISNUMBER(#REF!),ROUND($H161*#REF!,2),ROUND($H161*$E161,2)))</f>
        <v>0</v>
      </c>
      <c r="K161" s="49"/>
    </row>
    <row r="162" spans="1:11" ht="15" customHeight="1">
      <c r="A162" s="171"/>
      <c r="B162" s="172"/>
      <c r="C162" s="172"/>
      <c r="D162" s="172"/>
      <c r="E162" s="172"/>
      <c r="F162" s="172"/>
      <c r="J162" s="64">
        <f>SUM(J$160:J$161)</f>
        <v>0</v>
      </c>
      <c r="K162" s="65"/>
    </row>
    <row r="163" spans="1:11" ht="18.75" customHeight="1">
      <c r="A163" s="54" t="s">
        <v>262</v>
      </c>
      <c r="B163" s="43"/>
      <c r="C163" s="55" t="s">
        <v>87</v>
      </c>
      <c r="D163" s="45"/>
      <c r="E163" s="47"/>
      <c r="F163" s="47"/>
      <c r="G163" s="46"/>
      <c r="H163" s="46"/>
      <c r="I163" s="46"/>
      <c r="J163" s="48"/>
      <c r="K163" s="49"/>
    </row>
    <row r="164" spans="1:11" ht="18.75" customHeight="1">
      <c r="A164" s="54" t="s">
        <v>263</v>
      </c>
      <c r="B164" s="43"/>
      <c r="C164" s="63" t="s">
        <v>264</v>
      </c>
      <c r="D164" s="56" t="s">
        <v>85</v>
      </c>
      <c r="E164" s="57">
        <v>2</v>
      </c>
      <c r="F164" s="58"/>
      <c r="G164" s="59"/>
      <c r="H164" s="60"/>
      <c r="I164" s="60"/>
      <c r="J164" s="61">
        <f>IF(ISNUMBER($F164),IF(ISNUMBER(#REF!),ROUND($F164*#REF!,2),ROUND($F164*$E164,2)),IF(ISNUMBER(#REF!),ROUND($H164*#REF!,2),ROUND($H164*$E164,2)))</f>
        <v>0</v>
      </c>
      <c r="K164" s="49"/>
    </row>
    <row r="165" spans="1:11" ht="15" customHeight="1">
      <c r="A165" s="171"/>
      <c r="B165" s="172"/>
      <c r="C165" s="172"/>
      <c r="D165" s="172"/>
      <c r="E165" s="172"/>
      <c r="F165" s="172"/>
      <c r="J165" s="64">
        <f>J$164</f>
        <v>0</v>
      </c>
      <c r="K165" s="65"/>
    </row>
    <row r="166" spans="1:11" ht="18.75" customHeight="1">
      <c r="A166" s="54" t="s">
        <v>265</v>
      </c>
      <c r="B166" s="43"/>
      <c r="C166" s="55" t="s">
        <v>172</v>
      </c>
      <c r="D166" s="45"/>
      <c r="E166" s="47"/>
      <c r="F166" s="47"/>
      <c r="G166" s="46"/>
      <c r="H166" s="46"/>
      <c r="I166" s="46"/>
      <c r="J166" s="48"/>
      <c r="K166" s="49"/>
    </row>
    <row r="167" spans="1:11" ht="18.75" customHeight="1">
      <c r="A167" s="54" t="s">
        <v>266</v>
      </c>
      <c r="B167" s="43"/>
      <c r="C167" s="63" t="s">
        <v>174</v>
      </c>
      <c r="D167" s="56" t="s">
        <v>85</v>
      </c>
      <c r="E167" s="57">
        <v>2</v>
      </c>
      <c r="F167" s="58"/>
      <c r="G167" s="59"/>
      <c r="H167" s="60"/>
      <c r="I167" s="60"/>
      <c r="J167" s="61">
        <f>IF(ISNUMBER($F167),IF(ISNUMBER(#REF!),ROUND($F167*#REF!,2),ROUND($F167*$E167,2)),IF(ISNUMBER(#REF!),ROUND($H167*#REF!,2),ROUND($H167*$E167,2)))</f>
        <v>0</v>
      </c>
      <c r="K167" s="49"/>
    </row>
    <row r="168" spans="1:11" ht="18.75" customHeight="1">
      <c r="A168" s="54" t="s">
        <v>267</v>
      </c>
      <c r="B168" s="43"/>
      <c r="C168" s="63" t="s">
        <v>268</v>
      </c>
      <c r="D168" s="56" t="s">
        <v>85</v>
      </c>
      <c r="E168" s="57">
        <v>2</v>
      </c>
      <c r="F168" s="58"/>
      <c r="G168" s="59"/>
      <c r="H168" s="60"/>
      <c r="I168" s="60"/>
      <c r="J168" s="61">
        <f>IF(ISNUMBER($F168),IF(ISNUMBER(#REF!),ROUND($F168*#REF!,2),ROUND($F168*$E168,2)),IF(ISNUMBER(#REF!),ROUND($H168*#REF!,2),ROUND($H168*$E168,2)))</f>
        <v>0</v>
      </c>
      <c r="K168" s="49"/>
    </row>
    <row r="169" spans="1:11" ht="18.75" customHeight="1">
      <c r="A169" s="54" t="s">
        <v>269</v>
      </c>
      <c r="B169" s="43"/>
      <c r="C169" s="63" t="s">
        <v>176</v>
      </c>
      <c r="D169" s="56" t="s">
        <v>85</v>
      </c>
      <c r="E169" s="57">
        <v>14</v>
      </c>
      <c r="F169" s="58"/>
      <c r="G169" s="59"/>
      <c r="H169" s="60"/>
      <c r="I169" s="60"/>
      <c r="J169" s="61">
        <f>IF(ISNUMBER($F169),IF(ISNUMBER(#REF!),ROUND($F169*#REF!,2),ROUND($F169*$E169,2)),IF(ISNUMBER(#REF!),ROUND($H169*#REF!,2),ROUND($H169*$E169,2)))</f>
        <v>0</v>
      </c>
      <c r="K169" s="49"/>
    </row>
    <row r="170" spans="1:11" ht="15" customHeight="1">
      <c r="A170" s="171"/>
      <c r="B170" s="172"/>
      <c r="C170" s="172"/>
      <c r="D170" s="172"/>
      <c r="E170" s="172"/>
      <c r="F170" s="172"/>
      <c r="J170" s="64">
        <f>SUM(J$167:J$169)</f>
        <v>0</v>
      </c>
      <c r="K170" s="65"/>
    </row>
    <row r="171" spans="1:11" ht="18.75" customHeight="1">
      <c r="A171" s="54" t="s">
        <v>270</v>
      </c>
      <c r="B171" s="43"/>
      <c r="C171" s="55" t="s">
        <v>271</v>
      </c>
      <c r="D171" s="56"/>
      <c r="E171" s="67"/>
      <c r="F171" s="58"/>
      <c r="G171" s="59"/>
      <c r="H171" s="60"/>
      <c r="I171" s="60"/>
      <c r="J171" s="61"/>
      <c r="K171" s="49"/>
    </row>
    <row r="172" spans="1:11" ht="27.75" customHeight="1">
      <c r="A172" s="54" t="s">
        <v>272</v>
      </c>
      <c r="B172" s="43"/>
      <c r="C172" s="63" t="s">
        <v>273</v>
      </c>
      <c r="D172" s="56" t="s">
        <v>67</v>
      </c>
      <c r="E172" s="66">
        <v>120</v>
      </c>
      <c r="F172" s="58"/>
      <c r="G172" s="59"/>
      <c r="H172" s="60"/>
      <c r="I172" s="60"/>
      <c r="J172" s="61">
        <f>IF(ISNUMBER($F172),IF(ISNUMBER(#REF!),ROUND($F172*#REF!,2),ROUND($F172*$E172,2)),IF(ISNUMBER(#REF!),ROUND($H172*#REF!,2),ROUND($H172*$E172,2)))</f>
        <v>0</v>
      </c>
      <c r="K172" s="49"/>
    </row>
    <row r="173" spans="1:11" ht="27.75" customHeight="1">
      <c r="A173" s="54" t="s">
        <v>274</v>
      </c>
      <c r="B173" s="43"/>
      <c r="C173" s="63" t="s">
        <v>275</v>
      </c>
      <c r="D173" s="56" t="s">
        <v>67</v>
      </c>
      <c r="E173" s="66">
        <v>55</v>
      </c>
      <c r="F173" s="58"/>
      <c r="G173" s="59"/>
      <c r="H173" s="60"/>
      <c r="I173" s="60"/>
      <c r="J173" s="61">
        <f>IF(ISNUMBER($F173),IF(ISNUMBER(#REF!),ROUND($F173*#REF!,2),ROUND($F173*$E173,2)),IF(ISNUMBER(#REF!),ROUND($H173*#REF!,2),ROUND($H173*$E173,2)))</f>
        <v>0</v>
      </c>
      <c r="K173" s="49"/>
    </row>
    <row r="174" spans="1:11" ht="15" customHeight="1">
      <c r="A174" s="171"/>
      <c r="B174" s="172"/>
      <c r="C174" s="172"/>
      <c r="D174" s="172"/>
      <c r="E174" s="172"/>
      <c r="F174" s="172"/>
      <c r="J174" s="64">
        <f>SUM(J$172:J$173)</f>
        <v>0</v>
      </c>
      <c r="K174" s="65"/>
    </row>
    <row r="175" spans="1:11" ht="18.75" customHeight="1">
      <c r="A175" s="54" t="s">
        <v>276</v>
      </c>
      <c r="B175" s="43"/>
      <c r="C175" s="55" t="s">
        <v>277</v>
      </c>
      <c r="D175" s="56"/>
      <c r="E175" s="67"/>
      <c r="F175" s="58"/>
      <c r="G175" s="59"/>
      <c r="H175" s="60"/>
      <c r="I175" s="60"/>
      <c r="J175" s="61"/>
      <c r="K175" s="49"/>
    </row>
    <row r="176" spans="1:11" ht="18.75" customHeight="1">
      <c r="A176" s="54" t="s">
        <v>278</v>
      </c>
      <c r="B176" s="43"/>
      <c r="C176" s="63" t="s">
        <v>279</v>
      </c>
      <c r="D176" s="56" t="s">
        <v>67</v>
      </c>
      <c r="E176" s="66">
        <v>230</v>
      </c>
      <c r="F176" s="58"/>
      <c r="G176" s="59"/>
      <c r="H176" s="60"/>
      <c r="I176" s="60"/>
      <c r="J176" s="61">
        <f>IF(ISNUMBER($F176),IF(ISNUMBER(#REF!),ROUND($F176*#REF!,2),ROUND($F176*$E176,2)),IF(ISNUMBER(#REF!),ROUND($H176*#REF!,2),ROUND($H176*$E176,2)))</f>
        <v>0</v>
      </c>
      <c r="K176" s="49"/>
    </row>
    <row r="177" spans="1:11" ht="18.75" customHeight="1">
      <c r="A177" s="54" t="s">
        <v>280</v>
      </c>
      <c r="B177" s="43"/>
      <c r="C177" s="63" t="s">
        <v>281</v>
      </c>
      <c r="D177" s="56" t="s">
        <v>67</v>
      </c>
      <c r="E177" s="66">
        <v>300</v>
      </c>
      <c r="F177" s="58"/>
      <c r="G177" s="59"/>
      <c r="H177" s="60"/>
      <c r="I177" s="60"/>
      <c r="J177" s="61">
        <f>IF(ISNUMBER($F177),IF(ISNUMBER(#REF!),ROUND($F177*#REF!,2),ROUND($F177*$E177,2)),IF(ISNUMBER(#REF!),ROUND($H177*#REF!,2),ROUND($H177*$E177,2)))</f>
        <v>0</v>
      </c>
      <c r="K177" s="49"/>
    </row>
    <row r="178" spans="1:11" ht="15" customHeight="1">
      <c r="A178" s="171"/>
      <c r="B178" s="172"/>
      <c r="C178" s="172"/>
      <c r="D178" s="172"/>
      <c r="E178" s="172"/>
      <c r="F178" s="172"/>
      <c r="J178" s="64">
        <f>SUM(J$176:J$177)</f>
        <v>0</v>
      </c>
      <c r="K178" s="65"/>
    </row>
    <row r="179" spans="1:11" ht="18.75" customHeight="1">
      <c r="A179" s="54" t="s">
        <v>282</v>
      </c>
      <c r="B179" s="43"/>
      <c r="C179" s="55" t="s">
        <v>182</v>
      </c>
      <c r="D179" s="56" t="s">
        <v>85</v>
      </c>
      <c r="E179" s="57">
        <v>15</v>
      </c>
      <c r="F179" s="58"/>
      <c r="G179" s="59"/>
      <c r="H179" s="60"/>
      <c r="I179" s="60"/>
      <c r="J179" s="61">
        <f>IF(ISNUMBER($F179),IF(ISNUMBER(#REF!),ROUND($F179*#REF!,2),ROUND($F179*$E179,2)),IF(ISNUMBER(#REF!),ROUND($H179*#REF!,2),ROUND($H179*$E179,2)))</f>
        <v>0</v>
      </c>
      <c r="K179" s="49"/>
    </row>
    <row r="180" spans="1:11" ht="18.75" customHeight="1">
      <c r="A180" s="54" t="s">
        <v>283</v>
      </c>
      <c r="B180" s="43"/>
      <c r="C180" s="55" t="s">
        <v>184</v>
      </c>
      <c r="D180" s="56" t="s">
        <v>85</v>
      </c>
      <c r="E180" s="57">
        <v>17</v>
      </c>
      <c r="F180" s="58"/>
      <c r="G180" s="59"/>
      <c r="H180" s="60"/>
      <c r="I180" s="60"/>
      <c r="J180" s="61">
        <f>IF(ISNUMBER($F180),IF(ISNUMBER(#REF!),ROUND($F180*#REF!,2),ROUND($F180*$E180,2)),IF(ISNUMBER(#REF!),ROUND($H180*#REF!,2),ROUND($H180*$E180,2)))</f>
        <v>0</v>
      </c>
      <c r="K180" s="49"/>
    </row>
    <row r="181" spans="1:11" ht="15" customHeight="1">
      <c r="A181" s="171" t="s">
        <v>284</v>
      </c>
      <c r="B181" s="172"/>
      <c r="C181" s="172"/>
      <c r="D181" s="172"/>
      <c r="E181" s="172"/>
      <c r="F181" s="172"/>
      <c r="J181" s="64">
        <f>SUM(J$103:J$104)+SUM(J$107:J$109)+SUM(J$112:J$113)+SUM(J$116:J$120)+SUM(J$122:J$124)+SUM(J$127:J$131)+SUM(J$134:J$136)+SUM(J$139:J$141)+SUM(J$143:J$145)+SUM(J$147:J$157)+SUM(J$159:J$161)+J$164+SUM(J$167:J$169)+SUM(J$171:J$173)+SUM(J$175:J$177)+SUM(J$179:J$180)</f>
        <v>0</v>
      </c>
      <c r="K181" s="65"/>
    </row>
    <row r="182" spans="1:11" ht="22.5" customHeight="1">
      <c r="A182" s="52" t="s">
        <v>285</v>
      </c>
      <c r="B182" s="43"/>
      <c r="C182" s="53" t="s">
        <v>286</v>
      </c>
      <c r="D182" s="45"/>
      <c r="E182" s="47"/>
      <c r="F182" s="47"/>
      <c r="G182" s="46"/>
      <c r="H182" s="46"/>
      <c r="I182" s="46"/>
      <c r="J182" s="48"/>
      <c r="K182" s="49"/>
    </row>
    <row r="183" spans="1:11" ht="18.75" customHeight="1">
      <c r="A183" s="54" t="s">
        <v>287</v>
      </c>
      <c r="B183" s="43"/>
      <c r="C183" s="55" t="s">
        <v>288</v>
      </c>
      <c r="D183" s="45"/>
      <c r="E183" s="47"/>
      <c r="F183" s="47"/>
      <c r="G183" s="46"/>
      <c r="H183" s="46"/>
      <c r="I183" s="46"/>
      <c r="J183" s="48"/>
      <c r="K183" s="49"/>
    </row>
    <row r="184" spans="1:11" ht="18.75" customHeight="1">
      <c r="A184" s="54" t="s">
        <v>289</v>
      </c>
      <c r="B184" s="43"/>
      <c r="C184" s="63" t="s">
        <v>290</v>
      </c>
      <c r="D184" s="56" t="s">
        <v>55</v>
      </c>
      <c r="E184" s="62">
        <v>110</v>
      </c>
      <c r="F184" s="58"/>
      <c r="G184" s="59"/>
      <c r="H184" s="60"/>
      <c r="I184" s="60"/>
      <c r="J184" s="61">
        <f>IF(ISNUMBER($F184),IF(ISNUMBER(#REF!),ROUND($F184*#REF!,2),ROUND($F184*$E184,2)),IF(ISNUMBER(#REF!),ROUND($H184*#REF!,2),ROUND($H184*$E184,2)))</f>
        <v>0</v>
      </c>
      <c r="K184" s="49"/>
    </row>
    <row r="185" spans="1:11" ht="15" customHeight="1">
      <c r="A185" s="171"/>
      <c r="B185" s="172"/>
      <c r="C185" s="172"/>
      <c r="D185" s="172"/>
      <c r="E185" s="172"/>
      <c r="F185" s="172"/>
      <c r="J185" s="64">
        <f>J$184</f>
        <v>0</v>
      </c>
      <c r="K185" s="65"/>
    </row>
    <row r="186" spans="1:11" ht="18.75" customHeight="1">
      <c r="A186" s="54" t="s">
        <v>291</v>
      </c>
      <c r="B186" s="43"/>
      <c r="C186" s="55" t="s">
        <v>292</v>
      </c>
      <c r="D186" s="45"/>
      <c r="E186" s="47"/>
      <c r="F186" s="47"/>
      <c r="G186" s="46"/>
      <c r="H186" s="46"/>
      <c r="I186" s="46"/>
      <c r="J186" s="48"/>
      <c r="K186" s="49"/>
    </row>
    <row r="187" spans="1:11" ht="18.75" customHeight="1">
      <c r="A187" s="54" t="s">
        <v>293</v>
      </c>
      <c r="B187" s="43"/>
      <c r="C187" s="63" t="s">
        <v>294</v>
      </c>
      <c r="D187" s="56" t="s">
        <v>85</v>
      </c>
      <c r="E187" s="57">
        <v>1</v>
      </c>
      <c r="F187" s="58"/>
      <c r="G187" s="59"/>
      <c r="H187" s="60"/>
      <c r="I187" s="60"/>
      <c r="J187" s="61">
        <f>IF(ISNUMBER($F187),IF(ISNUMBER(#REF!),ROUND($F187*#REF!,2),ROUND($F187*$E187,2)),IF(ISNUMBER(#REF!),ROUND($H187*#REF!,2),ROUND($H187*$E187,2)))</f>
        <v>0</v>
      </c>
      <c r="K187" s="49"/>
    </row>
    <row r="188" spans="1:11" ht="15" customHeight="1">
      <c r="A188" s="171"/>
      <c r="B188" s="172"/>
      <c r="C188" s="172"/>
      <c r="D188" s="172"/>
      <c r="E188" s="172"/>
      <c r="F188" s="172"/>
      <c r="J188" s="64">
        <f>J$187</f>
        <v>0</v>
      </c>
      <c r="K188" s="65"/>
    </row>
    <row r="189" spans="1:11" ht="18.75" customHeight="1">
      <c r="A189" s="54" t="s">
        <v>295</v>
      </c>
      <c r="B189" s="43"/>
      <c r="C189" s="55" t="s">
        <v>296</v>
      </c>
      <c r="D189" s="45"/>
      <c r="E189" s="47"/>
      <c r="F189" s="47"/>
      <c r="G189" s="46"/>
      <c r="H189" s="46"/>
      <c r="I189" s="46"/>
      <c r="J189" s="48"/>
      <c r="K189" s="49"/>
    </row>
    <row r="190" spans="1:11" ht="18.75" customHeight="1">
      <c r="A190" s="54" t="s">
        <v>297</v>
      </c>
      <c r="B190" s="43"/>
      <c r="C190" s="63" t="s">
        <v>298</v>
      </c>
      <c r="D190" s="56" t="s">
        <v>67</v>
      </c>
      <c r="E190" s="66">
        <v>135</v>
      </c>
      <c r="F190" s="58"/>
      <c r="G190" s="59"/>
      <c r="H190" s="60"/>
      <c r="I190" s="60"/>
      <c r="J190" s="61">
        <f>IF(ISNUMBER($F190),IF(ISNUMBER(#REF!),ROUND($F190*#REF!,2),ROUND($F190*$E190,2)),IF(ISNUMBER(#REF!),ROUND($H190*#REF!,2),ROUND($H190*$E190,2)))</f>
        <v>0</v>
      </c>
      <c r="K190" s="49"/>
    </row>
    <row r="191" spans="1:11" ht="18.75" customHeight="1">
      <c r="A191" s="54" t="s">
        <v>299</v>
      </c>
      <c r="B191" s="43"/>
      <c r="C191" s="63" t="s">
        <v>300</v>
      </c>
      <c r="D191" s="56" t="s">
        <v>67</v>
      </c>
      <c r="E191" s="66">
        <v>150</v>
      </c>
      <c r="F191" s="58"/>
      <c r="G191" s="59"/>
      <c r="H191" s="60"/>
      <c r="I191" s="60"/>
      <c r="J191" s="61">
        <f>IF(ISNUMBER($F191),IF(ISNUMBER(#REF!),ROUND($F191*#REF!,2),ROUND($F191*$E191,2)),IF(ISNUMBER(#REF!),ROUND($H191*#REF!,2),ROUND($H191*$E191,2)))</f>
        <v>0</v>
      </c>
      <c r="K191" s="49"/>
    </row>
    <row r="192" spans="1:11" ht="15" customHeight="1">
      <c r="A192" s="171"/>
      <c r="B192" s="172"/>
      <c r="C192" s="172"/>
      <c r="D192" s="172"/>
      <c r="E192" s="172"/>
      <c r="F192" s="172"/>
      <c r="J192" s="64">
        <f>SUM(J$190:J$191)</f>
        <v>0</v>
      </c>
      <c r="K192" s="65"/>
    </row>
    <row r="193" spans="1:11" ht="18.75" customHeight="1">
      <c r="A193" s="54" t="s">
        <v>301</v>
      </c>
      <c r="B193" s="43"/>
      <c r="C193" s="55" t="s">
        <v>302</v>
      </c>
      <c r="D193" s="45"/>
      <c r="E193" s="47"/>
      <c r="F193" s="47"/>
      <c r="G193" s="46"/>
      <c r="H193" s="46"/>
      <c r="I193" s="46"/>
      <c r="J193" s="48"/>
      <c r="K193" s="49"/>
    </row>
    <row r="194" spans="1:11" ht="18.75" customHeight="1">
      <c r="A194" s="54" t="s">
        <v>303</v>
      </c>
      <c r="B194" s="43"/>
      <c r="C194" s="63" t="s">
        <v>304</v>
      </c>
      <c r="D194" s="56" t="s">
        <v>85</v>
      </c>
      <c r="E194" s="57">
        <v>2</v>
      </c>
      <c r="F194" s="58"/>
      <c r="G194" s="59"/>
      <c r="H194" s="60"/>
      <c r="I194" s="60"/>
      <c r="J194" s="61">
        <f>IF(ISNUMBER($F194),IF(ISNUMBER(#REF!),ROUND($F194*#REF!,2),ROUND($F194*$E194,2)),IF(ISNUMBER(#REF!),ROUND($H194*#REF!,2),ROUND($H194*$E194,2)))</f>
        <v>0</v>
      </c>
      <c r="K194" s="49"/>
    </row>
    <row r="195" spans="1:11" ht="15" customHeight="1">
      <c r="A195" s="171"/>
      <c r="B195" s="172"/>
      <c r="C195" s="172"/>
      <c r="D195" s="172"/>
      <c r="E195" s="172"/>
      <c r="F195" s="172"/>
      <c r="J195" s="64">
        <f>J$194</f>
        <v>0</v>
      </c>
      <c r="K195" s="65"/>
    </row>
    <row r="196" spans="1:11" ht="18.75" customHeight="1">
      <c r="A196" s="54" t="s">
        <v>305</v>
      </c>
      <c r="B196" s="43"/>
      <c r="C196" s="55" t="s">
        <v>155</v>
      </c>
      <c r="D196" s="45"/>
      <c r="E196" s="47"/>
      <c r="F196" s="47"/>
      <c r="G196" s="46"/>
      <c r="H196" s="46"/>
      <c r="I196" s="46"/>
      <c r="J196" s="48"/>
      <c r="K196" s="49"/>
    </row>
    <row r="197" spans="1:11" ht="18.75" customHeight="1">
      <c r="A197" s="54" t="s">
        <v>306</v>
      </c>
      <c r="B197" s="43"/>
      <c r="C197" s="63" t="s">
        <v>157</v>
      </c>
      <c r="D197" s="56" t="s">
        <v>55</v>
      </c>
      <c r="E197" s="62">
        <v>35</v>
      </c>
      <c r="F197" s="58"/>
      <c r="G197" s="59"/>
      <c r="H197" s="60"/>
      <c r="I197" s="60"/>
      <c r="J197" s="61">
        <f>IF(ISNUMBER($F197),IF(ISNUMBER(#REF!),ROUND($F197*#REF!,2),ROUND($F197*$E197,2)),IF(ISNUMBER(#REF!),ROUND($H197*#REF!,2),ROUND($H197*$E197,2)))</f>
        <v>0</v>
      </c>
      <c r="K197" s="49"/>
    </row>
    <row r="198" spans="1:11" ht="15" customHeight="1">
      <c r="A198" s="171"/>
      <c r="B198" s="172"/>
      <c r="C198" s="172"/>
      <c r="D198" s="172"/>
      <c r="E198" s="172"/>
      <c r="F198" s="172"/>
      <c r="J198" s="64">
        <f>J$197</f>
        <v>0</v>
      </c>
      <c r="K198" s="65"/>
    </row>
    <row r="199" spans="1:11" ht="18.75" customHeight="1">
      <c r="A199" s="54" t="s">
        <v>307</v>
      </c>
      <c r="B199" s="43"/>
      <c r="C199" s="55" t="s">
        <v>99</v>
      </c>
      <c r="D199" s="45"/>
      <c r="E199" s="47"/>
      <c r="F199" s="47"/>
      <c r="G199" s="46"/>
      <c r="H199" s="46"/>
      <c r="I199" s="46"/>
      <c r="J199" s="48"/>
      <c r="K199" s="49"/>
    </row>
    <row r="200" spans="1:11" ht="18.75" customHeight="1">
      <c r="A200" s="54" t="s">
        <v>308</v>
      </c>
      <c r="B200" s="43"/>
      <c r="C200" s="63" t="s">
        <v>309</v>
      </c>
      <c r="D200" s="56" t="s">
        <v>55</v>
      </c>
      <c r="E200" s="62">
        <v>90</v>
      </c>
      <c r="F200" s="58"/>
      <c r="G200" s="59"/>
      <c r="H200" s="60"/>
      <c r="I200" s="60"/>
      <c r="J200" s="61">
        <f>IF(ISNUMBER($F200),IF(ISNUMBER(#REF!),ROUND($F200*#REF!,2),ROUND($F200*$E200,2)),IF(ISNUMBER(#REF!),ROUND($H200*#REF!,2),ROUND($H200*$E200,2)))</f>
        <v>0</v>
      </c>
      <c r="K200" s="49"/>
    </row>
    <row r="201" spans="1:11" ht="15" customHeight="1">
      <c r="A201" s="171"/>
      <c r="B201" s="172"/>
      <c r="C201" s="172"/>
      <c r="D201" s="172"/>
      <c r="E201" s="172"/>
      <c r="F201" s="172"/>
      <c r="J201" s="64">
        <f>J$200</f>
        <v>0</v>
      </c>
      <c r="K201" s="65"/>
    </row>
    <row r="202" spans="1:11" ht="18.75" customHeight="1">
      <c r="A202" s="54" t="s">
        <v>310</v>
      </c>
      <c r="B202" s="43"/>
      <c r="C202" s="55" t="s">
        <v>311</v>
      </c>
      <c r="D202" s="56" t="s">
        <v>67</v>
      </c>
      <c r="E202" s="66">
        <v>260</v>
      </c>
      <c r="F202" s="58"/>
      <c r="G202" s="59"/>
      <c r="H202" s="60"/>
      <c r="I202" s="60"/>
      <c r="J202" s="61">
        <f>IF(ISNUMBER($F202),IF(ISNUMBER(#REF!),ROUND($F202*#REF!,2),ROUND($F202*$E202,2)),IF(ISNUMBER(#REF!),ROUND($H202*#REF!,2),ROUND($H202*$E202,2)))</f>
        <v>0</v>
      </c>
      <c r="K202" s="49"/>
    </row>
    <row r="203" spans="1:11" ht="18.75" customHeight="1">
      <c r="A203" s="54" t="s">
        <v>312</v>
      </c>
      <c r="B203" s="43"/>
      <c r="C203" s="55" t="s">
        <v>313</v>
      </c>
      <c r="D203" s="56" t="s">
        <v>42</v>
      </c>
      <c r="E203" s="57">
        <v>1</v>
      </c>
      <c r="F203" s="58"/>
      <c r="G203" s="59"/>
      <c r="H203" s="60"/>
      <c r="I203" s="60"/>
      <c r="J203" s="61">
        <f>IF(ISNUMBER($F203),IF(ISNUMBER(#REF!),ROUND($F203*#REF!,2),ROUND($F203*$E203,2)),IF(ISNUMBER(#REF!),ROUND($H203*#REF!,2),ROUND($H203*$E203,2)))</f>
        <v>0</v>
      </c>
      <c r="K203" s="49"/>
    </row>
    <row r="204" spans="1:11" ht="18.75" customHeight="1">
      <c r="A204" s="54" t="s">
        <v>314</v>
      </c>
      <c r="B204" s="43"/>
      <c r="C204" s="55" t="s">
        <v>315</v>
      </c>
      <c r="D204" s="45"/>
      <c r="E204" s="47"/>
      <c r="F204" s="47"/>
      <c r="G204" s="46"/>
      <c r="H204" s="46"/>
      <c r="I204" s="46"/>
      <c r="J204" s="48"/>
      <c r="K204" s="49"/>
    </row>
    <row r="205" spans="1:11" ht="18.75" customHeight="1">
      <c r="A205" s="54" t="s">
        <v>316</v>
      </c>
      <c r="B205" s="43"/>
      <c r="C205" s="63" t="s">
        <v>264</v>
      </c>
      <c r="D205" s="56" t="s">
        <v>85</v>
      </c>
      <c r="E205" s="57">
        <v>1</v>
      </c>
      <c r="F205" s="58"/>
      <c r="G205" s="59"/>
      <c r="H205" s="60"/>
      <c r="I205" s="60"/>
      <c r="J205" s="61">
        <f>IF(ISNUMBER($F205),IF(ISNUMBER(#REF!),ROUND($F205*#REF!,2),ROUND($F205*$E205,2)),IF(ISNUMBER(#REF!),ROUND($H205*#REF!,2),ROUND($H205*$E205,2)))</f>
        <v>0</v>
      </c>
      <c r="K205" s="49"/>
    </row>
    <row r="206" spans="1:11" ht="15" customHeight="1">
      <c r="A206" s="171"/>
      <c r="B206" s="172"/>
      <c r="C206" s="172"/>
      <c r="D206" s="172"/>
      <c r="E206" s="172"/>
      <c r="F206" s="172"/>
      <c r="J206" s="64">
        <f>J$205</f>
        <v>0</v>
      </c>
      <c r="K206" s="65"/>
    </row>
    <row r="207" spans="1:11" ht="15" customHeight="1">
      <c r="A207" s="171" t="s">
        <v>317</v>
      </c>
      <c r="B207" s="172"/>
      <c r="C207" s="172"/>
      <c r="D207" s="172"/>
      <c r="E207" s="172"/>
      <c r="F207" s="172"/>
      <c r="J207" s="64">
        <f>J$184+J$187+SUM(J$190:J$191)+J$194+J$197+J$200+SUM(J$202:J$203)+J$205</f>
        <v>0</v>
      </c>
      <c r="K207" s="65"/>
    </row>
    <row r="208" spans="1:11" ht="22.5" customHeight="1">
      <c r="A208" s="52" t="s">
        <v>318</v>
      </c>
      <c r="B208" s="43"/>
      <c r="C208" s="53" t="s">
        <v>319</v>
      </c>
      <c r="D208" s="45"/>
      <c r="E208" s="47"/>
      <c r="F208" s="47"/>
      <c r="G208" s="46"/>
      <c r="H208" s="46"/>
      <c r="I208" s="46"/>
      <c r="J208" s="48"/>
      <c r="K208" s="49"/>
    </row>
    <row r="209" spans="1:11" ht="18.75" customHeight="1">
      <c r="A209" s="54" t="s">
        <v>320</v>
      </c>
      <c r="B209" s="43"/>
      <c r="C209" s="55" t="s">
        <v>321</v>
      </c>
      <c r="D209" s="45"/>
      <c r="E209" s="47"/>
      <c r="F209" s="47"/>
      <c r="G209" s="46"/>
      <c r="H209" s="46"/>
      <c r="I209" s="46"/>
      <c r="J209" s="48"/>
      <c r="K209" s="49"/>
    </row>
    <row r="210" spans="1:11" ht="18.75" customHeight="1">
      <c r="A210" s="54" t="s">
        <v>322</v>
      </c>
      <c r="B210" s="43"/>
      <c r="C210" s="63" t="s">
        <v>323</v>
      </c>
      <c r="D210" s="45"/>
      <c r="E210" s="47"/>
      <c r="F210" s="47"/>
      <c r="G210" s="46"/>
      <c r="H210" s="46"/>
      <c r="I210" s="46"/>
      <c r="J210" s="48"/>
      <c r="K210" s="49"/>
    </row>
    <row r="211" spans="1:11" ht="18.75" customHeight="1">
      <c r="A211" s="54" t="s">
        <v>324</v>
      </c>
      <c r="B211" s="43"/>
      <c r="C211" s="68" t="s">
        <v>325</v>
      </c>
      <c r="D211" s="45"/>
      <c r="E211" s="47"/>
      <c r="F211" s="47"/>
      <c r="G211" s="46"/>
      <c r="H211" s="46"/>
      <c r="I211" s="46"/>
      <c r="J211" s="48"/>
      <c r="K211" s="49"/>
    </row>
    <row r="212" spans="1:11" ht="18.75" customHeight="1">
      <c r="A212" s="54" t="s">
        <v>326</v>
      </c>
      <c r="B212" s="43"/>
      <c r="C212" s="69" t="s">
        <v>327</v>
      </c>
      <c r="D212" s="56"/>
      <c r="E212" s="66"/>
      <c r="F212" s="58"/>
      <c r="G212" s="59"/>
      <c r="H212" s="60"/>
      <c r="I212" s="60"/>
      <c r="J212" s="61"/>
      <c r="K212" s="49"/>
    </row>
    <row r="213" spans="1:11" ht="27.75" customHeight="1">
      <c r="A213" s="54" t="s">
        <v>328</v>
      </c>
      <c r="B213" s="43"/>
      <c r="C213" s="70" t="s">
        <v>329</v>
      </c>
      <c r="D213" s="56" t="s">
        <v>55</v>
      </c>
      <c r="E213" s="62">
        <v>10</v>
      </c>
      <c r="F213" s="58"/>
      <c r="G213" s="59"/>
      <c r="H213" s="60"/>
      <c r="I213" s="60"/>
      <c r="J213" s="61">
        <f>IF(ISNUMBER($F213),IF(ISNUMBER(#REF!),ROUND($F213*#REF!,2),ROUND($F213*$E213,2)),IF(ISNUMBER(#REF!),ROUND($H213*#REF!,2),ROUND($H213*$E213,2)))</f>
        <v>0</v>
      </c>
      <c r="K213" s="49"/>
    </row>
    <row r="214" spans="1:11" ht="18.75" customHeight="1">
      <c r="A214" s="54" t="s">
        <v>330</v>
      </c>
      <c r="B214" s="43"/>
      <c r="C214" s="69" t="s">
        <v>331</v>
      </c>
      <c r="D214" s="56"/>
      <c r="E214" s="67"/>
      <c r="F214" s="58"/>
      <c r="G214" s="59"/>
      <c r="H214" s="60"/>
      <c r="I214" s="60"/>
      <c r="J214" s="61"/>
      <c r="K214" s="49"/>
    </row>
    <row r="215" spans="1:11" ht="27.75" customHeight="1">
      <c r="A215" s="54" t="s">
        <v>332</v>
      </c>
      <c r="B215" s="43"/>
      <c r="C215" s="70" t="s">
        <v>329</v>
      </c>
      <c r="D215" s="56" t="s">
        <v>67</v>
      </c>
      <c r="E215" s="66">
        <v>150</v>
      </c>
      <c r="F215" s="58"/>
      <c r="G215" s="59"/>
      <c r="H215" s="60"/>
      <c r="I215" s="60"/>
      <c r="J215" s="61">
        <f>IF(ISNUMBER($F215),IF(ISNUMBER(#REF!),ROUND($F215*#REF!,2),ROUND($F215*$E215,2)),IF(ISNUMBER(#REF!),ROUND($H215*#REF!,2),ROUND($H215*$E215,2)))</f>
        <v>0</v>
      </c>
      <c r="K215" s="49"/>
    </row>
    <row r="216" spans="1:11" ht="18.75" customHeight="1">
      <c r="A216" s="54" t="s">
        <v>333</v>
      </c>
      <c r="B216" s="43"/>
      <c r="C216" s="63" t="s">
        <v>334</v>
      </c>
      <c r="D216" s="45"/>
      <c r="E216" s="47"/>
      <c r="F216" s="47"/>
      <c r="G216" s="46"/>
      <c r="H216" s="46"/>
      <c r="I216" s="46"/>
      <c r="J216" s="48"/>
      <c r="K216" s="49"/>
    </row>
    <row r="217" spans="1:11" ht="18.75" customHeight="1">
      <c r="A217" s="54" t="s">
        <v>335</v>
      </c>
      <c r="B217" s="43"/>
      <c r="C217" s="68" t="s">
        <v>336</v>
      </c>
      <c r="D217" s="45"/>
      <c r="E217" s="47"/>
      <c r="F217" s="47"/>
      <c r="G217" s="46"/>
      <c r="H217" s="46"/>
      <c r="I217" s="46"/>
      <c r="J217" s="48"/>
      <c r="K217" s="49"/>
    </row>
    <row r="218" spans="1:11" ht="18.75" customHeight="1">
      <c r="A218" s="54" t="s">
        <v>337</v>
      </c>
      <c r="B218" s="43"/>
      <c r="C218" s="69" t="s">
        <v>338</v>
      </c>
      <c r="D218" s="56" t="s">
        <v>85</v>
      </c>
      <c r="E218" s="57">
        <v>2</v>
      </c>
      <c r="F218" s="58"/>
      <c r="G218" s="59"/>
      <c r="H218" s="60"/>
      <c r="I218" s="60"/>
      <c r="J218" s="61">
        <f>IF(ISNUMBER($F218),IF(ISNUMBER(#REF!),ROUND($F218*#REF!,2),ROUND($F218*$E218,2)),IF(ISNUMBER(#REF!),ROUND($H218*#REF!,2),ROUND($H218*$E218,2)))</f>
        <v>0</v>
      </c>
      <c r="K218" s="49"/>
    </row>
    <row r="219" spans="1:11" ht="18.75" customHeight="1">
      <c r="A219" s="54" t="s">
        <v>339</v>
      </c>
      <c r="B219" s="43"/>
      <c r="C219" s="63" t="s">
        <v>340</v>
      </c>
      <c r="D219" s="45"/>
      <c r="E219" s="47"/>
      <c r="F219" s="47"/>
      <c r="G219" s="46"/>
      <c r="H219" s="46"/>
      <c r="I219" s="46"/>
      <c r="J219" s="48"/>
      <c r="K219" s="49"/>
    </row>
    <row r="220" spans="1:11" ht="18.75" customHeight="1">
      <c r="A220" s="54" t="s">
        <v>341</v>
      </c>
      <c r="B220" s="43"/>
      <c r="C220" s="68" t="s">
        <v>342</v>
      </c>
      <c r="D220" s="45"/>
      <c r="E220" s="47"/>
      <c r="F220" s="47"/>
      <c r="G220" s="46"/>
      <c r="H220" s="46"/>
      <c r="I220" s="46"/>
      <c r="J220" s="48"/>
      <c r="K220" s="49"/>
    </row>
    <row r="221" spans="1:11" ht="18.75" customHeight="1">
      <c r="A221" s="54" t="s">
        <v>343</v>
      </c>
      <c r="B221" s="43"/>
      <c r="C221" s="69" t="s">
        <v>344</v>
      </c>
      <c r="D221" s="56" t="s">
        <v>67</v>
      </c>
      <c r="E221" s="66">
        <v>150</v>
      </c>
      <c r="F221" s="58"/>
      <c r="G221" s="59"/>
      <c r="H221" s="60"/>
      <c r="I221" s="60"/>
      <c r="J221" s="61">
        <f>IF(ISNUMBER($F221),IF(ISNUMBER(#REF!),ROUND($F221*#REF!,2),ROUND($F221*$E221,2)),IF(ISNUMBER(#REF!),ROUND($H221*#REF!,2),ROUND($H221*$E221,2)))</f>
        <v>0</v>
      </c>
      <c r="K221" s="49"/>
    </row>
    <row r="222" spans="1:11" ht="15" customHeight="1">
      <c r="A222" s="171"/>
      <c r="B222" s="172"/>
      <c r="C222" s="172"/>
      <c r="D222" s="172"/>
      <c r="E222" s="172"/>
      <c r="F222" s="172"/>
      <c r="J222" s="64">
        <f>SUM(J$212:J$215)+J$218+J$221</f>
        <v>0</v>
      </c>
      <c r="K222" s="65"/>
    </row>
    <row r="223" spans="1:11" ht="18.75" customHeight="1">
      <c r="A223" s="54" t="s">
        <v>345</v>
      </c>
      <c r="B223" s="43"/>
      <c r="C223" s="55" t="s">
        <v>346</v>
      </c>
      <c r="D223" s="45"/>
      <c r="E223" s="47"/>
      <c r="F223" s="47"/>
      <c r="G223" s="46"/>
      <c r="H223" s="46"/>
      <c r="I223" s="46"/>
      <c r="J223" s="48"/>
      <c r="K223" s="49"/>
    </row>
    <row r="224" spans="1:11" ht="18.75" customHeight="1">
      <c r="A224" s="54" t="s">
        <v>347</v>
      </c>
      <c r="B224" s="43"/>
      <c r="C224" s="63" t="s">
        <v>348</v>
      </c>
      <c r="D224" s="45"/>
      <c r="E224" s="47"/>
      <c r="F224" s="47"/>
      <c r="G224" s="46"/>
      <c r="H224" s="46"/>
      <c r="I224" s="46"/>
      <c r="J224" s="48"/>
      <c r="K224" s="49"/>
    </row>
    <row r="225" spans="1:11" ht="18.75" customHeight="1">
      <c r="A225" s="54" t="s">
        <v>349</v>
      </c>
      <c r="B225" s="43"/>
      <c r="C225" s="68" t="s">
        <v>350</v>
      </c>
      <c r="D225" s="45"/>
      <c r="E225" s="47"/>
      <c r="F225" s="47"/>
      <c r="G225" s="46"/>
      <c r="H225" s="46"/>
      <c r="I225" s="46"/>
      <c r="J225" s="48"/>
      <c r="K225" s="49"/>
    </row>
    <row r="226" spans="1:11" ht="18.75" customHeight="1">
      <c r="A226" s="54" t="s">
        <v>351</v>
      </c>
      <c r="B226" s="43"/>
      <c r="C226" s="69" t="s">
        <v>352</v>
      </c>
      <c r="D226" s="45"/>
      <c r="E226" s="47"/>
      <c r="F226" s="47"/>
      <c r="G226" s="46"/>
      <c r="H226" s="46"/>
      <c r="I226" s="46"/>
      <c r="J226" s="48"/>
      <c r="K226" s="49"/>
    </row>
    <row r="227" spans="1:11" ht="27.75" customHeight="1">
      <c r="A227" s="54" t="s">
        <v>353</v>
      </c>
      <c r="B227" s="43"/>
      <c r="C227" s="70" t="s">
        <v>354</v>
      </c>
      <c r="D227" s="56" t="s">
        <v>67</v>
      </c>
      <c r="E227" s="66">
        <v>120</v>
      </c>
      <c r="F227" s="58"/>
      <c r="G227" s="59"/>
      <c r="H227" s="60"/>
      <c r="I227" s="60"/>
      <c r="J227" s="61">
        <f>IF(ISNUMBER($F227),IF(ISNUMBER(#REF!),ROUND($F227*#REF!,2),ROUND($F227*$E227,2)),IF(ISNUMBER(#REF!),ROUND($H227*#REF!,2),ROUND($H227*$E227,2)))</f>
        <v>0</v>
      </c>
      <c r="K227" s="49"/>
    </row>
    <row r="228" spans="1:11" ht="15" customHeight="1">
      <c r="A228" s="171"/>
      <c r="B228" s="172"/>
      <c r="C228" s="172"/>
      <c r="D228" s="172"/>
      <c r="E228" s="172"/>
      <c r="F228" s="172"/>
      <c r="J228" s="64">
        <f>J$227</f>
        <v>0</v>
      </c>
      <c r="K228" s="65"/>
    </row>
    <row r="229" spans="1:11" ht="18.75" customHeight="1">
      <c r="A229" s="54" t="s">
        <v>355</v>
      </c>
      <c r="B229" s="43"/>
      <c r="C229" s="55" t="s">
        <v>356</v>
      </c>
      <c r="D229" s="56" t="s">
        <v>85</v>
      </c>
      <c r="E229" s="57">
        <v>1</v>
      </c>
      <c r="F229" s="58"/>
      <c r="G229" s="59"/>
      <c r="H229" s="60"/>
      <c r="I229" s="60"/>
      <c r="J229" s="61">
        <f>IF(ISNUMBER($F229),IF(ISNUMBER(#REF!),ROUND($F229*#REF!,2),ROUND($F229*$E229,2)),IF(ISNUMBER(#REF!),ROUND($H229*#REF!,2),ROUND($H229*$E229,2)))</f>
        <v>0</v>
      </c>
      <c r="K229" s="49"/>
    </row>
    <row r="230" spans="1:11" ht="15" customHeight="1">
      <c r="A230" s="171" t="s">
        <v>357</v>
      </c>
      <c r="B230" s="172"/>
      <c r="C230" s="172"/>
      <c r="D230" s="172"/>
      <c r="E230" s="172"/>
      <c r="F230" s="172"/>
      <c r="J230" s="64">
        <f>SUM(J$212:J$215)+J$218+J$221+J$227+J$229</f>
        <v>0</v>
      </c>
      <c r="K230" s="65"/>
    </row>
    <row r="231" spans="1:11" ht="22.5" customHeight="1">
      <c r="A231" s="52" t="s">
        <v>358</v>
      </c>
      <c r="B231" s="43"/>
      <c r="C231" s="53" t="s">
        <v>359</v>
      </c>
      <c r="D231" s="45"/>
      <c r="E231" s="47"/>
      <c r="F231" s="47"/>
      <c r="G231" s="46"/>
      <c r="H231" s="46"/>
      <c r="I231" s="46"/>
      <c r="J231" s="48"/>
      <c r="K231" s="49"/>
    </row>
    <row r="232" spans="1:11" ht="18.75" customHeight="1">
      <c r="A232" s="54" t="s">
        <v>360</v>
      </c>
      <c r="B232" s="43"/>
      <c r="C232" s="55" t="s">
        <v>361</v>
      </c>
      <c r="D232" s="56" t="s">
        <v>67</v>
      </c>
      <c r="E232" s="66">
        <v>120</v>
      </c>
      <c r="F232" s="58"/>
      <c r="G232" s="59"/>
      <c r="H232" s="60"/>
      <c r="I232" s="60"/>
      <c r="J232" s="61">
        <f>IF(ISNUMBER($F232),IF(ISNUMBER(#REF!),ROUND($F232*#REF!,2),ROUND($F232*$E232,2)),IF(ISNUMBER(#REF!),ROUND($H232*#REF!,2),ROUND($H232*$E232,2)))</f>
        <v>0</v>
      </c>
      <c r="K232" s="49"/>
    </row>
    <row r="233" spans="1:11" ht="18.75" customHeight="1">
      <c r="A233" s="103" t="s">
        <v>362</v>
      </c>
      <c r="B233" s="97"/>
      <c r="C233" s="104" t="s">
        <v>363</v>
      </c>
      <c r="D233" s="99"/>
      <c r="E233" s="101"/>
      <c r="F233" s="101"/>
      <c r="G233" s="100"/>
      <c r="H233" s="100"/>
      <c r="I233" s="100"/>
      <c r="J233" s="102"/>
      <c r="K233" s="49"/>
    </row>
    <row r="234" spans="1:11" ht="18.75" customHeight="1">
      <c r="A234" s="103" t="s">
        <v>364</v>
      </c>
      <c r="B234" s="97"/>
      <c r="C234" s="105" t="s">
        <v>365</v>
      </c>
      <c r="D234" s="106" t="s">
        <v>55</v>
      </c>
      <c r="E234" s="122"/>
      <c r="F234" s="128"/>
      <c r="G234" s="129"/>
      <c r="H234" s="130"/>
      <c r="I234" s="130"/>
      <c r="J234" s="131"/>
      <c r="K234" s="49"/>
    </row>
    <row r="235" spans="1:11" ht="27.75" customHeight="1">
      <c r="A235" s="103" t="s">
        <v>366</v>
      </c>
      <c r="B235" s="97"/>
      <c r="C235" s="105" t="s">
        <v>367</v>
      </c>
      <c r="D235" s="106" t="s">
        <v>55</v>
      </c>
      <c r="E235" s="122"/>
      <c r="F235" s="128"/>
      <c r="G235" s="129"/>
      <c r="H235" s="130"/>
      <c r="I235" s="130"/>
      <c r="J235" s="131"/>
      <c r="K235" s="49"/>
    </row>
    <row r="236" spans="1:11" ht="18.75" customHeight="1">
      <c r="A236" s="103" t="s">
        <v>368</v>
      </c>
      <c r="B236" s="97"/>
      <c r="C236" s="105" t="s">
        <v>369</v>
      </c>
      <c r="D236" s="106" t="s">
        <v>72</v>
      </c>
      <c r="E236" s="123"/>
      <c r="F236" s="128"/>
      <c r="G236" s="129"/>
      <c r="H236" s="130"/>
      <c r="I236" s="130"/>
      <c r="J236" s="131"/>
      <c r="K236" s="49"/>
    </row>
    <row r="237" spans="1:11" ht="15" customHeight="1">
      <c r="A237" s="171"/>
      <c r="B237" s="172"/>
      <c r="C237" s="172"/>
      <c r="D237" s="172"/>
      <c r="E237" s="172"/>
      <c r="F237" s="172"/>
      <c r="J237" s="64">
        <f>SUM(J$234:J$236)</f>
        <v>0</v>
      </c>
      <c r="K237" s="65"/>
    </row>
    <row r="238" spans="1:11" ht="27.75" customHeight="1">
      <c r="A238" s="54" t="s">
        <v>370</v>
      </c>
      <c r="B238" s="43"/>
      <c r="C238" s="55" t="s">
        <v>371</v>
      </c>
      <c r="D238" s="56" t="s">
        <v>72</v>
      </c>
      <c r="E238" s="66">
        <v>9150</v>
      </c>
      <c r="F238" s="58"/>
      <c r="G238" s="59"/>
      <c r="H238" s="60"/>
      <c r="I238" s="60"/>
      <c r="J238" s="61">
        <f>IF(ISNUMBER($F238),IF(ISNUMBER(#REF!),ROUND($F238*#REF!,2),ROUND($F238*$E238,2)),IF(ISNUMBER(#REF!),ROUND($H238*#REF!,2),ROUND($H238*$E238,2)))</f>
        <v>0</v>
      </c>
      <c r="K238" s="49"/>
    </row>
    <row r="239" spans="1:11" ht="18.75" customHeight="1">
      <c r="A239" s="87" t="s">
        <v>372</v>
      </c>
      <c r="B239" s="81"/>
      <c r="C239" s="88" t="s">
        <v>373</v>
      </c>
      <c r="D239" s="83"/>
      <c r="E239" s="85"/>
      <c r="F239" s="85"/>
      <c r="G239" s="84"/>
      <c r="H239" s="84"/>
      <c r="I239" s="84"/>
      <c r="J239" s="86"/>
      <c r="K239" s="49"/>
    </row>
    <row r="240" spans="1:11" ht="18.75" customHeight="1">
      <c r="A240" s="87" t="s">
        <v>374</v>
      </c>
      <c r="B240" s="81"/>
      <c r="C240" s="95" t="s">
        <v>375</v>
      </c>
      <c r="D240" s="89" t="s">
        <v>72</v>
      </c>
      <c r="E240" s="121"/>
      <c r="F240" s="124"/>
      <c r="G240" s="125"/>
      <c r="H240" s="126"/>
      <c r="I240" s="126"/>
      <c r="J240" s="127"/>
      <c r="K240" s="49"/>
    </row>
    <row r="241" spans="1:11" ht="18.75" customHeight="1">
      <c r="A241" s="87" t="s">
        <v>376</v>
      </c>
      <c r="B241" s="81"/>
      <c r="C241" s="95" t="s">
        <v>377</v>
      </c>
      <c r="D241" s="89" t="s">
        <v>72</v>
      </c>
      <c r="E241" s="121"/>
      <c r="F241" s="124"/>
      <c r="G241" s="125"/>
      <c r="H241" s="126"/>
      <c r="I241" s="126"/>
      <c r="J241" s="127"/>
      <c r="K241" s="49"/>
    </row>
    <row r="242" spans="1:11" ht="18.75" customHeight="1">
      <c r="A242" s="87" t="s">
        <v>378</v>
      </c>
      <c r="B242" s="81"/>
      <c r="C242" s="95" t="s">
        <v>379</v>
      </c>
      <c r="D242" s="89" t="s">
        <v>72</v>
      </c>
      <c r="E242" s="121"/>
      <c r="F242" s="124"/>
      <c r="G242" s="125"/>
      <c r="H242" s="126"/>
      <c r="I242" s="126"/>
      <c r="J242" s="127"/>
      <c r="K242" s="49"/>
    </row>
    <row r="243" spans="1:11" ht="15" customHeight="1">
      <c r="A243" s="171"/>
      <c r="B243" s="172"/>
      <c r="C243" s="172"/>
      <c r="D243" s="172"/>
      <c r="E243" s="172"/>
      <c r="F243" s="172"/>
      <c r="J243" s="64">
        <f>SUM(J$240:J$242)</f>
        <v>0</v>
      </c>
      <c r="K243" s="65"/>
    </row>
    <row r="244" spans="1:11" ht="18.75" customHeight="1">
      <c r="A244" s="54" t="s">
        <v>380</v>
      </c>
      <c r="B244" s="43"/>
      <c r="C244" s="55" t="s">
        <v>381</v>
      </c>
      <c r="D244" s="45"/>
      <c r="E244" s="47"/>
      <c r="F244" s="47"/>
      <c r="G244" s="46"/>
      <c r="H244" s="46"/>
      <c r="I244" s="46"/>
      <c r="J244" s="48"/>
      <c r="K244" s="49"/>
    </row>
    <row r="245" spans="1:11" ht="18.75" customHeight="1">
      <c r="A245" s="54" t="s">
        <v>382</v>
      </c>
      <c r="B245" s="43"/>
      <c r="C245" s="63" t="s">
        <v>383</v>
      </c>
      <c r="D245" s="56" t="s">
        <v>72</v>
      </c>
      <c r="E245" s="66">
        <v>4200</v>
      </c>
      <c r="F245" s="58"/>
      <c r="G245" s="59"/>
      <c r="H245" s="60"/>
      <c r="I245" s="60"/>
      <c r="J245" s="61">
        <f>IF(ISNUMBER($F245),IF(ISNUMBER(#REF!),ROUND($F245*#REF!,2),ROUND($F245*$E245,2)),IF(ISNUMBER(#REF!),ROUND($H245*#REF!,2),ROUND($H245*$E245,2)))</f>
        <v>0</v>
      </c>
      <c r="K245" s="49"/>
    </row>
    <row r="246" spans="1:11" ht="18.75" customHeight="1">
      <c r="A246" s="54" t="s">
        <v>384</v>
      </c>
      <c r="B246" s="43"/>
      <c r="C246" s="63" t="s">
        <v>385</v>
      </c>
      <c r="D246" s="56" t="s">
        <v>72</v>
      </c>
      <c r="E246" s="66">
        <v>4200</v>
      </c>
      <c r="F246" s="58"/>
      <c r="G246" s="59"/>
      <c r="H246" s="60"/>
      <c r="I246" s="60"/>
      <c r="J246" s="61">
        <f>IF(ISNUMBER($F246),IF(ISNUMBER(#REF!),ROUND($F246*#REF!,2),ROUND($F246*$E246,2)),IF(ISNUMBER(#REF!),ROUND($H246*#REF!,2),ROUND($H246*$E246,2)))</f>
        <v>0</v>
      </c>
      <c r="K246" s="49"/>
    </row>
    <row r="247" spans="1:11" ht="15" customHeight="1">
      <c r="A247" s="171"/>
      <c r="B247" s="172"/>
      <c r="C247" s="172"/>
      <c r="D247" s="172"/>
      <c r="E247" s="172"/>
      <c r="F247" s="172"/>
      <c r="J247" s="64">
        <f>SUM(J$245:J$246)</f>
        <v>0</v>
      </c>
      <c r="K247" s="65"/>
    </row>
    <row r="248" spans="1:11" ht="18.75" customHeight="1">
      <c r="A248" s="87" t="s">
        <v>386</v>
      </c>
      <c r="B248" s="81"/>
      <c r="C248" s="88" t="s">
        <v>387</v>
      </c>
      <c r="D248" s="83"/>
      <c r="E248" s="85"/>
      <c r="F248" s="85"/>
      <c r="G248" s="84"/>
      <c r="H248" s="84"/>
      <c r="I248" s="84"/>
      <c r="J248" s="86"/>
      <c r="K248" s="49"/>
    </row>
    <row r="249" spans="1:11" ht="18.75" customHeight="1">
      <c r="A249" s="87" t="s">
        <v>388</v>
      </c>
      <c r="B249" s="81"/>
      <c r="C249" s="95" t="s">
        <v>389</v>
      </c>
      <c r="D249" s="89" t="s">
        <v>72</v>
      </c>
      <c r="E249" s="121"/>
      <c r="F249" s="124"/>
      <c r="G249" s="125"/>
      <c r="H249" s="126"/>
      <c r="I249" s="126"/>
      <c r="J249" s="127"/>
      <c r="K249" s="49"/>
    </row>
    <row r="250" spans="1:11" ht="15" customHeight="1">
      <c r="A250" s="171"/>
      <c r="B250" s="172"/>
      <c r="C250" s="172"/>
      <c r="D250" s="172"/>
      <c r="E250" s="172"/>
      <c r="F250" s="172"/>
      <c r="J250" s="64">
        <f>J$249</f>
        <v>0</v>
      </c>
      <c r="K250" s="65"/>
    </row>
    <row r="251" spans="1:11" ht="18.75" customHeight="1">
      <c r="A251" s="54" t="s">
        <v>390</v>
      </c>
      <c r="B251" s="43"/>
      <c r="C251" s="55" t="s">
        <v>391</v>
      </c>
      <c r="D251" s="56"/>
      <c r="E251" s="66"/>
      <c r="F251" s="58"/>
      <c r="G251" s="59"/>
      <c r="H251" s="60"/>
      <c r="I251" s="60"/>
      <c r="J251" s="61"/>
      <c r="K251" s="49"/>
    </row>
    <row r="252" spans="1:11" ht="27.75" customHeight="1">
      <c r="A252" s="54" t="s">
        <v>392</v>
      </c>
      <c r="B252" s="43"/>
      <c r="C252" s="63" t="s">
        <v>393</v>
      </c>
      <c r="D252" s="56" t="s">
        <v>72</v>
      </c>
      <c r="E252" s="66">
        <v>4560</v>
      </c>
      <c r="F252" s="58"/>
      <c r="G252" s="59"/>
      <c r="H252" s="60"/>
      <c r="I252" s="60"/>
      <c r="J252" s="61">
        <f>IF(ISNUMBER($F252),IF(ISNUMBER(#REF!),ROUND($F252*#REF!,2),ROUND($F252*$E252,2)),IF(ISNUMBER(#REF!),ROUND($H252*#REF!,2),ROUND($H252*$E252,2)))</f>
        <v>0</v>
      </c>
      <c r="K252" s="49"/>
    </row>
    <row r="253" spans="1:11" ht="15" customHeight="1">
      <c r="A253" s="171"/>
      <c r="B253" s="172"/>
      <c r="C253" s="172"/>
      <c r="D253" s="172"/>
      <c r="E253" s="172"/>
      <c r="F253" s="172"/>
      <c r="J253" s="64">
        <f>J$252</f>
        <v>0</v>
      </c>
      <c r="K253" s="65"/>
    </row>
    <row r="254" spans="1:11" ht="18.75" customHeight="1">
      <c r="A254" s="54" t="s">
        <v>394</v>
      </c>
      <c r="B254" s="43"/>
      <c r="C254" s="55" t="s">
        <v>395</v>
      </c>
      <c r="D254" s="45"/>
      <c r="E254" s="47"/>
      <c r="F254" s="47"/>
      <c r="G254" s="46"/>
      <c r="H254" s="46"/>
      <c r="I254" s="46"/>
      <c r="J254" s="48"/>
      <c r="K254" s="49"/>
    </row>
    <row r="255" spans="1:11" ht="18.75" customHeight="1">
      <c r="A255" s="54" t="s">
        <v>396</v>
      </c>
      <c r="B255" s="43"/>
      <c r="C255" s="63" t="s">
        <v>397</v>
      </c>
      <c r="D255" s="45"/>
      <c r="E255" s="47"/>
      <c r="F255" s="47"/>
      <c r="G255" s="46"/>
      <c r="H255" s="46"/>
      <c r="I255" s="46"/>
      <c r="J255" s="48"/>
      <c r="K255" s="49"/>
    </row>
    <row r="256" spans="1:11" ht="27.75" customHeight="1">
      <c r="A256" s="54" t="s">
        <v>398</v>
      </c>
      <c r="B256" s="43"/>
      <c r="C256" s="68" t="s">
        <v>399</v>
      </c>
      <c r="D256" s="56" t="s">
        <v>67</v>
      </c>
      <c r="E256" s="66">
        <v>2000</v>
      </c>
      <c r="F256" s="58"/>
      <c r="G256" s="59"/>
      <c r="H256" s="60"/>
      <c r="I256" s="60"/>
      <c r="J256" s="61">
        <f>IF(ISNUMBER($F256),IF(ISNUMBER(#REF!),ROUND($F256*#REF!,2),ROUND($F256*$E256,2)),IF(ISNUMBER(#REF!),ROUND($H256*#REF!,2),ROUND($H256*$E256,2)))</f>
        <v>0</v>
      </c>
      <c r="K256" s="49"/>
    </row>
    <row r="257" spans="1:11" ht="15" customHeight="1">
      <c r="A257" s="171"/>
      <c r="B257" s="172"/>
      <c r="C257" s="172"/>
      <c r="D257" s="172"/>
      <c r="E257" s="172"/>
      <c r="F257" s="172"/>
      <c r="J257" s="64">
        <f>J$256</f>
        <v>0</v>
      </c>
      <c r="K257" s="65"/>
    </row>
    <row r="258" spans="1:11" ht="18.75" customHeight="1">
      <c r="A258" s="54" t="s">
        <v>400</v>
      </c>
      <c r="B258" s="43"/>
      <c r="C258" s="55" t="s">
        <v>401</v>
      </c>
      <c r="D258" s="45"/>
      <c r="E258" s="47"/>
      <c r="F258" s="47"/>
      <c r="G258" s="46"/>
      <c r="H258" s="46"/>
      <c r="I258" s="46"/>
      <c r="J258" s="48"/>
      <c r="K258" s="49"/>
    </row>
    <row r="259" spans="1:11" ht="18.75" customHeight="1">
      <c r="A259" s="54" t="s">
        <v>402</v>
      </c>
      <c r="B259" s="43"/>
      <c r="C259" s="63" t="s">
        <v>84</v>
      </c>
      <c r="D259" s="56" t="s">
        <v>85</v>
      </c>
      <c r="E259" s="57">
        <v>10</v>
      </c>
      <c r="F259" s="58"/>
      <c r="G259" s="59"/>
      <c r="H259" s="60"/>
      <c r="I259" s="60"/>
      <c r="J259" s="61">
        <f>IF(ISNUMBER($F259),IF(ISNUMBER(#REF!),ROUND($F259*#REF!,2),ROUND($F259*$E259,2)),IF(ISNUMBER(#REF!),ROUND($H259*#REF!,2),ROUND($H259*$E259,2)))</f>
        <v>0</v>
      </c>
      <c r="K259" s="49"/>
    </row>
    <row r="260" spans="1:11" ht="18.75" customHeight="1">
      <c r="A260" s="54" t="s">
        <v>403</v>
      </c>
      <c r="B260" s="43"/>
      <c r="C260" s="63" t="s">
        <v>87</v>
      </c>
      <c r="D260" s="56" t="s">
        <v>85</v>
      </c>
      <c r="E260" s="57">
        <v>2</v>
      </c>
      <c r="F260" s="58"/>
      <c r="G260" s="59"/>
      <c r="H260" s="60"/>
      <c r="I260" s="60"/>
      <c r="J260" s="61">
        <f>IF(ISNUMBER($F260),IF(ISNUMBER(#REF!),ROUND($F260*#REF!,2),ROUND($F260*$E260,2)),IF(ISNUMBER(#REF!),ROUND($H260*#REF!,2),ROUND($H260*$E260,2)))</f>
        <v>0</v>
      </c>
      <c r="K260" s="49"/>
    </row>
    <row r="261" spans="1:11" ht="15" customHeight="1">
      <c r="A261" s="171"/>
      <c r="B261" s="172"/>
      <c r="C261" s="172"/>
      <c r="D261" s="172"/>
      <c r="E261" s="172"/>
      <c r="F261" s="172"/>
      <c r="J261" s="64">
        <f>SUM(J$259:J$260)</f>
        <v>0</v>
      </c>
      <c r="K261" s="65"/>
    </row>
    <row r="262" spans="1:11" ht="18.75" customHeight="1">
      <c r="A262" s="54" t="s">
        <v>404</v>
      </c>
      <c r="B262" s="43"/>
      <c r="C262" s="55" t="s">
        <v>405</v>
      </c>
      <c r="D262" s="45"/>
      <c r="E262" s="47"/>
      <c r="F262" s="47"/>
      <c r="G262" s="46"/>
      <c r="H262" s="46"/>
      <c r="I262" s="46"/>
      <c r="J262" s="48"/>
      <c r="K262" s="49"/>
    </row>
    <row r="263" spans="1:11" ht="18.75" customHeight="1">
      <c r="A263" s="54" t="s">
        <v>406</v>
      </c>
      <c r="B263" s="43"/>
      <c r="C263" s="63" t="s">
        <v>407</v>
      </c>
      <c r="D263" s="56" t="s">
        <v>85</v>
      </c>
      <c r="E263" s="57">
        <v>5</v>
      </c>
      <c r="F263" s="58"/>
      <c r="G263" s="59"/>
      <c r="H263" s="60"/>
      <c r="I263" s="60"/>
      <c r="J263" s="61">
        <f>IF(ISNUMBER($F263),IF(ISNUMBER(#REF!),ROUND($F263*#REF!,2),ROUND($F263*$E263,2)),IF(ISNUMBER(#REF!),ROUND($H263*#REF!,2),ROUND($H263*$E263,2)))</f>
        <v>0</v>
      </c>
      <c r="K263" s="49"/>
    </row>
    <row r="264" spans="1:11" ht="15" customHeight="1">
      <c r="A264" s="171"/>
      <c r="B264" s="172"/>
      <c r="C264" s="172"/>
      <c r="D264" s="172"/>
      <c r="E264" s="172"/>
      <c r="F264" s="172"/>
      <c r="J264" s="64">
        <f>J$263</f>
        <v>0</v>
      </c>
      <c r="K264" s="65"/>
    </row>
    <row r="265" spans="1:11" ht="18.75" customHeight="1">
      <c r="A265" s="54" t="s">
        <v>408</v>
      </c>
      <c r="B265" s="43"/>
      <c r="C265" s="55" t="s">
        <v>409</v>
      </c>
      <c r="D265" s="56" t="s">
        <v>85</v>
      </c>
      <c r="E265" s="57">
        <v>1</v>
      </c>
      <c r="F265" s="58"/>
      <c r="G265" s="59"/>
      <c r="H265" s="60"/>
      <c r="I265" s="60"/>
      <c r="J265" s="61">
        <f>IF(ISNUMBER($F265),IF(ISNUMBER(#REF!),ROUND($F265*#REF!,2),ROUND($F265*$E265,2)),IF(ISNUMBER(#REF!),ROUND($H265*#REF!,2),ROUND($H265*$E265,2)))</f>
        <v>0</v>
      </c>
      <c r="K265" s="49"/>
    </row>
    <row r="266" spans="1:11" ht="15" customHeight="1">
      <c r="A266" s="171" t="s">
        <v>410</v>
      </c>
      <c r="B266" s="172"/>
      <c r="C266" s="172"/>
      <c r="D266" s="172"/>
      <c r="E266" s="172"/>
      <c r="F266" s="172"/>
      <c r="J266" s="64">
        <f>J$232+SUM(J$234:J$236)+J$238+SUM(J$240:J$242)+SUM(J$245:J$246)+J$249+SUM(J$251:J$252)+J$256+SUM(J$259:J$260)+J$263+J$265</f>
        <v>0</v>
      </c>
      <c r="K266" s="65"/>
    </row>
    <row r="267" spans="1:11" ht="22.5" customHeight="1">
      <c r="A267" s="52" t="s">
        <v>411</v>
      </c>
      <c r="B267" s="43"/>
      <c r="C267" s="53" t="s">
        <v>412</v>
      </c>
      <c r="D267" s="45"/>
      <c r="E267" s="47"/>
      <c r="F267" s="47"/>
      <c r="G267" s="46"/>
      <c r="H267" s="46"/>
      <c r="I267" s="46"/>
      <c r="J267" s="48"/>
      <c r="K267" s="49"/>
    </row>
    <row r="268" spans="1:11" ht="18.75" customHeight="1">
      <c r="A268" s="54" t="s">
        <v>413</v>
      </c>
      <c r="B268" s="43"/>
      <c r="C268" s="55" t="s">
        <v>414</v>
      </c>
      <c r="D268" s="45"/>
      <c r="E268" s="47"/>
      <c r="F268" s="47"/>
      <c r="G268" s="46"/>
      <c r="H268" s="46"/>
      <c r="I268" s="46"/>
      <c r="J268" s="48"/>
      <c r="K268" s="49"/>
    </row>
    <row r="269" spans="1:11" ht="18.75" customHeight="1">
      <c r="A269" s="54" t="s">
        <v>415</v>
      </c>
      <c r="B269" s="43"/>
      <c r="C269" s="63" t="s">
        <v>416</v>
      </c>
      <c r="D269" s="56" t="s">
        <v>72</v>
      </c>
      <c r="E269" s="66">
        <v>30</v>
      </c>
      <c r="F269" s="58"/>
      <c r="G269" s="59"/>
      <c r="H269" s="60"/>
      <c r="I269" s="60"/>
      <c r="J269" s="61">
        <f>IF(ISNUMBER($F269),IF(ISNUMBER(#REF!),ROUND($F269*#REF!,2),ROUND($F269*$E269,2)),IF(ISNUMBER(#REF!),ROUND($H269*#REF!,2),ROUND($H269*$E269,2)))</f>
        <v>0</v>
      </c>
      <c r="K269" s="49"/>
    </row>
    <row r="270" spans="1:11" ht="18.75" customHeight="1">
      <c r="A270" s="54" t="s">
        <v>417</v>
      </c>
      <c r="B270" s="43"/>
      <c r="C270" s="63" t="s">
        <v>418</v>
      </c>
      <c r="D270" s="56" t="s">
        <v>72</v>
      </c>
      <c r="E270" s="66">
        <v>30</v>
      </c>
      <c r="F270" s="58"/>
      <c r="G270" s="59"/>
      <c r="H270" s="60"/>
      <c r="I270" s="60"/>
      <c r="J270" s="61">
        <f>IF(ISNUMBER($F270),IF(ISNUMBER(#REF!),ROUND($F270*#REF!,2),ROUND($F270*$E270,2)),IF(ISNUMBER(#REF!),ROUND($H270*#REF!,2),ROUND($H270*$E270,2)))</f>
        <v>0</v>
      </c>
      <c r="K270" s="49"/>
    </row>
    <row r="271" spans="1:11" ht="18.75" customHeight="1">
      <c r="A271" s="54" t="s">
        <v>419</v>
      </c>
      <c r="B271" s="43"/>
      <c r="C271" s="63" t="s">
        <v>420</v>
      </c>
      <c r="D271" s="56" t="s">
        <v>67</v>
      </c>
      <c r="E271" s="66">
        <v>350</v>
      </c>
      <c r="F271" s="58"/>
      <c r="G271" s="59"/>
      <c r="H271" s="60"/>
      <c r="I271" s="60"/>
      <c r="J271" s="61">
        <f>IF(ISNUMBER($F271),IF(ISNUMBER(#REF!),ROUND($F271*#REF!,2),ROUND($F271*$E271,2)),IF(ISNUMBER(#REF!),ROUND($H271*#REF!,2),ROUND($H271*$E271,2)))</f>
        <v>0</v>
      </c>
      <c r="K271" s="49"/>
    </row>
    <row r="272" spans="1:11" ht="18.75" customHeight="1">
      <c r="A272" s="54" t="s">
        <v>421</v>
      </c>
      <c r="B272" s="43"/>
      <c r="C272" s="63" t="s">
        <v>422</v>
      </c>
      <c r="D272" s="56" t="s">
        <v>67</v>
      </c>
      <c r="E272" s="66">
        <v>180</v>
      </c>
      <c r="F272" s="58"/>
      <c r="G272" s="59"/>
      <c r="H272" s="60"/>
      <c r="I272" s="60"/>
      <c r="J272" s="61">
        <f>IF(ISNUMBER($F272),IF(ISNUMBER(#REF!),ROUND($F272*#REF!,2),ROUND($F272*$E272,2)),IF(ISNUMBER(#REF!),ROUND($H272*#REF!,2),ROUND($H272*$E272,2)))</f>
        <v>0</v>
      </c>
      <c r="K272" s="49"/>
    </row>
    <row r="273" spans="1:11" ht="18.75" customHeight="1">
      <c r="A273" s="54" t="s">
        <v>423</v>
      </c>
      <c r="B273" s="43"/>
      <c r="C273" s="63" t="s">
        <v>424</v>
      </c>
      <c r="D273" s="56" t="s">
        <v>67</v>
      </c>
      <c r="E273" s="66">
        <v>190</v>
      </c>
      <c r="F273" s="58"/>
      <c r="G273" s="59"/>
      <c r="H273" s="60"/>
      <c r="I273" s="60"/>
      <c r="J273" s="61">
        <f>IF(ISNUMBER($F273),IF(ISNUMBER(#REF!),ROUND($F273*#REF!,2),ROUND($F273*$E273,2)),IF(ISNUMBER(#REF!),ROUND($H273*#REF!,2),ROUND($H273*$E273,2)))</f>
        <v>0</v>
      </c>
      <c r="K273" s="49"/>
    </row>
    <row r="274" spans="1:11" ht="18.75" customHeight="1">
      <c r="A274" s="54" t="s">
        <v>425</v>
      </c>
      <c r="B274" s="43"/>
      <c r="C274" s="63" t="s">
        <v>426</v>
      </c>
      <c r="D274" s="56" t="s">
        <v>85</v>
      </c>
      <c r="E274" s="57">
        <v>5</v>
      </c>
      <c r="F274" s="58"/>
      <c r="G274" s="59"/>
      <c r="H274" s="60"/>
      <c r="I274" s="60"/>
      <c r="J274" s="61">
        <f>IF(ISNUMBER($F274),IF(ISNUMBER(#REF!),ROUND($F274*#REF!,2),ROUND($F274*$E274,2)),IF(ISNUMBER(#REF!),ROUND($H274*#REF!,2),ROUND($H274*$E274,2)))</f>
        <v>0</v>
      </c>
      <c r="K274" s="49"/>
    </row>
    <row r="275" spans="1:11" ht="15" customHeight="1">
      <c r="A275" s="171"/>
      <c r="B275" s="172"/>
      <c r="C275" s="172"/>
      <c r="D275" s="172"/>
      <c r="E275" s="172"/>
      <c r="F275" s="172"/>
      <c r="J275" s="64">
        <f>SUM(J$269:J$274)</f>
        <v>0</v>
      </c>
      <c r="K275" s="65"/>
    </row>
    <row r="276" spans="1:11" ht="18.75" customHeight="1">
      <c r="A276" s="54" t="s">
        <v>427</v>
      </c>
      <c r="B276" s="43"/>
      <c r="C276" s="55" t="s">
        <v>428</v>
      </c>
      <c r="D276" s="45"/>
      <c r="E276" s="47"/>
      <c r="F276" s="47"/>
      <c r="G276" s="46"/>
      <c r="H276" s="46"/>
      <c r="I276" s="46"/>
      <c r="J276" s="48"/>
      <c r="K276" s="49"/>
    </row>
    <row r="277" spans="1:11" ht="27.75" customHeight="1">
      <c r="A277" s="54" t="s">
        <v>429</v>
      </c>
      <c r="B277" s="43"/>
      <c r="C277" s="63" t="s">
        <v>430</v>
      </c>
      <c r="D277" s="56" t="s">
        <v>85</v>
      </c>
      <c r="E277" s="57">
        <v>2</v>
      </c>
      <c r="F277" s="58"/>
      <c r="G277" s="59"/>
      <c r="H277" s="60"/>
      <c r="I277" s="60"/>
      <c r="J277" s="61">
        <f>IF(ISNUMBER($F277),IF(ISNUMBER(#REF!),ROUND($F277*#REF!,2),ROUND($F277*$E277,2)),IF(ISNUMBER(#REF!),ROUND($H277*#REF!,2),ROUND($H277*$E277,2)))</f>
        <v>0</v>
      </c>
      <c r="K277" s="49"/>
    </row>
    <row r="278" spans="1:11" ht="18.75" customHeight="1">
      <c r="A278" s="54" t="s">
        <v>431</v>
      </c>
      <c r="B278" s="43"/>
      <c r="C278" s="63" t="s">
        <v>432</v>
      </c>
      <c r="D278" s="56" t="s">
        <v>85</v>
      </c>
      <c r="E278" s="57">
        <v>3</v>
      </c>
      <c r="F278" s="58"/>
      <c r="G278" s="59"/>
      <c r="H278" s="60"/>
      <c r="I278" s="60"/>
      <c r="J278" s="61">
        <f>IF(ISNUMBER($F278),IF(ISNUMBER(#REF!),ROUND($F278*#REF!,2),ROUND($F278*$E278,2)),IF(ISNUMBER(#REF!),ROUND($H278*#REF!,2),ROUND($H278*$E278,2)))</f>
        <v>0</v>
      </c>
      <c r="K278" s="49"/>
    </row>
    <row r="279" spans="1:11" ht="18.75" customHeight="1">
      <c r="A279" s="54" t="s">
        <v>433</v>
      </c>
      <c r="B279" s="43"/>
      <c r="C279" s="63" t="s">
        <v>434</v>
      </c>
      <c r="D279" s="56" t="s">
        <v>85</v>
      </c>
      <c r="E279" s="57">
        <v>1</v>
      </c>
      <c r="F279" s="58"/>
      <c r="G279" s="59"/>
      <c r="H279" s="60"/>
      <c r="I279" s="60"/>
      <c r="J279" s="61">
        <f>IF(ISNUMBER($F279),IF(ISNUMBER(#REF!),ROUND($F279*#REF!,2),ROUND($F279*$E279,2)),IF(ISNUMBER(#REF!),ROUND($H279*#REF!,2),ROUND($H279*$E279,2)))</f>
        <v>0</v>
      </c>
      <c r="K279" s="49"/>
    </row>
    <row r="280" spans="1:11" ht="18.75" customHeight="1">
      <c r="A280" s="54" t="s">
        <v>435</v>
      </c>
      <c r="B280" s="43"/>
      <c r="C280" s="63" t="s">
        <v>436</v>
      </c>
      <c r="D280" s="56" t="s">
        <v>85</v>
      </c>
      <c r="E280" s="57">
        <v>2</v>
      </c>
      <c r="F280" s="58"/>
      <c r="G280" s="59"/>
      <c r="H280" s="60"/>
      <c r="I280" s="60"/>
      <c r="J280" s="61">
        <f>IF(ISNUMBER($F280),IF(ISNUMBER(#REF!),ROUND($F280*#REF!,2),ROUND($F280*$E280,2)),IF(ISNUMBER(#REF!),ROUND($H280*#REF!,2),ROUND($H280*$E280,2)))</f>
        <v>0</v>
      </c>
      <c r="K280" s="49"/>
    </row>
    <row r="281" spans="1:11" ht="15" customHeight="1">
      <c r="A281" s="171"/>
      <c r="B281" s="172"/>
      <c r="C281" s="172"/>
      <c r="D281" s="172"/>
      <c r="E281" s="172"/>
      <c r="F281" s="172"/>
      <c r="J281" s="64">
        <f>SUM(J$277:J$280)</f>
        <v>0</v>
      </c>
      <c r="K281" s="65"/>
    </row>
    <row r="282" spans="1:11" ht="15" customHeight="1">
      <c r="A282" s="171" t="s">
        <v>437</v>
      </c>
      <c r="B282" s="172"/>
      <c r="C282" s="172"/>
      <c r="D282" s="172"/>
      <c r="E282" s="172"/>
      <c r="F282" s="172"/>
      <c r="J282" s="64">
        <f>SUM(J$269:J$274)+SUM(J$277:J$280)</f>
        <v>0</v>
      </c>
      <c r="K282" s="65"/>
    </row>
    <row r="283" spans="1:11" ht="22.5" customHeight="1">
      <c r="A283" s="52" t="s">
        <v>438</v>
      </c>
      <c r="B283" s="43"/>
      <c r="C283" s="53" t="s">
        <v>439</v>
      </c>
      <c r="D283" s="45"/>
      <c r="E283" s="47"/>
      <c r="F283" s="47"/>
      <c r="G283" s="46"/>
      <c r="H283" s="46"/>
      <c r="I283" s="46"/>
      <c r="J283" s="48"/>
      <c r="K283" s="49"/>
    </row>
    <row r="284" spans="1:11" ht="18.75" customHeight="1">
      <c r="A284" s="54" t="s">
        <v>440</v>
      </c>
      <c r="B284" s="43"/>
      <c r="C284" s="55" t="s">
        <v>441</v>
      </c>
      <c r="D284" s="45"/>
      <c r="E284" s="47"/>
      <c r="F284" s="47"/>
      <c r="G284" s="46"/>
      <c r="H284" s="46"/>
      <c r="I284" s="46"/>
      <c r="J284" s="48"/>
      <c r="K284" s="49"/>
    </row>
    <row r="285" spans="1:11" ht="18.75" customHeight="1">
      <c r="A285" s="54" t="s">
        <v>442</v>
      </c>
      <c r="B285" s="43"/>
      <c r="C285" s="63" t="s">
        <v>443</v>
      </c>
      <c r="D285" s="56" t="s">
        <v>67</v>
      </c>
      <c r="E285" s="66">
        <v>11</v>
      </c>
      <c r="F285" s="58"/>
      <c r="G285" s="59"/>
      <c r="H285" s="60"/>
      <c r="I285" s="60"/>
      <c r="J285" s="61">
        <f>IF(ISNUMBER($F285),IF(ISNUMBER(#REF!),ROUND($F285*#REF!,2),ROUND($F285*$E285,2)),IF(ISNUMBER(#REF!),ROUND($H285*#REF!,2),ROUND($H285*$E285,2)))</f>
        <v>0</v>
      </c>
      <c r="K285" s="49"/>
    </row>
    <row r="286" spans="1:11" ht="15" customHeight="1">
      <c r="A286" s="171"/>
      <c r="B286" s="172"/>
      <c r="C286" s="172"/>
      <c r="D286" s="172"/>
      <c r="E286" s="172"/>
      <c r="F286" s="172"/>
      <c r="J286" s="64">
        <f>J$285</f>
        <v>0</v>
      </c>
      <c r="K286" s="65"/>
    </row>
    <row r="287" spans="1:11" ht="18.75" customHeight="1">
      <c r="A287" s="54" t="s">
        <v>444</v>
      </c>
      <c r="B287" s="43"/>
      <c r="C287" s="55" t="s">
        <v>445</v>
      </c>
      <c r="D287" s="56" t="s">
        <v>72</v>
      </c>
      <c r="E287" s="66">
        <v>14</v>
      </c>
      <c r="F287" s="58"/>
      <c r="G287" s="59"/>
      <c r="H287" s="60"/>
      <c r="I287" s="60"/>
      <c r="J287" s="61">
        <f>IF(ISNUMBER($F287),IF(ISNUMBER(#REF!),ROUND($F287*#REF!,2),ROUND($F287*$E287,2)),IF(ISNUMBER(#REF!),ROUND($H287*#REF!,2),ROUND($H287*$E287,2)))</f>
        <v>0</v>
      </c>
      <c r="K287" s="49"/>
    </row>
    <row r="288" spans="1:11" ht="18.75" customHeight="1">
      <c r="A288" s="54" t="s">
        <v>446</v>
      </c>
      <c r="B288" s="43"/>
      <c r="C288" s="55" t="s">
        <v>447</v>
      </c>
      <c r="D288" s="45"/>
      <c r="E288" s="47"/>
      <c r="F288" s="47"/>
      <c r="G288" s="46"/>
      <c r="H288" s="46"/>
      <c r="I288" s="46"/>
      <c r="J288" s="48"/>
      <c r="K288" s="49"/>
    </row>
    <row r="289" spans="1:11" ht="18.75" customHeight="1">
      <c r="A289" s="54" t="s">
        <v>448</v>
      </c>
      <c r="B289" s="43"/>
      <c r="C289" s="63" t="s">
        <v>449</v>
      </c>
      <c r="D289" s="56" t="s">
        <v>72</v>
      </c>
      <c r="E289" s="66">
        <v>25</v>
      </c>
      <c r="F289" s="58"/>
      <c r="G289" s="59"/>
      <c r="H289" s="60"/>
      <c r="I289" s="60"/>
      <c r="J289" s="61">
        <f>IF(ISNUMBER($F289),IF(ISNUMBER(#REF!),ROUND($F289*#REF!,2),ROUND($F289*$E289,2)),IF(ISNUMBER(#REF!),ROUND($H289*#REF!,2),ROUND($H289*$E289,2)))</f>
        <v>0</v>
      </c>
      <c r="K289" s="49"/>
    </row>
    <row r="290" spans="1:11" ht="18.75" customHeight="1">
      <c r="A290" s="54" t="s">
        <v>450</v>
      </c>
      <c r="B290" s="43"/>
      <c r="C290" s="63" t="s">
        <v>451</v>
      </c>
      <c r="D290" s="56"/>
      <c r="E290" s="67"/>
      <c r="F290" s="58"/>
      <c r="G290" s="59"/>
      <c r="H290" s="60"/>
      <c r="I290" s="60"/>
      <c r="J290" s="61"/>
      <c r="K290" s="49"/>
    </row>
    <row r="291" spans="1:11" ht="27.75" customHeight="1">
      <c r="A291" s="54" t="s">
        <v>452</v>
      </c>
      <c r="B291" s="43"/>
      <c r="C291" s="68" t="s">
        <v>453</v>
      </c>
      <c r="D291" s="56" t="s">
        <v>72</v>
      </c>
      <c r="E291" s="66">
        <v>6</v>
      </c>
      <c r="F291" s="58"/>
      <c r="G291" s="59"/>
      <c r="H291" s="60"/>
      <c r="I291" s="60"/>
      <c r="J291" s="61">
        <f>IF(ISNUMBER($F291),IF(ISNUMBER(#REF!),ROUND($F291*#REF!,2),ROUND($F291*$E291,2)),IF(ISNUMBER(#REF!),ROUND($H291*#REF!,2),ROUND($H291*$E291,2)))</f>
        <v>0</v>
      </c>
      <c r="K291" s="49"/>
    </row>
    <row r="292" spans="1:11" ht="27.75" customHeight="1">
      <c r="A292" s="54" t="s">
        <v>454</v>
      </c>
      <c r="B292" s="43"/>
      <c r="C292" s="68" t="s">
        <v>455</v>
      </c>
      <c r="D292" s="56" t="s">
        <v>72</v>
      </c>
      <c r="E292" s="66">
        <v>12</v>
      </c>
      <c r="F292" s="58"/>
      <c r="G292" s="59"/>
      <c r="H292" s="60"/>
      <c r="I292" s="60"/>
      <c r="J292" s="61">
        <f>IF(ISNUMBER($F292),IF(ISNUMBER(#REF!),ROUND($F292*#REF!,2),ROUND($F292*$E292,2)),IF(ISNUMBER(#REF!),ROUND($H292*#REF!,2),ROUND($H292*$E292,2)))</f>
        <v>0</v>
      </c>
      <c r="K292" s="49"/>
    </row>
    <row r="293" spans="1:11" ht="15" customHeight="1">
      <c r="A293" s="171"/>
      <c r="B293" s="172"/>
      <c r="C293" s="172"/>
      <c r="D293" s="172"/>
      <c r="E293" s="172"/>
      <c r="F293" s="172"/>
      <c r="J293" s="64">
        <f>SUM(J$289:J$292)</f>
        <v>0</v>
      </c>
      <c r="K293" s="65"/>
    </row>
    <row r="294" spans="1:11" ht="18.75" customHeight="1">
      <c r="A294" s="54" t="s">
        <v>456</v>
      </c>
      <c r="B294" s="43"/>
      <c r="C294" s="55" t="s">
        <v>457</v>
      </c>
      <c r="D294" s="45"/>
      <c r="E294" s="47"/>
      <c r="F294" s="47"/>
      <c r="G294" s="46"/>
      <c r="H294" s="46"/>
      <c r="I294" s="46"/>
      <c r="J294" s="48"/>
      <c r="K294" s="49"/>
    </row>
    <row r="295" spans="1:11" ht="18.75" customHeight="1">
      <c r="A295" s="54" t="s">
        <v>458</v>
      </c>
      <c r="B295" s="43"/>
      <c r="C295" s="63" t="s">
        <v>459</v>
      </c>
      <c r="D295" s="56" t="s">
        <v>72</v>
      </c>
      <c r="E295" s="66">
        <v>14</v>
      </c>
      <c r="F295" s="58"/>
      <c r="G295" s="59"/>
      <c r="H295" s="60"/>
      <c r="I295" s="60"/>
      <c r="J295" s="61">
        <f>IF(ISNUMBER($F295),IF(ISNUMBER(#REF!),ROUND($F295*#REF!,2),ROUND($F295*$E295,2)),IF(ISNUMBER(#REF!),ROUND($H295*#REF!,2),ROUND($H295*$E295,2)))</f>
        <v>0</v>
      </c>
      <c r="K295" s="49"/>
    </row>
    <row r="296" spans="1:11" ht="15" customHeight="1">
      <c r="A296" s="171"/>
      <c r="B296" s="172"/>
      <c r="C296" s="172"/>
      <c r="D296" s="172"/>
      <c r="E296" s="172"/>
      <c r="F296" s="172"/>
      <c r="J296" s="64">
        <f>J$295</f>
        <v>0</v>
      </c>
      <c r="K296" s="65"/>
    </row>
    <row r="297" spans="1:11" ht="15" customHeight="1">
      <c r="A297" s="171" t="s">
        <v>460</v>
      </c>
      <c r="B297" s="172"/>
      <c r="C297" s="172"/>
      <c r="D297" s="172"/>
      <c r="E297" s="172"/>
      <c r="F297" s="172"/>
      <c r="J297" s="64">
        <f>J$285+J$287+SUM(J$289:J$292)+J$295</f>
        <v>0</v>
      </c>
      <c r="K297" s="65"/>
    </row>
    <row r="298" spans="1:11" ht="22.5" customHeight="1">
      <c r="A298" s="52" t="s">
        <v>461</v>
      </c>
      <c r="B298" s="43"/>
      <c r="C298" s="53" t="s">
        <v>462</v>
      </c>
      <c r="D298" s="45"/>
      <c r="E298" s="47"/>
      <c r="F298" s="47"/>
      <c r="G298" s="46"/>
      <c r="H298" s="46"/>
      <c r="I298" s="46"/>
      <c r="J298" s="48"/>
      <c r="K298" s="49"/>
    </row>
    <row r="299" spans="1:11" ht="18.75" customHeight="1">
      <c r="A299" s="54" t="s">
        <v>463</v>
      </c>
      <c r="B299" s="43"/>
      <c r="C299" s="55" t="s">
        <v>464</v>
      </c>
      <c r="D299" s="45"/>
      <c r="E299" s="47"/>
      <c r="F299" s="47"/>
      <c r="G299" s="46"/>
      <c r="H299" s="46"/>
      <c r="I299" s="46"/>
      <c r="J299" s="48"/>
      <c r="K299" s="49"/>
    </row>
    <row r="300" spans="1:11" ht="18.75" customHeight="1">
      <c r="A300" s="54" t="s">
        <v>465</v>
      </c>
      <c r="B300" s="43"/>
      <c r="C300" s="63" t="s">
        <v>466</v>
      </c>
      <c r="D300" s="45"/>
      <c r="E300" s="47"/>
      <c r="F300" s="47"/>
      <c r="G300" s="46"/>
      <c r="H300" s="46"/>
      <c r="I300" s="46"/>
      <c r="J300" s="48"/>
      <c r="K300" s="49"/>
    </row>
    <row r="301" spans="1:11" ht="18.75" customHeight="1">
      <c r="A301" s="54" t="s">
        <v>467</v>
      </c>
      <c r="B301" s="43"/>
      <c r="C301" s="68" t="s">
        <v>468</v>
      </c>
      <c r="D301" s="56" t="s">
        <v>85</v>
      </c>
      <c r="E301" s="57">
        <v>1</v>
      </c>
      <c r="F301" s="58"/>
      <c r="G301" s="59"/>
      <c r="H301" s="60"/>
      <c r="I301" s="60"/>
      <c r="J301" s="61">
        <f>IF(ISNUMBER($F301),IF(ISNUMBER(#REF!),ROUND($F301*#REF!,2),ROUND($F301*$E301,2)),IF(ISNUMBER(#REF!),ROUND($H301*#REF!,2),ROUND($H301*$E301,2)))</f>
        <v>0</v>
      </c>
      <c r="K301" s="49"/>
    </row>
    <row r="302" spans="1:11" ht="15" customHeight="1">
      <c r="A302" s="171"/>
      <c r="B302" s="172"/>
      <c r="C302" s="172"/>
      <c r="D302" s="172"/>
      <c r="E302" s="172"/>
      <c r="F302" s="172"/>
      <c r="J302" s="64">
        <f t="shared" ref="J302:J303" si="0">J$301</f>
        <v>0</v>
      </c>
      <c r="K302" s="65"/>
    </row>
    <row r="303" spans="1:11" ht="15" customHeight="1">
      <c r="A303" s="171" t="s">
        <v>469</v>
      </c>
      <c r="B303" s="172"/>
      <c r="C303" s="172"/>
      <c r="D303" s="172"/>
      <c r="E303" s="172"/>
      <c r="F303" s="172"/>
      <c r="J303" s="64">
        <f t="shared" si="0"/>
        <v>0</v>
      </c>
      <c r="K303" s="65"/>
    </row>
    <row r="304" spans="1:11" ht="22.5" customHeight="1">
      <c r="A304" s="52" t="s">
        <v>470</v>
      </c>
      <c r="B304" s="43"/>
      <c r="C304" s="53" t="s">
        <v>471</v>
      </c>
      <c r="D304" s="45"/>
      <c r="E304" s="47"/>
      <c r="F304" s="47"/>
      <c r="G304" s="46"/>
      <c r="H304" s="46"/>
      <c r="I304" s="46"/>
      <c r="J304" s="48"/>
      <c r="K304" s="49"/>
    </row>
    <row r="305" spans="1:11" ht="18.75" customHeight="1">
      <c r="A305" s="54" t="s">
        <v>472</v>
      </c>
      <c r="B305" s="43"/>
      <c r="C305" s="55" t="s">
        <v>473</v>
      </c>
      <c r="D305" s="45"/>
      <c r="E305" s="47"/>
      <c r="F305" s="47"/>
      <c r="G305" s="46"/>
      <c r="H305" s="46"/>
      <c r="I305" s="46"/>
      <c r="J305" s="48"/>
      <c r="K305" s="49"/>
    </row>
    <row r="306" spans="1:11" ht="18.75" customHeight="1">
      <c r="A306" s="54" t="s">
        <v>474</v>
      </c>
      <c r="B306" s="43"/>
      <c r="C306" s="63" t="s">
        <v>475</v>
      </c>
      <c r="D306" s="45"/>
      <c r="E306" s="47"/>
      <c r="F306" s="47"/>
      <c r="G306" s="46"/>
      <c r="H306" s="46"/>
      <c r="I306" s="46"/>
      <c r="J306" s="48"/>
      <c r="K306" s="49"/>
    </row>
    <row r="307" spans="1:11" ht="18.75" customHeight="1">
      <c r="A307" s="54" t="s">
        <v>476</v>
      </c>
      <c r="B307" s="43"/>
      <c r="C307" s="68" t="s">
        <v>477</v>
      </c>
      <c r="D307" s="56" t="s">
        <v>72</v>
      </c>
      <c r="E307" s="66">
        <v>25</v>
      </c>
      <c r="F307" s="58"/>
      <c r="G307" s="59"/>
      <c r="H307" s="60"/>
      <c r="I307" s="60"/>
      <c r="J307" s="61">
        <f>IF(ISNUMBER($F307),IF(ISNUMBER(#REF!),ROUND($F307*#REF!,2),ROUND($F307*$E307,2)),IF(ISNUMBER(#REF!),ROUND($H307*#REF!,2),ROUND($H307*$E307,2)))</f>
        <v>0</v>
      </c>
      <c r="K307" s="49"/>
    </row>
    <row r="308" spans="1:11" ht="15" customHeight="1">
      <c r="A308" s="171"/>
      <c r="B308" s="172"/>
      <c r="C308" s="172"/>
      <c r="D308" s="172"/>
      <c r="E308" s="172"/>
      <c r="F308" s="172"/>
      <c r="J308" s="64">
        <f t="shared" ref="J308:J309" si="1">J$307</f>
        <v>0</v>
      </c>
      <c r="K308" s="65"/>
    </row>
    <row r="309" spans="1:11" ht="15" customHeight="1">
      <c r="A309" s="171" t="s">
        <v>478</v>
      </c>
      <c r="B309" s="172"/>
      <c r="C309" s="172"/>
      <c r="D309" s="172"/>
      <c r="E309" s="172"/>
      <c r="F309" s="172"/>
      <c r="J309" s="64">
        <f t="shared" si="1"/>
        <v>0</v>
      </c>
      <c r="K309" s="65"/>
    </row>
    <row r="310" spans="1:11" ht="22.5" customHeight="1">
      <c r="A310" s="52" t="s">
        <v>479</v>
      </c>
      <c r="B310" s="43"/>
      <c r="C310" s="53" t="s">
        <v>480</v>
      </c>
      <c r="D310" s="45"/>
      <c r="E310" s="47"/>
      <c r="F310" s="47"/>
      <c r="G310" s="46"/>
      <c r="H310" s="46"/>
      <c r="I310" s="46"/>
      <c r="J310" s="48"/>
      <c r="K310" s="49"/>
    </row>
    <row r="311" spans="1:11" ht="27.75" customHeight="1">
      <c r="A311" s="54" t="s">
        <v>481</v>
      </c>
      <c r="B311" s="43"/>
      <c r="C311" s="55" t="s">
        <v>482</v>
      </c>
      <c r="D311" s="56" t="s">
        <v>483</v>
      </c>
      <c r="E311" s="62">
        <v>1</v>
      </c>
      <c r="F311" s="58"/>
      <c r="G311" s="59"/>
      <c r="H311" s="60"/>
      <c r="I311" s="60"/>
      <c r="J311" s="61">
        <f>IF(ISNUMBER($F311),IF(ISNUMBER(#REF!),ROUND($F311*#REF!,2),ROUND($F311*$E311,2)),IF(ISNUMBER(#REF!),ROUND($H311*#REF!,2),ROUND($H311*$E311,2)))</f>
        <v>0</v>
      </c>
      <c r="K311" s="49"/>
    </row>
    <row r="312" spans="1:11" ht="15" customHeight="1">
      <c r="A312" s="171" t="s">
        <v>484</v>
      </c>
      <c r="B312" s="172"/>
      <c r="C312" s="172"/>
      <c r="D312" s="172"/>
      <c r="E312" s="172"/>
      <c r="F312" s="172"/>
      <c r="J312" s="64">
        <f>J$311</f>
        <v>0</v>
      </c>
      <c r="K312" s="65"/>
    </row>
    <row r="313" spans="1:11" ht="31.5" customHeight="1">
      <c r="A313" s="171" t="s">
        <v>485</v>
      </c>
      <c r="B313" s="172"/>
      <c r="C313" s="172"/>
      <c r="D313" s="172"/>
      <c r="E313" s="172"/>
      <c r="F313" s="172"/>
      <c r="J313" s="64">
        <f>SUM(J$12:J$19)+SUM(J$21:J$22)+SUM(J$25:J$29)+SUM(J$31:J$32)+SUM(J$34:J$35)+SUM(J$37:J$40)+SUM(J$42:J$43)+J$45+SUM(J$47:J$50)+SUM(J$55:J$59)+J$61+J$63+J$68+J$71+J$74+J$76+SUM(J$78:J$79)+SUM(J$82:J$83)+J$86+J$89+SUM(J$92:J$93)+SUM(J$95:J$96)+SUM(J$98:J$99)+SUM(J$103:J$104)+SUM(J$107:J$109)+SUM(J$112:J$113)+SUM(J$116:J$120)+SUM(J$122:J$124)+SUM(J$127:J$131)+SUM(J$134:J$136)+SUM(J$139:J$141)+SUM(J$143:J$145)+SUM(J$147:J$157)+SUM(J$159:J$161)+J$164+SUM(J$167:J$169)+SUM(J$171:J$173)+SUM(J$175:J$177)+SUM(J$179:J$180)+J$184+J$187+SUM(J$190:J$191)+J$194+J$197+J$200+SUM(J$202:J$203)+J$205+SUM(J$212:J$215)+J$218+J$221+J$227+J$229+J$232+SUM(J$234:J$236)+J$238+SUM(J$240:J$242)+SUM(J$245:J$246)+J$249+SUM(J$251:J$252)+J$256+SUM(J$259:J$260)+J$263+J$265+SUM(J$269:J$274)+SUM(J$277:J$280)+J$285+J$287+SUM(J$289:J$292)+J$295+J$301+J$307+J$311</f>
        <v>0</v>
      </c>
      <c r="K313" s="65"/>
    </row>
    <row r="314" spans="1:11" ht="26.25" customHeight="1">
      <c r="A314" s="50" t="s">
        <v>525</v>
      </c>
      <c r="B314" s="43"/>
      <c r="C314" s="51" t="s">
        <v>494</v>
      </c>
      <c r="D314" s="45"/>
      <c r="E314" s="47"/>
      <c r="F314" s="47"/>
      <c r="G314" s="46"/>
      <c r="H314" s="46"/>
      <c r="I314" s="46"/>
      <c r="J314" s="48"/>
      <c r="K314" s="49"/>
    </row>
    <row r="315" spans="1:11" ht="39.75" customHeight="1">
      <c r="A315" s="96" t="s">
        <v>526</v>
      </c>
      <c r="B315" s="97"/>
      <c r="C315" s="98" t="s">
        <v>495</v>
      </c>
      <c r="D315" s="99"/>
      <c r="E315" s="101"/>
      <c r="F315" s="101"/>
      <c r="G315" s="100"/>
      <c r="H315" s="100"/>
      <c r="I315" s="100"/>
      <c r="J315" s="102"/>
      <c r="K315" s="49"/>
    </row>
    <row r="316" spans="1:11" ht="18.75" customHeight="1">
      <c r="A316" s="54" t="s">
        <v>527</v>
      </c>
      <c r="B316" s="43"/>
      <c r="C316" s="55" t="s">
        <v>120</v>
      </c>
      <c r="D316" s="45"/>
      <c r="E316" s="47"/>
      <c r="F316" s="47"/>
      <c r="G316" s="46"/>
      <c r="H316" s="46"/>
      <c r="I316" s="46"/>
      <c r="J316" s="48"/>
      <c r="K316" s="49"/>
    </row>
    <row r="317" spans="1:11" ht="18.75" customHeight="1">
      <c r="A317" s="54" t="s">
        <v>528</v>
      </c>
      <c r="B317" s="43"/>
      <c r="C317" s="63" t="s">
        <v>122</v>
      </c>
      <c r="D317" s="56" t="s">
        <v>55</v>
      </c>
      <c r="E317" s="62">
        <v>1150</v>
      </c>
      <c r="F317" s="58"/>
      <c r="G317" s="59"/>
      <c r="H317" s="60"/>
      <c r="I317" s="60"/>
      <c r="J317" s="61">
        <f>IF(ISNUMBER($F317),IF(ISNUMBER(#REF!),ROUND($F317*#REF!,2),ROUND($F317*$E317,2)),IF(ISNUMBER(#REF!),ROUND($H317*#REF!,2),ROUND($H317*$E317,2)))</f>
        <v>0</v>
      </c>
      <c r="K317" s="49"/>
    </row>
    <row r="318" spans="1:11" ht="18.75" customHeight="1">
      <c r="A318" s="54" t="s">
        <v>529</v>
      </c>
      <c r="B318" s="43"/>
      <c r="C318" s="63" t="s">
        <v>124</v>
      </c>
      <c r="D318" s="56" t="s">
        <v>55</v>
      </c>
      <c r="E318" s="62">
        <v>4150</v>
      </c>
      <c r="F318" s="58"/>
      <c r="G318" s="59"/>
      <c r="H318" s="60"/>
      <c r="I318" s="60"/>
      <c r="J318" s="61">
        <f>IF(ISNUMBER($F318),IF(ISNUMBER(#REF!),ROUND($F318*#REF!,2),ROUND($F318*$E318,2)),IF(ISNUMBER(#REF!),ROUND($H318*#REF!,2),ROUND($H318*$E318,2)))</f>
        <v>0</v>
      </c>
      <c r="K318" s="49"/>
    </row>
    <row r="319" spans="1:11" ht="18.75" customHeight="1">
      <c r="A319" s="54" t="s">
        <v>530</v>
      </c>
      <c r="B319" s="43"/>
      <c r="C319" s="63" t="s">
        <v>126</v>
      </c>
      <c r="D319" s="56" t="s">
        <v>55</v>
      </c>
      <c r="E319" s="62">
        <v>5350</v>
      </c>
      <c r="F319" s="58"/>
      <c r="G319" s="59"/>
      <c r="H319" s="60"/>
      <c r="I319" s="60"/>
      <c r="J319" s="61">
        <f>IF(ISNUMBER($F319),IF(ISNUMBER(#REF!),ROUND($F319*#REF!,2),ROUND($F319*$E319,2)),IF(ISNUMBER(#REF!),ROUND($H319*#REF!,2),ROUND($H319*$E319,2)))</f>
        <v>0</v>
      </c>
      <c r="K319" s="49"/>
    </row>
    <row r="320" spans="1:11" ht="18.75" customHeight="1">
      <c r="A320" s="54" t="s">
        <v>531</v>
      </c>
      <c r="B320" s="43"/>
      <c r="C320" s="63" t="s">
        <v>128</v>
      </c>
      <c r="D320" s="56" t="s">
        <v>55</v>
      </c>
      <c r="E320" s="62">
        <v>550</v>
      </c>
      <c r="F320" s="58"/>
      <c r="G320" s="59"/>
      <c r="H320" s="60"/>
      <c r="I320" s="60"/>
      <c r="J320" s="61">
        <f>IF(ISNUMBER($F320),IF(ISNUMBER(#REF!),ROUND($F320*#REF!,2),ROUND($F320*$E320,2)),IF(ISNUMBER(#REF!),ROUND($H320*#REF!,2),ROUND($H320*$E320,2)))</f>
        <v>0</v>
      </c>
      <c r="K320" s="49"/>
    </row>
    <row r="321" spans="1:11" ht="18.75" customHeight="1">
      <c r="A321" s="54" t="s">
        <v>532</v>
      </c>
      <c r="B321" s="43"/>
      <c r="C321" s="63" t="s">
        <v>130</v>
      </c>
      <c r="D321" s="56" t="s">
        <v>55</v>
      </c>
      <c r="E321" s="62">
        <v>720</v>
      </c>
      <c r="F321" s="58"/>
      <c r="G321" s="59"/>
      <c r="H321" s="60"/>
      <c r="I321" s="60"/>
      <c r="J321" s="61">
        <f>IF(ISNUMBER($F321),IF(ISNUMBER(#REF!),ROUND($F321*#REF!,2),ROUND($F321*$E321,2)),IF(ISNUMBER(#REF!),ROUND($H321*#REF!,2),ROUND($H321*$E321,2)))</f>
        <v>0</v>
      </c>
      <c r="K321" s="49"/>
    </row>
    <row r="322" spans="1:11" ht="15" customHeight="1">
      <c r="A322" s="171"/>
      <c r="B322" s="172"/>
      <c r="C322" s="172"/>
      <c r="D322" s="172"/>
      <c r="E322" s="172"/>
      <c r="F322" s="172"/>
      <c r="J322" s="64">
        <f>SUM(J$317:J$321)</f>
        <v>0</v>
      </c>
      <c r="K322" s="65"/>
    </row>
    <row r="323" spans="1:11" ht="18.75" customHeight="1">
      <c r="A323" s="54" t="s">
        <v>533</v>
      </c>
      <c r="B323" s="43"/>
      <c r="C323" s="55" t="s">
        <v>363</v>
      </c>
      <c r="D323" s="45"/>
      <c r="E323" s="47"/>
      <c r="F323" s="47"/>
      <c r="G323" s="46"/>
      <c r="H323" s="46"/>
      <c r="I323" s="46"/>
      <c r="J323" s="48"/>
      <c r="K323" s="49"/>
    </row>
    <row r="324" spans="1:11" ht="18.75" customHeight="1">
      <c r="A324" s="54" t="s">
        <v>534</v>
      </c>
      <c r="B324" s="43"/>
      <c r="C324" s="63" t="s">
        <v>365</v>
      </c>
      <c r="D324" s="56" t="s">
        <v>55</v>
      </c>
      <c r="E324" s="62">
        <v>3700</v>
      </c>
      <c r="F324" s="58"/>
      <c r="G324" s="59"/>
      <c r="H324" s="60"/>
      <c r="I324" s="60"/>
      <c r="J324" s="61">
        <f>IF(ISNUMBER($F324),IF(ISNUMBER(#REF!),ROUND($F324*#REF!,2),ROUND($F324*$E324,2)),IF(ISNUMBER(#REF!),ROUND($H324*#REF!,2),ROUND($H324*$E324,2)))</f>
        <v>0</v>
      </c>
      <c r="K324" s="49"/>
    </row>
    <row r="325" spans="1:11" ht="27.75" customHeight="1">
      <c r="A325" s="54" t="s">
        <v>535</v>
      </c>
      <c r="B325" s="43"/>
      <c r="C325" s="63" t="s">
        <v>367</v>
      </c>
      <c r="D325" s="56" t="s">
        <v>55</v>
      </c>
      <c r="E325" s="62">
        <v>2940</v>
      </c>
      <c r="F325" s="58"/>
      <c r="G325" s="59"/>
      <c r="H325" s="60"/>
      <c r="I325" s="60"/>
      <c r="J325" s="61">
        <f>IF(ISNUMBER($F325),IF(ISNUMBER(#REF!),ROUND($F325*#REF!,2),ROUND($F325*$E325,2)),IF(ISNUMBER(#REF!),ROUND($H325*#REF!,2),ROUND($H325*$E325,2)))</f>
        <v>0</v>
      </c>
      <c r="K325" s="49"/>
    </row>
    <row r="326" spans="1:11" ht="18.75" customHeight="1">
      <c r="A326" s="54" t="s">
        <v>536</v>
      </c>
      <c r="B326" s="43"/>
      <c r="C326" s="63" t="s">
        <v>369</v>
      </c>
      <c r="D326" s="56" t="s">
        <v>72</v>
      </c>
      <c r="E326" s="66">
        <v>9150</v>
      </c>
      <c r="F326" s="58"/>
      <c r="G326" s="59"/>
      <c r="H326" s="60"/>
      <c r="I326" s="60"/>
      <c r="J326" s="61">
        <f>IF(ISNUMBER($F326),IF(ISNUMBER(#REF!),ROUND($F326*#REF!,2),ROUND($F326*$E326,2)),IF(ISNUMBER(#REF!),ROUND($H326*#REF!,2),ROUND($H326*$E326,2)))</f>
        <v>0</v>
      </c>
      <c r="K326" s="49"/>
    </row>
    <row r="327" spans="1:11" ht="15" customHeight="1">
      <c r="A327" s="171"/>
      <c r="B327" s="172"/>
      <c r="C327" s="172"/>
      <c r="D327" s="172"/>
      <c r="E327" s="172"/>
      <c r="F327" s="172"/>
      <c r="J327" s="64">
        <f>SUM(J$324:J$326)</f>
        <v>0</v>
      </c>
      <c r="K327" s="65"/>
    </row>
    <row r="328" spans="1:11" ht="24.75" customHeight="1">
      <c r="A328" s="171" t="s">
        <v>496</v>
      </c>
      <c r="B328" s="172"/>
      <c r="C328" s="172"/>
      <c r="D328" s="172"/>
      <c r="E328" s="172"/>
      <c r="F328" s="172"/>
      <c r="J328" s="64">
        <f>SUM(J$317:J$321)+SUM(J$324:J$326)</f>
        <v>0</v>
      </c>
      <c r="K328" s="65"/>
    </row>
    <row r="329" spans="1:11" ht="51.75" customHeight="1">
      <c r="A329" s="80" t="s">
        <v>537</v>
      </c>
      <c r="B329" s="81"/>
      <c r="C329" s="82" t="s">
        <v>497</v>
      </c>
      <c r="D329" s="83"/>
      <c r="E329" s="85"/>
      <c r="F329" s="85"/>
      <c r="G329" s="84"/>
      <c r="H329" s="84"/>
      <c r="I329" s="84"/>
      <c r="J329" s="86"/>
      <c r="K329" s="49"/>
    </row>
    <row r="330" spans="1:11" ht="18.75" customHeight="1">
      <c r="A330" s="54" t="s">
        <v>538</v>
      </c>
      <c r="B330" s="43"/>
      <c r="C330" s="55" t="s">
        <v>498</v>
      </c>
      <c r="D330" s="56"/>
      <c r="E330" s="67"/>
      <c r="F330" s="58"/>
      <c r="G330" s="59"/>
      <c r="H330" s="60"/>
      <c r="I330" s="60"/>
      <c r="J330" s="61"/>
      <c r="K330" s="49"/>
    </row>
    <row r="331" spans="1:11" ht="18.75" customHeight="1">
      <c r="A331" s="54" t="s">
        <v>539</v>
      </c>
      <c r="B331" s="43"/>
      <c r="C331" s="63" t="s">
        <v>71</v>
      </c>
      <c r="D331" s="56" t="s">
        <v>72</v>
      </c>
      <c r="E331" s="66">
        <v>220</v>
      </c>
      <c r="F331" s="58"/>
      <c r="G331" s="59"/>
      <c r="H331" s="60"/>
      <c r="I331" s="60"/>
      <c r="J331" s="61">
        <f>IF(ISNUMBER($F331),IF(ISNUMBER(#REF!),ROUND($F331*#REF!,2),ROUND($F331*$E331,2)),IF(ISNUMBER(#REF!),ROUND($H331*#REF!,2),ROUND($H331*$E331,2)))</f>
        <v>0</v>
      </c>
      <c r="K331" s="49"/>
    </row>
    <row r="332" spans="1:11" ht="18.75" customHeight="1">
      <c r="A332" s="54" t="s">
        <v>540</v>
      </c>
      <c r="B332" s="43"/>
      <c r="C332" s="63" t="s">
        <v>499</v>
      </c>
      <c r="D332" s="56" t="s">
        <v>72</v>
      </c>
      <c r="E332" s="66">
        <v>640</v>
      </c>
      <c r="F332" s="58"/>
      <c r="G332" s="59"/>
      <c r="H332" s="60"/>
      <c r="I332" s="60"/>
      <c r="J332" s="61">
        <f>IF(ISNUMBER($F332),IF(ISNUMBER(#REF!),ROUND($F332*#REF!,2),ROUND($F332*$E332,2)),IF(ISNUMBER(#REF!),ROUND($H332*#REF!,2),ROUND($H332*$E332,2)))</f>
        <v>0</v>
      </c>
      <c r="K332" s="49"/>
    </row>
    <row r="333" spans="1:11" ht="18.75" customHeight="1">
      <c r="A333" s="54" t="s">
        <v>541</v>
      </c>
      <c r="B333" s="43"/>
      <c r="C333" s="63" t="s">
        <v>76</v>
      </c>
      <c r="D333" s="56" t="s">
        <v>72</v>
      </c>
      <c r="E333" s="66">
        <v>8550</v>
      </c>
      <c r="F333" s="58"/>
      <c r="G333" s="59"/>
      <c r="H333" s="60"/>
      <c r="I333" s="60"/>
      <c r="J333" s="61">
        <f>IF(ISNUMBER($F333),IF(ISNUMBER(#REF!),ROUND($F333*#REF!,2),ROUND($F333*$E333,2)),IF(ISNUMBER(#REF!),ROUND($H333*#REF!,2),ROUND($H333*$E333,2)))</f>
        <v>0</v>
      </c>
      <c r="K333" s="49"/>
    </row>
    <row r="334" spans="1:11" ht="15" customHeight="1">
      <c r="A334" s="171"/>
      <c r="B334" s="172"/>
      <c r="C334" s="172"/>
      <c r="D334" s="172"/>
      <c r="E334" s="172"/>
      <c r="F334" s="172"/>
      <c r="J334" s="64">
        <f>SUM(J$331:J$333)</f>
        <v>0</v>
      </c>
      <c r="K334" s="65"/>
    </row>
    <row r="335" spans="1:11" ht="18.75" customHeight="1">
      <c r="A335" s="54" t="s">
        <v>542</v>
      </c>
      <c r="B335" s="43"/>
      <c r="C335" s="55" t="s">
        <v>373</v>
      </c>
      <c r="D335" s="45"/>
      <c r="E335" s="47"/>
      <c r="F335" s="47"/>
      <c r="G335" s="46"/>
      <c r="H335" s="46"/>
      <c r="I335" s="46"/>
      <c r="J335" s="48"/>
      <c r="K335" s="49"/>
    </row>
    <row r="336" spans="1:11" ht="18.75" customHeight="1">
      <c r="A336" s="54" t="s">
        <v>543</v>
      </c>
      <c r="B336" s="43"/>
      <c r="C336" s="63" t="s">
        <v>375</v>
      </c>
      <c r="D336" s="56" t="s">
        <v>72</v>
      </c>
      <c r="E336" s="66">
        <v>4200</v>
      </c>
      <c r="F336" s="58"/>
      <c r="G336" s="59"/>
      <c r="H336" s="60"/>
      <c r="I336" s="60"/>
      <c r="J336" s="61">
        <f>IF(ISNUMBER($F336),IF(ISNUMBER(#REF!),ROUND($F336*#REF!,2),ROUND($F336*$E336,2)),IF(ISNUMBER(#REF!),ROUND($H336*#REF!,2),ROUND($H336*$E336,2)))</f>
        <v>0</v>
      </c>
      <c r="K336" s="49"/>
    </row>
    <row r="337" spans="1:11" ht="18.75" customHeight="1">
      <c r="A337" s="54" t="s">
        <v>544</v>
      </c>
      <c r="B337" s="43"/>
      <c r="C337" s="63" t="s">
        <v>377</v>
      </c>
      <c r="D337" s="56" t="s">
        <v>72</v>
      </c>
      <c r="E337" s="66">
        <v>4200</v>
      </c>
      <c r="F337" s="58"/>
      <c r="G337" s="59"/>
      <c r="H337" s="60"/>
      <c r="I337" s="60"/>
      <c r="J337" s="61">
        <f>IF(ISNUMBER($F337),IF(ISNUMBER(#REF!),ROUND($F337*#REF!,2),ROUND($F337*$E337,2)),IF(ISNUMBER(#REF!),ROUND($H337*#REF!,2),ROUND($H337*$E337,2)))</f>
        <v>0</v>
      </c>
      <c r="K337" s="49"/>
    </row>
    <row r="338" spans="1:11" ht="18.75" customHeight="1">
      <c r="A338" s="54" t="s">
        <v>545</v>
      </c>
      <c r="B338" s="43"/>
      <c r="C338" s="63" t="s">
        <v>379</v>
      </c>
      <c r="D338" s="56" t="s">
        <v>72</v>
      </c>
      <c r="E338" s="66">
        <v>4560</v>
      </c>
      <c r="F338" s="58"/>
      <c r="G338" s="59"/>
      <c r="H338" s="60"/>
      <c r="I338" s="60"/>
      <c r="J338" s="61">
        <f>IF(ISNUMBER($F338),IF(ISNUMBER(#REF!),ROUND($F338*#REF!,2),ROUND($F338*$E338,2)),IF(ISNUMBER(#REF!),ROUND($H338*#REF!,2),ROUND($H338*$E338,2)))</f>
        <v>0</v>
      </c>
      <c r="K338" s="49"/>
    </row>
    <row r="339" spans="1:11" ht="15" customHeight="1">
      <c r="A339" s="171"/>
      <c r="B339" s="172"/>
      <c r="C339" s="172"/>
      <c r="D339" s="172"/>
      <c r="E339" s="172"/>
      <c r="F339" s="172"/>
      <c r="J339" s="64">
        <f>SUM(J$336:J$338)</f>
        <v>0</v>
      </c>
      <c r="K339" s="65"/>
    </row>
    <row r="340" spans="1:11" ht="18.75" customHeight="1">
      <c r="A340" s="54" t="s">
        <v>546</v>
      </c>
      <c r="B340" s="43"/>
      <c r="C340" s="55" t="s">
        <v>387</v>
      </c>
      <c r="D340" s="45"/>
      <c r="E340" s="47"/>
      <c r="F340" s="47"/>
      <c r="G340" s="46"/>
      <c r="H340" s="46"/>
      <c r="I340" s="46"/>
      <c r="J340" s="48"/>
      <c r="K340" s="49"/>
    </row>
    <row r="341" spans="1:11" ht="18.75" customHeight="1">
      <c r="A341" s="54" t="s">
        <v>547</v>
      </c>
      <c r="B341" s="43"/>
      <c r="C341" s="63" t="s">
        <v>389</v>
      </c>
      <c r="D341" s="56" t="s">
        <v>72</v>
      </c>
      <c r="E341" s="66">
        <v>4200</v>
      </c>
      <c r="F341" s="58"/>
      <c r="G341" s="59"/>
      <c r="H341" s="60"/>
      <c r="I341" s="60"/>
      <c r="J341" s="61">
        <f>IF(ISNUMBER($F341),IF(ISNUMBER(#REF!),ROUND($F341*#REF!,2),ROUND($F341*$E341,2)),IF(ISNUMBER(#REF!),ROUND($H341*#REF!,2),ROUND($H341*$E341,2)))</f>
        <v>0</v>
      </c>
      <c r="K341" s="49"/>
    </row>
    <row r="342" spans="1:11" ht="15" customHeight="1">
      <c r="A342" s="171"/>
      <c r="B342" s="172"/>
      <c r="C342" s="172"/>
      <c r="D342" s="172"/>
      <c r="E342" s="172"/>
      <c r="F342" s="172"/>
      <c r="J342" s="64">
        <f>J$341</f>
        <v>0</v>
      </c>
      <c r="K342" s="65"/>
    </row>
    <row r="343" spans="1:11" ht="24.75" customHeight="1">
      <c r="A343" s="171" t="s">
        <v>500</v>
      </c>
      <c r="B343" s="172"/>
      <c r="C343" s="172"/>
      <c r="D343" s="172"/>
      <c r="E343" s="172"/>
      <c r="F343" s="172"/>
      <c r="J343" s="64">
        <f>SUM(J$330:J$333)+SUM(J$336:J$338)+J$341</f>
        <v>0</v>
      </c>
      <c r="K343" s="65"/>
    </row>
    <row r="344" spans="1:11" ht="31.5" customHeight="1">
      <c r="A344" s="171" t="s">
        <v>501</v>
      </c>
      <c r="B344" s="172"/>
      <c r="C344" s="172"/>
      <c r="D344" s="172"/>
      <c r="E344" s="172"/>
      <c r="F344" s="172"/>
      <c r="J344" s="64">
        <f>SUM(J$317:J$321)+SUM(J$324:J$326)+SUM(J$330:J$333)+SUM(J$336:J$338)+J$341</f>
        <v>0</v>
      </c>
      <c r="K344" s="65"/>
    </row>
    <row r="345" spans="1:11" ht="45" customHeight="1">
      <c r="A345" s="173" t="s">
        <v>486</v>
      </c>
      <c r="B345" s="174"/>
      <c r="C345" s="174"/>
      <c r="D345" s="174"/>
      <c r="E345" s="174"/>
      <c r="F345" s="175"/>
      <c r="G345" s="71"/>
      <c r="H345" s="71"/>
      <c r="I345" s="71"/>
      <c r="J345" s="72">
        <f>J313+J344</f>
        <v>0</v>
      </c>
      <c r="K345" s="73"/>
    </row>
    <row r="346" spans="1:11" ht="15" hidden="1" customHeight="1">
      <c r="A346" s="169" t="s">
        <v>487</v>
      </c>
      <c r="B346" s="170"/>
      <c r="C346" s="170"/>
      <c r="D346" s="170"/>
      <c r="E346" s="170"/>
      <c r="F346" s="170"/>
      <c r="G346" s="74"/>
      <c r="H346" s="74"/>
      <c r="I346" s="74"/>
      <c r="J346" s="75" t="e">
        <f>SUM(J$12:J$19)+SUM(J$21:J$22)+SUM(J$25:J$29)+SUM(J$31:J$32)+SUM(J$34:J$35)+SUM(J$37:J$40)+SUM(J$42:J$43)+J$45+SUM(J$47:J$50)+SUM(J$55:J$59)+J$61+J$63+J$68+J$71+J$74+J$76+SUM(J$78:J$79)+SUM(J$82:J$83)+J$86+J$89+SUM(J$92:J$93)+SUM(J$95:J$96)+SUM(J$98:J$99)+SUM(J$103:J$104)+SUM(J$107:J$109)+SUM(J$112:J$113)+SUM(J$116:J$120)+SUM(J$122:J$124)+SUM(J$127:J$131)+SUM(J$134:J$136)+SUM(J$139:J$141)+SUM(J$143:J$145)+SUM(J$147:J$157)+SUM(J$159:J$161)+J$164+SUM(J$167:J$169)+SUM(J$171:J$173)+SUM(J$175:J$177)+SUM(J$179:J$180)+J$184+J$187+SUM(J$190:J$191)+J$194+J$197+J$200+SUM(J$202:J$203)+J$205+SUM(J$212:J$215)+J$218+J$221+J$227+J$229+J$232+SUM(J$234:J$236)+J$238+SUM(J$240:J$242)+SUM(J$245:J$246)+J$249+SUM(J$251:J$252)+J$256+SUM(J$259:J$260)+J$263+J$265+SUM(J$269:J$274)+SUM(J$277:J$280)+J$285+J$287+SUM(J$289:J$292)+J$295+J$301+J$307+J$311+SUM(J$317:J$321)+SUM(J$324:J$326)+SUM(J$330:J$333)+SUM(J$336:J$338)+J$341+SUM(#REF!)+SUM(#REF!)+SUM(#REF!)+SUM(#REF!)+SUM(#REF!)+SUM(#REF!)+SUM(#REF!)+#REF!+SUM(#REF!)+#REF!+#REF!</f>
        <v>#REF!</v>
      </c>
      <c r="K346" s="76"/>
    </row>
    <row r="347" spans="1:11" ht="15" hidden="1" customHeight="1" thickBot="1">
      <c r="A347" s="165" t="s">
        <v>488</v>
      </c>
      <c r="B347" s="166"/>
      <c r="C347" s="166"/>
      <c r="D347" s="166"/>
      <c r="E347" s="166"/>
      <c r="F347" s="166"/>
      <c r="G347" s="74"/>
      <c r="H347" s="74"/>
      <c r="I347" s="74"/>
      <c r="J347" s="77" t="e">
        <f>(SUMIF(#REF!,2,$J$9:$J$345))*0.2</f>
        <v>#REF!</v>
      </c>
      <c r="K347" s="76"/>
    </row>
    <row r="348" spans="1:11" ht="15" hidden="1" customHeight="1" thickBot="1">
      <c r="A348" s="167" t="s">
        <v>489</v>
      </c>
      <c r="B348" s="168"/>
      <c r="C348" s="168"/>
      <c r="D348" s="168"/>
      <c r="E348" s="168"/>
      <c r="F348" s="168"/>
      <c r="G348" s="74"/>
      <c r="H348" s="74"/>
      <c r="I348" s="74"/>
      <c r="J348" s="78" t="e">
        <f>SUM(J$346:J$347)</f>
        <v>#REF!</v>
      </c>
      <c r="K348" s="76"/>
    </row>
    <row r="349" spans="1:11" ht="15" customHeight="1" thickBot="1"/>
    <row r="350" spans="1:11" ht="15" customHeight="1">
      <c r="A350" s="169" t="s">
        <v>490</v>
      </c>
      <c r="B350" s="170"/>
      <c r="C350" s="170"/>
      <c r="D350" s="170"/>
      <c r="E350" s="170"/>
      <c r="F350" s="170"/>
      <c r="G350" s="74"/>
      <c r="H350" s="74"/>
      <c r="I350" s="74"/>
      <c r="J350" s="75">
        <f>J345</f>
        <v>0</v>
      </c>
      <c r="K350" s="76"/>
    </row>
    <row r="351" spans="1:11" ht="15" customHeight="1">
      <c r="A351" s="165" t="s">
        <v>491</v>
      </c>
      <c r="B351" s="166"/>
      <c r="C351" s="166"/>
      <c r="D351" s="166"/>
      <c r="E351" s="166"/>
      <c r="F351" s="166"/>
      <c r="G351" s="74"/>
      <c r="H351" s="74"/>
      <c r="I351" s="74"/>
      <c r="J351" s="77">
        <f>J350*0.2</f>
        <v>0</v>
      </c>
      <c r="K351" s="76"/>
    </row>
    <row r="352" spans="1:11" ht="16.5" customHeight="1" thickBot="1">
      <c r="A352" s="167" t="s">
        <v>492</v>
      </c>
      <c r="B352" s="168"/>
      <c r="C352" s="168"/>
      <c r="D352" s="168"/>
      <c r="E352" s="168"/>
      <c r="F352" s="168"/>
      <c r="G352" s="74"/>
      <c r="H352" s="74"/>
      <c r="I352" s="74"/>
      <c r="J352" s="78">
        <f>J350+J351</f>
        <v>0</v>
      </c>
      <c r="K352" s="76"/>
    </row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9" ht="15" customHeight="1"/>
    <row r="420" ht="15" customHeight="1"/>
    <row r="421" ht="15" customHeight="1"/>
  </sheetData>
  <mergeCells count="85">
    <mergeCell ref="A23:F23"/>
    <mergeCell ref="A1:J2"/>
    <mergeCell ref="A3:J4"/>
    <mergeCell ref="A5:J5"/>
    <mergeCell ref="D7:J7"/>
    <mergeCell ref="A20:F20"/>
    <mergeCell ref="A84:F84"/>
    <mergeCell ref="A30:F30"/>
    <mergeCell ref="A44:F44"/>
    <mergeCell ref="A51:F51"/>
    <mergeCell ref="A52:F52"/>
    <mergeCell ref="A60:F60"/>
    <mergeCell ref="A64:F64"/>
    <mergeCell ref="A65:F65"/>
    <mergeCell ref="A69:F69"/>
    <mergeCell ref="A72:F72"/>
    <mergeCell ref="A75:F75"/>
    <mergeCell ref="A80:F80"/>
    <mergeCell ref="A146:F146"/>
    <mergeCell ref="A87:F87"/>
    <mergeCell ref="A90:F90"/>
    <mergeCell ref="A94:F94"/>
    <mergeCell ref="A97:F97"/>
    <mergeCell ref="A100:F100"/>
    <mergeCell ref="A105:F105"/>
    <mergeCell ref="A110:F110"/>
    <mergeCell ref="A114:F114"/>
    <mergeCell ref="A125:F125"/>
    <mergeCell ref="A132:F132"/>
    <mergeCell ref="A137:F137"/>
    <mergeCell ref="A198:F198"/>
    <mergeCell ref="A158:F158"/>
    <mergeCell ref="A162:F162"/>
    <mergeCell ref="A165:F165"/>
    <mergeCell ref="A170:F170"/>
    <mergeCell ref="A174:F174"/>
    <mergeCell ref="A178:F178"/>
    <mergeCell ref="A181:F181"/>
    <mergeCell ref="A185:F185"/>
    <mergeCell ref="A188:F188"/>
    <mergeCell ref="A192:F192"/>
    <mergeCell ref="A195:F195"/>
    <mergeCell ref="A257:F257"/>
    <mergeCell ref="A201:F201"/>
    <mergeCell ref="A206:F206"/>
    <mergeCell ref="A207:F207"/>
    <mergeCell ref="A222:F222"/>
    <mergeCell ref="A228:F228"/>
    <mergeCell ref="A230:F230"/>
    <mergeCell ref="A237:F237"/>
    <mergeCell ref="A243:F243"/>
    <mergeCell ref="A247:F247"/>
    <mergeCell ref="A250:F250"/>
    <mergeCell ref="A253:F253"/>
    <mergeCell ref="A303:F303"/>
    <mergeCell ref="A261:F261"/>
    <mergeCell ref="A264:F264"/>
    <mergeCell ref="A266:F266"/>
    <mergeCell ref="A275:F275"/>
    <mergeCell ref="A281:F281"/>
    <mergeCell ref="A282:F282"/>
    <mergeCell ref="A286:F286"/>
    <mergeCell ref="A293:F293"/>
    <mergeCell ref="A296:F296"/>
    <mergeCell ref="A297:F297"/>
    <mergeCell ref="A302:F302"/>
    <mergeCell ref="A344:F344"/>
    <mergeCell ref="A308:F308"/>
    <mergeCell ref="A309:F309"/>
    <mergeCell ref="A312:F312"/>
    <mergeCell ref="A313:F313"/>
    <mergeCell ref="A322:F322"/>
    <mergeCell ref="A327:F327"/>
    <mergeCell ref="A328:F328"/>
    <mergeCell ref="A334:F334"/>
    <mergeCell ref="A339:F339"/>
    <mergeCell ref="A342:F342"/>
    <mergeCell ref="A343:F343"/>
    <mergeCell ref="A352:F352"/>
    <mergeCell ref="A345:F345"/>
    <mergeCell ref="A346:F346"/>
    <mergeCell ref="A347:F347"/>
    <mergeCell ref="A348:F348"/>
    <mergeCell ref="A350:F350"/>
    <mergeCell ref="A351:F35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8449A-6A20-48A6-ACA1-8A2983170C57}">
  <dimension ref="A1:D29"/>
  <sheetViews>
    <sheetView workbookViewId="0">
      <selection activeCell="G5" sqref="G5"/>
    </sheetView>
  </sheetViews>
  <sheetFormatPr baseColWidth="10" defaultColWidth="8.5703125" defaultRowHeight="10.5"/>
  <cols>
    <col min="1" max="1" width="11.42578125" style="28" customWidth="1"/>
    <col min="2" max="2" width="51.42578125" style="28" customWidth="1"/>
    <col min="3" max="4" width="41.28515625" style="28" customWidth="1"/>
    <col min="5" max="250" width="8.5703125" style="28"/>
    <col min="251" max="251" width="11.42578125" style="28" customWidth="1"/>
    <col min="252" max="252" width="51.42578125" style="28" customWidth="1"/>
    <col min="253" max="255" width="18.5703125" style="28" customWidth="1"/>
    <col min="256" max="256" width="9.7109375" style="28" customWidth="1"/>
    <col min="257" max="260" width="0" style="28" hidden="1" customWidth="1"/>
    <col min="261" max="506" width="8.5703125" style="28"/>
    <col min="507" max="507" width="11.42578125" style="28" customWidth="1"/>
    <col min="508" max="508" width="51.42578125" style="28" customWidth="1"/>
    <col min="509" max="511" width="18.5703125" style="28" customWidth="1"/>
    <col min="512" max="512" width="9.7109375" style="28" customWidth="1"/>
    <col min="513" max="516" width="0" style="28" hidden="1" customWidth="1"/>
    <col min="517" max="762" width="8.5703125" style="28"/>
    <col min="763" max="763" width="11.42578125" style="28" customWidth="1"/>
    <col min="764" max="764" width="51.42578125" style="28" customWidth="1"/>
    <col min="765" max="767" width="18.5703125" style="28" customWidth="1"/>
    <col min="768" max="768" width="9.7109375" style="28" customWidth="1"/>
    <col min="769" max="772" width="0" style="28" hidden="1" customWidth="1"/>
    <col min="773" max="1018" width="8.5703125" style="28"/>
    <col min="1019" max="1019" width="11.42578125" style="28" customWidth="1"/>
    <col min="1020" max="1020" width="51.42578125" style="28" customWidth="1"/>
    <col min="1021" max="1023" width="18.5703125" style="28" customWidth="1"/>
    <col min="1024" max="1024" width="9.7109375" style="28" customWidth="1"/>
    <col min="1025" max="1028" width="0" style="28" hidden="1" customWidth="1"/>
    <col min="1029" max="1274" width="8.5703125" style="28"/>
    <col min="1275" max="1275" width="11.42578125" style="28" customWidth="1"/>
    <col min="1276" max="1276" width="51.42578125" style="28" customWidth="1"/>
    <col min="1277" max="1279" width="18.5703125" style="28" customWidth="1"/>
    <col min="1280" max="1280" width="9.7109375" style="28" customWidth="1"/>
    <col min="1281" max="1284" width="0" style="28" hidden="1" customWidth="1"/>
    <col min="1285" max="1530" width="8.5703125" style="28"/>
    <col min="1531" max="1531" width="11.42578125" style="28" customWidth="1"/>
    <col min="1532" max="1532" width="51.42578125" style="28" customWidth="1"/>
    <col min="1533" max="1535" width="18.5703125" style="28" customWidth="1"/>
    <col min="1536" max="1536" width="9.7109375" style="28" customWidth="1"/>
    <col min="1537" max="1540" width="0" style="28" hidden="1" customWidth="1"/>
    <col min="1541" max="1786" width="8.5703125" style="28"/>
    <col min="1787" max="1787" width="11.42578125" style="28" customWidth="1"/>
    <col min="1788" max="1788" width="51.42578125" style="28" customWidth="1"/>
    <col min="1789" max="1791" width="18.5703125" style="28" customWidth="1"/>
    <col min="1792" max="1792" width="9.7109375" style="28" customWidth="1"/>
    <col min="1793" max="1796" width="0" style="28" hidden="1" customWidth="1"/>
    <col min="1797" max="2042" width="8.5703125" style="28"/>
    <col min="2043" max="2043" width="11.42578125" style="28" customWidth="1"/>
    <col min="2044" max="2044" width="51.42578125" style="28" customWidth="1"/>
    <col min="2045" max="2047" width="18.5703125" style="28" customWidth="1"/>
    <col min="2048" max="2048" width="9.7109375" style="28" customWidth="1"/>
    <col min="2049" max="2052" width="0" style="28" hidden="1" customWidth="1"/>
    <col min="2053" max="2298" width="8.5703125" style="28"/>
    <col min="2299" max="2299" width="11.42578125" style="28" customWidth="1"/>
    <col min="2300" max="2300" width="51.42578125" style="28" customWidth="1"/>
    <col min="2301" max="2303" width="18.5703125" style="28" customWidth="1"/>
    <col min="2304" max="2304" width="9.7109375" style="28" customWidth="1"/>
    <col min="2305" max="2308" width="0" style="28" hidden="1" customWidth="1"/>
    <col min="2309" max="2554" width="8.5703125" style="28"/>
    <col min="2555" max="2555" width="11.42578125" style="28" customWidth="1"/>
    <col min="2556" max="2556" width="51.42578125" style="28" customWidth="1"/>
    <col min="2557" max="2559" width="18.5703125" style="28" customWidth="1"/>
    <col min="2560" max="2560" width="9.7109375" style="28" customWidth="1"/>
    <col min="2561" max="2564" width="0" style="28" hidden="1" customWidth="1"/>
    <col min="2565" max="2810" width="8.5703125" style="28"/>
    <col min="2811" max="2811" width="11.42578125" style="28" customWidth="1"/>
    <col min="2812" max="2812" width="51.42578125" style="28" customWidth="1"/>
    <col min="2813" max="2815" width="18.5703125" style="28" customWidth="1"/>
    <col min="2816" max="2816" width="9.7109375" style="28" customWidth="1"/>
    <col min="2817" max="2820" width="0" style="28" hidden="1" customWidth="1"/>
    <col min="2821" max="3066" width="8.5703125" style="28"/>
    <col min="3067" max="3067" width="11.42578125" style="28" customWidth="1"/>
    <col min="3068" max="3068" width="51.42578125" style="28" customWidth="1"/>
    <col min="3069" max="3071" width="18.5703125" style="28" customWidth="1"/>
    <col min="3072" max="3072" width="9.7109375" style="28" customWidth="1"/>
    <col min="3073" max="3076" width="0" style="28" hidden="1" customWidth="1"/>
    <col min="3077" max="3322" width="8.5703125" style="28"/>
    <col min="3323" max="3323" width="11.42578125" style="28" customWidth="1"/>
    <col min="3324" max="3324" width="51.42578125" style="28" customWidth="1"/>
    <col min="3325" max="3327" width="18.5703125" style="28" customWidth="1"/>
    <col min="3328" max="3328" width="9.7109375" style="28" customWidth="1"/>
    <col min="3329" max="3332" width="0" style="28" hidden="1" customWidth="1"/>
    <col min="3333" max="3578" width="8.5703125" style="28"/>
    <col min="3579" max="3579" width="11.42578125" style="28" customWidth="1"/>
    <col min="3580" max="3580" width="51.42578125" style="28" customWidth="1"/>
    <col min="3581" max="3583" width="18.5703125" style="28" customWidth="1"/>
    <col min="3584" max="3584" width="9.7109375" style="28" customWidth="1"/>
    <col min="3585" max="3588" width="0" style="28" hidden="1" customWidth="1"/>
    <col min="3589" max="3834" width="8.5703125" style="28"/>
    <col min="3835" max="3835" width="11.42578125" style="28" customWidth="1"/>
    <col min="3836" max="3836" width="51.42578125" style="28" customWidth="1"/>
    <col min="3837" max="3839" width="18.5703125" style="28" customWidth="1"/>
    <col min="3840" max="3840" width="9.7109375" style="28" customWidth="1"/>
    <col min="3841" max="3844" width="0" style="28" hidden="1" customWidth="1"/>
    <col min="3845" max="4090" width="8.5703125" style="28"/>
    <col min="4091" max="4091" width="11.42578125" style="28" customWidth="1"/>
    <col min="4092" max="4092" width="51.42578125" style="28" customWidth="1"/>
    <col min="4093" max="4095" width="18.5703125" style="28" customWidth="1"/>
    <col min="4096" max="4096" width="9.7109375" style="28" customWidth="1"/>
    <col min="4097" max="4100" width="0" style="28" hidden="1" customWidth="1"/>
    <col min="4101" max="4346" width="8.5703125" style="28"/>
    <col min="4347" max="4347" width="11.42578125" style="28" customWidth="1"/>
    <col min="4348" max="4348" width="51.42578125" style="28" customWidth="1"/>
    <col min="4349" max="4351" width="18.5703125" style="28" customWidth="1"/>
    <col min="4352" max="4352" width="9.7109375" style="28" customWidth="1"/>
    <col min="4353" max="4356" width="0" style="28" hidden="1" customWidth="1"/>
    <col min="4357" max="4602" width="8.5703125" style="28"/>
    <col min="4603" max="4603" width="11.42578125" style="28" customWidth="1"/>
    <col min="4604" max="4604" width="51.42578125" style="28" customWidth="1"/>
    <col min="4605" max="4607" width="18.5703125" style="28" customWidth="1"/>
    <col min="4608" max="4608" width="9.7109375" style="28" customWidth="1"/>
    <col min="4609" max="4612" width="0" style="28" hidden="1" customWidth="1"/>
    <col min="4613" max="4858" width="8.5703125" style="28"/>
    <col min="4859" max="4859" width="11.42578125" style="28" customWidth="1"/>
    <col min="4860" max="4860" width="51.42578125" style="28" customWidth="1"/>
    <col min="4861" max="4863" width="18.5703125" style="28" customWidth="1"/>
    <col min="4864" max="4864" width="9.7109375" style="28" customWidth="1"/>
    <col min="4865" max="4868" width="0" style="28" hidden="1" customWidth="1"/>
    <col min="4869" max="5114" width="8.5703125" style="28"/>
    <col min="5115" max="5115" width="11.42578125" style="28" customWidth="1"/>
    <col min="5116" max="5116" width="51.42578125" style="28" customWidth="1"/>
    <col min="5117" max="5119" width="18.5703125" style="28" customWidth="1"/>
    <col min="5120" max="5120" width="9.7109375" style="28" customWidth="1"/>
    <col min="5121" max="5124" width="0" style="28" hidden="1" customWidth="1"/>
    <col min="5125" max="5370" width="8.5703125" style="28"/>
    <col min="5371" max="5371" width="11.42578125" style="28" customWidth="1"/>
    <col min="5372" max="5372" width="51.42578125" style="28" customWidth="1"/>
    <col min="5373" max="5375" width="18.5703125" style="28" customWidth="1"/>
    <col min="5376" max="5376" width="9.7109375" style="28" customWidth="1"/>
    <col min="5377" max="5380" width="0" style="28" hidden="1" customWidth="1"/>
    <col min="5381" max="5626" width="8.5703125" style="28"/>
    <col min="5627" max="5627" width="11.42578125" style="28" customWidth="1"/>
    <col min="5628" max="5628" width="51.42578125" style="28" customWidth="1"/>
    <col min="5629" max="5631" width="18.5703125" style="28" customWidth="1"/>
    <col min="5632" max="5632" width="9.7109375" style="28" customWidth="1"/>
    <col min="5633" max="5636" width="0" style="28" hidden="1" customWidth="1"/>
    <col min="5637" max="5882" width="8.5703125" style="28"/>
    <col min="5883" max="5883" width="11.42578125" style="28" customWidth="1"/>
    <col min="5884" max="5884" width="51.42578125" style="28" customWidth="1"/>
    <col min="5885" max="5887" width="18.5703125" style="28" customWidth="1"/>
    <col min="5888" max="5888" width="9.7109375" style="28" customWidth="1"/>
    <col min="5889" max="5892" width="0" style="28" hidden="1" customWidth="1"/>
    <col min="5893" max="6138" width="8.5703125" style="28"/>
    <col min="6139" max="6139" width="11.42578125" style="28" customWidth="1"/>
    <col min="6140" max="6140" width="51.42578125" style="28" customWidth="1"/>
    <col min="6141" max="6143" width="18.5703125" style="28" customWidth="1"/>
    <col min="6144" max="6144" width="9.7109375" style="28" customWidth="1"/>
    <col min="6145" max="6148" width="0" style="28" hidden="1" customWidth="1"/>
    <col min="6149" max="6394" width="8.5703125" style="28"/>
    <col min="6395" max="6395" width="11.42578125" style="28" customWidth="1"/>
    <col min="6396" max="6396" width="51.42578125" style="28" customWidth="1"/>
    <col min="6397" max="6399" width="18.5703125" style="28" customWidth="1"/>
    <col min="6400" max="6400" width="9.7109375" style="28" customWidth="1"/>
    <col min="6401" max="6404" width="0" style="28" hidden="1" customWidth="1"/>
    <col min="6405" max="6650" width="8.5703125" style="28"/>
    <col min="6651" max="6651" width="11.42578125" style="28" customWidth="1"/>
    <col min="6652" max="6652" width="51.42578125" style="28" customWidth="1"/>
    <col min="6653" max="6655" width="18.5703125" style="28" customWidth="1"/>
    <col min="6656" max="6656" width="9.7109375" style="28" customWidth="1"/>
    <col min="6657" max="6660" width="0" style="28" hidden="1" customWidth="1"/>
    <col min="6661" max="6906" width="8.5703125" style="28"/>
    <col min="6907" max="6907" width="11.42578125" style="28" customWidth="1"/>
    <col min="6908" max="6908" width="51.42578125" style="28" customWidth="1"/>
    <col min="6909" max="6911" width="18.5703125" style="28" customWidth="1"/>
    <col min="6912" max="6912" width="9.7109375" style="28" customWidth="1"/>
    <col min="6913" max="6916" width="0" style="28" hidden="1" customWidth="1"/>
    <col min="6917" max="7162" width="8.5703125" style="28"/>
    <col min="7163" max="7163" width="11.42578125" style="28" customWidth="1"/>
    <col min="7164" max="7164" width="51.42578125" style="28" customWidth="1"/>
    <col min="7165" max="7167" width="18.5703125" style="28" customWidth="1"/>
    <col min="7168" max="7168" width="9.7109375" style="28" customWidth="1"/>
    <col min="7169" max="7172" width="0" style="28" hidden="1" customWidth="1"/>
    <col min="7173" max="7418" width="8.5703125" style="28"/>
    <col min="7419" max="7419" width="11.42578125" style="28" customWidth="1"/>
    <col min="7420" max="7420" width="51.42578125" style="28" customWidth="1"/>
    <col min="7421" max="7423" width="18.5703125" style="28" customWidth="1"/>
    <col min="7424" max="7424" width="9.7109375" style="28" customWidth="1"/>
    <col min="7425" max="7428" width="0" style="28" hidden="1" customWidth="1"/>
    <col min="7429" max="7674" width="8.5703125" style="28"/>
    <col min="7675" max="7675" width="11.42578125" style="28" customWidth="1"/>
    <col min="7676" max="7676" width="51.42578125" style="28" customWidth="1"/>
    <col min="7677" max="7679" width="18.5703125" style="28" customWidth="1"/>
    <col min="7680" max="7680" width="9.7109375" style="28" customWidth="1"/>
    <col min="7681" max="7684" width="0" style="28" hidden="1" customWidth="1"/>
    <col min="7685" max="7930" width="8.5703125" style="28"/>
    <col min="7931" max="7931" width="11.42578125" style="28" customWidth="1"/>
    <col min="7932" max="7932" width="51.42578125" style="28" customWidth="1"/>
    <col min="7933" max="7935" width="18.5703125" style="28" customWidth="1"/>
    <col min="7936" max="7936" width="9.7109375" style="28" customWidth="1"/>
    <col min="7937" max="7940" width="0" style="28" hidden="1" customWidth="1"/>
    <col min="7941" max="8186" width="8.5703125" style="28"/>
    <col min="8187" max="8187" width="11.42578125" style="28" customWidth="1"/>
    <col min="8188" max="8188" width="51.42578125" style="28" customWidth="1"/>
    <col min="8189" max="8191" width="18.5703125" style="28" customWidth="1"/>
    <col min="8192" max="8192" width="9.7109375" style="28" customWidth="1"/>
    <col min="8193" max="8196" width="0" style="28" hidden="1" customWidth="1"/>
    <col min="8197" max="8442" width="8.5703125" style="28"/>
    <col min="8443" max="8443" width="11.42578125" style="28" customWidth="1"/>
    <col min="8444" max="8444" width="51.42578125" style="28" customWidth="1"/>
    <col min="8445" max="8447" width="18.5703125" style="28" customWidth="1"/>
    <col min="8448" max="8448" width="9.7109375" style="28" customWidth="1"/>
    <col min="8449" max="8452" width="0" style="28" hidden="1" customWidth="1"/>
    <col min="8453" max="8698" width="8.5703125" style="28"/>
    <col min="8699" max="8699" width="11.42578125" style="28" customWidth="1"/>
    <col min="8700" max="8700" width="51.42578125" style="28" customWidth="1"/>
    <col min="8701" max="8703" width="18.5703125" style="28" customWidth="1"/>
    <col min="8704" max="8704" width="9.7109375" style="28" customWidth="1"/>
    <col min="8705" max="8708" width="0" style="28" hidden="1" customWidth="1"/>
    <col min="8709" max="8954" width="8.5703125" style="28"/>
    <col min="8955" max="8955" width="11.42578125" style="28" customWidth="1"/>
    <col min="8956" max="8956" width="51.42578125" style="28" customWidth="1"/>
    <col min="8957" max="8959" width="18.5703125" style="28" customWidth="1"/>
    <col min="8960" max="8960" width="9.7109375" style="28" customWidth="1"/>
    <col min="8961" max="8964" width="0" style="28" hidden="1" customWidth="1"/>
    <col min="8965" max="9210" width="8.5703125" style="28"/>
    <col min="9211" max="9211" width="11.42578125" style="28" customWidth="1"/>
    <col min="9212" max="9212" width="51.42578125" style="28" customWidth="1"/>
    <col min="9213" max="9215" width="18.5703125" style="28" customWidth="1"/>
    <col min="9216" max="9216" width="9.7109375" style="28" customWidth="1"/>
    <col min="9217" max="9220" width="0" style="28" hidden="1" customWidth="1"/>
    <col min="9221" max="9466" width="8.5703125" style="28"/>
    <col min="9467" max="9467" width="11.42578125" style="28" customWidth="1"/>
    <col min="9468" max="9468" width="51.42578125" style="28" customWidth="1"/>
    <col min="9469" max="9471" width="18.5703125" style="28" customWidth="1"/>
    <col min="9472" max="9472" width="9.7109375" style="28" customWidth="1"/>
    <col min="9473" max="9476" width="0" style="28" hidden="1" customWidth="1"/>
    <col min="9477" max="9722" width="8.5703125" style="28"/>
    <col min="9723" max="9723" width="11.42578125" style="28" customWidth="1"/>
    <col min="9724" max="9724" width="51.42578125" style="28" customWidth="1"/>
    <col min="9725" max="9727" width="18.5703125" style="28" customWidth="1"/>
    <col min="9728" max="9728" width="9.7109375" style="28" customWidth="1"/>
    <col min="9729" max="9732" width="0" style="28" hidden="1" customWidth="1"/>
    <col min="9733" max="9978" width="8.5703125" style="28"/>
    <col min="9979" max="9979" width="11.42578125" style="28" customWidth="1"/>
    <col min="9980" max="9980" width="51.42578125" style="28" customWidth="1"/>
    <col min="9981" max="9983" width="18.5703125" style="28" customWidth="1"/>
    <col min="9984" max="9984" width="9.7109375" style="28" customWidth="1"/>
    <col min="9985" max="9988" width="0" style="28" hidden="1" customWidth="1"/>
    <col min="9989" max="10234" width="8.5703125" style="28"/>
    <col min="10235" max="10235" width="11.42578125" style="28" customWidth="1"/>
    <col min="10236" max="10236" width="51.42578125" style="28" customWidth="1"/>
    <col min="10237" max="10239" width="18.5703125" style="28" customWidth="1"/>
    <col min="10240" max="10240" width="9.7109375" style="28" customWidth="1"/>
    <col min="10241" max="10244" width="0" style="28" hidden="1" customWidth="1"/>
    <col min="10245" max="10490" width="8.5703125" style="28"/>
    <col min="10491" max="10491" width="11.42578125" style="28" customWidth="1"/>
    <col min="10492" max="10492" width="51.42578125" style="28" customWidth="1"/>
    <col min="10493" max="10495" width="18.5703125" style="28" customWidth="1"/>
    <col min="10496" max="10496" width="9.7109375" style="28" customWidth="1"/>
    <col min="10497" max="10500" width="0" style="28" hidden="1" customWidth="1"/>
    <col min="10501" max="10746" width="8.5703125" style="28"/>
    <col min="10747" max="10747" width="11.42578125" style="28" customWidth="1"/>
    <col min="10748" max="10748" width="51.42578125" style="28" customWidth="1"/>
    <col min="10749" max="10751" width="18.5703125" style="28" customWidth="1"/>
    <col min="10752" max="10752" width="9.7109375" style="28" customWidth="1"/>
    <col min="10753" max="10756" width="0" style="28" hidden="1" customWidth="1"/>
    <col min="10757" max="11002" width="8.5703125" style="28"/>
    <col min="11003" max="11003" width="11.42578125" style="28" customWidth="1"/>
    <col min="11004" max="11004" width="51.42578125" style="28" customWidth="1"/>
    <col min="11005" max="11007" width="18.5703125" style="28" customWidth="1"/>
    <col min="11008" max="11008" width="9.7109375" style="28" customWidth="1"/>
    <col min="11009" max="11012" width="0" style="28" hidden="1" customWidth="1"/>
    <col min="11013" max="11258" width="8.5703125" style="28"/>
    <col min="11259" max="11259" width="11.42578125" style="28" customWidth="1"/>
    <col min="11260" max="11260" width="51.42578125" style="28" customWidth="1"/>
    <col min="11261" max="11263" width="18.5703125" style="28" customWidth="1"/>
    <col min="11264" max="11264" width="9.7109375" style="28" customWidth="1"/>
    <col min="11265" max="11268" width="0" style="28" hidden="1" customWidth="1"/>
    <col min="11269" max="11514" width="8.5703125" style="28"/>
    <col min="11515" max="11515" width="11.42578125" style="28" customWidth="1"/>
    <col min="11516" max="11516" width="51.42578125" style="28" customWidth="1"/>
    <col min="11517" max="11519" width="18.5703125" style="28" customWidth="1"/>
    <col min="11520" max="11520" width="9.7109375" style="28" customWidth="1"/>
    <col min="11521" max="11524" width="0" style="28" hidden="1" customWidth="1"/>
    <col min="11525" max="11770" width="8.5703125" style="28"/>
    <col min="11771" max="11771" width="11.42578125" style="28" customWidth="1"/>
    <col min="11772" max="11772" width="51.42578125" style="28" customWidth="1"/>
    <col min="11773" max="11775" width="18.5703125" style="28" customWidth="1"/>
    <col min="11776" max="11776" width="9.7109375" style="28" customWidth="1"/>
    <col min="11777" max="11780" width="0" style="28" hidden="1" customWidth="1"/>
    <col min="11781" max="12026" width="8.5703125" style="28"/>
    <col min="12027" max="12027" width="11.42578125" style="28" customWidth="1"/>
    <col min="12028" max="12028" width="51.42578125" style="28" customWidth="1"/>
    <col min="12029" max="12031" width="18.5703125" style="28" customWidth="1"/>
    <col min="12032" max="12032" width="9.7109375" style="28" customWidth="1"/>
    <col min="12033" max="12036" width="0" style="28" hidden="1" customWidth="1"/>
    <col min="12037" max="12282" width="8.5703125" style="28"/>
    <col min="12283" max="12283" width="11.42578125" style="28" customWidth="1"/>
    <col min="12284" max="12284" width="51.42578125" style="28" customWidth="1"/>
    <col min="12285" max="12287" width="18.5703125" style="28" customWidth="1"/>
    <col min="12288" max="12288" width="9.7109375" style="28" customWidth="1"/>
    <col min="12289" max="12292" width="0" style="28" hidden="1" customWidth="1"/>
    <col min="12293" max="12538" width="8.5703125" style="28"/>
    <col min="12539" max="12539" width="11.42578125" style="28" customWidth="1"/>
    <col min="12540" max="12540" width="51.42578125" style="28" customWidth="1"/>
    <col min="12541" max="12543" width="18.5703125" style="28" customWidth="1"/>
    <col min="12544" max="12544" width="9.7109375" style="28" customWidth="1"/>
    <col min="12545" max="12548" width="0" style="28" hidden="1" customWidth="1"/>
    <col min="12549" max="12794" width="8.5703125" style="28"/>
    <col min="12795" max="12795" width="11.42578125" style="28" customWidth="1"/>
    <col min="12796" max="12796" width="51.42578125" style="28" customWidth="1"/>
    <col min="12797" max="12799" width="18.5703125" style="28" customWidth="1"/>
    <col min="12800" max="12800" width="9.7109375" style="28" customWidth="1"/>
    <col min="12801" max="12804" width="0" style="28" hidden="1" customWidth="1"/>
    <col min="12805" max="13050" width="8.5703125" style="28"/>
    <col min="13051" max="13051" width="11.42578125" style="28" customWidth="1"/>
    <col min="13052" max="13052" width="51.42578125" style="28" customWidth="1"/>
    <col min="13053" max="13055" width="18.5703125" style="28" customWidth="1"/>
    <col min="13056" max="13056" width="9.7109375" style="28" customWidth="1"/>
    <col min="13057" max="13060" width="0" style="28" hidden="1" customWidth="1"/>
    <col min="13061" max="13306" width="8.5703125" style="28"/>
    <col min="13307" max="13307" width="11.42578125" style="28" customWidth="1"/>
    <col min="13308" max="13308" width="51.42578125" style="28" customWidth="1"/>
    <col min="13309" max="13311" width="18.5703125" style="28" customWidth="1"/>
    <col min="13312" max="13312" width="9.7109375" style="28" customWidth="1"/>
    <col min="13313" max="13316" width="0" style="28" hidden="1" customWidth="1"/>
    <col min="13317" max="13562" width="8.5703125" style="28"/>
    <col min="13563" max="13563" width="11.42578125" style="28" customWidth="1"/>
    <col min="13564" max="13564" width="51.42578125" style="28" customWidth="1"/>
    <col min="13565" max="13567" width="18.5703125" style="28" customWidth="1"/>
    <col min="13568" max="13568" width="9.7109375" style="28" customWidth="1"/>
    <col min="13569" max="13572" width="0" style="28" hidden="1" customWidth="1"/>
    <col min="13573" max="13818" width="8.5703125" style="28"/>
    <col min="13819" max="13819" width="11.42578125" style="28" customWidth="1"/>
    <col min="13820" max="13820" width="51.42578125" style="28" customWidth="1"/>
    <col min="13821" max="13823" width="18.5703125" style="28" customWidth="1"/>
    <col min="13824" max="13824" width="9.7109375" style="28" customWidth="1"/>
    <col min="13825" max="13828" width="0" style="28" hidden="1" customWidth="1"/>
    <col min="13829" max="14074" width="8.5703125" style="28"/>
    <col min="14075" max="14075" width="11.42578125" style="28" customWidth="1"/>
    <col min="14076" max="14076" width="51.42578125" style="28" customWidth="1"/>
    <col min="14077" max="14079" width="18.5703125" style="28" customWidth="1"/>
    <col min="14080" max="14080" width="9.7109375" style="28" customWidth="1"/>
    <col min="14081" max="14084" width="0" style="28" hidden="1" customWidth="1"/>
    <col min="14085" max="14330" width="8.5703125" style="28"/>
    <col min="14331" max="14331" width="11.42578125" style="28" customWidth="1"/>
    <col min="14332" max="14332" width="51.42578125" style="28" customWidth="1"/>
    <col min="14333" max="14335" width="18.5703125" style="28" customWidth="1"/>
    <col min="14336" max="14336" width="9.7109375" style="28" customWidth="1"/>
    <col min="14337" max="14340" width="0" style="28" hidden="1" customWidth="1"/>
    <col min="14341" max="14586" width="8.5703125" style="28"/>
    <col min="14587" max="14587" width="11.42578125" style="28" customWidth="1"/>
    <col min="14588" max="14588" width="51.42578125" style="28" customWidth="1"/>
    <col min="14589" max="14591" width="18.5703125" style="28" customWidth="1"/>
    <col min="14592" max="14592" width="9.7109375" style="28" customWidth="1"/>
    <col min="14593" max="14596" width="0" style="28" hidden="1" customWidth="1"/>
    <col min="14597" max="14842" width="8.5703125" style="28"/>
    <col min="14843" max="14843" width="11.42578125" style="28" customWidth="1"/>
    <col min="14844" max="14844" width="51.42578125" style="28" customWidth="1"/>
    <col min="14845" max="14847" width="18.5703125" style="28" customWidth="1"/>
    <col min="14848" max="14848" width="9.7109375" style="28" customWidth="1"/>
    <col min="14849" max="14852" width="0" style="28" hidden="1" customWidth="1"/>
    <col min="14853" max="15098" width="8.5703125" style="28"/>
    <col min="15099" max="15099" width="11.42578125" style="28" customWidth="1"/>
    <col min="15100" max="15100" width="51.42578125" style="28" customWidth="1"/>
    <col min="15101" max="15103" width="18.5703125" style="28" customWidth="1"/>
    <col min="15104" max="15104" width="9.7109375" style="28" customWidth="1"/>
    <col min="15105" max="15108" width="0" style="28" hidden="1" customWidth="1"/>
    <col min="15109" max="15354" width="8.5703125" style="28"/>
    <col min="15355" max="15355" width="11.42578125" style="28" customWidth="1"/>
    <col min="15356" max="15356" width="51.42578125" style="28" customWidth="1"/>
    <col min="15357" max="15359" width="18.5703125" style="28" customWidth="1"/>
    <col min="15360" max="15360" width="9.7109375" style="28" customWidth="1"/>
    <col min="15361" max="15364" width="0" style="28" hidden="1" customWidth="1"/>
    <col min="15365" max="15610" width="8.5703125" style="28"/>
    <col min="15611" max="15611" width="11.42578125" style="28" customWidth="1"/>
    <col min="15612" max="15612" width="51.42578125" style="28" customWidth="1"/>
    <col min="15613" max="15615" width="18.5703125" style="28" customWidth="1"/>
    <col min="15616" max="15616" width="9.7109375" style="28" customWidth="1"/>
    <col min="15617" max="15620" width="0" style="28" hidden="1" customWidth="1"/>
    <col min="15621" max="15866" width="8.5703125" style="28"/>
    <col min="15867" max="15867" width="11.42578125" style="28" customWidth="1"/>
    <col min="15868" max="15868" width="51.42578125" style="28" customWidth="1"/>
    <col min="15869" max="15871" width="18.5703125" style="28" customWidth="1"/>
    <col min="15872" max="15872" width="9.7109375" style="28" customWidth="1"/>
    <col min="15873" max="15876" width="0" style="28" hidden="1" customWidth="1"/>
    <col min="15877" max="16122" width="8.5703125" style="28"/>
    <col min="16123" max="16123" width="11.42578125" style="28" customWidth="1"/>
    <col min="16124" max="16124" width="51.42578125" style="28" customWidth="1"/>
    <col min="16125" max="16127" width="18.5703125" style="28" customWidth="1"/>
    <col min="16128" max="16128" width="9.7109375" style="28" customWidth="1"/>
    <col min="16129" max="16132" width="0" style="28" hidden="1" customWidth="1"/>
    <col min="16133" max="16384" width="8.5703125" style="28"/>
  </cols>
  <sheetData>
    <row r="1" spans="1:4">
      <c r="A1" s="194" t="s">
        <v>502</v>
      </c>
      <c r="B1" s="195"/>
      <c r="C1" s="195"/>
      <c r="D1" s="195"/>
    </row>
    <row r="2" spans="1:4">
      <c r="A2" s="196"/>
      <c r="B2" s="197"/>
      <c r="C2" s="197"/>
      <c r="D2" s="197"/>
    </row>
    <row r="3" spans="1:4">
      <c r="A3" s="198" t="s">
        <v>24</v>
      </c>
      <c r="B3" s="199"/>
      <c r="C3" s="199"/>
      <c r="D3" s="199"/>
    </row>
    <row r="4" spans="1:4" ht="11.25" thickBot="1">
      <c r="A4" s="200"/>
      <c r="B4" s="201"/>
      <c r="C4" s="201"/>
      <c r="D4" s="201"/>
    </row>
    <row r="5" spans="1:4" ht="15.75" thickBot="1">
      <c r="A5" s="202" t="s">
        <v>503</v>
      </c>
      <c r="B5" s="203"/>
      <c r="C5" s="203"/>
      <c r="D5" s="203"/>
    </row>
    <row r="6" spans="1:4" ht="12.75" thickBot="1">
      <c r="A6" s="107"/>
      <c r="B6" s="108"/>
      <c r="C6" s="109"/>
      <c r="D6" s="108"/>
    </row>
    <row r="7" spans="1:4" ht="13.5" thickBot="1">
      <c r="A7" s="110" t="s">
        <v>26</v>
      </c>
      <c r="B7" s="111" t="s">
        <v>28</v>
      </c>
      <c r="C7" s="111" t="s">
        <v>504</v>
      </c>
      <c r="D7" s="111" t="s">
        <v>505</v>
      </c>
    </row>
    <row r="8" spans="1:4" ht="12.75">
      <c r="A8" s="112" t="s">
        <v>506</v>
      </c>
      <c r="B8" s="113" t="s">
        <v>37</v>
      </c>
      <c r="C8" s="114"/>
      <c r="D8" s="115"/>
    </row>
    <row r="9" spans="1:4" ht="12.75">
      <c r="A9" s="117" t="s">
        <v>507</v>
      </c>
      <c r="B9" s="118" t="s">
        <v>39</v>
      </c>
      <c r="C9" s="119">
        <f>'LOT.1 - Voirie, réseaux divers'!J23</f>
        <v>0</v>
      </c>
      <c r="D9" s="120">
        <f>'LOT.1 - Variante'!J23</f>
        <v>0</v>
      </c>
    </row>
    <row r="10" spans="1:4" ht="12.75">
      <c r="A10" s="117" t="s">
        <v>508</v>
      </c>
      <c r="B10" s="118" t="s">
        <v>64</v>
      </c>
      <c r="C10" s="119">
        <f>'LOT.1 - Voirie, réseaux divers'!J52</f>
        <v>0</v>
      </c>
      <c r="D10" s="132">
        <f>'LOT.1 - Variante'!J52</f>
        <v>0</v>
      </c>
    </row>
    <row r="11" spans="1:4" ht="12.75">
      <c r="A11" s="117" t="s">
        <v>509</v>
      </c>
      <c r="B11" s="118" t="s">
        <v>118</v>
      </c>
      <c r="C11" s="119">
        <f>'LOT.1 - Voirie, réseaux divers'!J65</f>
        <v>0</v>
      </c>
      <c r="D11" s="132">
        <f>'LOT.1 - Variante'!J65</f>
        <v>0</v>
      </c>
    </row>
    <row r="12" spans="1:4" ht="12.75">
      <c r="A12" s="117" t="s">
        <v>510</v>
      </c>
      <c r="B12" s="118" t="s">
        <v>139</v>
      </c>
      <c r="C12" s="119">
        <f>'LOT.1 - Voirie, réseaux divers'!J100</f>
        <v>0</v>
      </c>
      <c r="D12" s="120">
        <f>'LOT.1 - Variante'!J100</f>
        <v>0</v>
      </c>
    </row>
    <row r="13" spans="1:4" ht="12.75">
      <c r="A13" s="117" t="s">
        <v>511</v>
      </c>
      <c r="B13" s="118" t="s">
        <v>187</v>
      </c>
      <c r="C13" s="119">
        <f>'LOT.1 - Voirie, réseaux divers'!J181</f>
        <v>0</v>
      </c>
      <c r="D13" s="120">
        <f>'LOT.1 - Variante'!J181</f>
        <v>0</v>
      </c>
    </row>
    <row r="14" spans="1:4" ht="12.75">
      <c r="A14" s="117" t="s">
        <v>512</v>
      </c>
      <c r="B14" s="118" t="s">
        <v>286</v>
      </c>
      <c r="C14" s="119">
        <f>'LOT.1 - Voirie, réseaux divers'!J207</f>
        <v>0</v>
      </c>
      <c r="D14" s="120">
        <f>'LOT.1 - Variante'!J207</f>
        <v>0</v>
      </c>
    </row>
    <row r="15" spans="1:4" ht="12.75">
      <c r="A15" s="117" t="s">
        <v>513</v>
      </c>
      <c r="B15" s="118" t="s">
        <v>319</v>
      </c>
      <c r="C15" s="119">
        <f>'LOT.1 - Voirie, réseaux divers'!J230</f>
        <v>0</v>
      </c>
      <c r="D15" s="120">
        <f>'LOT.1 - Variante'!J230</f>
        <v>0</v>
      </c>
    </row>
    <row r="16" spans="1:4" ht="12.75">
      <c r="A16" s="117" t="s">
        <v>514</v>
      </c>
      <c r="B16" s="118" t="s">
        <v>359</v>
      </c>
      <c r="C16" s="119">
        <f>'LOT.1 - Voirie, réseaux divers'!J266</f>
        <v>0</v>
      </c>
      <c r="D16" s="132">
        <f>'LOT.1 - Variante'!J266</f>
        <v>0</v>
      </c>
    </row>
    <row r="17" spans="1:4" ht="12.75">
      <c r="A17" s="117" t="s">
        <v>515</v>
      </c>
      <c r="B17" s="118" t="s">
        <v>412</v>
      </c>
      <c r="C17" s="119">
        <f>'LOT.1 - Voirie, réseaux divers'!J282</f>
        <v>0</v>
      </c>
      <c r="D17" s="120">
        <f>'LOT.1 - Variante'!J282</f>
        <v>0</v>
      </c>
    </row>
    <row r="18" spans="1:4" ht="12.75">
      <c r="A18" s="117" t="s">
        <v>516</v>
      </c>
      <c r="B18" s="118" t="s">
        <v>439</v>
      </c>
      <c r="C18" s="119">
        <f>'LOT.1 - Voirie, réseaux divers'!J297</f>
        <v>0</v>
      </c>
      <c r="D18" s="120">
        <f>'LOT.1 - Variante'!J297</f>
        <v>0</v>
      </c>
    </row>
    <row r="19" spans="1:4" ht="12.75">
      <c r="A19" s="117" t="s">
        <v>517</v>
      </c>
      <c r="B19" s="118" t="s">
        <v>462</v>
      </c>
      <c r="C19" s="119">
        <f>'LOT.1 - Voirie, réseaux divers'!J303</f>
        <v>0</v>
      </c>
      <c r="D19" s="120">
        <f>'LOT.1 - Variante'!J303</f>
        <v>0</v>
      </c>
    </row>
    <row r="20" spans="1:4" ht="12.75">
      <c r="A20" s="117" t="s">
        <v>518</v>
      </c>
      <c r="B20" s="118" t="s">
        <v>471</v>
      </c>
      <c r="C20" s="119">
        <f>'LOT.1 - Voirie, réseaux divers'!J309</f>
        <v>0</v>
      </c>
      <c r="D20" s="120">
        <f>'LOT.1 - Variante'!J309</f>
        <v>0</v>
      </c>
    </row>
    <row r="21" spans="1:4" ht="12.75">
      <c r="A21" s="117" t="s">
        <v>519</v>
      </c>
      <c r="B21" s="118" t="s">
        <v>480</v>
      </c>
      <c r="C21" s="119">
        <f>'LOT.1 - Voirie, réseaux divers'!J312</f>
        <v>0</v>
      </c>
      <c r="D21" s="120">
        <f>'LOT.1 - Variante'!J312</f>
        <v>0</v>
      </c>
    </row>
    <row r="22" spans="1:4" ht="12.75">
      <c r="A22" s="112" t="s">
        <v>548</v>
      </c>
      <c r="B22" s="113" t="s">
        <v>494</v>
      </c>
      <c r="C22" s="116"/>
      <c r="D22" s="115"/>
    </row>
    <row r="23" spans="1:4" ht="38.25">
      <c r="A23" s="117" t="s">
        <v>549</v>
      </c>
      <c r="B23" s="118" t="s">
        <v>495</v>
      </c>
      <c r="C23" s="119"/>
      <c r="D23" s="120">
        <f>'LOT.1 - Variante'!J328</f>
        <v>0</v>
      </c>
    </row>
    <row r="24" spans="1:4" ht="39" thickBot="1">
      <c r="A24" s="117" t="s">
        <v>550</v>
      </c>
      <c r="B24" s="118" t="s">
        <v>497</v>
      </c>
      <c r="C24" s="119"/>
      <c r="D24" s="133">
        <f>'LOT.1 - Variante'!J343</f>
        <v>0</v>
      </c>
    </row>
    <row r="25" spans="1:4" ht="13.5" thickBot="1">
      <c r="A25" s="204" t="s">
        <v>520</v>
      </c>
      <c r="B25" s="205"/>
      <c r="C25" s="134">
        <f>SUM(C9:C21)</f>
        <v>0</v>
      </c>
      <c r="D25" s="134">
        <f>SUM(D9:D24)</f>
        <v>0</v>
      </c>
    </row>
    <row r="26" spans="1:4" ht="13.5" thickBot="1">
      <c r="A26" s="165" t="s">
        <v>521</v>
      </c>
      <c r="B26" s="166"/>
      <c r="C26" s="206">
        <f>C25</f>
        <v>0</v>
      </c>
      <c r="D26" s="207"/>
    </row>
    <row r="27" spans="1:4" ht="13.5" thickBot="1">
      <c r="A27" s="165" t="s">
        <v>522</v>
      </c>
      <c r="B27" s="166"/>
      <c r="C27" s="191">
        <f>D25</f>
        <v>0</v>
      </c>
      <c r="D27" s="191"/>
    </row>
    <row r="28" spans="1:4" ht="13.5" thickBot="1">
      <c r="A28" s="165" t="s">
        <v>523</v>
      </c>
      <c r="B28" s="166"/>
      <c r="C28" s="192">
        <f>C26*1.2</f>
        <v>0</v>
      </c>
      <c r="D28" s="193"/>
    </row>
    <row r="29" spans="1:4" ht="13.5" thickBot="1">
      <c r="A29" s="165" t="s">
        <v>524</v>
      </c>
      <c r="B29" s="166"/>
      <c r="C29" s="192">
        <f>C27*1.2</f>
        <v>0</v>
      </c>
      <c r="D29" s="193"/>
    </row>
  </sheetData>
  <mergeCells count="12">
    <mergeCell ref="A1:D2"/>
    <mergeCell ref="A3:D4"/>
    <mergeCell ref="A5:D5"/>
    <mergeCell ref="A25:B25"/>
    <mergeCell ref="A26:B26"/>
    <mergeCell ref="C26:D26"/>
    <mergeCell ref="A27:B27"/>
    <mergeCell ref="C27:D27"/>
    <mergeCell ref="A28:B28"/>
    <mergeCell ref="C28:D28"/>
    <mergeCell ref="A29:B29"/>
    <mergeCell ref="C29:D2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DQE_Page de Garde</vt:lpstr>
      <vt:lpstr>LOT.1 - Voirie, réseaux divers</vt:lpstr>
      <vt:lpstr>LOT.1 - Variante</vt:lpstr>
      <vt:lpstr>RECAP LOT 1</vt:lpstr>
      <vt:lpstr>'DQE_Page de Garde'!_Hlk179388568</vt:lpstr>
      <vt:lpstr>'DQE_Page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Pierre-Clément PERDRIX</dc:creator>
  <cp:lastModifiedBy>Pierre-Clément PERDRIX</cp:lastModifiedBy>
  <cp:lastPrinted>2024-10-23T09:30:19Z</cp:lastPrinted>
  <dcterms:created xsi:type="dcterms:W3CDTF">2024-10-23T06:19:40Z</dcterms:created>
  <dcterms:modified xsi:type="dcterms:W3CDTF">2024-11-25T08:23:40Z</dcterms:modified>
</cp:coreProperties>
</file>