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Y:\00-Affaires\COMMUNES DEPARTEMENT 69\1_AFFAIRES VRD\2023_CCI_Port Fluvial Villefranche\4_DCE\DQE\"/>
    </mc:Choice>
  </mc:AlternateContent>
  <xr:revisionPtr revIDLastSave="0" documentId="13_ncr:1_{15581838-1545-4CF3-9B12-FB464F8ECE38}" xr6:coauthVersionLast="47" xr6:coauthVersionMax="47" xr10:uidLastSave="{00000000-0000-0000-0000-000000000000}"/>
  <bookViews>
    <workbookView xWindow="-120" yWindow="-120" windowWidth="29040" windowHeight="15840" xr2:uid="{99429A69-7A32-4220-9307-B10F6ADD20E9}"/>
  </bookViews>
  <sheets>
    <sheet name="DQE_Page de Garde" sheetId="1" r:id="rId1"/>
    <sheet name="LOT 1 - Voirie, réseaux divers" sheetId="2" r:id="rId2"/>
    <sheet name="LOT 1 - Variante" sheetId="3" r:id="rId3"/>
    <sheet name="RECAP LOT 1" sheetId="6" r:id="rId4"/>
  </sheets>
  <definedNames>
    <definedName name="_Hlk179388568" localSheetId="0">'DQE_Page de Garde'!$B$2</definedName>
    <definedName name="_xlnm.Print_Area" localSheetId="0">'DQE_Page de Garde'!$B$2:$I$36</definedName>
  </definedNames>
  <calcPr calcId="191029" refMode="R1C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6" l="1"/>
  <c r="D27" i="6"/>
  <c r="D26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C24" i="6"/>
  <c r="C23" i="6"/>
  <c r="C22" i="6"/>
  <c r="C21" i="6"/>
  <c r="C20" i="6"/>
  <c r="C19" i="6"/>
  <c r="C18" i="6"/>
  <c r="C16" i="6"/>
  <c r="C15" i="6"/>
  <c r="C14" i="6"/>
  <c r="C13" i="6"/>
  <c r="C12" i="6"/>
  <c r="C11" i="6"/>
  <c r="C10" i="6"/>
  <c r="C9" i="6"/>
  <c r="J295" i="3"/>
  <c r="J296" i="3"/>
  <c r="C30" i="6" l="1"/>
  <c r="J420" i="3" l="1"/>
  <c r="J417" i="3"/>
  <c r="J416" i="3"/>
  <c r="J415" i="3"/>
  <c r="J418" i="3" s="1"/>
  <c r="J412" i="3"/>
  <c r="J413" i="3" s="1"/>
  <c r="J407" i="3"/>
  <c r="J406" i="3"/>
  <c r="J405" i="3"/>
  <c r="J402" i="3"/>
  <c r="J401" i="3"/>
  <c r="J400" i="3"/>
  <c r="J399" i="3"/>
  <c r="J398" i="3"/>
  <c r="J397" i="3"/>
  <c r="J391" i="3"/>
  <c r="J392" i="3" s="1"/>
  <c r="J387" i="3"/>
  <c r="J386" i="3"/>
  <c r="J385" i="3"/>
  <c r="J384" i="3"/>
  <c r="J381" i="3"/>
  <c r="J380" i="3"/>
  <c r="J379" i="3"/>
  <c r="J378" i="3"/>
  <c r="J377" i="3"/>
  <c r="J376" i="3"/>
  <c r="J371" i="3"/>
  <c r="J370" i="3"/>
  <c r="J368" i="3"/>
  <c r="J367" i="3"/>
  <c r="J364" i="3"/>
  <c r="J362" i="3"/>
  <c r="J360" i="3"/>
  <c r="J356" i="3"/>
  <c r="J355" i="3"/>
  <c r="J357" i="3" s="1"/>
  <c r="J352" i="3"/>
  <c r="J353" i="3" s="1"/>
  <c r="J349" i="3"/>
  <c r="J350" i="3" s="1"/>
  <c r="J347" i="3"/>
  <c r="J345" i="3"/>
  <c r="J344" i="3"/>
  <c r="J346" i="3" s="1"/>
  <c r="J339" i="3"/>
  <c r="J341" i="3" s="1"/>
  <c r="J333" i="3"/>
  <c r="J335" i="3" s="1"/>
  <c r="J327" i="3"/>
  <c r="J328" i="3" s="1"/>
  <c r="J324" i="3"/>
  <c r="J323" i="3"/>
  <c r="J321" i="3"/>
  <c r="J319" i="3"/>
  <c r="J317" i="3"/>
  <c r="J318" i="3" s="1"/>
  <c r="J313" i="3"/>
  <c r="J311" i="3"/>
  <c r="J310" i="3"/>
  <c r="J307" i="3"/>
  <c r="J306" i="3"/>
  <c r="J308" i="3" s="1"/>
  <c r="J303" i="3"/>
  <c r="J304" i="3" s="1"/>
  <c r="J299" i="3"/>
  <c r="J300" i="3" s="1"/>
  <c r="J297" i="3"/>
  <c r="J293" i="3"/>
  <c r="J289" i="3"/>
  <c r="J288" i="3"/>
  <c r="J287" i="3"/>
  <c r="J285" i="3"/>
  <c r="J280" i="3"/>
  <c r="J279" i="3"/>
  <c r="J274" i="3"/>
  <c r="J270" i="3"/>
  <c r="J271" i="3" s="1"/>
  <c r="J267" i="3"/>
  <c r="J266" i="3"/>
  <c r="J262" i="3"/>
  <c r="J261" i="3"/>
  <c r="J260" i="3"/>
  <c r="J259" i="3"/>
  <c r="J258" i="3"/>
  <c r="J257" i="3"/>
  <c r="J256" i="3"/>
  <c r="J255" i="3"/>
  <c r="J254" i="3"/>
  <c r="J253" i="3"/>
  <c r="J252" i="3"/>
  <c r="J249" i="3"/>
  <c r="J248" i="3"/>
  <c r="J247" i="3"/>
  <c r="J246" i="3"/>
  <c r="J245" i="3"/>
  <c r="J242" i="3"/>
  <c r="J240" i="3"/>
  <c r="J236" i="3"/>
  <c r="J237" i="3" s="1"/>
  <c r="J231" i="3"/>
  <c r="J229" i="3"/>
  <c r="J225" i="3"/>
  <c r="J223" i="3"/>
  <c r="J230" i="3" s="1"/>
  <c r="J217" i="3"/>
  <c r="J216" i="3"/>
  <c r="J215" i="3"/>
  <c r="J214" i="3"/>
  <c r="J211" i="3"/>
  <c r="J210" i="3"/>
  <c r="J208" i="3"/>
  <c r="J206" i="3"/>
  <c r="J203" i="3"/>
  <c r="J200" i="3"/>
  <c r="J197" i="3"/>
  <c r="J196" i="3"/>
  <c r="J193" i="3"/>
  <c r="J192" i="3"/>
  <c r="J184" i="3"/>
  <c r="J185" i="3" s="1"/>
  <c r="J182" i="3"/>
  <c r="J181" i="3"/>
  <c r="J179" i="3"/>
  <c r="J180" i="3" s="1"/>
  <c r="J176" i="3"/>
  <c r="J177" i="3" s="1"/>
  <c r="J173" i="3"/>
  <c r="J174" i="3" s="1"/>
  <c r="J170" i="3"/>
  <c r="J171" i="3" s="1"/>
  <c r="J167" i="3"/>
  <c r="J168" i="3" s="1"/>
  <c r="J164" i="3"/>
  <c r="J165" i="3" s="1"/>
  <c r="J160" i="3"/>
  <c r="J159" i="3"/>
  <c r="J157" i="3"/>
  <c r="J156" i="3"/>
  <c r="J153" i="3"/>
  <c r="J152" i="3"/>
  <c r="J154" i="3" s="1"/>
  <c r="J149" i="3"/>
  <c r="J150" i="3" s="1"/>
  <c r="J146" i="3"/>
  <c r="J147" i="3" s="1"/>
  <c r="J143" i="3"/>
  <c r="J142" i="3"/>
  <c r="J141" i="3"/>
  <c r="J140" i="3"/>
  <c r="J136" i="3"/>
  <c r="J135" i="3"/>
  <c r="J137" i="3" s="1"/>
  <c r="J134" i="3"/>
  <c r="J131" i="3"/>
  <c r="J130" i="3"/>
  <c r="J132" i="3" s="1"/>
  <c r="J127" i="3"/>
  <c r="J124" i="3"/>
  <c r="J123" i="3"/>
  <c r="J122" i="3"/>
  <c r="J121" i="3"/>
  <c r="J118" i="3"/>
  <c r="J119" i="3" s="1"/>
  <c r="J115" i="3"/>
  <c r="J114" i="3"/>
  <c r="J116" i="3" s="1"/>
  <c r="J111" i="3"/>
  <c r="J112" i="3" s="1"/>
  <c r="J106" i="3"/>
  <c r="J105" i="3"/>
  <c r="J104" i="3"/>
  <c r="J103" i="3"/>
  <c r="J99" i="3"/>
  <c r="J98" i="3"/>
  <c r="J96" i="3"/>
  <c r="J94" i="3"/>
  <c r="J93" i="3"/>
  <c r="J92" i="3"/>
  <c r="J91" i="3"/>
  <c r="J90" i="3"/>
  <c r="J89" i="3"/>
  <c r="J88" i="3"/>
  <c r="J87" i="3"/>
  <c r="J86" i="3"/>
  <c r="J85" i="3"/>
  <c r="J80" i="3"/>
  <c r="J81" i="3" s="1"/>
  <c r="J77" i="3"/>
  <c r="J76" i="3"/>
  <c r="J75" i="3"/>
  <c r="J73" i="3"/>
  <c r="J72" i="3"/>
  <c r="J71" i="3"/>
  <c r="J70" i="3"/>
  <c r="J68" i="3"/>
  <c r="J66" i="3"/>
  <c r="J63" i="3"/>
  <c r="J61" i="3"/>
  <c r="J60" i="3"/>
  <c r="J58" i="3"/>
  <c r="J57" i="3"/>
  <c r="J55" i="3"/>
  <c r="J54" i="3"/>
  <c r="J48" i="3"/>
  <c r="J49" i="3" s="1"/>
  <c r="J46" i="3"/>
  <c r="J45" i="3"/>
  <c r="J36" i="3"/>
  <c r="J37" i="3" s="1"/>
  <c r="J35" i="3"/>
  <c r="J31" i="3"/>
  <c r="J30" i="3"/>
  <c r="J29" i="3"/>
  <c r="J28" i="3"/>
  <c r="J26" i="3"/>
  <c r="J25" i="3"/>
  <c r="J22" i="3"/>
  <c r="J19" i="3"/>
  <c r="J18" i="3"/>
  <c r="J17" i="3"/>
  <c r="J16" i="3"/>
  <c r="J15" i="3"/>
  <c r="J14" i="3"/>
  <c r="J13" i="3"/>
  <c r="J12" i="3"/>
  <c r="J391" i="2"/>
  <c r="J392" i="2" s="1"/>
  <c r="J387" i="2"/>
  <c r="J386" i="2"/>
  <c r="J385" i="2"/>
  <c r="J384" i="2"/>
  <c r="J381" i="2"/>
  <c r="J380" i="2"/>
  <c r="J379" i="2"/>
  <c r="J378" i="2"/>
  <c r="J377" i="2"/>
  <c r="J376" i="2"/>
  <c r="J371" i="2"/>
  <c r="J370" i="2"/>
  <c r="J367" i="2"/>
  <c r="J368" i="2" s="1"/>
  <c r="J364" i="2"/>
  <c r="J363" i="2"/>
  <c r="J362" i="2"/>
  <c r="J360" i="2"/>
  <c r="J356" i="2"/>
  <c r="J355" i="2"/>
  <c r="J357" i="2" s="1"/>
  <c r="J352" i="2"/>
  <c r="J353" i="2" s="1"/>
  <c r="J349" i="2"/>
  <c r="J350" i="2" s="1"/>
  <c r="J347" i="2"/>
  <c r="J345" i="2"/>
  <c r="J344" i="2"/>
  <c r="J346" i="2" s="1"/>
  <c r="J339" i="2"/>
  <c r="J341" i="2" s="1"/>
  <c r="J333" i="2"/>
  <c r="J335" i="2" s="1"/>
  <c r="J327" i="2"/>
  <c r="J328" i="2" s="1"/>
  <c r="J324" i="2"/>
  <c r="J323" i="2"/>
  <c r="J321" i="2"/>
  <c r="J319" i="2"/>
  <c r="J317" i="2"/>
  <c r="J318" i="2" s="1"/>
  <c r="J313" i="2"/>
  <c r="J311" i="2"/>
  <c r="J310" i="2"/>
  <c r="J312" i="2" s="1"/>
  <c r="J307" i="2"/>
  <c r="J306" i="2"/>
  <c r="J303" i="2"/>
  <c r="J304" i="2" s="1"/>
  <c r="J299" i="2"/>
  <c r="J300" i="2" s="1"/>
  <c r="J296" i="2"/>
  <c r="J295" i="2"/>
  <c r="J292" i="2"/>
  <c r="J293" i="2" s="1"/>
  <c r="J289" i="2"/>
  <c r="J288" i="2"/>
  <c r="J287" i="2"/>
  <c r="J284" i="2"/>
  <c r="J283" i="2"/>
  <c r="J282" i="2"/>
  <c r="J280" i="2"/>
  <c r="J278" i="2"/>
  <c r="J277" i="2"/>
  <c r="J276" i="2"/>
  <c r="J279" i="2" s="1"/>
  <c r="J274" i="2"/>
  <c r="J270" i="2"/>
  <c r="J271" i="2" s="1"/>
  <c r="J267" i="2"/>
  <c r="J266" i="2"/>
  <c r="J268" i="2" s="1"/>
  <c r="J262" i="2"/>
  <c r="J261" i="2"/>
  <c r="J260" i="2"/>
  <c r="J259" i="2"/>
  <c r="J258" i="2"/>
  <c r="J257" i="2"/>
  <c r="J256" i="2"/>
  <c r="J255" i="2"/>
  <c r="J254" i="2"/>
  <c r="J253" i="2"/>
  <c r="J252" i="2"/>
  <c r="J249" i="2"/>
  <c r="J248" i="2"/>
  <c r="J247" i="2"/>
  <c r="J246" i="2"/>
  <c r="J245" i="2"/>
  <c r="J242" i="2"/>
  <c r="J240" i="2"/>
  <c r="J236" i="2"/>
  <c r="J237" i="2" s="1"/>
  <c r="J231" i="2"/>
  <c r="J229" i="2"/>
  <c r="J225" i="2"/>
  <c r="J223" i="2"/>
  <c r="J230" i="2" s="1"/>
  <c r="J217" i="2"/>
  <c r="J216" i="2"/>
  <c r="J215" i="2"/>
  <c r="J214" i="2"/>
  <c r="J211" i="2"/>
  <c r="J210" i="2"/>
  <c r="J208" i="2"/>
  <c r="J206" i="2"/>
  <c r="J203" i="2"/>
  <c r="J200" i="2"/>
  <c r="J197" i="2"/>
  <c r="J196" i="2"/>
  <c r="J193" i="2"/>
  <c r="J192" i="2"/>
  <c r="J184" i="2"/>
  <c r="J185" i="2" s="1"/>
  <c r="J182" i="2"/>
  <c r="J181" i="2"/>
  <c r="J179" i="2"/>
  <c r="J180" i="2" s="1"/>
  <c r="J176" i="2"/>
  <c r="J177" i="2" s="1"/>
  <c r="J173" i="2"/>
  <c r="J174" i="2" s="1"/>
  <c r="J170" i="2"/>
  <c r="J171" i="2" s="1"/>
  <c r="J167" i="2"/>
  <c r="J168" i="2" s="1"/>
  <c r="J164" i="2"/>
  <c r="J160" i="2"/>
  <c r="J159" i="2"/>
  <c r="J157" i="2"/>
  <c r="J156" i="2"/>
  <c r="J153" i="2"/>
  <c r="J152" i="2"/>
  <c r="J154" i="2" s="1"/>
  <c r="J149" i="2"/>
  <c r="J150" i="2" s="1"/>
  <c r="J146" i="2"/>
  <c r="J147" i="2" s="1"/>
  <c r="J143" i="2"/>
  <c r="J142" i="2"/>
  <c r="J140" i="2"/>
  <c r="J136" i="2"/>
  <c r="J135" i="2"/>
  <c r="J134" i="2"/>
  <c r="J137" i="2" s="1"/>
  <c r="J131" i="2"/>
  <c r="J130" i="2"/>
  <c r="J132" i="2" s="1"/>
  <c r="J127" i="2"/>
  <c r="J128" i="2" s="1"/>
  <c r="J124" i="2"/>
  <c r="J123" i="2"/>
  <c r="J122" i="2"/>
  <c r="J121" i="2"/>
  <c r="J125" i="2" s="1"/>
  <c r="J118" i="2"/>
  <c r="J119" i="2" s="1"/>
  <c r="J115" i="2"/>
  <c r="J114" i="2"/>
  <c r="J116" i="2" s="1"/>
  <c r="J111" i="2"/>
  <c r="J106" i="2"/>
  <c r="J105" i="2"/>
  <c r="J104" i="2"/>
  <c r="J103" i="2"/>
  <c r="J99" i="2"/>
  <c r="J98" i="2"/>
  <c r="J96" i="2"/>
  <c r="J94" i="2"/>
  <c r="J93" i="2"/>
  <c r="J92" i="2"/>
  <c r="J91" i="2"/>
  <c r="J90" i="2"/>
  <c r="J89" i="2"/>
  <c r="J88" i="2"/>
  <c r="J87" i="2"/>
  <c r="J86" i="2"/>
  <c r="J85" i="2"/>
  <c r="J80" i="2"/>
  <c r="J81" i="2" s="1"/>
  <c r="J77" i="2"/>
  <c r="J76" i="2"/>
  <c r="J75" i="2"/>
  <c r="J73" i="2"/>
  <c r="J72" i="2"/>
  <c r="J71" i="2"/>
  <c r="J70" i="2"/>
  <c r="J68" i="2"/>
  <c r="J66" i="2"/>
  <c r="J69" i="2" s="1"/>
  <c r="J63" i="2"/>
  <c r="J61" i="2"/>
  <c r="J60" i="2"/>
  <c r="J58" i="2"/>
  <c r="J57" i="2"/>
  <c r="J55" i="2"/>
  <c r="J54" i="2"/>
  <c r="J48" i="2"/>
  <c r="J49" i="2" s="1"/>
  <c r="J46" i="2"/>
  <c r="J44" i="2"/>
  <c r="J43" i="2"/>
  <c r="J42" i="2"/>
  <c r="J41" i="2"/>
  <c r="J40" i="2"/>
  <c r="J39" i="2"/>
  <c r="J45" i="2" s="1"/>
  <c r="J36" i="2"/>
  <c r="J37" i="2" s="1"/>
  <c r="J35" i="2"/>
  <c r="J31" i="2"/>
  <c r="J30" i="2"/>
  <c r="J29" i="2"/>
  <c r="J28" i="2"/>
  <c r="J26" i="2"/>
  <c r="J24" i="2"/>
  <c r="J25" i="2" s="1"/>
  <c r="J23" i="2"/>
  <c r="J22" i="2"/>
  <c r="J19" i="2"/>
  <c r="J18" i="2"/>
  <c r="J17" i="2"/>
  <c r="J16" i="2"/>
  <c r="J15" i="2"/>
  <c r="J14" i="2"/>
  <c r="J13" i="2"/>
  <c r="J12" i="2"/>
  <c r="J62" i="2" l="1"/>
  <c r="J158" i="2"/>
  <c r="J144" i="2"/>
  <c r="J297" i="2"/>
  <c r="J74" i="2"/>
  <c r="J285" i="2"/>
  <c r="J365" i="2"/>
  <c r="J290" i="2"/>
  <c r="J308" i="2"/>
  <c r="J268" i="3"/>
  <c r="J372" i="3"/>
  <c r="J388" i="3"/>
  <c r="J74" i="3"/>
  <c r="J32" i="3"/>
  <c r="J69" i="3"/>
  <c r="J158" i="3"/>
  <c r="J325" i="3"/>
  <c r="J408" i="3"/>
  <c r="J409" i="3"/>
  <c r="J423" i="3"/>
  <c r="J403" i="3"/>
  <c r="J382" i="3"/>
  <c r="J365" i="3"/>
  <c r="J373" i="3"/>
  <c r="J334" i="3"/>
  <c r="J329" i="3"/>
  <c r="J312" i="3"/>
  <c r="J314" i="3"/>
  <c r="J290" i="3"/>
  <c r="J263" i="3"/>
  <c r="J272" i="3"/>
  <c r="J218" i="3"/>
  <c r="J144" i="3"/>
  <c r="J125" i="3"/>
  <c r="J161" i="3"/>
  <c r="J107" i="3"/>
  <c r="J100" i="3"/>
  <c r="J62" i="3"/>
  <c r="J78" i="3"/>
  <c r="J50" i="3"/>
  <c r="J20" i="3"/>
  <c r="J393" i="3"/>
  <c r="J388" i="2"/>
  <c r="J382" i="2"/>
  <c r="J372" i="2"/>
  <c r="J373" i="2"/>
  <c r="J334" i="2"/>
  <c r="J325" i="2"/>
  <c r="J263" i="2"/>
  <c r="J272" i="2"/>
  <c r="C17" i="6" s="1"/>
  <c r="C28" i="6" s="1"/>
  <c r="C29" i="6" s="1"/>
  <c r="C31" i="6" s="1"/>
  <c r="C32" i="6" s="1"/>
  <c r="J186" i="2"/>
  <c r="J165" i="2"/>
  <c r="J161" i="2"/>
  <c r="J112" i="2"/>
  <c r="J107" i="2"/>
  <c r="J108" i="2"/>
  <c r="J78" i="2"/>
  <c r="J50" i="2"/>
  <c r="J32" i="2"/>
  <c r="J393" i="2"/>
  <c r="J394" i="2" s="1"/>
  <c r="J400" i="2" s="1"/>
  <c r="J401" i="2" s="1"/>
  <c r="J402" i="2" s="1"/>
  <c r="J20" i="2"/>
  <c r="J33" i="3"/>
  <c r="J389" i="3"/>
  <c r="J421" i="3"/>
  <c r="J422" i="3"/>
  <c r="J128" i="3"/>
  <c r="J108" i="3"/>
  <c r="J186" i="3"/>
  <c r="J340" i="3"/>
  <c r="J329" i="2"/>
  <c r="J389" i="2"/>
  <c r="J218" i="2"/>
  <c r="J100" i="2"/>
  <c r="J33" i="2"/>
  <c r="J314" i="2"/>
  <c r="J340" i="2"/>
  <c r="J424" i="3" l="1"/>
  <c r="J430" i="3" s="1"/>
  <c r="J431" i="3" s="1"/>
  <c r="J432" i="3" l="1"/>
</calcChain>
</file>

<file path=xl/sharedStrings.xml><?xml version="1.0" encoding="utf-8"?>
<sst xmlns="http://schemas.openxmlformats.org/spreadsheetml/2006/main" count="1826" uniqueCount="725">
  <si>
    <t>Port Fluvial du Beaujolais – PK41</t>
  </si>
  <si>
    <t xml:space="preserve">                                                     </t>
  </si>
  <si>
    <t>MAITRE D’OUVRAGE PRINCIPALES</t>
  </si>
  <si>
    <t>CCI du Beaujolais</t>
  </si>
  <si>
    <t>DALLE NORD ET SUD</t>
  </si>
  <si>
    <t>MAITRE D’ŒUVRE</t>
  </si>
  <si>
    <t>ACERE</t>
  </si>
  <si>
    <t>Détail Quantitatif Estimatif</t>
  </si>
  <si>
    <t xml:space="preserve">Dossier :  </t>
  </si>
  <si>
    <t>Phase :  DCE</t>
  </si>
  <si>
    <t xml:space="preserve">Date :  </t>
  </si>
  <si>
    <t xml:space="preserve">Indice :  </t>
  </si>
  <si>
    <t>LOT 01</t>
  </si>
  <si>
    <t>Voirie et Réseaux divers</t>
  </si>
  <si>
    <r>
      <t xml:space="preserve">       </t>
    </r>
    <r>
      <rPr>
        <b/>
        <sz val="10"/>
        <color rgb="FF253746"/>
        <rFont val="Muli"/>
      </rPr>
      <t>175 rue Denis Papin 
69 400 VILLEFRANCHE-SUR-SAONE</t>
    </r>
  </si>
  <si>
    <t>32 quai Perrache – CS 10015 
69286 Lyon Cedex 02 
Tél : 04.72.11.43.43</t>
  </si>
  <si>
    <t>32 quai Perrache – CS 10015 
69 286 Cedex 02 
Tél : 04.72.11.43.43</t>
  </si>
  <si>
    <t>CCI Auvergne 
Rhône-Alpes</t>
  </si>
  <si>
    <t>MODERNISATION DU PORT FLUVIAL DU 
BEAUJOLAIS</t>
  </si>
  <si>
    <t>5 Quartier de la Magdeleine 
88000 EPINAL 
contact@acere-groupe.fr 
Tél : 03.29.39.23.36</t>
  </si>
  <si>
    <t>Détails Quantitatif Estimatif</t>
  </si>
  <si>
    <t>MODERNISATION DES DALLES NORD ET SUD DU PORT DU BEAUJOLAIS</t>
  </si>
  <si>
    <t>N°</t>
  </si>
  <si>
    <t>Ref.</t>
  </si>
  <si>
    <t>Désignation</t>
  </si>
  <si>
    <t>U</t>
  </si>
  <si>
    <t>Qté</t>
  </si>
  <si>
    <t>Prix Unitaire</t>
  </si>
  <si>
    <t>Montant HT</t>
  </si>
  <si>
    <t>Ref. Env.</t>
  </si>
  <si>
    <t>VOIRIE ET RESEAUX DIVERS</t>
  </si>
  <si>
    <t>TRAVAUX PREPARATOIRES</t>
  </si>
  <si>
    <t>Installation de chantier</t>
  </si>
  <si>
    <t>ft</t>
  </si>
  <si>
    <t>Etudes d'exécutions</t>
  </si>
  <si>
    <t>Signalisation</t>
  </si>
  <si>
    <t>Piquetage</t>
  </si>
  <si>
    <t>Marquage, Piquetage des réseaux</t>
  </si>
  <si>
    <t>Constat d'huissier</t>
  </si>
  <si>
    <t>Sondage</t>
  </si>
  <si>
    <t>m³</t>
  </si>
  <si>
    <t>Sous-Total HT de TRAVAUX PREPARATOIRES</t>
  </si>
  <si>
    <t>DEMOLITION D'OUVRAGES EXISTANTS</t>
  </si>
  <si>
    <t>Découpe d'enrobé</t>
  </si>
  <si>
    <t>ml</t>
  </si>
  <si>
    <t>Rabotage d'enrobé</t>
  </si>
  <si>
    <t>m²</t>
  </si>
  <si>
    <t>Regard de visite</t>
  </si>
  <si>
    <t>u</t>
  </si>
  <si>
    <t>Regard de branchement</t>
  </si>
  <si>
    <t>Remblaiement</t>
  </si>
  <si>
    <t>Remblai provenant des déblais</t>
  </si>
  <si>
    <t>Dépose de bordure non réutilisable</t>
  </si>
  <si>
    <t>Démolition des locaux électriques</t>
  </si>
  <si>
    <t>Déconnexion des câble BT</t>
  </si>
  <si>
    <t>Dépose des armoires électriques d'alimentation</t>
  </si>
  <si>
    <t>Dépose armoire de commande</t>
  </si>
  <si>
    <t>Démolition des structures</t>
  </si>
  <si>
    <t>Sous-Total HT de DEMOLITION D'OUVRAGES EXISTANTS</t>
  </si>
  <si>
    <t>TERRASSEMENT</t>
  </si>
  <si>
    <t>Terrassement</t>
  </si>
  <si>
    <t>Sous quai de chargement</t>
  </si>
  <si>
    <t>Sous dalle de stockage</t>
  </si>
  <si>
    <t>Pour purge</t>
  </si>
  <si>
    <t>Géotextile</t>
  </si>
  <si>
    <t>Contrôle de compactage</t>
  </si>
  <si>
    <t>Essais à la plaque</t>
  </si>
  <si>
    <t>Sous-Total HT de TERRASSEMENT</t>
  </si>
  <si>
    <t>Fouille en tranchée pour collecteur unique</t>
  </si>
  <si>
    <t>Quelque soit la profondeur</t>
  </si>
  <si>
    <t>Blindage</t>
  </si>
  <si>
    <t>Profondeur inférieure ou égal à 2.50 m</t>
  </si>
  <si>
    <t>Canalisation PVC</t>
  </si>
  <si>
    <t>Ø 250</t>
  </si>
  <si>
    <t>Lit de pose et d'enrobage</t>
  </si>
  <si>
    <t>Sable 0/6</t>
  </si>
  <si>
    <t>Gravier 5/15</t>
  </si>
  <si>
    <t>GNT 0/63</t>
  </si>
  <si>
    <t>GNT 0/20</t>
  </si>
  <si>
    <t>50 x 50 avec tampon fonte C250</t>
  </si>
  <si>
    <t>Tampon de regard de visite Ø 600</t>
  </si>
  <si>
    <t>Classe F900</t>
  </si>
  <si>
    <t>Essais de compactage</t>
  </si>
  <si>
    <t>Essais d'étanchéité par tronçon</t>
  </si>
  <si>
    <t>EAUX PLUVIALES</t>
  </si>
  <si>
    <t>Supérieur à 2.50 m</t>
  </si>
  <si>
    <t>Canalisation béton</t>
  </si>
  <si>
    <t>Ø 300</t>
  </si>
  <si>
    <t>Ø 400</t>
  </si>
  <si>
    <t>Ø 500</t>
  </si>
  <si>
    <t>Ø 800</t>
  </si>
  <si>
    <t>Branchement sur réseau existant</t>
  </si>
  <si>
    <t>Piquage Ø 300 sur réseau existant</t>
  </si>
  <si>
    <t>Ø 1000 profondeur inf à 2.00m</t>
  </si>
  <si>
    <t>En travaux neuf</t>
  </si>
  <si>
    <t>Sur réseau existant</t>
  </si>
  <si>
    <t>Ø 1200 pf sup à 4.00 sur réseaux existant</t>
  </si>
  <si>
    <t>50 x 50 avec tampon fonte D400</t>
  </si>
  <si>
    <t>Caniveau à grille sur chaussée</t>
  </si>
  <si>
    <t>Inspection caméra</t>
  </si>
  <si>
    <t>Sous-Total HT de EAUX PLUVIALES</t>
  </si>
  <si>
    <t>ADDUCTION EN EAU POTABLE</t>
  </si>
  <si>
    <t>Fouille pour canalisation</t>
  </si>
  <si>
    <t>En tranchée - Canalisation DN &lt; 151 mm</t>
  </si>
  <si>
    <t>Raccordement sur conduite existante</t>
  </si>
  <si>
    <t>Baïonnette sur conduite existante</t>
  </si>
  <si>
    <t>Canalisation</t>
  </si>
  <si>
    <t>PEHD Ø 32</t>
  </si>
  <si>
    <t>Robinet vanne</t>
  </si>
  <si>
    <t>Ø 32</t>
  </si>
  <si>
    <t>Tout-venant 0/80</t>
  </si>
  <si>
    <t>Grillage avertisseur</t>
  </si>
  <si>
    <t>Essai de pression sur la conduite AEP et désinfection</t>
  </si>
  <si>
    <t>Regard isotherme</t>
  </si>
  <si>
    <t>Sous-Total HT de ADDUCTION EN EAU POTABLE</t>
  </si>
  <si>
    <t>RESEAUX SECS</t>
  </si>
  <si>
    <t>Génie civil</t>
  </si>
  <si>
    <t>Fouille et refection</t>
  </si>
  <si>
    <t>Basse tension - Branchement inférieur à 36 Kva</t>
  </si>
  <si>
    <t>Sous chaussée</t>
  </si>
  <si>
    <t>Fouille mécanique et manuelle</t>
  </si>
  <si>
    <t>Chambre de tirage</t>
  </si>
  <si>
    <t>Regards</t>
  </si>
  <si>
    <t>Regard Interface 60x60 - Tampon fonte Cl C250</t>
  </si>
  <si>
    <t>Fourreaux</t>
  </si>
  <si>
    <t>Conduites en TPC</t>
  </si>
  <si>
    <t>TPC Ø 110</t>
  </si>
  <si>
    <t>Câbles</t>
  </si>
  <si>
    <t>Réseaux souterrains</t>
  </si>
  <si>
    <t>Basse tension</t>
  </si>
  <si>
    <t>NFC 33-210</t>
  </si>
  <si>
    <t>4*35 + TEL NFC 33214</t>
  </si>
  <si>
    <t>Borne d'alimentation eletricité et eau</t>
  </si>
  <si>
    <t>Sous-Total HT de RESEAUX SECS</t>
  </si>
  <si>
    <t>VOIRIE ET FINITIONS</t>
  </si>
  <si>
    <t>Ancrage pour raccordement sur chaussée existante</t>
  </si>
  <si>
    <t>Couche de fondation de chaussée</t>
  </si>
  <si>
    <t>En GNT 0/80 épaisseur 80 cm sous enrobé</t>
  </si>
  <si>
    <t>En GNT 0/80 épaisseur inf ou égal à 50 cm sous dallage</t>
  </si>
  <si>
    <t>En GNT 0/20 épaisseur 10 cm</t>
  </si>
  <si>
    <t>Couche de base de chaussée</t>
  </si>
  <si>
    <t>EME - Cl2 - épaisseur 10 cm sous enrobé</t>
  </si>
  <si>
    <t>EME - Cl2 - épaisseur 11 cm sous enrobé</t>
  </si>
  <si>
    <t>GB3 - épaisseur 14 cm sous dallage</t>
  </si>
  <si>
    <t>Couche d'imprégnation et d'accrochage</t>
  </si>
  <si>
    <t>Couche d'imprégniation</t>
  </si>
  <si>
    <t>Couche d'accrochage</t>
  </si>
  <si>
    <t>Couche de roulement en enrobé à chaud</t>
  </si>
  <si>
    <t>Sur chaussée en BBME Cl épaisseur 6 cm</t>
  </si>
  <si>
    <t>Dallage béton</t>
  </si>
  <si>
    <t>Dallage béton armé BC5 avec forme de pente - épaisseur 23 cm</t>
  </si>
  <si>
    <t>Joint de dallage</t>
  </si>
  <si>
    <t>Joints de fractionnement pour dallage</t>
  </si>
  <si>
    <t>Joint de fractionnement dit de retrait et dégarnissage après coup</t>
  </si>
  <si>
    <t>Mise à niveau d'ouvrage existant</t>
  </si>
  <si>
    <t>Plus-value pour remplacement</t>
  </si>
  <si>
    <t>De tampon de regard de visite</t>
  </si>
  <si>
    <t>Massifs pour rampe de déchargement</t>
  </si>
  <si>
    <t>Sous-Total HT de VOIRIE ET FINITIONS</t>
  </si>
  <si>
    <t>SIGNALISATION</t>
  </si>
  <si>
    <t>Marquage blanc</t>
  </si>
  <si>
    <t>Passage piéton</t>
  </si>
  <si>
    <t>Ligne STOP ou CEDEZ LE PASSAGE</t>
  </si>
  <si>
    <t>Ligne continue ép : 10cm</t>
  </si>
  <si>
    <t>Ligne continue ép : 15cm</t>
  </si>
  <si>
    <t>Ligne discontinue ép: 22cm</t>
  </si>
  <si>
    <t>Flèche d'orientation</t>
  </si>
  <si>
    <t>Panneaux de signalisation</t>
  </si>
  <si>
    <t>Panneaux AB 3a + M9C (triangle + CEDEZ LE PASSAGE)</t>
  </si>
  <si>
    <t>Panneaux C12 (sens unique)</t>
  </si>
  <si>
    <t>Panneau A2b (ralentisseur)</t>
  </si>
  <si>
    <t>Panneau B14 (limitation 30 km/h)</t>
  </si>
  <si>
    <t>Sous-Total HT de SIGNALISATION</t>
  </si>
  <si>
    <t>GROS-ŒUVRE - MAÇONNERIE</t>
  </si>
  <si>
    <t>Fondation</t>
  </si>
  <si>
    <t>Semelle filantes</t>
  </si>
  <si>
    <t>Dallage</t>
  </si>
  <si>
    <t>Murs</t>
  </si>
  <si>
    <t>Voile BA ép : 20cm</t>
  </si>
  <si>
    <t>Murs agglos</t>
  </si>
  <si>
    <t>Bloc creux de 12,5 cm d'épaisseur (20 x 50) pour cloisons</t>
  </si>
  <si>
    <t>Bloc creux de 15 cm d'épaisseur (20 x 50) pour mur extérieurs</t>
  </si>
  <si>
    <t>Toiture</t>
  </si>
  <si>
    <t>Dalle de couverture, ép: 15cm</t>
  </si>
  <si>
    <t>Sous-Total HT de GROS-ŒUVRE - MAÇONNERIE</t>
  </si>
  <si>
    <t>MENUISERIES EXTERIEURS</t>
  </si>
  <si>
    <t>PORTE WINIOWSKI ou équivalent</t>
  </si>
  <si>
    <t>Porte en aluminium coupe-feu Aluprof MB78EI</t>
  </si>
  <si>
    <t>Porte de 90 x 215  a panneau</t>
  </si>
  <si>
    <t>Sous-Total HT de MENUISERIES EXTERIEURS</t>
  </si>
  <si>
    <t>RAVALEMENTS</t>
  </si>
  <si>
    <t>Enduit traditionnel</t>
  </si>
  <si>
    <t>Enduit ciment</t>
  </si>
  <si>
    <t>Enduit ciment dressé sur murs</t>
  </si>
  <si>
    <t>Sous-Total HT de RAVALEMENTS</t>
  </si>
  <si>
    <t>DIVERS</t>
  </si>
  <si>
    <t>Dossier des ouvrages exécutés (DOE), plans de recollements et de synthèse des travaux</t>
  </si>
  <si>
    <t>ens</t>
  </si>
  <si>
    <t>Sous-Total HT de DIVERS</t>
  </si>
  <si>
    <t>MONTANT HT - 3 - DESCRIPTIF DETAILLE DES OUVRAGES -Ferme</t>
  </si>
  <si>
    <t>MONTANT TVA - 20,00%</t>
  </si>
  <si>
    <t>MONTANT TTC - 3 - DESCRIPTIF DETAILLE DES OUVRAGES -Ferme</t>
  </si>
  <si>
    <t>TOTAL HT</t>
  </si>
  <si>
    <t>TOTAL TVA - 20,00%</t>
  </si>
  <si>
    <t>TOTAL TTC</t>
  </si>
  <si>
    <t>VARIANTES</t>
  </si>
  <si>
    <t>VARIANTE N°1 (au prix 3.1-Terrassement, 8.2-Couche de fondation de chaussée) : Gestion alternative aux transport routier des déblais /remblais</t>
  </si>
  <si>
    <t>VARIANTE n°2 (au prix 2.2-Rabotage d'enrobé, 8.4-Couche de base de chaussée, 8.6-Couche de roulement en enrobé à chaud) : Recyclage des enrobés existant</t>
  </si>
  <si>
    <t>Rabotage d'enrobé pour recyclage</t>
  </si>
  <si>
    <t>Sous-Total HT de VARIANTES</t>
  </si>
  <si>
    <t>Récapitulatif</t>
  </si>
  <si>
    <t>Phase 1 - Zone nord</t>
  </si>
  <si>
    <t>LOT 1 - Voirie, Réseaux divers (Base)</t>
  </si>
  <si>
    <t>LOT 1 - Voirie, Réseaux divers (Variante)</t>
  </si>
  <si>
    <t>TOTAL H.T</t>
  </si>
  <si>
    <t>D.Q.E – Phase Sud</t>
  </si>
  <si>
    <t>Phase 2 – Zone sud</t>
  </si>
  <si>
    <t>MODERNISATION DES DALLES NORD ET SUD DU PORT DU BEAUJOLAIS - PHASE 2</t>
  </si>
  <si>
    <t>LOT n°1. Voirie et Réseaux divers (solution base)</t>
  </si>
  <si>
    <t>2</t>
  </si>
  <si>
    <t>PHASE 2 - MODERNISATION ZONE SUD</t>
  </si>
  <si>
    <t>2.1</t>
  </si>
  <si>
    <t>VOIRIE ET RESEAUX DIVERS - ZONE SUD</t>
  </si>
  <si>
    <t>2.1.1</t>
  </si>
  <si>
    <t>2.1.1.1</t>
  </si>
  <si>
    <t>2.1.1.2</t>
  </si>
  <si>
    <t>2.1.1.3</t>
  </si>
  <si>
    <t>2.1.1.4</t>
  </si>
  <si>
    <t>2.1.1.5</t>
  </si>
  <si>
    <t>2.1.1.6</t>
  </si>
  <si>
    <t>2.1.1.7</t>
  </si>
  <si>
    <t>2.1.1.8</t>
  </si>
  <si>
    <t>Abattage et dessouchage d'arbre</t>
  </si>
  <si>
    <t>2.1.2</t>
  </si>
  <si>
    <t>2.1.2.1</t>
  </si>
  <si>
    <t>2.1.2.2</t>
  </si>
  <si>
    <t>2.1.2.2.1</t>
  </si>
  <si>
    <t>Rabotage zone sud</t>
  </si>
  <si>
    <t>2.1.2.3</t>
  </si>
  <si>
    <t>2.1.2.4</t>
  </si>
  <si>
    <t>2.1.2.4.1</t>
  </si>
  <si>
    <t>2.1.2.4.2</t>
  </si>
  <si>
    <t>2.1.2.4.3</t>
  </si>
  <si>
    <t>2.1.2.4.4</t>
  </si>
  <si>
    <t>2.1.3</t>
  </si>
  <si>
    <t>2.1.3.1</t>
  </si>
  <si>
    <t>Décapage de terre végétale</t>
  </si>
  <si>
    <t>2.1.3.1.1</t>
  </si>
  <si>
    <t>Bassin et accès</t>
  </si>
  <si>
    <t>2.1.3.2</t>
  </si>
  <si>
    <t>2.1.3.2.1</t>
  </si>
  <si>
    <t>2.1.3.2.2</t>
  </si>
  <si>
    <t>2.1.3.2.3</t>
  </si>
  <si>
    <t>Sous voie de circulation/ espace vert/ cheminement piéton</t>
  </si>
  <si>
    <t>2.1.3.2.4</t>
  </si>
  <si>
    <t>2.1.3.2.5</t>
  </si>
  <si>
    <t>Pour bassin</t>
  </si>
  <si>
    <t>2.1.3.2.6</t>
  </si>
  <si>
    <t>Pour chemin d'accès au bassin</t>
  </si>
  <si>
    <t>2.1.3.3</t>
  </si>
  <si>
    <t>2.1.3.4</t>
  </si>
  <si>
    <t>2.1.3.4.1</t>
  </si>
  <si>
    <t>2.1.4</t>
  </si>
  <si>
    <t>BASSIN DE RETENTION</t>
  </si>
  <si>
    <t>2.1.4.1</t>
  </si>
  <si>
    <t>Couche de fondation</t>
  </si>
  <si>
    <t>2.1.4.1.1</t>
  </si>
  <si>
    <t>Pour piste d'accès</t>
  </si>
  <si>
    <t>2.1.4.1.1.1</t>
  </si>
  <si>
    <t>En GNT 0/80 sur 35 cm</t>
  </si>
  <si>
    <t>2.1.4.1.1.2</t>
  </si>
  <si>
    <t>En GNT 0/20 sur 10cm</t>
  </si>
  <si>
    <t>2.1.4.1.2</t>
  </si>
  <si>
    <t>En fond de bassin</t>
  </si>
  <si>
    <t>2.1.4.1.2.1</t>
  </si>
  <si>
    <t>2.1.4.1.2.2</t>
  </si>
  <si>
    <t>2.1.4.1.3</t>
  </si>
  <si>
    <t>Pour rampe</t>
  </si>
  <si>
    <t>2.1.4.1.3.1</t>
  </si>
  <si>
    <t>2.1.4.1.3.2</t>
  </si>
  <si>
    <t>2.1.4.2</t>
  </si>
  <si>
    <t>Drainage périphérique</t>
  </si>
  <si>
    <t>2.1.4.3</t>
  </si>
  <si>
    <t>Cloisons</t>
  </si>
  <si>
    <t>2.1.4.3.1</t>
  </si>
  <si>
    <t>2.1.4.3.1.1</t>
  </si>
  <si>
    <t>2.1.4.3.2</t>
  </si>
  <si>
    <t>2.1.4.3.2.1</t>
  </si>
  <si>
    <t>Voile BA ép : 25cm</t>
  </si>
  <si>
    <t>2.1.4.4</t>
  </si>
  <si>
    <t>Membrane d'étanchéité PVC 15/10 mm y compris géotextile</t>
  </si>
  <si>
    <t>2.1.4.5</t>
  </si>
  <si>
    <t>Rampe d'accès en béton rainuré</t>
  </si>
  <si>
    <t>2.1.4.5.1</t>
  </si>
  <si>
    <t>Bèche anti-glisement</t>
  </si>
  <si>
    <t>2.1.4.5.2</t>
  </si>
  <si>
    <t>Dallage BA - ép 12cm</t>
  </si>
  <si>
    <t>2.1.4.6</t>
  </si>
  <si>
    <t>2.1.4.7</t>
  </si>
  <si>
    <t>Dallage béton en fond de bassin - ép 12cm</t>
  </si>
  <si>
    <t>2.1.4.8</t>
  </si>
  <si>
    <t>Ouvrage de sortie de bassin de rétention avec panier de dégrillage et vanne martellière</t>
  </si>
  <si>
    <t>Sous-Total HT de BASSIN DE RETENTION</t>
  </si>
  <si>
    <t>2.1.5</t>
  </si>
  <si>
    <t>POSTE DE RELEVAGE D'EAU PLUVIALE</t>
  </si>
  <si>
    <t>2.1.5.1</t>
  </si>
  <si>
    <t>Fourniture et pose d'une station de relevage d'eau pluviale de débit 70 m3/h</t>
  </si>
  <si>
    <t>Sous-Total HT de POSTE DE RELEVAGE D'EAU PLUVIALE</t>
  </si>
  <si>
    <t>2.1.6</t>
  </si>
  <si>
    <t>BASSIN FILTRANT PAR ROSEAUX PLANTES</t>
  </si>
  <si>
    <t>2.1.6.1</t>
  </si>
  <si>
    <t>Massif filtrant</t>
  </si>
  <si>
    <t>2.1.6.1.1</t>
  </si>
  <si>
    <t>Réalisation d'un bassin en terre en déblais / remblais y compris évacuation des excédents</t>
  </si>
  <si>
    <t>2.1.6.1.1.1</t>
  </si>
  <si>
    <t>2.1.6.1.1.2</t>
  </si>
  <si>
    <t>2.1.6.1.1.3</t>
  </si>
  <si>
    <t>Géotextile avec cavalier d'ancrage périphérique</t>
  </si>
  <si>
    <t>2.1.6.1.1.4</t>
  </si>
  <si>
    <t>Géogrille</t>
  </si>
  <si>
    <t>2.1.6.1.2</t>
  </si>
  <si>
    <t>Géomembrane d'étanchéité bitume élastomères 4/6 m</t>
  </si>
  <si>
    <t>2.1.6.1.3</t>
  </si>
  <si>
    <t>Grave drainant 20/60 roulée, ép:30cm</t>
  </si>
  <si>
    <t>2.1.6.1.4</t>
  </si>
  <si>
    <t>Gravier 5/15, ép:30cm</t>
  </si>
  <si>
    <t>2.1.6.1.5</t>
  </si>
  <si>
    <t>Sable grossier 2/6, ép:20cm</t>
  </si>
  <si>
    <t>2.1.6.1.6</t>
  </si>
  <si>
    <t>Plaque anti-affouillement</t>
  </si>
  <si>
    <t>2.1.6.1.7</t>
  </si>
  <si>
    <t>Roseaux</t>
  </si>
  <si>
    <t>2.1.6.1.8</t>
  </si>
  <si>
    <t>Aménagement talus périphériques</t>
  </si>
  <si>
    <t>2.1.6.1.8.1</t>
  </si>
  <si>
    <t>Grave roulée 20/40</t>
  </si>
  <si>
    <t>2.1.6.1.9</t>
  </si>
  <si>
    <t>Réseau de distribution</t>
  </si>
  <si>
    <t>2.1.6.1.9.1</t>
  </si>
  <si>
    <t>Ø 160</t>
  </si>
  <si>
    <t>2.1.6.1.9.2</t>
  </si>
  <si>
    <t>Ø 90</t>
  </si>
  <si>
    <t>2.1.6.2</t>
  </si>
  <si>
    <t>Canalisation d'alimentation et de récupération des eaux traités</t>
  </si>
  <si>
    <t>2.1.6.2.1</t>
  </si>
  <si>
    <t>Drains striés en fond de bassin filtrant</t>
  </si>
  <si>
    <t>2.1.6.2.1.1</t>
  </si>
  <si>
    <t>2.1.6.2.1.2</t>
  </si>
  <si>
    <t>Raccordement de drain sur regard de branchement</t>
  </si>
  <si>
    <t>2.1.6.2.2</t>
  </si>
  <si>
    <t>Ventilation des drains</t>
  </si>
  <si>
    <t>2.1.6.2.3</t>
  </si>
  <si>
    <t>Canal de comptage de type Venturis 15m3/h</t>
  </si>
  <si>
    <t>Sous-Total HT de BASSIN FILTRANT PAR ROSEAUX PLANTES</t>
  </si>
  <si>
    <t>2.1.7</t>
  </si>
  <si>
    <t>2.1.7.1</t>
  </si>
  <si>
    <t>2.1.7.1.1</t>
  </si>
  <si>
    <t>2.1.7.2</t>
  </si>
  <si>
    <t>2.1.7.2.1</t>
  </si>
  <si>
    <t>2.1.7.2.2</t>
  </si>
  <si>
    <t>2.1.7.3</t>
  </si>
  <si>
    <t>2.1.7.3.1</t>
  </si>
  <si>
    <t>2.1.7.4</t>
  </si>
  <si>
    <t>2.1.7.4.1</t>
  </si>
  <si>
    <t>2.1.7.4.2</t>
  </si>
  <si>
    <t>2.1.7.4.3</t>
  </si>
  <si>
    <t>2.1.7.4.4</t>
  </si>
  <si>
    <t>2.1.7.5</t>
  </si>
  <si>
    <t>2.1.7.5.1</t>
  </si>
  <si>
    <t>2.1.7.6</t>
  </si>
  <si>
    <t>2.1.7.6.1</t>
  </si>
  <si>
    <t>2.1.7.6.2</t>
  </si>
  <si>
    <t>2.1.7.7</t>
  </si>
  <si>
    <t>2.1.7.7.1</t>
  </si>
  <si>
    <t>2.1.7.7.2</t>
  </si>
  <si>
    <t>2.1.7.7.3</t>
  </si>
  <si>
    <t>2.1.7.8</t>
  </si>
  <si>
    <t>2.1.7.8.1</t>
  </si>
  <si>
    <t>2.1.7.8.1.1</t>
  </si>
  <si>
    <t>2.1.7.8.2</t>
  </si>
  <si>
    <t>2.1.7.8.2.1</t>
  </si>
  <si>
    <t>2.1.7.8.2.2</t>
  </si>
  <si>
    <t>2.1.7.9</t>
  </si>
  <si>
    <t>2.1.7.9.1</t>
  </si>
  <si>
    <t>2.1.7.10</t>
  </si>
  <si>
    <t>2.1.7.10.1</t>
  </si>
  <si>
    <t>2.1.7.11</t>
  </si>
  <si>
    <t>2.1.7.11.1</t>
  </si>
  <si>
    <t>Type Stradhal HRI 250 ou MEA, à pente, classe F900</t>
  </si>
  <si>
    <t>2.1.7.11.2</t>
  </si>
  <si>
    <t>Type Stradhal HRI 400 ou MEA, à pente, classe F900</t>
  </si>
  <si>
    <t>2.1.7.12</t>
  </si>
  <si>
    <t>2.1.7.12.1</t>
  </si>
  <si>
    <t>inférieur ou égal à Ø 400</t>
  </si>
  <si>
    <t>2.1.7.12.2</t>
  </si>
  <si>
    <t>supérieur à Ø 400</t>
  </si>
  <si>
    <t>2.1.7.13</t>
  </si>
  <si>
    <t>2.1.7.14</t>
  </si>
  <si>
    <t>2.1.8</t>
  </si>
  <si>
    <t>2.1.8.1</t>
  </si>
  <si>
    <t>2.1.8.1.1</t>
  </si>
  <si>
    <t>2.1.8.2</t>
  </si>
  <si>
    <t>2.1.8.2.1</t>
  </si>
  <si>
    <t>2.1.8.3</t>
  </si>
  <si>
    <t>2.1.8.3.1</t>
  </si>
  <si>
    <t>2.1.8.4</t>
  </si>
  <si>
    <t>2.1.8.4.1</t>
  </si>
  <si>
    <t>2.1.8.5</t>
  </si>
  <si>
    <t>2.1.8.5.1</t>
  </si>
  <si>
    <t>2.1.8.6</t>
  </si>
  <si>
    <t>2.1.8.6.1</t>
  </si>
  <si>
    <t>2.1.8.7</t>
  </si>
  <si>
    <t>2.1.8.8</t>
  </si>
  <si>
    <t>2.1.8.9</t>
  </si>
  <si>
    <t>2.1.8.9.1</t>
  </si>
  <si>
    <t>2.1.9</t>
  </si>
  <si>
    <t>2.1.9.1</t>
  </si>
  <si>
    <t>2.1.9.1.1</t>
  </si>
  <si>
    <t>2.1.9.1.1.1</t>
  </si>
  <si>
    <t>2.1.9.1.1.1.1</t>
  </si>
  <si>
    <t>2.1.9.1.1.1.1.1</t>
  </si>
  <si>
    <t>2.1.9.1.1.1.1.2</t>
  </si>
  <si>
    <t>Sous espace vert</t>
  </si>
  <si>
    <t>2.1.9.1.1.2</t>
  </si>
  <si>
    <t>Télécom - courant faible</t>
  </si>
  <si>
    <t>2.1.9.1.1.2.1</t>
  </si>
  <si>
    <t>2.1.9.1.1.2.1.1</t>
  </si>
  <si>
    <t>2.1.9.1.1.2.1.2</t>
  </si>
  <si>
    <t>2.1.9.1.1.3</t>
  </si>
  <si>
    <t>Eclairage</t>
  </si>
  <si>
    <t>2.1.9.1.1.3.1</t>
  </si>
  <si>
    <t>2.1.9.1.1.3.1.1</t>
  </si>
  <si>
    <t>2.1.9.1.3</t>
  </si>
  <si>
    <t>Regards, massifs et chambres</t>
  </si>
  <si>
    <t>2.1.9.1.3.1</t>
  </si>
  <si>
    <t>2.1.9.1.3.1.1</t>
  </si>
  <si>
    <t>2.1.9.1.3.2</t>
  </si>
  <si>
    <t>Massifs</t>
  </si>
  <si>
    <t>2.1.9.1.3.2.1</t>
  </si>
  <si>
    <t>Confection d'un massif béton support d'un ensemble lumineux</t>
  </si>
  <si>
    <t>2.1.9.1.3.2.1.1</t>
  </si>
  <si>
    <t>Massifs coulée en place</t>
  </si>
  <si>
    <t>2.1.9.1.3.2.2</t>
  </si>
  <si>
    <t>Confection d'un panier d'ancrage</t>
  </si>
  <si>
    <t>2.1.9.1.3.2.2.1</t>
  </si>
  <si>
    <t>Pour panier d'entraxe 200x200</t>
  </si>
  <si>
    <t>2.1.9.1.3.3</t>
  </si>
  <si>
    <t>Divers travaux de génie civil</t>
  </si>
  <si>
    <t>2.1.9.1.3.3.1</t>
  </si>
  <si>
    <t>Carrotage dans mur pour passage des réseaux</t>
  </si>
  <si>
    <t>2.1.9.1.3.3.2</t>
  </si>
  <si>
    <t>Saignée dans mur et réfection</t>
  </si>
  <si>
    <t>2.1.9.1.4</t>
  </si>
  <si>
    <t>2.1.9.1.4.1</t>
  </si>
  <si>
    <t>2.1.9.1.4.1.1</t>
  </si>
  <si>
    <t>TPC Ø 63</t>
  </si>
  <si>
    <t>2.1.9.1.4.1.2</t>
  </si>
  <si>
    <t>TPC Ø 90</t>
  </si>
  <si>
    <t>2.1.9.1.4.1.3</t>
  </si>
  <si>
    <t>2.1.9.1.5</t>
  </si>
  <si>
    <t>Fourniture et pose de Cuivre nu 25²</t>
  </si>
  <si>
    <t>2.1.9.2</t>
  </si>
  <si>
    <t>2.1.9.2.1</t>
  </si>
  <si>
    <t>2.1.9.2.1.1</t>
  </si>
  <si>
    <t>2.1.9.2.1.1.1</t>
  </si>
  <si>
    <t>2.1.9.2.1.1.1.1</t>
  </si>
  <si>
    <t>2.1.9.2.1.1.2</t>
  </si>
  <si>
    <t>U1000R2V</t>
  </si>
  <si>
    <t>2.1.9.2.1.1.2.1</t>
  </si>
  <si>
    <t>5G10</t>
  </si>
  <si>
    <t>2.1.9.2.1.2</t>
  </si>
  <si>
    <t>2.1.9.2.1.2.1</t>
  </si>
  <si>
    <t>Fourniture et pose sous gaines ou fourreaux</t>
  </si>
  <si>
    <t>2.1.9.2.1.2.1.1</t>
  </si>
  <si>
    <t>2.1.9.2.1.2.1.1.1</t>
  </si>
  <si>
    <t>3G6</t>
  </si>
  <si>
    <t>2.1.9.3</t>
  </si>
  <si>
    <t>2.1.9.4</t>
  </si>
  <si>
    <t>Éclairage</t>
  </si>
  <si>
    <t>2.1.9.4.1</t>
  </si>
  <si>
    <t>Matériel d'éclairage et équipements électriques extérieurs</t>
  </si>
  <si>
    <t>2.1.9.4.1.1</t>
  </si>
  <si>
    <t>Supports et ensemble</t>
  </si>
  <si>
    <t>2.1.9.4.1.1.1</t>
  </si>
  <si>
    <t>Fourniture et pose d'un ensemble lumineux</t>
  </si>
  <si>
    <t>2.1.9.4.1.1.1.1</t>
  </si>
  <si>
    <t>Borne type SELUX ELO 1200 mm</t>
  </si>
  <si>
    <t>2.1.9.5</t>
  </si>
  <si>
    <t>Commande</t>
  </si>
  <si>
    <t>2.1.9.5.1</t>
  </si>
  <si>
    <t>La fourniture et pose d'une enveloppe d'armoire pour la commande d'éclairage et de la vanne guillotine</t>
  </si>
  <si>
    <t>2.1.9.5.1.1</t>
  </si>
  <si>
    <t>Coffret mural aluminium avec 2 boutons poussoirs</t>
  </si>
  <si>
    <t>2.1.9.5.2</t>
  </si>
  <si>
    <t>Tableau puissance et télécommande</t>
  </si>
  <si>
    <t>2.1.9.5.2.1</t>
  </si>
  <si>
    <t>Un interrupteur-sectionneur cadenassable à coupure visible</t>
  </si>
  <si>
    <t>2.1.9.5.2.2</t>
  </si>
  <si>
    <t>Fourniture et pose de matériel électrique - Partie éclairage</t>
  </si>
  <si>
    <t>2.1.9.5.2.2.1</t>
  </si>
  <si>
    <t>Appareils tétrapolaires</t>
  </si>
  <si>
    <t>2.1.9.5.2.2.1.1</t>
  </si>
  <si>
    <t>Un disjoncteur</t>
  </si>
  <si>
    <t>2.1.9.5.2.2.1.2</t>
  </si>
  <si>
    <t>Un contacteur sans commande manuelle</t>
  </si>
  <si>
    <t>2.1.9.5.2.2.1.3</t>
  </si>
  <si>
    <t>Un interrupteur différentiel</t>
  </si>
  <si>
    <t>2.1.9.5.2.2.1.4</t>
  </si>
  <si>
    <t>Un disjoncteur différentiel</t>
  </si>
  <si>
    <t>2.1.9.5.2.2.1.5</t>
  </si>
  <si>
    <t>Horloge astronomique avec synchronisation</t>
  </si>
  <si>
    <t>2.1.9.5.2.3</t>
  </si>
  <si>
    <t>Fourniture et pose de matériel électrique - Partie vanne guillotine</t>
  </si>
  <si>
    <t>2.1.9.5.2.3.1</t>
  </si>
  <si>
    <t>2.1.9.5.2.3.1.1</t>
  </si>
  <si>
    <t>2.1.9.5.2.3.1.2</t>
  </si>
  <si>
    <t>Une alimentation à découpage 230/24V</t>
  </si>
  <si>
    <t>2.1.9.5.2.3.1.3</t>
  </si>
  <si>
    <t>Un contacteur double à verrouillage mécanique</t>
  </si>
  <si>
    <t>2.1.9.5.2.3.1.4</t>
  </si>
  <si>
    <t>Un disjoncteur magnéto-thermique</t>
  </si>
  <si>
    <t>2.1.9.5.2.3.1.5</t>
  </si>
  <si>
    <t>Commandes d'arrêt d'urgence</t>
  </si>
  <si>
    <t>2.1.9.5.2.3.1.5.1</t>
  </si>
  <si>
    <t>Arrêt à placer en façade d'armoire</t>
  </si>
  <si>
    <t>2.1.9.5.2.3.1.6</t>
  </si>
  <si>
    <t>Bornier de commande</t>
  </si>
  <si>
    <t>2.1.9.5.2.3.1.7</t>
  </si>
  <si>
    <t>Bornier de puissance</t>
  </si>
  <si>
    <t>2.1.9.5.2.3.1.8</t>
  </si>
  <si>
    <t>Bornier de terre</t>
  </si>
  <si>
    <t>2.1.9.5.2.3.1.9</t>
  </si>
  <si>
    <t>Commutateur (3P)</t>
  </si>
  <si>
    <t>2.1.9.5.2.3.1.10</t>
  </si>
  <si>
    <t>Voyant lumineux</t>
  </si>
  <si>
    <t>2.1.9.6</t>
  </si>
  <si>
    <t>Moteur alimentation vanne guillotine avec servo-moteur</t>
  </si>
  <si>
    <t>2.1.9.7</t>
  </si>
  <si>
    <t>Essais et recollement</t>
  </si>
  <si>
    <t>2.1.9.7.1</t>
  </si>
  <si>
    <t>Fourniture et pose d'un boiter IP67 IK08 CL2 équipé d'une protection et d'un disjoncteur différentiel</t>
  </si>
  <si>
    <t>2.1.9.7.2</t>
  </si>
  <si>
    <t>Contrôle de conformité</t>
  </si>
  <si>
    <t>2.1.9.8</t>
  </si>
  <si>
    <t>2.1.9.8.1</t>
  </si>
  <si>
    <t>Chambre tirage 60x60 avec tampon fonte</t>
  </si>
  <si>
    <t>2.1.10</t>
  </si>
  <si>
    <t>2.1.10.1</t>
  </si>
  <si>
    <t>2.1.10.2</t>
  </si>
  <si>
    <t>2.1.10.2.1</t>
  </si>
  <si>
    <t>2.1.10.2.2</t>
  </si>
  <si>
    <t>En GNT 0/80 épaisseur 50 cm sous dallage</t>
  </si>
  <si>
    <t>2.1.10.2.3</t>
  </si>
  <si>
    <t>2.1.10.3</t>
  </si>
  <si>
    <t>Ecrémage en surface de la première couche de forme après réalisation des fondations spéciales</t>
  </si>
  <si>
    <t>2.1.10.4</t>
  </si>
  <si>
    <t>2.1.10.4.1</t>
  </si>
  <si>
    <t>2.1.10.4.2</t>
  </si>
  <si>
    <t>2.1.10.4.3</t>
  </si>
  <si>
    <t>2.1.10.5</t>
  </si>
  <si>
    <t>2.1.10.5.1</t>
  </si>
  <si>
    <t>2.1.10.5.2</t>
  </si>
  <si>
    <t>2.1.10.5.3</t>
  </si>
  <si>
    <t>Enduit Bi-couche</t>
  </si>
  <si>
    <t>2.1.10.6</t>
  </si>
  <si>
    <t>2.1.10.6.1</t>
  </si>
  <si>
    <t>2.1.10.7</t>
  </si>
  <si>
    <t>Bordure béton</t>
  </si>
  <si>
    <t>2.1.10.7.1</t>
  </si>
  <si>
    <t>Type T2</t>
  </si>
  <si>
    <t>2.1.10.7.2</t>
  </si>
  <si>
    <t>Type T4</t>
  </si>
  <si>
    <t>2.1.10.8</t>
  </si>
  <si>
    <t>2.1.10.8.1</t>
  </si>
  <si>
    <t>2.1.10.9</t>
  </si>
  <si>
    <t>2.1.10.9.1</t>
  </si>
  <si>
    <t>2.1.10.9.1.1</t>
  </si>
  <si>
    <t>2.1.10.10</t>
  </si>
  <si>
    <t>2.1.10.10.1</t>
  </si>
  <si>
    <t>2.1.10.10.2</t>
  </si>
  <si>
    <t>2.1.10.11</t>
  </si>
  <si>
    <t>2.1.10.11.1</t>
  </si>
  <si>
    <t>2.1.10.11.2</t>
  </si>
  <si>
    <t>2.1.10.12</t>
  </si>
  <si>
    <t>2.1.11</t>
  </si>
  <si>
    <t>2.1.11.1</t>
  </si>
  <si>
    <t>2.1.11.1.1</t>
  </si>
  <si>
    <t>2.1.11.2</t>
  </si>
  <si>
    <t>2.1.11.3</t>
  </si>
  <si>
    <t>2.1.11.3.1</t>
  </si>
  <si>
    <t>2.1.11.3.2</t>
  </si>
  <si>
    <t>2.1.11.3.2.1</t>
  </si>
  <si>
    <t>2.1.11.3.2.2</t>
  </si>
  <si>
    <t>2.1.11.4</t>
  </si>
  <si>
    <t>2.1.11.4.1</t>
  </si>
  <si>
    <t>2.1.12</t>
  </si>
  <si>
    <t>2.1.12.1</t>
  </si>
  <si>
    <t>2.1.12.1.1</t>
  </si>
  <si>
    <t>2.1.12.1.1.1</t>
  </si>
  <si>
    <t>2.1.13</t>
  </si>
  <si>
    <t>2.1.13.1</t>
  </si>
  <si>
    <t>2.1.13.1.1</t>
  </si>
  <si>
    <t>2.1.13.1.1.1</t>
  </si>
  <si>
    <t>2.1.14</t>
  </si>
  <si>
    <t>ESPACE VERT</t>
  </si>
  <si>
    <t>2.1.14.1</t>
  </si>
  <si>
    <t>Préparation du sol</t>
  </si>
  <si>
    <t>2.1.14.1.1</t>
  </si>
  <si>
    <t>Terrassement de fosses de plantation d'arbres (9m3) et des massifs (50cm de profondeur)y compris décompactage</t>
  </si>
  <si>
    <t>2.1.14.1.2</t>
  </si>
  <si>
    <t>Fourniture de terre végétale externe dont amendement et mise en place</t>
  </si>
  <si>
    <t>2.1.14.2</t>
  </si>
  <si>
    <t>Mélange terre-pierre pour fosse d'arbre</t>
  </si>
  <si>
    <t>2.1.14.3</t>
  </si>
  <si>
    <t>Fourniture et plantation de végétaux</t>
  </si>
  <si>
    <t>2.1.14.3.1</t>
  </si>
  <si>
    <t>Fourniture d'arbres d'ornements et fruitiers</t>
  </si>
  <si>
    <t>2.1.14.4</t>
  </si>
  <si>
    <t>Semis d'un mélange grainier</t>
  </si>
  <si>
    <t>2.1.14.4.1</t>
  </si>
  <si>
    <t>Gazon dont regarnissage et deux tontes</t>
  </si>
  <si>
    <t>2.1.14.5</t>
  </si>
  <si>
    <t>Accessoires de plantation</t>
  </si>
  <si>
    <t>2.1.14.5.1</t>
  </si>
  <si>
    <t>Tuteurage tripode</t>
  </si>
  <si>
    <t>2.1.14.5.2</t>
  </si>
  <si>
    <t>Delta MS</t>
  </si>
  <si>
    <t>2.1.14.6</t>
  </si>
  <si>
    <t>Entretien et garantie</t>
  </si>
  <si>
    <t>2.1.14.6.1</t>
  </si>
  <si>
    <t>Parachèvement</t>
  </si>
  <si>
    <t>2.1.14.6.1.1</t>
  </si>
  <si>
    <t>Arbres</t>
  </si>
  <si>
    <t>2.1.14.6.2</t>
  </si>
  <si>
    <t>Confortement 1e année</t>
  </si>
  <si>
    <t>2.1.14.6.2.1</t>
  </si>
  <si>
    <t>2.1.14.6.3</t>
  </si>
  <si>
    <t>Garantie de reprise 1e année</t>
  </si>
  <si>
    <t>2.1.14.6.3.1</t>
  </si>
  <si>
    <t>2.1.14.7</t>
  </si>
  <si>
    <t>Mobiliers et équipements</t>
  </si>
  <si>
    <t>2.1.14.7.1</t>
  </si>
  <si>
    <t>Banc</t>
  </si>
  <si>
    <t>2.1.14.8</t>
  </si>
  <si>
    <t>Fourniture et pose de clôtures</t>
  </si>
  <si>
    <t>2.1.14.8.1</t>
  </si>
  <si>
    <t>Clôture métallique en treillis soudé (Ht. : 175 cm)</t>
  </si>
  <si>
    <t>2.1.14.8.2</t>
  </si>
  <si>
    <t>Portail métallique pivotant à 2 vantaux de 2m (Ht. : 175cm - larg. 100cm)</t>
  </si>
  <si>
    <t>Sous-Total HT de ESPACE VERT</t>
  </si>
  <si>
    <t>2.1.15</t>
  </si>
  <si>
    <t>2.1.15.1</t>
  </si>
  <si>
    <t>2.1.15.1.1</t>
  </si>
  <si>
    <t>2.1.15.1.2</t>
  </si>
  <si>
    <t>2.1.15.1.3</t>
  </si>
  <si>
    <t>2.1.15.1.4</t>
  </si>
  <si>
    <t>2.1.15.1.5</t>
  </si>
  <si>
    <t>2.1.15.1.6</t>
  </si>
  <si>
    <t>2.1.15.2</t>
  </si>
  <si>
    <t>2.1.15.2.1</t>
  </si>
  <si>
    <t>2.1.15.2.2</t>
  </si>
  <si>
    <t>2.1.15.2.3</t>
  </si>
  <si>
    <t>2.1.15.2.4</t>
  </si>
  <si>
    <t>2.1.16</t>
  </si>
  <si>
    <t>2.1.16.1</t>
  </si>
  <si>
    <t>Sous-Total HT de VOIRIE ET RESEAUX DIVERS - ZONE SUD</t>
  </si>
  <si>
    <t>Sous-Total HT de PHASE 2 - MODERNISATION ZONE SUD</t>
  </si>
  <si>
    <t>MONTANT TVA - 19,6%</t>
  </si>
  <si>
    <t>LOT n°1. Voirie et Réseaux divers (solution variante 1)</t>
  </si>
  <si>
    <t>VARIANTE N°1 (au prix 3.2-Terassement, 10.2-Couche de fondation) : Gestion alternative aux transport routier des déblais /remblais</t>
  </si>
  <si>
    <t>Sous-Total HT de VARIANTE N°1 (au prix 3.2-Terassement, 10.2-Couche de fondation) : Gestion alternative aux transport routier des déblais /remblais</t>
  </si>
  <si>
    <t>VARIANTE n°2 (au prix 2.2-Rabotage d'enrobé, 10.4-Couche de base chaussée, 10.6-Couche de roulement en enrobé à chaud) : Recyclage des enrobés existant</t>
  </si>
  <si>
    <t>Sous-Total HT de VARIANTE n°2 (au prix 2.2-Rabotage d'enrobé, 10.4-Couche de base chaussée, 10.6-Couche de roulement en enrobé à chaud) : Recyclage des enrobés existant</t>
  </si>
  <si>
    <t>Sous-Total HT de PHASE 2 - MODERNISATION ZONE SUD - VARIANTE 1</t>
  </si>
  <si>
    <t>Ø 1200 pf sup à 4.00m</t>
  </si>
  <si>
    <t>02.1.1</t>
  </si>
  <si>
    <t>02.1.1.1</t>
  </si>
  <si>
    <t>02.1.1.2</t>
  </si>
  <si>
    <t>02.1.1.3</t>
  </si>
  <si>
    <t>02.1.1.4</t>
  </si>
  <si>
    <t>02.1.1.5</t>
  </si>
  <si>
    <t>02.1.1.6</t>
  </si>
  <si>
    <t>02.1.1.7</t>
  </si>
  <si>
    <t>02.1.1.8</t>
  </si>
  <si>
    <t>02.1.1.9</t>
  </si>
  <si>
    <t>02.1.1.10</t>
  </si>
  <si>
    <t>02.1.1.11</t>
  </si>
  <si>
    <t>02.1.1.12</t>
  </si>
  <si>
    <t>02.1.1.13</t>
  </si>
  <si>
    <t>2.1 BIS</t>
  </si>
  <si>
    <t>02.1.1 BIS</t>
  </si>
  <si>
    <t>02.1.1.14</t>
  </si>
  <si>
    <t>02.1.1.15</t>
  </si>
  <si>
    <t>02.1.1.16</t>
  </si>
  <si>
    <t>02.1.1.17</t>
  </si>
  <si>
    <t>BASSIN FILTRANT PAR ROSEAUX</t>
  </si>
  <si>
    <t>ADDUCTION D'EAU POTABLE</t>
  </si>
  <si>
    <t>GROS ŒUVRE</t>
  </si>
  <si>
    <t>MENUISERIE</t>
  </si>
  <si>
    <t>RAVALEMENT</t>
  </si>
  <si>
    <t>2.1.17</t>
  </si>
  <si>
    <t>2.1.17.1</t>
  </si>
  <si>
    <t>2.1.17.1.1</t>
  </si>
  <si>
    <t>2.1.17.1.2</t>
  </si>
  <si>
    <t>2.1.17.1.3</t>
  </si>
  <si>
    <t>2.1.17.1.4</t>
  </si>
  <si>
    <t>2.1.17.1.5</t>
  </si>
  <si>
    <t>2.1.17.1.6</t>
  </si>
  <si>
    <t>2.1.17.2</t>
  </si>
  <si>
    <t>2.1.17.2.1</t>
  </si>
  <si>
    <t>2.1.17.2.2</t>
  </si>
  <si>
    <t>2.1.17.2.3</t>
  </si>
  <si>
    <t>2.1.18</t>
  </si>
  <si>
    <t>2.1.18.1</t>
  </si>
  <si>
    <t>2.1.18.1.1</t>
  </si>
  <si>
    <t>2.1.18.2</t>
  </si>
  <si>
    <t>2.1.18.2.1</t>
  </si>
  <si>
    <t>2.1.18.2.2</t>
  </si>
  <si>
    <t>2.1.18.2.3</t>
  </si>
  <si>
    <t>2.1.18.3</t>
  </si>
  <si>
    <t>2.1.18.3.1</t>
  </si>
  <si>
    <t>TOTAL H.T : base</t>
  </si>
  <si>
    <t>TOTAL H.T : variante</t>
  </si>
  <si>
    <t>TOTAL T.T.C : solution base</t>
  </si>
  <si>
    <t>TOTAL T.T.C : solution variante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</si>
</sst>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000"/>
  </numFmts>
  <fonts count="49">
    <font>
      <sz val="11"/>
      <color theme="1"/>
      <name val="Aptos Narrow"/>
      <family val="2"/>
      <scheme val="minor"/>
    </font>
    <font>
      <b/>
      <sz val="17"/>
      <color rgb="FF253746"/>
      <name val="Muli"/>
    </font>
    <font>
      <b/>
      <sz val="14"/>
      <color rgb="FF253746"/>
      <name val="Muli"/>
    </font>
    <font>
      <sz val="10"/>
      <color theme="1"/>
      <name val="Arial"/>
      <family val="2"/>
    </font>
    <font>
      <b/>
      <u/>
      <sz val="12"/>
      <color rgb="FF4E4A4A"/>
      <name val="Candara"/>
      <family val="2"/>
    </font>
    <font>
      <b/>
      <sz val="10"/>
      <color rgb="FF253746"/>
      <name val="Muli"/>
    </font>
    <font>
      <sz val="7"/>
      <color rgb="FF253746"/>
      <name val="Times New Roman"/>
      <family val="1"/>
    </font>
    <font>
      <sz val="7"/>
      <color theme="1"/>
      <name val="Times New Roman"/>
      <family val="1"/>
    </font>
    <font>
      <b/>
      <sz val="14"/>
      <color rgb="FF4E4A4A"/>
      <name val="Candara"/>
      <family val="2"/>
    </font>
    <font>
      <b/>
      <i/>
      <sz val="22"/>
      <color rgb="FF253746"/>
      <name val="Muli"/>
    </font>
    <font>
      <b/>
      <i/>
      <sz val="18"/>
      <color rgb="FF253746"/>
      <name val="Muli"/>
    </font>
    <font>
      <sz val="10"/>
      <color theme="1"/>
      <name val="Calibri"/>
      <family val="2"/>
    </font>
    <font>
      <b/>
      <sz val="6"/>
      <color rgb="FF4E4A4A"/>
      <name val="Candara"/>
      <family val="2"/>
    </font>
    <font>
      <b/>
      <sz val="8"/>
      <color theme="1"/>
      <name val="Candara"/>
      <family val="2"/>
    </font>
    <font>
      <b/>
      <i/>
      <sz val="26"/>
      <color rgb="FF253746"/>
      <name val="Muli"/>
    </font>
    <font>
      <b/>
      <i/>
      <sz val="11"/>
      <color rgb="FF253746"/>
      <name val="Muli"/>
    </font>
    <font>
      <sz val="8"/>
      <color theme="1"/>
      <name val="Arial"/>
      <family val="2"/>
    </font>
    <font>
      <sz val="9"/>
      <color theme="1"/>
      <name val="Calibri"/>
      <family val="2"/>
    </font>
    <font>
      <sz val="12"/>
      <color theme="1"/>
      <name val="Candara"/>
      <family val="2"/>
    </font>
    <font>
      <sz val="12"/>
      <color theme="1"/>
      <name val="Calibri"/>
      <family val="2"/>
    </font>
    <font>
      <b/>
      <i/>
      <sz val="18"/>
      <color theme="1"/>
      <name val="Muli"/>
    </font>
    <font>
      <b/>
      <sz val="14"/>
      <color theme="1"/>
      <name val="Muli"/>
    </font>
    <font>
      <b/>
      <sz val="18"/>
      <color rgb="FF2F2F2C"/>
      <name val="Century Gothic"/>
      <family val="2"/>
    </font>
    <font>
      <sz val="8.25"/>
      <name val="Tahoma"/>
      <family val="2"/>
      <charset val="1"/>
    </font>
    <font>
      <b/>
      <sz val="14"/>
      <color rgb="FF2F2F2C"/>
      <name val="Century Gothic"/>
      <family val="2"/>
    </font>
    <font>
      <b/>
      <sz val="14"/>
      <color rgb="FF333333"/>
      <name val="Century Gothic"/>
      <family val="2"/>
    </font>
    <font>
      <b/>
      <sz val="12"/>
      <color rgb="FF2F2F2C"/>
      <name val="Century Gothic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2F2F2C"/>
      <name val="Century Gothic"/>
      <family val="2"/>
    </font>
    <font>
      <sz val="8.25"/>
      <color rgb="FF2F2F2C"/>
      <name val="Tahoma"/>
      <family val="2"/>
    </font>
    <font>
      <b/>
      <sz val="11"/>
      <color rgb="FF2F2F2C"/>
      <name val="Arial"/>
      <family val="2"/>
    </font>
    <font>
      <sz val="10"/>
      <color rgb="FF000000"/>
      <name val="Calibri"/>
      <family val="2"/>
    </font>
    <font>
      <sz val="10"/>
      <color rgb="FF354151"/>
      <name val="Arial"/>
      <family val="2"/>
    </font>
    <font>
      <b/>
      <sz val="10"/>
      <color rgb="FFF18500"/>
      <name val="Arial"/>
      <family val="2"/>
    </font>
    <font>
      <sz val="10"/>
      <color rgb="FF000000"/>
      <name val="Arial"/>
      <family val="2"/>
    </font>
    <font>
      <b/>
      <sz val="10"/>
      <color rgb="FF2F2F2C"/>
      <name val="Arial"/>
      <family val="2"/>
    </font>
    <font>
      <sz val="10"/>
      <name val="Arial"/>
      <family val="2"/>
    </font>
    <font>
      <b/>
      <sz val="18"/>
      <name val="Century Gothic"/>
      <family val="2"/>
    </font>
    <font>
      <b/>
      <sz val="14"/>
      <color rgb="FF993366"/>
      <name val="Century Gothic"/>
      <family val="2"/>
    </font>
    <font>
      <b/>
      <sz val="12"/>
      <name val="Century Gothic"/>
      <family val="2"/>
    </font>
    <font>
      <sz val="9"/>
      <name val="Calibri"/>
      <family val="2"/>
    </font>
    <font>
      <b/>
      <sz val="9"/>
      <color rgb="FFFFFFFF"/>
      <name val="Calibri"/>
      <family val="2"/>
    </font>
    <font>
      <b/>
      <sz val="10"/>
      <color rgb="FF000000"/>
      <name val="Century Gothic"/>
      <family val="2"/>
    </font>
    <font>
      <b/>
      <sz val="10"/>
      <name val="Calibri"/>
      <family val="2"/>
    </font>
    <font>
      <b/>
      <sz val="10"/>
      <color rgb="FFFFD966"/>
      <name val="Calibri"/>
      <family val="2"/>
    </font>
    <font>
      <b/>
      <sz val="10"/>
      <name val="Arial"/>
      <family val="2"/>
    </font>
    <font>
      <sz val="8.25"/>
      <name val="Tahoma"/>
      <family val="2"/>
    </font>
    <font>
      <sz val="8"/>
      <name val="Aptos Narrow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215E99"/>
        <bgColor indexed="64"/>
      </patternFill>
    </fill>
    <fill>
      <patternFill patternType="solid">
        <fgColor rgb="FFDAE9F7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A6A294"/>
        <bgColor rgb="FFA6A294"/>
      </patternFill>
    </fill>
    <fill>
      <patternFill patternType="solid">
        <fgColor rgb="FFF5F5F5"/>
        <bgColor rgb="FFF5F5F5"/>
      </patternFill>
    </fill>
    <fill>
      <patternFill patternType="solid">
        <fgColor rgb="FFFDE0AC"/>
        <bgColor rgb="FFFDE0AC"/>
      </patternFill>
    </fill>
    <fill>
      <patternFill patternType="solid">
        <fgColor rgb="FFE2EFDA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A6A294"/>
        <bgColor rgb="FF000000"/>
      </patternFill>
    </fill>
  </fills>
  <borders count="40">
    <border>
      <left/>
      <right/>
      <top/>
      <bottom/>
      <diagonal/>
    </border>
    <border>
      <left style="thick">
        <color rgb="FFC0C0C0"/>
      </left>
      <right/>
      <top/>
      <bottom/>
      <diagonal/>
    </border>
    <border>
      <left/>
      <right style="thick">
        <color rgb="FFC0C0C0"/>
      </right>
      <top/>
      <bottom/>
      <diagonal/>
    </border>
    <border>
      <left/>
      <right style="thick">
        <color rgb="FFC0C0C0"/>
      </right>
      <top style="thick">
        <color rgb="FFC0C0C0"/>
      </top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medium">
        <color rgb="FF646464"/>
      </right>
      <top style="thin">
        <color rgb="FFC0C0C0"/>
      </top>
      <bottom style="thin">
        <color rgb="FFC0C0C0"/>
      </bottom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CCFFFF"/>
      </left>
      <right/>
      <top style="medium">
        <color rgb="FFCCFFFF"/>
      </top>
      <bottom/>
      <diagonal/>
    </border>
    <border>
      <left/>
      <right/>
      <top style="medium">
        <color rgb="FFCCFFFF"/>
      </top>
      <bottom/>
      <diagonal/>
    </border>
    <border>
      <left style="medium">
        <color rgb="FFCCFFFF"/>
      </left>
      <right/>
      <top/>
      <bottom/>
      <diagonal/>
    </border>
    <border>
      <left style="medium">
        <color rgb="FFCCFFFF"/>
      </left>
      <right/>
      <top/>
      <bottom style="medium">
        <color rgb="FFCCFFFF"/>
      </bottom>
      <diagonal/>
    </border>
    <border>
      <left/>
      <right/>
      <top/>
      <bottom style="medium">
        <color rgb="FFCCFFFF"/>
      </bottom>
      <diagonal/>
    </border>
    <border>
      <left style="medium">
        <color rgb="FFCCFFFF"/>
      </left>
      <right/>
      <top style="medium">
        <color rgb="FFCCFFFF"/>
      </top>
      <bottom style="medium">
        <color rgb="FFCCFFFF"/>
      </bottom>
      <diagonal/>
    </border>
    <border>
      <left/>
      <right/>
      <top style="medium">
        <color rgb="FFCCFFFF"/>
      </top>
      <bottom style="medium">
        <color rgb="FFCCFFFF"/>
      </bottom>
      <diagonal/>
    </border>
    <border>
      <left style="thin">
        <color rgb="FFC0C0C0"/>
      </left>
      <right/>
      <top style="medium">
        <color rgb="FFCCFFFF"/>
      </top>
      <bottom style="medium">
        <color rgb="FFCCFFFF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medium">
        <color rgb="FFCCFFFF"/>
      </left>
      <right style="medium">
        <color rgb="FFCCFFFF"/>
      </right>
      <top style="medium">
        <color rgb="FFCCFFFF"/>
      </top>
      <bottom style="medium">
        <color rgb="FFCCFFFF"/>
      </bottom>
      <diagonal/>
    </border>
    <border>
      <left/>
      <right style="medium">
        <color rgb="FFCCFFFF"/>
      </right>
      <top style="medium">
        <color rgb="FFCCFFFF"/>
      </top>
      <bottom style="medium">
        <color rgb="FFCCFFFF"/>
      </bottom>
      <diagonal/>
    </border>
    <border diagonalUp="1" diagonalDown="1">
      <left style="thin">
        <color rgb="FFC0C0C0"/>
      </left>
      <right style="thin">
        <color rgb="FFC0C0C0"/>
      </right>
      <top/>
      <bottom/>
      <diagonal style="thin">
        <color rgb="FFC0C0C0"/>
      </diagonal>
    </border>
    <border diagonalUp="1" diagonalDown="1">
      <left/>
      <right style="thin">
        <color rgb="FFC0C0C0"/>
      </right>
      <top/>
      <bottom/>
      <diagonal style="thin">
        <color rgb="FFC0C0C0"/>
      </diagonal>
    </border>
    <border diagonalUp="1" diagonalDown="1">
      <left/>
      <right style="medium">
        <color rgb="FF646464"/>
      </right>
      <top/>
      <bottom/>
      <diagonal style="thin">
        <color rgb="FFC0C0C0"/>
      </diagonal>
    </border>
    <border>
      <left style="thin">
        <color rgb="FFC0C0C0"/>
      </left>
      <right style="thin">
        <color rgb="FFC0C0C0"/>
      </right>
      <top style="medium">
        <color rgb="FFCCFFFF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16" fillId="3" borderId="0" xfId="0" applyFont="1" applyFill="1" applyAlignment="1">
      <alignment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20" fillId="0" borderId="1" xfId="0" applyFont="1" applyBorder="1" applyAlignment="1">
      <alignment horizontal="left" vertical="center" wrapText="1" indent="2"/>
    </xf>
    <xf numFmtId="0" fontId="21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 indent="2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22" fillId="0" borderId="0" xfId="0" applyFont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vertical="top"/>
      <protection locked="0"/>
    </xf>
    <xf numFmtId="0" fontId="23" fillId="4" borderId="0" xfId="0" applyFont="1" applyFill="1" applyAlignment="1" applyProtection="1">
      <alignment vertical="top"/>
      <protection locked="0"/>
    </xf>
    <xf numFmtId="0" fontId="24" fillId="4" borderId="0" xfId="0" applyFont="1" applyFill="1" applyAlignment="1" applyProtection="1">
      <alignment horizontal="center" vertical="center" wrapText="1"/>
      <protection locked="0"/>
    </xf>
    <xf numFmtId="0" fontId="25" fillId="4" borderId="0" xfId="0" applyFont="1" applyFill="1" applyAlignment="1" applyProtection="1">
      <alignment horizontal="center" vertical="center" wrapText="1"/>
      <protection locked="0"/>
    </xf>
    <xf numFmtId="0" fontId="26" fillId="4" borderId="0" xfId="0" applyFont="1" applyFill="1" applyAlignment="1" applyProtection="1">
      <alignment horizontal="center" vertical="center"/>
      <protection locked="0"/>
    </xf>
    <xf numFmtId="0" fontId="23" fillId="4" borderId="0" xfId="0" applyFont="1" applyFill="1" applyAlignment="1">
      <alignment vertical="top"/>
    </xf>
    <xf numFmtId="0" fontId="27" fillId="4" borderId="0" xfId="0" applyFont="1" applyFill="1" applyAlignment="1" applyProtection="1">
      <alignment vertical="center"/>
      <protection locked="0"/>
    </xf>
    <xf numFmtId="0" fontId="27" fillId="4" borderId="0" xfId="0" applyFont="1" applyFill="1" applyAlignment="1">
      <alignment vertical="center"/>
    </xf>
    <xf numFmtId="0" fontId="29" fillId="6" borderId="12" xfId="0" applyFont="1" applyFill="1" applyBorder="1" applyAlignment="1" applyProtection="1">
      <alignment horizontal="center" vertical="center"/>
      <protection locked="0"/>
    </xf>
    <xf numFmtId="0" fontId="29" fillId="6" borderId="13" xfId="0" applyFont="1" applyFill="1" applyBorder="1" applyAlignment="1">
      <alignment horizontal="center" vertical="center"/>
    </xf>
    <xf numFmtId="0" fontId="29" fillId="6" borderId="13" xfId="0" applyFont="1" applyFill="1" applyBorder="1" applyAlignment="1" applyProtection="1">
      <alignment horizontal="center" vertical="center"/>
      <protection locked="0"/>
    </xf>
    <xf numFmtId="0" fontId="30" fillId="6" borderId="0" xfId="0" applyFont="1" applyFill="1" applyAlignment="1" applyProtection="1">
      <alignment vertical="top"/>
      <protection locked="0"/>
    </xf>
    <xf numFmtId="0" fontId="29" fillId="6" borderId="14" xfId="0" applyFont="1" applyFill="1" applyBorder="1" applyAlignment="1" applyProtection="1">
      <alignment horizontal="center" vertical="center"/>
      <protection locked="0"/>
    </xf>
    <xf numFmtId="0" fontId="29" fillId="6" borderId="0" xfId="0" applyFont="1" applyFill="1" applyAlignment="1" applyProtection="1">
      <alignment horizontal="center" vertical="center"/>
      <protection locked="0"/>
    </xf>
    <xf numFmtId="49" fontId="31" fillId="0" borderId="15" xfId="0" applyNumberFormat="1" applyFont="1" applyBorder="1" applyAlignment="1">
      <alignment vertical="center" wrapText="1"/>
    </xf>
    <xf numFmtId="0" fontId="32" fillId="0" borderId="16" xfId="0" applyFont="1" applyBorder="1" applyAlignment="1">
      <alignment vertical="center"/>
    </xf>
    <xf numFmtId="0" fontId="31" fillId="0" borderId="17" xfId="0" applyFont="1" applyBorder="1" applyAlignment="1">
      <alignment vertical="center" wrapText="1"/>
    </xf>
    <xf numFmtId="0" fontId="33" fillId="0" borderId="17" xfId="0" applyFont="1" applyBorder="1" applyAlignment="1">
      <alignment horizontal="center" vertical="center"/>
    </xf>
    <xf numFmtId="0" fontId="32" fillId="0" borderId="17" xfId="0" applyFont="1" applyBorder="1" applyAlignment="1" applyProtection="1">
      <alignment horizontal="right" vertical="center"/>
      <protection locked="0"/>
    </xf>
    <xf numFmtId="0" fontId="33" fillId="0" borderId="17" xfId="0" applyFont="1" applyBorder="1" applyAlignment="1">
      <alignment horizontal="right" vertical="center"/>
    </xf>
    <xf numFmtId="0" fontId="33" fillId="0" borderId="8" xfId="0" applyFont="1" applyBorder="1" applyAlignment="1">
      <alignment horizontal="right" vertical="center"/>
    </xf>
    <xf numFmtId="0" fontId="31" fillId="0" borderId="15" xfId="0" applyFont="1" applyBorder="1" applyAlignment="1" applyProtection="1">
      <alignment horizontal="left" vertical="center"/>
      <protection locked="0"/>
    </xf>
    <xf numFmtId="49" fontId="34" fillId="0" borderId="15" xfId="0" applyNumberFormat="1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33" fillId="0" borderId="15" xfId="0" applyNumberFormat="1" applyFont="1" applyBorder="1" applyAlignment="1">
      <alignment vertical="center" wrapText="1"/>
    </xf>
    <xf numFmtId="0" fontId="33" fillId="0" borderId="17" xfId="0" applyFont="1" applyBorder="1" applyAlignment="1">
      <alignment horizontal="left" vertical="center" wrapText="1" indent="1"/>
    </xf>
    <xf numFmtId="49" fontId="35" fillId="0" borderId="15" xfId="0" applyNumberFormat="1" applyFont="1" applyBorder="1" applyAlignment="1">
      <alignment vertical="center" wrapText="1"/>
    </xf>
    <xf numFmtId="0" fontId="35" fillId="0" borderId="17" xfId="0" applyFont="1" applyBorder="1" applyAlignment="1">
      <alignment horizontal="left" vertical="center" wrapText="1" indent="1"/>
    </xf>
    <xf numFmtId="49" fontId="33" fillId="0" borderId="17" xfId="0" applyNumberFormat="1" applyFont="1" applyBorder="1" applyAlignment="1">
      <alignment horizontal="center" vertical="center" wrapText="1"/>
    </xf>
    <xf numFmtId="3" fontId="33" fillId="0" borderId="17" xfId="0" applyNumberFormat="1" applyFont="1" applyBorder="1" applyAlignment="1">
      <alignment horizontal="right" vertical="center"/>
    </xf>
    <xf numFmtId="7" fontId="33" fillId="0" borderId="17" xfId="0" applyNumberFormat="1" applyFont="1" applyBorder="1" applyAlignment="1">
      <alignment horizontal="right" vertical="center"/>
    </xf>
    <xf numFmtId="164" fontId="32" fillId="0" borderId="17" xfId="0" applyNumberFormat="1" applyFont="1" applyBorder="1" applyAlignment="1" applyProtection="1">
      <alignment horizontal="right" vertical="center"/>
      <protection locked="0"/>
    </xf>
    <xf numFmtId="7" fontId="32" fillId="0" borderId="17" xfId="0" applyNumberFormat="1" applyFont="1" applyBorder="1" applyAlignment="1" applyProtection="1">
      <alignment horizontal="right" vertical="center"/>
      <protection locked="0"/>
    </xf>
    <xf numFmtId="7" fontId="33" fillId="0" borderId="8" xfId="0" applyNumberFormat="1" applyFont="1" applyBorder="1" applyAlignment="1">
      <alignment horizontal="right" vertical="center"/>
    </xf>
    <xf numFmtId="164" fontId="33" fillId="0" borderId="17" xfId="0" applyNumberFormat="1" applyFont="1" applyBorder="1" applyAlignment="1">
      <alignment horizontal="right" vertical="center"/>
    </xf>
    <xf numFmtId="0" fontId="35" fillId="0" borderId="17" xfId="0" applyFont="1" applyBorder="1" applyAlignment="1">
      <alignment horizontal="left" vertical="center" wrapText="1" indent="2"/>
    </xf>
    <xf numFmtId="7" fontId="35" fillId="7" borderId="8" xfId="0" applyNumberFormat="1" applyFont="1" applyFill="1" applyBorder="1" applyAlignment="1">
      <alignment horizontal="right" vertical="center"/>
    </xf>
    <xf numFmtId="0" fontId="35" fillId="7" borderId="0" xfId="0" applyFont="1" applyFill="1" applyAlignment="1" applyProtection="1">
      <alignment horizontal="left" vertical="center"/>
      <protection locked="0"/>
    </xf>
    <xf numFmtId="4" fontId="33" fillId="0" borderId="17" xfId="0" applyNumberFormat="1" applyFont="1" applyBorder="1" applyAlignment="1">
      <alignment horizontal="right" vertical="center"/>
    </xf>
    <xf numFmtId="165" fontId="33" fillId="0" borderId="17" xfId="0" applyNumberFormat="1" applyFont="1" applyBorder="1" applyAlignment="1">
      <alignment horizontal="right" vertical="center"/>
    </xf>
    <xf numFmtId="0" fontId="35" fillId="0" borderId="17" xfId="0" applyFont="1" applyBorder="1" applyAlignment="1">
      <alignment horizontal="left" vertical="center" wrapText="1" indent="4"/>
    </xf>
    <xf numFmtId="0" fontId="35" fillId="0" borderId="17" xfId="0" applyFont="1" applyBorder="1" applyAlignment="1">
      <alignment horizontal="left" vertical="center" wrapText="1" indent="5"/>
    </xf>
    <xf numFmtId="0" fontId="35" fillId="0" borderId="17" xfId="0" applyFont="1" applyBorder="1" applyAlignment="1">
      <alignment horizontal="left" vertical="center" wrapText="1" indent="6"/>
    </xf>
    <xf numFmtId="0" fontId="23" fillId="8" borderId="0" xfId="0" applyFont="1" applyFill="1" applyAlignment="1" applyProtection="1">
      <alignment vertical="top"/>
      <protection locked="0"/>
    </xf>
    <xf numFmtId="7" fontId="36" fillId="8" borderId="21" xfId="0" applyNumberFormat="1" applyFont="1" applyFill="1" applyBorder="1" applyAlignment="1">
      <alignment horizontal="right" vertical="center"/>
    </xf>
    <xf numFmtId="0" fontId="36" fillId="8" borderId="0" xfId="0" applyFont="1" applyFill="1" applyAlignment="1" applyProtection="1">
      <alignment horizontal="left" vertical="center"/>
      <protection locked="0"/>
    </xf>
    <xf numFmtId="0" fontId="23" fillId="6" borderId="0" xfId="0" applyFont="1" applyFill="1" applyAlignment="1" applyProtection="1">
      <alignment vertical="top"/>
      <protection locked="0"/>
    </xf>
    <xf numFmtId="7" fontId="35" fillId="6" borderId="6" xfId="0" applyNumberFormat="1" applyFont="1" applyFill="1" applyBorder="1" applyAlignment="1">
      <alignment horizontal="right" vertical="center"/>
    </xf>
    <xf numFmtId="0" fontId="35" fillId="6" borderId="0" xfId="0" applyFont="1" applyFill="1" applyAlignment="1" applyProtection="1">
      <alignment horizontal="left" vertical="center"/>
      <protection locked="0"/>
    </xf>
    <xf numFmtId="7" fontId="35" fillId="6" borderId="8" xfId="0" applyNumberFormat="1" applyFont="1" applyFill="1" applyBorder="1" applyAlignment="1">
      <alignment horizontal="right" vertical="center"/>
    </xf>
    <xf numFmtId="7" fontId="35" fillId="6" borderId="24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vertical="top"/>
    </xf>
    <xf numFmtId="49" fontId="33" fillId="9" borderId="15" xfId="0" applyNumberFormat="1" applyFont="1" applyFill="1" applyBorder="1" applyAlignment="1">
      <alignment vertical="center" wrapText="1"/>
    </xf>
    <xf numFmtId="0" fontId="32" fillId="9" borderId="16" xfId="0" applyFont="1" applyFill="1" applyBorder="1" applyAlignment="1">
      <alignment vertical="center"/>
    </xf>
    <xf numFmtId="0" fontId="33" fillId="9" borderId="17" xfId="0" applyFont="1" applyFill="1" applyBorder="1" applyAlignment="1">
      <alignment horizontal="left" vertical="center" wrapText="1" indent="1"/>
    </xf>
    <xf numFmtId="0" fontId="33" fillId="9" borderId="17" xfId="0" applyFont="1" applyFill="1" applyBorder="1" applyAlignment="1">
      <alignment horizontal="center" vertical="center"/>
    </xf>
    <xf numFmtId="0" fontId="32" fillId="9" borderId="17" xfId="0" applyFont="1" applyFill="1" applyBorder="1" applyAlignment="1" applyProtection="1">
      <alignment horizontal="right" vertical="center"/>
      <protection locked="0"/>
    </xf>
    <xf numFmtId="0" fontId="33" fillId="9" borderId="17" xfId="0" applyFont="1" applyFill="1" applyBorder="1" applyAlignment="1">
      <alignment horizontal="right" vertical="center"/>
    </xf>
    <xf numFmtId="0" fontId="33" fillId="9" borderId="8" xfId="0" applyFont="1" applyFill="1" applyBorder="1" applyAlignment="1">
      <alignment horizontal="right" vertical="center"/>
    </xf>
    <xf numFmtId="49" fontId="35" fillId="9" borderId="15" xfId="0" applyNumberFormat="1" applyFont="1" applyFill="1" applyBorder="1" applyAlignment="1">
      <alignment vertical="center" wrapText="1"/>
    </xf>
    <xf numFmtId="0" fontId="35" fillId="9" borderId="17" xfId="0" applyFont="1" applyFill="1" applyBorder="1" applyAlignment="1">
      <alignment horizontal="left" vertical="center" wrapText="1" indent="1"/>
    </xf>
    <xf numFmtId="49" fontId="33" fillId="9" borderId="17" xfId="0" applyNumberFormat="1" applyFont="1" applyFill="1" applyBorder="1" applyAlignment="1">
      <alignment horizontal="center" vertical="center" wrapText="1"/>
    </xf>
    <xf numFmtId="165" fontId="33" fillId="9" borderId="17" xfId="0" applyNumberFormat="1" applyFont="1" applyFill="1" applyBorder="1" applyAlignment="1">
      <alignment horizontal="right" vertical="center"/>
    </xf>
    <xf numFmtId="7" fontId="33" fillId="9" borderId="17" xfId="0" applyNumberFormat="1" applyFont="1" applyFill="1" applyBorder="1" applyAlignment="1">
      <alignment horizontal="right" vertical="center"/>
    </xf>
    <xf numFmtId="164" fontId="32" fillId="9" borderId="17" xfId="0" applyNumberFormat="1" applyFont="1" applyFill="1" applyBorder="1" applyAlignment="1" applyProtection="1">
      <alignment horizontal="right" vertical="center"/>
      <protection locked="0"/>
    </xf>
    <xf numFmtId="7" fontId="32" fillId="9" borderId="17" xfId="0" applyNumberFormat="1" applyFont="1" applyFill="1" applyBorder="1" applyAlignment="1" applyProtection="1">
      <alignment horizontal="right" vertical="center"/>
      <protection locked="0"/>
    </xf>
    <xf numFmtId="7" fontId="33" fillId="9" borderId="8" xfId="0" applyNumberFormat="1" applyFont="1" applyFill="1" applyBorder="1" applyAlignment="1">
      <alignment horizontal="right" vertical="center"/>
    </xf>
    <xf numFmtId="0" fontId="35" fillId="9" borderId="17" xfId="0" applyFont="1" applyFill="1" applyBorder="1" applyAlignment="1">
      <alignment horizontal="left" vertical="center" wrapText="1" indent="2"/>
    </xf>
    <xf numFmtId="49" fontId="33" fillId="10" borderId="15" xfId="0" applyNumberFormat="1" applyFont="1" applyFill="1" applyBorder="1" applyAlignment="1">
      <alignment vertical="center" wrapText="1"/>
    </xf>
    <xf numFmtId="0" fontId="32" fillId="10" borderId="16" xfId="0" applyFont="1" applyFill="1" applyBorder="1" applyAlignment="1">
      <alignment vertical="center"/>
    </xf>
    <xf numFmtId="0" fontId="33" fillId="10" borderId="17" xfId="0" applyFont="1" applyFill="1" applyBorder="1" applyAlignment="1">
      <alignment horizontal="left" vertical="center" wrapText="1" indent="1"/>
    </xf>
    <xf numFmtId="0" fontId="33" fillId="10" borderId="17" xfId="0" applyFont="1" applyFill="1" applyBorder="1" applyAlignment="1">
      <alignment horizontal="center" vertical="center"/>
    </xf>
    <xf numFmtId="0" fontId="32" fillId="10" borderId="17" xfId="0" applyFont="1" applyFill="1" applyBorder="1" applyAlignment="1" applyProtection="1">
      <alignment horizontal="right" vertical="center"/>
      <protection locked="0"/>
    </xf>
    <xf numFmtId="0" fontId="33" fillId="10" borderId="17" xfId="0" applyFont="1" applyFill="1" applyBorder="1" applyAlignment="1">
      <alignment horizontal="right" vertical="center"/>
    </xf>
    <xf numFmtId="0" fontId="33" fillId="10" borderId="8" xfId="0" applyFont="1" applyFill="1" applyBorder="1" applyAlignment="1">
      <alignment horizontal="right" vertical="center"/>
    </xf>
    <xf numFmtId="49" fontId="35" fillId="10" borderId="15" xfId="0" applyNumberFormat="1" applyFont="1" applyFill="1" applyBorder="1" applyAlignment="1">
      <alignment vertical="center" wrapText="1"/>
    </xf>
    <xf numFmtId="0" fontId="35" fillId="10" borderId="17" xfId="0" applyFont="1" applyFill="1" applyBorder="1" applyAlignment="1">
      <alignment horizontal="left" vertical="center" wrapText="1" indent="1"/>
    </xf>
    <xf numFmtId="0" fontId="35" fillId="10" borderId="17" xfId="0" applyFont="1" applyFill="1" applyBorder="1" applyAlignment="1">
      <alignment horizontal="left" vertical="center" wrapText="1" indent="2"/>
    </xf>
    <xf numFmtId="49" fontId="33" fillId="10" borderId="17" xfId="0" applyNumberFormat="1" applyFont="1" applyFill="1" applyBorder="1" applyAlignment="1">
      <alignment horizontal="center" vertical="center" wrapText="1"/>
    </xf>
    <xf numFmtId="0" fontId="41" fillId="0" borderId="0" xfId="0" applyFont="1" applyAlignment="1" applyProtection="1">
      <alignment vertical="center"/>
      <protection locked="0"/>
    </xf>
    <xf numFmtId="0" fontId="41" fillId="4" borderId="0" xfId="0" applyFont="1" applyFill="1" applyAlignment="1" applyProtection="1">
      <alignment vertical="center"/>
      <protection locked="0"/>
    </xf>
    <xf numFmtId="0" fontId="42" fillId="4" borderId="0" xfId="0" applyFont="1" applyFill="1" applyAlignment="1" applyProtection="1">
      <alignment horizontal="center" vertical="center"/>
      <protection locked="0"/>
    </xf>
    <xf numFmtId="0" fontId="43" fillId="11" borderId="30" xfId="0" applyFont="1" applyFill="1" applyBorder="1" applyAlignment="1" applyProtection="1">
      <alignment horizontal="center" vertical="center"/>
      <protection locked="0"/>
    </xf>
    <xf numFmtId="0" fontId="43" fillId="11" borderId="32" xfId="0" applyFont="1" applyFill="1" applyBorder="1" applyAlignment="1" applyProtection="1">
      <alignment horizontal="center" vertical="center"/>
      <protection locked="0"/>
    </xf>
    <xf numFmtId="49" fontId="44" fillId="10" borderId="16" xfId="0" applyNumberFormat="1" applyFont="1" applyFill="1" applyBorder="1" applyAlignment="1">
      <alignment vertical="center" wrapText="1"/>
    </xf>
    <xf numFmtId="0" fontId="44" fillId="10" borderId="16" xfId="0" applyFont="1" applyFill="1" applyBorder="1" applyAlignment="1">
      <alignment vertical="center" wrapText="1"/>
    </xf>
    <xf numFmtId="7" fontId="44" fillId="10" borderId="16" xfId="0" applyNumberFormat="1" applyFont="1" applyFill="1" applyBorder="1" applyAlignment="1">
      <alignment horizontal="right" vertical="center"/>
    </xf>
    <xf numFmtId="0" fontId="44" fillId="10" borderId="16" xfId="0" applyFont="1" applyFill="1" applyBorder="1" applyAlignment="1">
      <alignment horizontal="right" vertical="center"/>
    </xf>
    <xf numFmtId="49" fontId="44" fillId="0" borderId="16" xfId="0" applyNumberFormat="1" applyFont="1" applyBorder="1" applyAlignment="1">
      <alignment vertical="center" wrapText="1"/>
    </xf>
    <xf numFmtId="0" fontId="44" fillId="0" borderId="16" xfId="0" applyFont="1" applyBorder="1" applyAlignment="1">
      <alignment vertical="center" wrapText="1"/>
    </xf>
    <xf numFmtId="7" fontId="44" fillId="0" borderId="16" xfId="0" applyNumberFormat="1" applyFont="1" applyBorder="1" applyAlignment="1">
      <alignment horizontal="right" vertical="center"/>
    </xf>
    <xf numFmtId="7" fontId="44" fillId="0" borderId="33" xfId="0" applyNumberFormat="1" applyFont="1" applyBorder="1" applyAlignment="1">
      <alignment horizontal="right" vertical="center"/>
    </xf>
    <xf numFmtId="7" fontId="44" fillId="12" borderId="34" xfId="0" applyNumberFormat="1" applyFont="1" applyFill="1" applyBorder="1" applyAlignment="1">
      <alignment horizontal="right" vertical="center"/>
    </xf>
    <xf numFmtId="4" fontId="33" fillId="9" borderId="36" xfId="0" applyNumberFormat="1" applyFont="1" applyFill="1" applyBorder="1" applyAlignment="1">
      <alignment horizontal="right" vertical="center"/>
    </xf>
    <xf numFmtId="164" fontId="33" fillId="10" borderId="36" xfId="0" applyNumberFormat="1" applyFont="1" applyFill="1" applyBorder="1" applyAlignment="1">
      <alignment horizontal="right" vertical="center"/>
    </xf>
    <xf numFmtId="4" fontId="33" fillId="10" borderId="36" xfId="0" applyNumberFormat="1" applyFont="1" applyFill="1" applyBorder="1" applyAlignment="1">
      <alignment horizontal="right" vertical="center"/>
    </xf>
    <xf numFmtId="164" fontId="32" fillId="9" borderId="37" xfId="0" applyNumberFormat="1" applyFont="1" applyFill="1" applyBorder="1" applyAlignment="1" applyProtection="1">
      <alignment horizontal="right" vertical="center"/>
      <protection locked="0"/>
    </xf>
    <xf numFmtId="7" fontId="32" fillId="9" borderId="37" xfId="0" applyNumberFormat="1" applyFont="1" applyFill="1" applyBorder="1" applyAlignment="1" applyProtection="1">
      <alignment horizontal="right" vertical="center"/>
      <protection locked="0"/>
    </xf>
    <xf numFmtId="7" fontId="33" fillId="9" borderId="38" xfId="0" applyNumberFormat="1" applyFont="1" applyFill="1" applyBorder="1" applyAlignment="1">
      <alignment horizontal="right" vertical="center"/>
    </xf>
    <xf numFmtId="164" fontId="32" fillId="10" borderId="37" xfId="0" applyNumberFormat="1" applyFont="1" applyFill="1" applyBorder="1" applyAlignment="1" applyProtection="1">
      <alignment horizontal="right" vertical="center"/>
      <protection locked="0"/>
    </xf>
    <xf numFmtId="7" fontId="32" fillId="10" borderId="37" xfId="0" applyNumberFormat="1" applyFont="1" applyFill="1" applyBorder="1" applyAlignment="1" applyProtection="1">
      <alignment horizontal="right" vertical="center"/>
      <protection locked="0"/>
    </xf>
    <xf numFmtId="7" fontId="33" fillId="10" borderId="38" xfId="0" applyNumberFormat="1" applyFont="1" applyFill="1" applyBorder="1" applyAlignment="1">
      <alignment horizontal="right" vertical="center"/>
    </xf>
    <xf numFmtId="0" fontId="24" fillId="0" borderId="0" xfId="0" applyFont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0" fontId="27" fillId="0" borderId="0" xfId="0" applyFont="1" applyAlignment="1" applyProtection="1">
      <alignment vertical="center"/>
      <protection locked="0"/>
    </xf>
    <xf numFmtId="0" fontId="29" fillId="0" borderId="0" xfId="0" applyFont="1" applyAlignment="1" applyProtection="1">
      <alignment horizontal="center" vertical="center"/>
      <protection locked="0"/>
    </xf>
    <xf numFmtId="0" fontId="33" fillId="0" borderId="8" xfId="0" applyFont="1" applyBorder="1" applyAlignment="1">
      <alignment vertical="center"/>
    </xf>
    <xf numFmtId="7" fontId="33" fillId="0" borderId="8" xfId="0" applyNumberFormat="1" applyFont="1" applyBorder="1" applyAlignment="1">
      <alignment vertical="center"/>
    </xf>
    <xf numFmtId="7" fontId="35" fillId="7" borderId="8" xfId="0" applyNumberFormat="1" applyFont="1" applyFill="1" applyBorder="1" applyAlignment="1">
      <alignment vertical="center"/>
    </xf>
    <xf numFmtId="0" fontId="35" fillId="0" borderId="0" xfId="0" applyFont="1" applyAlignment="1" applyProtection="1">
      <alignment horizontal="left" vertical="center"/>
      <protection locked="0"/>
    </xf>
    <xf numFmtId="7" fontId="36" fillId="8" borderId="21" xfId="0" applyNumberFormat="1" applyFont="1" applyFill="1" applyBorder="1" applyAlignment="1">
      <alignment vertical="center"/>
    </xf>
    <xf numFmtId="0" fontId="36" fillId="0" borderId="0" xfId="0" applyFont="1" applyAlignment="1" applyProtection="1">
      <alignment horizontal="left" vertical="center"/>
      <protection locked="0"/>
    </xf>
    <xf numFmtId="7" fontId="35" fillId="6" borderId="6" xfId="0" applyNumberFormat="1" applyFont="1" applyFill="1" applyBorder="1" applyAlignment="1">
      <alignment vertical="center"/>
    </xf>
    <xf numFmtId="7" fontId="35" fillId="6" borderId="8" xfId="0" applyNumberFormat="1" applyFont="1" applyFill="1" applyBorder="1" applyAlignment="1">
      <alignment vertical="center"/>
    </xf>
    <xf numFmtId="7" fontId="35" fillId="6" borderId="24" xfId="0" applyNumberFormat="1" applyFont="1" applyFill="1" applyBorder="1" applyAlignment="1">
      <alignment vertical="center"/>
    </xf>
    <xf numFmtId="7" fontId="33" fillId="10" borderId="37" xfId="0" applyNumberFormat="1" applyFont="1" applyFill="1" applyBorder="1" applyAlignment="1">
      <alignment horizontal="right" vertical="center"/>
    </xf>
    <xf numFmtId="7" fontId="33" fillId="9" borderId="37" xfId="0" applyNumberFormat="1" applyFont="1" applyFill="1" applyBorder="1" applyAlignment="1">
      <alignment horizontal="right" vertical="center"/>
    </xf>
    <xf numFmtId="0" fontId="44" fillId="10" borderId="39" xfId="0" applyFont="1" applyFill="1" applyBorder="1" applyAlignment="1" applyProtection="1">
      <alignment horizontal="right" vertical="center"/>
      <protection locked="0"/>
    </xf>
    <xf numFmtId="7" fontId="45" fillId="0" borderId="33" xfId="0" applyNumberFormat="1" applyFont="1" applyBorder="1" applyAlignment="1">
      <alignment horizontal="right" vertical="center"/>
    </xf>
    <xf numFmtId="0" fontId="44" fillId="10" borderId="33" xfId="0" applyFont="1" applyFill="1" applyBorder="1" applyAlignment="1" applyProtection="1">
      <alignment horizontal="right" vertical="center"/>
      <protection locked="0"/>
    </xf>
    <xf numFmtId="7" fontId="44" fillId="12" borderId="30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 indent="2"/>
    </xf>
    <xf numFmtId="0" fontId="0" fillId="0" borderId="0" xfId="0" applyAlignment="1">
      <alignment vertical="top" wrapText="1" indent="2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 indent="2"/>
    </xf>
    <xf numFmtId="0" fontId="20" fillId="0" borderId="0" xfId="0" applyFont="1" applyAlignment="1">
      <alignment horizontal="left" vertical="center" wrapText="1" indent="2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49" fontId="35" fillId="7" borderId="7" xfId="0" applyNumberFormat="1" applyFont="1" applyFill="1" applyBorder="1" applyAlignment="1">
      <alignment horizontal="left" vertical="center" wrapText="1" indent="11"/>
    </xf>
    <xf numFmtId="49" fontId="35" fillId="7" borderId="0" xfId="0" applyNumberFormat="1" applyFont="1" applyFill="1" applyAlignment="1">
      <alignment horizontal="left" vertical="center" wrapText="1" indent="11"/>
    </xf>
    <xf numFmtId="0" fontId="22" fillId="0" borderId="4" xfId="0" applyFont="1" applyBorder="1" applyAlignment="1" applyProtection="1">
      <alignment horizontal="center" vertical="center" wrapText="1"/>
      <protection locked="0"/>
    </xf>
    <xf numFmtId="0" fontId="22" fillId="0" borderId="5" xfId="0" applyFont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 applyProtection="1">
      <alignment horizontal="center" vertical="center" wrapText="1"/>
      <protection locked="0"/>
    </xf>
    <xf numFmtId="0" fontId="22" fillId="0" borderId="7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horizontal="center" vertical="center" wrapText="1"/>
      <protection locked="0"/>
    </xf>
    <xf numFmtId="0" fontId="22" fillId="0" borderId="8" xfId="0" applyFont="1" applyBorder="1" applyAlignment="1" applyProtection="1">
      <alignment horizontal="center" vertical="center" wrapText="1"/>
      <protection locked="0"/>
    </xf>
    <xf numFmtId="0" fontId="24" fillId="4" borderId="7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26" fillId="4" borderId="9" xfId="0" applyFont="1" applyFill="1" applyBorder="1" applyAlignment="1" applyProtection="1">
      <alignment horizontal="center" vertical="center"/>
      <protection locked="0"/>
    </xf>
    <xf numFmtId="0" fontId="26" fillId="4" borderId="10" xfId="0" applyFont="1" applyFill="1" applyBorder="1" applyAlignment="1" applyProtection="1">
      <alignment horizontal="center" vertical="center"/>
      <protection locked="0"/>
    </xf>
    <xf numFmtId="0" fontId="26" fillId="4" borderId="11" xfId="0" applyFont="1" applyFill="1" applyBorder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27" fillId="5" borderId="0" xfId="0" applyFont="1" applyFill="1" applyAlignment="1" applyProtection="1">
      <alignment vertical="center"/>
      <protection locked="0"/>
    </xf>
    <xf numFmtId="0" fontId="23" fillId="0" borderId="0" xfId="0" applyFont="1" applyAlignment="1" applyProtection="1">
      <alignment vertical="top"/>
      <protection locked="0"/>
    </xf>
    <xf numFmtId="49" fontId="37" fillId="6" borderId="4" xfId="0" applyNumberFormat="1" applyFont="1" applyFill="1" applyBorder="1" applyAlignment="1">
      <alignment horizontal="left" vertical="center" wrapText="1"/>
    </xf>
    <xf numFmtId="49" fontId="37" fillId="6" borderId="5" xfId="0" applyNumberFormat="1" applyFont="1" applyFill="1" applyBorder="1" applyAlignment="1">
      <alignment horizontal="left" vertical="center" wrapText="1"/>
    </xf>
    <xf numFmtId="49" fontId="37" fillId="6" borderId="7" xfId="0" applyNumberFormat="1" applyFont="1" applyFill="1" applyBorder="1" applyAlignment="1">
      <alignment horizontal="left" vertical="center" wrapText="1"/>
    </xf>
    <xf numFmtId="49" fontId="37" fillId="6" borderId="0" xfId="0" applyNumberFormat="1" applyFont="1" applyFill="1" applyAlignment="1">
      <alignment horizontal="left" vertical="center" wrapText="1"/>
    </xf>
    <xf numFmtId="49" fontId="37" fillId="6" borderId="22" xfId="0" applyNumberFormat="1" applyFont="1" applyFill="1" applyBorder="1" applyAlignment="1">
      <alignment horizontal="left" vertical="center" wrapText="1"/>
    </xf>
    <xf numFmtId="49" fontId="37" fillId="6" borderId="23" xfId="0" applyNumberFormat="1" applyFont="1" applyFill="1" applyBorder="1" applyAlignment="1">
      <alignment horizontal="left" vertical="center" wrapText="1"/>
    </xf>
    <xf numFmtId="49" fontId="36" fillId="8" borderId="18" xfId="0" applyNumberFormat="1" applyFont="1" applyFill="1" applyBorder="1" applyAlignment="1">
      <alignment horizontal="left" vertical="center" wrapText="1" indent="11"/>
    </xf>
    <xf numFmtId="49" fontId="36" fillId="8" borderId="19" xfId="0" applyNumberFormat="1" applyFont="1" applyFill="1" applyBorder="1" applyAlignment="1">
      <alignment horizontal="left" vertical="center" wrapText="1" indent="11"/>
    </xf>
    <xf numFmtId="49" fontId="36" fillId="8" borderId="20" xfId="0" applyNumberFormat="1" applyFont="1" applyFill="1" applyBorder="1" applyAlignment="1">
      <alignment horizontal="left" vertical="center" wrapText="1" indent="11"/>
    </xf>
    <xf numFmtId="7" fontId="23" fillId="12" borderId="30" xfId="0" applyNumberFormat="1" applyFont="1" applyFill="1" applyBorder="1" applyAlignment="1" applyProtection="1">
      <alignment horizontal="center" vertical="center"/>
      <protection locked="0"/>
    </xf>
    <xf numFmtId="7" fontId="23" fillId="12" borderId="35" xfId="0" applyNumberFormat="1" applyFont="1" applyFill="1" applyBorder="1" applyAlignment="1" applyProtection="1">
      <alignment horizontal="center" vertical="center"/>
      <protection locked="0"/>
    </xf>
    <xf numFmtId="7" fontId="23" fillId="12" borderId="34" xfId="0" applyNumberFormat="1" applyFont="1" applyFill="1" applyBorder="1" applyAlignment="1" applyProtection="1">
      <alignment horizontal="center" vertical="top"/>
      <protection locked="0"/>
    </xf>
    <xf numFmtId="0" fontId="23" fillId="12" borderId="34" xfId="0" applyFont="1" applyFill="1" applyBorder="1" applyAlignment="1" applyProtection="1">
      <alignment horizontal="center" vertical="top"/>
      <protection locked="0"/>
    </xf>
    <xf numFmtId="0" fontId="38" fillId="4" borderId="25" xfId="0" applyFont="1" applyFill="1" applyBorder="1" applyAlignment="1" applyProtection="1">
      <alignment horizontal="center" vertical="center" wrapText="1"/>
      <protection locked="0"/>
    </xf>
    <xf numFmtId="0" fontId="38" fillId="4" borderId="26" xfId="0" applyFont="1" applyFill="1" applyBorder="1" applyAlignment="1" applyProtection="1">
      <alignment horizontal="center" vertical="center" wrapText="1"/>
      <protection locked="0"/>
    </xf>
    <xf numFmtId="0" fontId="38" fillId="4" borderId="27" xfId="0" applyFont="1" applyFill="1" applyBorder="1" applyAlignment="1" applyProtection="1">
      <alignment horizontal="center" vertical="center" wrapText="1"/>
      <protection locked="0"/>
    </xf>
    <xf numFmtId="0" fontId="38" fillId="4" borderId="0" xfId="0" applyFont="1" applyFill="1" applyAlignment="1" applyProtection="1">
      <alignment horizontal="center" vertical="center" wrapText="1"/>
      <protection locked="0"/>
    </xf>
    <xf numFmtId="0" fontId="39" fillId="4" borderId="27" xfId="0" applyFont="1" applyFill="1" applyBorder="1" applyAlignment="1" applyProtection="1">
      <alignment horizontal="center" vertical="center" wrapText="1"/>
      <protection locked="0"/>
    </xf>
    <xf numFmtId="0" fontId="39" fillId="4" borderId="0" xfId="0" applyFont="1" applyFill="1" applyAlignment="1" applyProtection="1">
      <alignment horizontal="center" vertical="center" wrapText="1"/>
      <protection locked="0"/>
    </xf>
    <xf numFmtId="0" fontId="39" fillId="4" borderId="28" xfId="0" applyFont="1" applyFill="1" applyBorder="1" applyAlignment="1" applyProtection="1">
      <alignment horizontal="center" vertical="center" wrapText="1"/>
      <protection locked="0"/>
    </xf>
    <xf numFmtId="0" fontId="39" fillId="4" borderId="29" xfId="0" applyFont="1" applyFill="1" applyBorder="1" applyAlignment="1" applyProtection="1">
      <alignment horizontal="center" vertical="center" wrapText="1"/>
      <protection locked="0"/>
    </xf>
    <xf numFmtId="0" fontId="40" fillId="4" borderId="30" xfId="0" applyFont="1" applyFill="1" applyBorder="1" applyAlignment="1" applyProtection="1">
      <alignment horizontal="center" vertical="center"/>
      <protection locked="0"/>
    </xf>
    <xf numFmtId="0" fontId="40" fillId="4" borderId="31" xfId="0" applyFont="1" applyFill="1" applyBorder="1" applyAlignment="1" applyProtection="1">
      <alignment horizontal="center" vertical="center"/>
      <protection locked="0"/>
    </xf>
    <xf numFmtId="49" fontId="46" fillId="6" borderId="7" xfId="0" applyNumberFormat="1" applyFont="1" applyFill="1" applyBorder="1" applyAlignment="1">
      <alignment horizontal="center" vertical="center" wrapText="1"/>
    </xf>
    <xf numFmtId="49" fontId="46" fillId="6" borderId="0" xfId="0" applyNumberFormat="1" applyFont="1" applyFill="1" applyAlignment="1">
      <alignment horizontal="center" vertical="center" wrapText="1"/>
    </xf>
    <xf numFmtId="7" fontId="47" fillId="12" borderId="30" xfId="0" applyNumberFormat="1" applyFont="1" applyFill="1" applyBorder="1" applyAlignment="1" applyProtection="1">
      <alignment horizontal="center" vertical="center"/>
      <protection locked="0"/>
    </xf>
    <xf numFmtId="7" fontId="47" fillId="12" borderId="35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jpeg"/><Relationship Id="rId1" Type="http://schemas.openxmlformats.org/officeDocument/2006/relationships/image" Target="../media/image8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jpeg"/><Relationship Id="rId1" Type="http://schemas.openxmlformats.org/officeDocument/2006/relationships/image" Target="../media/image8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6</xdr:row>
      <xdr:rowOff>561975</xdr:rowOff>
    </xdr:from>
    <xdr:to>
      <xdr:col>10</xdr:col>
      <xdr:colOff>66675</xdr:colOff>
      <xdr:row>7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F2C9E1C-2CE7-12FD-9FAC-6A0E31E5D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3100" y="2447925"/>
          <a:ext cx="193357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47625</xdr:colOff>
      <xdr:row>3</xdr:row>
      <xdr:rowOff>9525</xdr:rowOff>
    </xdr:from>
    <xdr:to>
      <xdr:col>8</xdr:col>
      <xdr:colOff>190500</xdr:colOff>
      <xdr:row>3</xdr:row>
      <xdr:rowOff>390525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E5FA4E1-35FE-A70F-468B-63B37D7CD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4300" y="704850"/>
          <a:ext cx="11430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74082</xdr:colOff>
      <xdr:row>12</xdr:row>
      <xdr:rowOff>128056</xdr:rowOff>
    </xdr:from>
    <xdr:to>
      <xdr:col>8</xdr:col>
      <xdr:colOff>232831</xdr:colOff>
      <xdr:row>19</xdr:row>
      <xdr:rowOff>370416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1536D01-545E-7036-9CA4-E6BFE677D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49" y="4117973"/>
          <a:ext cx="5979582" cy="30257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104775</xdr:colOff>
      <xdr:row>3</xdr:row>
      <xdr:rowOff>104775</xdr:rowOff>
    </xdr:to>
    <xdr:pic>
      <xdr:nvPicPr>
        <xdr:cNvPr id="7" name="Image 6" descr="*">
          <a:extLst>
            <a:ext uri="{FF2B5EF4-FFF2-40B4-BE49-F238E27FC236}">
              <a16:creationId xmlns:a16="http://schemas.microsoft.com/office/drawing/2014/main" id="{E48FD738-C792-9D6C-1778-80368F6482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695325"/>
          <a:ext cx="104775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pic>
      <xdr:nvPicPr>
        <xdr:cNvPr id="8" name="Image 7" descr="*">
          <a:extLst>
            <a:ext uri="{FF2B5EF4-FFF2-40B4-BE49-F238E27FC236}">
              <a16:creationId xmlns:a16="http://schemas.microsoft.com/office/drawing/2014/main" id="{2A6470A4-A2B3-3FAC-5C5A-988AF5D2B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695450"/>
          <a:ext cx="104775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28575</xdr:colOff>
      <xdr:row>4</xdr:row>
      <xdr:rowOff>47626</xdr:rowOff>
    </xdr:from>
    <xdr:to>
      <xdr:col>1</xdr:col>
      <xdr:colOff>2020749</xdr:colOff>
      <xdr:row>5</xdr:row>
      <xdr:rowOff>38100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E08C7969-986E-BA7B-FD6D-386BDFC057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" y="1143001"/>
          <a:ext cx="1992174" cy="600074"/>
        </a:xfrm>
        <a:prstGeom prst="rect">
          <a:avLst/>
        </a:prstGeom>
      </xdr:spPr>
    </xdr:pic>
    <xdr:clientData/>
  </xdr:twoCellAnchor>
  <xdr:twoCellAnchor editAs="oneCell">
    <xdr:from>
      <xdr:col>1</xdr:col>
      <xdr:colOff>428625</xdr:colOff>
      <xdr:row>13</xdr:row>
      <xdr:rowOff>67611</xdr:rowOff>
    </xdr:from>
    <xdr:to>
      <xdr:col>1</xdr:col>
      <xdr:colOff>1514475</xdr:colOff>
      <xdr:row>13</xdr:row>
      <xdr:rowOff>352424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E6A66005-2534-5C68-5260-B9DF4A1BA2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625" y="4030011"/>
          <a:ext cx="1085850" cy="284813"/>
        </a:xfrm>
        <a:prstGeom prst="rect">
          <a:avLst/>
        </a:prstGeom>
      </xdr:spPr>
    </xdr:pic>
    <xdr:clientData/>
  </xdr:twoCellAnchor>
  <xdr:twoCellAnchor editAs="oneCell">
    <xdr:from>
      <xdr:col>1</xdr:col>
      <xdr:colOff>391583</xdr:colOff>
      <xdr:row>21</xdr:row>
      <xdr:rowOff>222249</xdr:rowOff>
    </xdr:from>
    <xdr:to>
      <xdr:col>1</xdr:col>
      <xdr:colOff>1619250</xdr:colOff>
      <xdr:row>22</xdr:row>
      <xdr:rowOff>305918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9ED0FD16-DB84-32F6-7863-B42BEAEA68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3583" y="7831666"/>
          <a:ext cx="1227667" cy="337669"/>
        </a:xfrm>
        <a:prstGeom prst="rect">
          <a:avLst/>
        </a:prstGeom>
      </xdr:spPr>
    </xdr:pic>
    <xdr:clientData/>
  </xdr:twoCellAnchor>
  <xdr:twoCellAnchor>
    <xdr:from>
      <xdr:col>1</xdr:col>
      <xdr:colOff>211667</xdr:colOff>
      <xdr:row>11</xdr:row>
      <xdr:rowOff>0</xdr:rowOff>
    </xdr:from>
    <xdr:to>
      <xdr:col>1</xdr:col>
      <xdr:colOff>1873250</xdr:colOff>
      <xdr:row>11</xdr:row>
      <xdr:rowOff>0</xdr:rowOff>
    </xdr:to>
    <xdr:cxnSp macro="">
      <xdr:nvCxnSpPr>
        <xdr:cNvPr id="16" name="Connecteur droit 15">
          <a:extLst>
            <a:ext uri="{FF2B5EF4-FFF2-40B4-BE49-F238E27FC236}">
              <a16:creationId xmlns:a16="http://schemas.microsoft.com/office/drawing/2014/main" id="{F119458B-5528-883E-2CFF-4AEA6024BF19}"/>
            </a:ext>
          </a:extLst>
        </xdr:cNvPr>
        <xdr:cNvCxnSpPr/>
      </xdr:nvCxnSpPr>
      <xdr:spPr>
        <a:xfrm>
          <a:off x="973667" y="3799417"/>
          <a:ext cx="1661583" cy="0"/>
        </a:xfrm>
        <a:prstGeom prst="line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433916</xdr:colOff>
      <xdr:row>32</xdr:row>
      <xdr:rowOff>105833</xdr:rowOff>
    </xdr:from>
    <xdr:to>
      <xdr:col>8</xdr:col>
      <xdr:colOff>285749</xdr:colOff>
      <xdr:row>35</xdr:row>
      <xdr:rowOff>170527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48D9B17-7116-470A-AA6A-EA694C1C94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27999" y="10816166"/>
          <a:ext cx="857250" cy="6996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2</xdr:col>
      <xdr:colOff>495300</xdr:colOff>
      <xdr:row>2</xdr:row>
      <xdr:rowOff>7245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925594E-B229-4AB9-A6F4-C6042F7C12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1314450" cy="435870"/>
        </a:xfrm>
        <a:prstGeom prst="rect">
          <a:avLst/>
        </a:prstGeom>
      </xdr:spPr>
    </xdr:pic>
    <xdr:clientData/>
  </xdr:twoCellAnchor>
  <xdr:twoCellAnchor editAs="oneCell">
    <xdr:from>
      <xdr:col>5</xdr:col>
      <xdr:colOff>1133475</xdr:colOff>
      <xdr:row>0</xdr:row>
      <xdr:rowOff>0</xdr:rowOff>
    </xdr:from>
    <xdr:to>
      <xdr:col>9</xdr:col>
      <xdr:colOff>1571625</xdr:colOff>
      <xdr:row>2</xdr:row>
      <xdr:rowOff>6269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3A35854F-3C8F-4502-A559-3E51A2959A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8975" y="0"/>
          <a:ext cx="1581150" cy="4348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2</xdr:col>
      <xdr:colOff>495300</xdr:colOff>
      <xdr:row>2</xdr:row>
      <xdr:rowOff>7245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B2D454-AC3F-4B2B-BE1D-A3B5112F75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1314450" cy="435870"/>
        </a:xfrm>
        <a:prstGeom prst="rect">
          <a:avLst/>
        </a:prstGeom>
      </xdr:spPr>
    </xdr:pic>
    <xdr:clientData/>
  </xdr:twoCellAnchor>
  <xdr:twoCellAnchor editAs="oneCell">
    <xdr:from>
      <xdr:col>5</xdr:col>
      <xdr:colOff>1133475</xdr:colOff>
      <xdr:row>0</xdr:row>
      <xdr:rowOff>0</xdr:rowOff>
    </xdr:from>
    <xdr:to>
      <xdr:col>9</xdr:col>
      <xdr:colOff>1571625</xdr:colOff>
      <xdr:row>2</xdr:row>
      <xdr:rowOff>6269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3E41CDD-0733-4562-99EC-DF4E6AAC5A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8975" y="0"/>
          <a:ext cx="1581150" cy="43489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1</xdr:col>
      <xdr:colOff>95250</xdr:colOff>
      <xdr:row>2</xdr:row>
      <xdr:rowOff>4929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0B67E27-4943-4CF1-BEDA-922ADD547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819150" cy="271629"/>
        </a:xfrm>
        <a:prstGeom prst="rect">
          <a:avLst/>
        </a:prstGeom>
      </xdr:spPr>
    </xdr:pic>
    <xdr:clientData/>
  </xdr:twoCellAnchor>
  <xdr:twoCellAnchor editAs="oneCell">
    <xdr:from>
      <xdr:col>3</xdr:col>
      <xdr:colOff>1752599</xdr:colOff>
      <xdr:row>0</xdr:row>
      <xdr:rowOff>0</xdr:rowOff>
    </xdr:from>
    <xdr:to>
      <xdr:col>3</xdr:col>
      <xdr:colOff>2737953</xdr:colOff>
      <xdr:row>2</xdr:row>
      <xdr:rowOff>4321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B5CC3DD-3D3D-409F-B996-50BD1036C7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6324" y="0"/>
          <a:ext cx="985354" cy="2710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C127B-15F3-4234-B205-577689F45238}">
  <sheetPr>
    <pageSetUpPr fitToPage="1"/>
  </sheetPr>
  <dimension ref="B2:I54"/>
  <sheetViews>
    <sheetView tabSelected="1" zoomScale="90" zoomScaleNormal="90" workbookViewId="0"/>
  </sheetViews>
  <sheetFormatPr baseColWidth="10" defaultRowHeight="15"/>
  <cols>
    <col min="2" max="2" width="31.7109375" customWidth="1"/>
    <col min="3" max="5" width="4.42578125" customWidth="1"/>
    <col min="6" max="6" width="58.85546875" customWidth="1"/>
    <col min="7" max="7" width="10.5703125" customWidth="1"/>
    <col min="8" max="9" width="4.42578125" customWidth="1"/>
  </cols>
  <sheetData>
    <row r="2" spans="2:9" ht="21.75" customHeight="1">
      <c r="B2" s="171" t="s">
        <v>0</v>
      </c>
      <c r="C2" s="171"/>
      <c r="D2" s="171"/>
      <c r="E2" s="171"/>
      <c r="F2" s="171"/>
      <c r="G2" s="171"/>
      <c r="H2" s="171"/>
      <c r="I2" s="171"/>
    </row>
    <row r="3" spans="2:9" ht="18" customHeight="1">
      <c r="B3" s="172" t="s">
        <v>1</v>
      </c>
      <c r="C3" s="172"/>
      <c r="D3" s="172"/>
      <c r="E3" s="172"/>
      <c r="F3" s="172"/>
      <c r="G3" s="172"/>
      <c r="H3" s="172"/>
      <c r="I3" s="172"/>
    </row>
    <row r="4" spans="2:9" ht="31.5">
      <c r="B4" s="2" t="s">
        <v>2</v>
      </c>
      <c r="C4" s="173" t="s">
        <v>14</v>
      </c>
      <c r="D4" s="174"/>
      <c r="E4" s="174"/>
      <c r="F4" s="175"/>
      <c r="G4" s="7"/>
      <c r="H4" s="21"/>
      <c r="I4" s="21"/>
    </row>
    <row r="5" spans="2:9" ht="48" customHeight="1">
      <c r="B5" s="3"/>
      <c r="C5" s="6"/>
      <c r="D5" s="22"/>
      <c r="E5" s="22"/>
      <c r="F5" s="22"/>
      <c r="G5" s="21"/>
      <c r="H5" s="21"/>
      <c r="I5" s="21"/>
    </row>
    <row r="6" spans="2:9" ht="15.75" customHeight="1">
      <c r="B6" s="3"/>
      <c r="C6" s="176"/>
      <c r="D6" s="177"/>
      <c r="E6" s="177"/>
      <c r="F6" s="177"/>
      <c r="G6" s="177"/>
      <c r="H6" s="177"/>
      <c r="I6" s="177"/>
    </row>
    <row r="7" spans="2:9" ht="21" customHeight="1">
      <c r="B7" s="157" t="s">
        <v>17</v>
      </c>
      <c r="C7" s="178"/>
      <c r="D7" s="179"/>
      <c r="E7" s="179"/>
      <c r="F7" s="179"/>
      <c r="G7" s="179"/>
      <c r="H7" s="179"/>
      <c r="I7" s="179"/>
    </row>
    <row r="8" spans="2:9" ht="57.75" customHeight="1">
      <c r="B8" s="157"/>
      <c r="C8" s="151" t="s">
        <v>18</v>
      </c>
      <c r="D8" s="152"/>
      <c r="E8" s="152"/>
      <c r="F8" s="152"/>
      <c r="G8" s="152"/>
      <c r="H8" s="152"/>
      <c r="I8" s="152"/>
    </row>
    <row r="9" spans="2:9" ht="38.25" customHeight="1">
      <c r="B9" s="150" t="s">
        <v>16</v>
      </c>
      <c r="C9" s="153"/>
      <c r="D9" s="154"/>
      <c r="E9" s="154"/>
      <c r="F9" s="154"/>
      <c r="G9" s="154"/>
      <c r="H9" s="154"/>
      <c r="I9" s="154"/>
    </row>
    <row r="10" spans="2:9" ht="23.25">
      <c r="B10" s="150"/>
      <c r="C10" s="153" t="s">
        <v>4</v>
      </c>
      <c r="D10" s="154"/>
      <c r="E10" s="154"/>
      <c r="F10" s="154"/>
      <c r="G10" s="154"/>
      <c r="H10" s="154"/>
      <c r="I10" s="154"/>
    </row>
    <row r="11" spans="2:9" ht="8.25" customHeight="1">
      <c r="B11" s="5"/>
      <c r="C11" s="155"/>
      <c r="D11" s="156"/>
      <c r="E11" s="156"/>
      <c r="F11" s="156"/>
      <c r="G11" s="156"/>
      <c r="H11" s="156"/>
      <c r="I11" s="156"/>
    </row>
    <row r="12" spans="2:9">
      <c r="B12" s="5"/>
      <c r="C12" s="9"/>
      <c r="D12" s="8"/>
      <c r="E12" s="8"/>
      <c r="F12" s="8"/>
      <c r="G12" s="8"/>
      <c r="H12" s="8"/>
      <c r="I12" s="8"/>
    </row>
    <row r="13" spans="2:9" ht="18">
      <c r="B13" s="1"/>
      <c r="C13" s="10"/>
      <c r="D13" s="24"/>
      <c r="E13" s="24"/>
      <c r="F13" s="24"/>
      <c r="G13" s="24"/>
      <c r="H13" s="24"/>
      <c r="I13" s="24"/>
    </row>
    <row r="14" spans="2:9" ht="30" customHeight="1">
      <c r="B14" s="1"/>
      <c r="C14" s="160"/>
      <c r="D14" s="161"/>
      <c r="E14" s="161"/>
      <c r="F14" s="161"/>
      <c r="G14" s="161"/>
      <c r="H14" s="161"/>
      <c r="I14" s="161"/>
    </row>
    <row r="15" spans="2:9" ht="18">
      <c r="B15" s="4"/>
      <c r="C15" s="160"/>
      <c r="D15" s="161"/>
      <c r="E15" s="161"/>
      <c r="F15" s="161"/>
      <c r="G15" s="161"/>
      <c r="H15" s="161"/>
      <c r="I15" s="161"/>
    </row>
    <row r="16" spans="2:9" ht="18">
      <c r="B16" s="4" t="s">
        <v>3</v>
      </c>
      <c r="C16" s="160"/>
      <c r="D16" s="161"/>
      <c r="E16" s="161"/>
      <c r="F16" s="161"/>
      <c r="G16" s="161"/>
      <c r="H16" s="161"/>
      <c r="I16" s="161"/>
    </row>
    <row r="17" spans="2:9">
      <c r="B17" s="3"/>
      <c r="C17" s="160"/>
      <c r="D17" s="161"/>
      <c r="E17" s="161"/>
      <c r="F17" s="161"/>
      <c r="G17" s="161"/>
      <c r="H17" s="161"/>
      <c r="I17" s="161"/>
    </row>
    <row r="18" spans="2:9" ht="54" customHeight="1">
      <c r="B18" s="5" t="s">
        <v>15</v>
      </c>
      <c r="C18" s="160"/>
      <c r="D18" s="161"/>
      <c r="E18" s="161"/>
      <c r="F18" s="161"/>
      <c r="G18" s="161"/>
      <c r="H18" s="161"/>
      <c r="I18" s="161"/>
    </row>
    <row r="19" spans="2:9" ht="65.25" customHeight="1">
      <c r="B19" s="5"/>
      <c r="C19" s="160"/>
      <c r="D19" s="161"/>
      <c r="E19" s="161"/>
      <c r="F19" s="161"/>
      <c r="G19" s="161"/>
      <c r="H19" s="161"/>
      <c r="I19" s="161"/>
    </row>
    <row r="20" spans="2:9" ht="54" customHeight="1">
      <c r="B20" s="5"/>
      <c r="C20" s="9"/>
      <c r="D20" s="23"/>
      <c r="E20" s="8"/>
      <c r="F20" s="8"/>
      <c r="G20" s="8"/>
      <c r="H20" s="8"/>
      <c r="I20" s="8"/>
    </row>
    <row r="21" spans="2:9" ht="20.25" customHeight="1">
      <c r="B21" s="2" t="s">
        <v>5</v>
      </c>
      <c r="C21" s="9"/>
      <c r="D21" s="12"/>
      <c r="E21" s="13"/>
      <c r="F21" s="8"/>
      <c r="G21" s="8"/>
      <c r="H21" s="8"/>
      <c r="I21" s="8"/>
    </row>
    <row r="22" spans="2:9" ht="20.25" customHeight="1">
      <c r="B22" s="4"/>
      <c r="C22" s="9"/>
      <c r="D22" s="13"/>
      <c r="E22" s="8"/>
      <c r="F22" s="168"/>
      <c r="G22" s="168"/>
      <c r="H22" s="8"/>
      <c r="I22" s="8"/>
    </row>
    <row r="23" spans="2:9" ht="33">
      <c r="B23" s="5"/>
      <c r="C23" s="155"/>
      <c r="D23" s="169" t="s">
        <v>215</v>
      </c>
      <c r="E23" s="169"/>
      <c r="F23" s="169"/>
      <c r="G23" s="169"/>
      <c r="H23" s="169"/>
      <c r="I23" s="169"/>
    </row>
    <row r="24" spans="2:9" ht="15.75" customHeight="1">
      <c r="B24" s="157" t="s">
        <v>6</v>
      </c>
      <c r="C24" s="155"/>
      <c r="D24" s="170" t="s">
        <v>7</v>
      </c>
      <c r="E24" s="170"/>
      <c r="F24" s="170"/>
      <c r="G24" s="170"/>
      <c r="H24" s="170"/>
      <c r="I24" s="170"/>
    </row>
    <row r="25" spans="2:9" ht="20.25" customHeight="1">
      <c r="B25" s="157"/>
      <c r="C25" s="9"/>
      <c r="D25" s="8"/>
      <c r="E25" s="8"/>
      <c r="F25" s="156"/>
      <c r="G25" s="156"/>
      <c r="H25" s="8"/>
      <c r="I25" s="14"/>
    </row>
    <row r="26" spans="2:9" ht="20.25" customHeight="1">
      <c r="B26" s="3"/>
      <c r="C26" s="9"/>
      <c r="D26" s="8"/>
      <c r="E26" s="8"/>
      <c r="F26" s="156"/>
      <c r="G26" s="156"/>
      <c r="H26" s="14"/>
      <c r="I26" s="12"/>
    </row>
    <row r="27" spans="2:9" ht="14.25" customHeight="1">
      <c r="B27" s="3"/>
      <c r="C27" s="162"/>
      <c r="D27" s="163"/>
      <c r="E27" s="163"/>
      <c r="F27" s="163"/>
      <c r="G27" s="163"/>
      <c r="H27" s="163"/>
      <c r="I27" s="163"/>
    </row>
    <row r="28" spans="2:9" ht="41.25" customHeight="1">
      <c r="B28" s="150" t="s">
        <v>19</v>
      </c>
      <c r="C28" s="17"/>
      <c r="D28" s="19"/>
      <c r="E28" s="19"/>
      <c r="F28" s="19"/>
      <c r="G28" s="19"/>
      <c r="H28" s="19"/>
      <c r="I28" s="19"/>
    </row>
    <row r="29" spans="2:9" ht="23.25" customHeight="1">
      <c r="B29" s="150"/>
      <c r="C29" s="164" t="s">
        <v>12</v>
      </c>
      <c r="D29" s="165"/>
      <c r="E29" s="165"/>
      <c r="F29" s="165"/>
      <c r="G29" s="165"/>
      <c r="H29" s="165"/>
      <c r="I29" s="165"/>
    </row>
    <row r="30" spans="2:9" ht="18.75" thickBot="1">
      <c r="B30" s="150"/>
      <c r="C30" s="166" t="s">
        <v>13</v>
      </c>
      <c r="D30" s="167"/>
      <c r="E30" s="167"/>
      <c r="F30" s="167"/>
      <c r="G30" s="167"/>
      <c r="H30" s="167"/>
      <c r="I30" s="167"/>
    </row>
    <row r="31" spans="2:9" ht="9.75" customHeight="1" thickTop="1">
      <c r="B31" s="26"/>
      <c r="C31" s="18"/>
      <c r="D31" s="20"/>
      <c r="E31" s="20"/>
      <c r="F31" s="20"/>
      <c r="G31" s="20"/>
      <c r="H31" s="20"/>
      <c r="I31" s="20"/>
    </row>
    <row r="32" spans="2:9" ht="18">
      <c r="B32" s="15" t="s">
        <v>8</v>
      </c>
      <c r="C32" s="166"/>
      <c r="D32" s="167"/>
      <c r="E32" s="167"/>
      <c r="F32" s="167"/>
      <c r="G32" s="167"/>
      <c r="H32" s="167"/>
      <c r="I32" s="167"/>
    </row>
    <row r="33" spans="2:9" ht="18">
      <c r="B33" s="15" t="s">
        <v>9</v>
      </c>
      <c r="C33" s="166" t="s">
        <v>216</v>
      </c>
      <c r="D33" s="167"/>
      <c r="E33" s="167"/>
      <c r="F33" s="167"/>
      <c r="G33" s="167"/>
      <c r="H33" s="167"/>
      <c r="I33" s="167"/>
    </row>
    <row r="34" spans="2:9" ht="15.75">
      <c r="B34" s="15" t="s">
        <v>10</v>
      </c>
      <c r="C34" s="158"/>
      <c r="D34" s="159"/>
      <c r="E34" s="159"/>
      <c r="F34" s="159"/>
      <c r="G34" s="159"/>
      <c r="H34" s="159"/>
      <c r="I34" s="159"/>
    </row>
    <row r="35" spans="2:9" ht="15.75">
      <c r="B35" s="16" t="s">
        <v>11</v>
      </c>
      <c r="C35" s="158"/>
      <c r="D35" s="159"/>
      <c r="E35" s="159"/>
      <c r="F35" s="159"/>
      <c r="G35" s="159"/>
      <c r="H35" s="159"/>
      <c r="I35" s="159"/>
    </row>
    <row r="36" spans="2:9">
      <c r="B36" s="3"/>
      <c r="C36" s="158"/>
      <c r="D36" s="159"/>
      <c r="E36" s="159"/>
      <c r="F36" s="159"/>
      <c r="G36" s="159"/>
      <c r="H36" s="159"/>
      <c r="I36" s="159"/>
    </row>
    <row r="37" spans="2:9">
      <c r="B37" s="11"/>
    </row>
    <row r="38" spans="2:9">
      <c r="B38" s="11"/>
    </row>
    <row r="39" spans="2:9">
      <c r="B39" s="3"/>
    </row>
    <row r="40" spans="2:9">
      <c r="B40" s="11"/>
    </row>
    <row r="41" spans="2:9" ht="33" customHeight="1">
      <c r="B41" s="11"/>
    </row>
    <row r="42" spans="2:9">
      <c r="B42" s="11"/>
    </row>
    <row r="43" spans="2:9" ht="18">
      <c r="B43" s="4"/>
    </row>
    <row r="44" spans="2:9">
      <c r="B44" s="3"/>
    </row>
    <row r="45" spans="2:9">
      <c r="B45" s="5"/>
    </row>
    <row r="46" spans="2:9">
      <c r="B46" s="5"/>
    </row>
    <row r="47" spans="2:9">
      <c r="B47" s="5"/>
    </row>
    <row r="48" spans="2:9">
      <c r="B48" s="5"/>
    </row>
    <row r="49" spans="2:2">
      <c r="B49" s="25"/>
    </row>
    <row r="50" spans="2:2" ht="15.75">
      <c r="B50" s="15"/>
    </row>
    <row r="51" spans="2:2" ht="15.75">
      <c r="B51" s="15"/>
    </row>
    <row r="52" spans="2:2" ht="15.75">
      <c r="B52" s="15"/>
    </row>
    <row r="53" spans="2:2" ht="15.75">
      <c r="B53" s="16"/>
    </row>
    <row r="54" spans="2:2" ht="15.75">
      <c r="B54" s="15"/>
    </row>
  </sheetData>
  <mergeCells count="28">
    <mergeCell ref="B2:I2"/>
    <mergeCell ref="B3:I3"/>
    <mergeCell ref="C4:F4"/>
    <mergeCell ref="C6:I6"/>
    <mergeCell ref="C7:I7"/>
    <mergeCell ref="C36:I36"/>
    <mergeCell ref="C14:I19"/>
    <mergeCell ref="C27:I27"/>
    <mergeCell ref="C29:I29"/>
    <mergeCell ref="C30:I30"/>
    <mergeCell ref="C32:I32"/>
    <mergeCell ref="C33:I33"/>
    <mergeCell ref="C34:I34"/>
    <mergeCell ref="F22:G22"/>
    <mergeCell ref="C23:C24"/>
    <mergeCell ref="D23:I23"/>
    <mergeCell ref="D24:I24"/>
    <mergeCell ref="F25:G25"/>
    <mergeCell ref="C35:I35"/>
    <mergeCell ref="B28:B30"/>
    <mergeCell ref="C8:I8"/>
    <mergeCell ref="C9:I9"/>
    <mergeCell ref="C10:I10"/>
    <mergeCell ref="C11:I11"/>
    <mergeCell ref="F26:G26"/>
    <mergeCell ref="B9:B10"/>
    <mergeCell ref="B7:B8"/>
    <mergeCell ref="B24:B25"/>
  </mergeCells>
  <pageMargins left="0.25" right="0.25" top="0.75" bottom="0.75" header="0.3" footer="0.3"/>
  <pageSetup paperSize="9" scale="8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63855-B527-4C91-B998-A2CE122D9ED0}">
  <dimension ref="A1:K402"/>
  <sheetViews>
    <sheetView topLeftCell="A228" workbookViewId="0">
      <selection activeCell="M269" sqref="M269"/>
    </sheetView>
  </sheetViews>
  <sheetFormatPr baseColWidth="10" defaultColWidth="8.5703125" defaultRowHeight="10.5"/>
  <cols>
    <col min="1" max="1" width="12.85546875" style="79" customWidth="1"/>
    <col min="2" max="2" width="0" style="79" hidden="1" customWidth="1"/>
    <col min="3" max="3" width="51.42578125" style="79" customWidth="1"/>
    <col min="4" max="5" width="12.140625" style="79" customWidth="1"/>
    <col min="6" max="6" width="17.140625" style="79" customWidth="1"/>
    <col min="7" max="9" width="0" style="28" hidden="1" customWidth="1"/>
    <col min="10" max="10" width="23.85546875" style="79" customWidth="1"/>
    <col min="11" max="16384" width="8.5703125" style="28"/>
  </cols>
  <sheetData>
    <row r="1" spans="1:11" ht="18.75" customHeight="1">
      <c r="A1" s="182" t="s">
        <v>20</v>
      </c>
      <c r="B1" s="183"/>
      <c r="C1" s="183"/>
      <c r="D1" s="183"/>
      <c r="E1" s="183"/>
      <c r="F1" s="183"/>
      <c r="G1" s="183"/>
      <c r="H1" s="183"/>
      <c r="I1" s="183"/>
      <c r="J1" s="184"/>
      <c r="K1" s="27"/>
    </row>
    <row r="2" spans="1:11" ht="15" customHeight="1">
      <c r="A2" s="185"/>
      <c r="B2" s="186"/>
      <c r="C2" s="186"/>
      <c r="D2" s="186"/>
      <c r="E2" s="186"/>
      <c r="F2" s="186"/>
      <c r="G2" s="186"/>
      <c r="H2" s="186"/>
      <c r="I2" s="186"/>
      <c r="J2" s="187"/>
    </row>
    <row r="3" spans="1:11" ht="7.5" customHeight="1">
      <c r="A3" s="188" t="s">
        <v>217</v>
      </c>
      <c r="B3" s="189"/>
      <c r="C3" s="189"/>
      <c r="D3" s="189"/>
      <c r="E3" s="189"/>
      <c r="F3" s="189"/>
      <c r="G3" s="189"/>
      <c r="H3" s="189"/>
      <c r="I3" s="189"/>
      <c r="J3" s="190"/>
      <c r="K3" s="130"/>
    </row>
    <row r="4" spans="1:11" ht="30" customHeight="1" thickBot="1">
      <c r="A4" s="188" t="s">
        <v>21</v>
      </c>
      <c r="B4" s="189"/>
      <c r="C4" s="189"/>
      <c r="D4" s="189"/>
      <c r="E4" s="189"/>
      <c r="F4" s="189"/>
      <c r="G4" s="189"/>
      <c r="H4" s="189"/>
      <c r="I4" s="189"/>
      <c r="J4" s="190"/>
      <c r="K4" s="131"/>
    </row>
    <row r="5" spans="1:11" ht="30" customHeight="1" thickBot="1">
      <c r="A5" s="191" t="s">
        <v>218</v>
      </c>
      <c r="B5" s="192"/>
      <c r="C5" s="192"/>
      <c r="D5" s="192"/>
      <c r="E5" s="192"/>
      <c r="F5" s="192"/>
      <c r="G5" s="192"/>
      <c r="H5" s="192"/>
      <c r="I5" s="192"/>
      <c r="J5" s="193"/>
      <c r="K5" s="132"/>
    </row>
    <row r="6" spans="1:11" ht="7.5" customHeight="1">
      <c r="A6" s="29"/>
      <c r="B6" s="33"/>
      <c r="C6" s="29"/>
      <c r="D6" s="28"/>
      <c r="E6" s="28"/>
      <c r="F6" s="28"/>
      <c r="J6" s="28"/>
    </row>
    <row r="7" spans="1:11" ht="11.25" customHeight="1" thickBot="1">
      <c r="A7" s="34"/>
      <c r="B7" s="35"/>
      <c r="C7" s="34"/>
      <c r="D7" s="194"/>
      <c r="E7" s="195"/>
      <c r="F7" s="195"/>
      <c r="G7" s="196"/>
      <c r="H7" s="196"/>
      <c r="I7" s="196"/>
      <c r="J7" s="195"/>
      <c r="K7" s="133"/>
    </row>
    <row r="8" spans="1:11" ht="37.5" customHeight="1">
      <c r="A8" s="36" t="s">
        <v>22</v>
      </c>
      <c r="B8" s="37" t="s">
        <v>23</v>
      </c>
      <c r="C8" s="38" t="s">
        <v>24</v>
      </c>
      <c r="D8" s="38" t="s">
        <v>25</v>
      </c>
      <c r="E8" s="38" t="s">
        <v>26</v>
      </c>
      <c r="F8" s="38" t="s">
        <v>27</v>
      </c>
      <c r="G8" s="39"/>
      <c r="H8" s="39"/>
      <c r="I8" s="39"/>
      <c r="J8" s="40" t="s">
        <v>28</v>
      </c>
      <c r="K8" s="134"/>
    </row>
    <row r="9" spans="1:11" ht="37.5" customHeight="1">
      <c r="A9" s="42" t="s">
        <v>219</v>
      </c>
      <c r="B9" s="43"/>
      <c r="C9" s="44" t="s">
        <v>220</v>
      </c>
      <c r="D9" s="45"/>
      <c r="E9" s="47"/>
      <c r="F9" s="47"/>
      <c r="G9" s="46"/>
      <c r="H9" s="46"/>
      <c r="I9" s="46"/>
      <c r="J9" s="135"/>
      <c r="K9" s="49"/>
    </row>
    <row r="10" spans="1:11" ht="26.25" customHeight="1">
      <c r="A10" s="50" t="s">
        <v>221</v>
      </c>
      <c r="B10" s="43"/>
      <c r="C10" s="51" t="s">
        <v>222</v>
      </c>
      <c r="D10" s="45"/>
      <c r="E10" s="47"/>
      <c r="F10" s="47"/>
      <c r="G10" s="46"/>
      <c r="H10" s="46"/>
      <c r="I10" s="46"/>
      <c r="J10" s="135"/>
      <c r="K10" s="49"/>
    </row>
    <row r="11" spans="1:11" ht="22.5" customHeight="1">
      <c r="A11" s="52" t="s">
        <v>223</v>
      </c>
      <c r="B11" s="43"/>
      <c r="C11" s="53" t="s">
        <v>31</v>
      </c>
      <c r="D11" s="45"/>
      <c r="E11" s="47"/>
      <c r="F11" s="47"/>
      <c r="G11" s="46"/>
      <c r="H11" s="46"/>
      <c r="I11" s="46"/>
      <c r="J11" s="135"/>
      <c r="K11" s="49"/>
    </row>
    <row r="12" spans="1:11" ht="18.75" customHeight="1">
      <c r="A12" s="54" t="s">
        <v>224</v>
      </c>
      <c r="B12" s="43"/>
      <c r="C12" s="55" t="s">
        <v>32</v>
      </c>
      <c r="D12" s="56" t="s">
        <v>33</v>
      </c>
      <c r="E12" s="57">
        <v>1</v>
      </c>
      <c r="F12" s="58"/>
      <c r="G12" s="59"/>
      <c r="H12" s="60"/>
      <c r="I12" s="60"/>
      <c r="J12" s="136">
        <f>IF(ISNUMBER($F12),IF(ISNUMBER(#REF!),ROUND($F12*#REF!,2),ROUND($F12*$E12,2)),IF(ISNUMBER(#REF!),ROUND($H12*#REF!,2),ROUND($H12*$E12,2)))</f>
        <v>0</v>
      </c>
      <c r="K12" s="49"/>
    </row>
    <row r="13" spans="1:11" ht="18.75" customHeight="1">
      <c r="A13" s="54" t="s">
        <v>225</v>
      </c>
      <c r="B13" s="43"/>
      <c r="C13" s="55" t="s">
        <v>34</v>
      </c>
      <c r="D13" s="56" t="s">
        <v>33</v>
      </c>
      <c r="E13" s="57">
        <v>1</v>
      </c>
      <c r="F13" s="58"/>
      <c r="G13" s="59"/>
      <c r="H13" s="60"/>
      <c r="I13" s="60"/>
      <c r="J13" s="136">
        <f>IF(ISNUMBER($F13),IF(ISNUMBER(#REF!),ROUND($F13*#REF!,2),ROUND($F13*$E13,2)),IF(ISNUMBER(#REF!),ROUND($H13*#REF!,2),ROUND($H13*$E13,2)))</f>
        <v>0</v>
      </c>
      <c r="K13" s="49"/>
    </row>
    <row r="14" spans="1:11" ht="18.75" customHeight="1">
      <c r="A14" s="54" t="s">
        <v>226</v>
      </c>
      <c r="B14" s="43"/>
      <c r="C14" s="55" t="s">
        <v>35</v>
      </c>
      <c r="D14" s="56" t="s">
        <v>33</v>
      </c>
      <c r="E14" s="57">
        <v>1</v>
      </c>
      <c r="F14" s="58"/>
      <c r="G14" s="59"/>
      <c r="H14" s="60"/>
      <c r="I14" s="60"/>
      <c r="J14" s="136">
        <f>IF(ISNUMBER($F14),IF(ISNUMBER(#REF!),ROUND($F14*#REF!,2),ROUND($F14*$E14,2)),IF(ISNUMBER(#REF!),ROUND($H14*#REF!,2),ROUND($H14*$E14,2)))</f>
        <v>0</v>
      </c>
      <c r="K14" s="49"/>
    </row>
    <row r="15" spans="1:11" ht="18.75" customHeight="1">
      <c r="A15" s="54" t="s">
        <v>227</v>
      </c>
      <c r="B15" s="43"/>
      <c r="C15" s="55" t="s">
        <v>36</v>
      </c>
      <c r="D15" s="56" t="s">
        <v>33</v>
      </c>
      <c r="E15" s="57">
        <v>1</v>
      </c>
      <c r="F15" s="58"/>
      <c r="G15" s="59"/>
      <c r="H15" s="60"/>
      <c r="I15" s="60"/>
      <c r="J15" s="136">
        <f>IF(ISNUMBER($F15),IF(ISNUMBER(#REF!),ROUND($F15*#REF!,2),ROUND($F15*$E15,2)),IF(ISNUMBER(#REF!),ROUND($H15*#REF!,2),ROUND($H15*$E15,2)))</f>
        <v>0</v>
      </c>
      <c r="K15" s="49"/>
    </row>
    <row r="16" spans="1:11" ht="18.75" customHeight="1">
      <c r="A16" s="54" t="s">
        <v>228</v>
      </c>
      <c r="B16" s="43"/>
      <c r="C16" s="55" t="s">
        <v>37</v>
      </c>
      <c r="D16" s="56" t="s">
        <v>33</v>
      </c>
      <c r="E16" s="57">
        <v>1</v>
      </c>
      <c r="F16" s="58"/>
      <c r="G16" s="59"/>
      <c r="H16" s="60"/>
      <c r="I16" s="60"/>
      <c r="J16" s="136">
        <f>IF(ISNUMBER($F16),IF(ISNUMBER(#REF!),ROUND($F16*#REF!,2),ROUND($F16*$E16,2)),IF(ISNUMBER(#REF!),ROUND($H16*#REF!,2),ROUND($H16*$E16,2)))</f>
        <v>0</v>
      </c>
      <c r="K16" s="49"/>
    </row>
    <row r="17" spans="1:11" ht="18.75" customHeight="1">
      <c r="A17" s="54" t="s">
        <v>229</v>
      </c>
      <c r="B17" s="43"/>
      <c r="C17" s="55" t="s">
        <v>38</v>
      </c>
      <c r="D17" s="56" t="s">
        <v>33</v>
      </c>
      <c r="E17" s="57">
        <v>1</v>
      </c>
      <c r="F17" s="58"/>
      <c r="G17" s="59"/>
      <c r="H17" s="60"/>
      <c r="I17" s="60"/>
      <c r="J17" s="136">
        <f>IF(ISNUMBER($F17),IF(ISNUMBER(#REF!),ROUND($F17*#REF!,2),ROUND($F17*$E17,2)),IF(ISNUMBER(#REF!),ROUND($H17*#REF!,2),ROUND($H17*$E17,2)))</f>
        <v>0</v>
      </c>
      <c r="K17" s="49"/>
    </row>
    <row r="18" spans="1:11" ht="18.75" customHeight="1">
      <c r="A18" s="54" t="s">
        <v>230</v>
      </c>
      <c r="B18" s="43"/>
      <c r="C18" s="55" t="s">
        <v>39</v>
      </c>
      <c r="D18" s="56" t="s">
        <v>40</v>
      </c>
      <c r="E18" s="62">
        <v>100</v>
      </c>
      <c r="F18" s="58"/>
      <c r="G18" s="59"/>
      <c r="H18" s="60"/>
      <c r="I18" s="60"/>
      <c r="J18" s="136">
        <f>IF(ISNUMBER($F18),IF(ISNUMBER(#REF!),ROUND($F18*#REF!,2),ROUND($F18*$E18,2)),IF(ISNUMBER(#REF!),ROUND($H18*#REF!,2),ROUND($H18*$E18,2)))</f>
        <v>0</v>
      </c>
      <c r="K18" s="49"/>
    </row>
    <row r="19" spans="1:11" ht="18.75" customHeight="1">
      <c r="A19" s="54" t="s">
        <v>231</v>
      </c>
      <c r="B19" s="43"/>
      <c r="C19" s="55" t="s">
        <v>232</v>
      </c>
      <c r="D19" s="56" t="s">
        <v>48</v>
      </c>
      <c r="E19" s="57">
        <v>5</v>
      </c>
      <c r="F19" s="58"/>
      <c r="G19" s="59"/>
      <c r="H19" s="60"/>
      <c r="I19" s="60"/>
      <c r="J19" s="136">
        <f>IF(ISNUMBER($F19),IF(ISNUMBER(#REF!),ROUND($F19*#REF!,2),ROUND($F19*$E19,2)),IF(ISNUMBER(#REF!),ROUND($H19*#REF!,2),ROUND($H19*$E19,2)))</f>
        <v>0</v>
      </c>
      <c r="K19" s="49"/>
    </row>
    <row r="20" spans="1:11" ht="15" customHeight="1">
      <c r="A20" s="180" t="s">
        <v>41</v>
      </c>
      <c r="B20" s="181"/>
      <c r="C20" s="181"/>
      <c r="D20" s="181"/>
      <c r="E20" s="181"/>
      <c r="F20" s="181"/>
      <c r="J20" s="137">
        <f>SUM(J$12:J$19)</f>
        <v>0</v>
      </c>
      <c r="K20" s="138"/>
    </row>
    <row r="21" spans="1:11" ht="22.5" customHeight="1">
      <c r="A21" s="52" t="s">
        <v>233</v>
      </c>
      <c r="B21" s="43"/>
      <c r="C21" s="53" t="s">
        <v>42</v>
      </c>
      <c r="D21" s="45"/>
      <c r="E21" s="47"/>
      <c r="F21" s="47"/>
      <c r="G21" s="46"/>
      <c r="H21" s="46"/>
      <c r="I21" s="46"/>
      <c r="J21" s="135"/>
      <c r="K21" s="49"/>
    </row>
    <row r="22" spans="1:11" ht="18.75" customHeight="1">
      <c r="A22" s="54" t="s">
        <v>234</v>
      </c>
      <c r="B22" s="43"/>
      <c r="C22" s="55" t="s">
        <v>43</v>
      </c>
      <c r="D22" s="56" t="s">
        <v>44</v>
      </c>
      <c r="E22" s="66">
        <v>70</v>
      </c>
      <c r="F22" s="58"/>
      <c r="G22" s="59"/>
      <c r="H22" s="60"/>
      <c r="I22" s="60"/>
      <c r="J22" s="136">
        <f>IF(ISNUMBER($F22),IF(ISNUMBER(#REF!),ROUND($F22*#REF!,2),ROUND($F22*$E22,2)),IF(ISNUMBER(#REF!),ROUND($H22*#REF!,2),ROUND($H22*$E22,2)))</f>
        <v>0</v>
      </c>
      <c r="K22" s="49"/>
    </row>
    <row r="23" spans="1:11" ht="18.75" customHeight="1">
      <c r="A23" s="54" t="s">
        <v>235</v>
      </c>
      <c r="B23" s="43"/>
      <c r="C23" s="55" t="s">
        <v>45</v>
      </c>
      <c r="D23" s="56"/>
      <c r="E23" s="67">
        <v>0</v>
      </c>
      <c r="F23" s="58"/>
      <c r="G23" s="59"/>
      <c r="H23" s="60"/>
      <c r="I23" s="60"/>
      <c r="J23" s="136">
        <f>IF(ISNUMBER($F23),IF(ISNUMBER(#REF!),ROUND($F23*#REF!,2),ROUND($F23*$E23,2)),IF(ISNUMBER(#REF!),ROUND($H23*#REF!,2),ROUND($H23*$E23,2)))</f>
        <v>0</v>
      </c>
      <c r="K23" s="49"/>
    </row>
    <row r="24" spans="1:11" ht="18.75" customHeight="1">
      <c r="A24" s="54" t="s">
        <v>236</v>
      </c>
      <c r="B24" s="43"/>
      <c r="C24" s="63" t="s">
        <v>237</v>
      </c>
      <c r="D24" s="56" t="s">
        <v>46</v>
      </c>
      <c r="E24" s="66">
        <v>10750</v>
      </c>
      <c r="F24" s="58"/>
      <c r="G24" s="59"/>
      <c r="H24" s="60"/>
      <c r="I24" s="60"/>
      <c r="J24" s="136">
        <f>IF(ISNUMBER($F24),IF(ISNUMBER(#REF!),ROUND($F24*#REF!,2),ROUND($F24*$E24,2)),IF(ISNUMBER(#REF!),ROUND($H24*#REF!,2),ROUND($H24*$E24,2)))</f>
        <v>0</v>
      </c>
      <c r="K24" s="49"/>
    </row>
    <row r="25" spans="1:11" ht="15" customHeight="1">
      <c r="A25" s="180"/>
      <c r="B25" s="181"/>
      <c r="C25" s="181"/>
      <c r="D25" s="181"/>
      <c r="E25" s="181"/>
      <c r="F25" s="181"/>
      <c r="J25" s="137">
        <f>J$24</f>
        <v>0</v>
      </c>
      <c r="K25" s="138"/>
    </row>
    <row r="26" spans="1:11" ht="18.75" customHeight="1">
      <c r="A26" s="54" t="s">
        <v>238</v>
      </c>
      <c r="B26" s="43"/>
      <c r="C26" s="55" t="s">
        <v>52</v>
      </c>
      <c r="D26" s="56" t="s">
        <v>44</v>
      </c>
      <c r="E26" s="66">
        <v>40</v>
      </c>
      <c r="F26" s="58"/>
      <c r="G26" s="59"/>
      <c r="H26" s="60"/>
      <c r="I26" s="60"/>
      <c r="J26" s="136">
        <f>IF(ISNUMBER($F26),IF(ISNUMBER(#REF!),ROUND($F26*#REF!,2),ROUND($F26*$E26,2)),IF(ISNUMBER(#REF!),ROUND($H26*#REF!,2),ROUND($H26*$E26,2)))</f>
        <v>0</v>
      </c>
      <c r="K26" s="49"/>
    </row>
    <row r="27" spans="1:11" ht="18.75" customHeight="1">
      <c r="A27" s="54" t="s">
        <v>239</v>
      </c>
      <c r="B27" s="43"/>
      <c r="C27" s="55" t="s">
        <v>53</v>
      </c>
      <c r="D27" s="45"/>
      <c r="E27" s="47"/>
      <c r="F27" s="47"/>
      <c r="G27" s="46"/>
      <c r="H27" s="46"/>
      <c r="I27" s="46"/>
      <c r="J27" s="135"/>
      <c r="K27" s="49"/>
    </row>
    <row r="28" spans="1:11" ht="18.75" customHeight="1">
      <c r="A28" s="54" t="s">
        <v>240</v>
      </c>
      <c r="B28" s="43"/>
      <c r="C28" s="63" t="s">
        <v>54</v>
      </c>
      <c r="D28" s="56" t="s">
        <v>48</v>
      </c>
      <c r="E28" s="57">
        <v>5</v>
      </c>
      <c r="F28" s="58"/>
      <c r="G28" s="59"/>
      <c r="H28" s="60"/>
      <c r="I28" s="60"/>
      <c r="J28" s="136">
        <f>IF(ISNUMBER($F28),IF(ISNUMBER(#REF!),ROUND($F28*#REF!,2),ROUND($F28*$E28,2)),IF(ISNUMBER(#REF!),ROUND($H28*#REF!,2),ROUND($H28*$E28,2)))</f>
        <v>0</v>
      </c>
      <c r="K28" s="49"/>
    </row>
    <row r="29" spans="1:11" ht="18.75" customHeight="1">
      <c r="A29" s="54" t="s">
        <v>241</v>
      </c>
      <c r="B29" s="43"/>
      <c r="C29" s="63" t="s">
        <v>55</v>
      </c>
      <c r="D29" s="56" t="s">
        <v>48</v>
      </c>
      <c r="E29" s="57">
        <v>2</v>
      </c>
      <c r="F29" s="58"/>
      <c r="G29" s="59"/>
      <c r="H29" s="60"/>
      <c r="I29" s="60"/>
      <c r="J29" s="136">
        <f>IF(ISNUMBER($F29),IF(ISNUMBER(#REF!),ROUND($F29*#REF!,2),ROUND($F29*$E29,2)),IF(ISNUMBER(#REF!),ROUND($H29*#REF!,2),ROUND($H29*$E29,2)))</f>
        <v>0</v>
      </c>
      <c r="K29" s="49"/>
    </row>
    <row r="30" spans="1:11" ht="18.75" customHeight="1">
      <c r="A30" s="54" t="s">
        <v>242</v>
      </c>
      <c r="B30" s="43"/>
      <c r="C30" s="63" t="s">
        <v>56</v>
      </c>
      <c r="D30" s="56" t="s">
        <v>48</v>
      </c>
      <c r="E30" s="57">
        <v>1</v>
      </c>
      <c r="F30" s="58"/>
      <c r="G30" s="59"/>
      <c r="H30" s="60"/>
      <c r="I30" s="60"/>
      <c r="J30" s="136">
        <f>IF(ISNUMBER($F30),IF(ISNUMBER(#REF!),ROUND($F30*#REF!,2),ROUND($F30*$E30,2)),IF(ISNUMBER(#REF!),ROUND($H30*#REF!,2),ROUND($H30*$E30,2)))</f>
        <v>0</v>
      </c>
      <c r="K30" s="49"/>
    </row>
    <row r="31" spans="1:11" ht="18.75" customHeight="1">
      <c r="A31" s="54" t="s">
        <v>243</v>
      </c>
      <c r="B31" s="43"/>
      <c r="C31" s="63" t="s">
        <v>57</v>
      </c>
      <c r="D31" s="56" t="s">
        <v>40</v>
      </c>
      <c r="E31" s="62">
        <v>10</v>
      </c>
      <c r="F31" s="58"/>
      <c r="G31" s="59"/>
      <c r="H31" s="60"/>
      <c r="I31" s="60"/>
      <c r="J31" s="136">
        <f>IF(ISNUMBER($F31),IF(ISNUMBER(#REF!),ROUND($F31*#REF!,2),ROUND($F31*$E31,2)),IF(ISNUMBER(#REF!),ROUND($H31*#REF!,2),ROUND($H31*$E31,2)))</f>
        <v>0</v>
      </c>
      <c r="K31" s="49"/>
    </row>
    <row r="32" spans="1:11" ht="15" customHeight="1">
      <c r="A32" s="180"/>
      <c r="B32" s="181"/>
      <c r="C32" s="181"/>
      <c r="D32" s="181"/>
      <c r="E32" s="181"/>
      <c r="F32" s="181"/>
      <c r="J32" s="137">
        <f>SUM(J$28:J$31)</f>
        <v>0</v>
      </c>
      <c r="K32" s="138"/>
    </row>
    <row r="33" spans="1:11" ht="15" customHeight="1">
      <c r="A33" s="180" t="s">
        <v>58</v>
      </c>
      <c r="B33" s="181"/>
      <c r="C33" s="181"/>
      <c r="D33" s="181"/>
      <c r="E33" s="181"/>
      <c r="F33" s="181"/>
      <c r="J33" s="137">
        <f>SUM(J$22:J$24)+J$26+SUM(J$28:J$31)</f>
        <v>0</v>
      </c>
      <c r="K33" s="138"/>
    </row>
    <row r="34" spans="1:11" ht="22.5" customHeight="1">
      <c r="A34" s="52" t="s">
        <v>244</v>
      </c>
      <c r="B34" s="43"/>
      <c r="C34" s="53" t="s">
        <v>59</v>
      </c>
      <c r="D34" s="45"/>
      <c r="E34" s="47"/>
      <c r="F34" s="47"/>
      <c r="G34" s="46"/>
      <c r="H34" s="46"/>
      <c r="I34" s="46"/>
      <c r="J34" s="135"/>
      <c r="K34" s="49"/>
    </row>
    <row r="35" spans="1:11" ht="18.75" customHeight="1">
      <c r="A35" s="54" t="s">
        <v>245</v>
      </c>
      <c r="B35" s="43"/>
      <c r="C35" s="55" t="s">
        <v>246</v>
      </c>
      <c r="D35" s="56" t="s">
        <v>46</v>
      </c>
      <c r="E35" s="66">
        <v>2450</v>
      </c>
      <c r="F35" s="58"/>
      <c r="G35" s="59"/>
      <c r="H35" s="60"/>
      <c r="I35" s="60"/>
      <c r="J35" s="136">
        <f>IF(ISNUMBER($F35),IF(ISNUMBER(#REF!),ROUND($F35*#REF!,2),ROUND($F35*$E35,2)),IF(ISNUMBER(#REF!),ROUND($H35*#REF!,2),ROUND($H35*$E35,2)))</f>
        <v>0</v>
      </c>
      <c r="K35" s="49"/>
    </row>
    <row r="36" spans="1:11" ht="18.75" customHeight="1">
      <c r="A36" s="54" t="s">
        <v>247</v>
      </c>
      <c r="B36" s="43"/>
      <c r="C36" s="63" t="s">
        <v>248</v>
      </c>
      <c r="D36" s="56" t="s">
        <v>46</v>
      </c>
      <c r="E36" s="66">
        <v>2300</v>
      </c>
      <c r="F36" s="58"/>
      <c r="G36" s="59"/>
      <c r="H36" s="60"/>
      <c r="I36" s="60"/>
      <c r="J36" s="136">
        <f>IF(ISNUMBER($F36),IF(ISNUMBER(#REF!),ROUND($F36*#REF!,2),ROUND($F36*$E36,2)),IF(ISNUMBER(#REF!),ROUND($H36*#REF!,2),ROUND($H36*$E36,2)))</f>
        <v>0</v>
      </c>
      <c r="K36" s="49"/>
    </row>
    <row r="37" spans="1:11" ht="15" customHeight="1">
      <c r="A37" s="180"/>
      <c r="B37" s="181"/>
      <c r="C37" s="181"/>
      <c r="D37" s="181"/>
      <c r="E37" s="181"/>
      <c r="F37" s="181"/>
      <c r="J37" s="137">
        <f>J$36</f>
        <v>0</v>
      </c>
      <c r="K37" s="138"/>
    </row>
    <row r="38" spans="1:11" ht="18.75" customHeight="1">
      <c r="A38" s="54" t="s">
        <v>249</v>
      </c>
      <c r="B38" s="43"/>
      <c r="C38" s="55" t="s">
        <v>60</v>
      </c>
      <c r="D38" s="45"/>
      <c r="E38" s="47"/>
      <c r="F38" s="47"/>
      <c r="G38" s="46"/>
      <c r="H38" s="46"/>
      <c r="I38" s="46"/>
      <c r="J38" s="135"/>
      <c r="K38" s="49"/>
    </row>
    <row r="39" spans="1:11" ht="18.75" customHeight="1">
      <c r="A39" s="54" t="s">
        <v>250</v>
      </c>
      <c r="B39" s="43"/>
      <c r="C39" s="63" t="s">
        <v>61</v>
      </c>
      <c r="D39" s="56" t="s">
        <v>40</v>
      </c>
      <c r="E39" s="62">
        <v>1200</v>
      </c>
      <c r="F39" s="58"/>
      <c r="G39" s="59"/>
      <c r="H39" s="60"/>
      <c r="I39" s="60"/>
      <c r="J39" s="136">
        <f>IF(ISNUMBER($F39),IF(ISNUMBER(#REF!),ROUND($F39*#REF!,2),ROUND($F39*$E39,2)),IF(ISNUMBER(#REF!),ROUND($H39*#REF!,2),ROUND($H39*$E39,2)))</f>
        <v>0</v>
      </c>
      <c r="K39" s="49"/>
    </row>
    <row r="40" spans="1:11" ht="18.75" customHeight="1">
      <c r="A40" s="54" t="s">
        <v>251</v>
      </c>
      <c r="B40" s="43"/>
      <c r="C40" s="63" t="s">
        <v>62</v>
      </c>
      <c r="D40" s="56" t="s">
        <v>40</v>
      </c>
      <c r="E40" s="62">
        <v>7550</v>
      </c>
      <c r="F40" s="58"/>
      <c r="G40" s="59"/>
      <c r="H40" s="60"/>
      <c r="I40" s="60"/>
      <c r="J40" s="136">
        <f>IF(ISNUMBER($F40),IF(ISNUMBER(#REF!),ROUND($F40*#REF!,2),ROUND($F40*$E40,2)),IF(ISNUMBER(#REF!),ROUND($H40*#REF!,2),ROUND($H40*$E40,2)))</f>
        <v>0</v>
      </c>
      <c r="K40" s="49"/>
    </row>
    <row r="41" spans="1:11" ht="27.75" customHeight="1">
      <c r="A41" s="54" t="s">
        <v>252</v>
      </c>
      <c r="B41" s="43"/>
      <c r="C41" s="63" t="s">
        <v>253</v>
      </c>
      <c r="D41" s="56" t="s">
        <v>40</v>
      </c>
      <c r="E41" s="62">
        <v>5300</v>
      </c>
      <c r="F41" s="58"/>
      <c r="G41" s="59"/>
      <c r="H41" s="60"/>
      <c r="I41" s="60"/>
      <c r="J41" s="136">
        <f>IF(ISNUMBER($F41),IF(ISNUMBER(#REF!),ROUND($F41*#REF!,2),ROUND($F41*$E41,2)),IF(ISNUMBER(#REF!),ROUND($H41*#REF!,2),ROUND($H41*$E41,2)))</f>
        <v>0</v>
      </c>
      <c r="K41" s="49"/>
    </row>
    <row r="42" spans="1:11" ht="18.75" customHeight="1">
      <c r="A42" s="54" t="s">
        <v>254</v>
      </c>
      <c r="B42" s="43"/>
      <c r="C42" s="63" t="s">
        <v>63</v>
      </c>
      <c r="D42" s="56" t="s">
        <v>40</v>
      </c>
      <c r="E42" s="62">
        <v>550</v>
      </c>
      <c r="F42" s="58"/>
      <c r="G42" s="59"/>
      <c r="H42" s="60"/>
      <c r="I42" s="60"/>
      <c r="J42" s="136">
        <f>IF(ISNUMBER($F42),IF(ISNUMBER(#REF!),ROUND($F42*#REF!,2),ROUND($F42*$E42,2)),IF(ISNUMBER(#REF!),ROUND($H42*#REF!,2),ROUND($H42*$E42,2)))</f>
        <v>0</v>
      </c>
      <c r="K42" s="49"/>
    </row>
    <row r="43" spans="1:11" ht="18.75" customHeight="1">
      <c r="A43" s="54" t="s">
        <v>255</v>
      </c>
      <c r="B43" s="43"/>
      <c r="C43" s="63" t="s">
        <v>256</v>
      </c>
      <c r="D43" s="56" t="s">
        <v>46</v>
      </c>
      <c r="E43" s="66">
        <v>5150</v>
      </c>
      <c r="F43" s="58"/>
      <c r="G43" s="59"/>
      <c r="H43" s="60"/>
      <c r="I43" s="60"/>
      <c r="J43" s="136">
        <f>IF(ISNUMBER($F43),IF(ISNUMBER(#REF!),ROUND($F43*#REF!,2),ROUND($F43*$E43,2)),IF(ISNUMBER(#REF!),ROUND($H43*#REF!,2),ROUND($H43*$E43,2)))</f>
        <v>0</v>
      </c>
      <c r="K43" s="49"/>
    </row>
    <row r="44" spans="1:11" ht="18.75" customHeight="1">
      <c r="A44" s="54" t="s">
        <v>257</v>
      </c>
      <c r="B44" s="43"/>
      <c r="C44" s="63" t="s">
        <v>258</v>
      </c>
      <c r="D44" s="56" t="s">
        <v>40</v>
      </c>
      <c r="E44" s="62">
        <v>90</v>
      </c>
      <c r="F44" s="58"/>
      <c r="G44" s="59"/>
      <c r="H44" s="60"/>
      <c r="I44" s="60"/>
      <c r="J44" s="136">
        <f>IF(ISNUMBER($F44),IF(ISNUMBER(#REF!),ROUND($F44*#REF!,2),ROUND($F44*$E44,2)),IF(ISNUMBER(#REF!),ROUND($H44*#REF!,2),ROUND($H44*$E44,2)))</f>
        <v>0</v>
      </c>
      <c r="K44" s="49"/>
    </row>
    <row r="45" spans="1:11" ht="15" customHeight="1">
      <c r="A45" s="180"/>
      <c r="B45" s="181"/>
      <c r="C45" s="181"/>
      <c r="D45" s="181"/>
      <c r="E45" s="181"/>
      <c r="F45" s="181"/>
      <c r="J45" s="137">
        <f>SUM(J$39:J$44)</f>
        <v>0</v>
      </c>
      <c r="K45" s="138"/>
    </row>
    <row r="46" spans="1:11" ht="18.75" customHeight="1">
      <c r="A46" s="54" t="s">
        <v>259</v>
      </c>
      <c r="B46" s="43"/>
      <c r="C46" s="55" t="s">
        <v>64</v>
      </c>
      <c r="D46" s="56" t="s">
        <v>46</v>
      </c>
      <c r="E46" s="66">
        <v>10850</v>
      </c>
      <c r="F46" s="58"/>
      <c r="G46" s="59"/>
      <c r="H46" s="60"/>
      <c r="I46" s="60"/>
      <c r="J46" s="136">
        <f>IF(ISNUMBER($F46),IF(ISNUMBER(#REF!),ROUND($F46*#REF!,2),ROUND($F46*$E46,2)),IF(ISNUMBER(#REF!),ROUND($H46*#REF!,2),ROUND($H46*$E46,2)))</f>
        <v>0</v>
      </c>
      <c r="K46" s="49"/>
    </row>
    <row r="47" spans="1:11" ht="18.75" customHeight="1">
      <c r="A47" s="54" t="s">
        <v>260</v>
      </c>
      <c r="B47" s="43"/>
      <c r="C47" s="55" t="s">
        <v>65</v>
      </c>
      <c r="D47" s="45"/>
      <c r="E47" s="47"/>
      <c r="F47" s="47"/>
      <c r="G47" s="46"/>
      <c r="H47" s="46"/>
      <c r="I47" s="46"/>
      <c r="J47" s="135"/>
      <c r="K47" s="49"/>
    </row>
    <row r="48" spans="1:11" ht="18.75" customHeight="1">
      <c r="A48" s="54" t="s">
        <v>261</v>
      </c>
      <c r="B48" s="43"/>
      <c r="C48" s="63" t="s">
        <v>66</v>
      </c>
      <c r="D48" s="56" t="s">
        <v>48</v>
      </c>
      <c r="E48" s="57">
        <v>21</v>
      </c>
      <c r="F48" s="58"/>
      <c r="G48" s="59"/>
      <c r="H48" s="60"/>
      <c r="I48" s="60"/>
      <c r="J48" s="136">
        <f>IF(ISNUMBER($F48),IF(ISNUMBER(#REF!),ROUND($F48*#REF!,2),ROUND($F48*$E48,2)),IF(ISNUMBER(#REF!),ROUND($H48*#REF!,2),ROUND($H48*$E48,2)))</f>
        <v>0</v>
      </c>
      <c r="K48" s="49"/>
    </row>
    <row r="49" spans="1:11" ht="15" customHeight="1">
      <c r="A49" s="180"/>
      <c r="B49" s="181"/>
      <c r="C49" s="181"/>
      <c r="D49" s="181"/>
      <c r="E49" s="181"/>
      <c r="F49" s="181"/>
      <c r="J49" s="137">
        <f>J$48</f>
        <v>0</v>
      </c>
      <c r="K49" s="138"/>
    </row>
    <row r="50" spans="1:11" ht="15" customHeight="1">
      <c r="A50" s="180" t="s">
        <v>67</v>
      </c>
      <c r="B50" s="181"/>
      <c r="C50" s="181"/>
      <c r="D50" s="181"/>
      <c r="E50" s="181"/>
      <c r="F50" s="181"/>
      <c r="J50" s="137">
        <f>SUM(J$35:J$36)+SUM(J$39:J$44)+J$46+J$48</f>
        <v>0</v>
      </c>
      <c r="K50" s="138"/>
    </row>
    <row r="51" spans="1:11" ht="22.5" customHeight="1">
      <c r="A51" s="52" t="s">
        <v>262</v>
      </c>
      <c r="B51" s="43"/>
      <c r="C51" s="53" t="s">
        <v>263</v>
      </c>
      <c r="D51" s="45"/>
      <c r="E51" s="47"/>
      <c r="F51" s="47"/>
      <c r="G51" s="46"/>
      <c r="H51" s="46"/>
      <c r="I51" s="46"/>
      <c r="J51" s="135"/>
      <c r="K51" s="49"/>
    </row>
    <row r="52" spans="1:11" ht="18.75" customHeight="1">
      <c r="A52" s="54" t="s">
        <v>264</v>
      </c>
      <c r="B52" s="43"/>
      <c r="C52" s="55" t="s">
        <v>265</v>
      </c>
      <c r="D52" s="56"/>
      <c r="E52" s="62"/>
      <c r="F52" s="58"/>
      <c r="G52" s="59"/>
      <c r="H52" s="60"/>
      <c r="I52" s="60"/>
      <c r="J52" s="136"/>
      <c r="K52" s="49"/>
    </row>
    <row r="53" spans="1:11" ht="18.75" customHeight="1">
      <c r="A53" s="54" t="s">
        <v>266</v>
      </c>
      <c r="B53" s="43"/>
      <c r="C53" s="63" t="s">
        <v>267</v>
      </c>
      <c r="D53" s="56"/>
      <c r="E53" s="62"/>
      <c r="F53" s="58"/>
      <c r="G53" s="59"/>
      <c r="H53" s="60"/>
      <c r="I53" s="60"/>
      <c r="J53" s="136"/>
      <c r="K53" s="49"/>
    </row>
    <row r="54" spans="1:11" ht="18.75" customHeight="1">
      <c r="A54" s="54" t="s">
        <v>268</v>
      </c>
      <c r="B54" s="43"/>
      <c r="C54" s="68" t="s">
        <v>269</v>
      </c>
      <c r="D54" s="56" t="s">
        <v>40</v>
      </c>
      <c r="E54" s="62">
        <v>135</v>
      </c>
      <c r="F54" s="58"/>
      <c r="G54" s="59"/>
      <c r="H54" s="60"/>
      <c r="I54" s="60"/>
      <c r="J54" s="136">
        <f>IF(ISNUMBER($F54),IF(ISNUMBER(#REF!),ROUND($F54*#REF!,2),ROUND($F54*$E54,2)),IF(ISNUMBER(#REF!),ROUND($H54*#REF!,2),ROUND($H54*$E54,2)))</f>
        <v>0</v>
      </c>
      <c r="K54" s="49"/>
    </row>
    <row r="55" spans="1:11" ht="18.75" customHeight="1">
      <c r="A55" s="54" t="s">
        <v>270</v>
      </c>
      <c r="B55" s="43"/>
      <c r="C55" s="68" t="s">
        <v>271</v>
      </c>
      <c r="D55" s="56" t="s">
        <v>46</v>
      </c>
      <c r="E55" s="66">
        <v>380</v>
      </c>
      <c r="F55" s="58"/>
      <c r="G55" s="59"/>
      <c r="H55" s="60"/>
      <c r="I55" s="60"/>
      <c r="J55" s="136">
        <f>IF(ISNUMBER($F55),IF(ISNUMBER(#REF!),ROUND($F55*#REF!,2),ROUND($F55*$E55,2)),IF(ISNUMBER(#REF!),ROUND($H55*#REF!,2),ROUND($H55*$E55,2)))</f>
        <v>0</v>
      </c>
      <c r="K55" s="49"/>
    </row>
    <row r="56" spans="1:11" ht="18.75" customHeight="1">
      <c r="A56" s="54" t="s">
        <v>272</v>
      </c>
      <c r="B56" s="43"/>
      <c r="C56" s="63" t="s">
        <v>273</v>
      </c>
      <c r="D56" s="56"/>
      <c r="E56" s="62"/>
      <c r="F56" s="58"/>
      <c r="G56" s="59"/>
      <c r="H56" s="60"/>
      <c r="I56" s="60"/>
      <c r="J56" s="136"/>
      <c r="K56" s="49"/>
    </row>
    <row r="57" spans="1:11" ht="18.75" customHeight="1">
      <c r="A57" s="54" t="s">
        <v>274</v>
      </c>
      <c r="B57" s="43"/>
      <c r="C57" s="68" t="s">
        <v>269</v>
      </c>
      <c r="D57" s="56" t="s">
        <v>40</v>
      </c>
      <c r="E57" s="62">
        <v>210</v>
      </c>
      <c r="F57" s="58"/>
      <c r="G57" s="59"/>
      <c r="H57" s="60"/>
      <c r="I57" s="60"/>
      <c r="J57" s="136">
        <f>IF(ISNUMBER($F57),IF(ISNUMBER(#REF!),ROUND($F57*#REF!,2),ROUND($F57*$E57,2)),IF(ISNUMBER(#REF!),ROUND($H57*#REF!,2),ROUND($H57*$E57,2)))</f>
        <v>0</v>
      </c>
      <c r="K57" s="49"/>
    </row>
    <row r="58" spans="1:11" ht="18.75" customHeight="1">
      <c r="A58" s="54" t="s">
        <v>275</v>
      </c>
      <c r="B58" s="43"/>
      <c r="C58" s="68" t="s">
        <v>271</v>
      </c>
      <c r="D58" s="56" t="s">
        <v>46</v>
      </c>
      <c r="E58" s="66">
        <v>575</v>
      </c>
      <c r="F58" s="58"/>
      <c r="G58" s="59"/>
      <c r="H58" s="60"/>
      <c r="I58" s="60"/>
      <c r="J58" s="136">
        <f>IF(ISNUMBER($F58),IF(ISNUMBER(#REF!),ROUND($F58*#REF!,2),ROUND($F58*$E58,2)),IF(ISNUMBER(#REF!),ROUND($H58*#REF!,2),ROUND($H58*$E58,2)))</f>
        <v>0</v>
      </c>
      <c r="K58" s="49"/>
    </row>
    <row r="59" spans="1:11" ht="18.75" customHeight="1">
      <c r="A59" s="54" t="s">
        <v>276</v>
      </c>
      <c r="B59" s="43"/>
      <c r="C59" s="63" t="s">
        <v>277</v>
      </c>
      <c r="D59" s="56"/>
      <c r="E59" s="62"/>
      <c r="F59" s="58"/>
      <c r="G59" s="59"/>
      <c r="H59" s="60"/>
      <c r="I59" s="60"/>
      <c r="J59" s="136"/>
      <c r="K59" s="49"/>
    </row>
    <row r="60" spans="1:11" ht="18.75" customHeight="1">
      <c r="A60" s="54" t="s">
        <v>278</v>
      </c>
      <c r="B60" s="43"/>
      <c r="C60" s="68" t="s">
        <v>269</v>
      </c>
      <c r="D60" s="56" t="s">
        <v>40</v>
      </c>
      <c r="E60" s="62">
        <v>90</v>
      </c>
      <c r="F60" s="58"/>
      <c r="G60" s="59"/>
      <c r="H60" s="60"/>
      <c r="I60" s="60"/>
      <c r="J60" s="136">
        <f>IF(ISNUMBER($F60),IF(ISNUMBER(#REF!),ROUND($F60*#REF!,2),ROUND($F60*$E60,2)),IF(ISNUMBER(#REF!),ROUND($H60*#REF!,2),ROUND($H60*$E60,2)))</f>
        <v>0</v>
      </c>
      <c r="K60" s="49"/>
    </row>
    <row r="61" spans="1:11" ht="18.75" customHeight="1">
      <c r="A61" s="54" t="s">
        <v>279</v>
      </c>
      <c r="B61" s="43"/>
      <c r="C61" s="68" t="s">
        <v>271</v>
      </c>
      <c r="D61" s="56" t="s">
        <v>46</v>
      </c>
      <c r="E61" s="66">
        <v>220</v>
      </c>
      <c r="F61" s="58"/>
      <c r="G61" s="59"/>
      <c r="H61" s="60"/>
      <c r="I61" s="60"/>
      <c r="J61" s="136">
        <f>IF(ISNUMBER($F61),IF(ISNUMBER(#REF!),ROUND($F61*#REF!,2),ROUND($F61*$E61,2)),IF(ISNUMBER(#REF!),ROUND($H61*#REF!,2),ROUND($H61*$E61,2)))</f>
        <v>0</v>
      </c>
      <c r="K61" s="49"/>
    </row>
    <row r="62" spans="1:11" ht="15" customHeight="1">
      <c r="A62" s="180"/>
      <c r="B62" s="181"/>
      <c r="C62" s="181"/>
      <c r="D62" s="181"/>
      <c r="E62" s="181"/>
      <c r="F62" s="181"/>
      <c r="J62" s="137">
        <f>SUM(J$53:J$61)</f>
        <v>0</v>
      </c>
      <c r="K62" s="138"/>
    </row>
    <row r="63" spans="1:11" ht="18.75" customHeight="1">
      <c r="A63" s="54" t="s">
        <v>280</v>
      </c>
      <c r="B63" s="43"/>
      <c r="C63" s="55" t="s">
        <v>281</v>
      </c>
      <c r="D63" s="56" t="s">
        <v>44</v>
      </c>
      <c r="E63" s="66">
        <v>120</v>
      </c>
      <c r="F63" s="58"/>
      <c r="G63" s="59"/>
      <c r="H63" s="60"/>
      <c r="I63" s="60"/>
      <c r="J63" s="136">
        <f>IF(ISNUMBER($F63),IF(ISNUMBER(#REF!),ROUND($F63*#REF!,2),ROUND($F63*$E63,2)),IF(ISNUMBER(#REF!),ROUND($H63*#REF!,2),ROUND($H63*$E63,2)))</f>
        <v>0</v>
      </c>
      <c r="K63" s="49"/>
    </row>
    <row r="64" spans="1:11" ht="18.75" customHeight="1">
      <c r="A64" s="54" t="s">
        <v>282</v>
      </c>
      <c r="B64" s="43"/>
      <c r="C64" s="55" t="s">
        <v>283</v>
      </c>
      <c r="D64" s="45"/>
      <c r="E64" s="47"/>
      <c r="F64" s="47"/>
      <c r="G64" s="46"/>
      <c r="H64" s="46"/>
      <c r="I64" s="46"/>
      <c r="J64" s="135"/>
      <c r="K64" s="49"/>
    </row>
    <row r="65" spans="1:11" ht="18.75" customHeight="1">
      <c r="A65" s="54" t="s">
        <v>284</v>
      </c>
      <c r="B65" s="43"/>
      <c r="C65" s="63" t="s">
        <v>174</v>
      </c>
      <c r="D65" s="45"/>
      <c r="E65" s="47"/>
      <c r="F65" s="47"/>
      <c r="G65" s="46"/>
      <c r="H65" s="46"/>
      <c r="I65" s="46"/>
      <c r="J65" s="135"/>
      <c r="K65" s="49"/>
    </row>
    <row r="66" spans="1:11" ht="18.75" customHeight="1">
      <c r="A66" s="54" t="s">
        <v>285</v>
      </c>
      <c r="B66" s="43"/>
      <c r="C66" s="68" t="s">
        <v>175</v>
      </c>
      <c r="D66" s="56" t="s">
        <v>44</v>
      </c>
      <c r="E66" s="66">
        <v>50</v>
      </c>
      <c r="F66" s="58"/>
      <c r="G66" s="59"/>
      <c r="H66" s="60"/>
      <c r="I66" s="60"/>
      <c r="J66" s="136">
        <f>IF(ISNUMBER($F66),IF(ISNUMBER(#REF!),ROUND($F66*#REF!,2),ROUND($F66*$E66,2)),IF(ISNUMBER(#REF!),ROUND($H66*#REF!,2),ROUND($H66*$E66,2)))</f>
        <v>0</v>
      </c>
      <c r="K66" s="49"/>
    </row>
    <row r="67" spans="1:11" ht="18.75" customHeight="1">
      <c r="A67" s="54" t="s">
        <v>286</v>
      </c>
      <c r="B67" s="43"/>
      <c r="C67" s="63" t="s">
        <v>177</v>
      </c>
      <c r="D67" s="45"/>
      <c r="E67" s="47"/>
      <c r="F67" s="47"/>
      <c r="G67" s="46"/>
      <c r="H67" s="46"/>
      <c r="I67" s="46"/>
      <c r="J67" s="135"/>
      <c r="K67" s="49"/>
    </row>
    <row r="68" spans="1:11" ht="18.75" customHeight="1">
      <c r="A68" s="54" t="s">
        <v>287</v>
      </c>
      <c r="B68" s="43"/>
      <c r="C68" s="68" t="s">
        <v>288</v>
      </c>
      <c r="D68" s="56" t="s">
        <v>46</v>
      </c>
      <c r="E68" s="66">
        <v>165</v>
      </c>
      <c r="F68" s="58"/>
      <c r="G68" s="59"/>
      <c r="H68" s="60"/>
      <c r="I68" s="60"/>
      <c r="J68" s="136">
        <f>IF(ISNUMBER($F68),IF(ISNUMBER(#REF!),ROUND($F68*#REF!,2),ROUND($F68*$E68,2)),IF(ISNUMBER(#REF!),ROUND($H68*#REF!,2),ROUND($H68*$E68,2)))</f>
        <v>0</v>
      </c>
      <c r="K68" s="49"/>
    </row>
    <row r="69" spans="1:11" ht="15" customHeight="1">
      <c r="A69" s="180"/>
      <c r="B69" s="181"/>
      <c r="C69" s="181"/>
      <c r="D69" s="181"/>
      <c r="E69" s="181"/>
      <c r="F69" s="181"/>
      <c r="J69" s="137">
        <f>J$66+J$68</f>
        <v>0</v>
      </c>
      <c r="K69" s="138"/>
    </row>
    <row r="70" spans="1:11" ht="27.75" customHeight="1">
      <c r="A70" s="54" t="s">
        <v>289</v>
      </c>
      <c r="B70" s="43"/>
      <c r="C70" s="55" t="s">
        <v>290</v>
      </c>
      <c r="D70" s="56" t="s">
        <v>46</v>
      </c>
      <c r="E70" s="66">
        <v>2350</v>
      </c>
      <c r="F70" s="58"/>
      <c r="G70" s="59"/>
      <c r="H70" s="60"/>
      <c r="I70" s="60"/>
      <c r="J70" s="136">
        <f>IF(ISNUMBER($F70),IF(ISNUMBER(#REF!),ROUND($F70*#REF!,2),ROUND($F70*$E70,2)),IF(ISNUMBER(#REF!),ROUND($H70*#REF!,2),ROUND($H70*$E70,2)))</f>
        <v>0</v>
      </c>
      <c r="K70" s="49"/>
    </row>
    <row r="71" spans="1:11" ht="18.75" customHeight="1">
      <c r="A71" s="54" t="s">
        <v>291</v>
      </c>
      <c r="B71" s="43"/>
      <c r="C71" s="55" t="s">
        <v>292</v>
      </c>
      <c r="D71" s="56" t="s">
        <v>46</v>
      </c>
      <c r="E71" s="66">
        <v>250</v>
      </c>
      <c r="F71" s="58"/>
      <c r="G71" s="59"/>
      <c r="H71" s="60"/>
      <c r="I71" s="60"/>
      <c r="J71" s="136">
        <f>IF(ISNUMBER($F71),IF(ISNUMBER(#REF!),ROUND($F71*#REF!,2),ROUND($F71*$E71,2)),IF(ISNUMBER(#REF!),ROUND($H71*#REF!,2),ROUND($H71*$E71,2)))</f>
        <v>0</v>
      </c>
      <c r="K71" s="49"/>
    </row>
    <row r="72" spans="1:11" ht="18.75" customHeight="1">
      <c r="A72" s="54" t="s">
        <v>293</v>
      </c>
      <c r="B72" s="43"/>
      <c r="C72" s="63" t="s">
        <v>294</v>
      </c>
      <c r="D72" s="56" t="s">
        <v>44</v>
      </c>
      <c r="E72" s="66">
        <v>20</v>
      </c>
      <c r="F72" s="58"/>
      <c r="G72" s="59"/>
      <c r="H72" s="60"/>
      <c r="I72" s="60"/>
      <c r="J72" s="136">
        <f>IF(ISNUMBER($F72),IF(ISNUMBER(#REF!),ROUND($F72*#REF!,2),ROUND($F72*$E72,2)),IF(ISNUMBER(#REF!),ROUND($H72*#REF!,2),ROUND($H72*$E72,2)))</f>
        <v>0</v>
      </c>
      <c r="K72" s="49"/>
    </row>
    <row r="73" spans="1:11" ht="18.75" customHeight="1">
      <c r="A73" s="54" t="s">
        <v>295</v>
      </c>
      <c r="B73" s="43"/>
      <c r="C73" s="63" t="s">
        <v>296</v>
      </c>
      <c r="D73" s="56" t="s">
        <v>46</v>
      </c>
      <c r="E73" s="66">
        <v>210</v>
      </c>
      <c r="F73" s="58"/>
      <c r="G73" s="59"/>
      <c r="H73" s="60"/>
      <c r="I73" s="60"/>
      <c r="J73" s="136">
        <f>IF(ISNUMBER($F73),IF(ISNUMBER(#REF!),ROUND($F73*#REF!,2),ROUND($F73*$E73,2)),IF(ISNUMBER(#REF!),ROUND($H73*#REF!,2),ROUND($H73*$E73,2)))</f>
        <v>0</v>
      </c>
      <c r="K73" s="49"/>
    </row>
    <row r="74" spans="1:11" ht="15" customHeight="1">
      <c r="A74" s="180"/>
      <c r="B74" s="181"/>
      <c r="C74" s="181"/>
      <c r="D74" s="181"/>
      <c r="E74" s="181"/>
      <c r="F74" s="181"/>
      <c r="J74" s="137">
        <f>SUM(J$72:J$73)</f>
        <v>0</v>
      </c>
      <c r="K74" s="138"/>
    </row>
    <row r="75" spans="1:11" ht="18.75" customHeight="1">
      <c r="A75" s="54" t="s">
        <v>297</v>
      </c>
      <c r="B75" s="43"/>
      <c r="C75" s="55" t="s">
        <v>64</v>
      </c>
      <c r="D75" s="56" t="s">
        <v>46</v>
      </c>
      <c r="E75" s="66">
        <v>820</v>
      </c>
      <c r="F75" s="58"/>
      <c r="G75" s="59"/>
      <c r="H75" s="60"/>
      <c r="I75" s="60"/>
      <c r="J75" s="136">
        <f>IF(ISNUMBER($F75),IF(ISNUMBER(#REF!),ROUND($F75*#REF!,2),ROUND($F75*$E75,2)),IF(ISNUMBER(#REF!),ROUND($H75*#REF!,2),ROUND($H75*$E75,2)))</f>
        <v>0</v>
      </c>
      <c r="K75" s="49"/>
    </row>
    <row r="76" spans="1:11" ht="18.75" customHeight="1">
      <c r="A76" s="54" t="s">
        <v>298</v>
      </c>
      <c r="B76" s="43"/>
      <c r="C76" s="55" t="s">
        <v>299</v>
      </c>
      <c r="D76" s="56" t="s">
        <v>46</v>
      </c>
      <c r="E76" s="66">
        <v>600</v>
      </c>
      <c r="F76" s="58"/>
      <c r="G76" s="59"/>
      <c r="H76" s="60"/>
      <c r="I76" s="60"/>
      <c r="J76" s="136">
        <f>IF(ISNUMBER($F76),IF(ISNUMBER(#REF!),ROUND($F76*#REF!,2),ROUND($F76*$E76,2)),IF(ISNUMBER(#REF!),ROUND($H76*#REF!,2),ROUND($H76*$E76,2)))</f>
        <v>0</v>
      </c>
      <c r="K76" s="49"/>
    </row>
    <row r="77" spans="1:11" ht="27.75" customHeight="1">
      <c r="A77" s="54" t="s">
        <v>300</v>
      </c>
      <c r="B77" s="43"/>
      <c r="C77" s="55" t="s">
        <v>301</v>
      </c>
      <c r="D77" s="56" t="s">
        <v>48</v>
      </c>
      <c r="E77" s="57">
        <v>1</v>
      </c>
      <c r="F77" s="58"/>
      <c r="G77" s="59"/>
      <c r="H77" s="60"/>
      <c r="I77" s="60"/>
      <c r="J77" s="136">
        <f>IF(ISNUMBER($F77),IF(ISNUMBER(#REF!),ROUND($F77*#REF!,2),ROUND($F77*$E77,2)),IF(ISNUMBER(#REF!),ROUND($H77*#REF!,2),ROUND($H77*$E77,2)))</f>
        <v>0</v>
      </c>
      <c r="K77" s="49"/>
    </row>
    <row r="78" spans="1:11" ht="15" customHeight="1">
      <c r="A78" s="180" t="s">
        <v>302</v>
      </c>
      <c r="B78" s="181"/>
      <c r="C78" s="181"/>
      <c r="D78" s="181"/>
      <c r="E78" s="181"/>
      <c r="F78" s="181"/>
      <c r="J78" s="137">
        <f>SUM(J$52:J$61)+J$63+J$66+J$68+SUM(J$70:J$73)+SUM(J$75:J$77)</f>
        <v>0</v>
      </c>
      <c r="K78" s="138"/>
    </row>
    <row r="79" spans="1:11" ht="22.5" customHeight="1">
      <c r="A79" s="52" t="s">
        <v>303</v>
      </c>
      <c r="B79" s="43"/>
      <c r="C79" s="53" t="s">
        <v>304</v>
      </c>
      <c r="D79" s="45"/>
      <c r="E79" s="47"/>
      <c r="F79" s="47"/>
      <c r="G79" s="46"/>
      <c r="H79" s="46"/>
      <c r="I79" s="46"/>
      <c r="J79" s="135"/>
      <c r="K79" s="49"/>
    </row>
    <row r="80" spans="1:11" ht="27.75" customHeight="1">
      <c r="A80" s="54" t="s">
        <v>305</v>
      </c>
      <c r="B80" s="43"/>
      <c r="C80" s="55" t="s">
        <v>306</v>
      </c>
      <c r="D80" s="56" t="s">
        <v>33</v>
      </c>
      <c r="E80" s="57">
        <v>1</v>
      </c>
      <c r="F80" s="58"/>
      <c r="G80" s="59"/>
      <c r="H80" s="60"/>
      <c r="I80" s="60"/>
      <c r="J80" s="136">
        <f>IF(ISNUMBER($F80),IF(ISNUMBER(#REF!),ROUND($F80*#REF!,2),ROUND($F80*$E80,2)),IF(ISNUMBER(#REF!),ROUND($H80*#REF!,2),ROUND($H80*$E80,2)))</f>
        <v>0</v>
      </c>
      <c r="K80" s="49"/>
    </row>
    <row r="81" spans="1:11" ht="15" customHeight="1">
      <c r="A81" s="180" t="s">
        <v>307</v>
      </c>
      <c r="B81" s="181"/>
      <c r="C81" s="181"/>
      <c r="D81" s="181"/>
      <c r="E81" s="181"/>
      <c r="F81" s="181"/>
      <c r="J81" s="137">
        <f>J$80</f>
        <v>0</v>
      </c>
      <c r="K81" s="138"/>
    </row>
    <row r="82" spans="1:11" ht="22.5" customHeight="1">
      <c r="A82" s="52" t="s">
        <v>308</v>
      </c>
      <c r="B82" s="43"/>
      <c r="C82" s="53" t="s">
        <v>309</v>
      </c>
      <c r="D82" s="45"/>
      <c r="E82" s="47"/>
      <c r="F82" s="47"/>
      <c r="G82" s="46"/>
      <c r="H82" s="46"/>
      <c r="I82" s="46"/>
      <c r="J82" s="135"/>
      <c r="K82" s="49"/>
    </row>
    <row r="83" spans="1:11" ht="18.75" customHeight="1">
      <c r="A83" s="54" t="s">
        <v>310</v>
      </c>
      <c r="B83" s="43"/>
      <c r="C83" s="55" t="s">
        <v>311</v>
      </c>
      <c r="D83" s="45"/>
      <c r="E83" s="47"/>
      <c r="F83" s="47"/>
      <c r="G83" s="46"/>
      <c r="H83" s="46"/>
      <c r="I83" s="46"/>
      <c r="J83" s="135"/>
      <c r="K83" s="49"/>
    </row>
    <row r="84" spans="1:11" ht="27.75" customHeight="1">
      <c r="A84" s="54" t="s">
        <v>312</v>
      </c>
      <c r="B84" s="43"/>
      <c r="C84" s="63" t="s">
        <v>313</v>
      </c>
      <c r="D84" s="45"/>
      <c r="E84" s="47"/>
      <c r="F84" s="47"/>
      <c r="G84" s="46"/>
      <c r="H84" s="46"/>
      <c r="I84" s="46"/>
      <c r="J84" s="135"/>
      <c r="K84" s="49"/>
    </row>
    <row r="85" spans="1:11" ht="18.75" customHeight="1">
      <c r="A85" s="54" t="s">
        <v>314</v>
      </c>
      <c r="B85" s="43"/>
      <c r="C85" s="68" t="s">
        <v>246</v>
      </c>
      <c r="D85" s="56" t="s">
        <v>46</v>
      </c>
      <c r="E85" s="66">
        <v>600</v>
      </c>
      <c r="F85" s="58"/>
      <c r="G85" s="59"/>
      <c r="H85" s="60"/>
      <c r="I85" s="60"/>
      <c r="J85" s="136">
        <f>IF(ISNUMBER($F85),IF(ISNUMBER(#REF!),ROUND($F85*#REF!,2),ROUND($F85*$E85,2)),IF(ISNUMBER(#REF!),ROUND($H85*#REF!,2),ROUND($H85*$E85,2)))</f>
        <v>0</v>
      </c>
      <c r="K85" s="49"/>
    </row>
    <row r="86" spans="1:11" ht="18.75" customHeight="1">
      <c r="A86" s="54" t="s">
        <v>315</v>
      </c>
      <c r="B86" s="43"/>
      <c r="C86" s="68" t="s">
        <v>60</v>
      </c>
      <c r="D86" s="56" t="s">
        <v>40</v>
      </c>
      <c r="E86" s="62">
        <v>480</v>
      </c>
      <c r="F86" s="58"/>
      <c r="G86" s="59"/>
      <c r="H86" s="60"/>
      <c r="I86" s="60"/>
      <c r="J86" s="136">
        <f>IF(ISNUMBER($F86),IF(ISNUMBER(#REF!),ROUND($F86*#REF!,2),ROUND($F86*$E86,2)),IF(ISNUMBER(#REF!),ROUND($H86*#REF!,2),ROUND($H86*$E86,2)))</f>
        <v>0</v>
      </c>
      <c r="K86" s="49"/>
    </row>
    <row r="87" spans="1:11" ht="18.75" customHeight="1">
      <c r="A87" s="54" t="s">
        <v>316</v>
      </c>
      <c r="B87" s="43"/>
      <c r="C87" s="68" t="s">
        <v>317</v>
      </c>
      <c r="D87" s="56" t="s">
        <v>46</v>
      </c>
      <c r="E87" s="66">
        <v>700</v>
      </c>
      <c r="F87" s="58"/>
      <c r="G87" s="59"/>
      <c r="H87" s="60"/>
      <c r="I87" s="60"/>
      <c r="J87" s="136">
        <f>IF(ISNUMBER($F87),IF(ISNUMBER(#REF!),ROUND($F87*#REF!,2),ROUND($F87*$E87,2)),IF(ISNUMBER(#REF!),ROUND($H87*#REF!,2),ROUND($H87*$E87,2)))</f>
        <v>0</v>
      </c>
      <c r="K87" s="49"/>
    </row>
    <row r="88" spans="1:11" ht="18.75" customHeight="1">
      <c r="A88" s="54" t="s">
        <v>318</v>
      </c>
      <c r="B88" s="43"/>
      <c r="C88" s="68" t="s">
        <v>319</v>
      </c>
      <c r="D88" s="56" t="s">
        <v>46</v>
      </c>
      <c r="E88" s="66">
        <v>500</v>
      </c>
      <c r="F88" s="58"/>
      <c r="G88" s="59"/>
      <c r="H88" s="60"/>
      <c r="I88" s="60"/>
      <c r="J88" s="136">
        <f>IF(ISNUMBER($F88),IF(ISNUMBER(#REF!),ROUND($F88*#REF!,2),ROUND($F88*$E88,2)),IF(ISNUMBER(#REF!),ROUND($H88*#REF!,2),ROUND($H88*$E88,2)))</f>
        <v>0</v>
      </c>
      <c r="K88" s="49"/>
    </row>
    <row r="89" spans="1:11" ht="27.75" customHeight="1">
      <c r="A89" s="54" t="s">
        <v>320</v>
      </c>
      <c r="B89" s="43"/>
      <c r="C89" s="63" t="s">
        <v>321</v>
      </c>
      <c r="D89" s="56" t="s">
        <v>46</v>
      </c>
      <c r="E89" s="66">
        <v>700</v>
      </c>
      <c r="F89" s="58"/>
      <c r="G89" s="59"/>
      <c r="H89" s="60"/>
      <c r="I89" s="60"/>
      <c r="J89" s="136">
        <f>IF(ISNUMBER($F89),IF(ISNUMBER(#REF!),ROUND($F89*#REF!,2),ROUND($F89*$E89,2)),IF(ISNUMBER(#REF!),ROUND($H89*#REF!,2),ROUND($H89*$E89,2)))</f>
        <v>0</v>
      </c>
      <c r="K89" s="49"/>
    </row>
    <row r="90" spans="1:11" ht="18.75" customHeight="1">
      <c r="A90" s="54" t="s">
        <v>322</v>
      </c>
      <c r="B90" s="43"/>
      <c r="C90" s="63" t="s">
        <v>323</v>
      </c>
      <c r="D90" s="56" t="s">
        <v>40</v>
      </c>
      <c r="E90" s="62">
        <v>110</v>
      </c>
      <c r="F90" s="58"/>
      <c r="G90" s="59"/>
      <c r="H90" s="60"/>
      <c r="I90" s="60"/>
      <c r="J90" s="136">
        <f>IF(ISNUMBER($F90),IF(ISNUMBER(#REF!),ROUND($F90*#REF!,2),ROUND($F90*$E90,2)),IF(ISNUMBER(#REF!),ROUND($H90*#REF!,2),ROUND($H90*$E90,2)))</f>
        <v>0</v>
      </c>
      <c r="K90" s="49"/>
    </row>
    <row r="91" spans="1:11" ht="18.75" customHeight="1">
      <c r="A91" s="54" t="s">
        <v>324</v>
      </c>
      <c r="B91" s="43"/>
      <c r="C91" s="63" t="s">
        <v>325</v>
      </c>
      <c r="D91" s="56" t="s">
        <v>40</v>
      </c>
      <c r="E91" s="62">
        <v>165</v>
      </c>
      <c r="F91" s="58"/>
      <c r="G91" s="59"/>
      <c r="H91" s="60"/>
      <c r="I91" s="60"/>
      <c r="J91" s="136">
        <f>IF(ISNUMBER($F91),IF(ISNUMBER(#REF!),ROUND($F91*#REF!,2),ROUND($F91*$E91,2)),IF(ISNUMBER(#REF!),ROUND($H91*#REF!,2),ROUND($H91*$E91,2)))</f>
        <v>0</v>
      </c>
      <c r="K91" s="49"/>
    </row>
    <row r="92" spans="1:11" ht="18.75" customHeight="1">
      <c r="A92" s="54" t="s">
        <v>326</v>
      </c>
      <c r="B92" s="43"/>
      <c r="C92" s="63" t="s">
        <v>327</v>
      </c>
      <c r="D92" s="56" t="s">
        <v>40</v>
      </c>
      <c r="E92" s="62">
        <v>120</v>
      </c>
      <c r="F92" s="58"/>
      <c r="G92" s="59"/>
      <c r="H92" s="60"/>
      <c r="I92" s="60"/>
      <c r="J92" s="136">
        <f>IF(ISNUMBER($F92),IF(ISNUMBER(#REF!),ROUND($F92*#REF!,2),ROUND($F92*$E92,2)),IF(ISNUMBER(#REF!),ROUND($H92*#REF!,2),ROUND($H92*$E92,2)))</f>
        <v>0</v>
      </c>
      <c r="K92" s="49"/>
    </row>
    <row r="93" spans="1:11" ht="18.75" customHeight="1">
      <c r="A93" s="54" t="s">
        <v>328</v>
      </c>
      <c r="B93" s="43"/>
      <c r="C93" s="63" t="s">
        <v>329</v>
      </c>
      <c r="D93" s="56" t="s">
        <v>48</v>
      </c>
      <c r="E93" s="57">
        <v>9</v>
      </c>
      <c r="F93" s="58"/>
      <c r="G93" s="59"/>
      <c r="H93" s="60"/>
      <c r="I93" s="60"/>
      <c r="J93" s="136">
        <f>IF(ISNUMBER($F93),IF(ISNUMBER(#REF!),ROUND($F93*#REF!,2),ROUND($F93*$E93,2)),IF(ISNUMBER(#REF!),ROUND($H93*#REF!,2),ROUND($H93*$E93,2)))</f>
        <v>0</v>
      </c>
      <c r="K93" s="49"/>
    </row>
    <row r="94" spans="1:11" ht="18.75" customHeight="1">
      <c r="A94" s="54" t="s">
        <v>330</v>
      </c>
      <c r="B94" s="43"/>
      <c r="C94" s="63" t="s">
        <v>331</v>
      </c>
      <c r="D94" s="56" t="s">
        <v>48</v>
      </c>
      <c r="E94" s="57">
        <v>1000</v>
      </c>
      <c r="F94" s="58"/>
      <c r="G94" s="59"/>
      <c r="H94" s="60"/>
      <c r="I94" s="60"/>
      <c r="J94" s="136">
        <f>IF(ISNUMBER($F94),IF(ISNUMBER(#REF!),ROUND($F94*#REF!,2),ROUND($F94*$E94,2)),IF(ISNUMBER(#REF!),ROUND($H94*#REF!,2),ROUND($H94*$E94,2)))</f>
        <v>0</v>
      </c>
      <c r="K94" s="49"/>
    </row>
    <row r="95" spans="1:11" ht="18.75" customHeight="1">
      <c r="A95" s="54" t="s">
        <v>332</v>
      </c>
      <c r="B95" s="43"/>
      <c r="C95" s="63" t="s">
        <v>333</v>
      </c>
      <c r="D95" s="45"/>
      <c r="E95" s="47"/>
      <c r="F95" s="47"/>
      <c r="G95" s="46"/>
      <c r="H95" s="46"/>
      <c r="I95" s="46"/>
      <c r="J95" s="135"/>
      <c r="K95" s="49"/>
    </row>
    <row r="96" spans="1:11" ht="18.75" customHeight="1">
      <c r="A96" s="54" t="s">
        <v>334</v>
      </c>
      <c r="B96" s="43"/>
      <c r="C96" s="68" t="s">
        <v>335</v>
      </c>
      <c r="D96" s="56" t="s">
        <v>40</v>
      </c>
      <c r="E96" s="62">
        <v>10</v>
      </c>
      <c r="F96" s="58"/>
      <c r="G96" s="59"/>
      <c r="H96" s="60"/>
      <c r="I96" s="60"/>
      <c r="J96" s="136">
        <f>IF(ISNUMBER($F96),IF(ISNUMBER(#REF!),ROUND($F96*#REF!,2),ROUND($F96*$E96,2)),IF(ISNUMBER(#REF!),ROUND($H96*#REF!,2),ROUND($H96*$E96,2)))</f>
        <v>0</v>
      </c>
      <c r="K96" s="49"/>
    </row>
    <row r="97" spans="1:11" ht="18.75" customHeight="1">
      <c r="A97" s="54" t="s">
        <v>336</v>
      </c>
      <c r="B97" s="43"/>
      <c r="C97" s="63" t="s">
        <v>337</v>
      </c>
      <c r="D97" s="45"/>
      <c r="E97" s="47"/>
      <c r="F97" s="47"/>
      <c r="G97" s="46"/>
      <c r="H97" s="46"/>
      <c r="I97" s="46"/>
      <c r="J97" s="135"/>
      <c r="K97" s="49"/>
    </row>
    <row r="98" spans="1:11" ht="18.75" customHeight="1">
      <c r="A98" s="54" t="s">
        <v>338</v>
      </c>
      <c r="B98" s="43"/>
      <c r="C98" s="68" t="s">
        <v>339</v>
      </c>
      <c r="D98" s="56" t="s">
        <v>44</v>
      </c>
      <c r="E98" s="66">
        <v>48</v>
      </c>
      <c r="F98" s="58"/>
      <c r="G98" s="59"/>
      <c r="H98" s="60"/>
      <c r="I98" s="60"/>
      <c r="J98" s="136">
        <f>IF(ISNUMBER($F98),IF(ISNUMBER(#REF!),ROUND($F98*#REF!,2),ROUND($F98*$E98,2)),IF(ISNUMBER(#REF!),ROUND($H98*#REF!,2),ROUND($H98*$E98,2)))</f>
        <v>0</v>
      </c>
      <c r="K98" s="49"/>
    </row>
    <row r="99" spans="1:11" ht="18.75" customHeight="1">
      <c r="A99" s="54" t="s">
        <v>340</v>
      </c>
      <c r="B99" s="43"/>
      <c r="C99" s="68" t="s">
        <v>341</v>
      </c>
      <c r="D99" s="56" t="s">
        <v>44</v>
      </c>
      <c r="E99" s="66">
        <v>25</v>
      </c>
      <c r="F99" s="58"/>
      <c r="G99" s="59"/>
      <c r="H99" s="60"/>
      <c r="I99" s="60"/>
      <c r="J99" s="136">
        <f>IF(ISNUMBER($F99),IF(ISNUMBER(#REF!),ROUND($F99*#REF!,2),ROUND($F99*$E99,2)),IF(ISNUMBER(#REF!),ROUND($H99*#REF!,2),ROUND($H99*$E99,2)))</f>
        <v>0</v>
      </c>
      <c r="K99" s="49"/>
    </row>
    <row r="100" spans="1:11" ht="15" customHeight="1">
      <c r="A100" s="180"/>
      <c r="B100" s="181"/>
      <c r="C100" s="181"/>
      <c r="D100" s="181"/>
      <c r="E100" s="181"/>
      <c r="F100" s="181"/>
      <c r="J100" s="137">
        <f>SUM(J$85:J$94)+J$96+SUM(J$98:J$99)</f>
        <v>0</v>
      </c>
      <c r="K100" s="138"/>
    </row>
    <row r="101" spans="1:11" ht="27.75" customHeight="1">
      <c r="A101" s="54" t="s">
        <v>342</v>
      </c>
      <c r="B101" s="43"/>
      <c r="C101" s="55" t="s">
        <v>343</v>
      </c>
      <c r="D101" s="45"/>
      <c r="E101" s="47"/>
      <c r="F101" s="47"/>
      <c r="G101" s="46"/>
      <c r="H101" s="46"/>
      <c r="I101" s="46"/>
      <c r="J101" s="135"/>
      <c r="K101" s="49"/>
    </row>
    <row r="102" spans="1:11" ht="18.75" customHeight="1">
      <c r="A102" s="54" t="s">
        <v>344</v>
      </c>
      <c r="B102" s="43"/>
      <c r="C102" s="63" t="s">
        <v>345</v>
      </c>
      <c r="D102" s="45"/>
      <c r="E102" s="47"/>
      <c r="F102" s="47"/>
      <c r="G102" s="46"/>
      <c r="H102" s="46"/>
      <c r="I102" s="46"/>
      <c r="J102" s="135"/>
      <c r="K102" s="49"/>
    </row>
    <row r="103" spans="1:11" ht="18.75" customHeight="1">
      <c r="A103" s="54" t="s">
        <v>346</v>
      </c>
      <c r="B103" s="43"/>
      <c r="C103" s="68" t="s">
        <v>339</v>
      </c>
      <c r="D103" s="56" t="s">
        <v>44</v>
      </c>
      <c r="E103" s="66">
        <v>165</v>
      </c>
      <c r="F103" s="58"/>
      <c r="G103" s="59"/>
      <c r="H103" s="60"/>
      <c r="I103" s="60"/>
      <c r="J103" s="136">
        <f>IF(ISNUMBER($F103),IF(ISNUMBER(#REF!),ROUND($F103*#REF!,2),ROUND($F103*$E103,2)),IF(ISNUMBER(#REF!),ROUND($H103*#REF!,2),ROUND($H103*$E103,2)))</f>
        <v>0</v>
      </c>
      <c r="K103" s="49"/>
    </row>
    <row r="104" spans="1:11" ht="27.75" customHeight="1">
      <c r="A104" s="54" t="s">
        <v>347</v>
      </c>
      <c r="B104" s="43"/>
      <c r="C104" s="68" t="s">
        <v>348</v>
      </c>
      <c r="D104" s="56" t="s">
        <v>44</v>
      </c>
      <c r="E104" s="66">
        <v>5</v>
      </c>
      <c r="F104" s="58"/>
      <c r="G104" s="59"/>
      <c r="H104" s="60"/>
      <c r="I104" s="60"/>
      <c r="J104" s="136">
        <f>IF(ISNUMBER($F104),IF(ISNUMBER(#REF!),ROUND($F104*#REF!,2),ROUND($F104*$E104,2)),IF(ISNUMBER(#REF!),ROUND($H104*#REF!,2),ROUND($H104*$E104,2)))</f>
        <v>0</v>
      </c>
      <c r="K104" s="49"/>
    </row>
    <row r="105" spans="1:11" ht="18.75" customHeight="1">
      <c r="A105" s="54" t="s">
        <v>349</v>
      </c>
      <c r="B105" s="43"/>
      <c r="C105" s="63" t="s">
        <v>350</v>
      </c>
      <c r="D105" s="56" t="s">
        <v>48</v>
      </c>
      <c r="E105" s="57">
        <v>15</v>
      </c>
      <c r="F105" s="58"/>
      <c r="G105" s="59"/>
      <c r="H105" s="60"/>
      <c r="I105" s="60"/>
      <c r="J105" s="136">
        <f>IF(ISNUMBER($F105),IF(ISNUMBER(#REF!),ROUND($F105*#REF!,2),ROUND($F105*$E105,2)),IF(ISNUMBER(#REF!),ROUND($H105*#REF!,2),ROUND($H105*$E105,2)))</f>
        <v>0</v>
      </c>
      <c r="K105" s="49"/>
    </row>
    <row r="106" spans="1:11" ht="18.75" customHeight="1">
      <c r="A106" s="54" t="s">
        <v>351</v>
      </c>
      <c r="B106" s="43"/>
      <c r="C106" s="63" t="s">
        <v>352</v>
      </c>
      <c r="D106" s="56" t="s">
        <v>48</v>
      </c>
      <c r="E106" s="57">
        <v>1</v>
      </c>
      <c r="F106" s="58"/>
      <c r="G106" s="59"/>
      <c r="H106" s="60"/>
      <c r="I106" s="60"/>
      <c r="J106" s="136">
        <f>IF(ISNUMBER($F106),IF(ISNUMBER(#REF!),ROUND($F106*#REF!,2),ROUND($F106*$E106,2)),IF(ISNUMBER(#REF!),ROUND($H106*#REF!,2),ROUND($H106*$E106,2)))</f>
        <v>0</v>
      </c>
      <c r="K106" s="49"/>
    </row>
    <row r="107" spans="1:11" ht="15" customHeight="1">
      <c r="A107" s="180"/>
      <c r="B107" s="181"/>
      <c r="C107" s="181"/>
      <c r="D107" s="181"/>
      <c r="E107" s="181"/>
      <c r="F107" s="181"/>
      <c r="J107" s="137">
        <f>SUM(J$103:J$106)</f>
        <v>0</v>
      </c>
      <c r="K107" s="138"/>
    </row>
    <row r="108" spans="1:11" ht="15" customHeight="1">
      <c r="A108" s="180" t="s">
        <v>353</v>
      </c>
      <c r="B108" s="181"/>
      <c r="C108" s="181"/>
      <c r="D108" s="181"/>
      <c r="E108" s="181"/>
      <c r="F108" s="181"/>
      <c r="J108" s="137">
        <f>SUM(J$85:J$94)+J$96+SUM(J$98:J$99)+SUM(J$103:J$106)</f>
        <v>0</v>
      </c>
      <c r="K108" s="138"/>
    </row>
    <row r="109" spans="1:11" ht="22.5" customHeight="1">
      <c r="A109" s="52" t="s">
        <v>354</v>
      </c>
      <c r="B109" s="43"/>
      <c r="C109" s="53" t="s">
        <v>84</v>
      </c>
      <c r="D109" s="45"/>
      <c r="E109" s="47"/>
      <c r="F109" s="47"/>
      <c r="G109" s="46"/>
      <c r="H109" s="46"/>
      <c r="I109" s="46"/>
      <c r="J109" s="135"/>
      <c r="K109" s="49"/>
    </row>
    <row r="110" spans="1:11" ht="18.75" customHeight="1">
      <c r="A110" s="54" t="s">
        <v>355</v>
      </c>
      <c r="B110" s="43"/>
      <c r="C110" s="55" t="s">
        <v>68</v>
      </c>
      <c r="D110" s="45"/>
      <c r="E110" s="47"/>
      <c r="F110" s="47"/>
      <c r="G110" s="46"/>
      <c r="H110" s="46"/>
      <c r="I110" s="46"/>
      <c r="J110" s="135"/>
      <c r="K110" s="49"/>
    </row>
    <row r="111" spans="1:11" ht="18.75" customHeight="1">
      <c r="A111" s="54" t="s">
        <v>356</v>
      </c>
      <c r="B111" s="43"/>
      <c r="C111" s="63" t="s">
        <v>69</v>
      </c>
      <c r="D111" s="56" t="s">
        <v>40</v>
      </c>
      <c r="E111" s="62">
        <v>1250</v>
      </c>
      <c r="F111" s="58"/>
      <c r="G111" s="59"/>
      <c r="H111" s="60"/>
      <c r="I111" s="60"/>
      <c r="J111" s="136">
        <f>IF(ISNUMBER($F111),IF(ISNUMBER(#REF!),ROUND($F111*#REF!,2),ROUND($F111*$E111,2)),IF(ISNUMBER(#REF!),ROUND($H111*#REF!,2),ROUND($H111*$E111,2)))</f>
        <v>0</v>
      </c>
      <c r="K111" s="49"/>
    </row>
    <row r="112" spans="1:11" ht="15" customHeight="1">
      <c r="A112" s="180"/>
      <c r="B112" s="181"/>
      <c r="C112" s="181"/>
      <c r="D112" s="181"/>
      <c r="E112" s="181"/>
      <c r="F112" s="181"/>
      <c r="J112" s="137">
        <f>J$111</f>
        <v>0</v>
      </c>
      <c r="K112" s="138"/>
    </row>
    <row r="113" spans="1:11" ht="18.75" customHeight="1">
      <c r="A113" s="54" t="s">
        <v>357</v>
      </c>
      <c r="B113" s="43"/>
      <c r="C113" s="55" t="s">
        <v>70</v>
      </c>
      <c r="D113" s="45"/>
      <c r="E113" s="47"/>
      <c r="F113" s="47"/>
      <c r="G113" s="46"/>
      <c r="H113" s="46"/>
      <c r="I113" s="46"/>
      <c r="J113" s="135"/>
      <c r="K113" s="49"/>
    </row>
    <row r="114" spans="1:11" ht="18.75" customHeight="1">
      <c r="A114" s="54" t="s">
        <v>358</v>
      </c>
      <c r="B114" s="43"/>
      <c r="C114" s="63" t="s">
        <v>71</v>
      </c>
      <c r="D114" s="56" t="s">
        <v>46</v>
      </c>
      <c r="E114" s="66">
        <v>810</v>
      </c>
      <c r="F114" s="58"/>
      <c r="G114" s="59"/>
      <c r="H114" s="60"/>
      <c r="I114" s="60"/>
      <c r="J114" s="136">
        <f>IF(ISNUMBER($F114),IF(ISNUMBER(#REF!),ROUND($F114*#REF!,2),ROUND($F114*$E114,2)),IF(ISNUMBER(#REF!),ROUND($H114*#REF!,2),ROUND($H114*$E114,2)))</f>
        <v>0</v>
      </c>
      <c r="K114" s="49"/>
    </row>
    <row r="115" spans="1:11" ht="18.75" customHeight="1">
      <c r="A115" s="54" t="s">
        <v>359</v>
      </c>
      <c r="B115" s="43"/>
      <c r="C115" s="63" t="s">
        <v>85</v>
      </c>
      <c r="D115" s="56" t="s">
        <v>46</v>
      </c>
      <c r="E115" s="66">
        <v>880</v>
      </c>
      <c r="F115" s="58"/>
      <c r="G115" s="59"/>
      <c r="H115" s="60"/>
      <c r="I115" s="60"/>
      <c r="J115" s="136">
        <f>IF(ISNUMBER($F115),IF(ISNUMBER(#REF!),ROUND($F115*#REF!,2),ROUND($F115*$E115,2)),IF(ISNUMBER(#REF!),ROUND($H115*#REF!,2),ROUND($H115*$E115,2)))</f>
        <v>0</v>
      </c>
      <c r="K115" s="49"/>
    </row>
    <row r="116" spans="1:11" ht="15" customHeight="1">
      <c r="A116" s="180"/>
      <c r="B116" s="181"/>
      <c r="C116" s="181"/>
      <c r="D116" s="181"/>
      <c r="E116" s="181"/>
      <c r="F116" s="181"/>
      <c r="J116" s="137">
        <f>SUM(J$114:J$115)</f>
        <v>0</v>
      </c>
      <c r="K116" s="138"/>
    </row>
    <row r="117" spans="1:11" ht="18.75" customHeight="1">
      <c r="A117" s="54" t="s">
        <v>360</v>
      </c>
      <c r="B117" s="43"/>
      <c r="C117" s="55" t="s">
        <v>72</v>
      </c>
      <c r="D117" s="45"/>
      <c r="E117" s="47"/>
      <c r="F117" s="47"/>
      <c r="G117" s="46"/>
      <c r="H117" s="46"/>
      <c r="I117" s="46"/>
      <c r="J117" s="135"/>
      <c r="K117" s="49"/>
    </row>
    <row r="118" spans="1:11" ht="18.75" customHeight="1">
      <c r="A118" s="54" t="s">
        <v>361</v>
      </c>
      <c r="B118" s="43"/>
      <c r="C118" s="63" t="s">
        <v>73</v>
      </c>
      <c r="D118" s="56" t="s">
        <v>44</v>
      </c>
      <c r="E118" s="66">
        <v>130</v>
      </c>
      <c r="F118" s="58"/>
      <c r="G118" s="59"/>
      <c r="H118" s="60"/>
      <c r="I118" s="60"/>
      <c r="J118" s="136">
        <f>IF(ISNUMBER($F118),IF(ISNUMBER(#REF!),ROUND($F118*#REF!,2),ROUND($F118*$E118,2)),IF(ISNUMBER(#REF!),ROUND($H118*#REF!,2),ROUND($H118*$E118,2)))</f>
        <v>0</v>
      </c>
      <c r="K118" s="49"/>
    </row>
    <row r="119" spans="1:11" ht="15" customHeight="1">
      <c r="A119" s="180"/>
      <c r="B119" s="181"/>
      <c r="C119" s="181"/>
      <c r="D119" s="181"/>
      <c r="E119" s="181"/>
      <c r="F119" s="181"/>
      <c r="J119" s="137">
        <f>J$118</f>
        <v>0</v>
      </c>
      <c r="K119" s="138"/>
    </row>
    <row r="120" spans="1:11" ht="18.75" customHeight="1">
      <c r="A120" s="54" t="s">
        <v>362</v>
      </c>
      <c r="B120" s="43"/>
      <c r="C120" s="55" t="s">
        <v>86</v>
      </c>
      <c r="D120" s="45"/>
      <c r="E120" s="47"/>
      <c r="F120" s="47"/>
      <c r="G120" s="46"/>
      <c r="H120" s="46"/>
      <c r="I120" s="46"/>
      <c r="J120" s="135"/>
      <c r="K120" s="49"/>
    </row>
    <row r="121" spans="1:11" ht="18.75" customHeight="1">
      <c r="A121" s="54" t="s">
        <v>363</v>
      </c>
      <c r="B121" s="43"/>
      <c r="C121" s="63" t="s">
        <v>87</v>
      </c>
      <c r="D121" s="56" t="s">
        <v>44</v>
      </c>
      <c r="E121" s="66">
        <v>250</v>
      </c>
      <c r="F121" s="58"/>
      <c r="G121" s="59"/>
      <c r="H121" s="60"/>
      <c r="I121" s="60"/>
      <c r="J121" s="136">
        <f>IF(ISNUMBER($F121),IF(ISNUMBER(#REF!),ROUND($F121*#REF!,2),ROUND($F121*$E121,2)),IF(ISNUMBER(#REF!),ROUND($H121*#REF!,2),ROUND($H121*$E121,2)))</f>
        <v>0</v>
      </c>
      <c r="K121" s="49"/>
    </row>
    <row r="122" spans="1:11" ht="18.75" customHeight="1">
      <c r="A122" s="54" t="s">
        <v>364</v>
      </c>
      <c r="B122" s="43"/>
      <c r="C122" s="63" t="s">
        <v>88</v>
      </c>
      <c r="D122" s="56" t="s">
        <v>44</v>
      </c>
      <c r="E122" s="66">
        <v>45</v>
      </c>
      <c r="F122" s="58"/>
      <c r="G122" s="59"/>
      <c r="H122" s="60"/>
      <c r="I122" s="60"/>
      <c r="J122" s="136">
        <f>IF(ISNUMBER($F122),IF(ISNUMBER(#REF!),ROUND($F122*#REF!,2),ROUND($F122*$E122,2)),IF(ISNUMBER(#REF!),ROUND($H122*#REF!,2),ROUND($H122*$E122,2)))</f>
        <v>0</v>
      </c>
      <c r="K122" s="49"/>
    </row>
    <row r="123" spans="1:11" ht="18.75" customHeight="1">
      <c r="A123" s="54" t="s">
        <v>365</v>
      </c>
      <c r="B123" s="43"/>
      <c r="C123" s="63" t="s">
        <v>89</v>
      </c>
      <c r="D123" s="56" t="s">
        <v>44</v>
      </c>
      <c r="E123" s="66">
        <v>45</v>
      </c>
      <c r="F123" s="58"/>
      <c r="G123" s="59"/>
      <c r="H123" s="60"/>
      <c r="I123" s="60"/>
      <c r="J123" s="136">
        <f>IF(ISNUMBER($F123),IF(ISNUMBER(#REF!),ROUND($F123*#REF!,2),ROUND($F123*$E123,2)),IF(ISNUMBER(#REF!),ROUND($H123*#REF!,2),ROUND($H123*$E123,2)))</f>
        <v>0</v>
      </c>
      <c r="K123" s="49"/>
    </row>
    <row r="124" spans="1:11" ht="18.75" customHeight="1">
      <c r="A124" s="54" t="s">
        <v>366</v>
      </c>
      <c r="B124" s="43"/>
      <c r="C124" s="63" t="s">
        <v>90</v>
      </c>
      <c r="D124" s="56" t="s">
        <v>44</v>
      </c>
      <c r="E124" s="66">
        <v>130</v>
      </c>
      <c r="F124" s="58"/>
      <c r="G124" s="59"/>
      <c r="H124" s="60"/>
      <c r="I124" s="60"/>
      <c r="J124" s="136">
        <f>IF(ISNUMBER($F124),IF(ISNUMBER(#REF!),ROUND($F124*#REF!,2),ROUND($F124*$E124,2)),IF(ISNUMBER(#REF!),ROUND($H124*#REF!,2),ROUND($H124*$E124,2)))</f>
        <v>0</v>
      </c>
      <c r="K124" s="49"/>
    </row>
    <row r="125" spans="1:11" ht="15" customHeight="1">
      <c r="A125" s="180"/>
      <c r="B125" s="181"/>
      <c r="C125" s="181"/>
      <c r="D125" s="181"/>
      <c r="E125" s="181"/>
      <c r="F125" s="181"/>
      <c r="J125" s="137">
        <f>SUM(J$121:J$124)</f>
        <v>0</v>
      </c>
      <c r="K125" s="138"/>
    </row>
    <row r="126" spans="1:11" ht="18.75" customHeight="1">
      <c r="A126" s="54" t="s">
        <v>367</v>
      </c>
      <c r="B126" s="43"/>
      <c r="C126" s="55" t="s">
        <v>91</v>
      </c>
      <c r="D126" s="45"/>
      <c r="E126" s="47"/>
      <c r="F126" s="47"/>
      <c r="G126" s="46"/>
      <c r="H126" s="46"/>
      <c r="I126" s="46"/>
      <c r="J126" s="135"/>
      <c r="K126" s="49"/>
    </row>
    <row r="127" spans="1:11" ht="18.75" customHeight="1">
      <c r="A127" s="54" t="s">
        <v>368</v>
      </c>
      <c r="B127" s="43"/>
      <c r="C127" s="63" t="s">
        <v>92</v>
      </c>
      <c r="D127" s="56" t="s">
        <v>48</v>
      </c>
      <c r="E127" s="57">
        <v>1</v>
      </c>
      <c r="F127" s="58"/>
      <c r="G127" s="59"/>
      <c r="H127" s="60"/>
      <c r="I127" s="60"/>
      <c r="J127" s="136">
        <f>IF(ISNUMBER($F127),IF(ISNUMBER(#REF!),ROUND($F127*#REF!,2),ROUND($F127*$E127,2)),IF(ISNUMBER(#REF!),ROUND($H127*#REF!,2),ROUND($H127*$E127,2)))</f>
        <v>0</v>
      </c>
      <c r="K127" s="49"/>
    </row>
    <row r="128" spans="1:11" ht="15" customHeight="1">
      <c r="A128" s="180"/>
      <c r="B128" s="181"/>
      <c r="C128" s="181"/>
      <c r="D128" s="181"/>
      <c r="E128" s="181"/>
      <c r="F128" s="181"/>
      <c r="J128" s="137">
        <f>J$127</f>
        <v>0</v>
      </c>
      <c r="K128" s="138"/>
    </row>
    <row r="129" spans="1:11" ht="18.75" customHeight="1">
      <c r="A129" s="54" t="s">
        <v>369</v>
      </c>
      <c r="B129" s="43"/>
      <c r="C129" s="55" t="s">
        <v>74</v>
      </c>
      <c r="D129" s="45"/>
      <c r="E129" s="47"/>
      <c r="F129" s="47"/>
      <c r="G129" s="46"/>
      <c r="H129" s="46"/>
      <c r="I129" s="46"/>
      <c r="J129" s="135"/>
      <c r="K129" s="49"/>
    </row>
    <row r="130" spans="1:11" ht="18.75" customHeight="1">
      <c r="A130" s="54" t="s">
        <v>370</v>
      </c>
      <c r="B130" s="43"/>
      <c r="C130" s="63" t="s">
        <v>75</v>
      </c>
      <c r="D130" s="56" t="s">
        <v>40</v>
      </c>
      <c r="E130" s="62">
        <v>50</v>
      </c>
      <c r="F130" s="58"/>
      <c r="G130" s="59"/>
      <c r="H130" s="60"/>
      <c r="I130" s="60"/>
      <c r="J130" s="136">
        <f>IF(ISNUMBER($F130),IF(ISNUMBER(#REF!),ROUND($F130*#REF!,2),ROUND($F130*$E130,2)),IF(ISNUMBER(#REF!),ROUND($H130*#REF!,2),ROUND($H130*$E130,2)))</f>
        <v>0</v>
      </c>
      <c r="K130" s="49"/>
    </row>
    <row r="131" spans="1:11" ht="18.75" customHeight="1">
      <c r="A131" s="54" t="s">
        <v>371</v>
      </c>
      <c r="B131" s="43"/>
      <c r="C131" s="63" t="s">
        <v>76</v>
      </c>
      <c r="D131" s="56" t="s">
        <v>40</v>
      </c>
      <c r="E131" s="62">
        <v>240</v>
      </c>
      <c r="F131" s="58"/>
      <c r="G131" s="59"/>
      <c r="H131" s="60"/>
      <c r="I131" s="60"/>
      <c r="J131" s="136">
        <f>IF(ISNUMBER($F131),IF(ISNUMBER(#REF!),ROUND($F131*#REF!,2),ROUND($F131*$E131,2)),IF(ISNUMBER(#REF!),ROUND($H131*#REF!,2),ROUND($H131*$E131,2)))</f>
        <v>0</v>
      </c>
      <c r="K131" s="49"/>
    </row>
    <row r="132" spans="1:11" ht="15" customHeight="1">
      <c r="A132" s="180"/>
      <c r="B132" s="181"/>
      <c r="C132" s="181"/>
      <c r="D132" s="181"/>
      <c r="E132" s="181"/>
      <c r="F132" s="181"/>
      <c r="J132" s="137">
        <f>SUM(J$130:J$131)</f>
        <v>0</v>
      </c>
      <c r="K132" s="138"/>
    </row>
    <row r="133" spans="1:11" ht="18.75" customHeight="1">
      <c r="A133" s="54" t="s">
        <v>372</v>
      </c>
      <c r="B133" s="43"/>
      <c r="C133" s="55" t="s">
        <v>50</v>
      </c>
      <c r="D133" s="45"/>
      <c r="E133" s="47"/>
      <c r="F133" s="47"/>
      <c r="G133" s="46"/>
      <c r="H133" s="46"/>
      <c r="I133" s="46"/>
      <c r="J133" s="135"/>
      <c r="K133" s="49"/>
    </row>
    <row r="134" spans="1:11" ht="18.75" customHeight="1">
      <c r="A134" s="54" t="s">
        <v>373</v>
      </c>
      <c r="B134" s="43"/>
      <c r="C134" s="63" t="s">
        <v>77</v>
      </c>
      <c r="D134" s="56" t="s">
        <v>40</v>
      </c>
      <c r="E134" s="62">
        <v>220</v>
      </c>
      <c r="F134" s="58"/>
      <c r="G134" s="59"/>
      <c r="H134" s="60"/>
      <c r="I134" s="60"/>
      <c r="J134" s="136">
        <f>IF(ISNUMBER($F134),IF(ISNUMBER(#REF!),ROUND($F134*#REF!,2),ROUND($F134*$E134,2)),IF(ISNUMBER(#REF!),ROUND($H134*#REF!,2),ROUND($H134*$E134,2)))</f>
        <v>0</v>
      </c>
      <c r="K134" s="49"/>
    </row>
    <row r="135" spans="1:11" ht="18.75" customHeight="1">
      <c r="A135" s="54" t="s">
        <v>374</v>
      </c>
      <c r="B135" s="43"/>
      <c r="C135" s="63" t="s">
        <v>78</v>
      </c>
      <c r="D135" s="56" t="s">
        <v>40</v>
      </c>
      <c r="E135" s="62">
        <v>80</v>
      </c>
      <c r="F135" s="58"/>
      <c r="G135" s="59"/>
      <c r="H135" s="60"/>
      <c r="I135" s="60"/>
      <c r="J135" s="136">
        <f>IF(ISNUMBER($F135),IF(ISNUMBER(#REF!),ROUND($F135*#REF!,2),ROUND($F135*$E135,2)),IF(ISNUMBER(#REF!),ROUND($H135*#REF!,2),ROUND($H135*$E135,2)))</f>
        <v>0</v>
      </c>
      <c r="K135" s="49"/>
    </row>
    <row r="136" spans="1:11" ht="18.75" customHeight="1">
      <c r="A136" s="54" t="s">
        <v>375</v>
      </c>
      <c r="B136" s="43"/>
      <c r="C136" s="63" t="s">
        <v>51</v>
      </c>
      <c r="D136" s="56" t="s">
        <v>40</v>
      </c>
      <c r="E136" s="62">
        <v>650</v>
      </c>
      <c r="F136" s="58"/>
      <c r="G136" s="59"/>
      <c r="H136" s="60"/>
      <c r="I136" s="60"/>
      <c r="J136" s="136">
        <f>IF(ISNUMBER($F136),IF(ISNUMBER(#REF!),ROUND($F136*#REF!,2),ROUND($F136*$E136,2)),IF(ISNUMBER(#REF!),ROUND($H136*#REF!,2),ROUND($H136*$E136,2)))</f>
        <v>0</v>
      </c>
      <c r="K136" s="49"/>
    </row>
    <row r="137" spans="1:11" ht="15" customHeight="1">
      <c r="A137" s="180"/>
      <c r="B137" s="181"/>
      <c r="C137" s="181"/>
      <c r="D137" s="181"/>
      <c r="E137" s="181"/>
      <c r="F137" s="181"/>
      <c r="J137" s="137">
        <f>SUM(J$134:J$136)</f>
        <v>0</v>
      </c>
      <c r="K137" s="138"/>
    </row>
    <row r="138" spans="1:11" ht="18.75" customHeight="1">
      <c r="A138" s="54" t="s">
        <v>376</v>
      </c>
      <c r="B138" s="43"/>
      <c r="C138" s="55" t="s">
        <v>47</v>
      </c>
      <c r="D138" s="56"/>
      <c r="E138" s="67"/>
      <c r="F138" s="58"/>
      <c r="G138" s="59"/>
      <c r="H138" s="60"/>
      <c r="I138" s="60"/>
      <c r="J138" s="136"/>
      <c r="K138" s="49"/>
    </row>
    <row r="139" spans="1:11" ht="18.75" customHeight="1">
      <c r="A139" s="54" t="s">
        <v>377</v>
      </c>
      <c r="B139" s="43"/>
      <c r="C139" s="63" t="s">
        <v>93</v>
      </c>
      <c r="D139" s="56"/>
      <c r="E139" s="67"/>
      <c r="F139" s="58"/>
      <c r="G139" s="59"/>
      <c r="H139" s="60"/>
      <c r="I139" s="60"/>
      <c r="J139" s="136"/>
      <c r="K139" s="49"/>
    </row>
    <row r="140" spans="1:11" ht="18.75" customHeight="1">
      <c r="A140" s="54" t="s">
        <v>378</v>
      </c>
      <c r="B140" s="43"/>
      <c r="C140" s="68" t="s">
        <v>94</v>
      </c>
      <c r="D140" s="56" t="s">
        <v>48</v>
      </c>
      <c r="E140" s="57">
        <v>1</v>
      </c>
      <c r="F140" s="58"/>
      <c r="G140" s="59"/>
      <c r="H140" s="60"/>
      <c r="I140" s="60"/>
      <c r="J140" s="136">
        <f>IF(ISNUMBER($F140),IF(ISNUMBER(#REF!),ROUND($F140*#REF!,2),ROUND($F140*$E140,2)),IF(ISNUMBER(#REF!),ROUND($H140*#REF!,2),ROUND($H140*$E140,2)))</f>
        <v>0</v>
      </c>
      <c r="K140" s="49"/>
    </row>
    <row r="141" spans="1:11" ht="18.75" customHeight="1">
      <c r="A141" s="54" t="s">
        <v>379</v>
      </c>
      <c r="B141" s="43"/>
      <c r="C141" s="63" t="s">
        <v>674</v>
      </c>
      <c r="D141" s="56"/>
      <c r="E141" s="57"/>
      <c r="F141" s="58"/>
      <c r="G141" s="59"/>
      <c r="H141" s="60"/>
      <c r="I141" s="60"/>
      <c r="J141" s="136"/>
      <c r="K141" s="49"/>
    </row>
    <row r="142" spans="1:11" ht="18.75" customHeight="1">
      <c r="A142" s="54" t="s">
        <v>380</v>
      </c>
      <c r="B142" s="43"/>
      <c r="C142" s="68" t="s">
        <v>94</v>
      </c>
      <c r="D142" s="56" t="s">
        <v>48</v>
      </c>
      <c r="E142" s="57">
        <v>2</v>
      </c>
      <c r="F142" s="58"/>
      <c r="G142" s="59"/>
      <c r="H142" s="60"/>
      <c r="I142" s="60"/>
      <c r="J142" s="136">
        <f>IF(ISNUMBER($F142),IF(ISNUMBER(#REF!),ROUND($F142*#REF!,2),ROUND($F142*$E142,2)),IF(ISNUMBER(#REF!),ROUND($H142*#REF!,2),ROUND($H142*$E142,2)))</f>
        <v>0</v>
      </c>
      <c r="K142" s="49"/>
    </row>
    <row r="143" spans="1:11" ht="18.75" customHeight="1">
      <c r="A143" s="54" t="s">
        <v>381</v>
      </c>
      <c r="B143" s="43"/>
      <c r="C143" s="68" t="s">
        <v>95</v>
      </c>
      <c r="D143" s="56" t="s">
        <v>48</v>
      </c>
      <c r="E143" s="57">
        <v>1</v>
      </c>
      <c r="F143" s="58"/>
      <c r="G143" s="59"/>
      <c r="H143" s="60"/>
      <c r="I143" s="60"/>
      <c r="J143" s="136">
        <f>IF(ISNUMBER($F143),IF(ISNUMBER(#REF!),ROUND($F143*#REF!,2),ROUND($F143*$E143,2)),IF(ISNUMBER(#REF!),ROUND($H143*#REF!,2),ROUND($H143*$E143,2)))</f>
        <v>0</v>
      </c>
      <c r="K143" s="49"/>
    </row>
    <row r="144" spans="1:11" ht="15" customHeight="1">
      <c r="A144" s="180"/>
      <c r="B144" s="181"/>
      <c r="C144" s="181"/>
      <c r="D144" s="181"/>
      <c r="E144" s="181"/>
      <c r="F144" s="181"/>
      <c r="J144" s="137">
        <f>SUM(J$139:J$143)</f>
        <v>0</v>
      </c>
      <c r="K144" s="138"/>
    </row>
    <row r="145" spans="1:11" ht="18.75" customHeight="1">
      <c r="A145" s="54" t="s">
        <v>382</v>
      </c>
      <c r="B145" s="43"/>
      <c r="C145" s="55" t="s">
        <v>49</v>
      </c>
      <c r="D145" s="45"/>
      <c r="E145" s="47"/>
      <c r="F145" s="47"/>
      <c r="G145" s="46"/>
      <c r="H145" s="46"/>
      <c r="I145" s="46"/>
      <c r="J145" s="135"/>
      <c r="K145" s="49"/>
    </row>
    <row r="146" spans="1:11" ht="18.75" customHeight="1">
      <c r="A146" s="54" t="s">
        <v>383</v>
      </c>
      <c r="B146" s="43"/>
      <c r="C146" s="63" t="s">
        <v>79</v>
      </c>
      <c r="D146" s="56" t="s">
        <v>48</v>
      </c>
      <c r="E146" s="57">
        <v>10</v>
      </c>
      <c r="F146" s="58"/>
      <c r="G146" s="59"/>
      <c r="H146" s="60"/>
      <c r="I146" s="60"/>
      <c r="J146" s="136">
        <f>IF(ISNUMBER($F146),IF(ISNUMBER(#REF!),ROUND($F146*#REF!,2),ROUND($F146*$E146,2)),IF(ISNUMBER(#REF!),ROUND($H146*#REF!,2),ROUND($H146*$E146,2)))</f>
        <v>0</v>
      </c>
      <c r="K146" s="49"/>
    </row>
    <row r="147" spans="1:11" ht="15" customHeight="1">
      <c r="A147" s="180"/>
      <c r="B147" s="181"/>
      <c r="C147" s="181"/>
      <c r="D147" s="181"/>
      <c r="E147" s="181"/>
      <c r="F147" s="181"/>
      <c r="J147" s="137">
        <f>J$146</f>
        <v>0</v>
      </c>
      <c r="K147" s="138"/>
    </row>
    <row r="148" spans="1:11" ht="18.75" customHeight="1">
      <c r="A148" s="54" t="s">
        <v>384</v>
      </c>
      <c r="B148" s="43"/>
      <c r="C148" s="55" t="s">
        <v>80</v>
      </c>
      <c r="D148" s="45"/>
      <c r="E148" s="47"/>
      <c r="F148" s="47"/>
      <c r="G148" s="46"/>
      <c r="H148" s="46"/>
      <c r="I148" s="46"/>
      <c r="J148" s="135"/>
      <c r="K148" s="49"/>
    </row>
    <row r="149" spans="1:11" ht="18.75" customHeight="1">
      <c r="A149" s="54" t="s">
        <v>385</v>
      </c>
      <c r="B149" s="43"/>
      <c r="C149" s="63" t="s">
        <v>81</v>
      </c>
      <c r="D149" s="56" t="s">
        <v>48</v>
      </c>
      <c r="E149" s="57">
        <v>16</v>
      </c>
      <c r="F149" s="58"/>
      <c r="G149" s="59"/>
      <c r="H149" s="60"/>
      <c r="I149" s="60"/>
      <c r="J149" s="136">
        <f>IF(ISNUMBER($F149),IF(ISNUMBER(#REF!),ROUND($F149*#REF!,2),ROUND($F149*$E149,2)),IF(ISNUMBER(#REF!),ROUND($H149*#REF!,2),ROUND($H149*$E149,2)))</f>
        <v>0</v>
      </c>
      <c r="K149" s="49"/>
    </row>
    <row r="150" spans="1:11" ht="15" customHeight="1">
      <c r="A150" s="180"/>
      <c r="B150" s="181"/>
      <c r="C150" s="181"/>
      <c r="D150" s="181"/>
      <c r="E150" s="181"/>
      <c r="F150" s="181"/>
      <c r="J150" s="137">
        <f>J$149</f>
        <v>0</v>
      </c>
      <c r="K150" s="138"/>
    </row>
    <row r="151" spans="1:11" ht="18.75" customHeight="1">
      <c r="A151" s="54" t="s">
        <v>386</v>
      </c>
      <c r="B151" s="43"/>
      <c r="C151" s="55" t="s">
        <v>98</v>
      </c>
      <c r="D151" s="56"/>
      <c r="E151" s="66"/>
      <c r="F151" s="58"/>
      <c r="G151" s="59"/>
      <c r="H151" s="60"/>
      <c r="I151" s="60"/>
      <c r="J151" s="136"/>
      <c r="K151" s="49"/>
    </row>
    <row r="152" spans="1:11" ht="27.75" customHeight="1">
      <c r="A152" s="54" t="s">
        <v>387</v>
      </c>
      <c r="B152" s="43"/>
      <c r="C152" s="63" t="s">
        <v>388</v>
      </c>
      <c r="D152" s="56" t="s">
        <v>44</v>
      </c>
      <c r="E152" s="66">
        <v>150</v>
      </c>
      <c r="F152" s="58"/>
      <c r="G152" s="59"/>
      <c r="H152" s="60"/>
      <c r="I152" s="60"/>
      <c r="J152" s="136">
        <f>IF(ISNUMBER($F152),IF(ISNUMBER(#REF!),ROUND($F152*#REF!,2),ROUND($F152*$E152,2)),IF(ISNUMBER(#REF!),ROUND($H152*#REF!,2),ROUND($H152*$E152,2)))</f>
        <v>0</v>
      </c>
      <c r="K152" s="49"/>
    </row>
    <row r="153" spans="1:11" ht="27.75" customHeight="1">
      <c r="A153" s="54" t="s">
        <v>389</v>
      </c>
      <c r="B153" s="43"/>
      <c r="C153" s="63" t="s">
        <v>390</v>
      </c>
      <c r="D153" s="56" t="s">
        <v>44</v>
      </c>
      <c r="E153" s="66">
        <v>65</v>
      </c>
      <c r="F153" s="58"/>
      <c r="G153" s="59"/>
      <c r="H153" s="60"/>
      <c r="I153" s="60"/>
      <c r="J153" s="136">
        <f>IF(ISNUMBER($F153),IF(ISNUMBER(#REF!),ROUND($F153*#REF!,2),ROUND($F153*$E153,2)),IF(ISNUMBER(#REF!),ROUND($H153*#REF!,2),ROUND($H153*$E153,2)))</f>
        <v>0</v>
      </c>
      <c r="K153" s="49"/>
    </row>
    <row r="154" spans="1:11" ht="15" customHeight="1">
      <c r="A154" s="180"/>
      <c r="B154" s="181"/>
      <c r="C154" s="181"/>
      <c r="D154" s="181"/>
      <c r="E154" s="181"/>
      <c r="F154" s="181"/>
      <c r="J154" s="137">
        <f>SUM(J$152:J$153)</f>
        <v>0</v>
      </c>
      <c r="K154" s="138"/>
    </row>
    <row r="155" spans="1:11" ht="18.75" customHeight="1">
      <c r="A155" s="54" t="s">
        <v>391</v>
      </c>
      <c r="B155" s="43"/>
      <c r="C155" s="55" t="s">
        <v>99</v>
      </c>
      <c r="D155" s="56"/>
      <c r="E155" s="67"/>
      <c r="F155" s="58"/>
      <c r="G155" s="59"/>
      <c r="H155" s="60"/>
      <c r="I155" s="60"/>
      <c r="J155" s="136"/>
      <c r="K155" s="49"/>
    </row>
    <row r="156" spans="1:11" ht="18.75" customHeight="1">
      <c r="A156" s="54" t="s">
        <v>392</v>
      </c>
      <c r="B156" s="43"/>
      <c r="C156" s="63" t="s">
        <v>393</v>
      </c>
      <c r="D156" s="56" t="s">
        <v>44</v>
      </c>
      <c r="E156" s="66">
        <v>405</v>
      </c>
      <c r="F156" s="58"/>
      <c r="G156" s="59"/>
      <c r="H156" s="60"/>
      <c r="I156" s="60"/>
      <c r="J156" s="136">
        <f>IF(ISNUMBER($F156),IF(ISNUMBER(#REF!),ROUND($F156*#REF!,2),ROUND($F156*$E156,2)),IF(ISNUMBER(#REF!),ROUND($H156*#REF!,2),ROUND($H156*$E156,2)))</f>
        <v>0</v>
      </c>
      <c r="K156" s="49"/>
    </row>
    <row r="157" spans="1:11" ht="18.75" customHeight="1">
      <c r="A157" s="54" t="s">
        <v>394</v>
      </c>
      <c r="B157" s="43"/>
      <c r="C157" s="63" t="s">
        <v>395</v>
      </c>
      <c r="D157" s="56" t="s">
        <v>44</v>
      </c>
      <c r="E157" s="66">
        <v>175</v>
      </c>
      <c r="F157" s="58"/>
      <c r="G157" s="59"/>
      <c r="H157" s="60"/>
      <c r="I157" s="60"/>
      <c r="J157" s="136">
        <f>IF(ISNUMBER($F157),IF(ISNUMBER(#REF!),ROUND($F157*#REF!,2),ROUND($F157*$E157,2)),IF(ISNUMBER(#REF!),ROUND($H157*#REF!,2),ROUND($H157*$E157,2)))</f>
        <v>0</v>
      </c>
      <c r="K157" s="49"/>
    </row>
    <row r="158" spans="1:11" ht="15" customHeight="1">
      <c r="A158" s="180"/>
      <c r="B158" s="181"/>
      <c r="C158" s="181"/>
      <c r="D158" s="181"/>
      <c r="E158" s="181"/>
      <c r="F158" s="181"/>
      <c r="J158" s="137">
        <f>SUM(J$156:J$157)</f>
        <v>0</v>
      </c>
      <c r="K158" s="138"/>
    </row>
    <row r="159" spans="1:11" ht="18.75" customHeight="1">
      <c r="A159" s="54" t="s">
        <v>396</v>
      </c>
      <c r="B159" s="43"/>
      <c r="C159" s="55" t="s">
        <v>82</v>
      </c>
      <c r="D159" s="56" t="s">
        <v>48</v>
      </c>
      <c r="E159" s="57">
        <v>5</v>
      </c>
      <c r="F159" s="58"/>
      <c r="G159" s="59"/>
      <c r="H159" s="60"/>
      <c r="I159" s="60"/>
      <c r="J159" s="136">
        <f>IF(ISNUMBER($F159),IF(ISNUMBER(#REF!),ROUND($F159*#REF!,2),ROUND($F159*$E159,2)),IF(ISNUMBER(#REF!),ROUND($H159*#REF!,2),ROUND($H159*$E159,2)))</f>
        <v>0</v>
      </c>
      <c r="K159" s="49"/>
    </row>
    <row r="160" spans="1:11" ht="18.75" customHeight="1">
      <c r="A160" s="54" t="s">
        <v>397</v>
      </c>
      <c r="B160" s="43"/>
      <c r="C160" s="55" t="s">
        <v>83</v>
      </c>
      <c r="D160" s="56" t="s">
        <v>48</v>
      </c>
      <c r="E160" s="57">
        <v>20</v>
      </c>
      <c r="F160" s="58"/>
      <c r="G160" s="59"/>
      <c r="H160" s="60"/>
      <c r="I160" s="60"/>
      <c r="J160" s="136">
        <f>IF(ISNUMBER($F160),IF(ISNUMBER(#REF!),ROUND($F160*#REF!,2),ROUND($F160*$E160,2)),IF(ISNUMBER(#REF!),ROUND($H160*#REF!,2),ROUND($H160*$E160,2)))</f>
        <v>0</v>
      </c>
      <c r="K160" s="49"/>
    </row>
    <row r="161" spans="1:11" ht="15" customHeight="1">
      <c r="A161" s="180" t="s">
        <v>100</v>
      </c>
      <c r="B161" s="181"/>
      <c r="C161" s="181"/>
      <c r="D161" s="181"/>
      <c r="E161" s="181"/>
      <c r="F161" s="181"/>
      <c r="J161" s="137">
        <f>J$111+SUM(J$114:J$115)+J$118+SUM(J$121:J$124)+J$127+SUM(J$130:J$131)+SUM(J$134:J$136)+SUM(J$138:J$143)+J$146+J$149+SUM(J$151:J$153)+SUM(J$155:J$157)+SUM(J$159:J$160)</f>
        <v>0</v>
      </c>
      <c r="K161" s="138"/>
    </row>
    <row r="162" spans="1:11" ht="22.5" customHeight="1">
      <c r="A162" s="52" t="s">
        <v>398</v>
      </c>
      <c r="B162" s="43"/>
      <c r="C162" s="53" t="s">
        <v>101</v>
      </c>
      <c r="D162" s="45"/>
      <c r="E162" s="47"/>
      <c r="F162" s="47"/>
      <c r="G162" s="46"/>
      <c r="H162" s="46"/>
      <c r="I162" s="46"/>
      <c r="J162" s="135"/>
      <c r="K162" s="49"/>
    </row>
    <row r="163" spans="1:11" ht="18.75" customHeight="1">
      <c r="A163" s="54" t="s">
        <v>399</v>
      </c>
      <c r="B163" s="43"/>
      <c r="C163" s="55" t="s">
        <v>102</v>
      </c>
      <c r="D163" s="45"/>
      <c r="E163" s="47"/>
      <c r="F163" s="47"/>
      <c r="G163" s="46"/>
      <c r="H163" s="46"/>
      <c r="I163" s="46"/>
      <c r="J163" s="135"/>
      <c r="K163" s="49"/>
    </row>
    <row r="164" spans="1:11" ht="18.75" customHeight="1">
      <c r="A164" s="54" t="s">
        <v>400</v>
      </c>
      <c r="B164" s="43"/>
      <c r="C164" s="63" t="s">
        <v>103</v>
      </c>
      <c r="D164" s="56" t="s">
        <v>40</v>
      </c>
      <c r="E164" s="62">
        <v>75</v>
      </c>
      <c r="F164" s="58"/>
      <c r="G164" s="59"/>
      <c r="H164" s="60"/>
      <c r="I164" s="60"/>
      <c r="J164" s="136">
        <f>IF(ISNUMBER($F164),IF(ISNUMBER(#REF!),ROUND($F164*#REF!,2),ROUND($F164*$E164,2)),IF(ISNUMBER(#REF!),ROUND($H164*#REF!,2),ROUND($H164*$E164,2)))</f>
        <v>0</v>
      </c>
      <c r="K164" s="49"/>
    </row>
    <row r="165" spans="1:11" ht="15" customHeight="1">
      <c r="A165" s="180"/>
      <c r="B165" s="181"/>
      <c r="C165" s="181"/>
      <c r="D165" s="181"/>
      <c r="E165" s="181"/>
      <c r="F165" s="181"/>
      <c r="J165" s="137">
        <f>J$164</f>
        <v>0</v>
      </c>
      <c r="K165" s="138"/>
    </row>
    <row r="166" spans="1:11" ht="18.75" customHeight="1">
      <c r="A166" s="54" t="s">
        <v>401</v>
      </c>
      <c r="B166" s="43"/>
      <c r="C166" s="55" t="s">
        <v>104</v>
      </c>
      <c r="D166" s="45"/>
      <c r="E166" s="47"/>
      <c r="F166" s="47"/>
      <c r="G166" s="46"/>
      <c r="H166" s="46"/>
      <c r="I166" s="46"/>
      <c r="J166" s="135"/>
      <c r="K166" s="49"/>
    </row>
    <row r="167" spans="1:11" ht="18.75" customHeight="1">
      <c r="A167" s="54" t="s">
        <v>402</v>
      </c>
      <c r="B167" s="43"/>
      <c r="C167" s="63" t="s">
        <v>105</v>
      </c>
      <c r="D167" s="56" t="s">
        <v>48</v>
      </c>
      <c r="E167" s="57">
        <v>1</v>
      </c>
      <c r="F167" s="58"/>
      <c r="G167" s="59"/>
      <c r="H167" s="60"/>
      <c r="I167" s="60"/>
      <c r="J167" s="136">
        <f>IF(ISNUMBER($F167),IF(ISNUMBER(#REF!),ROUND($F167*#REF!,2),ROUND($F167*$E167,2)),IF(ISNUMBER(#REF!),ROUND($H167*#REF!,2),ROUND($H167*$E167,2)))</f>
        <v>0</v>
      </c>
      <c r="K167" s="49"/>
    </row>
    <row r="168" spans="1:11" ht="15" customHeight="1">
      <c r="A168" s="180"/>
      <c r="B168" s="181"/>
      <c r="C168" s="181"/>
      <c r="D168" s="181"/>
      <c r="E168" s="181"/>
      <c r="F168" s="181"/>
      <c r="J168" s="137">
        <f>J$167</f>
        <v>0</v>
      </c>
      <c r="K168" s="138"/>
    </row>
    <row r="169" spans="1:11" ht="18.75" customHeight="1">
      <c r="A169" s="54" t="s">
        <v>403</v>
      </c>
      <c r="B169" s="43"/>
      <c r="C169" s="55" t="s">
        <v>106</v>
      </c>
      <c r="D169" s="45"/>
      <c r="E169" s="47"/>
      <c r="F169" s="47"/>
      <c r="G169" s="46"/>
      <c r="H169" s="46"/>
      <c r="I169" s="46"/>
      <c r="J169" s="135"/>
      <c r="K169" s="49"/>
    </row>
    <row r="170" spans="1:11" ht="18.75" customHeight="1">
      <c r="A170" s="54" t="s">
        <v>404</v>
      </c>
      <c r="B170" s="43"/>
      <c r="C170" s="63" t="s">
        <v>107</v>
      </c>
      <c r="D170" s="56" t="s">
        <v>44</v>
      </c>
      <c r="E170" s="66">
        <v>150</v>
      </c>
      <c r="F170" s="58"/>
      <c r="G170" s="59"/>
      <c r="H170" s="60"/>
      <c r="I170" s="60"/>
      <c r="J170" s="136">
        <f>IF(ISNUMBER($F170),IF(ISNUMBER(#REF!),ROUND($F170*#REF!,2),ROUND($F170*$E170,2)),IF(ISNUMBER(#REF!),ROUND($H170*#REF!,2),ROUND($H170*$E170,2)))</f>
        <v>0</v>
      </c>
      <c r="K170" s="49"/>
    </row>
    <row r="171" spans="1:11" ht="15" customHeight="1">
      <c r="A171" s="180"/>
      <c r="B171" s="181"/>
      <c r="C171" s="181"/>
      <c r="D171" s="181"/>
      <c r="E171" s="181"/>
      <c r="F171" s="181"/>
      <c r="J171" s="137">
        <f>J$170</f>
        <v>0</v>
      </c>
      <c r="K171" s="138"/>
    </row>
    <row r="172" spans="1:11" ht="18.75" customHeight="1">
      <c r="A172" s="54" t="s">
        <v>405</v>
      </c>
      <c r="B172" s="43"/>
      <c r="C172" s="55" t="s">
        <v>108</v>
      </c>
      <c r="D172" s="45"/>
      <c r="E172" s="47"/>
      <c r="F172" s="47"/>
      <c r="G172" s="46"/>
      <c r="H172" s="46"/>
      <c r="I172" s="46"/>
      <c r="J172" s="135"/>
      <c r="K172" s="49"/>
    </row>
    <row r="173" spans="1:11" ht="18.75" customHeight="1">
      <c r="A173" s="54" t="s">
        <v>406</v>
      </c>
      <c r="B173" s="43"/>
      <c r="C173" s="63" t="s">
        <v>109</v>
      </c>
      <c r="D173" s="56" t="s">
        <v>48</v>
      </c>
      <c r="E173" s="57">
        <v>1</v>
      </c>
      <c r="F173" s="58"/>
      <c r="G173" s="59"/>
      <c r="H173" s="60"/>
      <c r="I173" s="60"/>
      <c r="J173" s="136">
        <f>IF(ISNUMBER($F173),IF(ISNUMBER(#REF!),ROUND($F173*#REF!,2),ROUND($F173*$E173,2)),IF(ISNUMBER(#REF!),ROUND($H173*#REF!,2),ROUND($H173*$E173,2)))</f>
        <v>0</v>
      </c>
      <c r="K173" s="49"/>
    </row>
    <row r="174" spans="1:11" ht="15" customHeight="1">
      <c r="A174" s="180"/>
      <c r="B174" s="181"/>
      <c r="C174" s="181"/>
      <c r="D174" s="181"/>
      <c r="E174" s="181"/>
      <c r="F174" s="181"/>
      <c r="J174" s="137">
        <f>J$173</f>
        <v>0</v>
      </c>
      <c r="K174" s="138"/>
    </row>
    <row r="175" spans="1:11" ht="18.75" customHeight="1">
      <c r="A175" s="54" t="s">
        <v>407</v>
      </c>
      <c r="B175" s="43"/>
      <c r="C175" s="55" t="s">
        <v>74</v>
      </c>
      <c r="D175" s="45"/>
      <c r="E175" s="47"/>
      <c r="F175" s="47"/>
      <c r="G175" s="46"/>
      <c r="H175" s="46"/>
      <c r="I175" s="46"/>
      <c r="J175" s="135"/>
      <c r="K175" s="49"/>
    </row>
    <row r="176" spans="1:11" ht="18.75" customHeight="1">
      <c r="A176" s="54" t="s">
        <v>408</v>
      </c>
      <c r="B176" s="43"/>
      <c r="C176" s="63" t="s">
        <v>75</v>
      </c>
      <c r="D176" s="56" t="s">
        <v>40</v>
      </c>
      <c r="E176" s="62">
        <v>20</v>
      </c>
      <c r="F176" s="58"/>
      <c r="G176" s="59"/>
      <c r="H176" s="60"/>
      <c r="I176" s="60"/>
      <c r="J176" s="136">
        <f>IF(ISNUMBER($F176),IF(ISNUMBER(#REF!),ROUND($F176*#REF!,2),ROUND($F176*$E176,2)),IF(ISNUMBER(#REF!),ROUND($H176*#REF!,2),ROUND($H176*$E176,2)))</f>
        <v>0</v>
      </c>
      <c r="K176" s="49"/>
    </row>
    <row r="177" spans="1:11" ht="15" customHeight="1">
      <c r="A177" s="180"/>
      <c r="B177" s="181"/>
      <c r="C177" s="181"/>
      <c r="D177" s="181"/>
      <c r="E177" s="181"/>
      <c r="F177" s="181"/>
      <c r="J177" s="137">
        <f>J$176</f>
        <v>0</v>
      </c>
      <c r="K177" s="138"/>
    </row>
    <row r="178" spans="1:11" ht="18.75" customHeight="1">
      <c r="A178" s="54" t="s">
        <v>409</v>
      </c>
      <c r="B178" s="43"/>
      <c r="C178" s="55" t="s">
        <v>50</v>
      </c>
      <c r="D178" s="45"/>
      <c r="E178" s="47"/>
      <c r="F178" s="47"/>
      <c r="G178" s="46"/>
      <c r="H178" s="46"/>
      <c r="I178" s="46"/>
      <c r="J178" s="135"/>
      <c r="K178" s="49"/>
    </row>
    <row r="179" spans="1:11" ht="18.75" customHeight="1">
      <c r="A179" s="54" t="s">
        <v>410</v>
      </c>
      <c r="B179" s="43"/>
      <c r="C179" s="63" t="s">
        <v>110</v>
      </c>
      <c r="D179" s="56" t="s">
        <v>40</v>
      </c>
      <c r="E179" s="62">
        <v>50</v>
      </c>
      <c r="F179" s="58"/>
      <c r="G179" s="59"/>
      <c r="H179" s="60"/>
      <c r="I179" s="60"/>
      <c r="J179" s="136">
        <f>IF(ISNUMBER($F179),IF(ISNUMBER(#REF!),ROUND($F179*#REF!,2),ROUND($F179*$E179,2)),IF(ISNUMBER(#REF!),ROUND($H179*#REF!,2),ROUND($H179*$E179,2)))</f>
        <v>0</v>
      </c>
      <c r="K179" s="49"/>
    </row>
    <row r="180" spans="1:11" ht="15" customHeight="1">
      <c r="A180" s="180"/>
      <c r="B180" s="181"/>
      <c r="C180" s="181"/>
      <c r="D180" s="181"/>
      <c r="E180" s="181"/>
      <c r="F180" s="181"/>
      <c r="J180" s="137">
        <f>J$179</f>
        <v>0</v>
      </c>
      <c r="K180" s="138"/>
    </row>
    <row r="181" spans="1:11" ht="18.75" customHeight="1">
      <c r="A181" s="54" t="s">
        <v>411</v>
      </c>
      <c r="B181" s="43"/>
      <c r="C181" s="55" t="s">
        <v>111</v>
      </c>
      <c r="D181" s="56" t="s">
        <v>44</v>
      </c>
      <c r="E181" s="66">
        <v>150</v>
      </c>
      <c r="F181" s="58"/>
      <c r="G181" s="59"/>
      <c r="H181" s="60"/>
      <c r="I181" s="60"/>
      <c r="J181" s="136">
        <f>IF(ISNUMBER($F181),IF(ISNUMBER(#REF!),ROUND($F181*#REF!,2),ROUND($F181*$E181,2)),IF(ISNUMBER(#REF!),ROUND($H181*#REF!,2),ROUND($H181*$E181,2)))</f>
        <v>0</v>
      </c>
      <c r="K181" s="49"/>
    </row>
    <row r="182" spans="1:11" ht="18.75" customHeight="1">
      <c r="A182" s="54" t="s">
        <v>412</v>
      </c>
      <c r="B182" s="43"/>
      <c r="C182" s="55" t="s">
        <v>112</v>
      </c>
      <c r="D182" s="56" t="s">
        <v>33</v>
      </c>
      <c r="E182" s="57">
        <v>1</v>
      </c>
      <c r="F182" s="58"/>
      <c r="G182" s="59"/>
      <c r="H182" s="60"/>
      <c r="I182" s="60"/>
      <c r="J182" s="136">
        <f>IF(ISNUMBER($F182),IF(ISNUMBER(#REF!),ROUND($F182*#REF!,2),ROUND($F182*$E182,2)),IF(ISNUMBER(#REF!),ROUND($H182*#REF!,2),ROUND($H182*$E182,2)))</f>
        <v>0</v>
      </c>
      <c r="K182" s="49"/>
    </row>
    <row r="183" spans="1:11" ht="18.75" customHeight="1">
      <c r="A183" s="54" t="s">
        <v>413</v>
      </c>
      <c r="B183" s="43"/>
      <c r="C183" s="55" t="s">
        <v>113</v>
      </c>
      <c r="D183" s="45"/>
      <c r="E183" s="47"/>
      <c r="F183" s="47"/>
      <c r="G183" s="46"/>
      <c r="H183" s="46"/>
      <c r="I183" s="46"/>
      <c r="J183" s="135"/>
      <c r="K183" s="49"/>
    </row>
    <row r="184" spans="1:11" ht="18.75" customHeight="1">
      <c r="A184" s="54" t="s">
        <v>414</v>
      </c>
      <c r="B184" s="43"/>
      <c r="C184" s="63" t="s">
        <v>97</v>
      </c>
      <c r="D184" s="56" t="s">
        <v>48</v>
      </c>
      <c r="E184" s="57">
        <v>1</v>
      </c>
      <c r="F184" s="58"/>
      <c r="G184" s="59"/>
      <c r="H184" s="60"/>
      <c r="I184" s="60"/>
      <c r="J184" s="136">
        <f>IF(ISNUMBER($F184),IF(ISNUMBER(#REF!),ROUND($F184*#REF!,2),ROUND($F184*$E184,2)),IF(ISNUMBER(#REF!),ROUND($H184*#REF!,2),ROUND($H184*$E184,2)))</f>
        <v>0</v>
      </c>
      <c r="K184" s="49"/>
    </row>
    <row r="185" spans="1:11" ht="15" customHeight="1">
      <c r="A185" s="180"/>
      <c r="B185" s="181"/>
      <c r="C185" s="181"/>
      <c r="D185" s="181"/>
      <c r="E185" s="181"/>
      <c r="F185" s="181"/>
      <c r="J185" s="137">
        <f>J$184</f>
        <v>0</v>
      </c>
      <c r="K185" s="138"/>
    </row>
    <row r="186" spans="1:11" ht="15" customHeight="1">
      <c r="A186" s="180" t="s">
        <v>114</v>
      </c>
      <c r="B186" s="181"/>
      <c r="C186" s="181"/>
      <c r="D186" s="181"/>
      <c r="E186" s="181"/>
      <c r="F186" s="181"/>
      <c r="J186" s="137">
        <f>J$164+J$167+J$170+J$173+J$176+J$179+SUM(J$181:J$182)+J$184</f>
        <v>0</v>
      </c>
      <c r="K186" s="138"/>
    </row>
    <row r="187" spans="1:11" ht="22.5" customHeight="1">
      <c r="A187" s="52" t="s">
        <v>415</v>
      </c>
      <c r="B187" s="43"/>
      <c r="C187" s="53" t="s">
        <v>115</v>
      </c>
      <c r="D187" s="45"/>
      <c r="E187" s="47"/>
      <c r="F187" s="47"/>
      <c r="G187" s="46"/>
      <c r="H187" s="46"/>
      <c r="I187" s="46"/>
      <c r="J187" s="135"/>
      <c r="K187" s="49"/>
    </row>
    <row r="188" spans="1:11" ht="18.75" customHeight="1">
      <c r="A188" s="54" t="s">
        <v>416</v>
      </c>
      <c r="B188" s="43"/>
      <c r="C188" s="55" t="s">
        <v>116</v>
      </c>
      <c r="D188" s="45"/>
      <c r="E188" s="47"/>
      <c r="F188" s="47"/>
      <c r="G188" s="46"/>
      <c r="H188" s="46"/>
      <c r="I188" s="46"/>
      <c r="J188" s="135"/>
      <c r="K188" s="49"/>
    </row>
    <row r="189" spans="1:11" ht="18.75" customHeight="1">
      <c r="A189" s="54" t="s">
        <v>417</v>
      </c>
      <c r="B189" s="43"/>
      <c r="C189" s="63" t="s">
        <v>117</v>
      </c>
      <c r="D189" s="45"/>
      <c r="E189" s="47"/>
      <c r="F189" s="47"/>
      <c r="G189" s="46"/>
      <c r="H189" s="46"/>
      <c r="I189" s="46"/>
      <c r="J189" s="135"/>
      <c r="K189" s="49"/>
    </row>
    <row r="190" spans="1:11" ht="18.75" customHeight="1">
      <c r="A190" s="54" t="s">
        <v>418</v>
      </c>
      <c r="B190" s="43"/>
      <c r="C190" s="68" t="s">
        <v>118</v>
      </c>
      <c r="D190" s="45"/>
      <c r="E190" s="47"/>
      <c r="F190" s="47"/>
      <c r="G190" s="46"/>
      <c r="H190" s="46"/>
      <c r="I190" s="46"/>
      <c r="J190" s="135"/>
      <c r="K190" s="49"/>
    </row>
    <row r="191" spans="1:11" ht="18.75" customHeight="1">
      <c r="A191" s="54" t="s">
        <v>419</v>
      </c>
      <c r="B191" s="43"/>
      <c r="C191" s="69" t="s">
        <v>120</v>
      </c>
      <c r="D191" s="56"/>
      <c r="E191" s="67"/>
      <c r="F191" s="58"/>
      <c r="G191" s="59"/>
      <c r="H191" s="60"/>
      <c r="I191" s="60"/>
      <c r="J191" s="136"/>
      <c r="K191" s="49"/>
    </row>
    <row r="192" spans="1:11" ht="27.75" customHeight="1">
      <c r="A192" s="54" t="s">
        <v>420</v>
      </c>
      <c r="B192" s="43"/>
      <c r="C192" s="70" t="s">
        <v>119</v>
      </c>
      <c r="D192" s="56" t="s">
        <v>44</v>
      </c>
      <c r="E192" s="66">
        <v>220</v>
      </c>
      <c r="F192" s="58"/>
      <c r="G192" s="59"/>
      <c r="H192" s="60"/>
      <c r="I192" s="60"/>
      <c r="J192" s="136">
        <f>IF(ISNUMBER($F192),IF(ISNUMBER(#REF!),ROUND($F192*#REF!,2),ROUND($F192*$E192,2)),IF(ISNUMBER(#REF!),ROUND($H192*#REF!,2),ROUND($H192*$E192,2)))</f>
        <v>0</v>
      </c>
      <c r="K192" s="49"/>
    </row>
    <row r="193" spans="1:11" ht="27.75" customHeight="1">
      <c r="A193" s="54" t="s">
        <v>421</v>
      </c>
      <c r="B193" s="43"/>
      <c r="C193" s="70" t="s">
        <v>422</v>
      </c>
      <c r="D193" s="56" t="s">
        <v>44</v>
      </c>
      <c r="E193" s="66">
        <v>60</v>
      </c>
      <c r="F193" s="58"/>
      <c r="G193" s="59"/>
      <c r="H193" s="60"/>
      <c r="I193" s="60"/>
      <c r="J193" s="136">
        <f>IF(ISNUMBER($F193),IF(ISNUMBER(#REF!),ROUND($F193*#REF!,2),ROUND($F193*$E193,2)),IF(ISNUMBER(#REF!),ROUND($H193*#REF!,2),ROUND($H193*$E193,2)))</f>
        <v>0</v>
      </c>
      <c r="K193" s="49"/>
    </row>
    <row r="194" spans="1:11" ht="18.75" customHeight="1">
      <c r="A194" s="54" t="s">
        <v>423</v>
      </c>
      <c r="B194" s="43"/>
      <c r="C194" s="68" t="s">
        <v>424</v>
      </c>
      <c r="D194" s="45"/>
      <c r="E194" s="47"/>
      <c r="F194" s="47"/>
      <c r="G194" s="46"/>
      <c r="H194" s="46"/>
      <c r="I194" s="46"/>
      <c r="J194" s="135"/>
      <c r="K194" s="49"/>
    </row>
    <row r="195" spans="1:11" ht="18.75" customHeight="1">
      <c r="A195" s="54" t="s">
        <v>425</v>
      </c>
      <c r="B195" s="43"/>
      <c r="C195" s="69" t="s">
        <v>120</v>
      </c>
      <c r="D195" s="56"/>
      <c r="E195" s="67"/>
      <c r="F195" s="58"/>
      <c r="G195" s="59"/>
      <c r="H195" s="60"/>
      <c r="I195" s="60"/>
      <c r="J195" s="136"/>
      <c r="K195" s="49"/>
    </row>
    <row r="196" spans="1:11" ht="27.75" customHeight="1">
      <c r="A196" s="54" t="s">
        <v>426</v>
      </c>
      <c r="B196" s="43"/>
      <c r="C196" s="70" t="s">
        <v>119</v>
      </c>
      <c r="D196" s="56" t="s">
        <v>44</v>
      </c>
      <c r="E196" s="66">
        <v>25</v>
      </c>
      <c r="F196" s="58"/>
      <c r="G196" s="59"/>
      <c r="H196" s="60"/>
      <c r="I196" s="60"/>
      <c r="J196" s="136">
        <f>IF(ISNUMBER($F196),IF(ISNUMBER(#REF!),ROUND($F196*#REF!,2),ROUND($F196*$E196,2)),IF(ISNUMBER(#REF!),ROUND($H196*#REF!,2),ROUND($H196*$E196,2)))</f>
        <v>0</v>
      </c>
      <c r="K196" s="49"/>
    </row>
    <row r="197" spans="1:11" ht="27.75" customHeight="1">
      <c r="A197" s="54" t="s">
        <v>427</v>
      </c>
      <c r="B197" s="43"/>
      <c r="C197" s="70" t="s">
        <v>422</v>
      </c>
      <c r="D197" s="56" t="s">
        <v>44</v>
      </c>
      <c r="E197" s="66">
        <v>60</v>
      </c>
      <c r="F197" s="58"/>
      <c r="G197" s="59"/>
      <c r="H197" s="60"/>
      <c r="I197" s="60"/>
      <c r="J197" s="136">
        <f>IF(ISNUMBER($F197),IF(ISNUMBER(#REF!),ROUND($F197*#REF!,2),ROUND($F197*$E197,2)),IF(ISNUMBER(#REF!),ROUND($H197*#REF!,2),ROUND($H197*$E197,2)))</f>
        <v>0</v>
      </c>
      <c r="K197" s="49"/>
    </row>
    <row r="198" spans="1:11" ht="18.75" customHeight="1">
      <c r="A198" s="54" t="s">
        <v>428</v>
      </c>
      <c r="B198" s="43"/>
      <c r="C198" s="68" t="s">
        <v>429</v>
      </c>
      <c r="D198" s="45"/>
      <c r="E198" s="47"/>
      <c r="F198" s="47"/>
      <c r="G198" s="46"/>
      <c r="H198" s="46"/>
      <c r="I198" s="46"/>
      <c r="J198" s="135"/>
      <c r="K198" s="49"/>
    </row>
    <row r="199" spans="1:11" ht="18.75" customHeight="1">
      <c r="A199" s="54" t="s">
        <v>430</v>
      </c>
      <c r="B199" s="43"/>
      <c r="C199" s="69" t="s">
        <v>120</v>
      </c>
      <c r="D199" s="56"/>
      <c r="E199" s="67"/>
      <c r="F199" s="58"/>
      <c r="G199" s="59"/>
      <c r="H199" s="60"/>
      <c r="I199" s="60"/>
      <c r="J199" s="136"/>
      <c r="K199" s="49"/>
    </row>
    <row r="200" spans="1:11" ht="27.75" customHeight="1">
      <c r="A200" s="54" t="s">
        <v>431</v>
      </c>
      <c r="B200" s="43"/>
      <c r="C200" s="70" t="s">
        <v>119</v>
      </c>
      <c r="D200" s="56" t="s">
        <v>44</v>
      </c>
      <c r="E200" s="66">
        <v>40</v>
      </c>
      <c r="F200" s="58"/>
      <c r="G200" s="59"/>
      <c r="H200" s="60"/>
      <c r="I200" s="60"/>
      <c r="J200" s="136">
        <f>IF(ISNUMBER($F200),IF(ISNUMBER(#REF!),ROUND($F200*#REF!,2),ROUND($F200*$E200,2)),IF(ISNUMBER(#REF!),ROUND($H200*#REF!,2),ROUND($H200*$E200,2)))</f>
        <v>0</v>
      </c>
      <c r="K200" s="49"/>
    </row>
    <row r="201" spans="1:11" ht="18.75" customHeight="1">
      <c r="A201" s="54" t="s">
        <v>432</v>
      </c>
      <c r="B201" s="43"/>
      <c r="C201" s="63" t="s">
        <v>433</v>
      </c>
      <c r="D201" s="45"/>
      <c r="E201" s="47"/>
      <c r="F201" s="47"/>
      <c r="G201" s="46"/>
      <c r="H201" s="46"/>
      <c r="I201" s="46"/>
      <c r="J201" s="135"/>
      <c r="K201" s="49"/>
    </row>
    <row r="202" spans="1:11" ht="18.75" customHeight="1">
      <c r="A202" s="54" t="s">
        <v>434</v>
      </c>
      <c r="B202" s="43"/>
      <c r="C202" s="68" t="s">
        <v>122</v>
      </c>
      <c r="D202" s="45"/>
      <c r="E202" s="47"/>
      <c r="F202" s="47"/>
      <c r="G202" s="46"/>
      <c r="H202" s="46"/>
      <c r="I202" s="46"/>
      <c r="J202" s="135"/>
      <c r="K202" s="49"/>
    </row>
    <row r="203" spans="1:11" ht="18.75" customHeight="1">
      <c r="A203" s="54" t="s">
        <v>435</v>
      </c>
      <c r="B203" s="43"/>
      <c r="C203" s="69" t="s">
        <v>123</v>
      </c>
      <c r="D203" s="56" t="s">
        <v>48</v>
      </c>
      <c r="E203" s="57">
        <v>5</v>
      </c>
      <c r="F203" s="58"/>
      <c r="G203" s="59"/>
      <c r="H203" s="60"/>
      <c r="I203" s="60"/>
      <c r="J203" s="136">
        <f>IF(ISNUMBER($F203),IF(ISNUMBER(#REF!),ROUND($F203*#REF!,2),ROUND($F203*$E203,2)),IF(ISNUMBER(#REF!),ROUND($H203*#REF!,2),ROUND($H203*$E203,2)))</f>
        <v>0</v>
      </c>
      <c r="K203" s="49"/>
    </row>
    <row r="204" spans="1:11" ht="18.75" customHeight="1">
      <c r="A204" s="54" t="s">
        <v>436</v>
      </c>
      <c r="B204" s="43"/>
      <c r="C204" s="68" t="s">
        <v>437</v>
      </c>
      <c r="D204" s="45"/>
      <c r="E204" s="47"/>
      <c r="F204" s="47"/>
      <c r="G204" s="46"/>
      <c r="H204" s="46"/>
      <c r="I204" s="46"/>
      <c r="J204" s="135"/>
      <c r="K204" s="49"/>
    </row>
    <row r="205" spans="1:11" ht="27.75" customHeight="1">
      <c r="A205" s="54" t="s">
        <v>438</v>
      </c>
      <c r="B205" s="43"/>
      <c r="C205" s="69" t="s">
        <v>439</v>
      </c>
      <c r="D205" s="45"/>
      <c r="E205" s="47"/>
      <c r="F205" s="47"/>
      <c r="G205" s="46"/>
      <c r="H205" s="46"/>
      <c r="I205" s="46"/>
      <c r="J205" s="135"/>
      <c r="K205" s="49"/>
    </row>
    <row r="206" spans="1:11" ht="27.75" customHeight="1">
      <c r="A206" s="54" t="s">
        <v>440</v>
      </c>
      <c r="B206" s="43"/>
      <c r="C206" s="70" t="s">
        <v>441</v>
      </c>
      <c r="D206" s="56" t="s">
        <v>48</v>
      </c>
      <c r="E206" s="57">
        <v>3</v>
      </c>
      <c r="F206" s="58"/>
      <c r="G206" s="59"/>
      <c r="H206" s="60"/>
      <c r="I206" s="60"/>
      <c r="J206" s="136">
        <f>IF(ISNUMBER($F206),IF(ISNUMBER(#REF!),ROUND($F206*#REF!,2),ROUND($F206*$E206,2)),IF(ISNUMBER(#REF!),ROUND($H206*#REF!,2),ROUND($H206*$E206,2)))</f>
        <v>0</v>
      </c>
      <c r="K206" s="49"/>
    </row>
    <row r="207" spans="1:11" ht="18.75" customHeight="1">
      <c r="A207" s="54" t="s">
        <v>442</v>
      </c>
      <c r="B207" s="43"/>
      <c r="C207" s="69" t="s">
        <v>443</v>
      </c>
      <c r="D207" s="45"/>
      <c r="E207" s="47"/>
      <c r="F207" s="47"/>
      <c r="G207" s="46"/>
      <c r="H207" s="46"/>
      <c r="I207" s="46"/>
      <c r="J207" s="135"/>
      <c r="K207" s="49"/>
    </row>
    <row r="208" spans="1:11" ht="27.75" customHeight="1">
      <c r="A208" s="54" t="s">
        <v>444</v>
      </c>
      <c r="B208" s="43"/>
      <c r="C208" s="70" t="s">
        <v>445</v>
      </c>
      <c r="D208" s="56" t="s">
        <v>48</v>
      </c>
      <c r="E208" s="57">
        <v>3</v>
      </c>
      <c r="F208" s="58"/>
      <c r="G208" s="59"/>
      <c r="H208" s="60"/>
      <c r="I208" s="60"/>
      <c r="J208" s="136">
        <f>IF(ISNUMBER($F208),IF(ISNUMBER(#REF!),ROUND($F208*#REF!,2),ROUND($F208*$E208,2)),IF(ISNUMBER(#REF!),ROUND($H208*#REF!,2),ROUND($H208*$E208,2)))</f>
        <v>0</v>
      </c>
      <c r="K208" s="49"/>
    </row>
    <row r="209" spans="1:11" ht="18.75" customHeight="1">
      <c r="A209" s="54" t="s">
        <v>446</v>
      </c>
      <c r="B209" s="43"/>
      <c r="C209" s="68" t="s">
        <v>447</v>
      </c>
      <c r="D209" s="45"/>
      <c r="E209" s="47"/>
      <c r="F209" s="47"/>
      <c r="G209" s="46"/>
      <c r="H209" s="46"/>
      <c r="I209" s="46"/>
      <c r="J209" s="135"/>
      <c r="K209" s="49"/>
    </row>
    <row r="210" spans="1:11" ht="18.75" customHeight="1">
      <c r="A210" s="54" t="s">
        <v>448</v>
      </c>
      <c r="B210" s="43"/>
      <c r="C210" s="69" t="s">
        <v>449</v>
      </c>
      <c r="D210" s="56" t="s">
        <v>33</v>
      </c>
      <c r="E210" s="57">
        <v>1</v>
      </c>
      <c r="F210" s="58"/>
      <c r="G210" s="59"/>
      <c r="H210" s="60"/>
      <c r="I210" s="60"/>
      <c r="J210" s="136">
        <f>IF(ISNUMBER($F210),IF(ISNUMBER(#REF!),ROUND($F210*#REF!,2),ROUND($F210*$E210,2)),IF(ISNUMBER(#REF!),ROUND($H210*#REF!,2),ROUND($H210*$E210,2)))</f>
        <v>0</v>
      </c>
      <c r="K210" s="49"/>
    </row>
    <row r="211" spans="1:11" ht="18.75" customHeight="1">
      <c r="A211" s="54" t="s">
        <v>450</v>
      </c>
      <c r="B211" s="43"/>
      <c r="C211" s="69" t="s">
        <v>451</v>
      </c>
      <c r="D211" s="56" t="s">
        <v>33</v>
      </c>
      <c r="E211" s="57">
        <v>1</v>
      </c>
      <c r="F211" s="58"/>
      <c r="G211" s="59"/>
      <c r="H211" s="60"/>
      <c r="I211" s="60"/>
      <c r="J211" s="136">
        <f>IF(ISNUMBER($F211),IF(ISNUMBER(#REF!),ROUND($F211*#REF!,2),ROUND($F211*$E211,2)),IF(ISNUMBER(#REF!),ROUND($H211*#REF!,2),ROUND($H211*$E211,2)))</f>
        <v>0</v>
      </c>
      <c r="K211" s="49"/>
    </row>
    <row r="212" spans="1:11" ht="18.75" customHeight="1">
      <c r="A212" s="54" t="s">
        <v>452</v>
      </c>
      <c r="B212" s="43"/>
      <c r="C212" s="63" t="s">
        <v>124</v>
      </c>
      <c r="D212" s="45"/>
      <c r="E212" s="47"/>
      <c r="F212" s="47"/>
      <c r="G212" s="46"/>
      <c r="H212" s="46"/>
      <c r="I212" s="46"/>
      <c r="J212" s="135"/>
      <c r="K212" s="49"/>
    </row>
    <row r="213" spans="1:11" ht="18.75" customHeight="1">
      <c r="A213" s="54" t="s">
        <v>453</v>
      </c>
      <c r="B213" s="43"/>
      <c r="C213" s="68" t="s">
        <v>125</v>
      </c>
      <c r="D213" s="45"/>
      <c r="E213" s="47"/>
      <c r="F213" s="47"/>
      <c r="G213" s="46"/>
      <c r="H213" s="46"/>
      <c r="I213" s="46"/>
      <c r="J213" s="135"/>
      <c r="K213" s="49"/>
    </row>
    <row r="214" spans="1:11" ht="18.75" customHeight="1">
      <c r="A214" s="54" t="s">
        <v>454</v>
      </c>
      <c r="B214" s="43"/>
      <c r="C214" s="69" t="s">
        <v>455</v>
      </c>
      <c r="D214" s="56" t="s">
        <v>44</v>
      </c>
      <c r="E214" s="66">
        <v>45</v>
      </c>
      <c r="F214" s="58"/>
      <c r="G214" s="59"/>
      <c r="H214" s="60"/>
      <c r="I214" s="60"/>
      <c r="J214" s="136">
        <f>IF(ISNUMBER($F214),IF(ISNUMBER(#REF!),ROUND($F214*#REF!,2),ROUND($F214*$E214,2)),IF(ISNUMBER(#REF!),ROUND($H214*#REF!,2),ROUND($H214*$E214,2)))</f>
        <v>0</v>
      </c>
      <c r="K214" s="49"/>
    </row>
    <row r="215" spans="1:11" ht="18.75" customHeight="1">
      <c r="A215" s="54" t="s">
        <v>456</v>
      </c>
      <c r="B215" s="43"/>
      <c r="C215" s="69" t="s">
        <v>457</v>
      </c>
      <c r="D215" s="56" t="s">
        <v>44</v>
      </c>
      <c r="E215" s="66">
        <v>150</v>
      </c>
      <c r="F215" s="58"/>
      <c r="G215" s="59"/>
      <c r="H215" s="60"/>
      <c r="I215" s="60"/>
      <c r="J215" s="136">
        <f>IF(ISNUMBER($F215),IF(ISNUMBER(#REF!),ROUND($F215*#REF!,2),ROUND($F215*$E215,2)),IF(ISNUMBER(#REF!),ROUND($H215*#REF!,2),ROUND($H215*$E215,2)))</f>
        <v>0</v>
      </c>
      <c r="K215" s="49"/>
    </row>
    <row r="216" spans="1:11" ht="18.75" customHeight="1">
      <c r="A216" s="54" t="s">
        <v>458</v>
      </c>
      <c r="B216" s="43"/>
      <c r="C216" s="69" t="s">
        <v>126</v>
      </c>
      <c r="D216" s="56" t="s">
        <v>44</v>
      </c>
      <c r="E216" s="66">
        <v>130</v>
      </c>
      <c r="F216" s="58"/>
      <c r="G216" s="59"/>
      <c r="H216" s="60"/>
      <c r="I216" s="60"/>
      <c r="J216" s="136">
        <f>IF(ISNUMBER($F216),IF(ISNUMBER(#REF!),ROUND($F216*#REF!,2),ROUND($F216*$E216,2)),IF(ISNUMBER(#REF!),ROUND($H216*#REF!,2),ROUND($H216*$E216,2)))</f>
        <v>0</v>
      </c>
      <c r="K216" s="49"/>
    </row>
    <row r="217" spans="1:11" ht="18.75" customHeight="1">
      <c r="A217" s="54" t="s">
        <v>459</v>
      </c>
      <c r="B217" s="43"/>
      <c r="C217" s="63" t="s">
        <v>460</v>
      </c>
      <c r="D217" s="56" t="s">
        <v>44</v>
      </c>
      <c r="E217" s="66">
        <v>45</v>
      </c>
      <c r="F217" s="58"/>
      <c r="G217" s="59"/>
      <c r="H217" s="60"/>
      <c r="I217" s="60"/>
      <c r="J217" s="136">
        <f>IF(ISNUMBER($F217),IF(ISNUMBER(#REF!),ROUND($F217*#REF!,2),ROUND($F217*$E217,2)),IF(ISNUMBER(#REF!),ROUND($H217*#REF!,2),ROUND($H217*$E217,2)))</f>
        <v>0</v>
      </c>
      <c r="K217" s="49"/>
    </row>
    <row r="218" spans="1:11" ht="15" customHeight="1">
      <c r="A218" s="180"/>
      <c r="B218" s="181"/>
      <c r="C218" s="181"/>
      <c r="D218" s="181"/>
      <c r="E218" s="181"/>
      <c r="F218" s="181"/>
      <c r="J218" s="137">
        <f>SUM(J$191:J$193)+SUM(J$195:J$197)+SUM(J$199:J$200)+J$203+J$206+J$208+SUM(J$210:J$211)+SUM(J$214:J$217)</f>
        <v>0</v>
      </c>
      <c r="K218" s="138"/>
    </row>
    <row r="219" spans="1:11" ht="18.75" customHeight="1">
      <c r="A219" s="54" t="s">
        <v>461</v>
      </c>
      <c r="B219" s="43"/>
      <c r="C219" s="55" t="s">
        <v>127</v>
      </c>
      <c r="D219" s="45"/>
      <c r="E219" s="47"/>
      <c r="F219" s="47"/>
      <c r="G219" s="46"/>
      <c r="H219" s="46"/>
      <c r="I219" s="46"/>
      <c r="J219" s="135"/>
      <c r="K219" s="49"/>
    </row>
    <row r="220" spans="1:11" ht="18.75" customHeight="1">
      <c r="A220" s="54" t="s">
        <v>462</v>
      </c>
      <c r="B220" s="43"/>
      <c r="C220" s="63" t="s">
        <v>128</v>
      </c>
      <c r="D220" s="45"/>
      <c r="E220" s="47"/>
      <c r="F220" s="47"/>
      <c r="G220" s="46"/>
      <c r="H220" s="46"/>
      <c r="I220" s="46"/>
      <c r="J220" s="135"/>
      <c r="K220" s="49"/>
    </row>
    <row r="221" spans="1:11" ht="18.75" customHeight="1">
      <c r="A221" s="54" t="s">
        <v>463</v>
      </c>
      <c r="B221" s="43"/>
      <c r="C221" s="68" t="s">
        <v>129</v>
      </c>
      <c r="D221" s="45"/>
      <c r="E221" s="47"/>
      <c r="F221" s="47"/>
      <c r="G221" s="46"/>
      <c r="H221" s="46"/>
      <c r="I221" s="46"/>
      <c r="J221" s="135"/>
      <c r="K221" s="49"/>
    </row>
    <row r="222" spans="1:11" ht="18.75" customHeight="1">
      <c r="A222" s="54" t="s">
        <v>464</v>
      </c>
      <c r="B222" s="43"/>
      <c r="C222" s="69" t="s">
        <v>130</v>
      </c>
      <c r="D222" s="45"/>
      <c r="E222" s="47"/>
      <c r="F222" s="47"/>
      <c r="G222" s="46"/>
      <c r="H222" s="46"/>
      <c r="I222" s="46"/>
      <c r="J222" s="135"/>
      <c r="K222" s="49"/>
    </row>
    <row r="223" spans="1:11" ht="27.75" customHeight="1">
      <c r="A223" s="54" t="s">
        <v>465</v>
      </c>
      <c r="B223" s="43"/>
      <c r="C223" s="70" t="s">
        <v>131</v>
      </c>
      <c r="D223" s="56" t="s">
        <v>44</v>
      </c>
      <c r="E223" s="66">
        <v>225</v>
      </c>
      <c r="F223" s="58"/>
      <c r="G223" s="59"/>
      <c r="H223" s="60"/>
      <c r="I223" s="60"/>
      <c r="J223" s="136">
        <f>IF(ISNUMBER($F223),IF(ISNUMBER(#REF!),ROUND($F223*#REF!,2),ROUND($F223*$E223,2)),IF(ISNUMBER(#REF!),ROUND($H223*#REF!,2),ROUND($H223*$E223,2)))</f>
        <v>0</v>
      </c>
      <c r="K223" s="49"/>
    </row>
    <row r="224" spans="1:11" ht="18.75" customHeight="1">
      <c r="A224" s="54" t="s">
        <v>466</v>
      </c>
      <c r="B224" s="43"/>
      <c r="C224" s="69" t="s">
        <v>467</v>
      </c>
      <c r="D224" s="45"/>
      <c r="E224" s="47"/>
      <c r="F224" s="47"/>
      <c r="G224" s="46"/>
      <c r="H224" s="46"/>
      <c r="I224" s="46"/>
      <c r="J224" s="135"/>
      <c r="K224" s="49"/>
    </row>
    <row r="225" spans="1:11" ht="27.75" customHeight="1">
      <c r="A225" s="54" t="s">
        <v>468</v>
      </c>
      <c r="B225" s="43"/>
      <c r="C225" s="70" t="s">
        <v>469</v>
      </c>
      <c r="D225" s="56" t="s">
        <v>44</v>
      </c>
      <c r="E225" s="66">
        <v>25</v>
      </c>
      <c r="F225" s="58"/>
      <c r="G225" s="59"/>
      <c r="H225" s="60"/>
      <c r="I225" s="60"/>
      <c r="J225" s="136">
        <f>IF(ISNUMBER($F225),IF(ISNUMBER(#REF!),ROUND($F225*#REF!,2),ROUND($F225*$E225,2)),IF(ISNUMBER(#REF!),ROUND($H225*#REF!,2),ROUND($H225*$E225,2)))</f>
        <v>0</v>
      </c>
      <c r="K225" s="49"/>
    </row>
    <row r="226" spans="1:11" ht="18.75" customHeight="1">
      <c r="A226" s="54" t="s">
        <v>470</v>
      </c>
      <c r="B226" s="43"/>
      <c r="C226" s="68" t="s">
        <v>429</v>
      </c>
      <c r="D226" s="45"/>
      <c r="E226" s="47"/>
      <c r="F226" s="47"/>
      <c r="G226" s="46"/>
      <c r="H226" s="46"/>
      <c r="I226" s="46"/>
      <c r="J226" s="135"/>
      <c r="K226" s="49"/>
    </row>
    <row r="227" spans="1:11" ht="18.75" customHeight="1">
      <c r="A227" s="54" t="s">
        <v>471</v>
      </c>
      <c r="B227" s="43"/>
      <c r="C227" s="69" t="s">
        <v>472</v>
      </c>
      <c r="D227" s="56"/>
      <c r="E227" s="66"/>
      <c r="F227" s="58"/>
      <c r="G227" s="59"/>
      <c r="H227" s="60"/>
      <c r="I227" s="60"/>
      <c r="J227" s="136"/>
      <c r="K227" s="49"/>
    </row>
    <row r="228" spans="1:11" ht="27.75" customHeight="1">
      <c r="A228" s="54" t="s">
        <v>473</v>
      </c>
      <c r="B228" s="43"/>
      <c r="C228" s="70" t="s">
        <v>467</v>
      </c>
      <c r="D228" s="45"/>
      <c r="E228" s="47"/>
      <c r="F228" s="47"/>
      <c r="G228" s="46"/>
      <c r="H228" s="46"/>
      <c r="I228" s="46"/>
      <c r="J228" s="135"/>
      <c r="K228" s="49"/>
    </row>
    <row r="229" spans="1:11" ht="27.75" customHeight="1">
      <c r="A229" s="54" t="s">
        <v>474</v>
      </c>
      <c r="B229" s="43"/>
      <c r="C229" s="70" t="s">
        <v>475</v>
      </c>
      <c r="D229" s="56" t="s">
        <v>44</v>
      </c>
      <c r="E229" s="66">
        <v>45</v>
      </c>
      <c r="F229" s="58"/>
      <c r="G229" s="59"/>
      <c r="H229" s="60"/>
      <c r="I229" s="60"/>
      <c r="J229" s="136">
        <f>IF(ISNUMBER($F229),IF(ISNUMBER(#REF!),ROUND($F229*#REF!,2),ROUND($F229*$E229,2)),IF(ISNUMBER(#REF!),ROUND($H229*#REF!,2),ROUND($H229*$E229,2)))</f>
        <v>0</v>
      </c>
      <c r="K229" s="49"/>
    </row>
    <row r="230" spans="1:11" ht="15" customHeight="1">
      <c r="A230" s="180"/>
      <c r="B230" s="181"/>
      <c r="C230" s="181"/>
      <c r="D230" s="181"/>
      <c r="E230" s="181"/>
      <c r="F230" s="181"/>
      <c r="J230" s="137">
        <f>J$223+J$225+J$227+J$229</f>
        <v>0</v>
      </c>
      <c r="K230" s="138"/>
    </row>
    <row r="231" spans="1:11" ht="18.75" customHeight="1">
      <c r="A231" s="54" t="s">
        <v>476</v>
      </c>
      <c r="B231" s="43"/>
      <c r="C231" s="55" t="s">
        <v>132</v>
      </c>
      <c r="D231" s="56" t="s">
        <v>48</v>
      </c>
      <c r="E231" s="57">
        <v>1</v>
      </c>
      <c r="F231" s="58"/>
      <c r="G231" s="59"/>
      <c r="H231" s="60"/>
      <c r="I231" s="60"/>
      <c r="J231" s="136">
        <f>IF(ISNUMBER($F231),IF(ISNUMBER(#REF!),ROUND($F231*#REF!,2),ROUND($F231*$E231,2)),IF(ISNUMBER(#REF!),ROUND($H231*#REF!,2),ROUND($H231*$E231,2)))</f>
        <v>0</v>
      </c>
      <c r="K231" s="49"/>
    </row>
    <row r="232" spans="1:11" ht="18.75" customHeight="1">
      <c r="A232" s="54" t="s">
        <v>477</v>
      </c>
      <c r="B232" s="43"/>
      <c r="C232" s="55" t="s">
        <v>478</v>
      </c>
      <c r="D232" s="45"/>
      <c r="E232" s="47"/>
      <c r="F232" s="47"/>
      <c r="G232" s="46"/>
      <c r="H232" s="46"/>
      <c r="I232" s="46"/>
      <c r="J232" s="135"/>
      <c r="K232" s="49"/>
    </row>
    <row r="233" spans="1:11" ht="27.75" customHeight="1">
      <c r="A233" s="54" t="s">
        <v>479</v>
      </c>
      <c r="B233" s="43"/>
      <c r="C233" s="63" t="s">
        <v>480</v>
      </c>
      <c r="D233" s="45"/>
      <c r="E233" s="47"/>
      <c r="F233" s="47"/>
      <c r="G233" s="46"/>
      <c r="H233" s="46"/>
      <c r="I233" s="46"/>
      <c r="J233" s="135"/>
      <c r="K233" s="49"/>
    </row>
    <row r="234" spans="1:11" ht="18.75" customHeight="1">
      <c r="A234" s="54" t="s">
        <v>481</v>
      </c>
      <c r="B234" s="43"/>
      <c r="C234" s="68" t="s">
        <v>482</v>
      </c>
      <c r="D234" s="45"/>
      <c r="E234" s="47"/>
      <c r="F234" s="47"/>
      <c r="G234" s="46"/>
      <c r="H234" s="46"/>
      <c r="I234" s="46"/>
      <c r="J234" s="135"/>
      <c r="K234" s="49"/>
    </row>
    <row r="235" spans="1:11" ht="18.75" customHeight="1">
      <c r="A235" s="54" t="s">
        <v>483</v>
      </c>
      <c r="B235" s="43"/>
      <c r="C235" s="69" t="s">
        <v>484</v>
      </c>
      <c r="D235" s="45"/>
      <c r="E235" s="47"/>
      <c r="F235" s="47"/>
      <c r="G235" s="46"/>
      <c r="H235" s="46"/>
      <c r="I235" s="46"/>
      <c r="J235" s="135"/>
      <c r="K235" s="49"/>
    </row>
    <row r="236" spans="1:11" ht="27.75" customHeight="1">
      <c r="A236" s="54" t="s">
        <v>485</v>
      </c>
      <c r="B236" s="43"/>
      <c r="C236" s="70" t="s">
        <v>486</v>
      </c>
      <c r="D236" s="56" t="s">
        <v>48</v>
      </c>
      <c r="E236" s="57">
        <v>3</v>
      </c>
      <c r="F236" s="58"/>
      <c r="G236" s="59"/>
      <c r="H236" s="60"/>
      <c r="I236" s="60"/>
      <c r="J236" s="136">
        <f>IF(ISNUMBER($F236),IF(ISNUMBER(#REF!),ROUND($F236*#REF!,2),ROUND($F236*$E236,2)),IF(ISNUMBER(#REF!),ROUND($H236*#REF!,2),ROUND($H236*$E236,2)))</f>
        <v>0</v>
      </c>
      <c r="K236" s="49"/>
    </row>
    <row r="237" spans="1:11" ht="15" customHeight="1">
      <c r="A237" s="180"/>
      <c r="B237" s="181"/>
      <c r="C237" s="181"/>
      <c r="D237" s="181"/>
      <c r="E237" s="181"/>
      <c r="F237" s="181"/>
      <c r="J237" s="137">
        <f>J$236</f>
        <v>0</v>
      </c>
      <c r="K237" s="138"/>
    </row>
    <row r="238" spans="1:11" ht="18.75" customHeight="1">
      <c r="A238" s="54" t="s">
        <v>487</v>
      </c>
      <c r="B238" s="43"/>
      <c r="C238" s="55" t="s">
        <v>488</v>
      </c>
      <c r="D238" s="45"/>
      <c r="E238" s="47"/>
      <c r="F238" s="47"/>
      <c r="G238" s="46"/>
      <c r="H238" s="46"/>
      <c r="I238" s="46"/>
      <c r="J238" s="135"/>
      <c r="K238" s="49"/>
    </row>
    <row r="239" spans="1:11" ht="39.75" customHeight="1">
      <c r="A239" s="54" t="s">
        <v>489</v>
      </c>
      <c r="B239" s="43"/>
      <c r="C239" s="63" t="s">
        <v>490</v>
      </c>
      <c r="D239" s="45"/>
      <c r="E239" s="47"/>
      <c r="F239" s="47"/>
      <c r="G239" s="46"/>
      <c r="H239" s="46"/>
      <c r="I239" s="46"/>
      <c r="J239" s="135"/>
      <c r="K239" s="49"/>
    </row>
    <row r="240" spans="1:11" ht="18.75" customHeight="1">
      <c r="A240" s="54" t="s">
        <v>491</v>
      </c>
      <c r="B240" s="43"/>
      <c r="C240" s="68" t="s">
        <v>492</v>
      </c>
      <c r="D240" s="56" t="s">
        <v>48</v>
      </c>
      <c r="E240" s="57">
        <v>1</v>
      </c>
      <c r="F240" s="58"/>
      <c r="G240" s="59"/>
      <c r="H240" s="60"/>
      <c r="I240" s="60"/>
      <c r="J240" s="136">
        <f>IF(ISNUMBER($F240),IF(ISNUMBER(#REF!),ROUND($F240*#REF!,2),ROUND($F240*$E240,2)),IF(ISNUMBER(#REF!),ROUND($H240*#REF!,2),ROUND($H240*$E240,2)))</f>
        <v>0</v>
      </c>
      <c r="K240" s="49"/>
    </row>
    <row r="241" spans="1:11" ht="18.75" customHeight="1">
      <c r="A241" s="54" t="s">
        <v>493</v>
      </c>
      <c r="B241" s="43"/>
      <c r="C241" s="63" t="s">
        <v>494</v>
      </c>
      <c r="D241" s="45"/>
      <c r="E241" s="47"/>
      <c r="F241" s="47"/>
      <c r="G241" s="46"/>
      <c r="H241" s="46"/>
      <c r="I241" s="46"/>
      <c r="J241" s="135"/>
      <c r="K241" s="49"/>
    </row>
    <row r="242" spans="1:11" ht="27.75" customHeight="1">
      <c r="A242" s="54" t="s">
        <v>495</v>
      </c>
      <c r="B242" s="43"/>
      <c r="C242" s="68" t="s">
        <v>496</v>
      </c>
      <c r="D242" s="56" t="s">
        <v>48</v>
      </c>
      <c r="E242" s="57">
        <v>1</v>
      </c>
      <c r="F242" s="58"/>
      <c r="G242" s="59"/>
      <c r="H242" s="60"/>
      <c r="I242" s="60"/>
      <c r="J242" s="136">
        <f>IF(ISNUMBER($F242),IF(ISNUMBER(#REF!),ROUND($F242*#REF!,2),ROUND($F242*$E242,2)),IF(ISNUMBER(#REF!),ROUND($H242*#REF!,2),ROUND($H242*$E242,2)))</f>
        <v>0</v>
      </c>
      <c r="K242" s="49"/>
    </row>
    <row r="243" spans="1:11" ht="27.75" customHeight="1">
      <c r="A243" s="54" t="s">
        <v>497</v>
      </c>
      <c r="B243" s="43"/>
      <c r="C243" s="68" t="s">
        <v>498</v>
      </c>
      <c r="D243" s="45"/>
      <c r="E243" s="47"/>
      <c r="F243" s="47"/>
      <c r="G243" s="46"/>
      <c r="H243" s="46"/>
      <c r="I243" s="46"/>
      <c r="J243" s="135"/>
      <c r="K243" s="49"/>
    </row>
    <row r="244" spans="1:11" ht="18.75" customHeight="1">
      <c r="A244" s="54" t="s">
        <v>499</v>
      </c>
      <c r="B244" s="43"/>
      <c r="C244" s="69" t="s">
        <v>500</v>
      </c>
      <c r="D244" s="45"/>
      <c r="E244" s="47"/>
      <c r="F244" s="47"/>
      <c r="G244" s="46"/>
      <c r="H244" s="46"/>
      <c r="I244" s="46"/>
      <c r="J244" s="135"/>
      <c r="K244" s="49"/>
    </row>
    <row r="245" spans="1:11" ht="27.75" customHeight="1">
      <c r="A245" s="54" t="s">
        <v>501</v>
      </c>
      <c r="B245" s="43"/>
      <c r="C245" s="70" t="s">
        <v>502</v>
      </c>
      <c r="D245" s="56" t="s">
        <v>48</v>
      </c>
      <c r="E245" s="57">
        <v>1</v>
      </c>
      <c r="F245" s="58"/>
      <c r="G245" s="59"/>
      <c r="H245" s="60"/>
      <c r="I245" s="60"/>
      <c r="J245" s="136">
        <f>IF(ISNUMBER($F245),IF(ISNUMBER(#REF!),ROUND($F245*#REF!,2),ROUND($F245*$E245,2)),IF(ISNUMBER(#REF!),ROUND($H245*#REF!,2),ROUND($H245*$E245,2)))</f>
        <v>0</v>
      </c>
      <c r="K245" s="49"/>
    </row>
    <row r="246" spans="1:11" ht="27.75" customHeight="1">
      <c r="A246" s="54" t="s">
        <v>503</v>
      </c>
      <c r="B246" s="43"/>
      <c r="C246" s="70" t="s">
        <v>504</v>
      </c>
      <c r="D246" s="56" t="s">
        <v>48</v>
      </c>
      <c r="E246" s="57">
        <v>1</v>
      </c>
      <c r="F246" s="58"/>
      <c r="G246" s="59"/>
      <c r="H246" s="60"/>
      <c r="I246" s="60"/>
      <c r="J246" s="136">
        <f>IF(ISNUMBER($F246),IF(ISNUMBER(#REF!),ROUND($F246*#REF!,2),ROUND($F246*$E246,2)),IF(ISNUMBER(#REF!),ROUND($H246*#REF!,2),ROUND($H246*$E246,2)))</f>
        <v>0</v>
      </c>
      <c r="K246" s="49"/>
    </row>
    <row r="247" spans="1:11" ht="27.75" customHeight="1">
      <c r="A247" s="54" t="s">
        <v>505</v>
      </c>
      <c r="B247" s="43"/>
      <c r="C247" s="70" t="s">
        <v>506</v>
      </c>
      <c r="D247" s="56" t="s">
        <v>48</v>
      </c>
      <c r="E247" s="57">
        <v>1</v>
      </c>
      <c r="F247" s="58"/>
      <c r="G247" s="59"/>
      <c r="H247" s="60"/>
      <c r="I247" s="60"/>
      <c r="J247" s="136">
        <f>IF(ISNUMBER($F247),IF(ISNUMBER(#REF!),ROUND($F247*#REF!,2),ROUND($F247*$E247,2)),IF(ISNUMBER(#REF!),ROUND($H247*#REF!,2),ROUND($H247*$E247,2)))</f>
        <v>0</v>
      </c>
      <c r="K247" s="49"/>
    </row>
    <row r="248" spans="1:11" ht="27.75" customHeight="1">
      <c r="A248" s="54" t="s">
        <v>507</v>
      </c>
      <c r="B248" s="43"/>
      <c r="C248" s="70" t="s">
        <v>508</v>
      </c>
      <c r="D248" s="56" t="s">
        <v>48</v>
      </c>
      <c r="E248" s="57">
        <v>2</v>
      </c>
      <c r="F248" s="58"/>
      <c r="G248" s="59"/>
      <c r="H248" s="60"/>
      <c r="I248" s="60"/>
      <c r="J248" s="136">
        <f>IF(ISNUMBER($F248),IF(ISNUMBER(#REF!),ROUND($F248*#REF!,2),ROUND($F248*$E248,2)),IF(ISNUMBER(#REF!),ROUND($H248*#REF!,2),ROUND($H248*$E248,2)))</f>
        <v>0</v>
      </c>
      <c r="K248" s="49"/>
    </row>
    <row r="249" spans="1:11" ht="27.75" customHeight="1">
      <c r="A249" s="54" t="s">
        <v>509</v>
      </c>
      <c r="B249" s="43"/>
      <c r="C249" s="70" t="s">
        <v>510</v>
      </c>
      <c r="D249" s="56" t="s">
        <v>48</v>
      </c>
      <c r="E249" s="57">
        <v>1</v>
      </c>
      <c r="F249" s="58"/>
      <c r="G249" s="59"/>
      <c r="H249" s="60"/>
      <c r="I249" s="60"/>
      <c r="J249" s="136">
        <f>IF(ISNUMBER($F249),IF(ISNUMBER(#REF!),ROUND($F249*#REF!,2),ROUND($F249*$E249,2)),IF(ISNUMBER(#REF!),ROUND($H249*#REF!,2),ROUND($H249*$E249,2)))</f>
        <v>0</v>
      </c>
      <c r="K249" s="49"/>
    </row>
    <row r="250" spans="1:11" ht="27.75" customHeight="1">
      <c r="A250" s="54" t="s">
        <v>511</v>
      </c>
      <c r="B250" s="43"/>
      <c r="C250" s="68" t="s">
        <v>512</v>
      </c>
      <c r="D250" s="45"/>
      <c r="E250" s="47"/>
      <c r="F250" s="47"/>
      <c r="G250" s="46"/>
      <c r="H250" s="46"/>
      <c r="I250" s="46"/>
      <c r="J250" s="135"/>
      <c r="K250" s="49"/>
    </row>
    <row r="251" spans="1:11" ht="18.75" customHeight="1">
      <c r="A251" s="54" t="s">
        <v>513</v>
      </c>
      <c r="B251" s="43"/>
      <c r="C251" s="69" t="s">
        <v>500</v>
      </c>
      <c r="D251" s="45"/>
      <c r="E251" s="47"/>
      <c r="F251" s="47"/>
      <c r="G251" s="46"/>
      <c r="H251" s="46"/>
      <c r="I251" s="46"/>
      <c r="J251" s="135"/>
      <c r="K251" s="49"/>
    </row>
    <row r="252" spans="1:11" ht="27.75" customHeight="1">
      <c r="A252" s="54" t="s">
        <v>514</v>
      </c>
      <c r="B252" s="43"/>
      <c r="C252" s="70" t="s">
        <v>502</v>
      </c>
      <c r="D252" s="56" t="s">
        <v>48</v>
      </c>
      <c r="E252" s="57">
        <v>2</v>
      </c>
      <c r="F252" s="58"/>
      <c r="G252" s="59"/>
      <c r="H252" s="60"/>
      <c r="I252" s="60"/>
      <c r="J252" s="136">
        <f>IF(ISNUMBER($F252),IF(ISNUMBER(#REF!),ROUND($F252*#REF!,2),ROUND($F252*$E252,2)),IF(ISNUMBER(#REF!),ROUND($H252*#REF!,2),ROUND($H252*$E252,2)))</f>
        <v>0</v>
      </c>
      <c r="K252" s="49"/>
    </row>
    <row r="253" spans="1:11" ht="27.75" customHeight="1">
      <c r="A253" s="54" t="s">
        <v>515</v>
      </c>
      <c r="B253" s="43"/>
      <c r="C253" s="70" t="s">
        <v>516</v>
      </c>
      <c r="D253" s="56" t="s">
        <v>48</v>
      </c>
      <c r="E253" s="57">
        <v>1</v>
      </c>
      <c r="F253" s="58"/>
      <c r="G253" s="59"/>
      <c r="H253" s="60"/>
      <c r="I253" s="60"/>
      <c r="J253" s="136">
        <f>IF(ISNUMBER($F253),IF(ISNUMBER(#REF!),ROUND($F253*#REF!,2),ROUND($F253*$E253,2)),IF(ISNUMBER(#REF!),ROUND($H253*#REF!,2),ROUND($H253*$E253,2)))</f>
        <v>0</v>
      </c>
      <c r="K253" s="49"/>
    </row>
    <row r="254" spans="1:11" ht="27.75" customHeight="1">
      <c r="A254" s="54" t="s">
        <v>517</v>
      </c>
      <c r="B254" s="43"/>
      <c r="C254" s="70" t="s">
        <v>518</v>
      </c>
      <c r="D254" s="56" t="s">
        <v>48</v>
      </c>
      <c r="E254" s="57">
        <v>2</v>
      </c>
      <c r="F254" s="58"/>
      <c r="G254" s="59"/>
      <c r="H254" s="60"/>
      <c r="I254" s="60"/>
      <c r="J254" s="136">
        <f>IF(ISNUMBER($F254),IF(ISNUMBER(#REF!),ROUND($F254*#REF!,2),ROUND($F254*$E254,2)),IF(ISNUMBER(#REF!),ROUND($H254*#REF!,2),ROUND($H254*$E254,2)))</f>
        <v>0</v>
      </c>
      <c r="K254" s="49"/>
    </row>
    <row r="255" spans="1:11" ht="27.75" customHeight="1">
      <c r="A255" s="54" t="s">
        <v>519</v>
      </c>
      <c r="B255" s="43"/>
      <c r="C255" s="70" t="s">
        <v>520</v>
      </c>
      <c r="D255" s="56" t="s">
        <v>48</v>
      </c>
      <c r="E255" s="57">
        <v>1</v>
      </c>
      <c r="F255" s="58"/>
      <c r="G255" s="59"/>
      <c r="H255" s="60"/>
      <c r="I255" s="60"/>
      <c r="J255" s="136">
        <f>IF(ISNUMBER($F255),IF(ISNUMBER(#REF!),ROUND($F255*#REF!,2),ROUND($F255*$E255,2)),IF(ISNUMBER(#REF!),ROUND($H255*#REF!,2),ROUND($H255*$E255,2)))</f>
        <v>0</v>
      </c>
      <c r="K255" s="49"/>
    </row>
    <row r="256" spans="1:11" ht="27.75" customHeight="1">
      <c r="A256" s="54" t="s">
        <v>521</v>
      </c>
      <c r="B256" s="43"/>
      <c r="C256" s="70" t="s">
        <v>522</v>
      </c>
      <c r="D256" s="56" t="s">
        <v>48</v>
      </c>
      <c r="E256" s="57">
        <v>1</v>
      </c>
      <c r="F256" s="58"/>
      <c r="G256" s="59"/>
      <c r="H256" s="60"/>
      <c r="I256" s="60"/>
      <c r="J256" s="136">
        <f>IF(ISNUMBER($F256),IF(ISNUMBER(#REF!),ROUND($F256*#REF!,2),ROUND($F256*$E256,2)),IF(ISNUMBER(#REF!),ROUND($H256*#REF!,2),ROUND($H256*$E256,2)))</f>
        <v>0</v>
      </c>
      <c r="K256" s="49"/>
    </row>
    <row r="257" spans="1:11" ht="27.75" customHeight="1">
      <c r="A257" s="54" t="s">
        <v>523</v>
      </c>
      <c r="B257" s="43"/>
      <c r="C257" s="70" t="s">
        <v>524</v>
      </c>
      <c r="D257" s="56" t="s">
        <v>48</v>
      </c>
      <c r="E257" s="57">
        <v>1</v>
      </c>
      <c r="F257" s="58"/>
      <c r="G257" s="59"/>
      <c r="H257" s="60"/>
      <c r="I257" s="60"/>
      <c r="J257" s="136">
        <f>IF(ISNUMBER($F257),IF(ISNUMBER(#REF!),ROUND($F257*#REF!,2),ROUND($F257*$E257,2)),IF(ISNUMBER(#REF!),ROUND($H257*#REF!,2),ROUND($H257*$E257,2)))</f>
        <v>0</v>
      </c>
      <c r="K257" s="49"/>
    </row>
    <row r="258" spans="1:11" ht="27.75" customHeight="1">
      <c r="A258" s="54" t="s">
        <v>525</v>
      </c>
      <c r="B258" s="43"/>
      <c r="C258" s="70" t="s">
        <v>526</v>
      </c>
      <c r="D258" s="56" t="s">
        <v>48</v>
      </c>
      <c r="E258" s="57">
        <v>8</v>
      </c>
      <c r="F258" s="58"/>
      <c r="G258" s="59"/>
      <c r="H258" s="60"/>
      <c r="I258" s="60"/>
      <c r="J258" s="136">
        <f>IF(ISNUMBER($F258),IF(ISNUMBER(#REF!),ROUND($F258*#REF!,2),ROUND($F258*$E258,2)),IF(ISNUMBER(#REF!),ROUND($H258*#REF!,2),ROUND($H258*$E258,2)))</f>
        <v>0</v>
      </c>
      <c r="K258" s="49"/>
    </row>
    <row r="259" spans="1:11" ht="27.75" customHeight="1">
      <c r="A259" s="54" t="s">
        <v>527</v>
      </c>
      <c r="B259" s="43"/>
      <c r="C259" s="70" t="s">
        <v>528</v>
      </c>
      <c r="D259" s="56" t="s">
        <v>48</v>
      </c>
      <c r="E259" s="57">
        <v>4</v>
      </c>
      <c r="F259" s="58"/>
      <c r="G259" s="59"/>
      <c r="H259" s="60"/>
      <c r="I259" s="60"/>
      <c r="J259" s="136">
        <f>IF(ISNUMBER($F259),IF(ISNUMBER(#REF!),ROUND($F259*#REF!,2),ROUND($F259*$E259,2)),IF(ISNUMBER(#REF!),ROUND($H259*#REF!,2),ROUND($H259*$E259,2)))</f>
        <v>0</v>
      </c>
      <c r="K259" s="49"/>
    </row>
    <row r="260" spans="1:11" ht="27.75" customHeight="1">
      <c r="A260" s="54" t="s">
        <v>529</v>
      </c>
      <c r="B260" s="43"/>
      <c r="C260" s="70" t="s">
        <v>530</v>
      </c>
      <c r="D260" s="56" t="s">
        <v>48</v>
      </c>
      <c r="E260" s="57">
        <v>10</v>
      </c>
      <c r="F260" s="58"/>
      <c r="G260" s="59"/>
      <c r="H260" s="60"/>
      <c r="I260" s="60"/>
      <c r="J260" s="136">
        <f>IF(ISNUMBER($F260),IF(ISNUMBER(#REF!),ROUND($F260*#REF!,2),ROUND($F260*$E260,2)),IF(ISNUMBER(#REF!),ROUND($H260*#REF!,2),ROUND($H260*$E260,2)))</f>
        <v>0</v>
      </c>
      <c r="K260" s="49"/>
    </row>
    <row r="261" spans="1:11" ht="27.75" customHeight="1">
      <c r="A261" s="54" t="s">
        <v>531</v>
      </c>
      <c r="B261" s="43"/>
      <c r="C261" s="70" t="s">
        <v>532</v>
      </c>
      <c r="D261" s="56" t="s">
        <v>48</v>
      </c>
      <c r="E261" s="57">
        <v>1</v>
      </c>
      <c r="F261" s="58"/>
      <c r="G261" s="59"/>
      <c r="H261" s="60"/>
      <c r="I261" s="60"/>
      <c r="J261" s="136">
        <f>IF(ISNUMBER($F261),IF(ISNUMBER(#REF!),ROUND($F261*#REF!,2),ROUND($F261*$E261,2)),IF(ISNUMBER(#REF!),ROUND($H261*#REF!,2),ROUND($H261*$E261,2)))</f>
        <v>0</v>
      </c>
      <c r="K261" s="49"/>
    </row>
    <row r="262" spans="1:11" ht="27.75" customHeight="1">
      <c r="A262" s="54" t="s">
        <v>533</v>
      </c>
      <c r="B262" s="43"/>
      <c r="C262" s="70" t="s">
        <v>534</v>
      </c>
      <c r="D262" s="56" t="s">
        <v>48</v>
      </c>
      <c r="E262" s="57">
        <v>3</v>
      </c>
      <c r="F262" s="58"/>
      <c r="G262" s="59"/>
      <c r="H262" s="60"/>
      <c r="I262" s="60"/>
      <c r="J262" s="136">
        <f>IF(ISNUMBER($F262),IF(ISNUMBER(#REF!),ROUND($F262*#REF!,2),ROUND($F262*$E262,2)),IF(ISNUMBER(#REF!),ROUND($H262*#REF!,2),ROUND($H262*$E262,2)))</f>
        <v>0</v>
      </c>
      <c r="K262" s="49"/>
    </row>
    <row r="263" spans="1:11" ht="15" customHeight="1">
      <c r="A263" s="180"/>
      <c r="B263" s="181"/>
      <c r="C263" s="181"/>
      <c r="D263" s="181"/>
      <c r="E263" s="181"/>
      <c r="F263" s="181"/>
      <c r="J263" s="137">
        <f>J$240+J$242+SUM(J$245:J$249)+SUM(J$252:J$262)</f>
        <v>0</v>
      </c>
      <c r="K263" s="138"/>
    </row>
    <row r="264" spans="1:11" ht="27.75" customHeight="1">
      <c r="A264" s="54" t="s">
        <v>535</v>
      </c>
      <c r="B264" s="43"/>
      <c r="C264" s="55" t="s">
        <v>536</v>
      </c>
      <c r="D264" s="45"/>
      <c r="E264" s="47"/>
      <c r="F264" s="47"/>
      <c r="G264" s="46"/>
      <c r="H264" s="46"/>
      <c r="I264" s="46"/>
      <c r="J264" s="135"/>
      <c r="K264" s="49"/>
    </row>
    <row r="265" spans="1:11" ht="18.75" customHeight="1">
      <c r="A265" s="54" t="s">
        <v>537</v>
      </c>
      <c r="B265" s="43"/>
      <c r="C265" s="55" t="s">
        <v>538</v>
      </c>
      <c r="D265" s="45"/>
      <c r="E265" s="47"/>
      <c r="F265" s="47"/>
      <c r="G265" s="46"/>
      <c r="H265" s="46"/>
      <c r="I265" s="46"/>
      <c r="J265" s="135"/>
      <c r="K265" s="49"/>
    </row>
    <row r="266" spans="1:11" ht="39.75" customHeight="1">
      <c r="A266" s="54" t="s">
        <v>539</v>
      </c>
      <c r="B266" s="43"/>
      <c r="C266" s="63" t="s">
        <v>540</v>
      </c>
      <c r="D266" s="56" t="s">
        <v>48</v>
      </c>
      <c r="E266" s="57">
        <v>1</v>
      </c>
      <c r="F266" s="58"/>
      <c r="G266" s="59"/>
      <c r="H266" s="60"/>
      <c r="I266" s="60"/>
      <c r="J266" s="136">
        <f>IF(ISNUMBER($F266),IF(ISNUMBER(#REF!),ROUND($F266*#REF!,2),ROUND($F266*$E266,2)),IF(ISNUMBER(#REF!),ROUND($H266*#REF!,2),ROUND($H266*$E266,2)))</f>
        <v>0</v>
      </c>
      <c r="K266" s="49"/>
    </row>
    <row r="267" spans="1:11" ht="18.75" customHeight="1">
      <c r="A267" s="54" t="s">
        <v>541</v>
      </c>
      <c r="B267" s="43"/>
      <c r="C267" s="63" t="s">
        <v>542</v>
      </c>
      <c r="D267" s="56" t="s">
        <v>33</v>
      </c>
      <c r="E267" s="57">
        <v>1</v>
      </c>
      <c r="F267" s="58"/>
      <c r="G267" s="59"/>
      <c r="H267" s="60"/>
      <c r="I267" s="60"/>
      <c r="J267" s="136">
        <f>IF(ISNUMBER($F267),IF(ISNUMBER(#REF!),ROUND($F267*#REF!,2),ROUND($F267*$E267,2)),IF(ISNUMBER(#REF!),ROUND($H267*#REF!,2),ROUND($H267*$E267,2)))</f>
        <v>0</v>
      </c>
      <c r="K267" s="49"/>
    </row>
    <row r="268" spans="1:11" ht="15" customHeight="1">
      <c r="A268" s="180"/>
      <c r="B268" s="181"/>
      <c r="C268" s="181"/>
      <c r="D268" s="181"/>
      <c r="E268" s="181"/>
      <c r="F268" s="181"/>
      <c r="J268" s="137">
        <f>SUM(J$266:J$267)</f>
        <v>0</v>
      </c>
      <c r="K268" s="138"/>
    </row>
    <row r="269" spans="1:11" ht="18.75" customHeight="1">
      <c r="A269" s="54" t="s">
        <v>543</v>
      </c>
      <c r="B269" s="43"/>
      <c r="C269" s="55" t="s">
        <v>121</v>
      </c>
      <c r="D269" s="45"/>
      <c r="E269" s="47"/>
      <c r="F269" s="47"/>
      <c r="G269" s="46"/>
      <c r="H269" s="46"/>
      <c r="I269" s="46"/>
      <c r="J269" s="135"/>
      <c r="K269" s="49"/>
    </row>
    <row r="270" spans="1:11" ht="18.75" customHeight="1">
      <c r="A270" s="54" t="s">
        <v>544</v>
      </c>
      <c r="B270" s="43"/>
      <c r="C270" s="63" t="s">
        <v>545</v>
      </c>
      <c r="D270" s="56" t="s">
        <v>48</v>
      </c>
      <c r="E270" s="57">
        <v>1</v>
      </c>
      <c r="F270" s="58"/>
      <c r="G270" s="59"/>
      <c r="H270" s="60"/>
      <c r="I270" s="60"/>
      <c r="J270" s="136">
        <f>IF(ISNUMBER($F270),IF(ISNUMBER(#REF!),ROUND($F270*#REF!,2),ROUND($F270*$E270,2)),IF(ISNUMBER(#REF!),ROUND($H270*#REF!,2),ROUND($H270*$E270,2)))</f>
        <v>0</v>
      </c>
      <c r="K270" s="49"/>
    </row>
    <row r="271" spans="1:11" ht="15" customHeight="1">
      <c r="A271" s="180"/>
      <c r="B271" s="181"/>
      <c r="C271" s="181"/>
      <c r="D271" s="181"/>
      <c r="E271" s="181"/>
      <c r="F271" s="181"/>
      <c r="J271" s="137">
        <f>J$270</f>
        <v>0</v>
      </c>
      <c r="K271" s="138"/>
    </row>
    <row r="272" spans="1:11" ht="15" customHeight="1">
      <c r="A272" s="180" t="s">
        <v>133</v>
      </c>
      <c r="B272" s="181"/>
      <c r="C272" s="181"/>
      <c r="D272" s="181"/>
      <c r="E272" s="181"/>
      <c r="F272" s="181"/>
      <c r="J272" s="137">
        <f>SUM(J$191:J$193)+SUM(J$195:J$197)+SUM(J$199:J$200)+J$203+J$206+J$208+SUM(J$210:J$211)+SUM(J$214:J$217)+J$223+J$225+J$227+J$229+J$231+J$236+J$240+J$242+SUM(J$245:J$249)+SUM(J$252:J$262)+SUM(J$266:J$267)+J$270</f>
        <v>0</v>
      </c>
      <c r="K272" s="138"/>
    </row>
    <row r="273" spans="1:11" ht="22.5" customHeight="1">
      <c r="A273" s="52" t="s">
        <v>546</v>
      </c>
      <c r="B273" s="43"/>
      <c r="C273" s="53" t="s">
        <v>134</v>
      </c>
      <c r="D273" s="45"/>
      <c r="E273" s="47"/>
      <c r="F273" s="47"/>
      <c r="G273" s="46"/>
      <c r="H273" s="46"/>
      <c r="I273" s="46"/>
      <c r="J273" s="135"/>
      <c r="K273" s="49"/>
    </row>
    <row r="274" spans="1:11" ht="18.75" customHeight="1">
      <c r="A274" s="54" t="s">
        <v>547</v>
      </c>
      <c r="B274" s="43"/>
      <c r="C274" s="55" t="s">
        <v>135</v>
      </c>
      <c r="D274" s="56" t="s">
        <v>44</v>
      </c>
      <c r="E274" s="66">
        <v>100</v>
      </c>
      <c r="F274" s="58"/>
      <c r="G274" s="59"/>
      <c r="H274" s="60"/>
      <c r="I274" s="60"/>
      <c r="J274" s="136">
        <f>IF(ISNUMBER($F274),IF(ISNUMBER(#REF!),ROUND($F274*#REF!,2),ROUND($F274*$E274,2)),IF(ISNUMBER(#REF!),ROUND($H274*#REF!,2),ROUND($H274*$E274,2)))</f>
        <v>0</v>
      </c>
      <c r="K274" s="49"/>
    </row>
    <row r="275" spans="1:11" ht="18.75" customHeight="1">
      <c r="A275" s="54" t="s">
        <v>548</v>
      </c>
      <c r="B275" s="43"/>
      <c r="C275" s="55" t="s">
        <v>136</v>
      </c>
      <c r="D275" s="45"/>
      <c r="E275" s="47"/>
      <c r="F275" s="47"/>
      <c r="G275" s="46"/>
      <c r="H275" s="46"/>
      <c r="I275" s="46"/>
      <c r="J275" s="135"/>
      <c r="K275" s="49"/>
    </row>
    <row r="276" spans="1:11" ht="18.75" customHeight="1">
      <c r="A276" s="54" t="s">
        <v>549</v>
      </c>
      <c r="B276" s="43"/>
      <c r="C276" s="63" t="s">
        <v>137</v>
      </c>
      <c r="D276" s="56" t="s">
        <v>40</v>
      </c>
      <c r="E276" s="62">
        <v>3150</v>
      </c>
      <c r="F276" s="58"/>
      <c r="G276" s="59"/>
      <c r="H276" s="60"/>
      <c r="I276" s="60"/>
      <c r="J276" s="136">
        <f>IF(ISNUMBER($F276),IF(ISNUMBER(#REF!),ROUND($F276*#REF!,2),ROUND($F276*$E276,2)),IF(ISNUMBER(#REF!),ROUND($H276*#REF!,2),ROUND($H276*$E276,2)))</f>
        <v>0</v>
      </c>
      <c r="K276" s="49"/>
    </row>
    <row r="277" spans="1:11" ht="18.75" customHeight="1">
      <c r="A277" s="54" t="s">
        <v>550</v>
      </c>
      <c r="B277" s="43"/>
      <c r="C277" s="63" t="s">
        <v>551</v>
      </c>
      <c r="D277" s="56" t="s">
        <v>40</v>
      </c>
      <c r="E277" s="62">
        <v>3590</v>
      </c>
      <c r="F277" s="58"/>
      <c r="G277" s="59"/>
      <c r="H277" s="60"/>
      <c r="I277" s="60"/>
      <c r="J277" s="136">
        <f>IF(ISNUMBER($F277),IF(ISNUMBER(#REF!),ROUND($F277*#REF!,2),ROUND($F277*$E277,2)),IF(ISNUMBER(#REF!),ROUND($H277*#REF!,2),ROUND($H277*$E277,2)))</f>
        <v>0</v>
      </c>
      <c r="K277" s="49"/>
    </row>
    <row r="278" spans="1:11" ht="18.75" customHeight="1">
      <c r="A278" s="54" t="s">
        <v>552</v>
      </c>
      <c r="B278" s="43"/>
      <c r="C278" s="63" t="s">
        <v>139</v>
      </c>
      <c r="D278" s="56" t="s">
        <v>46</v>
      </c>
      <c r="E278" s="66">
        <v>10450</v>
      </c>
      <c r="F278" s="58"/>
      <c r="G278" s="59"/>
      <c r="H278" s="60"/>
      <c r="I278" s="60"/>
      <c r="J278" s="136">
        <f>IF(ISNUMBER($F278),IF(ISNUMBER(#REF!),ROUND($F278*#REF!,2),ROUND($F278*$E278,2)),IF(ISNUMBER(#REF!),ROUND($H278*#REF!,2),ROUND($H278*$E278,2)))</f>
        <v>0</v>
      </c>
      <c r="K278" s="49"/>
    </row>
    <row r="279" spans="1:11" ht="15" customHeight="1">
      <c r="A279" s="180"/>
      <c r="B279" s="181"/>
      <c r="C279" s="181"/>
      <c r="D279" s="181"/>
      <c r="E279" s="181"/>
      <c r="F279" s="181"/>
      <c r="J279" s="137">
        <f>SUM(J$276:J$278)</f>
        <v>0</v>
      </c>
      <c r="K279" s="138"/>
    </row>
    <row r="280" spans="1:11" ht="27.75" customHeight="1">
      <c r="A280" s="54" t="s">
        <v>553</v>
      </c>
      <c r="B280" s="43"/>
      <c r="C280" s="55" t="s">
        <v>554</v>
      </c>
      <c r="D280" s="56" t="s">
        <v>46</v>
      </c>
      <c r="E280" s="66">
        <v>10450</v>
      </c>
      <c r="F280" s="58"/>
      <c r="G280" s="59"/>
      <c r="H280" s="60"/>
      <c r="I280" s="60"/>
      <c r="J280" s="136">
        <f>IF(ISNUMBER($F280),IF(ISNUMBER(#REF!),ROUND($F280*#REF!,2),ROUND($F280*$E280,2)),IF(ISNUMBER(#REF!),ROUND($H280*#REF!,2),ROUND($H280*$E280,2)))</f>
        <v>0</v>
      </c>
      <c r="K280" s="49"/>
    </row>
    <row r="281" spans="1:11" ht="18.75" customHeight="1">
      <c r="A281" s="54" t="s">
        <v>555</v>
      </c>
      <c r="B281" s="43"/>
      <c r="C281" s="55" t="s">
        <v>140</v>
      </c>
      <c r="D281" s="45"/>
      <c r="E281" s="47"/>
      <c r="F281" s="47"/>
      <c r="G281" s="46"/>
      <c r="H281" s="46"/>
      <c r="I281" s="46"/>
      <c r="J281" s="135"/>
      <c r="K281" s="49"/>
    </row>
    <row r="282" spans="1:11" ht="18.75" customHeight="1">
      <c r="A282" s="54" t="s">
        <v>556</v>
      </c>
      <c r="B282" s="43"/>
      <c r="C282" s="63" t="s">
        <v>141</v>
      </c>
      <c r="D282" s="56" t="s">
        <v>46</v>
      </c>
      <c r="E282" s="66">
        <v>3845</v>
      </c>
      <c r="F282" s="58"/>
      <c r="G282" s="59"/>
      <c r="H282" s="60"/>
      <c r="I282" s="60"/>
      <c r="J282" s="136">
        <f>IF(ISNUMBER($F282),IF(ISNUMBER(#REF!),ROUND($F282*#REF!,2),ROUND($F282*$E282,2)),IF(ISNUMBER(#REF!),ROUND($H282*#REF!,2),ROUND($H282*$E282,2)))</f>
        <v>0</v>
      </c>
      <c r="K282" s="49"/>
    </row>
    <row r="283" spans="1:11" ht="18.75" customHeight="1">
      <c r="A283" s="54" t="s">
        <v>557</v>
      </c>
      <c r="B283" s="43"/>
      <c r="C283" s="63" t="s">
        <v>142</v>
      </c>
      <c r="D283" s="56" t="s">
        <v>46</v>
      </c>
      <c r="E283" s="66">
        <v>3845</v>
      </c>
      <c r="F283" s="58"/>
      <c r="G283" s="59"/>
      <c r="H283" s="60"/>
      <c r="I283" s="60"/>
      <c r="J283" s="136">
        <f>IF(ISNUMBER($F283),IF(ISNUMBER(#REF!),ROUND($F283*#REF!,2),ROUND($F283*$E283,2)),IF(ISNUMBER(#REF!),ROUND($H283*#REF!,2),ROUND($H283*$E283,2)))</f>
        <v>0</v>
      </c>
      <c r="K283" s="49"/>
    </row>
    <row r="284" spans="1:11" ht="18.75" customHeight="1">
      <c r="A284" s="54" t="s">
        <v>558</v>
      </c>
      <c r="B284" s="43"/>
      <c r="C284" s="63" t="s">
        <v>143</v>
      </c>
      <c r="D284" s="56" t="s">
        <v>46</v>
      </c>
      <c r="E284" s="66">
        <v>6970</v>
      </c>
      <c r="F284" s="58"/>
      <c r="G284" s="59"/>
      <c r="H284" s="60"/>
      <c r="I284" s="60"/>
      <c r="J284" s="136">
        <f>IF(ISNUMBER($F284),IF(ISNUMBER(#REF!),ROUND($F284*#REF!,2),ROUND($F284*$E284,2)),IF(ISNUMBER(#REF!),ROUND($H284*#REF!,2),ROUND($H284*$E284,2)))</f>
        <v>0</v>
      </c>
      <c r="K284" s="49"/>
    </row>
    <row r="285" spans="1:11" ht="15" customHeight="1">
      <c r="A285" s="180"/>
      <c r="B285" s="181"/>
      <c r="C285" s="181"/>
      <c r="D285" s="181"/>
      <c r="E285" s="181"/>
      <c r="F285" s="181"/>
      <c r="J285" s="137">
        <f>SUM(J$282:J$284)</f>
        <v>0</v>
      </c>
      <c r="K285" s="138"/>
    </row>
    <row r="286" spans="1:11" ht="18.75" customHeight="1">
      <c r="A286" s="54" t="s">
        <v>559</v>
      </c>
      <c r="B286" s="43"/>
      <c r="C286" s="55" t="s">
        <v>144</v>
      </c>
      <c r="D286" s="45"/>
      <c r="E286" s="47"/>
      <c r="F286" s="47"/>
      <c r="G286" s="46"/>
      <c r="H286" s="46"/>
      <c r="I286" s="46"/>
      <c r="J286" s="135"/>
      <c r="K286" s="49"/>
    </row>
    <row r="287" spans="1:11" ht="18.75" customHeight="1">
      <c r="A287" s="54" t="s">
        <v>560</v>
      </c>
      <c r="B287" s="43"/>
      <c r="C287" s="63" t="s">
        <v>145</v>
      </c>
      <c r="D287" s="56" t="s">
        <v>46</v>
      </c>
      <c r="E287" s="66">
        <v>3845</v>
      </c>
      <c r="F287" s="58"/>
      <c r="G287" s="59"/>
      <c r="H287" s="60"/>
      <c r="I287" s="60"/>
      <c r="J287" s="136">
        <f>IF(ISNUMBER($F287),IF(ISNUMBER(#REF!),ROUND($F287*#REF!,2),ROUND($F287*$E287,2)),IF(ISNUMBER(#REF!),ROUND($H287*#REF!,2),ROUND($H287*$E287,2)))</f>
        <v>0</v>
      </c>
      <c r="K287" s="49"/>
    </row>
    <row r="288" spans="1:11" ht="18.75" customHeight="1">
      <c r="A288" s="54" t="s">
        <v>561</v>
      </c>
      <c r="B288" s="43"/>
      <c r="C288" s="63" t="s">
        <v>146</v>
      </c>
      <c r="D288" s="56" t="s">
        <v>46</v>
      </c>
      <c r="E288" s="66">
        <v>3845</v>
      </c>
      <c r="F288" s="58"/>
      <c r="G288" s="59"/>
      <c r="H288" s="60"/>
      <c r="I288" s="60"/>
      <c r="J288" s="136">
        <f>IF(ISNUMBER($F288),IF(ISNUMBER(#REF!),ROUND($F288*#REF!,2),ROUND($F288*$E288,2)),IF(ISNUMBER(#REF!),ROUND($H288*#REF!,2),ROUND($H288*$E288,2)))</f>
        <v>0</v>
      </c>
      <c r="K288" s="49"/>
    </row>
    <row r="289" spans="1:11" ht="18.75" customHeight="1">
      <c r="A289" s="54" t="s">
        <v>562</v>
      </c>
      <c r="B289" s="43"/>
      <c r="C289" s="63" t="s">
        <v>563</v>
      </c>
      <c r="D289" s="56" t="s">
        <v>46</v>
      </c>
      <c r="E289" s="66">
        <v>320</v>
      </c>
      <c r="F289" s="58"/>
      <c r="G289" s="59"/>
      <c r="H289" s="60"/>
      <c r="I289" s="60"/>
      <c r="J289" s="136">
        <f>IF(ISNUMBER($F289),IF(ISNUMBER(#REF!),ROUND($F289*#REF!,2),ROUND($F289*$E289,2)),IF(ISNUMBER(#REF!),ROUND($H289*#REF!,2),ROUND($H289*$E289,2)))</f>
        <v>0</v>
      </c>
      <c r="K289" s="49"/>
    </row>
    <row r="290" spans="1:11" ht="15" customHeight="1">
      <c r="A290" s="180"/>
      <c r="B290" s="181"/>
      <c r="C290" s="181"/>
      <c r="D290" s="181"/>
      <c r="E290" s="181"/>
      <c r="F290" s="181"/>
      <c r="J290" s="137">
        <f>SUM(J$287:J$289)</f>
        <v>0</v>
      </c>
      <c r="K290" s="138"/>
    </row>
    <row r="291" spans="1:11" ht="18.75" customHeight="1">
      <c r="A291" s="54" t="s">
        <v>564</v>
      </c>
      <c r="B291" s="43"/>
      <c r="C291" s="55" t="s">
        <v>147</v>
      </c>
      <c r="D291" s="45"/>
      <c r="E291" s="47"/>
      <c r="F291" s="47"/>
      <c r="G291" s="46"/>
      <c r="H291" s="46"/>
      <c r="I291" s="46"/>
      <c r="J291" s="135"/>
      <c r="K291" s="49"/>
    </row>
    <row r="292" spans="1:11" ht="18.75" customHeight="1">
      <c r="A292" s="54" t="s">
        <v>565</v>
      </c>
      <c r="B292" s="43"/>
      <c r="C292" s="63" t="s">
        <v>148</v>
      </c>
      <c r="D292" s="56" t="s">
        <v>46</v>
      </c>
      <c r="E292" s="66">
        <v>3845</v>
      </c>
      <c r="F292" s="58"/>
      <c r="G292" s="59"/>
      <c r="H292" s="60"/>
      <c r="I292" s="60"/>
      <c r="J292" s="136">
        <f>IF(ISNUMBER($F292),IF(ISNUMBER(#REF!),ROUND($F292*#REF!,2),ROUND($F292*$E292,2)),IF(ISNUMBER(#REF!),ROUND($H292*#REF!,2),ROUND($H292*$E292,2)))</f>
        <v>0</v>
      </c>
      <c r="K292" s="49"/>
    </row>
    <row r="293" spans="1:11" ht="15" customHeight="1">
      <c r="A293" s="180"/>
      <c r="B293" s="181"/>
      <c r="C293" s="181"/>
      <c r="D293" s="181"/>
      <c r="E293" s="181"/>
      <c r="F293" s="181"/>
      <c r="J293" s="137">
        <f>J$292</f>
        <v>0</v>
      </c>
      <c r="K293" s="138"/>
    </row>
    <row r="294" spans="1:11" ht="18.75" customHeight="1">
      <c r="A294" s="54" t="s">
        <v>566</v>
      </c>
      <c r="B294" s="43"/>
      <c r="C294" s="55" t="s">
        <v>567</v>
      </c>
      <c r="D294" s="45"/>
      <c r="E294" s="47"/>
      <c r="F294" s="47"/>
      <c r="G294" s="46"/>
      <c r="H294" s="46"/>
      <c r="I294" s="46"/>
      <c r="J294" s="135"/>
      <c r="K294" s="49"/>
    </row>
    <row r="295" spans="1:11" ht="18.75" customHeight="1">
      <c r="A295" s="54" t="s">
        <v>568</v>
      </c>
      <c r="B295" s="43"/>
      <c r="C295" s="63" t="s">
        <v>569</v>
      </c>
      <c r="D295" s="56" t="s">
        <v>44</v>
      </c>
      <c r="E295" s="66">
        <v>40</v>
      </c>
      <c r="F295" s="58"/>
      <c r="G295" s="59"/>
      <c r="H295" s="60"/>
      <c r="I295" s="60"/>
      <c r="J295" s="136">
        <f>IF(ISNUMBER($F295),IF(ISNUMBER(#REF!),ROUND($F295*#REF!,2),ROUND($F295*$E295,2)),IF(ISNUMBER(#REF!),ROUND($H295*#REF!,2),ROUND($H295*$E295,2)))</f>
        <v>0</v>
      </c>
      <c r="K295" s="49"/>
    </row>
    <row r="296" spans="1:11" ht="18.75" customHeight="1">
      <c r="A296" s="54" t="s">
        <v>570</v>
      </c>
      <c r="B296" s="43"/>
      <c r="C296" s="63" t="s">
        <v>571</v>
      </c>
      <c r="D296" s="56" t="s">
        <v>44</v>
      </c>
      <c r="E296" s="66">
        <v>140</v>
      </c>
      <c r="F296" s="58"/>
      <c r="G296" s="59"/>
      <c r="H296" s="60"/>
      <c r="I296" s="60"/>
      <c r="J296" s="136">
        <f>IF(ISNUMBER($F296),IF(ISNUMBER(#REF!),ROUND($F296*#REF!,2),ROUND($F296*$E296,2)),IF(ISNUMBER(#REF!),ROUND($H296*#REF!,2),ROUND($H296*$E296,2)))</f>
        <v>0</v>
      </c>
      <c r="K296" s="49"/>
    </row>
    <row r="297" spans="1:11" ht="15" customHeight="1">
      <c r="A297" s="180"/>
      <c r="B297" s="181"/>
      <c r="C297" s="181"/>
      <c r="D297" s="181"/>
      <c r="E297" s="181"/>
      <c r="F297" s="181"/>
      <c r="J297" s="137">
        <f>SUM(J$295:J$296)</f>
        <v>0</v>
      </c>
      <c r="K297" s="138"/>
    </row>
    <row r="298" spans="1:11" ht="18.75" customHeight="1">
      <c r="A298" s="54" t="s">
        <v>572</v>
      </c>
      <c r="B298" s="43"/>
      <c r="C298" s="55" t="s">
        <v>149</v>
      </c>
      <c r="D298" s="56"/>
      <c r="E298" s="66"/>
      <c r="F298" s="58"/>
      <c r="G298" s="59"/>
      <c r="H298" s="60"/>
      <c r="I298" s="60"/>
      <c r="J298" s="136"/>
      <c r="K298" s="49"/>
    </row>
    <row r="299" spans="1:11" ht="27.75" customHeight="1">
      <c r="A299" s="54" t="s">
        <v>573</v>
      </c>
      <c r="B299" s="43"/>
      <c r="C299" s="63" t="s">
        <v>150</v>
      </c>
      <c r="D299" s="56" t="s">
        <v>46</v>
      </c>
      <c r="E299" s="66">
        <v>6970</v>
      </c>
      <c r="F299" s="58"/>
      <c r="G299" s="59"/>
      <c r="H299" s="60"/>
      <c r="I299" s="60"/>
      <c r="J299" s="136">
        <f>IF(ISNUMBER($F299),IF(ISNUMBER(#REF!),ROUND($F299*#REF!,2),ROUND($F299*$E299,2)),IF(ISNUMBER(#REF!),ROUND($H299*#REF!,2),ROUND($H299*$E299,2)))</f>
        <v>0</v>
      </c>
      <c r="K299" s="49"/>
    </row>
    <row r="300" spans="1:11" ht="15" customHeight="1">
      <c r="A300" s="180"/>
      <c r="B300" s="181"/>
      <c r="C300" s="181"/>
      <c r="D300" s="181"/>
      <c r="E300" s="181"/>
      <c r="F300" s="181"/>
      <c r="J300" s="137">
        <f>J$299</f>
        <v>0</v>
      </c>
      <c r="K300" s="138"/>
    </row>
    <row r="301" spans="1:11" ht="18.75" customHeight="1">
      <c r="A301" s="54" t="s">
        <v>574</v>
      </c>
      <c r="B301" s="43"/>
      <c r="C301" s="55" t="s">
        <v>151</v>
      </c>
      <c r="D301" s="45"/>
      <c r="E301" s="47"/>
      <c r="F301" s="47"/>
      <c r="G301" s="46"/>
      <c r="H301" s="46"/>
      <c r="I301" s="46"/>
      <c r="J301" s="135"/>
      <c r="K301" s="49"/>
    </row>
    <row r="302" spans="1:11" ht="18.75" customHeight="1">
      <c r="A302" s="54" t="s">
        <v>575</v>
      </c>
      <c r="B302" s="43"/>
      <c r="C302" s="63" t="s">
        <v>152</v>
      </c>
      <c r="D302" s="45"/>
      <c r="E302" s="47"/>
      <c r="F302" s="47"/>
      <c r="G302" s="46"/>
      <c r="H302" s="46"/>
      <c r="I302" s="46"/>
      <c r="J302" s="135"/>
      <c r="K302" s="49"/>
    </row>
    <row r="303" spans="1:11" ht="27.75" customHeight="1">
      <c r="A303" s="54" t="s">
        <v>576</v>
      </c>
      <c r="B303" s="43"/>
      <c r="C303" s="68" t="s">
        <v>153</v>
      </c>
      <c r="D303" s="56" t="s">
        <v>44</v>
      </c>
      <c r="E303" s="66">
        <v>2300</v>
      </c>
      <c r="F303" s="58"/>
      <c r="G303" s="59"/>
      <c r="H303" s="60"/>
      <c r="I303" s="60"/>
      <c r="J303" s="136">
        <f>IF(ISNUMBER($F303),IF(ISNUMBER(#REF!),ROUND($F303*#REF!,2),ROUND($F303*$E303,2)),IF(ISNUMBER(#REF!),ROUND($H303*#REF!,2),ROUND($H303*$E303,2)))</f>
        <v>0</v>
      </c>
      <c r="K303" s="49"/>
    </row>
    <row r="304" spans="1:11" ht="15" customHeight="1">
      <c r="A304" s="180"/>
      <c r="B304" s="181"/>
      <c r="C304" s="181"/>
      <c r="D304" s="181"/>
      <c r="E304" s="181"/>
      <c r="F304" s="181"/>
      <c r="J304" s="137">
        <f>J$303</f>
        <v>0</v>
      </c>
      <c r="K304" s="138"/>
    </row>
    <row r="305" spans="1:11" ht="18.75" customHeight="1">
      <c r="A305" s="54" t="s">
        <v>577</v>
      </c>
      <c r="B305" s="43"/>
      <c r="C305" s="55" t="s">
        <v>154</v>
      </c>
      <c r="D305" s="45"/>
      <c r="E305" s="47"/>
      <c r="F305" s="47"/>
      <c r="G305" s="46"/>
      <c r="H305" s="46"/>
      <c r="I305" s="46"/>
      <c r="J305" s="135"/>
      <c r="K305" s="49"/>
    </row>
    <row r="306" spans="1:11" ht="18.75" customHeight="1">
      <c r="A306" s="54" t="s">
        <v>578</v>
      </c>
      <c r="B306" s="43"/>
      <c r="C306" s="63" t="s">
        <v>47</v>
      </c>
      <c r="D306" s="56" t="s">
        <v>48</v>
      </c>
      <c r="E306" s="57">
        <v>10</v>
      </c>
      <c r="F306" s="58"/>
      <c r="G306" s="59"/>
      <c r="H306" s="60"/>
      <c r="I306" s="60"/>
      <c r="J306" s="136">
        <f>IF(ISNUMBER($F306),IF(ISNUMBER(#REF!),ROUND($F306*#REF!,2),ROUND($F306*$E306,2)),IF(ISNUMBER(#REF!),ROUND($H306*#REF!,2),ROUND($H306*$E306,2)))</f>
        <v>0</v>
      </c>
      <c r="K306" s="49"/>
    </row>
    <row r="307" spans="1:11" ht="18.75" customHeight="1">
      <c r="A307" s="54" t="s">
        <v>579</v>
      </c>
      <c r="B307" s="43"/>
      <c r="C307" s="63" t="s">
        <v>49</v>
      </c>
      <c r="D307" s="56" t="s">
        <v>48</v>
      </c>
      <c r="E307" s="57">
        <v>1</v>
      </c>
      <c r="F307" s="58"/>
      <c r="G307" s="59"/>
      <c r="H307" s="60"/>
      <c r="I307" s="60"/>
      <c r="J307" s="136">
        <f>IF(ISNUMBER($F307),IF(ISNUMBER(#REF!),ROUND($F307*#REF!,2),ROUND($F307*$E307,2)),IF(ISNUMBER(#REF!),ROUND($H307*#REF!,2),ROUND($H307*$E307,2)))</f>
        <v>0</v>
      </c>
      <c r="K307" s="49"/>
    </row>
    <row r="308" spans="1:11" ht="15" customHeight="1">
      <c r="A308" s="180"/>
      <c r="B308" s="181"/>
      <c r="C308" s="181"/>
      <c r="D308" s="181"/>
      <c r="E308" s="181"/>
      <c r="F308" s="181"/>
      <c r="J308" s="137">
        <f>SUM(J$306:J$307)</f>
        <v>0</v>
      </c>
      <c r="K308" s="138"/>
    </row>
    <row r="309" spans="1:11" ht="18.75" customHeight="1">
      <c r="A309" s="54" t="s">
        <v>580</v>
      </c>
      <c r="B309" s="43"/>
      <c r="C309" s="55" t="s">
        <v>155</v>
      </c>
      <c r="D309" s="45"/>
      <c r="E309" s="47"/>
      <c r="F309" s="47"/>
      <c r="G309" s="46"/>
      <c r="H309" s="46"/>
      <c r="I309" s="46"/>
      <c r="J309" s="135"/>
      <c r="K309" s="49"/>
    </row>
    <row r="310" spans="1:11" ht="18.75" customHeight="1">
      <c r="A310" s="54" t="s">
        <v>581</v>
      </c>
      <c r="B310" s="43"/>
      <c r="C310" s="63" t="s">
        <v>156</v>
      </c>
      <c r="D310" s="56" t="s">
        <v>48</v>
      </c>
      <c r="E310" s="57">
        <v>5</v>
      </c>
      <c r="F310" s="58"/>
      <c r="G310" s="59"/>
      <c r="H310" s="60"/>
      <c r="I310" s="60"/>
      <c r="J310" s="136">
        <f>IF(ISNUMBER($F310),IF(ISNUMBER(#REF!),ROUND($F310*#REF!,2),ROUND($F310*$E310,2)),IF(ISNUMBER(#REF!),ROUND($H310*#REF!,2),ROUND($H310*$E310,2)))</f>
        <v>0</v>
      </c>
      <c r="K310" s="49"/>
    </row>
    <row r="311" spans="1:11" ht="18.75" customHeight="1">
      <c r="A311" s="54" t="s">
        <v>582</v>
      </c>
      <c r="B311" s="43"/>
      <c r="C311" s="63" t="s">
        <v>49</v>
      </c>
      <c r="D311" s="56" t="s">
        <v>48</v>
      </c>
      <c r="E311" s="57">
        <v>3</v>
      </c>
      <c r="F311" s="58"/>
      <c r="G311" s="59"/>
      <c r="H311" s="60"/>
      <c r="I311" s="60"/>
      <c r="J311" s="136">
        <f>IF(ISNUMBER($F311),IF(ISNUMBER(#REF!),ROUND($F311*#REF!,2),ROUND($F311*$E311,2)),IF(ISNUMBER(#REF!),ROUND($H311*#REF!,2),ROUND($H311*$E311,2)))</f>
        <v>0</v>
      </c>
      <c r="K311" s="49"/>
    </row>
    <row r="312" spans="1:11" ht="15" customHeight="1">
      <c r="A312" s="180"/>
      <c r="B312" s="181"/>
      <c r="C312" s="181"/>
      <c r="D312" s="181"/>
      <c r="E312" s="181"/>
      <c r="F312" s="181"/>
      <c r="J312" s="137">
        <f>SUM(J$310:J$311)</f>
        <v>0</v>
      </c>
      <c r="K312" s="138"/>
    </row>
    <row r="313" spans="1:11" ht="18.75" customHeight="1">
      <c r="A313" s="54" t="s">
        <v>583</v>
      </c>
      <c r="B313" s="43"/>
      <c r="C313" s="55" t="s">
        <v>157</v>
      </c>
      <c r="D313" s="56" t="s">
        <v>48</v>
      </c>
      <c r="E313" s="57">
        <v>1</v>
      </c>
      <c r="F313" s="58"/>
      <c r="G313" s="59"/>
      <c r="H313" s="60"/>
      <c r="I313" s="60"/>
      <c r="J313" s="136">
        <f>IF(ISNUMBER($F313),IF(ISNUMBER(#REF!),ROUND($F313*#REF!,2),ROUND($F313*$E313,2)),IF(ISNUMBER(#REF!),ROUND($H313*#REF!,2),ROUND($H313*$E313,2)))</f>
        <v>0</v>
      </c>
      <c r="K313" s="49"/>
    </row>
    <row r="314" spans="1:11" ht="15" customHeight="1">
      <c r="A314" s="180" t="s">
        <v>158</v>
      </c>
      <c r="B314" s="181"/>
      <c r="C314" s="181"/>
      <c r="D314" s="181"/>
      <c r="E314" s="181"/>
      <c r="F314" s="181"/>
      <c r="J314" s="137">
        <f>J$274+SUM(J$276:J$278)+J$280+SUM(J$282:J$284)+SUM(J$287:J$289)+J$292+SUM(J$295:J$296)+SUM(J$298:J$299)+J$303+SUM(J$306:J$307)+SUM(J$310:J$311)+J$313</f>
        <v>0</v>
      </c>
      <c r="K314" s="138"/>
    </row>
    <row r="315" spans="1:11" ht="22.5" customHeight="1">
      <c r="A315" s="52" t="s">
        <v>584</v>
      </c>
      <c r="B315" s="43"/>
      <c r="C315" s="53" t="s">
        <v>173</v>
      </c>
      <c r="D315" s="45"/>
      <c r="E315" s="47"/>
      <c r="F315" s="47"/>
      <c r="G315" s="46"/>
      <c r="H315" s="46"/>
      <c r="I315" s="46"/>
      <c r="J315" s="135"/>
      <c r="K315" s="49"/>
    </row>
    <row r="316" spans="1:11" ht="18.75" customHeight="1">
      <c r="A316" s="54" t="s">
        <v>585</v>
      </c>
      <c r="B316" s="43"/>
      <c r="C316" s="55" t="s">
        <v>174</v>
      </c>
      <c r="D316" s="45"/>
      <c r="E316" s="47"/>
      <c r="F316" s="47"/>
      <c r="G316" s="46"/>
      <c r="H316" s="46"/>
      <c r="I316" s="46"/>
      <c r="J316" s="135"/>
      <c r="K316" s="49"/>
    </row>
    <row r="317" spans="1:11" ht="18.75" customHeight="1">
      <c r="A317" s="54" t="s">
        <v>586</v>
      </c>
      <c r="B317" s="43"/>
      <c r="C317" s="63" t="s">
        <v>175</v>
      </c>
      <c r="D317" s="56" t="s">
        <v>44</v>
      </c>
      <c r="E317" s="66">
        <v>11</v>
      </c>
      <c r="F317" s="58"/>
      <c r="G317" s="59"/>
      <c r="H317" s="60"/>
      <c r="I317" s="60"/>
      <c r="J317" s="136">
        <f>IF(ISNUMBER($F317),IF(ISNUMBER(#REF!),ROUND($F317*#REF!,2),ROUND($F317*$E317,2)),IF(ISNUMBER(#REF!),ROUND($H317*#REF!,2),ROUND($H317*$E317,2)))</f>
        <v>0</v>
      </c>
      <c r="K317" s="49"/>
    </row>
    <row r="318" spans="1:11" ht="15" customHeight="1">
      <c r="A318" s="180"/>
      <c r="B318" s="181"/>
      <c r="C318" s="181"/>
      <c r="D318" s="181"/>
      <c r="E318" s="181"/>
      <c r="F318" s="181"/>
      <c r="J318" s="137">
        <f>J$317</f>
        <v>0</v>
      </c>
      <c r="K318" s="138"/>
    </row>
    <row r="319" spans="1:11" ht="18.75" customHeight="1">
      <c r="A319" s="54" t="s">
        <v>587</v>
      </c>
      <c r="B319" s="43"/>
      <c r="C319" s="55" t="s">
        <v>176</v>
      </c>
      <c r="D319" s="56" t="s">
        <v>46</v>
      </c>
      <c r="E319" s="66">
        <v>14</v>
      </c>
      <c r="F319" s="58"/>
      <c r="G319" s="59"/>
      <c r="H319" s="60"/>
      <c r="I319" s="60"/>
      <c r="J319" s="136">
        <f>IF(ISNUMBER($F319),IF(ISNUMBER(#REF!),ROUND($F319*#REF!,2),ROUND($F319*$E319,2)),IF(ISNUMBER(#REF!),ROUND($H319*#REF!,2),ROUND($H319*$E319,2)))</f>
        <v>0</v>
      </c>
      <c r="K319" s="49"/>
    </row>
    <row r="320" spans="1:11" ht="18.75" customHeight="1">
      <c r="A320" s="54" t="s">
        <v>588</v>
      </c>
      <c r="B320" s="43"/>
      <c r="C320" s="55" t="s">
        <v>177</v>
      </c>
      <c r="D320" s="45"/>
      <c r="E320" s="47"/>
      <c r="F320" s="47"/>
      <c r="G320" s="46"/>
      <c r="H320" s="46"/>
      <c r="I320" s="46"/>
      <c r="J320" s="135"/>
      <c r="K320" s="49"/>
    </row>
    <row r="321" spans="1:11" ht="18.75" customHeight="1">
      <c r="A321" s="54" t="s">
        <v>589</v>
      </c>
      <c r="B321" s="43"/>
      <c r="C321" s="63" t="s">
        <v>178</v>
      </c>
      <c r="D321" s="56" t="s">
        <v>46</v>
      </c>
      <c r="E321" s="66">
        <v>25</v>
      </c>
      <c r="F321" s="58"/>
      <c r="G321" s="59"/>
      <c r="H321" s="60"/>
      <c r="I321" s="60"/>
      <c r="J321" s="136">
        <f>IF(ISNUMBER($F321),IF(ISNUMBER(#REF!),ROUND($F321*#REF!,2),ROUND($F321*$E321,2)),IF(ISNUMBER(#REF!),ROUND($H321*#REF!,2),ROUND($H321*$E321,2)))</f>
        <v>0</v>
      </c>
      <c r="K321" s="49"/>
    </row>
    <row r="322" spans="1:11" ht="18.75" customHeight="1">
      <c r="A322" s="54" t="s">
        <v>590</v>
      </c>
      <c r="B322" s="43"/>
      <c r="C322" s="63" t="s">
        <v>179</v>
      </c>
      <c r="D322" s="56"/>
      <c r="E322" s="67"/>
      <c r="F322" s="58"/>
      <c r="G322" s="59"/>
      <c r="H322" s="60"/>
      <c r="I322" s="60"/>
      <c r="J322" s="136"/>
      <c r="K322" s="49"/>
    </row>
    <row r="323" spans="1:11" ht="27.75" customHeight="1">
      <c r="A323" s="54" t="s">
        <v>591</v>
      </c>
      <c r="B323" s="43"/>
      <c r="C323" s="68" t="s">
        <v>180</v>
      </c>
      <c r="D323" s="56" t="s">
        <v>46</v>
      </c>
      <c r="E323" s="66">
        <v>6</v>
      </c>
      <c r="F323" s="58"/>
      <c r="G323" s="59"/>
      <c r="H323" s="60"/>
      <c r="I323" s="60"/>
      <c r="J323" s="136">
        <f>IF(ISNUMBER($F323),IF(ISNUMBER(#REF!),ROUND($F323*#REF!,2),ROUND($F323*$E323,2)),IF(ISNUMBER(#REF!),ROUND($H323*#REF!,2),ROUND($H323*$E323,2)))</f>
        <v>0</v>
      </c>
      <c r="K323" s="49"/>
    </row>
    <row r="324" spans="1:11" ht="27.75" customHeight="1">
      <c r="A324" s="54" t="s">
        <v>592</v>
      </c>
      <c r="B324" s="43"/>
      <c r="C324" s="68" t="s">
        <v>181</v>
      </c>
      <c r="D324" s="56" t="s">
        <v>46</v>
      </c>
      <c r="E324" s="66">
        <v>12</v>
      </c>
      <c r="F324" s="58"/>
      <c r="G324" s="59"/>
      <c r="H324" s="60"/>
      <c r="I324" s="60"/>
      <c r="J324" s="136">
        <f>IF(ISNUMBER($F324),IF(ISNUMBER(#REF!),ROUND($F324*#REF!,2),ROUND($F324*$E324,2)),IF(ISNUMBER(#REF!),ROUND($H324*#REF!,2),ROUND($H324*$E324,2)))</f>
        <v>0</v>
      </c>
      <c r="K324" s="49"/>
    </row>
    <row r="325" spans="1:11" ht="15" customHeight="1">
      <c r="A325" s="180"/>
      <c r="B325" s="181"/>
      <c r="C325" s="181"/>
      <c r="D325" s="181"/>
      <c r="E325" s="181"/>
      <c r="F325" s="181"/>
      <c r="J325" s="137">
        <f>SUM(J$321:J$324)</f>
        <v>0</v>
      </c>
      <c r="K325" s="138"/>
    </row>
    <row r="326" spans="1:11" ht="18.75" customHeight="1">
      <c r="A326" s="54" t="s">
        <v>593</v>
      </c>
      <c r="B326" s="43"/>
      <c r="C326" s="55" t="s">
        <v>182</v>
      </c>
      <c r="D326" s="45"/>
      <c r="E326" s="47"/>
      <c r="F326" s="47"/>
      <c r="G326" s="46"/>
      <c r="H326" s="46"/>
      <c r="I326" s="46"/>
      <c r="J326" s="135"/>
      <c r="K326" s="49"/>
    </row>
    <row r="327" spans="1:11" ht="18.75" customHeight="1">
      <c r="A327" s="54" t="s">
        <v>594</v>
      </c>
      <c r="B327" s="43"/>
      <c r="C327" s="63" t="s">
        <v>183</v>
      </c>
      <c r="D327" s="56" t="s">
        <v>46</v>
      </c>
      <c r="E327" s="66">
        <v>14</v>
      </c>
      <c r="F327" s="58"/>
      <c r="G327" s="59"/>
      <c r="H327" s="60"/>
      <c r="I327" s="60"/>
      <c r="J327" s="136">
        <f>IF(ISNUMBER($F327),IF(ISNUMBER(#REF!),ROUND($F327*#REF!,2),ROUND($F327*$E327,2)),IF(ISNUMBER(#REF!),ROUND($H327*#REF!,2),ROUND($H327*$E327,2)))</f>
        <v>0</v>
      </c>
      <c r="K327" s="49"/>
    </row>
    <row r="328" spans="1:11" ht="15" customHeight="1">
      <c r="A328" s="180"/>
      <c r="B328" s="181"/>
      <c r="C328" s="181"/>
      <c r="D328" s="181"/>
      <c r="E328" s="181"/>
      <c r="F328" s="181"/>
      <c r="J328" s="137">
        <f>J$327</f>
        <v>0</v>
      </c>
      <c r="K328" s="138"/>
    </row>
    <row r="329" spans="1:11" ht="15" customHeight="1">
      <c r="A329" s="180" t="s">
        <v>184</v>
      </c>
      <c r="B329" s="181"/>
      <c r="C329" s="181"/>
      <c r="D329" s="181"/>
      <c r="E329" s="181"/>
      <c r="F329" s="181"/>
      <c r="J329" s="137">
        <f>J$317+J$319+SUM(J$321:J$324)+J$327</f>
        <v>0</v>
      </c>
      <c r="K329" s="138"/>
    </row>
    <row r="330" spans="1:11" ht="22.5" customHeight="1">
      <c r="A330" s="52" t="s">
        <v>595</v>
      </c>
      <c r="B330" s="43"/>
      <c r="C330" s="53" t="s">
        <v>185</v>
      </c>
      <c r="D330" s="45"/>
      <c r="E330" s="47"/>
      <c r="F330" s="47"/>
      <c r="G330" s="46"/>
      <c r="H330" s="46"/>
      <c r="I330" s="46"/>
      <c r="J330" s="135"/>
      <c r="K330" s="49"/>
    </row>
    <row r="331" spans="1:11" ht="18.75" customHeight="1">
      <c r="A331" s="54" t="s">
        <v>596</v>
      </c>
      <c r="B331" s="43"/>
      <c r="C331" s="55" t="s">
        <v>186</v>
      </c>
      <c r="D331" s="45"/>
      <c r="E331" s="47"/>
      <c r="F331" s="47"/>
      <c r="G331" s="46"/>
      <c r="H331" s="46"/>
      <c r="I331" s="46"/>
      <c r="J331" s="135"/>
      <c r="K331" s="49"/>
    </row>
    <row r="332" spans="1:11" ht="18.75" customHeight="1">
      <c r="A332" s="54" t="s">
        <v>597</v>
      </c>
      <c r="B332" s="43"/>
      <c r="C332" s="63" t="s">
        <v>187</v>
      </c>
      <c r="D332" s="45"/>
      <c r="E332" s="47"/>
      <c r="F332" s="47"/>
      <c r="G332" s="46"/>
      <c r="H332" s="46"/>
      <c r="I332" s="46"/>
      <c r="J332" s="135"/>
      <c r="K332" s="49"/>
    </row>
    <row r="333" spans="1:11" ht="18.75" customHeight="1">
      <c r="A333" s="54" t="s">
        <v>598</v>
      </c>
      <c r="B333" s="43"/>
      <c r="C333" s="68" t="s">
        <v>188</v>
      </c>
      <c r="D333" s="56" t="s">
        <v>48</v>
      </c>
      <c r="E333" s="57">
        <v>1</v>
      </c>
      <c r="F333" s="58"/>
      <c r="G333" s="59"/>
      <c r="H333" s="60"/>
      <c r="I333" s="60"/>
      <c r="J333" s="136">
        <f>IF(ISNUMBER($F333),IF(ISNUMBER(#REF!),ROUND($F333*#REF!,2),ROUND($F333*$E333,2)),IF(ISNUMBER(#REF!),ROUND($H333*#REF!,2),ROUND($H333*$E333,2)))</f>
        <v>0</v>
      </c>
      <c r="K333" s="49"/>
    </row>
    <row r="334" spans="1:11" ht="15" customHeight="1">
      <c r="A334" s="180"/>
      <c r="B334" s="181"/>
      <c r="C334" s="181"/>
      <c r="D334" s="181"/>
      <c r="E334" s="181"/>
      <c r="F334" s="181"/>
      <c r="J334" s="137">
        <f t="shared" ref="J334:J335" si="0">J$333</f>
        <v>0</v>
      </c>
      <c r="K334" s="138"/>
    </row>
    <row r="335" spans="1:11" ht="15" customHeight="1">
      <c r="A335" s="180" t="s">
        <v>189</v>
      </c>
      <c r="B335" s="181"/>
      <c r="C335" s="181"/>
      <c r="D335" s="181"/>
      <c r="E335" s="181"/>
      <c r="F335" s="181"/>
      <c r="J335" s="137">
        <f t="shared" si="0"/>
        <v>0</v>
      </c>
      <c r="K335" s="138"/>
    </row>
    <row r="336" spans="1:11" ht="22.5" customHeight="1">
      <c r="A336" s="52" t="s">
        <v>599</v>
      </c>
      <c r="B336" s="43"/>
      <c r="C336" s="53" t="s">
        <v>190</v>
      </c>
      <c r="D336" s="45"/>
      <c r="E336" s="47"/>
      <c r="F336" s="47"/>
      <c r="G336" s="46"/>
      <c r="H336" s="46"/>
      <c r="I336" s="46"/>
      <c r="J336" s="135"/>
      <c r="K336" s="49"/>
    </row>
    <row r="337" spans="1:11" ht="18.75" customHeight="1">
      <c r="A337" s="54" t="s">
        <v>600</v>
      </c>
      <c r="B337" s="43"/>
      <c r="C337" s="55" t="s">
        <v>191</v>
      </c>
      <c r="D337" s="45"/>
      <c r="E337" s="47"/>
      <c r="F337" s="47"/>
      <c r="G337" s="46"/>
      <c r="H337" s="46"/>
      <c r="I337" s="46"/>
      <c r="J337" s="135"/>
      <c r="K337" s="49"/>
    </row>
    <row r="338" spans="1:11" ht="18.75" customHeight="1">
      <c r="A338" s="54" t="s">
        <v>601</v>
      </c>
      <c r="B338" s="43"/>
      <c r="C338" s="63" t="s">
        <v>192</v>
      </c>
      <c r="D338" s="45"/>
      <c r="E338" s="47"/>
      <c r="F338" s="47"/>
      <c r="G338" s="46"/>
      <c r="H338" s="46"/>
      <c r="I338" s="46"/>
      <c r="J338" s="135"/>
      <c r="K338" s="49"/>
    </row>
    <row r="339" spans="1:11" ht="18.75" customHeight="1">
      <c r="A339" s="54" t="s">
        <v>602</v>
      </c>
      <c r="B339" s="43"/>
      <c r="C339" s="68" t="s">
        <v>193</v>
      </c>
      <c r="D339" s="56" t="s">
        <v>46</v>
      </c>
      <c r="E339" s="66">
        <v>25</v>
      </c>
      <c r="F339" s="58"/>
      <c r="G339" s="59"/>
      <c r="H339" s="60"/>
      <c r="I339" s="60"/>
      <c r="J339" s="136">
        <f>IF(ISNUMBER($F339),IF(ISNUMBER(#REF!),ROUND($F339*#REF!,2),ROUND($F339*$E339,2)),IF(ISNUMBER(#REF!),ROUND($H339*#REF!,2),ROUND($H339*$E339,2)))</f>
        <v>0</v>
      </c>
      <c r="K339" s="49"/>
    </row>
    <row r="340" spans="1:11" ht="15" customHeight="1">
      <c r="A340" s="180"/>
      <c r="B340" s="181"/>
      <c r="C340" s="181"/>
      <c r="D340" s="181"/>
      <c r="E340" s="181"/>
      <c r="F340" s="181"/>
      <c r="J340" s="137">
        <f t="shared" ref="J340:J341" si="1">J$339</f>
        <v>0</v>
      </c>
      <c r="K340" s="138"/>
    </row>
    <row r="341" spans="1:11" ht="15" customHeight="1">
      <c r="A341" s="180" t="s">
        <v>194</v>
      </c>
      <c r="B341" s="181"/>
      <c r="C341" s="181"/>
      <c r="D341" s="181"/>
      <c r="E341" s="181"/>
      <c r="F341" s="181"/>
      <c r="J341" s="137">
        <f t="shared" si="1"/>
        <v>0</v>
      </c>
      <c r="K341" s="138"/>
    </row>
    <row r="342" spans="1:11" ht="22.5" customHeight="1">
      <c r="A342" s="52" t="s">
        <v>603</v>
      </c>
      <c r="B342" s="43"/>
      <c r="C342" s="53" t="s">
        <v>604</v>
      </c>
      <c r="D342" s="45"/>
      <c r="E342" s="47"/>
      <c r="F342" s="47"/>
      <c r="G342" s="46"/>
      <c r="H342" s="46"/>
      <c r="I342" s="46"/>
      <c r="J342" s="135"/>
      <c r="K342" s="49"/>
    </row>
    <row r="343" spans="1:11" ht="18.75" customHeight="1">
      <c r="A343" s="54" t="s">
        <v>605</v>
      </c>
      <c r="B343" s="43"/>
      <c r="C343" s="55" t="s">
        <v>606</v>
      </c>
      <c r="D343" s="45"/>
      <c r="E343" s="47"/>
      <c r="F343" s="47"/>
      <c r="G343" s="46"/>
      <c r="H343" s="46"/>
      <c r="I343" s="46"/>
      <c r="J343" s="135"/>
      <c r="K343" s="49"/>
    </row>
    <row r="344" spans="1:11" ht="39.75" customHeight="1">
      <c r="A344" s="54" t="s">
        <v>607</v>
      </c>
      <c r="B344" s="43"/>
      <c r="C344" s="63" t="s">
        <v>608</v>
      </c>
      <c r="D344" s="56" t="s">
        <v>40</v>
      </c>
      <c r="E344" s="62">
        <v>32</v>
      </c>
      <c r="F344" s="58"/>
      <c r="G344" s="59"/>
      <c r="H344" s="60"/>
      <c r="I344" s="60"/>
      <c r="J344" s="136">
        <f>IF(ISNUMBER($F344),IF(ISNUMBER(#REF!),ROUND($F344*#REF!,2),ROUND($F344*$E344,2)),IF(ISNUMBER(#REF!),ROUND($H344*#REF!,2),ROUND($H344*$E344,2)))</f>
        <v>0</v>
      </c>
      <c r="K344" s="49"/>
    </row>
    <row r="345" spans="1:11" ht="27.75" customHeight="1">
      <c r="A345" s="54" t="s">
        <v>609</v>
      </c>
      <c r="B345" s="43"/>
      <c r="C345" s="63" t="s">
        <v>610</v>
      </c>
      <c r="D345" s="56" t="s">
        <v>40</v>
      </c>
      <c r="E345" s="62">
        <v>55</v>
      </c>
      <c r="F345" s="58"/>
      <c r="G345" s="59"/>
      <c r="H345" s="60"/>
      <c r="I345" s="60"/>
      <c r="J345" s="136">
        <f>IF(ISNUMBER($F345),IF(ISNUMBER(#REF!),ROUND($F345*#REF!,2),ROUND($F345*$E345,2)),IF(ISNUMBER(#REF!),ROUND($H345*#REF!,2),ROUND($H345*$E345,2)))</f>
        <v>0</v>
      </c>
      <c r="K345" s="49"/>
    </row>
    <row r="346" spans="1:11" ht="15" customHeight="1">
      <c r="A346" s="180"/>
      <c r="B346" s="181"/>
      <c r="C346" s="181"/>
      <c r="D346" s="181"/>
      <c r="E346" s="181"/>
      <c r="F346" s="181"/>
      <c r="J346" s="137">
        <f>SUM(J$344:J$345)</f>
        <v>0</v>
      </c>
      <c r="K346" s="138"/>
    </row>
    <row r="347" spans="1:11" ht="18.75" customHeight="1">
      <c r="A347" s="54" t="s">
        <v>611</v>
      </c>
      <c r="B347" s="43"/>
      <c r="C347" s="55" t="s">
        <v>612</v>
      </c>
      <c r="D347" s="56" t="s">
        <v>46</v>
      </c>
      <c r="E347" s="66">
        <v>32</v>
      </c>
      <c r="F347" s="58"/>
      <c r="G347" s="59"/>
      <c r="H347" s="60"/>
      <c r="I347" s="60"/>
      <c r="J347" s="136">
        <f>IF(ISNUMBER($F347),IF(ISNUMBER(#REF!),ROUND($F347*#REF!,2),ROUND($F347*$E347,2)),IF(ISNUMBER(#REF!),ROUND($H347*#REF!,2),ROUND($H347*$E347,2)))</f>
        <v>0</v>
      </c>
      <c r="K347" s="49"/>
    </row>
    <row r="348" spans="1:11" ht="18.75" customHeight="1">
      <c r="A348" s="54" t="s">
        <v>613</v>
      </c>
      <c r="B348" s="43"/>
      <c r="C348" s="55" t="s">
        <v>614</v>
      </c>
      <c r="D348" s="45"/>
      <c r="E348" s="47"/>
      <c r="F348" s="47"/>
      <c r="G348" s="46"/>
      <c r="H348" s="46"/>
      <c r="I348" s="46"/>
      <c r="J348" s="135"/>
      <c r="K348" s="49"/>
    </row>
    <row r="349" spans="1:11" ht="18.75" customHeight="1">
      <c r="A349" s="54" t="s">
        <v>615</v>
      </c>
      <c r="B349" s="43"/>
      <c r="C349" s="63" t="s">
        <v>616</v>
      </c>
      <c r="D349" s="56" t="s">
        <v>44</v>
      </c>
      <c r="E349" s="66">
        <v>4</v>
      </c>
      <c r="F349" s="58"/>
      <c r="G349" s="59"/>
      <c r="H349" s="60"/>
      <c r="I349" s="60"/>
      <c r="J349" s="136">
        <f>IF(ISNUMBER($F349),IF(ISNUMBER(#REF!),ROUND($F349*#REF!,2),ROUND($F349*$E349,2)),IF(ISNUMBER(#REF!),ROUND($H349*#REF!,2),ROUND($H349*$E349,2)))</f>
        <v>0</v>
      </c>
      <c r="K349" s="49"/>
    </row>
    <row r="350" spans="1:11" ht="15" customHeight="1">
      <c r="A350" s="180"/>
      <c r="B350" s="181"/>
      <c r="C350" s="181"/>
      <c r="D350" s="181"/>
      <c r="E350" s="181"/>
      <c r="F350" s="181"/>
      <c r="J350" s="137">
        <f>J$349</f>
        <v>0</v>
      </c>
      <c r="K350" s="138"/>
    </row>
    <row r="351" spans="1:11" ht="18.75" customHeight="1">
      <c r="A351" s="54" t="s">
        <v>617</v>
      </c>
      <c r="B351" s="43"/>
      <c r="C351" s="55" t="s">
        <v>618</v>
      </c>
      <c r="D351" s="45"/>
      <c r="E351" s="47"/>
      <c r="F351" s="47"/>
      <c r="G351" s="46"/>
      <c r="H351" s="46"/>
      <c r="I351" s="46"/>
      <c r="J351" s="135"/>
      <c r="K351" s="49"/>
    </row>
    <row r="352" spans="1:11" ht="18.75" customHeight="1">
      <c r="A352" s="54" t="s">
        <v>619</v>
      </c>
      <c r="B352" s="43"/>
      <c r="C352" s="63" t="s">
        <v>620</v>
      </c>
      <c r="D352" s="56" t="s">
        <v>46</v>
      </c>
      <c r="E352" s="66">
        <v>255</v>
      </c>
      <c r="F352" s="58"/>
      <c r="G352" s="59"/>
      <c r="H352" s="60"/>
      <c r="I352" s="60"/>
      <c r="J352" s="136">
        <f>IF(ISNUMBER($F352),IF(ISNUMBER(#REF!),ROUND($F352*#REF!,2),ROUND($F352*$E352,2)),IF(ISNUMBER(#REF!),ROUND($H352*#REF!,2),ROUND($H352*$E352,2)))</f>
        <v>0</v>
      </c>
      <c r="K352" s="49"/>
    </row>
    <row r="353" spans="1:11" ht="15" customHeight="1">
      <c r="A353" s="180"/>
      <c r="B353" s="181"/>
      <c r="C353" s="181"/>
      <c r="D353" s="181"/>
      <c r="E353" s="181"/>
      <c r="F353" s="181"/>
      <c r="J353" s="137">
        <f>J$352</f>
        <v>0</v>
      </c>
      <c r="K353" s="138"/>
    </row>
    <row r="354" spans="1:11" ht="18.75" customHeight="1">
      <c r="A354" s="54" t="s">
        <v>621</v>
      </c>
      <c r="B354" s="43"/>
      <c r="C354" s="55" t="s">
        <v>622</v>
      </c>
      <c r="D354" s="45"/>
      <c r="E354" s="47"/>
      <c r="F354" s="47"/>
      <c r="G354" s="46"/>
      <c r="H354" s="46"/>
      <c r="I354" s="46"/>
      <c r="J354" s="135"/>
      <c r="K354" s="49"/>
    </row>
    <row r="355" spans="1:11" ht="18.75" customHeight="1">
      <c r="A355" s="54" t="s">
        <v>623</v>
      </c>
      <c r="B355" s="43"/>
      <c r="C355" s="63" t="s">
        <v>624</v>
      </c>
      <c r="D355" s="56" t="s">
        <v>48</v>
      </c>
      <c r="E355" s="57">
        <v>4</v>
      </c>
      <c r="F355" s="58"/>
      <c r="G355" s="59"/>
      <c r="H355" s="60"/>
      <c r="I355" s="60"/>
      <c r="J355" s="136">
        <f>IF(ISNUMBER($F355),IF(ISNUMBER(#REF!),ROUND($F355*#REF!,2),ROUND($F355*$E355,2)),IF(ISNUMBER(#REF!),ROUND($H355*#REF!,2),ROUND($H355*$E355,2)))</f>
        <v>0</v>
      </c>
      <c r="K355" s="49"/>
    </row>
    <row r="356" spans="1:11" ht="18.75" customHeight="1">
      <c r="A356" s="54" t="s">
        <v>625</v>
      </c>
      <c r="B356" s="43"/>
      <c r="C356" s="63" t="s">
        <v>626</v>
      </c>
      <c r="D356" s="56" t="s">
        <v>46</v>
      </c>
      <c r="E356" s="66">
        <v>15</v>
      </c>
      <c r="F356" s="58"/>
      <c r="G356" s="59"/>
      <c r="H356" s="60"/>
      <c r="I356" s="60"/>
      <c r="J356" s="136">
        <f>IF(ISNUMBER($F356),IF(ISNUMBER(#REF!),ROUND($F356*#REF!,2),ROUND($F356*$E356,2)),IF(ISNUMBER(#REF!),ROUND($H356*#REF!,2),ROUND($H356*$E356,2)))</f>
        <v>0</v>
      </c>
      <c r="K356" s="49"/>
    </row>
    <row r="357" spans="1:11" ht="15" customHeight="1">
      <c r="A357" s="180"/>
      <c r="B357" s="181"/>
      <c r="C357" s="181"/>
      <c r="D357" s="181"/>
      <c r="E357" s="181"/>
      <c r="F357" s="181"/>
      <c r="J357" s="137">
        <f>SUM(J$355:J$356)</f>
        <v>0</v>
      </c>
      <c r="K357" s="138"/>
    </row>
    <row r="358" spans="1:11" ht="18.75" customHeight="1">
      <c r="A358" s="54" t="s">
        <v>627</v>
      </c>
      <c r="B358" s="43"/>
      <c r="C358" s="55" t="s">
        <v>628</v>
      </c>
      <c r="D358" s="45"/>
      <c r="E358" s="47"/>
      <c r="F358" s="47"/>
      <c r="G358" s="46"/>
      <c r="H358" s="46"/>
      <c r="I358" s="46"/>
      <c r="J358" s="135"/>
      <c r="K358" s="49"/>
    </row>
    <row r="359" spans="1:11" ht="18.75" customHeight="1">
      <c r="A359" s="54" t="s">
        <v>629</v>
      </c>
      <c r="B359" s="43"/>
      <c r="C359" s="63" t="s">
        <v>630</v>
      </c>
      <c r="D359" s="45"/>
      <c r="E359" s="47"/>
      <c r="F359" s="47"/>
      <c r="G359" s="46"/>
      <c r="H359" s="46"/>
      <c r="I359" s="46"/>
      <c r="J359" s="135"/>
      <c r="K359" s="49"/>
    </row>
    <row r="360" spans="1:11" ht="18.75" customHeight="1">
      <c r="A360" s="54" t="s">
        <v>631</v>
      </c>
      <c r="B360" s="43"/>
      <c r="C360" s="68" t="s">
        <v>632</v>
      </c>
      <c r="D360" s="56" t="s">
        <v>48</v>
      </c>
      <c r="E360" s="57">
        <v>4</v>
      </c>
      <c r="F360" s="58"/>
      <c r="G360" s="59"/>
      <c r="H360" s="60"/>
      <c r="I360" s="60"/>
      <c r="J360" s="136">
        <f>IF(ISNUMBER($F360),IF(ISNUMBER(#REF!),ROUND($F360*#REF!,2),ROUND($F360*$E360,2)),IF(ISNUMBER(#REF!),ROUND($H360*#REF!,2),ROUND($H360*$E360,2)))</f>
        <v>0</v>
      </c>
      <c r="K360" s="49"/>
    </row>
    <row r="361" spans="1:11" ht="18.75" customHeight="1">
      <c r="A361" s="54" t="s">
        <v>633</v>
      </c>
      <c r="B361" s="43"/>
      <c r="C361" s="63" t="s">
        <v>634</v>
      </c>
      <c r="D361" s="45"/>
      <c r="E361" s="47"/>
      <c r="F361" s="47"/>
      <c r="G361" s="46"/>
      <c r="H361" s="46"/>
      <c r="I361" s="46"/>
      <c r="J361" s="135"/>
      <c r="K361" s="49"/>
    </row>
    <row r="362" spans="1:11" ht="18.75" customHeight="1">
      <c r="A362" s="54" t="s">
        <v>635</v>
      </c>
      <c r="B362" s="43"/>
      <c r="C362" s="68" t="s">
        <v>632</v>
      </c>
      <c r="D362" s="56" t="s">
        <v>48</v>
      </c>
      <c r="E362" s="57">
        <v>4</v>
      </c>
      <c r="F362" s="58"/>
      <c r="G362" s="59"/>
      <c r="H362" s="60"/>
      <c r="I362" s="60"/>
      <c r="J362" s="136">
        <f>IF(ISNUMBER($F362),IF(ISNUMBER(#REF!),ROUND($F362*#REF!,2),ROUND($F362*$E362,2)),IF(ISNUMBER(#REF!),ROUND($H362*#REF!,2),ROUND($H362*$E362,2)))</f>
        <v>0</v>
      </c>
      <c r="K362" s="49"/>
    </row>
    <row r="363" spans="1:11" ht="18.75" customHeight="1">
      <c r="A363" s="54" t="s">
        <v>636</v>
      </c>
      <c r="B363" s="43"/>
      <c r="C363" s="63" t="s">
        <v>637</v>
      </c>
      <c r="D363" s="56" t="s">
        <v>44</v>
      </c>
      <c r="E363" s="66">
        <v>0</v>
      </c>
      <c r="F363" s="58"/>
      <c r="G363" s="59"/>
      <c r="H363" s="60"/>
      <c r="I363" s="60"/>
      <c r="J363" s="136">
        <f>IF(ISNUMBER($F363),IF(ISNUMBER(#REF!),ROUND($F363*#REF!,2),ROUND($F363*$E363,2)),IF(ISNUMBER(#REF!),ROUND($H363*#REF!,2),ROUND($H363*$E363,2)))</f>
        <v>0</v>
      </c>
      <c r="K363" s="49"/>
    </row>
    <row r="364" spans="1:11" ht="18.75" customHeight="1">
      <c r="A364" s="54" t="s">
        <v>638</v>
      </c>
      <c r="B364" s="43"/>
      <c r="C364" s="68" t="s">
        <v>632</v>
      </c>
      <c r="D364" s="56" t="s">
        <v>48</v>
      </c>
      <c r="E364" s="57">
        <v>4</v>
      </c>
      <c r="F364" s="58"/>
      <c r="G364" s="59"/>
      <c r="H364" s="60"/>
      <c r="I364" s="60"/>
      <c r="J364" s="136">
        <f>IF(ISNUMBER($F364),IF(ISNUMBER(#REF!),ROUND($F364*#REF!,2),ROUND($F364*$E364,2)),IF(ISNUMBER(#REF!),ROUND($H364*#REF!,2),ROUND($H364*$E364,2)))</f>
        <v>0</v>
      </c>
      <c r="K364" s="49"/>
    </row>
    <row r="365" spans="1:11" ht="15" customHeight="1">
      <c r="A365" s="180"/>
      <c r="B365" s="181"/>
      <c r="C365" s="181"/>
      <c r="D365" s="181"/>
      <c r="E365" s="181"/>
      <c r="F365" s="181"/>
      <c r="J365" s="137">
        <f>J$360+SUM(J$362:J$364)</f>
        <v>0</v>
      </c>
      <c r="K365" s="138"/>
    </row>
    <row r="366" spans="1:11" ht="18.75" customHeight="1">
      <c r="A366" s="54" t="s">
        <v>639</v>
      </c>
      <c r="B366" s="43"/>
      <c r="C366" s="55" t="s">
        <v>640</v>
      </c>
      <c r="D366" s="45"/>
      <c r="E366" s="47"/>
      <c r="F366" s="47"/>
      <c r="G366" s="46"/>
      <c r="H366" s="46"/>
      <c r="I366" s="46"/>
      <c r="J366" s="135"/>
      <c r="K366" s="49"/>
    </row>
    <row r="367" spans="1:11" ht="18.75" customHeight="1">
      <c r="A367" s="54" t="s">
        <v>641</v>
      </c>
      <c r="B367" s="43"/>
      <c r="C367" s="63" t="s">
        <v>642</v>
      </c>
      <c r="D367" s="56" t="s">
        <v>48</v>
      </c>
      <c r="E367" s="57">
        <v>1</v>
      </c>
      <c r="F367" s="58"/>
      <c r="G367" s="59"/>
      <c r="H367" s="60"/>
      <c r="I367" s="60"/>
      <c r="J367" s="136">
        <f>IF(ISNUMBER($F367),IF(ISNUMBER(#REF!),ROUND($F367*#REF!,2),ROUND($F367*$E367,2)),IF(ISNUMBER(#REF!),ROUND($H367*#REF!,2),ROUND($H367*$E367,2)))</f>
        <v>0</v>
      </c>
      <c r="K367" s="49"/>
    </row>
    <row r="368" spans="1:11" ht="15" customHeight="1">
      <c r="A368" s="180"/>
      <c r="B368" s="181"/>
      <c r="C368" s="181"/>
      <c r="D368" s="181"/>
      <c r="E368" s="181"/>
      <c r="F368" s="181"/>
      <c r="J368" s="137">
        <f>J$367</f>
        <v>0</v>
      </c>
      <c r="K368" s="138"/>
    </row>
    <row r="369" spans="1:11" ht="18.75" customHeight="1">
      <c r="A369" s="54" t="s">
        <v>643</v>
      </c>
      <c r="B369" s="43"/>
      <c r="C369" s="55" t="s">
        <v>644</v>
      </c>
      <c r="D369" s="45"/>
      <c r="E369" s="47"/>
      <c r="F369" s="47"/>
      <c r="G369" s="46"/>
      <c r="H369" s="46"/>
      <c r="I369" s="46"/>
      <c r="J369" s="135"/>
      <c r="K369" s="49"/>
    </row>
    <row r="370" spans="1:11" ht="18.75" customHeight="1">
      <c r="A370" s="54" t="s">
        <v>645</v>
      </c>
      <c r="B370" s="43"/>
      <c r="C370" s="63" t="s">
        <v>646</v>
      </c>
      <c r="D370" s="56" t="s">
        <v>44</v>
      </c>
      <c r="E370" s="66">
        <v>250</v>
      </c>
      <c r="F370" s="58"/>
      <c r="G370" s="59"/>
      <c r="H370" s="60"/>
      <c r="I370" s="60"/>
      <c r="J370" s="136">
        <f>IF(ISNUMBER($F370),IF(ISNUMBER(#REF!),ROUND($F370*#REF!,2),ROUND($F370*$E370,2)),IF(ISNUMBER(#REF!),ROUND($H370*#REF!,2),ROUND($H370*$E370,2)))</f>
        <v>0</v>
      </c>
      <c r="K370" s="49"/>
    </row>
    <row r="371" spans="1:11" ht="27.75" customHeight="1">
      <c r="A371" s="54" t="s">
        <v>647</v>
      </c>
      <c r="B371" s="43"/>
      <c r="C371" s="63" t="s">
        <v>648</v>
      </c>
      <c r="D371" s="56" t="s">
        <v>48</v>
      </c>
      <c r="E371" s="57">
        <v>2</v>
      </c>
      <c r="F371" s="58"/>
      <c r="G371" s="59"/>
      <c r="H371" s="60"/>
      <c r="I371" s="60"/>
      <c r="J371" s="136">
        <f>IF(ISNUMBER($F371),IF(ISNUMBER(#REF!),ROUND($F371*#REF!,2),ROUND($F371*$E371,2)),IF(ISNUMBER(#REF!),ROUND($H371*#REF!,2),ROUND($H371*$E371,2)))</f>
        <v>0</v>
      </c>
      <c r="K371" s="49"/>
    </row>
    <row r="372" spans="1:11" ht="15" customHeight="1">
      <c r="A372" s="180"/>
      <c r="B372" s="181"/>
      <c r="C372" s="181"/>
      <c r="D372" s="181"/>
      <c r="E372" s="181"/>
      <c r="F372" s="181"/>
      <c r="J372" s="137">
        <f>SUM(J$370:J$371)</f>
        <v>0</v>
      </c>
      <c r="K372" s="138"/>
    </row>
    <row r="373" spans="1:11" ht="15" customHeight="1">
      <c r="A373" s="180" t="s">
        <v>649</v>
      </c>
      <c r="B373" s="181"/>
      <c r="C373" s="181"/>
      <c r="D373" s="181"/>
      <c r="E373" s="181"/>
      <c r="F373" s="181"/>
      <c r="J373" s="137">
        <f>SUM(J$344:J$345)+J$347+J$349+J$352+SUM(J$355:J$356)+J$360+SUM(J$362:J$364)+J$367+SUM(J$370:J$371)</f>
        <v>0</v>
      </c>
      <c r="K373" s="138"/>
    </row>
    <row r="374" spans="1:11" ht="22.5" customHeight="1">
      <c r="A374" s="52" t="s">
        <v>650</v>
      </c>
      <c r="B374" s="43"/>
      <c r="C374" s="53" t="s">
        <v>159</v>
      </c>
      <c r="D374" s="45"/>
      <c r="E374" s="47"/>
      <c r="F374" s="47"/>
      <c r="G374" s="46"/>
      <c r="H374" s="46"/>
      <c r="I374" s="46"/>
      <c r="J374" s="135"/>
      <c r="K374" s="49"/>
    </row>
    <row r="375" spans="1:11" ht="18.75" customHeight="1">
      <c r="A375" s="54" t="s">
        <v>651</v>
      </c>
      <c r="B375" s="43"/>
      <c r="C375" s="55" t="s">
        <v>160</v>
      </c>
      <c r="D375" s="45"/>
      <c r="E375" s="47"/>
      <c r="F375" s="47"/>
      <c r="G375" s="46"/>
      <c r="H375" s="46"/>
      <c r="I375" s="46"/>
      <c r="J375" s="135"/>
      <c r="K375" s="49"/>
    </row>
    <row r="376" spans="1:11" ht="18.75" customHeight="1">
      <c r="A376" s="54" t="s">
        <v>652</v>
      </c>
      <c r="B376" s="43"/>
      <c r="C376" s="63" t="s">
        <v>161</v>
      </c>
      <c r="D376" s="56" t="s">
        <v>46</v>
      </c>
      <c r="E376" s="66">
        <v>100</v>
      </c>
      <c r="F376" s="58"/>
      <c r="G376" s="59"/>
      <c r="H376" s="60"/>
      <c r="I376" s="60"/>
      <c r="J376" s="136">
        <f>IF(ISNUMBER($F376),IF(ISNUMBER(#REF!),ROUND($F376*#REF!,2),ROUND($F376*$E376,2)),IF(ISNUMBER(#REF!),ROUND($H376*#REF!,2),ROUND($H376*$E376,2)))</f>
        <v>0</v>
      </c>
      <c r="K376" s="49"/>
    </row>
    <row r="377" spans="1:11" ht="18.75" customHeight="1">
      <c r="A377" s="54" t="s">
        <v>653</v>
      </c>
      <c r="B377" s="43"/>
      <c r="C377" s="63" t="s">
        <v>162</v>
      </c>
      <c r="D377" s="56" t="s">
        <v>46</v>
      </c>
      <c r="E377" s="66">
        <v>10</v>
      </c>
      <c r="F377" s="58"/>
      <c r="G377" s="59"/>
      <c r="H377" s="60"/>
      <c r="I377" s="60"/>
      <c r="J377" s="136">
        <f>IF(ISNUMBER($F377),IF(ISNUMBER(#REF!),ROUND($F377*#REF!,2),ROUND($F377*$E377,2)),IF(ISNUMBER(#REF!),ROUND($H377*#REF!,2),ROUND($H377*$E377,2)))</f>
        <v>0</v>
      </c>
      <c r="K377" s="49"/>
    </row>
    <row r="378" spans="1:11" ht="18.75" customHeight="1">
      <c r="A378" s="54" t="s">
        <v>654</v>
      </c>
      <c r="B378" s="43"/>
      <c r="C378" s="63" t="s">
        <v>163</v>
      </c>
      <c r="D378" s="56" t="s">
        <v>44</v>
      </c>
      <c r="E378" s="66">
        <v>500</v>
      </c>
      <c r="F378" s="58"/>
      <c r="G378" s="59"/>
      <c r="H378" s="60"/>
      <c r="I378" s="60"/>
      <c r="J378" s="136">
        <f>IF(ISNUMBER($F378),IF(ISNUMBER(#REF!),ROUND($F378*#REF!,2),ROUND($F378*$E378,2)),IF(ISNUMBER(#REF!),ROUND($H378*#REF!,2),ROUND($H378*$E378,2)))</f>
        <v>0</v>
      </c>
      <c r="K378" s="49"/>
    </row>
    <row r="379" spans="1:11" ht="18.75" customHeight="1">
      <c r="A379" s="54" t="s">
        <v>655</v>
      </c>
      <c r="B379" s="43"/>
      <c r="C379" s="63" t="s">
        <v>164</v>
      </c>
      <c r="D379" s="56" t="s">
        <v>44</v>
      </c>
      <c r="E379" s="66">
        <v>300</v>
      </c>
      <c r="F379" s="58"/>
      <c r="G379" s="59"/>
      <c r="H379" s="60"/>
      <c r="I379" s="60"/>
      <c r="J379" s="136">
        <f>IF(ISNUMBER($F379),IF(ISNUMBER(#REF!),ROUND($F379*#REF!,2),ROUND($F379*$E379,2)),IF(ISNUMBER(#REF!),ROUND($H379*#REF!,2),ROUND($H379*$E379,2)))</f>
        <v>0</v>
      </c>
      <c r="K379" s="49"/>
    </row>
    <row r="380" spans="1:11" ht="18.75" customHeight="1">
      <c r="A380" s="54" t="s">
        <v>656</v>
      </c>
      <c r="B380" s="43"/>
      <c r="C380" s="63" t="s">
        <v>165</v>
      </c>
      <c r="D380" s="56" t="s">
        <v>44</v>
      </c>
      <c r="E380" s="66">
        <v>280</v>
      </c>
      <c r="F380" s="58"/>
      <c r="G380" s="59"/>
      <c r="H380" s="60"/>
      <c r="I380" s="60"/>
      <c r="J380" s="136">
        <f>IF(ISNUMBER($F380),IF(ISNUMBER(#REF!),ROUND($F380*#REF!,2),ROUND($F380*$E380,2)),IF(ISNUMBER(#REF!),ROUND($H380*#REF!,2),ROUND($H380*$E380,2)))</f>
        <v>0</v>
      </c>
      <c r="K380" s="49"/>
    </row>
    <row r="381" spans="1:11" ht="18.75" customHeight="1">
      <c r="A381" s="54" t="s">
        <v>657</v>
      </c>
      <c r="B381" s="43"/>
      <c r="C381" s="63" t="s">
        <v>166</v>
      </c>
      <c r="D381" s="56" t="s">
        <v>48</v>
      </c>
      <c r="E381" s="57">
        <v>3</v>
      </c>
      <c r="F381" s="58"/>
      <c r="G381" s="59"/>
      <c r="H381" s="60"/>
      <c r="I381" s="60"/>
      <c r="J381" s="136">
        <f>IF(ISNUMBER($F381),IF(ISNUMBER(#REF!),ROUND($F381*#REF!,2),ROUND($F381*$E381,2)),IF(ISNUMBER(#REF!),ROUND($H381*#REF!,2),ROUND($H381*$E381,2)))</f>
        <v>0</v>
      </c>
      <c r="K381" s="49"/>
    </row>
    <row r="382" spans="1:11" ht="15" customHeight="1">
      <c r="A382" s="180"/>
      <c r="B382" s="181"/>
      <c r="C382" s="181"/>
      <c r="D382" s="181"/>
      <c r="E382" s="181"/>
      <c r="F382" s="181"/>
      <c r="J382" s="137">
        <f>SUM(J$376:J$381)</f>
        <v>0</v>
      </c>
      <c r="K382" s="138"/>
    </row>
    <row r="383" spans="1:11" ht="18.75" customHeight="1">
      <c r="A383" s="54" t="s">
        <v>658</v>
      </c>
      <c r="B383" s="43"/>
      <c r="C383" s="55" t="s">
        <v>167</v>
      </c>
      <c r="D383" s="45"/>
      <c r="E383" s="47"/>
      <c r="F383" s="47"/>
      <c r="G383" s="46"/>
      <c r="H383" s="46"/>
      <c r="I383" s="46"/>
      <c r="J383" s="135"/>
      <c r="K383" s="49"/>
    </row>
    <row r="384" spans="1:11" ht="27.75" customHeight="1">
      <c r="A384" s="54" t="s">
        <v>659</v>
      </c>
      <c r="B384" s="43"/>
      <c r="C384" s="63" t="s">
        <v>168</v>
      </c>
      <c r="D384" s="56" t="s">
        <v>48</v>
      </c>
      <c r="E384" s="57">
        <v>1</v>
      </c>
      <c r="F384" s="58"/>
      <c r="G384" s="59"/>
      <c r="H384" s="60"/>
      <c r="I384" s="60"/>
      <c r="J384" s="136">
        <f>IF(ISNUMBER($F384),IF(ISNUMBER(#REF!),ROUND($F384*#REF!,2),ROUND($F384*$E384,2)),IF(ISNUMBER(#REF!),ROUND($H384*#REF!,2),ROUND($H384*$E384,2)))</f>
        <v>0</v>
      </c>
      <c r="K384" s="49"/>
    </row>
    <row r="385" spans="1:11" ht="18.75" customHeight="1">
      <c r="A385" s="54" t="s">
        <v>660</v>
      </c>
      <c r="B385" s="43"/>
      <c r="C385" s="63" t="s">
        <v>169</v>
      </c>
      <c r="D385" s="56" t="s">
        <v>48</v>
      </c>
      <c r="E385" s="57">
        <v>1</v>
      </c>
      <c r="F385" s="58"/>
      <c r="G385" s="59"/>
      <c r="H385" s="60"/>
      <c r="I385" s="60"/>
      <c r="J385" s="136">
        <f>IF(ISNUMBER($F385),IF(ISNUMBER(#REF!),ROUND($F385*#REF!,2),ROUND($F385*$E385,2)),IF(ISNUMBER(#REF!),ROUND($H385*#REF!,2),ROUND($H385*$E385,2)))</f>
        <v>0</v>
      </c>
      <c r="K385" s="49"/>
    </row>
    <row r="386" spans="1:11" ht="18.75" customHeight="1">
      <c r="A386" s="54" t="s">
        <v>661</v>
      </c>
      <c r="B386" s="43"/>
      <c r="C386" s="63" t="s">
        <v>170</v>
      </c>
      <c r="D386" s="56" t="s">
        <v>48</v>
      </c>
      <c r="E386" s="57">
        <v>1</v>
      </c>
      <c r="F386" s="58"/>
      <c r="G386" s="59"/>
      <c r="H386" s="60"/>
      <c r="I386" s="60"/>
      <c r="J386" s="136">
        <f>IF(ISNUMBER($F386),IF(ISNUMBER(#REF!),ROUND($F386*#REF!,2),ROUND($F386*$E386,2)),IF(ISNUMBER(#REF!),ROUND($H386*#REF!,2),ROUND($H386*$E386,2)))</f>
        <v>0</v>
      </c>
      <c r="K386" s="49"/>
    </row>
    <row r="387" spans="1:11" ht="18.75" customHeight="1">
      <c r="A387" s="54" t="s">
        <v>662</v>
      </c>
      <c r="B387" s="43"/>
      <c r="C387" s="63" t="s">
        <v>171</v>
      </c>
      <c r="D387" s="56" t="s">
        <v>48</v>
      </c>
      <c r="E387" s="57">
        <v>1</v>
      </c>
      <c r="F387" s="58"/>
      <c r="G387" s="59"/>
      <c r="H387" s="60"/>
      <c r="I387" s="60"/>
      <c r="J387" s="136">
        <f>IF(ISNUMBER($F387),IF(ISNUMBER(#REF!),ROUND($F387*#REF!,2),ROUND($F387*$E387,2)),IF(ISNUMBER(#REF!),ROUND($H387*#REF!,2),ROUND($H387*$E387,2)))</f>
        <v>0</v>
      </c>
      <c r="K387" s="49"/>
    </row>
    <row r="388" spans="1:11" ht="15" customHeight="1">
      <c r="A388" s="180"/>
      <c r="B388" s="181"/>
      <c r="C388" s="181"/>
      <c r="D388" s="181"/>
      <c r="E388" s="181"/>
      <c r="F388" s="181"/>
      <c r="J388" s="137">
        <f>SUM(J$384:J$387)</f>
        <v>0</v>
      </c>
      <c r="K388" s="138"/>
    </row>
    <row r="389" spans="1:11" ht="15" customHeight="1">
      <c r="A389" s="180" t="s">
        <v>172</v>
      </c>
      <c r="B389" s="181"/>
      <c r="C389" s="181"/>
      <c r="D389" s="181"/>
      <c r="E389" s="181"/>
      <c r="F389" s="181"/>
      <c r="J389" s="137">
        <f>SUM(J$376:J$381)+SUM(J$384:J$387)</f>
        <v>0</v>
      </c>
      <c r="K389" s="138"/>
    </row>
    <row r="390" spans="1:11" ht="22.5" customHeight="1">
      <c r="A390" s="52" t="s">
        <v>663</v>
      </c>
      <c r="B390" s="43"/>
      <c r="C390" s="53" t="s">
        <v>195</v>
      </c>
      <c r="D390" s="45"/>
      <c r="E390" s="47"/>
      <c r="F390" s="47"/>
      <c r="G390" s="46"/>
      <c r="H390" s="46"/>
      <c r="I390" s="46"/>
      <c r="J390" s="135"/>
      <c r="K390" s="49"/>
    </row>
    <row r="391" spans="1:11" ht="27.75" customHeight="1">
      <c r="A391" s="54" t="s">
        <v>664</v>
      </c>
      <c r="B391" s="43"/>
      <c r="C391" s="55" t="s">
        <v>196</v>
      </c>
      <c r="D391" s="56" t="s">
        <v>197</v>
      </c>
      <c r="E391" s="62">
        <v>1</v>
      </c>
      <c r="F391" s="58"/>
      <c r="G391" s="59"/>
      <c r="H391" s="60"/>
      <c r="I391" s="60"/>
      <c r="J391" s="136">
        <f>IF(ISNUMBER($F391),IF(ISNUMBER(#REF!),ROUND($F391*#REF!,2),ROUND($F391*$E391,2)),IF(ISNUMBER(#REF!),ROUND($H391*#REF!,2),ROUND($H391*$E391,2)))</f>
        <v>0</v>
      </c>
      <c r="K391" s="49"/>
    </row>
    <row r="392" spans="1:11" ht="15" customHeight="1">
      <c r="A392" s="180" t="s">
        <v>198</v>
      </c>
      <c r="B392" s="181"/>
      <c r="C392" s="181"/>
      <c r="D392" s="181"/>
      <c r="E392" s="181"/>
      <c r="F392" s="181"/>
      <c r="J392" s="137">
        <f>J$391</f>
        <v>0</v>
      </c>
      <c r="K392" s="138"/>
    </row>
    <row r="393" spans="1:11" ht="31.5" customHeight="1">
      <c r="A393" s="180" t="s">
        <v>665</v>
      </c>
      <c r="B393" s="181"/>
      <c r="C393" s="181"/>
      <c r="D393" s="181"/>
      <c r="E393" s="181"/>
      <c r="F393" s="181"/>
      <c r="J393" s="137">
        <f>SUM(J$12:J$19)+SUM(J$22:J$24)+J$26+SUM(J$28:J$31)+SUM(J$35:J$36)+SUM(J$39:J$44)+J$46+J$48+SUM(J$52:J$61)+J$63+J$66+J$68+SUM(J$70:J$73)+SUM(J$75:J$77)+J$80+SUM(J$85:J$94)+J$96+SUM(J$98:J$99)+SUM(J$103:J$106)+J$111+SUM(J$114:J$115)+J$118+SUM(J$121:J$124)+J$127+SUM(J$130:J$131)+SUM(J$134:J$136)+SUM(J$138:J$143)+J$146+J$149+SUM(J$151:J$153)+SUM(J$155:J$157)+SUM(J$159:J$160)+J$164+J$167+J$170+J$173+J$176+J$179+SUM(J$181:J$182)+J$184+SUM(J$191:J$193)+SUM(J$195:J$197)+SUM(J$199:J$200)+J$203+J$206+J$208+SUM(J$210:J$211)+SUM(J$214:J$217)+J$223+J$225+J$227+J$229+J$231+J$236+J$240+J$242+SUM(J$245:J$249)+SUM(J$252:J$262)+SUM(J$266:J$267)+J$270+J$274+SUM(J$276:J$278)+J$280+SUM(J$282:J$284)+SUM(J$287:J$289)+J$292+SUM(J$295:J$296)+SUM(J$298:J$299)+J$303+SUM(J$306:J$307)+SUM(J$310:J$311)+J$313+J$317+J$319+SUM(J$321:J$324)+J$327+J$333+J$339+SUM(J$344:J$345)+J$347+J$349+J$352+SUM(J$355:J$356)+J$360+SUM(J$362:J$364)+J$367+SUM(J$370:J$371)+SUM(J$376:J$381)+SUM(J$384:J$387)+J$391</f>
        <v>0</v>
      </c>
      <c r="K393" s="138"/>
    </row>
    <row r="394" spans="1:11" ht="45" customHeight="1">
      <c r="A394" s="203" t="s">
        <v>666</v>
      </c>
      <c r="B394" s="204"/>
      <c r="C394" s="204"/>
      <c r="D394" s="204"/>
      <c r="E394" s="204"/>
      <c r="F394" s="205"/>
      <c r="G394" s="71"/>
      <c r="H394" s="71"/>
      <c r="I394" s="71"/>
      <c r="J394" s="139">
        <f>J393</f>
        <v>0</v>
      </c>
      <c r="K394" s="140"/>
    </row>
    <row r="395" spans="1:11" ht="15" hidden="1" customHeight="1">
      <c r="A395" s="197" t="s">
        <v>199</v>
      </c>
      <c r="B395" s="198"/>
      <c r="C395" s="198"/>
      <c r="D395" s="198"/>
      <c r="E395" s="198"/>
      <c r="F395" s="198"/>
      <c r="G395" s="74"/>
      <c r="H395" s="74"/>
      <c r="I395" s="74"/>
      <c r="J395" s="141"/>
      <c r="K395" s="138"/>
    </row>
    <row r="396" spans="1:11" ht="15" hidden="1" customHeight="1" thickBot="1">
      <c r="A396" s="199" t="s">
        <v>200</v>
      </c>
      <c r="B396" s="200"/>
      <c r="C396" s="200"/>
      <c r="D396" s="200"/>
      <c r="E396" s="200"/>
      <c r="F396" s="200"/>
      <c r="G396" s="74"/>
      <c r="H396" s="74"/>
      <c r="I396" s="74"/>
      <c r="J396" s="142"/>
      <c r="K396" s="138"/>
    </row>
    <row r="397" spans="1:11" ht="15" hidden="1" customHeight="1" thickBot="1">
      <c r="A397" s="199" t="s">
        <v>667</v>
      </c>
      <c r="B397" s="200"/>
      <c r="C397" s="200"/>
      <c r="D397" s="200"/>
      <c r="E397" s="200"/>
      <c r="F397" s="200"/>
      <c r="G397" s="74"/>
      <c r="H397" s="74"/>
      <c r="I397" s="74"/>
      <c r="J397" s="142"/>
      <c r="K397" s="138"/>
    </row>
    <row r="398" spans="1:11" ht="15" hidden="1" customHeight="1" thickBot="1">
      <c r="A398" s="201" t="s">
        <v>201</v>
      </c>
      <c r="B398" s="202"/>
      <c r="C398" s="202"/>
      <c r="D398" s="202"/>
      <c r="E398" s="202"/>
      <c r="F398" s="202"/>
      <c r="G398" s="74"/>
      <c r="H398" s="74"/>
      <c r="I398" s="74"/>
      <c r="J398" s="143"/>
      <c r="K398" s="138"/>
    </row>
    <row r="399" spans="1:11" ht="15" customHeight="1" thickBot="1"/>
    <row r="400" spans="1:11" ht="15" customHeight="1">
      <c r="A400" s="197" t="s">
        <v>202</v>
      </c>
      <c r="B400" s="198"/>
      <c r="C400" s="198"/>
      <c r="D400" s="198"/>
      <c r="E400" s="198"/>
      <c r="F400" s="198"/>
      <c r="G400" s="74"/>
      <c r="H400" s="74"/>
      <c r="I400" s="74"/>
      <c r="J400" s="141">
        <f>J394</f>
        <v>0</v>
      </c>
      <c r="K400" s="138"/>
    </row>
    <row r="401" spans="1:11" ht="15" customHeight="1">
      <c r="A401" s="199" t="s">
        <v>203</v>
      </c>
      <c r="B401" s="200"/>
      <c r="C401" s="200"/>
      <c r="D401" s="200"/>
      <c r="E401" s="200"/>
      <c r="F401" s="200"/>
      <c r="G401" s="74"/>
      <c r="H401" s="74"/>
      <c r="I401" s="74"/>
      <c r="J401" s="142">
        <f>J400*0.2</f>
        <v>0</v>
      </c>
      <c r="K401" s="138"/>
    </row>
    <row r="402" spans="1:11" ht="16.5" customHeight="1" thickBot="1">
      <c r="A402" s="201" t="s">
        <v>204</v>
      </c>
      <c r="B402" s="202"/>
      <c r="C402" s="202"/>
      <c r="D402" s="202"/>
      <c r="E402" s="202"/>
      <c r="F402" s="202"/>
      <c r="G402" s="74"/>
      <c r="H402" s="74"/>
      <c r="I402" s="74"/>
      <c r="J402" s="143">
        <f>J400+J401</f>
        <v>0</v>
      </c>
      <c r="K402" s="138"/>
    </row>
  </sheetData>
  <mergeCells count="87">
    <mergeCell ref="A400:F400"/>
    <mergeCell ref="A401:F401"/>
    <mergeCell ref="A402:F402"/>
    <mergeCell ref="A394:F394"/>
    <mergeCell ref="A395:F395"/>
    <mergeCell ref="A396:F396"/>
    <mergeCell ref="A397:F397"/>
    <mergeCell ref="A398:F398"/>
    <mergeCell ref="A382:F382"/>
    <mergeCell ref="A388:F388"/>
    <mergeCell ref="A389:F389"/>
    <mergeCell ref="A392:F392"/>
    <mergeCell ref="A393:F393"/>
    <mergeCell ref="A357:F357"/>
    <mergeCell ref="A365:F365"/>
    <mergeCell ref="A368:F368"/>
    <mergeCell ref="A372:F372"/>
    <mergeCell ref="A373:F373"/>
    <mergeCell ref="A340:F340"/>
    <mergeCell ref="A341:F341"/>
    <mergeCell ref="A346:F346"/>
    <mergeCell ref="A350:F350"/>
    <mergeCell ref="A353:F353"/>
    <mergeCell ref="A325:F325"/>
    <mergeCell ref="A328:F328"/>
    <mergeCell ref="A329:F329"/>
    <mergeCell ref="A334:F334"/>
    <mergeCell ref="A335:F335"/>
    <mergeCell ref="A1:J2"/>
    <mergeCell ref="A3:J4"/>
    <mergeCell ref="A5:J5"/>
    <mergeCell ref="D7:J7"/>
    <mergeCell ref="A20:F20"/>
    <mergeCell ref="A25:F25"/>
    <mergeCell ref="A32:F32"/>
    <mergeCell ref="A33:F33"/>
    <mergeCell ref="A37:F37"/>
    <mergeCell ref="A45:F45"/>
    <mergeCell ref="A49:F49"/>
    <mergeCell ref="A50:F50"/>
    <mergeCell ref="A100:F100"/>
    <mergeCell ref="A125:F125"/>
    <mergeCell ref="A128:F128"/>
    <mergeCell ref="A62:F62"/>
    <mergeCell ref="A69:F69"/>
    <mergeCell ref="A74:F74"/>
    <mergeCell ref="A78:F78"/>
    <mergeCell ref="A81:F81"/>
    <mergeCell ref="A107:F107"/>
    <mergeCell ref="A108:F108"/>
    <mergeCell ref="A112:F112"/>
    <mergeCell ref="A116:F116"/>
    <mergeCell ref="A119:F119"/>
    <mergeCell ref="A132:F132"/>
    <mergeCell ref="A137:F137"/>
    <mergeCell ref="A144:F144"/>
    <mergeCell ref="A147:F147"/>
    <mergeCell ref="A150:F150"/>
    <mergeCell ref="A154:F154"/>
    <mergeCell ref="A158:F158"/>
    <mergeCell ref="A161:F161"/>
    <mergeCell ref="A165:F165"/>
    <mergeCell ref="A168:F168"/>
    <mergeCell ref="A171:F171"/>
    <mergeCell ref="A174:F174"/>
    <mergeCell ref="A230:F230"/>
    <mergeCell ref="A237:F237"/>
    <mergeCell ref="A263:F263"/>
    <mergeCell ref="A177:F177"/>
    <mergeCell ref="A180:F180"/>
    <mergeCell ref="A185:F185"/>
    <mergeCell ref="A186:F186"/>
    <mergeCell ref="A218:F218"/>
    <mergeCell ref="A308:F308"/>
    <mergeCell ref="A312:F312"/>
    <mergeCell ref="A314:F314"/>
    <mergeCell ref="A318:F318"/>
    <mergeCell ref="A268:F268"/>
    <mergeCell ref="A271:F271"/>
    <mergeCell ref="A272:F272"/>
    <mergeCell ref="A279:F279"/>
    <mergeCell ref="A304:F304"/>
    <mergeCell ref="A285:F285"/>
    <mergeCell ref="A290:F290"/>
    <mergeCell ref="A293:F293"/>
    <mergeCell ref="A297:F297"/>
    <mergeCell ref="A300:F30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FA150-F0FC-4991-86D4-694FAC686E76}">
  <dimension ref="A1:K432"/>
  <sheetViews>
    <sheetView workbookViewId="0">
      <selection activeCell="R415" sqref="R415"/>
    </sheetView>
  </sheetViews>
  <sheetFormatPr baseColWidth="10" defaultColWidth="8.5703125" defaultRowHeight="10.5"/>
  <cols>
    <col min="1" max="1" width="12.85546875" style="79" customWidth="1"/>
    <col min="2" max="2" width="0" style="79" hidden="1" customWidth="1"/>
    <col min="3" max="3" width="51.42578125" style="79" customWidth="1"/>
    <col min="4" max="5" width="12.140625" style="79" customWidth="1"/>
    <col min="6" max="6" width="17.140625" style="79" customWidth="1"/>
    <col min="7" max="9" width="0" style="28" hidden="1" customWidth="1"/>
    <col min="10" max="10" width="23.85546875" style="79" customWidth="1"/>
    <col min="11" max="11" width="0" style="28" hidden="1" customWidth="1"/>
    <col min="12" max="16384" width="8.5703125" style="28"/>
  </cols>
  <sheetData>
    <row r="1" spans="1:11" ht="18.75" customHeight="1">
      <c r="A1" s="182" t="s">
        <v>20</v>
      </c>
      <c r="B1" s="183"/>
      <c r="C1" s="183"/>
      <c r="D1" s="183"/>
      <c r="E1" s="183"/>
      <c r="F1" s="183"/>
      <c r="G1" s="183"/>
      <c r="H1" s="183"/>
      <c r="I1" s="183"/>
      <c r="J1" s="184"/>
      <c r="K1" s="27"/>
    </row>
    <row r="2" spans="1:11" ht="15" customHeight="1">
      <c r="A2" s="185"/>
      <c r="B2" s="186"/>
      <c r="C2" s="186"/>
      <c r="D2" s="186"/>
      <c r="E2" s="186"/>
      <c r="F2" s="186"/>
      <c r="G2" s="186"/>
      <c r="H2" s="186"/>
      <c r="I2" s="186"/>
      <c r="J2" s="187"/>
      <c r="K2" s="29"/>
    </row>
    <row r="3" spans="1:11" ht="7.5" customHeight="1">
      <c r="A3" s="188" t="s">
        <v>217</v>
      </c>
      <c r="B3" s="189"/>
      <c r="C3" s="189"/>
      <c r="D3" s="189"/>
      <c r="E3" s="189"/>
      <c r="F3" s="189"/>
      <c r="G3" s="189"/>
      <c r="H3" s="189"/>
      <c r="I3" s="189"/>
      <c r="J3" s="190"/>
      <c r="K3" s="30"/>
    </row>
    <row r="4" spans="1:11" ht="30" customHeight="1" thickBot="1">
      <c r="A4" s="188" t="s">
        <v>21</v>
      </c>
      <c r="B4" s="189"/>
      <c r="C4" s="189"/>
      <c r="D4" s="189"/>
      <c r="E4" s="189"/>
      <c r="F4" s="189"/>
      <c r="G4" s="189"/>
      <c r="H4" s="189"/>
      <c r="I4" s="189"/>
      <c r="J4" s="190"/>
      <c r="K4" s="31"/>
    </row>
    <row r="5" spans="1:11" ht="30" customHeight="1" thickBot="1">
      <c r="A5" s="191" t="s">
        <v>668</v>
      </c>
      <c r="B5" s="192"/>
      <c r="C5" s="192"/>
      <c r="D5" s="192"/>
      <c r="E5" s="192"/>
      <c r="F5" s="192"/>
      <c r="G5" s="192"/>
      <c r="H5" s="192"/>
      <c r="I5" s="192"/>
      <c r="J5" s="193"/>
      <c r="K5" s="32"/>
    </row>
    <row r="6" spans="1:11" ht="7.5" customHeight="1">
      <c r="A6" s="29"/>
      <c r="B6" s="33"/>
      <c r="C6" s="29"/>
      <c r="D6" s="28"/>
      <c r="E6" s="28"/>
      <c r="F6" s="28"/>
      <c r="J6" s="28"/>
      <c r="K6" s="29"/>
    </row>
    <row r="7" spans="1:11" ht="11.25" customHeight="1" thickBot="1">
      <c r="A7" s="34"/>
      <c r="B7" s="35"/>
      <c r="C7" s="34"/>
      <c r="D7" s="194"/>
      <c r="E7" s="195"/>
      <c r="F7" s="195"/>
      <c r="G7" s="196"/>
      <c r="H7" s="196"/>
      <c r="I7" s="196"/>
      <c r="J7" s="195"/>
      <c r="K7" s="34"/>
    </row>
    <row r="8" spans="1:11" ht="37.5" customHeight="1">
      <c r="A8" s="36" t="s">
        <v>22</v>
      </c>
      <c r="B8" s="37" t="s">
        <v>23</v>
      </c>
      <c r="C8" s="38" t="s">
        <v>24</v>
      </c>
      <c r="D8" s="38" t="s">
        <v>25</v>
      </c>
      <c r="E8" s="38" t="s">
        <v>26</v>
      </c>
      <c r="F8" s="38" t="s">
        <v>27</v>
      </c>
      <c r="G8" s="39"/>
      <c r="H8" s="39"/>
      <c r="I8" s="39"/>
      <c r="J8" s="40" t="s">
        <v>28</v>
      </c>
      <c r="K8" s="41" t="s">
        <v>29</v>
      </c>
    </row>
    <row r="9" spans="1:11" ht="37.5" customHeight="1">
      <c r="A9" s="42" t="s">
        <v>219</v>
      </c>
      <c r="B9" s="43"/>
      <c r="C9" s="44" t="s">
        <v>220</v>
      </c>
      <c r="D9" s="45"/>
      <c r="E9" s="47"/>
      <c r="F9" s="47"/>
      <c r="G9" s="46"/>
      <c r="H9" s="46"/>
      <c r="I9" s="46"/>
      <c r="J9" s="48"/>
      <c r="K9" s="49"/>
    </row>
    <row r="10" spans="1:11" ht="26.25" customHeight="1">
      <c r="A10" s="50" t="s">
        <v>221</v>
      </c>
      <c r="B10" s="43"/>
      <c r="C10" s="51" t="s">
        <v>222</v>
      </c>
      <c r="D10" s="45"/>
      <c r="E10" s="47"/>
      <c r="F10" s="47"/>
      <c r="G10" s="46"/>
      <c r="H10" s="46"/>
      <c r="I10" s="46"/>
      <c r="J10" s="48"/>
      <c r="K10" s="49"/>
    </row>
    <row r="11" spans="1:11" ht="22.5" customHeight="1">
      <c r="A11" s="52" t="s">
        <v>223</v>
      </c>
      <c r="B11" s="43"/>
      <c r="C11" s="53" t="s">
        <v>31</v>
      </c>
      <c r="D11" s="45"/>
      <c r="E11" s="47"/>
      <c r="F11" s="47"/>
      <c r="G11" s="46"/>
      <c r="H11" s="46"/>
      <c r="I11" s="46"/>
      <c r="J11" s="48"/>
      <c r="K11" s="49"/>
    </row>
    <row r="12" spans="1:11" ht="18.75" customHeight="1">
      <c r="A12" s="54" t="s">
        <v>224</v>
      </c>
      <c r="B12" s="43"/>
      <c r="C12" s="55" t="s">
        <v>32</v>
      </c>
      <c r="D12" s="56" t="s">
        <v>33</v>
      </c>
      <c r="E12" s="57">
        <v>1</v>
      </c>
      <c r="F12" s="58"/>
      <c r="G12" s="59"/>
      <c r="H12" s="60"/>
      <c r="I12" s="60"/>
      <c r="J12" s="61">
        <f>IF(ISNUMBER($F12),IF(ISNUMBER(#REF!),ROUND($F12*#REF!,2),ROUND($F12*$E12,2)),IF(ISNUMBER(#REF!),ROUND($H12*#REF!,2),ROUND($H12*$E12,2)))</f>
        <v>0</v>
      </c>
      <c r="K12" s="49"/>
    </row>
    <row r="13" spans="1:11" ht="18.75" customHeight="1">
      <c r="A13" s="54" t="s">
        <v>225</v>
      </c>
      <c r="B13" s="43"/>
      <c r="C13" s="55" t="s">
        <v>34</v>
      </c>
      <c r="D13" s="56" t="s">
        <v>33</v>
      </c>
      <c r="E13" s="57">
        <v>1</v>
      </c>
      <c r="F13" s="58"/>
      <c r="G13" s="59"/>
      <c r="H13" s="60"/>
      <c r="I13" s="60"/>
      <c r="J13" s="61">
        <f>IF(ISNUMBER($F13),IF(ISNUMBER(#REF!),ROUND($F13*#REF!,2),ROUND($F13*$E13,2)),IF(ISNUMBER(#REF!),ROUND($H13*#REF!,2),ROUND($H13*$E13,2)))</f>
        <v>0</v>
      </c>
      <c r="K13" s="49"/>
    </row>
    <row r="14" spans="1:11" ht="18.75" customHeight="1">
      <c r="A14" s="54" t="s">
        <v>226</v>
      </c>
      <c r="B14" s="43"/>
      <c r="C14" s="55" t="s">
        <v>35</v>
      </c>
      <c r="D14" s="56" t="s">
        <v>33</v>
      </c>
      <c r="E14" s="57">
        <v>1</v>
      </c>
      <c r="F14" s="58"/>
      <c r="G14" s="59"/>
      <c r="H14" s="60"/>
      <c r="I14" s="60"/>
      <c r="J14" s="61">
        <f>IF(ISNUMBER($F14),IF(ISNUMBER(#REF!),ROUND($F14*#REF!,2),ROUND($F14*$E14,2)),IF(ISNUMBER(#REF!),ROUND($H14*#REF!,2),ROUND($H14*$E14,2)))</f>
        <v>0</v>
      </c>
      <c r="K14" s="49"/>
    </row>
    <row r="15" spans="1:11" ht="18.75" customHeight="1">
      <c r="A15" s="54" t="s">
        <v>227</v>
      </c>
      <c r="B15" s="43"/>
      <c r="C15" s="55" t="s">
        <v>36</v>
      </c>
      <c r="D15" s="56" t="s">
        <v>33</v>
      </c>
      <c r="E15" s="57">
        <v>1</v>
      </c>
      <c r="F15" s="58"/>
      <c r="G15" s="59"/>
      <c r="H15" s="60"/>
      <c r="I15" s="60"/>
      <c r="J15" s="61">
        <f>IF(ISNUMBER($F15),IF(ISNUMBER(#REF!),ROUND($F15*#REF!,2),ROUND($F15*$E15,2)),IF(ISNUMBER(#REF!),ROUND($H15*#REF!,2),ROUND($H15*$E15,2)))</f>
        <v>0</v>
      </c>
      <c r="K15" s="49"/>
    </row>
    <row r="16" spans="1:11" ht="18.75" customHeight="1">
      <c r="A16" s="54" t="s">
        <v>228</v>
      </c>
      <c r="B16" s="43"/>
      <c r="C16" s="55" t="s">
        <v>37</v>
      </c>
      <c r="D16" s="56" t="s">
        <v>33</v>
      </c>
      <c r="E16" s="57">
        <v>1</v>
      </c>
      <c r="F16" s="58"/>
      <c r="G16" s="59"/>
      <c r="H16" s="60"/>
      <c r="I16" s="60"/>
      <c r="J16" s="61">
        <f>IF(ISNUMBER($F16),IF(ISNUMBER(#REF!),ROUND($F16*#REF!,2),ROUND($F16*$E16,2)),IF(ISNUMBER(#REF!),ROUND($H16*#REF!,2),ROUND($H16*$E16,2)))</f>
        <v>0</v>
      </c>
      <c r="K16" s="49"/>
    </row>
    <row r="17" spans="1:11" ht="18.75" customHeight="1">
      <c r="A17" s="54" t="s">
        <v>229</v>
      </c>
      <c r="B17" s="43"/>
      <c r="C17" s="55" t="s">
        <v>38</v>
      </c>
      <c r="D17" s="56" t="s">
        <v>33</v>
      </c>
      <c r="E17" s="57">
        <v>1</v>
      </c>
      <c r="F17" s="58"/>
      <c r="G17" s="59"/>
      <c r="H17" s="60"/>
      <c r="I17" s="60"/>
      <c r="J17" s="61">
        <f>IF(ISNUMBER($F17),IF(ISNUMBER(#REF!),ROUND($F17*#REF!,2),ROUND($F17*$E17,2)),IF(ISNUMBER(#REF!),ROUND($H17*#REF!,2),ROUND($H17*$E17,2)))</f>
        <v>0</v>
      </c>
      <c r="K17" s="49"/>
    </row>
    <row r="18" spans="1:11" ht="18.75" customHeight="1">
      <c r="A18" s="54" t="s">
        <v>230</v>
      </c>
      <c r="B18" s="43"/>
      <c r="C18" s="55" t="s">
        <v>39</v>
      </c>
      <c r="D18" s="56" t="s">
        <v>40</v>
      </c>
      <c r="E18" s="62">
        <v>100</v>
      </c>
      <c r="F18" s="58"/>
      <c r="G18" s="59"/>
      <c r="H18" s="60"/>
      <c r="I18" s="60"/>
      <c r="J18" s="61">
        <f>IF(ISNUMBER($F18),IF(ISNUMBER(#REF!),ROUND($F18*#REF!,2),ROUND($F18*$E18,2)),IF(ISNUMBER(#REF!),ROUND($H18*#REF!,2),ROUND($H18*$E18,2)))</f>
        <v>0</v>
      </c>
      <c r="K18" s="49"/>
    </row>
    <row r="19" spans="1:11" ht="18.75" customHeight="1">
      <c r="A19" s="54" t="s">
        <v>231</v>
      </c>
      <c r="B19" s="43"/>
      <c r="C19" s="55" t="s">
        <v>232</v>
      </c>
      <c r="D19" s="56" t="s">
        <v>48</v>
      </c>
      <c r="E19" s="57">
        <v>5</v>
      </c>
      <c r="F19" s="58"/>
      <c r="G19" s="59"/>
      <c r="H19" s="60"/>
      <c r="I19" s="60"/>
      <c r="J19" s="61">
        <f>IF(ISNUMBER($F19),IF(ISNUMBER(#REF!),ROUND($F19*#REF!,2),ROUND($F19*$E19,2)),IF(ISNUMBER(#REF!),ROUND($H19*#REF!,2),ROUND($H19*$E19,2)))</f>
        <v>0</v>
      </c>
      <c r="K19" s="49"/>
    </row>
    <row r="20" spans="1:11" ht="15" customHeight="1">
      <c r="A20" s="180" t="s">
        <v>41</v>
      </c>
      <c r="B20" s="181"/>
      <c r="C20" s="181"/>
      <c r="D20" s="181"/>
      <c r="E20" s="181"/>
      <c r="F20" s="181"/>
      <c r="J20" s="64">
        <f>SUM(J$12:J$19)</f>
        <v>0</v>
      </c>
      <c r="K20" s="65"/>
    </row>
    <row r="21" spans="1:11" ht="22.5" customHeight="1">
      <c r="A21" s="80" t="s">
        <v>233</v>
      </c>
      <c r="B21" s="81"/>
      <c r="C21" s="82" t="s">
        <v>42</v>
      </c>
      <c r="D21" s="83"/>
      <c r="E21" s="85"/>
      <c r="F21" s="85"/>
      <c r="G21" s="84"/>
      <c r="H21" s="84"/>
      <c r="I21" s="84"/>
      <c r="J21" s="86"/>
      <c r="K21" s="49"/>
    </row>
    <row r="22" spans="1:11" ht="18.75" customHeight="1">
      <c r="A22" s="54" t="s">
        <v>234</v>
      </c>
      <c r="B22" s="43"/>
      <c r="C22" s="55" t="s">
        <v>43</v>
      </c>
      <c r="D22" s="56" t="s">
        <v>44</v>
      </c>
      <c r="E22" s="66">
        <v>70</v>
      </c>
      <c r="F22" s="58"/>
      <c r="G22" s="59"/>
      <c r="H22" s="60"/>
      <c r="I22" s="60"/>
      <c r="J22" s="61">
        <f>IF(ISNUMBER($F22),IF(ISNUMBER(#REF!),ROUND($F22*#REF!,2),ROUND($F22*$E22,2)),IF(ISNUMBER(#REF!),ROUND($H22*#REF!,2),ROUND($H22*$E22,2)))</f>
        <v>0</v>
      </c>
      <c r="K22" s="49"/>
    </row>
    <row r="23" spans="1:11" ht="18.75" customHeight="1">
      <c r="A23" s="87" t="s">
        <v>235</v>
      </c>
      <c r="B23" s="81"/>
      <c r="C23" s="88" t="s">
        <v>45</v>
      </c>
      <c r="D23" s="89"/>
      <c r="E23" s="90"/>
      <c r="F23" s="91"/>
      <c r="G23" s="92"/>
      <c r="H23" s="93"/>
      <c r="I23" s="93"/>
      <c r="J23" s="94"/>
      <c r="K23" s="49"/>
    </row>
    <row r="24" spans="1:11" ht="18.75" customHeight="1">
      <c r="A24" s="87" t="s">
        <v>236</v>
      </c>
      <c r="B24" s="81"/>
      <c r="C24" s="95" t="s">
        <v>237</v>
      </c>
      <c r="D24" s="89" t="s">
        <v>46</v>
      </c>
      <c r="E24" s="121"/>
      <c r="F24" s="145"/>
      <c r="G24" s="124"/>
      <c r="H24" s="125"/>
      <c r="I24" s="125"/>
      <c r="J24" s="126"/>
      <c r="K24" s="49"/>
    </row>
    <row r="25" spans="1:11" ht="15" customHeight="1">
      <c r="A25" s="180"/>
      <c r="B25" s="181"/>
      <c r="C25" s="181"/>
      <c r="D25" s="181"/>
      <c r="E25" s="181"/>
      <c r="F25" s="181"/>
      <c r="J25" s="64">
        <f>J$24</f>
        <v>0</v>
      </c>
      <c r="K25" s="65"/>
    </row>
    <row r="26" spans="1:11" ht="18.75" customHeight="1">
      <c r="A26" s="54" t="s">
        <v>238</v>
      </c>
      <c r="B26" s="43"/>
      <c r="C26" s="55" t="s">
        <v>52</v>
      </c>
      <c r="D26" s="56" t="s">
        <v>44</v>
      </c>
      <c r="E26" s="66">
        <v>40</v>
      </c>
      <c r="F26" s="58"/>
      <c r="G26" s="59"/>
      <c r="H26" s="60"/>
      <c r="I26" s="60"/>
      <c r="J26" s="61">
        <f>IF(ISNUMBER($F26),IF(ISNUMBER(#REF!),ROUND($F26*#REF!,2),ROUND($F26*$E26,2)),IF(ISNUMBER(#REF!),ROUND($H26*#REF!,2),ROUND($H26*$E26,2)))</f>
        <v>0</v>
      </c>
      <c r="K26" s="49"/>
    </row>
    <row r="27" spans="1:11" ht="18.75" customHeight="1">
      <c r="A27" s="54" t="s">
        <v>239</v>
      </c>
      <c r="B27" s="43"/>
      <c r="C27" s="55" t="s">
        <v>53</v>
      </c>
      <c r="D27" s="45"/>
      <c r="E27" s="47"/>
      <c r="F27" s="47"/>
      <c r="G27" s="46"/>
      <c r="H27" s="46"/>
      <c r="I27" s="46"/>
      <c r="J27" s="48"/>
      <c r="K27" s="49"/>
    </row>
    <row r="28" spans="1:11" ht="18.75" customHeight="1">
      <c r="A28" s="54" t="s">
        <v>240</v>
      </c>
      <c r="B28" s="43"/>
      <c r="C28" s="63" t="s">
        <v>54</v>
      </c>
      <c r="D28" s="56" t="s">
        <v>48</v>
      </c>
      <c r="E28" s="57">
        <v>5</v>
      </c>
      <c r="F28" s="58"/>
      <c r="G28" s="59"/>
      <c r="H28" s="60"/>
      <c r="I28" s="60"/>
      <c r="J28" s="61">
        <f>IF(ISNUMBER($F28),IF(ISNUMBER(#REF!),ROUND($F28*#REF!,2),ROUND($F28*$E28,2)),IF(ISNUMBER(#REF!),ROUND($H28*#REF!,2),ROUND($H28*$E28,2)))</f>
        <v>0</v>
      </c>
      <c r="K28" s="49"/>
    </row>
    <row r="29" spans="1:11" ht="18.75" customHeight="1">
      <c r="A29" s="54" t="s">
        <v>241</v>
      </c>
      <c r="B29" s="43"/>
      <c r="C29" s="63" t="s">
        <v>55</v>
      </c>
      <c r="D29" s="56" t="s">
        <v>48</v>
      </c>
      <c r="E29" s="57">
        <v>2</v>
      </c>
      <c r="F29" s="58"/>
      <c r="G29" s="59"/>
      <c r="H29" s="60"/>
      <c r="I29" s="60"/>
      <c r="J29" s="61">
        <f>IF(ISNUMBER($F29),IF(ISNUMBER(#REF!),ROUND($F29*#REF!,2),ROUND($F29*$E29,2)),IF(ISNUMBER(#REF!),ROUND($H29*#REF!,2),ROUND($H29*$E29,2)))</f>
        <v>0</v>
      </c>
      <c r="K29" s="49"/>
    </row>
    <row r="30" spans="1:11" ht="18.75" customHeight="1">
      <c r="A30" s="54" t="s">
        <v>242</v>
      </c>
      <c r="B30" s="43"/>
      <c r="C30" s="63" t="s">
        <v>56</v>
      </c>
      <c r="D30" s="56" t="s">
        <v>48</v>
      </c>
      <c r="E30" s="57">
        <v>1</v>
      </c>
      <c r="F30" s="58"/>
      <c r="G30" s="59"/>
      <c r="H30" s="60"/>
      <c r="I30" s="60"/>
      <c r="J30" s="61">
        <f>IF(ISNUMBER($F30),IF(ISNUMBER(#REF!),ROUND($F30*#REF!,2),ROUND($F30*$E30,2)),IF(ISNUMBER(#REF!),ROUND($H30*#REF!,2),ROUND($H30*$E30,2)))</f>
        <v>0</v>
      </c>
      <c r="K30" s="49"/>
    </row>
    <row r="31" spans="1:11" ht="18.75" customHeight="1">
      <c r="A31" s="54" t="s">
        <v>243</v>
      </c>
      <c r="B31" s="43"/>
      <c r="C31" s="63" t="s">
        <v>57</v>
      </c>
      <c r="D31" s="56" t="s">
        <v>40</v>
      </c>
      <c r="E31" s="62">
        <v>10</v>
      </c>
      <c r="F31" s="58"/>
      <c r="G31" s="59"/>
      <c r="H31" s="60"/>
      <c r="I31" s="60"/>
      <c r="J31" s="61">
        <f>IF(ISNUMBER($F31),IF(ISNUMBER(#REF!),ROUND($F31*#REF!,2),ROUND($F31*$E31,2)),IF(ISNUMBER(#REF!),ROUND($H31*#REF!,2),ROUND($H31*$E31,2)))</f>
        <v>0</v>
      </c>
      <c r="K31" s="49"/>
    </row>
    <row r="32" spans="1:11" ht="15" customHeight="1">
      <c r="A32" s="180"/>
      <c r="B32" s="181"/>
      <c r="C32" s="181"/>
      <c r="D32" s="181"/>
      <c r="E32" s="181"/>
      <c r="F32" s="181"/>
      <c r="J32" s="64">
        <f>SUM(J$28:J$31)</f>
        <v>0</v>
      </c>
      <c r="K32" s="65"/>
    </row>
    <row r="33" spans="1:11" ht="15" customHeight="1">
      <c r="A33" s="180" t="s">
        <v>58</v>
      </c>
      <c r="B33" s="181"/>
      <c r="C33" s="181"/>
      <c r="D33" s="181"/>
      <c r="E33" s="181"/>
      <c r="F33" s="181"/>
      <c r="J33" s="64">
        <f>SUM(J$22:J$24)+J$26+SUM(J$28:J$31)</f>
        <v>0</v>
      </c>
      <c r="K33" s="65"/>
    </row>
    <row r="34" spans="1:11" ht="22.5" customHeight="1">
      <c r="A34" s="52" t="s">
        <v>244</v>
      </c>
      <c r="B34" s="43"/>
      <c r="C34" s="53" t="s">
        <v>59</v>
      </c>
      <c r="D34" s="45"/>
      <c r="E34" s="47"/>
      <c r="F34" s="47"/>
      <c r="G34" s="46"/>
      <c r="H34" s="46"/>
      <c r="I34" s="46"/>
      <c r="J34" s="48"/>
      <c r="K34" s="49"/>
    </row>
    <row r="35" spans="1:11" ht="18.75" customHeight="1">
      <c r="A35" s="54" t="s">
        <v>245</v>
      </c>
      <c r="B35" s="43"/>
      <c r="C35" s="55" t="s">
        <v>246</v>
      </c>
      <c r="D35" s="56" t="s">
        <v>46</v>
      </c>
      <c r="E35" s="66">
        <v>2450</v>
      </c>
      <c r="F35" s="58"/>
      <c r="G35" s="59"/>
      <c r="H35" s="60"/>
      <c r="I35" s="60"/>
      <c r="J35" s="61">
        <f>IF(ISNUMBER($F35),IF(ISNUMBER(#REF!),ROUND($F35*#REF!,2),ROUND($F35*$E35,2)),IF(ISNUMBER(#REF!),ROUND($H35*#REF!,2),ROUND($H35*$E35,2)))</f>
        <v>0</v>
      </c>
      <c r="K35" s="49"/>
    </row>
    <row r="36" spans="1:11" ht="18.75" customHeight="1">
      <c r="A36" s="54" t="s">
        <v>247</v>
      </c>
      <c r="B36" s="43"/>
      <c r="C36" s="63" t="s">
        <v>248</v>
      </c>
      <c r="D36" s="56" t="s">
        <v>46</v>
      </c>
      <c r="E36" s="66">
        <v>2300</v>
      </c>
      <c r="F36" s="58"/>
      <c r="G36" s="59"/>
      <c r="H36" s="60"/>
      <c r="I36" s="60"/>
      <c r="J36" s="61">
        <f>IF(ISNUMBER($F36),IF(ISNUMBER(#REF!),ROUND($F36*#REF!,2),ROUND($F36*$E36,2)),IF(ISNUMBER(#REF!),ROUND($H36*#REF!,2),ROUND($H36*$E36,2)))</f>
        <v>0</v>
      </c>
      <c r="K36" s="49"/>
    </row>
    <row r="37" spans="1:11" ht="15" customHeight="1">
      <c r="A37" s="180"/>
      <c r="B37" s="181"/>
      <c r="C37" s="181"/>
      <c r="D37" s="181"/>
      <c r="E37" s="181"/>
      <c r="F37" s="181"/>
      <c r="J37" s="64">
        <f>J$36</f>
        <v>0</v>
      </c>
      <c r="K37" s="65"/>
    </row>
    <row r="38" spans="1:11" ht="18.75" customHeight="1">
      <c r="A38" s="103" t="s">
        <v>249</v>
      </c>
      <c r="B38" s="97"/>
      <c r="C38" s="104" t="s">
        <v>60</v>
      </c>
      <c r="D38" s="99"/>
      <c r="E38" s="101"/>
      <c r="F38" s="101"/>
      <c r="G38" s="100"/>
      <c r="H38" s="100"/>
      <c r="I38" s="100"/>
      <c r="J38" s="102"/>
      <c r="K38" s="49"/>
    </row>
    <row r="39" spans="1:11" ht="18.75" customHeight="1">
      <c r="A39" s="103" t="s">
        <v>250</v>
      </c>
      <c r="B39" s="97"/>
      <c r="C39" s="105" t="s">
        <v>61</v>
      </c>
      <c r="D39" s="106" t="s">
        <v>40</v>
      </c>
      <c r="E39" s="122"/>
      <c r="F39" s="144"/>
      <c r="G39" s="127"/>
      <c r="H39" s="128"/>
      <c r="I39" s="128"/>
      <c r="J39" s="129"/>
      <c r="K39" s="49"/>
    </row>
    <row r="40" spans="1:11" ht="18.75" customHeight="1">
      <c r="A40" s="103" t="s">
        <v>251</v>
      </c>
      <c r="B40" s="97"/>
      <c r="C40" s="105" t="s">
        <v>62</v>
      </c>
      <c r="D40" s="106" t="s">
        <v>40</v>
      </c>
      <c r="E40" s="122"/>
      <c r="F40" s="144"/>
      <c r="G40" s="127"/>
      <c r="H40" s="128"/>
      <c r="I40" s="128"/>
      <c r="J40" s="129"/>
      <c r="K40" s="49"/>
    </row>
    <row r="41" spans="1:11" ht="27.75" customHeight="1">
      <c r="A41" s="103" t="s">
        <v>252</v>
      </c>
      <c r="B41" s="97"/>
      <c r="C41" s="105" t="s">
        <v>253</v>
      </c>
      <c r="D41" s="106" t="s">
        <v>40</v>
      </c>
      <c r="E41" s="122"/>
      <c r="F41" s="144"/>
      <c r="G41" s="127"/>
      <c r="H41" s="128"/>
      <c r="I41" s="128"/>
      <c r="J41" s="129"/>
      <c r="K41" s="49"/>
    </row>
    <row r="42" spans="1:11" ht="18.75" customHeight="1">
      <c r="A42" s="103" t="s">
        <v>254</v>
      </c>
      <c r="B42" s="97"/>
      <c r="C42" s="105" t="s">
        <v>63</v>
      </c>
      <c r="D42" s="106" t="s">
        <v>40</v>
      </c>
      <c r="E42" s="122"/>
      <c r="F42" s="144"/>
      <c r="G42" s="127"/>
      <c r="H42" s="128"/>
      <c r="I42" s="128"/>
      <c r="J42" s="129"/>
      <c r="K42" s="49"/>
    </row>
    <row r="43" spans="1:11" ht="18.75" customHeight="1">
      <c r="A43" s="103" t="s">
        <v>255</v>
      </c>
      <c r="B43" s="97"/>
      <c r="C43" s="105" t="s">
        <v>256</v>
      </c>
      <c r="D43" s="106" t="s">
        <v>46</v>
      </c>
      <c r="E43" s="123"/>
      <c r="F43" s="144"/>
      <c r="G43" s="127"/>
      <c r="H43" s="128"/>
      <c r="I43" s="128"/>
      <c r="J43" s="129"/>
      <c r="K43" s="49"/>
    </row>
    <row r="44" spans="1:11" ht="18.75" customHeight="1">
      <c r="A44" s="103" t="s">
        <v>257</v>
      </c>
      <c r="B44" s="97"/>
      <c r="C44" s="105" t="s">
        <v>258</v>
      </c>
      <c r="D44" s="106" t="s">
        <v>40</v>
      </c>
      <c r="E44" s="122"/>
      <c r="F44" s="144"/>
      <c r="G44" s="127"/>
      <c r="H44" s="128"/>
      <c r="I44" s="128"/>
      <c r="J44" s="129"/>
      <c r="K44" s="49"/>
    </row>
    <row r="45" spans="1:11" ht="15" customHeight="1">
      <c r="A45" s="180"/>
      <c r="B45" s="181"/>
      <c r="C45" s="181"/>
      <c r="D45" s="181"/>
      <c r="E45" s="181"/>
      <c r="F45" s="181"/>
      <c r="J45" s="64">
        <f>SUM(J$39:J$44)</f>
        <v>0</v>
      </c>
      <c r="K45" s="65"/>
    </row>
    <row r="46" spans="1:11" ht="18.75" customHeight="1">
      <c r="A46" s="54" t="s">
        <v>259</v>
      </c>
      <c r="B46" s="43"/>
      <c r="C46" s="55" t="s">
        <v>64</v>
      </c>
      <c r="D46" s="56" t="s">
        <v>46</v>
      </c>
      <c r="E46" s="66">
        <v>10850</v>
      </c>
      <c r="F46" s="58"/>
      <c r="G46" s="59"/>
      <c r="H46" s="60"/>
      <c r="I46" s="60"/>
      <c r="J46" s="61">
        <f>IF(ISNUMBER($F46),IF(ISNUMBER(#REF!),ROUND($F46*#REF!,2),ROUND($F46*$E46,2)),IF(ISNUMBER(#REF!),ROUND($H46*#REF!,2),ROUND($H46*$E46,2)))</f>
        <v>0</v>
      </c>
      <c r="K46" s="49"/>
    </row>
    <row r="47" spans="1:11" ht="18.75" customHeight="1">
      <c r="A47" s="54" t="s">
        <v>260</v>
      </c>
      <c r="B47" s="43"/>
      <c r="C47" s="55" t="s">
        <v>65</v>
      </c>
      <c r="D47" s="45"/>
      <c r="E47" s="47"/>
      <c r="F47" s="47"/>
      <c r="G47" s="46"/>
      <c r="H47" s="46"/>
      <c r="I47" s="46"/>
      <c r="J47" s="48"/>
      <c r="K47" s="49"/>
    </row>
    <row r="48" spans="1:11" ht="18.75" customHeight="1">
      <c r="A48" s="54" t="s">
        <v>261</v>
      </c>
      <c r="B48" s="43"/>
      <c r="C48" s="63" t="s">
        <v>66</v>
      </c>
      <c r="D48" s="56" t="s">
        <v>48</v>
      </c>
      <c r="E48" s="57">
        <v>21</v>
      </c>
      <c r="F48" s="58"/>
      <c r="G48" s="59"/>
      <c r="H48" s="60"/>
      <c r="I48" s="60"/>
      <c r="J48" s="61">
        <f>IF(ISNUMBER($F48),IF(ISNUMBER(#REF!),ROUND($F48*#REF!,2),ROUND($F48*$E48,2)),IF(ISNUMBER(#REF!),ROUND($H48*#REF!,2),ROUND($H48*$E48,2)))</f>
        <v>0</v>
      </c>
      <c r="K48" s="49"/>
    </row>
    <row r="49" spans="1:11" ht="15" customHeight="1">
      <c r="A49" s="180"/>
      <c r="B49" s="181"/>
      <c r="C49" s="181"/>
      <c r="D49" s="181"/>
      <c r="E49" s="181"/>
      <c r="F49" s="181"/>
      <c r="J49" s="64">
        <f>J$48</f>
        <v>0</v>
      </c>
      <c r="K49" s="65"/>
    </row>
    <row r="50" spans="1:11" ht="15" customHeight="1">
      <c r="A50" s="180" t="s">
        <v>67</v>
      </c>
      <c r="B50" s="181"/>
      <c r="C50" s="181"/>
      <c r="D50" s="181"/>
      <c r="E50" s="181"/>
      <c r="F50" s="181"/>
      <c r="J50" s="64">
        <f>SUM(J$35:J$36)+SUM(J$39:J$44)+J$46+J$48</f>
        <v>0</v>
      </c>
      <c r="K50" s="65"/>
    </row>
    <row r="51" spans="1:11" ht="22.5" customHeight="1">
      <c r="A51" s="52" t="s">
        <v>262</v>
      </c>
      <c r="B51" s="43"/>
      <c r="C51" s="53" t="s">
        <v>263</v>
      </c>
      <c r="D51" s="45"/>
      <c r="E51" s="47"/>
      <c r="F51" s="47"/>
      <c r="G51" s="46"/>
      <c r="H51" s="46"/>
      <c r="I51" s="46"/>
      <c r="J51" s="48"/>
      <c r="K51" s="49"/>
    </row>
    <row r="52" spans="1:11" ht="18.75" customHeight="1">
      <c r="A52" s="54" t="s">
        <v>264</v>
      </c>
      <c r="B52" s="43"/>
      <c r="C52" s="55" t="s">
        <v>265</v>
      </c>
      <c r="D52" s="56" t="s">
        <v>40</v>
      </c>
      <c r="E52" s="62"/>
      <c r="F52" s="58"/>
      <c r="G52" s="59"/>
      <c r="H52" s="60"/>
      <c r="I52" s="60"/>
      <c r="J52" s="61"/>
      <c r="K52" s="49"/>
    </row>
    <row r="53" spans="1:11" ht="18.75" customHeight="1">
      <c r="A53" s="54" t="s">
        <v>266</v>
      </c>
      <c r="B53" s="43"/>
      <c r="C53" s="63" t="s">
        <v>267</v>
      </c>
      <c r="D53" s="56" t="s">
        <v>40</v>
      </c>
      <c r="E53" s="62"/>
      <c r="F53" s="58"/>
      <c r="G53" s="59"/>
      <c r="H53" s="60"/>
      <c r="I53" s="60"/>
      <c r="J53" s="61"/>
      <c r="K53" s="49"/>
    </row>
    <row r="54" spans="1:11" ht="18.75" customHeight="1">
      <c r="A54" s="54" t="s">
        <v>268</v>
      </c>
      <c r="B54" s="43"/>
      <c r="C54" s="68" t="s">
        <v>269</v>
      </c>
      <c r="D54" s="56" t="s">
        <v>40</v>
      </c>
      <c r="E54" s="62">
        <v>135</v>
      </c>
      <c r="F54" s="58"/>
      <c r="G54" s="59"/>
      <c r="H54" s="60"/>
      <c r="I54" s="60"/>
      <c r="J54" s="61">
        <f>IF(ISNUMBER($F54),IF(ISNUMBER(#REF!),ROUND($F54*#REF!,2),ROUND($F54*$E54,2)),IF(ISNUMBER(#REF!),ROUND($H54*#REF!,2),ROUND($H54*$E54,2)))</f>
        <v>0</v>
      </c>
      <c r="K54" s="49"/>
    </row>
    <row r="55" spans="1:11" ht="18.75" customHeight="1">
      <c r="A55" s="54" t="s">
        <v>270</v>
      </c>
      <c r="B55" s="43"/>
      <c r="C55" s="68" t="s">
        <v>271</v>
      </c>
      <c r="D55" s="56" t="s">
        <v>46</v>
      </c>
      <c r="E55" s="66">
        <v>380</v>
      </c>
      <c r="F55" s="58"/>
      <c r="G55" s="59"/>
      <c r="H55" s="60"/>
      <c r="I55" s="60"/>
      <c r="J55" s="61">
        <f>IF(ISNUMBER($F55),IF(ISNUMBER(#REF!),ROUND($F55*#REF!,2),ROUND($F55*$E55,2)),IF(ISNUMBER(#REF!),ROUND($H55*#REF!,2),ROUND($H55*$E55,2)))</f>
        <v>0</v>
      </c>
      <c r="K55" s="49"/>
    </row>
    <row r="56" spans="1:11" ht="18.75" customHeight="1">
      <c r="A56" s="54" t="s">
        <v>272</v>
      </c>
      <c r="B56" s="43"/>
      <c r="C56" s="63" t="s">
        <v>273</v>
      </c>
      <c r="D56" s="56" t="s">
        <v>40</v>
      </c>
      <c r="E56" s="62"/>
      <c r="F56" s="58"/>
      <c r="G56" s="59"/>
      <c r="H56" s="60"/>
      <c r="I56" s="60"/>
      <c r="J56" s="61"/>
      <c r="K56" s="49"/>
    </row>
    <row r="57" spans="1:11" ht="18.75" customHeight="1">
      <c r="A57" s="54" t="s">
        <v>274</v>
      </c>
      <c r="B57" s="43"/>
      <c r="C57" s="68" t="s">
        <v>269</v>
      </c>
      <c r="D57" s="56" t="s">
        <v>40</v>
      </c>
      <c r="E57" s="62">
        <v>210</v>
      </c>
      <c r="F57" s="58"/>
      <c r="G57" s="59"/>
      <c r="H57" s="60"/>
      <c r="I57" s="60"/>
      <c r="J57" s="61">
        <f>IF(ISNUMBER($F57),IF(ISNUMBER(#REF!),ROUND($F57*#REF!,2),ROUND($F57*$E57,2)),IF(ISNUMBER(#REF!),ROUND($H57*#REF!,2),ROUND($H57*$E57,2)))</f>
        <v>0</v>
      </c>
      <c r="K57" s="49"/>
    </row>
    <row r="58" spans="1:11" ht="18.75" customHeight="1">
      <c r="A58" s="54" t="s">
        <v>275</v>
      </c>
      <c r="B58" s="43"/>
      <c r="C58" s="68" t="s">
        <v>271</v>
      </c>
      <c r="D58" s="56" t="s">
        <v>46</v>
      </c>
      <c r="E58" s="66">
        <v>575</v>
      </c>
      <c r="F58" s="58"/>
      <c r="G58" s="59"/>
      <c r="H58" s="60"/>
      <c r="I58" s="60"/>
      <c r="J58" s="61">
        <f>IF(ISNUMBER($F58),IF(ISNUMBER(#REF!),ROUND($F58*#REF!,2),ROUND($F58*$E58,2)),IF(ISNUMBER(#REF!),ROUND($H58*#REF!,2),ROUND($H58*$E58,2)))</f>
        <v>0</v>
      </c>
      <c r="K58" s="49"/>
    </row>
    <row r="59" spans="1:11" ht="18.75" customHeight="1">
      <c r="A59" s="54" t="s">
        <v>276</v>
      </c>
      <c r="B59" s="43"/>
      <c r="C59" s="63" t="s">
        <v>277</v>
      </c>
      <c r="D59" s="56" t="s">
        <v>40</v>
      </c>
      <c r="E59" s="62"/>
      <c r="F59" s="58"/>
      <c r="G59" s="59"/>
      <c r="H59" s="60"/>
      <c r="I59" s="60"/>
      <c r="J59" s="61"/>
      <c r="K59" s="49"/>
    </row>
    <row r="60" spans="1:11" ht="18.75" customHeight="1">
      <c r="A60" s="54" t="s">
        <v>278</v>
      </c>
      <c r="B60" s="43"/>
      <c r="C60" s="68" t="s">
        <v>269</v>
      </c>
      <c r="D60" s="56" t="s">
        <v>40</v>
      </c>
      <c r="E60" s="62">
        <v>90</v>
      </c>
      <c r="F60" s="58"/>
      <c r="G60" s="59"/>
      <c r="H60" s="60"/>
      <c r="I60" s="60"/>
      <c r="J60" s="61">
        <f>IF(ISNUMBER($F60),IF(ISNUMBER(#REF!),ROUND($F60*#REF!,2),ROUND($F60*$E60,2)),IF(ISNUMBER(#REF!),ROUND($H60*#REF!,2),ROUND($H60*$E60,2)))</f>
        <v>0</v>
      </c>
      <c r="K60" s="49"/>
    </row>
    <row r="61" spans="1:11" ht="18.75" customHeight="1">
      <c r="A61" s="54" t="s">
        <v>279</v>
      </c>
      <c r="B61" s="43"/>
      <c r="C61" s="68" t="s">
        <v>271</v>
      </c>
      <c r="D61" s="56" t="s">
        <v>46</v>
      </c>
      <c r="E61" s="66">
        <v>220</v>
      </c>
      <c r="F61" s="58"/>
      <c r="G61" s="59"/>
      <c r="H61" s="60"/>
      <c r="I61" s="60"/>
      <c r="J61" s="61">
        <f>IF(ISNUMBER($F61),IF(ISNUMBER(#REF!),ROUND($F61*#REF!,2),ROUND($F61*$E61,2)),IF(ISNUMBER(#REF!),ROUND($H61*#REF!,2),ROUND($H61*$E61,2)))</f>
        <v>0</v>
      </c>
      <c r="K61" s="49"/>
    </row>
    <row r="62" spans="1:11" ht="15" customHeight="1">
      <c r="A62" s="180"/>
      <c r="B62" s="181"/>
      <c r="C62" s="181"/>
      <c r="D62" s="181"/>
      <c r="E62" s="181"/>
      <c r="F62" s="181"/>
      <c r="J62" s="64">
        <f>SUM(J$53:J$61)</f>
        <v>0</v>
      </c>
      <c r="K62" s="65"/>
    </row>
    <row r="63" spans="1:11" ht="18.75" customHeight="1">
      <c r="A63" s="54" t="s">
        <v>280</v>
      </c>
      <c r="B63" s="43"/>
      <c r="C63" s="55" t="s">
        <v>281</v>
      </c>
      <c r="D63" s="56" t="s">
        <v>44</v>
      </c>
      <c r="E63" s="66">
        <v>120</v>
      </c>
      <c r="F63" s="58"/>
      <c r="G63" s="59"/>
      <c r="H63" s="60"/>
      <c r="I63" s="60"/>
      <c r="J63" s="61">
        <f>IF(ISNUMBER($F63),IF(ISNUMBER(#REF!),ROUND($F63*#REF!,2),ROUND($F63*$E63,2)),IF(ISNUMBER(#REF!),ROUND($H63*#REF!,2),ROUND($H63*$E63,2)))</f>
        <v>0</v>
      </c>
      <c r="K63" s="49"/>
    </row>
    <row r="64" spans="1:11" ht="18.75" customHeight="1">
      <c r="A64" s="54" t="s">
        <v>282</v>
      </c>
      <c r="B64" s="43"/>
      <c r="C64" s="55" t="s">
        <v>283</v>
      </c>
      <c r="D64" s="45"/>
      <c r="E64" s="47"/>
      <c r="F64" s="47"/>
      <c r="G64" s="46"/>
      <c r="H64" s="46"/>
      <c r="I64" s="46"/>
      <c r="J64" s="48"/>
      <c r="K64" s="49"/>
    </row>
    <row r="65" spans="1:11" ht="18.75" customHeight="1">
      <c r="A65" s="54" t="s">
        <v>284</v>
      </c>
      <c r="B65" s="43"/>
      <c r="C65" s="63" t="s">
        <v>174</v>
      </c>
      <c r="D65" s="45"/>
      <c r="E65" s="47"/>
      <c r="F65" s="47"/>
      <c r="G65" s="46"/>
      <c r="H65" s="46"/>
      <c r="I65" s="46"/>
      <c r="J65" s="48"/>
      <c r="K65" s="49"/>
    </row>
    <row r="66" spans="1:11" ht="18.75" customHeight="1">
      <c r="A66" s="54" t="s">
        <v>285</v>
      </c>
      <c r="B66" s="43"/>
      <c r="C66" s="68" t="s">
        <v>175</v>
      </c>
      <c r="D66" s="56" t="s">
        <v>44</v>
      </c>
      <c r="E66" s="66">
        <v>50</v>
      </c>
      <c r="F66" s="58"/>
      <c r="G66" s="59"/>
      <c r="H66" s="60"/>
      <c r="I66" s="60"/>
      <c r="J66" s="61">
        <f>IF(ISNUMBER($F66),IF(ISNUMBER(#REF!),ROUND($F66*#REF!,2),ROUND($F66*$E66,2)),IF(ISNUMBER(#REF!),ROUND($H66*#REF!,2),ROUND($H66*$E66,2)))</f>
        <v>0</v>
      </c>
      <c r="K66" s="49"/>
    </row>
    <row r="67" spans="1:11" ht="18.75" customHeight="1">
      <c r="A67" s="54" t="s">
        <v>286</v>
      </c>
      <c r="B67" s="43"/>
      <c r="C67" s="63" t="s">
        <v>177</v>
      </c>
      <c r="D67" s="45"/>
      <c r="E67" s="47"/>
      <c r="F67" s="47"/>
      <c r="G67" s="46"/>
      <c r="H67" s="46"/>
      <c r="I67" s="46"/>
      <c r="J67" s="48"/>
      <c r="K67" s="49"/>
    </row>
    <row r="68" spans="1:11" ht="18.75" customHeight="1">
      <c r="A68" s="54" t="s">
        <v>287</v>
      </c>
      <c r="B68" s="43"/>
      <c r="C68" s="68" t="s">
        <v>288</v>
      </c>
      <c r="D68" s="56" t="s">
        <v>46</v>
      </c>
      <c r="E68" s="66">
        <v>165</v>
      </c>
      <c r="F68" s="58"/>
      <c r="G68" s="59"/>
      <c r="H68" s="60"/>
      <c r="I68" s="60"/>
      <c r="J68" s="61">
        <f>IF(ISNUMBER($F68),IF(ISNUMBER(#REF!),ROUND($F68*#REF!,2),ROUND($F68*$E68,2)),IF(ISNUMBER(#REF!),ROUND($H68*#REF!,2),ROUND($H68*$E68,2)))</f>
        <v>0</v>
      </c>
      <c r="K68" s="49"/>
    </row>
    <row r="69" spans="1:11" ht="15" customHeight="1">
      <c r="A69" s="180"/>
      <c r="B69" s="181"/>
      <c r="C69" s="181"/>
      <c r="D69" s="181"/>
      <c r="E69" s="181"/>
      <c r="F69" s="181"/>
      <c r="J69" s="64">
        <f>J$66+J$68</f>
        <v>0</v>
      </c>
      <c r="K69" s="65"/>
    </row>
    <row r="70" spans="1:11" ht="27.75" customHeight="1">
      <c r="A70" s="54" t="s">
        <v>289</v>
      </c>
      <c r="B70" s="43"/>
      <c r="C70" s="55" t="s">
        <v>290</v>
      </c>
      <c r="D70" s="56" t="s">
        <v>46</v>
      </c>
      <c r="E70" s="66">
        <v>2350</v>
      </c>
      <c r="F70" s="58"/>
      <c r="G70" s="59"/>
      <c r="H70" s="60"/>
      <c r="I70" s="60"/>
      <c r="J70" s="61">
        <f>IF(ISNUMBER($F70),IF(ISNUMBER(#REF!),ROUND($F70*#REF!,2),ROUND($F70*$E70,2)),IF(ISNUMBER(#REF!),ROUND($H70*#REF!,2),ROUND($H70*$E70,2)))</f>
        <v>0</v>
      </c>
      <c r="K70" s="49"/>
    </row>
    <row r="71" spans="1:11" ht="18.75" customHeight="1">
      <c r="A71" s="54" t="s">
        <v>291</v>
      </c>
      <c r="B71" s="43"/>
      <c r="C71" s="55" t="s">
        <v>292</v>
      </c>
      <c r="D71" s="56" t="s">
        <v>46</v>
      </c>
      <c r="E71" s="66">
        <v>250</v>
      </c>
      <c r="F71" s="58"/>
      <c r="G71" s="59"/>
      <c r="H71" s="60"/>
      <c r="I71" s="60"/>
      <c r="J71" s="61">
        <f>IF(ISNUMBER($F71),IF(ISNUMBER(#REF!),ROUND($F71*#REF!,2),ROUND($F71*$E71,2)),IF(ISNUMBER(#REF!),ROUND($H71*#REF!,2),ROUND($H71*$E71,2)))</f>
        <v>0</v>
      </c>
      <c r="K71" s="49"/>
    </row>
    <row r="72" spans="1:11" ht="18.75" customHeight="1">
      <c r="A72" s="54" t="s">
        <v>293</v>
      </c>
      <c r="B72" s="43"/>
      <c r="C72" s="63" t="s">
        <v>294</v>
      </c>
      <c r="D72" s="56" t="s">
        <v>44</v>
      </c>
      <c r="E72" s="66">
        <v>20</v>
      </c>
      <c r="F72" s="58"/>
      <c r="G72" s="59"/>
      <c r="H72" s="60"/>
      <c r="I72" s="60"/>
      <c r="J72" s="61">
        <f>IF(ISNUMBER($F72),IF(ISNUMBER(#REF!),ROUND($F72*#REF!,2),ROUND($F72*$E72,2)),IF(ISNUMBER(#REF!),ROUND($H72*#REF!,2),ROUND($H72*$E72,2)))</f>
        <v>0</v>
      </c>
      <c r="K72" s="49"/>
    </row>
    <row r="73" spans="1:11" ht="18.75" customHeight="1">
      <c r="A73" s="54" t="s">
        <v>295</v>
      </c>
      <c r="B73" s="43"/>
      <c r="C73" s="63" t="s">
        <v>296</v>
      </c>
      <c r="D73" s="56" t="s">
        <v>46</v>
      </c>
      <c r="E73" s="66">
        <v>210</v>
      </c>
      <c r="F73" s="58"/>
      <c r="G73" s="59"/>
      <c r="H73" s="60"/>
      <c r="I73" s="60"/>
      <c r="J73" s="61">
        <f>IF(ISNUMBER($F73),IF(ISNUMBER(#REF!),ROUND($F73*#REF!,2),ROUND($F73*$E73,2)),IF(ISNUMBER(#REF!),ROUND($H73*#REF!,2),ROUND($H73*$E73,2)))</f>
        <v>0</v>
      </c>
      <c r="K73" s="49"/>
    </row>
    <row r="74" spans="1:11" ht="15" customHeight="1">
      <c r="A74" s="180"/>
      <c r="B74" s="181"/>
      <c r="C74" s="181"/>
      <c r="D74" s="181"/>
      <c r="E74" s="181"/>
      <c r="F74" s="181"/>
      <c r="J74" s="64">
        <f>SUM(J$72:J$73)</f>
        <v>0</v>
      </c>
      <c r="K74" s="65"/>
    </row>
    <row r="75" spans="1:11" ht="18.75" customHeight="1">
      <c r="A75" s="54" t="s">
        <v>297</v>
      </c>
      <c r="B75" s="43"/>
      <c r="C75" s="55" t="s">
        <v>64</v>
      </c>
      <c r="D75" s="56" t="s">
        <v>46</v>
      </c>
      <c r="E75" s="66">
        <v>820</v>
      </c>
      <c r="F75" s="58"/>
      <c r="G75" s="59"/>
      <c r="H75" s="60"/>
      <c r="I75" s="60"/>
      <c r="J75" s="61">
        <f>IF(ISNUMBER($F75),IF(ISNUMBER(#REF!),ROUND($F75*#REF!,2),ROUND($F75*$E75,2)),IF(ISNUMBER(#REF!),ROUND($H75*#REF!,2),ROUND($H75*$E75,2)))</f>
        <v>0</v>
      </c>
      <c r="K75" s="49"/>
    </row>
    <row r="76" spans="1:11" ht="18.75" customHeight="1">
      <c r="A76" s="54" t="s">
        <v>298</v>
      </c>
      <c r="B76" s="43"/>
      <c r="C76" s="55" t="s">
        <v>299</v>
      </c>
      <c r="D76" s="56" t="s">
        <v>46</v>
      </c>
      <c r="E76" s="66">
        <v>600</v>
      </c>
      <c r="F76" s="58"/>
      <c r="G76" s="59"/>
      <c r="H76" s="60"/>
      <c r="I76" s="60"/>
      <c r="J76" s="61">
        <f>IF(ISNUMBER($F76),IF(ISNUMBER(#REF!),ROUND($F76*#REF!,2),ROUND($F76*$E76,2)),IF(ISNUMBER(#REF!),ROUND($H76*#REF!,2),ROUND($H76*$E76,2)))</f>
        <v>0</v>
      </c>
      <c r="K76" s="49"/>
    </row>
    <row r="77" spans="1:11" ht="27.75" customHeight="1">
      <c r="A77" s="54" t="s">
        <v>300</v>
      </c>
      <c r="B77" s="43"/>
      <c r="C77" s="55" t="s">
        <v>301</v>
      </c>
      <c r="D77" s="56" t="s">
        <v>48</v>
      </c>
      <c r="E77" s="57">
        <v>1</v>
      </c>
      <c r="F77" s="58"/>
      <c r="G77" s="59"/>
      <c r="H77" s="60"/>
      <c r="I77" s="60"/>
      <c r="J77" s="61">
        <f>IF(ISNUMBER($F77),IF(ISNUMBER(#REF!),ROUND($F77*#REF!,2),ROUND($F77*$E77,2)),IF(ISNUMBER(#REF!),ROUND($H77*#REF!,2),ROUND($H77*$E77,2)))</f>
        <v>0</v>
      </c>
      <c r="K77" s="49"/>
    </row>
    <row r="78" spans="1:11" ht="15" customHeight="1">
      <c r="A78" s="180" t="s">
        <v>302</v>
      </c>
      <c r="B78" s="181"/>
      <c r="C78" s="181"/>
      <c r="D78" s="181"/>
      <c r="E78" s="181"/>
      <c r="F78" s="181"/>
      <c r="J78" s="64">
        <f>SUM(J$52:J$61)+J$63+J$66+J$68+SUM(J$70:J$73)+SUM(J$75:J$77)</f>
        <v>0</v>
      </c>
      <c r="K78" s="65"/>
    </row>
    <row r="79" spans="1:11" ht="22.5" customHeight="1">
      <c r="A79" s="52" t="s">
        <v>303</v>
      </c>
      <c r="B79" s="43"/>
      <c r="C79" s="53" t="s">
        <v>304</v>
      </c>
      <c r="D79" s="45"/>
      <c r="E79" s="47"/>
      <c r="F79" s="47"/>
      <c r="G79" s="46"/>
      <c r="H79" s="46"/>
      <c r="I79" s="46"/>
      <c r="J79" s="48"/>
      <c r="K79" s="49"/>
    </row>
    <row r="80" spans="1:11" ht="27.75" customHeight="1">
      <c r="A80" s="54" t="s">
        <v>305</v>
      </c>
      <c r="B80" s="43"/>
      <c r="C80" s="55" t="s">
        <v>306</v>
      </c>
      <c r="D80" s="56" t="s">
        <v>33</v>
      </c>
      <c r="E80" s="57">
        <v>1</v>
      </c>
      <c r="F80" s="58"/>
      <c r="G80" s="59"/>
      <c r="H80" s="60"/>
      <c r="I80" s="60"/>
      <c r="J80" s="61">
        <f>IF(ISNUMBER($F80),IF(ISNUMBER(#REF!),ROUND($F80*#REF!,2),ROUND($F80*$E80,2)),IF(ISNUMBER(#REF!),ROUND($H80*#REF!,2),ROUND($H80*$E80,2)))</f>
        <v>0</v>
      </c>
      <c r="K80" s="49"/>
    </row>
    <row r="81" spans="1:11" ht="15" customHeight="1">
      <c r="A81" s="180" t="s">
        <v>307</v>
      </c>
      <c r="B81" s="181"/>
      <c r="C81" s="181"/>
      <c r="D81" s="181"/>
      <c r="E81" s="181"/>
      <c r="F81" s="181"/>
      <c r="J81" s="64">
        <f>J$80</f>
        <v>0</v>
      </c>
      <c r="K81" s="65"/>
    </row>
    <row r="82" spans="1:11" ht="22.5" customHeight="1">
      <c r="A82" s="52" t="s">
        <v>308</v>
      </c>
      <c r="B82" s="43"/>
      <c r="C82" s="53" t="s">
        <v>309</v>
      </c>
      <c r="D82" s="45"/>
      <c r="E82" s="47"/>
      <c r="F82" s="47"/>
      <c r="G82" s="46"/>
      <c r="H82" s="46"/>
      <c r="I82" s="46"/>
      <c r="J82" s="48"/>
      <c r="K82" s="49"/>
    </row>
    <row r="83" spans="1:11" ht="18.75" customHeight="1">
      <c r="A83" s="54" t="s">
        <v>310</v>
      </c>
      <c r="B83" s="43"/>
      <c r="C83" s="55" t="s">
        <v>311</v>
      </c>
      <c r="D83" s="45"/>
      <c r="E83" s="47"/>
      <c r="F83" s="47"/>
      <c r="G83" s="46"/>
      <c r="H83" s="46"/>
      <c r="I83" s="46"/>
      <c r="J83" s="48"/>
      <c r="K83" s="49"/>
    </row>
    <row r="84" spans="1:11" ht="27.75" customHeight="1">
      <c r="A84" s="54" t="s">
        <v>312</v>
      </c>
      <c r="B84" s="43"/>
      <c r="C84" s="63" t="s">
        <v>313</v>
      </c>
      <c r="D84" s="45"/>
      <c r="E84" s="47"/>
      <c r="F84" s="47"/>
      <c r="G84" s="46"/>
      <c r="H84" s="46"/>
      <c r="I84" s="46"/>
      <c r="J84" s="48"/>
      <c r="K84" s="49"/>
    </row>
    <row r="85" spans="1:11" ht="18.75" customHeight="1">
      <c r="A85" s="54" t="s">
        <v>314</v>
      </c>
      <c r="B85" s="43"/>
      <c r="C85" s="68" t="s">
        <v>246</v>
      </c>
      <c r="D85" s="56" t="s">
        <v>46</v>
      </c>
      <c r="E85" s="66">
        <v>600</v>
      </c>
      <c r="F85" s="58"/>
      <c r="G85" s="59"/>
      <c r="H85" s="60"/>
      <c r="I85" s="60"/>
      <c r="J85" s="61">
        <f>IF(ISNUMBER($F85),IF(ISNUMBER(#REF!),ROUND($F85*#REF!,2),ROUND($F85*$E85,2)),IF(ISNUMBER(#REF!),ROUND($H85*#REF!,2),ROUND($H85*$E85,2)))</f>
        <v>0</v>
      </c>
      <c r="K85" s="49"/>
    </row>
    <row r="86" spans="1:11" ht="18.75" customHeight="1">
      <c r="A86" s="54" t="s">
        <v>315</v>
      </c>
      <c r="B86" s="43"/>
      <c r="C86" s="68" t="s">
        <v>60</v>
      </c>
      <c r="D86" s="56" t="s">
        <v>40</v>
      </c>
      <c r="E86" s="62">
        <v>480</v>
      </c>
      <c r="F86" s="58"/>
      <c r="G86" s="59"/>
      <c r="H86" s="60"/>
      <c r="I86" s="60"/>
      <c r="J86" s="61">
        <f>IF(ISNUMBER($F86),IF(ISNUMBER(#REF!),ROUND($F86*#REF!,2),ROUND($F86*$E86,2)),IF(ISNUMBER(#REF!),ROUND($H86*#REF!,2),ROUND($H86*$E86,2)))</f>
        <v>0</v>
      </c>
      <c r="K86" s="49"/>
    </row>
    <row r="87" spans="1:11" ht="18.75" customHeight="1">
      <c r="A87" s="54" t="s">
        <v>316</v>
      </c>
      <c r="B87" s="43"/>
      <c r="C87" s="68" t="s">
        <v>317</v>
      </c>
      <c r="D87" s="56" t="s">
        <v>46</v>
      </c>
      <c r="E87" s="66">
        <v>700</v>
      </c>
      <c r="F87" s="58"/>
      <c r="G87" s="59"/>
      <c r="H87" s="60"/>
      <c r="I87" s="60"/>
      <c r="J87" s="61">
        <f>IF(ISNUMBER($F87),IF(ISNUMBER(#REF!),ROUND($F87*#REF!,2),ROUND($F87*$E87,2)),IF(ISNUMBER(#REF!),ROUND($H87*#REF!,2),ROUND($H87*$E87,2)))</f>
        <v>0</v>
      </c>
      <c r="K87" s="49"/>
    </row>
    <row r="88" spans="1:11" ht="18.75" customHeight="1">
      <c r="A88" s="54" t="s">
        <v>318</v>
      </c>
      <c r="B88" s="43"/>
      <c r="C88" s="68" t="s">
        <v>319</v>
      </c>
      <c r="D88" s="56" t="s">
        <v>44</v>
      </c>
      <c r="E88" s="66">
        <v>500</v>
      </c>
      <c r="F88" s="58"/>
      <c r="G88" s="59"/>
      <c r="H88" s="60"/>
      <c r="I88" s="60"/>
      <c r="J88" s="61">
        <f>IF(ISNUMBER($F88),IF(ISNUMBER(#REF!),ROUND($F88*#REF!,2),ROUND($F88*$E88,2)),IF(ISNUMBER(#REF!),ROUND($H88*#REF!,2),ROUND($H88*$E88,2)))</f>
        <v>0</v>
      </c>
      <c r="K88" s="49"/>
    </row>
    <row r="89" spans="1:11" ht="27.75" customHeight="1">
      <c r="A89" s="54" t="s">
        <v>320</v>
      </c>
      <c r="B89" s="43"/>
      <c r="C89" s="63" t="s">
        <v>321</v>
      </c>
      <c r="D89" s="56" t="s">
        <v>46</v>
      </c>
      <c r="E89" s="66">
        <v>700</v>
      </c>
      <c r="F89" s="58"/>
      <c r="G89" s="59"/>
      <c r="H89" s="60"/>
      <c r="I89" s="60"/>
      <c r="J89" s="61">
        <f>IF(ISNUMBER($F89),IF(ISNUMBER(#REF!),ROUND($F89*#REF!,2),ROUND($F89*$E89,2)),IF(ISNUMBER(#REF!),ROUND($H89*#REF!,2),ROUND($H89*$E89,2)))</f>
        <v>0</v>
      </c>
      <c r="K89" s="49"/>
    </row>
    <row r="90" spans="1:11" ht="18.75" customHeight="1">
      <c r="A90" s="54" t="s">
        <v>322</v>
      </c>
      <c r="B90" s="43"/>
      <c r="C90" s="63" t="s">
        <v>323</v>
      </c>
      <c r="D90" s="56" t="s">
        <v>40</v>
      </c>
      <c r="E90" s="62">
        <v>110</v>
      </c>
      <c r="F90" s="58"/>
      <c r="G90" s="59"/>
      <c r="H90" s="60"/>
      <c r="I90" s="60"/>
      <c r="J90" s="61">
        <f>IF(ISNUMBER($F90),IF(ISNUMBER(#REF!),ROUND($F90*#REF!,2),ROUND($F90*$E90,2)),IF(ISNUMBER(#REF!),ROUND($H90*#REF!,2),ROUND($H90*$E90,2)))</f>
        <v>0</v>
      </c>
      <c r="K90" s="49"/>
    </row>
    <row r="91" spans="1:11" ht="18.75" customHeight="1">
      <c r="A91" s="54" t="s">
        <v>324</v>
      </c>
      <c r="B91" s="43"/>
      <c r="C91" s="63" t="s">
        <v>325</v>
      </c>
      <c r="D91" s="56" t="s">
        <v>40</v>
      </c>
      <c r="E91" s="62">
        <v>165</v>
      </c>
      <c r="F91" s="58"/>
      <c r="G91" s="59"/>
      <c r="H91" s="60"/>
      <c r="I91" s="60"/>
      <c r="J91" s="61">
        <f>IF(ISNUMBER($F91),IF(ISNUMBER(#REF!),ROUND($F91*#REF!,2),ROUND($F91*$E91,2)),IF(ISNUMBER(#REF!),ROUND($H91*#REF!,2),ROUND($H91*$E91,2)))</f>
        <v>0</v>
      </c>
      <c r="K91" s="49"/>
    </row>
    <row r="92" spans="1:11" ht="18.75" customHeight="1">
      <c r="A92" s="54" t="s">
        <v>326</v>
      </c>
      <c r="B92" s="43"/>
      <c r="C92" s="63" t="s">
        <v>327</v>
      </c>
      <c r="D92" s="56" t="s">
        <v>40</v>
      </c>
      <c r="E92" s="62">
        <v>120</v>
      </c>
      <c r="F92" s="58"/>
      <c r="G92" s="59"/>
      <c r="H92" s="60"/>
      <c r="I92" s="60"/>
      <c r="J92" s="61">
        <f>IF(ISNUMBER($F92),IF(ISNUMBER(#REF!),ROUND($F92*#REF!,2),ROUND($F92*$E92,2)),IF(ISNUMBER(#REF!),ROUND($H92*#REF!,2),ROUND($H92*$E92,2)))</f>
        <v>0</v>
      </c>
      <c r="K92" s="49"/>
    </row>
    <row r="93" spans="1:11" ht="18.75" customHeight="1">
      <c r="A93" s="54" t="s">
        <v>328</v>
      </c>
      <c r="B93" s="43"/>
      <c r="C93" s="63" t="s">
        <v>329</v>
      </c>
      <c r="D93" s="56" t="s">
        <v>48</v>
      </c>
      <c r="E93" s="57">
        <v>9</v>
      </c>
      <c r="F93" s="58"/>
      <c r="G93" s="59"/>
      <c r="H93" s="60"/>
      <c r="I93" s="60"/>
      <c r="J93" s="61">
        <f>IF(ISNUMBER($F93),IF(ISNUMBER(#REF!),ROUND($F93*#REF!,2),ROUND($F93*$E93,2)),IF(ISNUMBER(#REF!),ROUND($H93*#REF!,2),ROUND($H93*$E93,2)))</f>
        <v>0</v>
      </c>
      <c r="K93" s="49"/>
    </row>
    <row r="94" spans="1:11" ht="18.75" customHeight="1">
      <c r="A94" s="54" t="s">
        <v>330</v>
      </c>
      <c r="B94" s="43"/>
      <c r="C94" s="63" t="s">
        <v>331</v>
      </c>
      <c r="D94" s="56" t="s">
        <v>48</v>
      </c>
      <c r="E94" s="57">
        <v>1000</v>
      </c>
      <c r="F94" s="58"/>
      <c r="G94" s="59"/>
      <c r="H94" s="60"/>
      <c r="I94" s="60"/>
      <c r="J94" s="61">
        <f>IF(ISNUMBER($F94),IF(ISNUMBER(#REF!),ROUND($F94*#REF!,2),ROUND($F94*$E94,2)),IF(ISNUMBER(#REF!),ROUND($H94*#REF!,2),ROUND($H94*$E94,2)))</f>
        <v>0</v>
      </c>
      <c r="K94" s="49"/>
    </row>
    <row r="95" spans="1:11" ht="18.75" customHeight="1">
      <c r="A95" s="54" t="s">
        <v>332</v>
      </c>
      <c r="B95" s="43"/>
      <c r="C95" s="63" t="s">
        <v>333</v>
      </c>
      <c r="D95" s="45"/>
      <c r="E95" s="47"/>
      <c r="F95" s="47"/>
      <c r="G95" s="46"/>
      <c r="H95" s="46"/>
      <c r="I95" s="46"/>
      <c r="J95" s="48"/>
      <c r="K95" s="49"/>
    </row>
    <row r="96" spans="1:11" ht="18.75" customHeight="1">
      <c r="A96" s="54" t="s">
        <v>334</v>
      </c>
      <c r="B96" s="43"/>
      <c r="C96" s="68" t="s">
        <v>335</v>
      </c>
      <c r="D96" s="56" t="s">
        <v>40</v>
      </c>
      <c r="E96" s="62">
        <v>10</v>
      </c>
      <c r="F96" s="58"/>
      <c r="G96" s="59"/>
      <c r="H96" s="60"/>
      <c r="I96" s="60"/>
      <c r="J96" s="61">
        <f>IF(ISNUMBER($F96),IF(ISNUMBER(#REF!),ROUND($F96*#REF!,2),ROUND($F96*$E96,2)),IF(ISNUMBER(#REF!),ROUND($H96*#REF!,2),ROUND($H96*$E96,2)))</f>
        <v>0</v>
      </c>
      <c r="K96" s="49"/>
    </row>
    <row r="97" spans="1:11" ht="18.75" customHeight="1">
      <c r="A97" s="54" t="s">
        <v>336</v>
      </c>
      <c r="B97" s="43"/>
      <c r="C97" s="63" t="s">
        <v>337</v>
      </c>
      <c r="D97" s="45"/>
      <c r="E97" s="47"/>
      <c r="F97" s="47"/>
      <c r="G97" s="46"/>
      <c r="H97" s="46"/>
      <c r="I97" s="46"/>
      <c r="J97" s="48"/>
      <c r="K97" s="49"/>
    </row>
    <row r="98" spans="1:11" ht="18.75" customHeight="1">
      <c r="A98" s="54" t="s">
        <v>338</v>
      </c>
      <c r="B98" s="43"/>
      <c r="C98" s="68" t="s">
        <v>339</v>
      </c>
      <c r="D98" s="56" t="s">
        <v>44</v>
      </c>
      <c r="E98" s="66">
        <v>48</v>
      </c>
      <c r="F98" s="58"/>
      <c r="G98" s="59"/>
      <c r="H98" s="60"/>
      <c r="I98" s="60"/>
      <c r="J98" s="61">
        <f>IF(ISNUMBER($F98),IF(ISNUMBER(#REF!),ROUND($F98*#REF!,2),ROUND($F98*$E98,2)),IF(ISNUMBER(#REF!),ROUND($H98*#REF!,2),ROUND($H98*$E98,2)))</f>
        <v>0</v>
      </c>
      <c r="K98" s="49"/>
    </row>
    <row r="99" spans="1:11" ht="18.75" customHeight="1">
      <c r="A99" s="54" t="s">
        <v>340</v>
      </c>
      <c r="B99" s="43"/>
      <c r="C99" s="68" t="s">
        <v>341</v>
      </c>
      <c r="D99" s="56" t="s">
        <v>44</v>
      </c>
      <c r="E99" s="66">
        <v>25</v>
      </c>
      <c r="F99" s="58"/>
      <c r="G99" s="59"/>
      <c r="H99" s="60"/>
      <c r="I99" s="60"/>
      <c r="J99" s="61">
        <f>IF(ISNUMBER($F99),IF(ISNUMBER(#REF!),ROUND($F99*#REF!,2),ROUND($F99*$E99,2)),IF(ISNUMBER(#REF!),ROUND($H99*#REF!,2),ROUND($H99*$E99,2)))</f>
        <v>0</v>
      </c>
      <c r="K99" s="49"/>
    </row>
    <row r="100" spans="1:11" ht="15" customHeight="1">
      <c r="A100" s="180"/>
      <c r="B100" s="181"/>
      <c r="C100" s="181"/>
      <c r="D100" s="181"/>
      <c r="E100" s="181"/>
      <c r="F100" s="181"/>
      <c r="J100" s="64">
        <f>SUM(J$85:J$94)+J$96+SUM(J$98:J$99)</f>
        <v>0</v>
      </c>
      <c r="K100" s="65"/>
    </row>
    <row r="101" spans="1:11" ht="27.75" customHeight="1">
      <c r="A101" s="54" t="s">
        <v>342</v>
      </c>
      <c r="B101" s="43"/>
      <c r="C101" s="55" t="s">
        <v>343</v>
      </c>
      <c r="D101" s="45"/>
      <c r="E101" s="47"/>
      <c r="F101" s="47"/>
      <c r="G101" s="46"/>
      <c r="H101" s="46"/>
      <c r="I101" s="46"/>
      <c r="J101" s="48"/>
      <c r="K101" s="49"/>
    </row>
    <row r="102" spans="1:11" ht="18.75" customHeight="1">
      <c r="A102" s="54" t="s">
        <v>344</v>
      </c>
      <c r="B102" s="43"/>
      <c r="C102" s="63" t="s">
        <v>345</v>
      </c>
      <c r="D102" s="45"/>
      <c r="E102" s="47"/>
      <c r="F102" s="47"/>
      <c r="G102" s="46"/>
      <c r="H102" s="46"/>
      <c r="I102" s="46"/>
      <c r="J102" s="48"/>
      <c r="K102" s="49"/>
    </row>
    <row r="103" spans="1:11" ht="18.75" customHeight="1">
      <c r="A103" s="54" t="s">
        <v>346</v>
      </c>
      <c r="B103" s="43"/>
      <c r="C103" s="68" t="s">
        <v>339</v>
      </c>
      <c r="D103" s="56" t="s">
        <v>44</v>
      </c>
      <c r="E103" s="66">
        <v>165</v>
      </c>
      <c r="F103" s="58"/>
      <c r="G103" s="59"/>
      <c r="H103" s="60"/>
      <c r="I103" s="60"/>
      <c r="J103" s="61">
        <f>IF(ISNUMBER($F103),IF(ISNUMBER(#REF!),ROUND($F103*#REF!,2),ROUND($F103*$E103,2)),IF(ISNUMBER(#REF!),ROUND($H103*#REF!,2),ROUND($H103*$E103,2)))</f>
        <v>0</v>
      </c>
      <c r="K103" s="49"/>
    </row>
    <row r="104" spans="1:11" ht="27.75" customHeight="1">
      <c r="A104" s="54" t="s">
        <v>347</v>
      </c>
      <c r="B104" s="43"/>
      <c r="C104" s="68" t="s">
        <v>348</v>
      </c>
      <c r="D104" s="56" t="s">
        <v>44</v>
      </c>
      <c r="E104" s="66">
        <v>5</v>
      </c>
      <c r="F104" s="58"/>
      <c r="G104" s="59"/>
      <c r="H104" s="60"/>
      <c r="I104" s="60"/>
      <c r="J104" s="61">
        <f>IF(ISNUMBER($F104),IF(ISNUMBER(#REF!),ROUND($F104*#REF!,2),ROUND($F104*$E104,2)),IF(ISNUMBER(#REF!),ROUND($H104*#REF!,2),ROUND($H104*$E104,2)))</f>
        <v>0</v>
      </c>
      <c r="K104" s="49"/>
    </row>
    <row r="105" spans="1:11" ht="18.75" customHeight="1">
      <c r="A105" s="54" t="s">
        <v>349</v>
      </c>
      <c r="B105" s="43"/>
      <c r="C105" s="63" t="s">
        <v>350</v>
      </c>
      <c r="D105" s="56" t="s">
        <v>48</v>
      </c>
      <c r="E105" s="57">
        <v>15</v>
      </c>
      <c r="F105" s="58"/>
      <c r="G105" s="59"/>
      <c r="H105" s="60"/>
      <c r="I105" s="60"/>
      <c r="J105" s="61">
        <f>IF(ISNUMBER($F105),IF(ISNUMBER(#REF!),ROUND($F105*#REF!,2),ROUND($F105*$E105,2)),IF(ISNUMBER(#REF!),ROUND($H105*#REF!,2),ROUND($H105*$E105,2)))</f>
        <v>0</v>
      </c>
      <c r="K105" s="49"/>
    </row>
    <row r="106" spans="1:11" ht="18.75" customHeight="1">
      <c r="A106" s="54" t="s">
        <v>351</v>
      </c>
      <c r="B106" s="43"/>
      <c r="C106" s="63" t="s">
        <v>352</v>
      </c>
      <c r="D106" s="56" t="s">
        <v>48</v>
      </c>
      <c r="E106" s="57">
        <v>1</v>
      </c>
      <c r="F106" s="58"/>
      <c r="G106" s="59"/>
      <c r="H106" s="60"/>
      <c r="I106" s="60"/>
      <c r="J106" s="61">
        <f>IF(ISNUMBER($F106),IF(ISNUMBER(#REF!),ROUND($F106*#REF!,2),ROUND($F106*$E106,2)),IF(ISNUMBER(#REF!),ROUND($H106*#REF!,2),ROUND($H106*$E106,2)))</f>
        <v>0</v>
      </c>
      <c r="K106" s="49"/>
    </row>
    <row r="107" spans="1:11" ht="15" customHeight="1">
      <c r="A107" s="180"/>
      <c r="B107" s="181"/>
      <c r="C107" s="181"/>
      <c r="D107" s="181"/>
      <c r="E107" s="181"/>
      <c r="F107" s="181"/>
      <c r="J107" s="64">
        <f>SUM(J$103:J$106)</f>
        <v>0</v>
      </c>
      <c r="K107" s="65"/>
    </row>
    <row r="108" spans="1:11" ht="15" customHeight="1">
      <c r="A108" s="180" t="s">
        <v>353</v>
      </c>
      <c r="B108" s="181"/>
      <c r="C108" s="181"/>
      <c r="D108" s="181"/>
      <c r="E108" s="181"/>
      <c r="F108" s="181"/>
      <c r="J108" s="64">
        <f>SUM(J$85:J$94)+J$96+SUM(J$98:J$99)+SUM(J$103:J$106)</f>
        <v>0</v>
      </c>
      <c r="K108" s="65"/>
    </row>
    <row r="109" spans="1:11" ht="22.5" customHeight="1">
      <c r="A109" s="52" t="s">
        <v>354</v>
      </c>
      <c r="B109" s="43"/>
      <c r="C109" s="53" t="s">
        <v>84</v>
      </c>
      <c r="D109" s="45"/>
      <c r="E109" s="47"/>
      <c r="F109" s="47"/>
      <c r="G109" s="46"/>
      <c r="H109" s="46"/>
      <c r="I109" s="46"/>
      <c r="J109" s="48"/>
      <c r="K109" s="49"/>
    </row>
    <row r="110" spans="1:11" ht="18.75" customHeight="1">
      <c r="A110" s="54" t="s">
        <v>355</v>
      </c>
      <c r="B110" s="43"/>
      <c r="C110" s="55" t="s">
        <v>68</v>
      </c>
      <c r="D110" s="45"/>
      <c r="E110" s="47"/>
      <c r="F110" s="47"/>
      <c r="G110" s="46"/>
      <c r="H110" s="46"/>
      <c r="I110" s="46"/>
      <c r="J110" s="48"/>
      <c r="K110" s="49"/>
    </row>
    <row r="111" spans="1:11" ht="18.75" customHeight="1">
      <c r="A111" s="54" t="s">
        <v>356</v>
      </c>
      <c r="B111" s="43"/>
      <c r="C111" s="63" t="s">
        <v>69</v>
      </c>
      <c r="D111" s="56" t="s">
        <v>40</v>
      </c>
      <c r="E111" s="62">
        <v>1250</v>
      </c>
      <c r="F111" s="58"/>
      <c r="G111" s="59"/>
      <c r="H111" s="60"/>
      <c r="I111" s="60"/>
      <c r="J111" s="61">
        <f>IF(ISNUMBER($F111),IF(ISNUMBER(#REF!),ROUND($F111*#REF!,2),ROUND($F111*$E111,2)),IF(ISNUMBER(#REF!),ROUND($H111*#REF!,2),ROUND($H111*$E111,2)))</f>
        <v>0</v>
      </c>
      <c r="K111" s="49"/>
    </row>
    <row r="112" spans="1:11" ht="15" customHeight="1">
      <c r="A112" s="180"/>
      <c r="B112" s="181"/>
      <c r="C112" s="181"/>
      <c r="D112" s="181"/>
      <c r="E112" s="181"/>
      <c r="F112" s="181"/>
      <c r="J112" s="64">
        <f>J$111</f>
        <v>0</v>
      </c>
      <c r="K112" s="65"/>
    </row>
    <row r="113" spans="1:11" ht="18.75" customHeight="1">
      <c r="A113" s="54" t="s">
        <v>357</v>
      </c>
      <c r="B113" s="43"/>
      <c r="C113" s="55" t="s">
        <v>70</v>
      </c>
      <c r="D113" s="45"/>
      <c r="E113" s="47"/>
      <c r="F113" s="47"/>
      <c r="G113" s="46"/>
      <c r="H113" s="46"/>
      <c r="I113" s="46"/>
      <c r="J113" s="48"/>
      <c r="K113" s="49"/>
    </row>
    <row r="114" spans="1:11" ht="18.75" customHeight="1">
      <c r="A114" s="54" t="s">
        <v>358</v>
      </c>
      <c r="B114" s="43"/>
      <c r="C114" s="63" t="s">
        <v>71</v>
      </c>
      <c r="D114" s="56" t="s">
        <v>46</v>
      </c>
      <c r="E114" s="66">
        <v>810</v>
      </c>
      <c r="F114" s="58"/>
      <c r="G114" s="59"/>
      <c r="H114" s="60"/>
      <c r="I114" s="60"/>
      <c r="J114" s="61">
        <f>IF(ISNUMBER($F114),IF(ISNUMBER(#REF!),ROUND($F114*#REF!,2),ROUND($F114*$E114,2)),IF(ISNUMBER(#REF!),ROUND($H114*#REF!,2),ROUND($H114*$E114,2)))</f>
        <v>0</v>
      </c>
      <c r="K114" s="49"/>
    </row>
    <row r="115" spans="1:11" ht="18.75" customHeight="1">
      <c r="A115" s="54" t="s">
        <v>359</v>
      </c>
      <c r="B115" s="43"/>
      <c r="C115" s="63" t="s">
        <v>85</v>
      </c>
      <c r="D115" s="56" t="s">
        <v>46</v>
      </c>
      <c r="E115" s="66">
        <v>880</v>
      </c>
      <c r="F115" s="58"/>
      <c r="G115" s="59"/>
      <c r="H115" s="60"/>
      <c r="I115" s="60"/>
      <c r="J115" s="61">
        <f>IF(ISNUMBER($F115),IF(ISNUMBER(#REF!),ROUND($F115*#REF!,2),ROUND($F115*$E115,2)),IF(ISNUMBER(#REF!),ROUND($H115*#REF!,2),ROUND($H115*$E115,2)))</f>
        <v>0</v>
      </c>
      <c r="K115" s="49"/>
    </row>
    <row r="116" spans="1:11" ht="15" customHeight="1">
      <c r="A116" s="180"/>
      <c r="B116" s="181"/>
      <c r="C116" s="181"/>
      <c r="D116" s="181"/>
      <c r="E116" s="181"/>
      <c r="F116" s="181"/>
      <c r="J116" s="64">
        <f>SUM(J$114:J$115)</f>
        <v>0</v>
      </c>
      <c r="K116" s="65"/>
    </row>
    <row r="117" spans="1:11" ht="18.75" customHeight="1">
      <c r="A117" s="54" t="s">
        <v>360</v>
      </c>
      <c r="B117" s="43"/>
      <c r="C117" s="55" t="s">
        <v>72</v>
      </c>
      <c r="D117" s="45"/>
      <c r="E117" s="47"/>
      <c r="F117" s="47"/>
      <c r="G117" s="46"/>
      <c r="H117" s="46"/>
      <c r="I117" s="46"/>
      <c r="J117" s="48"/>
      <c r="K117" s="49"/>
    </row>
    <row r="118" spans="1:11" ht="18.75" customHeight="1">
      <c r="A118" s="54" t="s">
        <v>361</v>
      </c>
      <c r="B118" s="43"/>
      <c r="C118" s="63" t="s">
        <v>73</v>
      </c>
      <c r="D118" s="56" t="s">
        <v>44</v>
      </c>
      <c r="E118" s="66">
        <v>130</v>
      </c>
      <c r="F118" s="58"/>
      <c r="G118" s="59"/>
      <c r="H118" s="60"/>
      <c r="I118" s="60"/>
      <c r="J118" s="61">
        <f>IF(ISNUMBER($F118),IF(ISNUMBER(#REF!),ROUND($F118*#REF!,2),ROUND($F118*$E118,2)),IF(ISNUMBER(#REF!),ROUND($H118*#REF!,2),ROUND($H118*$E118,2)))</f>
        <v>0</v>
      </c>
      <c r="K118" s="49"/>
    </row>
    <row r="119" spans="1:11" ht="15" customHeight="1">
      <c r="A119" s="180"/>
      <c r="B119" s="181"/>
      <c r="C119" s="181"/>
      <c r="D119" s="181"/>
      <c r="E119" s="181"/>
      <c r="F119" s="181"/>
      <c r="J119" s="64">
        <f>J$118</f>
        <v>0</v>
      </c>
      <c r="K119" s="65"/>
    </row>
    <row r="120" spans="1:11" ht="18.75" customHeight="1">
      <c r="A120" s="54" t="s">
        <v>362</v>
      </c>
      <c r="B120" s="43"/>
      <c r="C120" s="55" t="s">
        <v>86</v>
      </c>
      <c r="D120" s="45"/>
      <c r="E120" s="47"/>
      <c r="F120" s="47"/>
      <c r="G120" s="46"/>
      <c r="H120" s="46"/>
      <c r="I120" s="46"/>
      <c r="J120" s="48"/>
      <c r="K120" s="49"/>
    </row>
    <row r="121" spans="1:11" ht="18.75" customHeight="1">
      <c r="A121" s="54" t="s">
        <v>363</v>
      </c>
      <c r="B121" s="43"/>
      <c r="C121" s="63" t="s">
        <v>87</v>
      </c>
      <c r="D121" s="56" t="s">
        <v>44</v>
      </c>
      <c r="E121" s="66">
        <v>250</v>
      </c>
      <c r="F121" s="58"/>
      <c r="G121" s="59"/>
      <c r="H121" s="60"/>
      <c r="I121" s="60"/>
      <c r="J121" s="61">
        <f>IF(ISNUMBER($F121),IF(ISNUMBER(#REF!),ROUND($F121*#REF!,2),ROUND($F121*$E121,2)),IF(ISNUMBER(#REF!),ROUND($H121*#REF!,2),ROUND($H121*$E121,2)))</f>
        <v>0</v>
      </c>
      <c r="K121" s="49"/>
    </row>
    <row r="122" spans="1:11" ht="18.75" customHeight="1">
      <c r="A122" s="54" t="s">
        <v>364</v>
      </c>
      <c r="B122" s="43"/>
      <c r="C122" s="63" t="s">
        <v>88</v>
      </c>
      <c r="D122" s="56" t="s">
        <v>44</v>
      </c>
      <c r="E122" s="66">
        <v>45</v>
      </c>
      <c r="F122" s="58"/>
      <c r="G122" s="59"/>
      <c r="H122" s="60"/>
      <c r="I122" s="60"/>
      <c r="J122" s="61">
        <f>IF(ISNUMBER($F122),IF(ISNUMBER(#REF!),ROUND($F122*#REF!,2),ROUND($F122*$E122,2)),IF(ISNUMBER(#REF!),ROUND($H122*#REF!,2),ROUND($H122*$E122,2)))</f>
        <v>0</v>
      </c>
      <c r="K122" s="49"/>
    </row>
    <row r="123" spans="1:11" ht="18.75" customHeight="1">
      <c r="A123" s="54" t="s">
        <v>365</v>
      </c>
      <c r="B123" s="43"/>
      <c r="C123" s="63" t="s">
        <v>89</v>
      </c>
      <c r="D123" s="56" t="s">
        <v>44</v>
      </c>
      <c r="E123" s="66">
        <v>45</v>
      </c>
      <c r="F123" s="58"/>
      <c r="G123" s="59"/>
      <c r="H123" s="60"/>
      <c r="I123" s="60"/>
      <c r="J123" s="61">
        <f>IF(ISNUMBER($F123),IF(ISNUMBER(#REF!),ROUND($F123*#REF!,2),ROUND($F123*$E123,2)),IF(ISNUMBER(#REF!),ROUND($H123*#REF!,2),ROUND($H123*$E123,2)))</f>
        <v>0</v>
      </c>
      <c r="K123" s="49"/>
    </row>
    <row r="124" spans="1:11" ht="18.75" customHeight="1">
      <c r="A124" s="54" t="s">
        <v>366</v>
      </c>
      <c r="B124" s="43"/>
      <c r="C124" s="63" t="s">
        <v>90</v>
      </c>
      <c r="D124" s="56" t="s">
        <v>44</v>
      </c>
      <c r="E124" s="66">
        <v>130</v>
      </c>
      <c r="F124" s="58"/>
      <c r="G124" s="59"/>
      <c r="H124" s="60"/>
      <c r="I124" s="60"/>
      <c r="J124" s="61">
        <f>IF(ISNUMBER($F124),IF(ISNUMBER(#REF!),ROUND($F124*#REF!,2),ROUND($F124*$E124,2)),IF(ISNUMBER(#REF!),ROUND($H124*#REF!,2),ROUND($H124*$E124,2)))</f>
        <v>0</v>
      </c>
      <c r="K124" s="49"/>
    </row>
    <row r="125" spans="1:11" ht="15" customHeight="1">
      <c r="A125" s="180"/>
      <c r="B125" s="181"/>
      <c r="C125" s="181"/>
      <c r="D125" s="181"/>
      <c r="E125" s="181"/>
      <c r="F125" s="181"/>
      <c r="J125" s="64">
        <f>SUM(J$121:J$124)</f>
        <v>0</v>
      </c>
      <c r="K125" s="65"/>
    </row>
    <row r="126" spans="1:11" ht="18.75" customHeight="1">
      <c r="A126" s="54" t="s">
        <v>367</v>
      </c>
      <c r="B126" s="43"/>
      <c r="C126" s="55" t="s">
        <v>91</v>
      </c>
      <c r="D126" s="45"/>
      <c r="E126" s="47"/>
      <c r="F126" s="47"/>
      <c r="G126" s="46"/>
      <c r="H126" s="46"/>
      <c r="I126" s="46"/>
      <c r="J126" s="48"/>
      <c r="K126" s="49"/>
    </row>
    <row r="127" spans="1:11" ht="18.75" customHeight="1">
      <c r="A127" s="54" t="s">
        <v>368</v>
      </c>
      <c r="B127" s="43"/>
      <c r="C127" s="63" t="s">
        <v>92</v>
      </c>
      <c r="D127" s="56" t="s">
        <v>48</v>
      </c>
      <c r="E127" s="57">
        <v>1</v>
      </c>
      <c r="F127" s="58"/>
      <c r="G127" s="59"/>
      <c r="H127" s="60"/>
      <c r="I127" s="60"/>
      <c r="J127" s="61">
        <f>IF(ISNUMBER($F127),IF(ISNUMBER(#REF!),ROUND($F127*#REF!,2),ROUND($F127*$E127,2)),IF(ISNUMBER(#REF!),ROUND($H127*#REF!,2),ROUND($H127*$E127,2)))</f>
        <v>0</v>
      </c>
      <c r="K127" s="49"/>
    </row>
    <row r="128" spans="1:11" ht="15" customHeight="1">
      <c r="A128" s="180"/>
      <c r="B128" s="181"/>
      <c r="C128" s="181"/>
      <c r="D128" s="181"/>
      <c r="E128" s="181"/>
      <c r="F128" s="181"/>
      <c r="J128" s="64">
        <f>J$127</f>
        <v>0</v>
      </c>
      <c r="K128" s="65"/>
    </row>
    <row r="129" spans="1:11" ht="18.75" customHeight="1">
      <c r="A129" s="54" t="s">
        <v>369</v>
      </c>
      <c r="B129" s="43"/>
      <c r="C129" s="55" t="s">
        <v>74</v>
      </c>
      <c r="D129" s="45"/>
      <c r="E129" s="47"/>
      <c r="F129" s="47"/>
      <c r="G129" s="46"/>
      <c r="H129" s="46"/>
      <c r="I129" s="46"/>
      <c r="J129" s="48"/>
      <c r="K129" s="49"/>
    </row>
    <row r="130" spans="1:11" ht="18.75" customHeight="1">
      <c r="A130" s="54" t="s">
        <v>370</v>
      </c>
      <c r="B130" s="43"/>
      <c r="C130" s="63" t="s">
        <v>75</v>
      </c>
      <c r="D130" s="56" t="s">
        <v>40</v>
      </c>
      <c r="E130" s="62">
        <v>50</v>
      </c>
      <c r="F130" s="58"/>
      <c r="G130" s="59"/>
      <c r="H130" s="60"/>
      <c r="I130" s="60"/>
      <c r="J130" s="61">
        <f>IF(ISNUMBER($F130),IF(ISNUMBER(#REF!),ROUND($F130*#REF!,2),ROUND($F130*$E130,2)),IF(ISNUMBER(#REF!),ROUND($H130*#REF!,2),ROUND($H130*$E130,2)))</f>
        <v>0</v>
      </c>
      <c r="K130" s="49"/>
    </row>
    <row r="131" spans="1:11" ht="18.75" customHeight="1">
      <c r="A131" s="54" t="s">
        <v>371</v>
      </c>
      <c r="B131" s="43"/>
      <c r="C131" s="63" t="s">
        <v>76</v>
      </c>
      <c r="D131" s="56" t="s">
        <v>40</v>
      </c>
      <c r="E131" s="62">
        <v>240</v>
      </c>
      <c r="F131" s="58"/>
      <c r="G131" s="59"/>
      <c r="H131" s="60"/>
      <c r="I131" s="60"/>
      <c r="J131" s="61">
        <f>IF(ISNUMBER($F131),IF(ISNUMBER(#REF!),ROUND($F131*#REF!,2),ROUND($F131*$E131,2)),IF(ISNUMBER(#REF!),ROUND($H131*#REF!,2),ROUND($H131*$E131,2)))</f>
        <v>0</v>
      </c>
      <c r="K131" s="49"/>
    </row>
    <row r="132" spans="1:11" ht="15" customHeight="1">
      <c r="A132" s="180"/>
      <c r="B132" s="181"/>
      <c r="C132" s="181"/>
      <c r="D132" s="181"/>
      <c r="E132" s="181"/>
      <c r="F132" s="181"/>
      <c r="J132" s="64">
        <f>SUM(J$130:J$131)</f>
        <v>0</v>
      </c>
      <c r="K132" s="65"/>
    </row>
    <row r="133" spans="1:11" ht="18.75" customHeight="1">
      <c r="A133" s="54" t="s">
        <v>372</v>
      </c>
      <c r="B133" s="43"/>
      <c r="C133" s="55" t="s">
        <v>50</v>
      </c>
      <c r="D133" s="45"/>
      <c r="E133" s="47"/>
      <c r="F133" s="47"/>
      <c r="G133" s="46"/>
      <c r="H133" s="46"/>
      <c r="I133" s="46"/>
      <c r="J133" s="48"/>
      <c r="K133" s="49"/>
    </row>
    <row r="134" spans="1:11" ht="18.75" customHeight="1">
      <c r="A134" s="54" t="s">
        <v>373</v>
      </c>
      <c r="B134" s="43"/>
      <c r="C134" s="63" t="s">
        <v>77</v>
      </c>
      <c r="D134" s="56" t="s">
        <v>40</v>
      </c>
      <c r="E134" s="62">
        <v>220</v>
      </c>
      <c r="F134" s="58"/>
      <c r="G134" s="59"/>
      <c r="H134" s="60"/>
      <c r="I134" s="60"/>
      <c r="J134" s="61">
        <f>IF(ISNUMBER($F134),IF(ISNUMBER(#REF!),ROUND($F134*#REF!,2),ROUND($F134*$E134,2)),IF(ISNUMBER(#REF!),ROUND($H134*#REF!,2),ROUND($H134*$E134,2)))</f>
        <v>0</v>
      </c>
      <c r="K134" s="49"/>
    </row>
    <row r="135" spans="1:11" ht="18.75" customHeight="1">
      <c r="A135" s="54" t="s">
        <v>374</v>
      </c>
      <c r="B135" s="43"/>
      <c r="C135" s="63" t="s">
        <v>78</v>
      </c>
      <c r="D135" s="56" t="s">
        <v>40</v>
      </c>
      <c r="E135" s="62">
        <v>80</v>
      </c>
      <c r="F135" s="58"/>
      <c r="G135" s="59"/>
      <c r="H135" s="60"/>
      <c r="I135" s="60"/>
      <c r="J135" s="61">
        <f>IF(ISNUMBER($F135),IF(ISNUMBER(#REF!),ROUND($F135*#REF!,2),ROUND($F135*$E135,2)),IF(ISNUMBER(#REF!),ROUND($H135*#REF!,2),ROUND($H135*$E135,2)))</f>
        <v>0</v>
      </c>
      <c r="K135" s="49"/>
    </row>
    <row r="136" spans="1:11" ht="18.75" customHeight="1">
      <c r="A136" s="54" t="s">
        <v>375</v>
      </c>
      <c r="B136" s="43"/>
      <c r="C136" s="63" t="s">
        <v>51</v>
      </c>
      <c r="D136" s="56" t="s">
        <v>40</v>
      </c>
      <c r="E136" s="62">
        <v>650</v>
      </c>
      <c r="F136" s="58"/>
      <c r="G136" s="59"/>
      <c r="H136" s="60"/>
      <c r="I136" s="60"/>
      <c r="J136" s="61">
        <f>IF(ISNUMBER($F136),IF(ISNUMBER(#REF!),ROUND($F136*#REF!,2),ROUND($F136*$E136,2)),IF(ISNUMBER(#REF!),ROUND($H136*#REF!,2),ROUND($H136*$E136,2)))</f>
        <v>0</v>
      </c>
      <c r="K136" s="49"/>
    </row>
    <row r="137" spans="1:11" ht="15" customHeight="1">
      <c r="A137" s="180"/>
      <c r="B137" s="181"/>
      <c r="C137" s="181"/>
      <c r="D137" s="181"/>
      <c r="E137" s="181"/>
      <c r="F137" s="181"/>
      <c r="J137" s="64">
        <f>SUM(J$134:J$136)</f>
        <v>0</v>
      </c>
      <c r="K137" s="65"/>
    </row>
    <row r="138" spans="1:11" ht="18.75" customHeight="1">
      <c r="A138" s="54" t="s">
        <v>376</v>
      </c>
      <c r="B138" s="43"/>
      <c r="C138" s="55" t="s">
        <v>47</v>
      </c>
      <c r="D138" s="56"/>
      <c r="E138" s="67"/>
      <c r="F138" s="58"/>
      <c r="G138" s="59"/>
      <c r="H138" s="60"/>
      <c r="I138" s="60"/>
      <c r="J138" s="61"/>
      <c r="K138" s="49"/>
    </row>
    <row r="139" spans="1:11" ht="18.75" customHeight="1">
      <c r="A139" s="54" t="s">
        <v>377</v>
      </c>
      <c r="B139" s="43"/>
      <c r="C139" s="63" t="s">
        <v>93</v>
      </c>
      <c r="D139" s="56"/>
      <c r="E139" s="67"/>
      <c r="F139" s="58"/>
      <c r="G139" s="59"/>
      <c r="H139" s="60"/>
      <c r="I139" s="60"/>
      <c r="J139" s="61"/>
      <c r="K139" s="49"/>
    </row>
    <row r="140" spans="1:11" ht="18.75" customHeight="1">
      <c r="A140" s="54" t="s">
        <v>378</v>
      </c>
      <c r="B140" s="43"/>
      <c r="C140" s="68" t="s">
        <v>94</v>
      </c>
      <c r="D140" s="56" t="s">
        <v>48</v>
      </c>
      <c r="E140" s="57">
        <v>1</v>
      </c>
      <c r="F140" s="58"/>
      <c r="G140" s="59"/>
      <c r="H140" s="60"/>
      <c r="I140" s="60"/>
      <c r="J140" s="61">
        <f>IF(ISNUMBER($F140),IF(ISNUMBER(#REF!),ROUND($F140*#REF!,2),ROUND($F140*$E140,2)),IF(ISNUMBER(#REF!),ROUND($H140*#REF!,2),ROUND($H140*$E140,2)))</f>
        <v>0</v>
      </c>
      <c r="K140" s="49"/>
    </row>
    <row r="141" spans="1:11" ht="18.75" customHeight="1">
      <c r="A141" s="54" t="s">
        <v>379</v>
      </c>
      <c r="B141" s="43"/>
      <c r="C141" s="63" t="s">
        <v>96</v>
      </c>
      <c r="D141" s="56" t="s">
        <v>48</v>
      </c>
      <c r="E141" s="57">
        <v>3</v>
      </c>
      <c r="F141" s="58"/>
      <c r="G141" s="59"/>
      <c r="H141" s="60"/>
      <c r="I141" s="60"/>
      <c r="J141" s="61">
        <f>IF(ISNUMBER($F141),IF(ISNUMBER(#REF!),ROUND($F141*#REF!,2),ROUND($F141*$E141,2)),IF(ISNUMBER(#REF!),ROUND($H141*#REF!,2),ROUND($H141*$E141,2)))</f>
        <v>0</v>
      </c>
      <c r="K141" s="49"/>
    </row>
    <row r="142" spans="1:11" ht="18.75" customHeight="1">
      <c r="A142" s="54" t="s">
        <v>380</v>
      </c>
      <c r="B142" s="43"/>
      <c r="C142" s="68" t="s">
        <v>94</v>
      </c>
      <c r="D142" s="56" t="s">
        <v>48</v>
      </c>
      <c r="E142" s="57">
        <v>2</v>
      </c>
      <c r="F142" s="58"/>
      <c r="G142" s="59"/>
      <c r="H142" s="60"/>
      <c r="I142" s="60"/>
      <c r="J142" s="61">
        <f>IF(ISNUMBER($F142),IF(ISNUMBER(#REF!),ROUND($F142*#REF!,2),ROUND($F142*$E142,2)),IF(ISNUMBER(#REF!),ROUND($H142*#REF!,2),ROUND($H142*$E142,2)))</f>
        <v>0</v>
      </c>
      <c r="K142" s="49"/>
    </row>
    <row r="143" spans="1:11" ht="18.75" customHeight="1">
      <c r="A143" s="54" t="s">
        <v>381</v>
      </c>
      <c r="B143" s="43"/>
      <c r="C143" s="68" t="s">
        <v>95</v>
      </c>
      <c r="D143" s="56" t="s">
        <v>48</v>
      </c>
      <c r="E143" s="57">
        <v>1</v>
      </c>
      <c r="F143" s="58"/>
      <c r="G143" s="59"/>
      <c r="H143" s="60"/>
      <c r="I143" s="60"/>
      <c r="J143" s="61">
        <f>IF(ISNUMBER($F143),IF(ISNUMBER(#REF!),ROUND($F143*#REF!,2),ROUND($F143*$E143,2)),IF(ISNUMBER(#REF!),ROUND($H143*#REF!,2),ROUND($H143*$E143,2)))</f>
        <v>0</v>
      </c>
      <c r="K143" s="49"/>
    </row>
    <row r="144" spans="1:11" ht="15" customHeight="1">
      <c r="A144" s="180"/>
      <c r="B144" s="181"/>
      <c r="C144" s="181"/>
      <c r="D144" s="181"/>
      <c r="E144" s="181"/>
      <c r="F144" s="181"/>
      <c r="J144" s="64">
        <f>SUM(J$139:J$143)</f>
        <v>0</v>
      </c>
      <c r="K144" s="65"/>
    </row>
    <row r="145" spans="1:11" ht="18.75" customHeight="1">
      <c r="A145" s="54" t="s">
        <v>382</v>
      </c>
      <c r="B145" s="43"/>
      <c r="C145" s="55" t="s">
        <v>49</v>
      </c>
      <c r="D145" s="45"/>
      <c r="E145" s="47"/>
      <c r="F145" s="47"/>
      <c r="G145" s="46"/>
      <c r="H145" s="46"/>
      <c r="I145" s="46"/>
      <c r="J145" s="48"/>
      <c r="K145" s="49"/>
    </row>
    <row r="146" spans="1:11" ht="18.75" customHeight="1">
      <c r="A146" s="54" t="s">
        <v>383</v>
      </c>
      <c r="B146" s="43"/>
      <c r="C146" s="63" t="s">
        <v>79</v>
      </c>
      <c r="D146" s="56" t="s">
        <v>48</v>
      </c>
      <c r="E146" s="57">
        <v>10</v>
      </c>
      <c r="F146" s="58"/>
      <c r="G146" s="59"/>
      <c r="H146" s="60"/>
      <c r="I146" s="60"/>
      <c r="J146" s="61">
        <f>IF(ISNUMBER($F146),IF(ISNUMBER(#REF!),ROUND($F146*#REF!,2),ROUND($F146*$E146,2)),IF(ISNUMBER(#REF!),ROUND($H146*#REF!,2),ROUND($H146*$E146,2)))</f>
        <v>0</v>
      </c>
      <c r="K146" s="49"/>
    </row>
    <row r="147" spans="1:11" ht="15" customHeight="1">
      <c r="A147" s="180"/>
      <c r="B147" s="181"/>
      <c r="C147" s="181"/>
      <c r="D147" s="181"/>
      <c r="E147" s="181"/>
      <c r="F147" s="181"/>
      <c r="J147" s="64">
        <f>J$146</f>
        <v>0</v>
      </c>
      <c r="K147" s="65"/>
    </row>
    <row r="148" spans="1:11" ht="18.75" customHeight="1">
      <c r="A148" s="54" t="s">
        <v>384</v>
      </c>
      <c r="B148" s="43"/>
      <c r="C148" s="55" t="s">
        <v>80</v>
      </c>
      <c r="D148" s="45"/>
      <c r="E148" s="47"/>
      <c r="F148" s="47"/>
      <c r="G148" s="46"/>
      <c r="H148" s="46"/>
      <c r="I148" s="46"/>
      <c r="J148" s="48"/>
      <c r="K148" s="49"/>
    </row>
    <row r="149" spans="1:11" ht="18.75" customHeight="1">
      <c r="A149" s="54" t="s">
        <v>385</v>
      </c>
      <c r="B149" s="43"/>
      <c r="C149" s="63" t="s">
        <v>81</v>
      </c>
      <c r="D149" s="56" t="s">
        <v>48</v>
      </c>
      <c r="E149" s="57">
        <v>16</v>
      </c>
      <c r="F149" s="58"/>
      <c r="G149" s="59"/>
      <c r="H149" s="60"/>
      <c r="I149" s="60"/>
      <c r="J149" s="61">
        <f>IF(ISNUMBER($F149),IF(ISNUMBER(#REF!),ROUND($F149*#REF!,2),ROUND($F149*$E149,2)),IF(ISNUMBER(#REF!),ROUND($H149*#REF!,2),ROUND($H149*$E149,2)))</f>
        <v>0</v>
      </c>
      <c r="K149" s="49"/>
    </row>
    <row r="150" spans="1:11" ht="15" customHeight="1">
      <c r="A150" s="180"/>
      <c r="B150" s="181"/>
      <c r="C150" s="181"/>
      <c r="D150" s="181"/>
      <c r="E150" s="181"/>
      <c r="F150" s="181"/>
      <c r="J150" s="64">
        <f>J$149</f>
        <v>0</v>
      </c>
      <c r="K150" s="65"/>
    </row>
    <row r="151" spans="1:11" ht="18.75" customHeight="1">
      <c r="A151" s="54" t="s">
        <v>386</v>
      </c>
      <c r="B151" s="43"/>
      <c r="C151" s="55" t="s">
        <v>98</v>
      </c>
      <c r="D151" s="56"/>
      <c r="E151" s="66"/>
      <c r="F151" s="58"/>
      <c r="G151" s="59"/>
      <c r="H151" s="60"/>
      <c r="I151" s="60"/>
      <c r="J151" s="61"/>
      <c r="K151" s="49"/>
    </row>
    <row r="152" spans="1:11" ht="27.75" customHeight="1">
      <c r="A152" s="54" t="s">
        <v>387</v>
      </c>
      <c r="B152" s="43"/>
      <c r="C152" s="63" t="s">
        <v>388</v>
      </c>
      <c r="D152" s="56" t="s">
        <v>44</v>
      </c>
      <c r="E152" s="66">
        <v>150</v>
      </c>
      <c r="F152" s="58"/>
      <c r="G152" s="59"/>
      <c r="H152" s="60"/>
      <c r="I152" s="60"/>
      <c r="J152" s="61">
        <f>IF(ISNUMBER($F152),IF(ISNUMBER(#REF!),ROUND($F152*#REF!,2),ROUND($F152*$E152,2)),IF(ISNUMBER(#REF!),ROUND($H152*#REF!,2),ROUND($H152*$E152,2)))</f>
        <v>0</v>
      </c>
      <c r="K152" s="49"/>
    </row>
    <row r="153" spans="1:11" ht="27.75" customHeight="1">
      <c r="A153" s="54" t="s">
        <v>389</v>
      </c>
      <c r="B153" s="43"/>
      <c r="C153" s="63" t="s">
        <v>390</v>
      </c>
      <c r="D153" s="56" t="s">
        <v>44</v>
      </c>
      <c r="E153" s="66">
        <v>65</v>
      </c>
      <c r="F153" s="58"/>
      <c r="G153" s="59"/>
      <c r="H153" s="60"/>
      <c r="I153" s="60"/>
      <c r="J153" s="61">
        <f>IF(ISNUMBER($F153),IF(ISNUMBER(#REF!),ROUND($F153*#REF!,2),ROUND($F153*$E153,2)),IF(ISNUMBER(#REF!),ROUND($H153*#REF!,2),ROUND($H153*$E153,2)))</f>
        <v>0</v>
      </c>
      <c r="K153" s="49"/>
    </row>
    <row r="154" spans="1:11" ht="15" customHeight="1">
      <c r="A154" s="180"/>
      <c r="B154" s="181"/>
      <c r="C154" s="181"/>
      <c r="D154" s="181"/>
      <c r="E154" s="181"/>
      <c r="F154" s="181"/>
      <c r="J154" s="64">
        <f>SUM(J$152:J$153)</f>
        <v>0</v>
      </c>
      <c r="K154" s="65"/>
    </row>
    <row r="155" spans="1:11" ht="18.75" customHeight="1">
      <c r="A155" s="54" t="s">
        <v>391</v>
      </c>
      <c r="B155" s="43"/>
      <c r="C155" s="55" t="s">
        <v>99</v>
      </c>
      <c r="D155" s="56"/>
      <c r="E155" s="67"/>
      <c r="F155" s="58"/>
      <c r="G155" s="59"/>
      <c r="H155" s="60"/>
      <c r="I155" s="60"/>
      <c r="J155" s="61"/>
      <c r="K155" s="49"/>
    </row>
    <row r="156" spans="1:11" ht="18.75" customHeight="1">
      <c r="A156" s="54" t="s">
        <v>392</v>
      </c>
      <c r="B156" s="43"/>
      <c r="C156" s="63" t="s">
        <v>393</v>
      </c>
      <c r="D156" s="56" t="s">
        <v>44</v>
      </c>
      <c r="E156" s="66">
        <v>405</v>
      </c>
      <c r="F156" s="58"/>
      <c r="G156" s="59"/>
      <c r="H156" s="60"/>
      <c r="I156" s="60"/>
      <c r="J156" s="61">
        <f>IF(ISNUMBER($F156),IF(ISNUMBER(#REF!),ROUND($F156*#REF!,2),ROUND($F156*$E156,2)),IF(ISNUMBER(#REF!),ROUND($H156*#REF!,2),ROUND($H156*$E156,2)))</f>
        <v>0</v>
      </c>
      <c r="K156" s="49"/>
    </row>
    <row r="157" spans="1:11" ht="18.75" customHeight="1">
      <c r="A157" s="54" t="s">
        <v>394</v>
      </c>
      <c r="B157" s="43"/>
      <c r="C157" s="63" t="s">
        <v>395</v>
      </c>
      <c r="D157" s="56" t="s">
        <v>44</v>
      </c>
      <c r="E157" s="66">
        <v>175</v>
      </c>
      <c r="F157" s="58"/>
      <c r="G157" s="59"/>
      <c r="H157" s="60"/>
      <c r="I157" s="60"/>
      <c r="J157" s="61">
        <f>IF(ISNUMBER($F157),IF(ISNUMBER(#REF!),ROUND($F157*#REF!,2),ROUND($F157*$E157,2)),IF(ISNUMBER(#REF!),ROUND($H157*#REF!,2),ROUND($H157*$E157,2)))</f>
        <v>0</v>
      </c>
      <c r="K157" s="49"/>
    </row>
    <row r="158" spans="1:11" ht="15" customHeight="1">
      <c r="A158" s="180"/>
      <c r="B158" s="181"/>
      <c r="C158" s="181"/>
      <c r="D158" s="181"/>
      <c r="E158" s="181"/>
      <c r="F158" s="181"/>
      <c r="J158" s="64">
        <f>SUM(J$156:J$157)</f>
        <v>0</v>
      </c>
      <c r="K158" s="65"/>
    </row>
    <row r="159" spans="1:11" ht="18.75" customHeight="1">
      <c r="A159" s="54" t="s">
        <v>396</v>
      </c>
      <c r="B159" s="43"/>
      <c r="C159" s="55" t="s">
        <v>82</v>
      </c>
      <c r="D159" s="56" t="s">
        <v>48</v>
      </c>
      <c r="E159" s="57">
        <v>5</v>
      </c>
      <c r="F159" s="58"/>
      <c r="G159" s="59"/>
      <c r="H159" s="60"/>
      <c r="I159" s="60"/>
      <c r="J159" s="61">
        <f>IF(ISNUMBER($F159),IF(ISNUMBER(#REF!),ROUND($F159*#REF!,2),ROUND($F159*$E159,2)),IF(ISNUMBER(#REF!),ROUND($H159*#REF!,2),ROUND($H159*$E159,2)))</f>
        <v>0</v>
      </c>
      <c r="K159" s="49"/>
    </row>
    <row r="160" spans="1:11" ht="18.75" customHeight="1">
      <c r="A160" s="54" t="s">
        <v>397</v>
      </c>
      <c r="B160" s="43"/>
      <c r="C160" s="55" t="s">
        <v>83</v>
      </c>
      <c r="D160" s="56" t="s">
        <v>48</v>
      </c>
      <c r="E160" s="57">
        <v>20</v>
      </c>
      <c r="F160" s="58"/>
      <c r="G160" s="59"/>
      <c r="H160" s="60"/>
      <c r="I160" s="60"/>
      <c r="J160" s="61">
        <f>IF(ISNUMBER($F160),IF(ISNUMBER(#REF!),ROUND($F160*#REF!,2),ROUND($F160*$E160,2)),IF(ISNUMBER(#REF!),ROUND($H160*#REF!,2),ROUND($H160*$E160,2)))</f>
        <v>0</v>
      </c>
      <c r="K160" s="49"/>
    </row>
    <row r="161" spans="1:11" ht="15" customHeight="1">
      <c r="A161" s="180" t="s">
        <v>100</v>
      </c>
      <c r="B161" s="181"/>
      <c r="C161" s="181"/>
      <c r="D161" s="181"/>
      <c r="E161" s="181"/>
      <c r="F161" s="181"/>
      <c r="J161" s="64">
        <f>J$111+SUM(J$114:J$115)+J$118+SUM(J$121:J$124)+J$127+SUM(J$130:J$131)+SUM(J$134:J$136)+SUM(J$138:J$143)+J$146+J$149+SUM(J$151:J$153)+SUM(J$155:J$157)+SUM(J$159:J$160)</f>
        <v>0</v>
      </c>
      <c r="K161" s="65"/>
    </row>
    <row r="162" spans="1:11" ht="22.5" customHeight="1">
      <c r="A162" s="52" t="s">
        <v>398</v>
      </c>
      <c r="B162" s="43"/>
      <c r="C162" s="53" t="s">
        <v>101</v>
      </c>
      <c r="D162" s="45"/>
      <c r="E162" s="47"/>
      <c r="F162" s="47"/>
      <c r="G162" s="46"/>
      <c r="H162" s="46"/>
      <c r="I162" s="46"/>
      <c r="J162" s="48"/>
      <c r="K162" s="49"/>
    </row>
    <row r="163" spans="1:11" ht="18.75" customHeight="1">
      <c r="A163" s="54" t="s">
        <v>399</v>
      </c>
      <c r="B163" s="43"/>
      <c r="C163" s="55" t="s">
        <v>102</v>
      </c>
      <c r="D163" s="45"/>
      <c r="E163" s="47"/>
      <c r="F163" s="47"/>
      <c r="G163" s="46"/>
      <c r="H163" s="46"/>
      <c r="I163" s="46"/>
      <c r="J163" s="48"/>
      <c r="K163" s="49"/>
    </row>
    <row r="164" spans="1:11" ht="18.75" customHeight="1">
      <c r="A164" s="54" t="s">
        <v>400</v>
      </c>
      <c r="B164" s="43"/>
      <c r="C164" s="63" t="s">
        <v>103</v>
      </c>
      <c r="D164" s="56" t="s">
        <v>40</v>
      </c>
      <c r="E164" s="62">
        <v>75</v>
      </c>
      <c r="F164" s="58"/>
      <c r="G164" s="59"/>
      <c r="H164" s="60"/>
      <c r="I164" s="60"/>
      <c r="J164" s="61">
        <f>IF(ISNUMBER($F164),IF(ISNUMBER(#REF!),ROUND($F164*#REF!,2),ROUND($F164*$E164,2)),IF(ISNUMBER(#REF!),ROUND($H164*#REF!,2),ROUND($H164*$E164,2)))</f>
        <v>0</v>
      </c>
      <c r="K164" s="49"/>
    </row>
    <row r="165" spans="1:11" ht="15" customHeight="1">
      <c r="A165" s="180"/>
      <c r="B165" s="181"/>
      <c r="C165" s="181"/>
      <c r="D165" s="181"/>
      <c r="E165" s="181"/>
      <c r="F165" s="181"/>
      <c r="J165" s="64">
        <f>J$164</f>
        <v>0</v>
      </c>
      <c r="K165" s="65"/>
    </row>
    <row r="166" spans="1:11" ht="18.75" customHeight="1">
      <c r="A166" s="54" t="s">
        <v>401</v>
      </c>
      <c r="B166" s="43"/>
      <c r="C166" s="55" t="s">
        <v>104</v>
      </c>
      <c r="D166" s="45"/>
      <c r="E166" s="47"/>
      <c r="F166" s="47"/>
      <c r="G166" s="46"/>
      <c r="H166" s="46"/>
      <c r="I166" s="46"/>
      <c r="J166" s="48"/>
      <c r="K166" s="49"/>
    </row>
    <row r="167" spans="1:11" ht="18.75" customHeight="1">
      <c r="A167" s="54" t="s">
        <v>402</v>
      </c>
      <c r="B167" s="43"/>
      <c r="C167" s="63" t="s">
        <v>105</v>
      </c>
      <c r="D167" s="56" t="s">
        <v>48</v>
      </c>
      <c r="E167" s="57">
        <v>1</v>
      </c>
      <c r="F167" s="58"/>
      <c r="G167" s="59"/>
      <c r="H167" s="60"/>
      <c r="I167" s="60"/>
      <c r="J167" s="61">
        <f>IF(ISNUMBER($F167),IF(ISNUMBER(#REF!),ROUND($F167*#REF!,2),ROUND($F167*$E167,2)),IF(ISNUMBER(#REF!),ROUND($H167*#REF!,2),ROUND($H167*$E167,2)))</f>
        <v>0</v>
      </c>
      <c r="K167" s="49"/>
    </row>
    <row r="168" spans="1:11" ht="15" customHeight="1">
      <c r="A168" s="180"/>
      <c r="B168" s="181"/>
      <c r="C168" s="181"/>
      <c r="D168" s="181"/>
      <c r="E168" s="181"/>
      <c r="F168" s="181"/>
      <c r="J168" s="64">
        <f>J$167</f>
        <v>0</v>
      </c>
      <c r="K168" s="65"/>
    </row>
    <row r="169" spans="1:11" ht="18.75" customHeight="1">
      <c r="A169" s="54" t="s">
        <v>403</v>
      </c>
      <c r="B169" s="43"/>
      <c r="C169" s="55" t="s">
        <v>106</v>
      </c>
      <c r="D169" s="45"/>
      <c r="E169" s="47"/>
      <c r="F169" s="47"/>
      <c r="G169" s="46"/>
      <c r="H169" s="46"/>
      <c r="I169" s="46"/>
      <c r="J169" s="48"/>
      <c r="K169" s="49"/>
    </row>
    <row r="170" spans="1:11" ht="18.75" customHeight="1">
      <c r="A170" s="54" t="s">
        <v>404</v>
      </c>
      <c r="B170" s="43"/>
      <c r="C170" s="63" t="s">
        <v>107</v>
      </c>
      <c r="D170" s="56" t="s">
        <v>44</v>
      </c>
      <c r="E170" s="66">
        <v>150</v>
      </c>
      <c r="F170" s="58"/>
      <c r="G170" s="59"/>
      <c r="H170" s="60"/>
      <c r="I170" s="60"/>
      <c r="J170" s="61">
        <f>IF(ISNUMBER($F170),IF(ISNUMBER(#REF!),ROUND($F170*#REF!,2),ROUND($F170*$E170,2)),IF(ISNUMBER(#REF!),ROUND($H170*#REF!,2),ROUND($H170*$E170,2)))</f>
        <v>0</v>
      </c>
      <c r="K170" s="49"/>
    </row>
    <row r="171" spans="1:11" ht="15" customHeight="1">
      <c r="A171" s="180"/>
      <c r="B171" s="181"/>
      <c r="C171" s="181"/>
      <c r="D171" s="181"/>
      <c r="E171" s="181"/>
      <c r="F171" s="181"/>
      <c r="J171" s="64">
        <f>J$170</f>
        <v>0</v>
      </c>
      <c r="K171" s="65"/>
    </row>
    <row r="172" spans="1:11" ht="18.75" customHeight="1">
      <c r="A172" s="54" t="s">
        <v>405</v>
      </c>
      <c r="B172" s="43"/>
      <c r="C172" s="55" t="s">
        <v>108</v>
      </c>
      <c r="D172" s="45"/>
      <c r="E172" s="47"/>
      <c r="F172" s="47"/>
      <c r="G172" s="46"/>
      <c r="H172" s="46"/>
      <c r="I172" s="46"/>
      <c r="J172" s="48"/>
      <c r="K172" s="49"/>
    </row>
    <row r="173" spans="1:11" ht="18.75" customHeight="1">
      <c r="A173" s="54" t="s">
        <v>406</v>
      </c>
      <c r="B173" s="43"/>
      <c r="C173" s="63" t="s">
        <v>109</v>
      </c>
      <c r="D173" s="56" t="s">
        <v>48</v>
      </c>
      <c r="E173" s="57">
        <v>1</v>
      </c>
      <c r="F173" s="58"/>
      <c r="G173" s="59"/>
      <c r="H173" s="60"/>
      <c r="I173" s="60"/>
      <c r="J173" s="61">
        <f>IF(ISNUMBER($F173),IF(ISNUMBER(#REF!),ROUND($F173*#REF!,2),ROUND($F173*$E173,2)),IF(ISNUMBER(#REF!),ROUND($H173*#REF!,2),ROUND($H173*$E173,2)))</f>
        <v>0</v>
      </c>
      <c r="K173" s="49"/>
    </row>
    <row r="174" spans="1:11" ht="15" customHeight="1">
      <c r="A174" s="180"/>
      <c r="B174" s="181"/>
      <c r="C174" s="181"/>
      <c r="D174" s="181"/>
      <c r="E174" s="181"/>
      <c r="F174" s="181"/>
      <c r="J174" s="64">
        <f>J$173</f>
        <v>0</v>
      </c>
      <c r="K174" s="65"/>
    </row>
    <row r="175" spans="1:11" ht="18.75" customHeight="1">
      <c r="A175" s="54" t="s">
        <v>407</v>
      </c>
      <c r="B175" s="43"/>
      <c r="C175" s="55" t="s">
        <v>74</v>
      </c>
      <c r="D175" s="45"/>
      <c r="E175" s="47"/>
      <c r="F175" s="47"/>
      <c r="G175" s="46"/>
      <c r="H175" s="46"/>
      <c r="I175" s="46"/>
      <c r="J175" s="48"/>
      <c r="K175" s="49"/>
    </row>
    <row r="176" spans="1:11" ht="18.75" customHeight="1">
      <c r="A176" s="54" t="s">
        <v>408</v>
      </c>
      <c r="B176" s="43"/>
      <c r="C176" s="63" t="s">
        <v>75</v>
      </c>
      <c r="D176" s="56" t="s">
        <v>40</v>
      </c>
      <c r="E176" s="62">
        <v>20</v>
      </c>
      <c r="F176" s="58"/>
      <c r="G176" s="59"/>
      <c r="H176" s="60"/>
      <c r="I176" s="60"/>
      <c r="J176" s="61">
        <f>IF(ISNUMBER($F176),IF(ISNUMBER(#REF!),ROUND($F176*#REF!,2),ROUND($F176*$E176,2)),IF(ISNUMBER(#REF!),ROUND($H176*#REF!,2),ROUND($H176*$E176,2)))</f>
        <v>0</v>
      </c>
      <c r="K176" s="49"/>
    </row>
    <row r="177" spans="1:11" ht="15" customHeight="1">
      <c r="A177" s="180"/>
      <c r="B177" s="181"/>
      <c r="C177" s="181"/>
      <c r="D177" s="181"/>
      <c r="E177" s="181"/>
      <c r="F177" s="181"/>
      <c r="J177" s="64">
        <f>J$176</f>
        <v>0</v>
      </c>
      <c r="K177" s="65"/>
    </row>
    <row r="178" spans="1:11" ht="18.75" customHeight="1">
      <c r="A178" s="54" t="s">
        <v>409</v>
      </c>
      <c r="B178" s="43"/>
      <c r="C178" s="55" t="s">
        <v>50</v>
      </c>
      <c r="D178" s="45"/>
      <c r="E178" s="47"/>
      <c r="F178" s="47"/>
      <c r="G178" s="46"/>
      <c r="H178" s="46"/>
      <c r="I178" s="46"/>
      <c r="J178" s="48"/>
      <c r="K178" s="49"/>
    </row>
    <row r="179" spans="1:11" ht="18.75" customHeight="1">
      <c r="A179" s="54" t="s">
        <v>410</v>
      </c>
      <c r="B179" s="43"/>
      <c r="C179" s="63" t="s">
        <v>110</v>
      </c>
      <c r="D179" s="56" t="s">
        <v>40</v>
      </c>
      <c r="E179" s="62">
        <v>50</v>
      </c>
      <c r="F179" s="58"/>
      <c r="G179" s="59"/>
      <c r="H179" s="60"/>
      <c r="I179" s="60"/>
      <c r="J179" s="61">
        <f>IF(ISNUMBER($F179),IF(ISNUMBER(#REF!),ROUND($F179*#REF!,2),ROUND($F179*$E179,2)),IF(ISNUMBER(#REF!),ROUND($H179*#REF!,2),ROUND($H179*$E179,2)))</f>
        <v>0</v>
      </c>
      <c r="K179" s="49"/>
    </row>
    <row r="180" spans="1:11" ht="15" customHeight="1">
      <c r="A180" s="180"/>
      <c r="B180" s="181"/>
      <c r="C180" s="181"/>
      <c r="D180" s="181"/>
      <c r="E180" s="181"/>
      <c r="F180" s="181"/>
      <c r="J180" s="64">
        <f>J$179</f>
        <v>0</v>
      </c>
      <c r="K180" s="65"/>
    </row>
    <row r="181" spans="1:11" ht="18.75" customHeight="1">
      <c r="A181" s="54" t="s">
        <v>411</v>
      </c>
      <c r="B181" s="43"/>
      <c r="C181" s="55" t="s">
        <v>111</v>
      </c>
      <c r="D181" s="56" t="s">
        <v>44</v>
      </c>
      <c r="E181" s="66">
        <v>150</v>
      </c>
      <c r="F181" s="58"/>
      <c r="G181" s="59"/>
      <c r="H181" s="60"/>
      <c r="I181" s="60"/>
      <c r="J181" s="61">
        <f>IF(ISNUMBER($F181),IF(ISNUMBER(#REF!),ROUND($F181*#REF!,2),ROUND($F181*$E181,2)),IF(ISNUMBER(#REF!),ROUND($H181*#REF!,2),ROUND($H181*$E181,2)))</f>
        <v>0</v>
      </c>
      <c r="K181" s="49"/>
    </row>
    <row r="182" spans="1:11" ht="18.75" customHeight="1">
      <c r="A182" s="54" t="s">
        <v>412</v>
      </c>
      <c r="B182" s="43"/>
      <c r="C182" s="55" t="s">
        <v>112</v>
      </c>
      <c r="D182" s="56" t="s">
        <v>33</v>
      </c>
      <c r="E182" s="57">
        <v>1</v>
      </c>
      <c r="F182" s="58"/>
      <c r="G182" s="59"/>
      <c r="H182" s="60"/>
      <c r="I182" s="60"/>
      <c r="J182" s="61">
        <f>IF(ISNUMBER($F182),IF(ISNUMBER(#REF!),ROUND($F182*#REF!,2),ROUND($F182*$E182,2)),IF(ISNUMBER(#REF!),ROUND($H182*#REF!,2),ROUND($H182*$E182,2)))</f>
        <v>0</v>
      </c>
      <c r="K182" s="49"/>
    </row>
    <row r="183" spans="1:11" ht="18.75" customHeight="1">
      <c r="A183" s="54" t="s">
        <v>413</v>
      </c>
      <c r="B183" s="43"/>
      <c r="C183" s="55" t="s">
        <v>113</v>
      </c>
      <c r="D183" s="45"/>
      <c r="E183" s="47"/>
      <c r="F183" s="47"/>
      <c r="G183" s="46"/>
      <c r="H183" s="46"/>
      <c r="I183" s="46"/>
      <c r="J183" s="48"/>
      <c r="K183" s="49"/>
    </row>
    <row r="184" spans="1:11" ht="18.75" customHeight="1">
      <c r="A184" s="54" t="s">
        <v>414</v>
      </c>
      <c r="B184" s="43"/>
      <c r="C184" s="63" t="s">
        <v>97</v>
      </c>
      <c r="D184" s="56" t="s">
        <v>48</v>
      </c>
      <c r="E184" s="57">
        <v>1</v>
      </c>
      <c r="F184" s="58"/>
      <c r="G184" s="59"/>
      <c r="H184" s="60"/>
      <c r="I184" s="60"/>
      <c r="J184" s="61">
        <f>IF(ISNUMBER($F184),IF(ISNUMBER(#REF!),ROUND($F184*#REF!,2),ROUND($F184*$E184,2)),IF(ISNUMBER(#REF!),ROUND($H184*#REF!,2),ROUND($H184*$E184,2)))</f>
        <v>0</v>
      </c>
      <c r="K184" s="49"/>
    </row>
    <row r="185" spans="1:11" ht="15" customHeight="1">
      <c r="A185" s="180"/>
      <c r="B185" s="181"/>
      <c r="C185" s="181"/>
      <c r="D185" s="181"/>
      <c r="E185" s="181"/>
      <c r="F185" s="181"/>
      <c r="J185" s="64">
        <f>J$184</f>
        <v>0</v>
      </c>
      <c r="K185" s="65"/>
    </row>
    <row r="186" spans="1:11" ht="15" customHeight="1">
      <c r="A186" s="180" t="s">
        <v>114</v>
      </c>
      <c r="B186" s="181"/>
      <c r="C186" s="181"/>
      <c r="D186" s="181"/>
      <c r="E186" s="181"/>
      <c r="F186" s="181"/>
      <c r="J186" s="64">
        <f>J$164+J$167+J$170+J$173+J$176+J$179+SUM(J$181:J$182)+J$184</f>
        <v>0</v>
      </c>
      <c r="K186" s="65"/>
    </row>
    <row r="187" spans="1:11" ht="22.5" customHeight="1">
      <c r="A187" s="52" t="s">
        <v>415</v>
      </c>
      <c r="B187" s="43"/>
      <c r="C187" s="53" t="s">
        <v>115</v>
      </c>
      <c r="D187" s="45"/>
      <c r="E187" s="47"/>
      <c r="F187" s="47"/>
      <c r="G187" s="46"/>
      <c r="H187" s="46"/>
      <c r="I187" s="46"/>
      <c r="J187" s="48"/>
      <c r="K187" s="49"/>
    </row>
    <row r="188" spans="1:11" ht="18.75" customHeight="1">
      <c r="A188" s="54" t="s">
        <v>416</v>
      </c>
      <c r="B188" s="43"/>
      <c r="C188" s="55" t="s">
        <v>116</v>
      </c>
      <c r="D188" s="45"/>
      <c r="E188" s="47"/>
      <c r="F188" s="47"/>
      <c r="G188" s="46"/>
      <c r="H188" s="46"/>
      <c r="I188" s="46"/>
      <c r="J188" s="48"/>
      <c r="K188" s="49"/>
    </row>
    <row r="189" spans="1:11" ht="18.75" customHeight="1">
      <c r="A189" s="54" t="s">
        <v>417</v>
      </c>
      <c r="B189" s="43"/>
      <c r="C189" s="63" t="s">
        <v>117</v>
      </c>
      <c r="D189" s="45"/>
      <c r="E189" s="47"/>
      <c r="F189" s="47"/>
      <c r="G189" s="46"/>
      <c r="H189" s="46"/>
      <c r="I189" s="46"/>
      <c r="J189" s="48"/>
      <c r="K189" s="49"/>
    </row>
    <row r="190" spans="1:11" ht="18.75" customHeight="1">
      <c r="A190" s="54" t="s">
        <v>418</v>
      </c>
      <c r="B190" s="43"/>
      <c r="C190" s="68" t="s">
        <v>118</v>
      </c>
      <c r="D190" s="45"/>
      <c r="E190" s="47"/>
      <c r="F190" s="47"/>
      <c r="G190" s="46"/>
      <c r="H190" s="46"/>
      <c r="I190" s="46"/>
      <c r="J190" s="48"/>
      <c r="K190" s="49"/>
    </row>
    <row r="191" spans="1:11" ht="18.75" customHeight="1">
      <c r="A191" s="54" t="s">
        <v>419</v>
      </c>
      <c r="B191" s="43"/>
      <c r="C191" s="69" t="s">
        <v>120</v>
      </c>
      <c r="D191" s="56"/>
      <c r="E191" s="67"/>
      <c r="F191" s="58"/>
      <c r="G191" s="59"/>
      <c r="H191" s="60"/>
      <c r="I191" s="60"/>
      <c r="J191" s="61"/>
      <c r="K191" s="49"/>
    </row>
    <row r="192" spans="1:11" ht="27.75" customHeight="1">
      <c r="A192" s="54" t="s">
        <v>420</v>
      </c>
      <c r="B192" s="43"/>
      <c r="C192" s="70" t="s">
        <v>119</v>
      </c>
      <c r="D192" s="56" t="s">
        <v>44</v>
      </c>
      <c r="E192" s="66">
        <v>220</v>
      </c>
      <c r="F192" s="58"/>
      <c r="G192" s="59"/>
      <c r="H192" s="60"/>
      <c r="I192" s="60"/>
      <c r="J192" s="61">
        <f>IF(ISNUMBER($F192),IF(ISNUMBER(#REF!),ROUND($F192*#REF!,2),ROUND($F192*$E192,2)),IF(ISNUMBER(#REF!),ROUND($H192*#REF!,2),ROUND($H192*$E192,2)))</f>
        <v>0</v>
      </c>
      <c r="K192" s="49"/>
    </row>
    <row r="193" spans="1:11" ht="27.75" customHeight="1">
      <c r="A193" s="54" t="s">
        <v>421</v>
      </c>
      <c r="B193" s="43"/>
      <c r="C193" s="70" t="s">
        <v>422</v>
      </c>
      <c r="D193" s="56" t="s">
        <v>44</v>
      </c>
      <c r="E193" s="66">
        <v>60</v>
      </c>
      <c r="F193" s="58"/>
      <c r="G193" s="59"/>
      <c r="H193" s="60"/>
      <c r="I193" s="60"/>
      <c r="J193" s="61">
        <f>IF(ISNUMBER($F193),IF(ISNUMBER(#REF!),ROUND($F193*#REF!,2),ROUND($F193*$E193,2)),IF(ISNUMBER(#REF!),ROUND($H193*#REF!,2),ROUND($H193*$E193,2)))</f>
        <v>0</v>
      </c>
      <c r="K193" s="49"/>
    </row>
    <row r="194" spans="1:11" ht="18.75" customHeight="1">
      <c r="A194" s="54" t="s">
        <v>423</v>
      </c>
      <c r="B194" s="43"/>
      <c r="C194" s="68" t="s">
        <v>424</v>
      </c>
      <c r="D194" s="45"/>
      <c r="E194" s="47"/>
      <c r="F194" s="47"/>
      <c r="G194" s="46"/>
      <c r="H194" s="46"/>
      <c r="I194" s="46"/>
      <c r="J194" s="48"/>
      <c r="K194" s="49"/>
    </row>
    <row r="195" spans="1:11" ht="18.75" customHeight="1">
      <c r="A195" s="54" t="s">
        <v>425</v>
      </c>
      <c r="B195" s="43"/>
      <c r="C195" s="69" t="s">
        <v>120</v>
      </c>
      <c r="D195" s="56"/>
      <c r="E195" s="67"/>
      <c r="F195" s="58"/>
      <c r="G195" s="59"/>
      <c r="H195" s="60"/>
      <c r="I195" s="60"/>
      <c r="J195" s="61"/>
      <c r="K195" s="49"/>
    </row>
    <row r="196" spans="1:11" ht="27.75" customHeight="1">
      <c r="A196" s="54" t="s">
        <v>426</v>
      </c>
      <c r="B196" s="43"/>
      <c r="C196" s="70" t="s">
        <v>119</v>
      </c>
      <c r="D196" s="56" t="s">
        <v>44</v>
      </c>
      <c r="E196" s="66">
        <v>25</v>
      </c>
      <c r="F196" s="58"/>
      <c r="G196" s="59"/>
      <c r="H196" s="60"/>
      <c r="I196" s="60"/>
      <c r="J196" s="61">
        <f>IF(ISNUMBER($F196),IF(ISNUMBER(#REF!),ROUND($F196*#REF!,2),ROUND($F196*$E196,2)),IF(ISNUMBER(#REF!),ROUND($H196*#REF!,2),ROUND($H196*$E196,2)))</f>
        <v>0</v>
      </c>
      <c r="K196" s="49"/>
    </row>
    <row r="197" spans="1:11" ht="27.75" customHeight="1">
      <c r="A197" s="54" t="s">
        <v>427</v>
      </c>
      <c r="B197" s="43"/>
      <c r="C197" s="70" t="s">
        <v>422</v>
      </c>
      <c r="D197" s="56" t="s">
        <v>44</v>
      </c>
      <c r="E197" s="66">
        <v>60</v>
      </c>
      <c r="F197" s="58"/>
      <c r="G197" s="59"/>
      <c r="H197" s="60"/>
      <c r="I197" s="60"/>
      <c r="J197" s="61">
        <f>IF(ISNUMBER($F197),IF(ISNUMBER(#REF!),ROUND($F197*#REF!,2),ROUND($F197*$E197,2)),IF(ISNUMBER(#REF!),ROUND($H197*#REF!,2),ROUND($H197*$E197,2)))</f>
        <v>0</v>
      </c>
      <c r="K197" s="49"/>
    </row>
    <row r="198" spans="1:11" ht="18.75" customHeight="1">
      <c r="A198" s="54" t="s">
        <v>428</v>
      </c>
      <c r="B198" s="43"/>
      <c r="C198" s="68" t="s">
        <v>429</v>
      </c>
      <c r="D198" s="45"/>
      <c r="E198" s="47"/>
      <c r="F198" s="47"/>
      <c r="G198" s="46"/>
      <c r="H198" s="46"/>
      <c r="I198" s="46"/>
      <c r="J198" s="48"/>
      <c r="K198" s="49"/>
    </row>
    <row r="199" spans="1:11" ht="18.75" customHeight="1">
      <c r="A199" s="54" t="s">
        <v>430</v>
      </c>
      <c r="B199" s="43"/>
      <c r="C199" s="69" t="s">
        <v>120</v>
      </c>
      <c r="D199" s="56"/>
      <c r="E199" s="67"/>
      <c r="F199" s="58"/>
      <c r="G199" s="59"/>
      <c r="H199" s="60"/>
      <c r="I199" s="60"/>
      <c r="J199" s="61"/>
      <c r="K199" s="49"/>
    </row>
    <row r="200" spans="1:11" ht="27.75" customHeight="1">
      <c r="A200" s="54" t="s">
        <v>431</v>
      </c>
      <c r="B200" s="43"/>
      <c r="C200" s="70" t="s">
        <v>119</v>
      </c>
      <c r="D200" s="56" t="s">
        <v>44</v>
      </c>
      <c r="E200" s="66">
        <v>40</v>
      </c>
      <c r="F200" s="58"/>
      <c r="G200" s="59"/>
      <c r="H200" s="60"/>
      <c r="I200" s="60"/>
      <c r="J200" s="61">
        <f>IF(ISNUMBER($F200),IF(ISNUMBER(#REF!),ROUND($F200*#REF!,2),ROUND($F200*$E200,2)),IF(ISNUMBER(#REF!),ROUND($H200*#REF!,2),ROUND($H200*$E200,2)))</f>
        <v>0</v>
      </c>
      <c r="K200" s="49"/>
    </row>
    <row r="201" spans="1:11" ht="18.75" customHeight="1">
      <c r="A201" s="54" t="s">
        <v>432</v>
      </c>
      <c r="B201" s="43"/>
      <c r="C201" s="63" t="s">
        <v>433</v>
      </c>
      <c r="D201" s="45"/>
      <c r="E201" s="47"/>
      <c r="F201" s="47"/>
      <c r="G201" s="46"/>
      <c r="H201" s="46"/>
      <c r="I201" s="46"/>
      <c r="J201" s="48"/>
      <c r="K201" s="49"/>
    </row>
    <row r="202" spans="1:11" ht="18.75" customHeight="1">
      <c r="A202" s="54" t="s">
        <v>434</v>
      </c>
      <c r="B202" s="43"/>
      <c r="C202" s="68" t="s">
        <v>122</v>
      </c>
      <c r="D202" s="45"/>
      <c r="E202" s="47"/>
      <c r="F202" s="47"/>
      <c r="G202" s="46"/>
      <c r="H202" s="46"/>
      <c r="I202" s="46"/>
      <c r="J202" s="48"/>
      <c r="K202" s="49"/>
    </row>
    <row r="203" spans="1:11" ht="18.75" customHeight="1">
      <c r="A203" s="54" t="s">
        <v>435</v>
      </c>
      <c r="B203" s="43"/>
      <c r="C203" s="69" t="s">
        <v>123</v>
      </c>
      <c r="D203" s="56" t="s">
        <v>48</v>
      </c>
      <c r="E203" s="57">
        <v>5</v>
      </c>
      <c r="F203" s="58"/>
      <c r="G203" s="59"/>
      <c r="H203" s="60"/>
      <c r="I203" s="60"/>
      <c r="J203" s="61">
        <f>IF(ISNUMBER($F203),IF(ISNUMBER(#REF!),ROUND($F203*#REF!,2),ROUND($F203*$E203,2)),IF(ISNUMBER(#REF!),ROUND($H203*#REF!,2),ROUND($H203*$E203,2)))</f>
        <v>0</v>
      </c>
      <c r="K203" s="49"/>
    </row>
    <row r="204" spans="1:11" ht="18.75" customHeight="1">
      <c r="A204" s="54" t="s">
        <v>436</v>
      </c>
      <c r="B204" s="43"/>
      <c r="C204" s="68" t="s">
        <v>437</v>
      </c>
      <c r="D204" s="45"/>
      <c r="E204" s="47"/>
      <c r="F204" s="47"/>
      <c r="G204" s="46"/>
      <c r="H204" s="46"/>
      <c r="I204" s="46"/>
      <c r="J204" s="48"/>
      <c r="K204" s="49"/>
    </row>
    <row r="205" spans="1:11" ht="27.75" customHeight="1">
      <c r="A205" s="54" t="s">
        <v>438</v>
      </c>
      <c r="B205" s="43"/>
      <c r="C205" s="69" t="s">
        <v>439</v>
      </c>
      <c r="D205" s="45"/>
      <c r="E205" s="47"/>
      <c r="F205" s="47"/>
      <c r="G205" s="46"/>
      <c r="H205" s="46"/>
      <c r="I205" s="46"/>
      <c r="J205" s="48"/>
      <c r="K205" s="49"/>
    </row>
    <row r="206" spans="1:11" ht="27.75" customHeight="1">
      <c r="A206" s="54" t="s">
        <v>440</v>
      </c>
      <c r="B206" s="43"/>
      <c r="C206" s="70" t="s">
        <v>441</v>
      </c>
      <c r="D206" s="56" t="s">
        <v>48</v>
      </c>
      <c r="E206" s="57">
        <v>3</v>
      </c>
      <c r="F206" s="58"/>
      <c r="G206" s="59"/>
      <c r="H206" s="60"/>
      <c r="I206" s="60"/>
      <c r="J206" s="61">
        <f>IF(ISNUMBER($F206),IF(ISNUMBER(#REF!),ROUND($F206*#REF!,2),ROUND($F206*$E206,2)),IF(ISNUMBER(#REF!),ROUND($H206*#REF!,2),ROUND($H206*$E206,2)))</f>
        <v>0</v>
      </c>
      <c r="K206" s="49"/>
    </row>
    <row r="207" spans="1:11" ht="18.75" customHeight="1">
      <c r="A207" s="54" t="s">
        <v>442</v>
      </c>
      <c r="B207" s="43"/>
      <c r="C207" s="69" t="s">
        <v>443</v>
      </c>
      <c r="D207" s="45"/>
      <c r="E207" s="47"/>
      <c r="F207" s="47"/>
      <c r="G207" s="46"/>
      <c r="H207" s="46"/>
      <c r="I207" s="46"/>
      <c r="J207" s="48"/>
      <c r="K207" s="49"/>
    </row>
    <row r="208" spans="1:11" ht="27.75" customHeight="1">
      <c r="A208" s="54" t="s">
        <v>444</v>
      </c>
      <c r="B208" s="43"/>
      <c r="C208" s="70" t="s">
        <v>445</v>
      </c>
      <c r="D208" s="56" t="s">
        <v>48</v>
      </c>
      <c r="E208" s="57">
        <v>3</v>
      </c>
      <c r="F208" s="58"/>
      <c r="G208" s="59"/>
      <c r="H208" s="60"/>
      <c r="I208" s="60"/>
      <c r="J208" s="61">
        <f>IF(ISNUMBER($F208),IF(ISNUMBER(#REF!),ROUND($F208*#REF!,2),ROUND($F208*$E208,2)),IF(ISNUMBER(#REF!),ROUND($H208*#REF!,2),ROUND($H208*$E208,2)))</f>
        <v>0</v>
      </c>
      <c r="K208" s="49"/>
    </row>
    <row r="209" spans="1:11" ht="18.75" customHeight="1">
      <c r="A209" s="54" t="s">
        <v>446</v>
      </c>
      <c r="B209" s="43"/>
      <c r="C209" s="68" t="s">
        <v>447</v>
      </c>
      <c r="D209" s="45"/>
      <c r="E209" s="47"/>
      <c r="F209" s="47"/>
      <c r="G209" s="46"/>
      <c r="H209" s="46"/>
      <c r="I209" s="46"/>
      <c r="J209" s="48"/>
      <c r="K209" s="49"/>
    </row>
    <row r="210" spans="1:11" ht="18.75" customHeight="1">
      <c r="A210" s="54" t="s">
        <v>448</v>
      </c>
      <c r="B210" s="43"/>
      <c r="C210" s="69" t="s">
        <v>449</v>
      </c>
      <c r="D210" s="56" t="s">
        <v>33</v>
      </c>
      <c r="E210" s="57">
        <v>1</v>
      </c>
      <c r="F210" s="58"/>
      <c r="G210" s="59"/>
      <c r="H210" s="60"/>
      <c r="I210" s="60"/>
      <c r="J210" s="61">
        <f>IF(ISNUMBER($F210),IF(ISNUMBER(#REF!),ROUND($F210*#REF!,2),ROUND($F210*$E210,2)),IF(ISNUMBER(#REF!),ROUND($H210*#REF!,2),ROUND($H210*$E210,2)))</f>
        <v>0</v>
      </c>
      <c r="K210" s="49"/>
    </row>
    <row r="211" spans="1:11" ht="18.75" customHeight="1">
      <c r="A211" s="54" t="s">
        <v>450</v>
      </c>
      <c r="B211" s="43"/>
      <c r="C211" s="69" t="s">
        <v>451</v>
      </c>
      <c r="D211" s="56" t="s">
        <v>33</v>
      </c>
      <c r="E211" s="57">
        <v>1</v>
      </c>
      <c r="F211" s="58"/>
      <c r="G211" s="59"/>
      <c r="H211" s="60"/>
      <c r="I211" s="60"/>
      <c r="J211" s="61">
        <f>IF(ISNUMBER($F211),IF(ISNUMBER(#REF!),ROUND($F211*#REF!,2),ROUND($F211*$E211,2)),IF(ISNUMBER(#REF!),ROUND($H211*#REF!,2),ROUND($H211*$E211,2)))</f>
        <v>0</v>
      </c>
      <c r="K211" s="49"/>
    </row>
    <row r="212" spans="1:11" ht="18.75" customHeight="1">
      <c r="A212" s="54" t="s">
        <v>452</v>
      </c>
      <c r="B212" s="43"/>
      <c r="C212" s="63" t="s">
        <v>124</v>
      </c>
      <c r="D212" s="45"/>
      <c r="E212" s="47"/>
      <c r="F212" s="47"/>
      <c r="G212" s="46"/>
      <c r="H212" s="46"/>
      <c r="I212" s="46"/>
      <c r="J212" s="48"/>
      <c r="K212" s="49"/>
    </row>
    <row r="213" spans="1:11" ht="18.75" customHeight="1">
      <c r="A213" s="54" t="s">
        <v>453</v>
      </c>
      <c r="B213" s="43"/>
      <c r="C213" s="68" t="s">
        <v>125</v>
      </c>
      <c r="D213" s="45"/>
      <c r="E213" s="47"/>
      <c r="F213" s="47"/>
      <c r="G213" s="46"/>
      <c r="H213" s="46"/>
      <c r="I213" s="46"/>
      <c r="J213" s="48"/>
      <c r="K213" s="49"/>
    </row>
    <row r="214" spans="1:11" ht="18.75" customHeight="1">
      <c r="A214" s="54" t="s">
        <v>454</v>
      </c>
      <c r="B214" s="43"/>
      <c r="C214" s="69" t="s">
        <v>455</v>
      </c>
      <c r="D214" s="56" t="s">
        <v>44</v>
      </c>
      <c r="E214" s="66">
        <v>45</v>
      </c>
      <c r="F214" s="58"/>
      <c r="G214" s="59"/>
      <c r="H214" s="60"/>
      <c r="I214" s="60"/>
      <c r="J214" s="61">
        <f>IF(ISNUMBER($F214),IF(ISNUMBER(#REF!),ROUND($F214*#REF!,2),ROUND($F214*$E214,2)),IF(ISNUMBER(#REF!),ROUND($H214*#REF!,2),ROUND($H214*$E214,2)))</f>
        <v>0</v>
      </c>
      <c r="K214" s="49"/>
    </row>
    <row r="215" spans="1:11" ht="18.75" customHeight="1">
      <c r="A215" s="54" t="s">
        <v>456</v>
      </c>
      <c r="B215" s="43"/>
      <c r="C215" s="69" t="s">
        <v>457</v>
      </c>
      <c r="D215" s="56" t="s">
        <v>44</v>
      </c>
      <c r="E215" s="66">
        <v>150</v>
      </c>
      <c r="F215" s="58"/>
      <c r="G215" s="59"/>
      <c r="H215" s="60"/>
      <c r="I215" s="60"/>
      <c r="J215" s="61">
        <f>IF(ISNUMBER($F215),IF(ISNUMBER(#REF!),ROUND($F215*#REF!,2),ROUND($F215*$E215,2)),IF(ISNUMBER(#REF!),ROUND($H215*#REF!,2),ROUND($H215*$E215,2)))</f>
        <v>0</v>
      </c>
      <c r="K215" s="49"/>
    </row>
    <row r="216" spans="1:11" ht="18.75" customHeight="1">
      <c r="A216" s="54" t="s">
        <v>458</v>
      </c>
      <c r="B216" s="43"/>
      <c r="C216" s="69" t="s">
        <v>126</v>
      </c>
      <c r="D216" s="56" t="s">
        <v>44</v>
      </c>
      <c r="E216" s="66">
        <v>130</v>
      </c>
      <c r="F216" s="58"/>
      <c r="G216" s="59"/>
      <c r="H216" s="60"/>
      <c r="I216" s="60"/>
      <c r="J216" s="61">
        <f>IF(ISNUMBER($F216),IF(ISNUMBER(#REF!),ROUND($F216*#REF!,2),ROUND($F216*$E216,2)),IF(ISNUMBER(#REF!),ROUND($H216*#REF!,2),ROUND($H216*$E216,2)))</f>
        <v>0</v>
      </c>
      <c r="K216" s="49"/>
    </row>
    <row r="217" spans="1:11" ht="18.75" customHeight="1">
      <c r="A217" s="54" t="s">
        <v>459</v>
      </c>
      <c r="B217" s="43"/>
      <c r="C217" s="63" t="s">
        <v>460</v>
      </c>
      <c r="D217" s="56" t="s">
        <v>44</v>
      </c>
      <c r="E217" s="66">
        <v>45</v>
      </c>
      <c r="F217" s="58"/>
      <c r="G217" s="59"/>
      <c r="H217" s="60"/>
      <c r="I217" s="60"/>
      <c r="J217" s="61">
        <f>IF(ISNUMBER($F217),IF(ISNUMBER(#REF!),ROUND($F217*#REF!,2),ROUND($F217*$E217,2)),IF(ISNUMBER(#REF!),ROUND($H217*#REF!,2),ROUND($H217*$E217,2)))</f>
        <v>0</v>
      </c>
      <c r="K217" s="49"/>
    </row>
    <row r="218" spans="1:11" ht="15" customHeight="1">
      <c r="A218" s="180"/>
      <c r="B218" s="181"/>
      <c r="C218" s="181"/>
      <c r="D218" s="181"/>
      <c r="E218" s="181"/>
      <c r="F218" s="181"/>
      <c r="J218" s="64">
        <f>SUM(J$191:J$193)+SUM(J$195:J$197)+SUM(J$199:J$200)+J$203+J$206+J$208+SUM(J$210:J$211)+SUM(J$214:J$217)</f>
        <v>0</v>
      </c>
      <c r="K218" s="65"/>
    </row>
    <row r="219" spans="1:11" ht="18.75" customHeight="1">
      <c r="A219" s="54" t="s">
        <v>461</v>
      </c>
      <c r="B219" s="43"/>
      <c r="C219" s="55" t="s">
        <v>127</v>
      </c>
      <c r="D219" s="45"/>
      <c r="E219" s="47"/>
      <c r="F219" s="47"/>
      <c r="G219" s="46"/>
      <c r="H219" s="46"/>
      <c r="I219" s="46"/>
      <c r="J219" s="48"/>
      <c r="K219" s="49"/>
    </row>
    <row r="220" spans="1:11" ht="18.75" customHeight="1">
      <c r="A220" s="54" t="s">
        <v>462</v>
      </c>
      <c r="B220" s="43"/>
      <c r="C220" s="63" t="s">
        <v>128</v>
      </c>
      <c r="D220" s="45"/>
      <c r="E220" s="47"/>
      <c r="F220" s="47"/>
      <c r="G220" s="46"/>
      <c r="H220" s="46"/>
      <c r="I220" s="46"/>
      <c r="J220" s="48"/>
      <c r="K220" s="49"/>
    </row>
    <row r="221" spans="1:11" ht="18.75" customHeight="1">
      <c r="A221" s="54" t="s">
        <v>463</v>
      </c>
      <c r="B221" s="43"/>
      <c r="C221" s="68" t="s">
        <v>129</v>
      </c>
      <c r="D221" s="45"/>
      <c r="E221" s="47"/>
      <c r="F221" s="47"/>
      <c r="G221" s="46"/>
      <c r="H221" s="46"/>
      <c r="I221" s="46"/>
      <c r="J221" s="48"/>
      <c r="K221" s="49"/>
    </row>
    <row r="222" spans="1:11" ht="18.75" customHeight="1">
      <c r="A222" s="54" t="s">
        <v>464</v>
      </c>
      <c r="B222" s="43"/>
      <c r="C222" s="69" t="s">
        <v>130</v>
      </c>
      <c r="D222" s="45"/>
      <c r="E222" s="47"/>
      <c r="F222" s="47"/>
      <c r="G222" s="46"/>
      <c r="H222" s="46"/>
      <c r="I222" s="46"/>
      <c r="J222" s="48"/>
      <c r="K222" s="49"/>
    </row>
    <row r="223" spans="1:11" ht="27.75" customHeight="1">
      <c r="A223" s="54" t="s">
        <v>465</v>
      </c>
      <c r="B223" s="43"/>
      <c r="C223" s="70" t="s">
        <v>131</v>
      </c>
      <c r="D223" s="56" t="s">
        <v>44</v>
      </c>
      <c r="E223" s="66">
        <v>225</v>
      </c>
      <c r="F223" s="58"/>
      <c r="G223" s="59"/>
      <c r="H223" s="60"/>
      <c r="I223" s="60"/>
      <c r="J223" s="61">
        <f>IF(ISNUMBER($F223),IF(ISNUMBER(#REF!),ROUND($F223*#REF!,2),ROUND($F223*$E223,2)),IF(ISNUMBER(#REF!),ROUND($H223*#REF!,2),ROUND($H223*$E223,2)))</f>
        <v>0</v>
      </c>
      <c r="K223" s="49"/>
    </row>
    <row r="224" spans="1:11" ht="18.75" customHeight="1">
      <c r="A224" s="54" t="s">
        <v>466</v>
      </c>
      <c r="B224" s="43"/>
      <c r="C224" s="69" t="s">
        <v>467</v>
      </c>
      <c r="D224" s="45"/>
      <c r="E224" s="47"/>
      <c r="F224" s="47"/>
      <c r="G224" s="46"/>
      <c r="H224" s="46"/>
      <c r="I224" s="46"/>
      <c r="J224" s="48"/>
      <c r="K224" s="49"/>
    </row>
    <row r="225" spans="1:11" ht="27.75" customHeight="1">
      <c r="A225" s="54" t="s">
        <v>468</v>
      </c>
      <c r="B225" s="43"/>
      <c r="C225" s="70" t="s">
        <v>469</v>
      </c>
      <c r="D225" s="56" t="s">
        <v>44</v>
      </c>
      <c r="E225" s="66">
        <v>25</v>
      </c>
      <c r="F225" s="58"/>
      <c r="G225" s="59"/>
      <c r="H225" s="60"/>
      <c r="I225" s="60"/>
      <c r="J225" s="61">
        <f>IF(ISNUMBER($F225),IF(ISNUMBER(#REF!),ROUND($F225*#REF!,2),ROUND($F225*$E225,2)),IF(ISNUMBER(#REF!),ROUND($H225*#REF!,2),ROUND($H225*$E225,2)))</f>
        <v>0</v>
      </c>
      <c r="K225" s="49"/>
    </row>
    <row r="226" spans="1:11" ht="18.75" customHeight="1">
      <c r="A226" s="54" t="s">
        <v>470</v>
      </c>
      <c r="B226" s="43"/>
      <c r="C226" s="68" t="s">
        <v>429</v>
      </c>
      <c r="D226" s="45"/>
      <c r="E226" s="47"/>
      <c r="F226" s="47"/>
      <c r="G226" s="46"/>
      <c r="H226" s="46"/>
      <c r="I226" s="46"/>
      <c r="J226" s="48"/>
      <c r="K226" s="49"/>
    </row>
    <row r="227" spans="1:11" ht="18.75" customHeight="1">
      <c r="A227" s="54" t="s">
        <v>471</v>
      </c>
      <c r="B227" s="43"/>
      <c r="C227" s="69" t="s">
        <v>472</v>
      </c>
      <c r="D227" s="56"/>
      <c r="E227" s="66"/>
      <c r="F227" s="58"/>
      <c r="G227" s="59"/>
      <c r="H227" s="60"/>
      <c r="I227" s="60"/>
      <c r="J227" s="61"/>
      <c r="K227" s="49"/>
    </row>
    <row r="228" spans="1:11" ht="27.75" customHeight="1">
      <c r="A228" s="54" t="s">
        <v>473</v>
      </c>
      <c r="B228" s="43"/>
      <c r="C228" s="70" t="s">
        <v>467</v>
      </c>
      <c r="D228" s="45"/>
      <c r="E228" s="47"/>
      <c r="F228" s="47"/>
      <c r="G228" s="46"/>
      <c r="H228" s="46"/>
      <c r="I228" s="46"/>
      <c r="J228" s="48"/>
      <c r="K228" s="49"/>
    </row>
    <row r="229" spans="1:11" ht="27.75" customHeight="1">
      <c r="A229" s="54" t="s">
        <v>474</v>
      </c>
      <c r="B229" s="43"/>
      <c r="C229" s="70" t="s">
        <v>475</v>
      </c>
      <c r="D229" s="56" t="s">
        <v>44</v>
      </c>
      <c r="E229" s="66">
        <v>45</v>
      </c>
      <c r="F229" s="58"/>
      <c r="G229" s="59"/>
      <c r="H229" s="60"/>
      <c r="I229" s="60"/>
      <c r="J229" s="61">
        <f>IF(ISNUMBER($F229),IF(ISNUMBER(#REF!),ROUND($F229*#REF!,2),ROUND($F229*$E229,2)),IF(ISNUMBER(#REF!),ROUND($H229*#REF!,2),ROUND($H229*$E229,2)))</f>
        <v>0</v>
      </c>
      <c r="K229" s="49"/>
    </row>
    <row r="230" spans="1:11" ht="15" customHeight="1">
      <c r="A230" s="180"/>
      <c r="B230" s="181"/>
      <c r="C230" s="181"/>
      <c r="D230" s="181"/>
      <c r="E230" s="181"/>
      <c r="F230" s="181"/>
      <c r="J230" s="64">
        <f>J$223+J$225+J$227+J$229</f>
        <v>0</v>
      </c>
      <c r="K230" s="65"/>
    </row>
    <row r="231" spans="1:11" ht="18.75" customHeight="1">
      <c r="A231" s="54" t="s">
        <v>476</v>
      </c>
      <c r="B231" s="43"/>
      <c r="C231" s="55" t="s">
        <v>132</v>
      </c>
      <c r="D231" s="56" t="s">
        <v>48</v>
      </c>
      <c r="E231" s="57">
        <v>1</v>
      </c>
      <c r="F231" s="58"/>
      <c r="G231" s="59"/>
      <c r="H231" s="60"/>
      <c r="I231" s="60"/>
      <c r="J231" s="61">
        <f>IF(ISNUMBER($F231),IF(ISNUMBER(#REF!),ROUND($F231*#REF!,2),ROUND($F231*$E231,2)),IF(ISNUMBER(#REF!),ROUND($H231*#REF!,2),ROUND($H231*$E231,2)))</f>
        <v>0</v>
      </c>
      <c r="K231" s="49"/>
    </row>
    <row r="232" spans="1:11" ht="18.75" customHeight="1">
      <c r="A232" s="54" t="s">
        <v>477</v>
      </c>
      <c r="B232" s="43"/>
      <c r="C232" s="55" t="s">
        <v>478</v>
      </c>
      <c r="D232" s="45"/>
      <c r="E232" s="47"/>
      <c r="F232" s="47"/>
      <c r="G232" s="46"/>
      <c r="H232" s="46"/>
      <c r="I232" s="46"/>
      <c r="J232" s="48"/>
      <c r="K232" s="49"/>
    </row>
    <row r="233" spans="1:11" ht="27.75" customHeight="1">
      <c r="A233" s="54" t="s">
        <v>479</v>
      </c>
      <c r="B233" s="43"/>
      <c r="C233" s="63" t="s">
        <v>480</v>
      </c>
      <c r="D233" s="45"/>
      <c r="E233" s="47"/>
      <c r="F233" s="47"/>
      <c r="G233" s="46"/>
      <c r="H233" s="46"/>
      <c r="I233" s="46"/>
      <c r="J233" s="48"/>
      <c r="K233" s="49"/>
    </row>
    <row r="234" spans="1:11" ht="18.75" customHeight="1">
      <c r="A234" s="54" t="s">
        <v>481</v>
      </c>
      <c r="B234" s="43"/>
      <c r="C234" s="68" t="s">
        <v>482</v>
      </c>
      <c r="D234" s="45"/>
      <c r="E234" s="47"/>
      <c r="F234" s="47"/>
      <c r="G234" s="46"/>
      <c r="H234" s="46"/>
      <c r="I234" s="46"/>
      <c r="J234" s="48"/>
      <c r="K234" s="49"/>
    </row>
    <row r="235" spans="1:11" ht="18.75" customHeight="1">
      <c r="A235" s="54" t="s">
        <v>483</v>
      </c>
      <c r="B235" s="43"/>
      <c r="C235" s="69" t="s">
        <v>484</v>
      </c>
      <c r="D235" s="45"/>
      <c r="E235" s="47"/>
      <c r="F235" s="47"/>
      <c r="G235" s="46"/>
      <c r="H235" s="46"/>
      <c r="I235" s="46"/>
      <c r="J235" s="48"/>
      <c r="K235" s="49"/>
    </row>
    <row r="236" spans="1:11" ht="27.75" customHeight="1">
      <c r="A236" s="54" t="s">
        <v>485</v>
      </c>
      <c r="B236" s="43"/>
      <c r="C236" s="70" t="s">
        <v>486</v>
      </c>
      <c r="D236" s="56" t="s">
        <v>48</v>
      </c>
      <c r="E236" s="57">
        <v>3</v>
      </c>
      <c r="F236" s="58"/>
      <c r="G236" s="59"/>
      <c r="H236" s="60"/>
      <c r="I236" s="60"/>
      <c r="J236" s="61">
        <f>IF(ISNUMBER($F236),IF(ISNUMBER(#REF!),ROUND($F236*#REF!,2),ROUND($F236*$E236,2)),IF(ISNUMBER(#REF!),ROUND($H236*#REF!,2),ROUND($H236*$E236,2)))</f>
        <v>0</v>
      </c>
      <c r="K236" s="49"/>
    </row>
    <row r="237" spans="1:11" ht="15" customHeight="1">
      <c r="A237" s="180"/>
      <c r="B237" s="181"/>
      <c r="C237" s="181"/>
      <c r="D237" s="181"/>
      <c r="E237" s="181"/>
      <c r="F237" s="181"/>
      <c r="J237" s="64">
        <f>J$236</f>
        <v>0</v>
      </c>
      <c r="K237" s="65"/>
    </row>
    <row r="238" spans="1:11" ht="18.75" customHeight="1">
      <c r="A238" s="54" t="s">
        <v>487</v>
      </c>
      <c r="B238" s="43"/>
      <c r="C238" s="55" t="s">
        <v>488</v>
      </c>
      <c r="D238" s="45"/>
      <c r="E238" s="47"/>
      <c r="F238" s="47"/>
      <c r="G238" s="46"/>
      <c r="H238" s="46"/>
      <c r="I238" s="46"/>
      <c r="J238" s="48"/>
      <c r="K238" s="49"/>
    </row>
    <row r="239" spans="1:11" ht="39.75" customHeight="1">
      <c r="A239" s="54" t="s">
        <v>489</v>
      </c>
      <c r="B239" s="43"/>
      <c r="C239" s="63" t="s">
        <v>490</v>
      </c>
      <c r="D239" s="45"/>
      <c r="E239" s="47"/>
      <c r="F239" s="47"/>
      <c r="G239" s="46"/>
      <c r="H239" s="46"/>
      <c r="I239" s="46"/>
      <c r="J239" s="48"/>
      <c r="K239" s="49"/>
    </row>
    <row r="240" spans="1:11" ht="18.75" customHeight="1">
      <c r="A240" s="54" t="s">
        <v>491</v>
      </c>
      <c r="B240" s="43"/>
      <c r="C240" s="68" t="s">
        <v>492</v>
      </c>
      <c r="D240" s="56" t="s">
        <v>48</v>
      </c>
      <c r="E240" s="57">
        <v>1</v>
      </c>
      <c r="F240" s="58"/>
      <c r="G240" s="59"/>
      <c r="H240" s="60"/>
      <c r="I240" s="60"/>
      <c r="J240" s="61">
        <f>IF(ISNUMBER($F240),IF(ISNUMBER(#REF!),ROUND($F240*#REF!,2),ROUND($F240*$E240,2)),IF(ISNUMBER(#REF!),ROUND($H240*#REF!,2),ROUND($H240*$E240,2)))</f>
        <v>0</v>
      </c>
      <c r="K240" s="49"/>
    </row>
    <row r="241" spans="1:11" ht="18.75" customHeight="1">
      <c r="A241" s="54" t="s">
        <v>493</v>
      </c>
      <c r="B241" s="43"/>
      <c r="C241" s="63" t="s">
        <v>494</v>
      </c>
      <c r="D241" s="45"/>
      <c r="E241" s="47"/>
      <c r="F241" s="47"/>
      <c r="G241" s="46"/>
      <c r="H241" s="46"/>
      <c r="I241" s="46"/>
      <c r="J241" s="48"/>
      <c r="K241" s="49"/>
    </row>
    <row r="242" spans="1:11" ht="27.75" customHeight="1">
      <c r="A242" s="54" t="s">
        <v>495</v>
      </c>
      <c r="B242" s="43"/>
      <c r="C242" s="68" t="s">
        <v>496</v>
      </c>
      <c r="D242" s="56" t="s">
        <v>48</v>
      </c>
      <c r="E242" s="57">
        <v>1</v>
      </c>
      <c r="F242" s="58"/>
      <c r="G242" s="59"/>
      <c r="H242" s="60"/>
      <c r="I242" s="60"/>
      <c r="J242" s="61">
        <f>IF(ISNUMBER($F242),IF(ISNUMBER(#REF!),ROUND($F242*#REF!,2),ROUND($F242*$E242,2)),IF(ISNUMBER(#REF!),ROUND($H242*#REF!,2),ROUND($H242*$E242,2)))</f>
        <v>0</v>
      </c>
      <c r="K242" s="49"/>
    </row>
    <row r="243" spans="1:11" ht="27.75" customHeight="1">
      <c r="A243" s="54" t="s">
        <v>497</v>
      </c>
      <c r="B243" s="43"/>
      <c r="C243" s="68" t="s">
        <v>498</v>
      </c>
      <c r="D243" s="45"/>
      <c r="E243" s="47"/>
      <c r="F243" s="47"/>
      <c r="G243" s="46"/>
      <c r="H243" s="46"/>
      <c r="I243" s="46"/>
      <c r="J243" s="48"/>
      <c r="K243" s="49"/>
    </row>
    <row r="244" spans="1:11" ht="18.75" customHeight="1">
      <c r="A244" s="54" t="s">
        <v>499</v>
      </c>
      <c r="B244" s="43"/>
      <c r="C244" s="69" t="s">
        <v>500</v>
      </c>
      <c r="D244" s="45"/>
      <c r="E244" s="47"/>
      <c r="F244" s="47"/>
      <c r="G244" s="46"/>
      <c r="H244" s="46"/>
      <c r="I244" s="46"/>
      <c r="J244" s="48"/>
      <c r="K244" s="49"/>
    </row>
    <row r="245" spans="1:11" ht="27.75" customHeight="1">
      <c r="A245" s="54" t="s">
        <v>501</v>
      </c>
      <c r="B245" s="43"/>
      <c r="C245" s="70" t="s">
        <v>502</v>
      </c>
      <c r="D245" s="56" t="s">
        <v>48</v>
      </c>
      <c r="E245" s="57">
        <v>1</v>
      </c>
      <c r="F245" s="58"/>
      <c r="G245" s="59"/>
      <c r="H245" s="60"/>
      <c r="I245" s="60"/>
      <c r="J245" s="61">
        <f>IF(ISNUMBER($F245),IF(ISNUMBER(#REF!),ROUND($F245*#REF!,2),ROUND($F245*$E245,2)),IF(ISNUMBER(#REF!),ROUND($H245*#REF!,2),ROUND($H245*$E245,2)))</f>
        <v>0</v>
      </c>
      <c r="K245" s="49"/>
    </row>
    <row r="246" spans="1:11" ht="27.75" customHeight="1">
      <c r="A246" s="54" t="s">
        <v>503</v>
      </c>
      <c r="B246" s="43"/>
      <c r="C246" s="70" t="s">
        <v>504</v>
      </c>
      <c r="D246" s="56" t="s">
        <v>48</v>
      </c>
      <c r="E246" s="57">
        <v>1</v>
      </c>
      <c r="F246" s="58"/>
      <c r="G246" s="59"/>
      <c r="H246" s="60"/>
      <c r="I246" s="60"/>
      <c r="J246" s="61">
        <f>IF(ISNUMBER($F246),IF(ISNUMBER(#REF!),ROUND($F246*#REF!,2),ROUND($F246*$E246,2)),IF(ISNUMBER(#REF!),ROUND($H246*#REF!,2),ROUND($H246*$E246,2)))</f>
        <v>0</v>
      </c>
      <c r="K246" s="49"/>
    </row>
    <row r="247" spans="1:11" ht="27.75" customHeight="1">
      <c r="A247" s="54" t="s">
        <v>505</v>
      </c>
      <c r="B247" s="43"/>
      <c r="C247" s="70" t="s">
        <v>506</v>
      </c>
      <c r="D247" s="56" t="s">
        <v>48</v>
      </c>
      <c r="E247" s="57">
        <v>1</v>
      </c>
      <c r="F247" s="58"/>
      <c r="G247" s="59"/>
      <c r="H247" s="60"/>
      <c r="I247" s="60"/>
      <c r="J247" s="61">
        <f>IF(ISNUMBER($F247),IF(ISNUMBER(#REF!),ROUND($F247*#REF!,2),ROUND($F247*$E247,2)),IF(ISNUMBER(#REF!),ROUND($H247*#REF!,2),ROUND($H247*$E247,2)))</f>
        <v>0</v>
      </c>
      <c r="K247" s="49"/>
    </row>
    <row r="248" spans="1:11" ht="27.75" customHeight="1">
      <c r="A248" s="54" t="s">
        <v>507</v>
      </c>
      <c r="B248" s="43"/>
      <c r="C248" s="70" t="s">
        <v>508</v>
      </c>
      <c r="D248" s="56" t="s">
        <v>48</v>
      </c>
      <c r="E248" s="57">
        <v>2</v>
      </c>
      <c r="F248" s="58"/>
      <c r="G248" s="59"/>
      <c r="H248" s="60"/>
      <c r="I248" s="60"/>
      <c r="J248" s="61">
        <f>IF(ISNUMBER($F248),IF(ISNUMBER(#REF!),ROUND($F248*#REF!,2),ROUND($F248*$E248,2)),IF(ISNUMBER(#REF!),ROUND($H248*#REF!,2),ROUND($H248*$E248,2)))</f>
        <v>0</v>
      </c>
      <c r="K248" s="49"/>
    </row>
    <row r="249" spans="1:11" ht="27.75" customHeight="1">
      <c r="A249" s="54" t="s">
        <v>509</v>
      </c>
      <c r="B249" s="43"/>
      <c r="C249" s="70" t="s">
        <v>510</v>
      </c>
      <c r="D249" s="56" t="s">
        <v>48</v>
      </c>
      <c r="E249" s="57">
        <v>1</v>
      </c>
      <c r="F249" s="58"/>
      <c r="G249" s="59"/>
      <c r="H249" s="60"/>
      <c r="I249" s="60"/>
      <c r="J249" s="61">
        <f>IF(ISNUMBER($F249),IF(ISNUMBER(#REF!),ROUND($F249*#REF!,2),ROUND($F249*$E249,2)),IF(ISNUMBER(#REF!),ROUND($H249*#REF!,2),ROUND($H249*$E249,2)))</f>
        <v>0</v>
      </c>
      <c r="K249" s="49"/>
    </row>
    <row r="250" spans="1:11" ht="27.75" customHeight="1">
      <c r="A250" s="54" t="s">
        <v>511</v>
      </c>
      <c r="B250" s="43"/>
      <c r="C250" s="68" t="s">
        <v>512</v>
      </c>
      <c r="D250" s="45"/>
      <c r="E250" s="47"/>
      <c r="F250" s="47"/>
      <c r="G250" s="46"/>
      <c r="H250" s="46"/>
      <c r="I250" s="46"/>
      <c r="J250" s="48"/>
      <c r="K250" s="49"/>
    </row>
    <row r="251" spans="1:11" ht="18.75" customHeight="1">
      <c r="A251" s="54" t="s">
        <v>513</v>
      </c>
      <c r="B251" s="43"/>
      <c r="C251" s="69" t="s">
        <v>500</v>
      </c>
      <c r="D251" s="45"/>
      <c r="E251" s="47"/>
      <c r="F251" s="47"/>
      <c r="G251" s="46"/>
      <c r="H251" s="46"/>
      <c r="I251" s="46"/>
      <c r="J251" s="48"/>
      <c r="K251" s="49"/>
    </row>
    <row r="252" spans="1:11" ht="27.75" customHeight="1">
      <c r="A252" s="54" t="s">
        <v>514</v>
      </c>
      <c r="B252" s="43"/>
      <c r="C252" s="70" t="s">
        <v>502</v>
      </c>
      <c r="D252" s="56" t="s">
        <v>48</v>
      </c>
      <c r="E252" s="57">
        <v>2</v>
      </c>
      <c r="F252" s="58"/>
      <c r="G252" s="59"/>
      <c r="H252" s="60"/>
      <c r="I252" s="60"/>
      <c r="J252" s="61">
        <f>IF(ISNUMBER($F252),IF(ISNUMBER(#REF!),ROUND($F252*#REF!,2),ROUND($F252*$E252,2)),IF(ISNUMBER(#REF!),ROUND($H252*#REF!,2),ROUND($H252*$E252,2)))</f>
        <v>0</v>
      </c>
      <c r="K252" s="49"/>
    </row>
    <row r="253" spans="1:11" ht="27.75" customHeight="1">
      <c r="A253" s="54" t="s">
        <v>515</v>
      </c>
      <c r="B253" s="43"/>
      <c r="C253" s="70" t="s">
        <v>516</v>
      </c>
      <c r="D253" s="56" t="s">
        <v>48</v>
      </c>
      <c r="E253" s="57">
        <v>1</v>
      </c>
      <c r="F253" s="58"/>
      <c r="G253" s="59"/>
      <c r="H253" s="60"/>
      <c r="I253" s="60"/>
      <c r="J253" s="61">
        <f>IF(ISNUMBER($F253),IF(ISNUMBER(#REF!),ROUND($F253*#REF!,2),ROUND($F253*$E253,2)),IF(ISNUMBER(#REF!),ROUND($H253*#REF!,2),ROUND($H253*$E253,2)))</f>
        <v>0</v>
      </c>
      <c r="K253" s="49"/>
    </row>
    <row r="254" spans="1:11" ht="27.75" customHeight="1">
      <c r="A254" s="54" t="s">
        <v>517</v>
      </c>
      <c r="B254" s="43"/>
      <c r="C254" s="70" t="s">
        <v>518</v>
      </c>
      <c r="D254" s="56" t="s">
        <v>48</v>
      </c>
      <c r="E254" s="57">
        <v>2</v>
      </c>
      <c r="F254" s="58"/>
      <c r="G254" s="59"/>
      <c r="H254" s="60"/>
      <c r="I254" s="60"/>
      <c r="J254" s="61">
        <f>IF(ISNUMBER($F254),IF(ISNUMBER(#REF!),ROUND($F254*#REF!,2),ROUND($F254*$E254,2)),IF(ISNUMBER(#REF!),ROUND($H254*#REF!,2),ROUND($H254*$E254,2)))</f>
        <v>0</v>
      </c>
      <c r="K254" s="49"/>
    </row>
    <row r="255" spans="1:11" ht="27.75" customHeight="1">
      <c r="A255" s="54" t="s">
        <v>519</v>
      </c>
      <c r="B255" s="43"/>
      <c r="C255" s="70" t="s">
        <v>520</v>
      </c>
      <c r="D255" s="56" t="s">
        <v>48</v>
      </c>
      <c r="E255" s="57">
        <v>1</v>
      </c>
      <c r="F255" s="58"/>
      <c r="G255" s="59"/>
      <c r="H255" s="60"/>
      <c r="I255" s="60"/>
      <c r="J255" s="61">
        <f>IF(ISNUMBER($F255),IF(ISNUMBER(#REF!),ROUND($F255*#REF!,2),ROUND($F255*$E255,2)),IF(ISNUMBER(#REF!),ROUND($H255*#REF!,2),ROUND($H255*$E255,2)))</f>
        <v>0</v>
      </c>
      <c r="K255" s="49"/>
    </row>
    <row r="256" spans="1:11" ht="27.75" customHeight="1">
      <c r="A256" s="54" t="s">
        <v>521</v>
      </c>
      <c r="B256" s="43"/>
      <c r="C256" s="70" t="s">
        <v>522</v>
      </c>
      <c r="D256" s="56" t="s">
        <v>48</v>
      </c>
      <c r="E256" s="57">
        <v>1</v>
      </c>
      <c r="F256" s="58"/>
      <c r="G256" s="59"/>
      <c r="H256" s="60"/>
      <c r="I256" s="60"/>
      <c r="J256" s="61">
        <f>IF(ISNUMBER($F256),IF(ISNUMBER(#REF!),ROUND($F256*#REF!,2),ROUND($F256*$E256,2)),IF(ISNUMBER(#REF!),ROUND($H256*#REF!,2),ROUND($H256*$E256,2)))</f>
        <v>0</v>
      </c>
      <c r="K256" s="49"/>
    </row>
    <row r="257" spans="1:11" ht="27.75" customHeight="1">
      <c r="A257" s="54" t="s">
        <v>523</v>
      </c>
      <c r="B257" s="43"/>
      <c r="C257" s="70" t="s">
        <v>524</v>
      </c>
      <c r="D257" s="56" t="s">
        <v>48</v>
      </c>
      <c r="E257" s="57">
        <v>1</v>
      </c>
      <c r="F257" s="58"/>
      <c r="G257" s="59"/>
      <c r="H257" s="60"/>
      <c r="I257" s="60"/>
      <c r="J257" s="61">
        <f>IF(ISNUMBER($F257),IF(ISNUMBER(#REF!),ROUND($F257*#REF!,2),ROUND($F257*$E257,2)),IF(ISNUMBER(#REF!),ROUND($H257*#REF!,2),ROUND($H257*$E257,2)))</f>
        <v>0</v>
      </c>
      <c r="K257" s="49"/>
    </row>
    <row r="258" spans="1:11" ht="27.75" customHeight="1">
      <c r="A258" s="54" t="s">
        <v>525</v>
      </c>
      <c r="B258" s="43"/>
      <c r="C258" s="70" t="s">
        <v>526</v>
      </c>
      <c r="D258" s="56" t="s">
        <v>48</v>
      </c>
      <c r="E258" s="57">
        <v>8</v>
      </c>
      <c r="F258" s="58"/>
      <c r="G258" s="59"/>
      <c r="H258" s="60"/>
      <c r="I258" s="60"/>
      <c r="J258" s="61">
        <f>IF(ISNUMBER($F258),IF(ISNUMBER(#REF!),ROUND($F258*#REF!,2),ROUND($F258*$E258,2)),IF(ISNUMBER(#REF!),ROUND($H258*#REF!,2),ROUND($H258*$E258,2)))</f>
        <v>0</v>
      </c>
      <c r="K258" s="49"/>
    </row>
    <row r="259" spans="1:11" ht="27.75" customHeight="1">
      <c r="A259" s="54" t="s">
        <v>527</v>
      </c>
      <c r="B259" s="43"/>
      <c r="C259" s="70" t="s">
        <v>528</v>
      </c>
      <c r="D259" s="56" t="s">
        <v>48</v>
      </c>
      <c r="E259" s="57">
        <v>4</v>
      </c>
      <c r="F259" s="58"/>
      <c r="G259" s="59"/>
      <c r="H259" s="60"/>
      <c r="I259" s="60"/>
      <c r="J259" s="61">
        <f>IF(ISNUMBER($F259),IF(ISNUMBER(#REF!),ROUND($F259*#REF!,2),ROUND($F259*$E259,2)),IF(ISNUMBER(#REF!),ROUND($H259*#REF!,2),ROUND($H259*$E259,2)))</f>
        <v>0</v>
      </c>
      <c r="K259" s="49"/>
    </row>
    <row r="260" spans="1:11" ht="27.75" customHeight="1">
      <c r="A260" s="54" t="s">
        <v>529</v>
      </c>
      <c r="B260" s="43"/>
      <c r="C260" s="70" t="s">
        <v>530</v>
      </c>
      <c r="D260" s="56" t="s">
        <v>48</v>
      </c>
      <c r="E260" s="57">
        <v>10</v>
      </c>
      <c r="F260" s="58"/>
      <c r="G260" s="59"/>
      <c r="H260" s="60"/>
      <c r="I260" s="60"/>
      <c r="J260" s="61">
        <f>IF(ISNUMBER($F260),IF(ISNUMBER(#REF!),ROUND($F260*#REF!,2),ROUND($F260*$E260,2)),IF(ISNUMBER(#REF!),ROUND($H260*#REF!,2),ROUND($H260*$E260,2)))</f>
        <v>0</v>
      </c>
      <c r="K260" s="49"/>
    </row>
    <row r="261" spans="1:11" ht="27.75" customHeight="1">
      <c r="A261" s="54" t="s">
        <v>531</v>
      </c>
      <c r="B261" s="43"/>
      <c r="C261" s="70" t="s">
        <v>532</v>
      </c>
      <c r="D261" s="56" t="s">
        <v>48</v>
      </c>
      <c r="E261" s="57">
        <v>1</v>
      </c>
      <c r="F261" s="58"/>
      <c r="G261" s="59"/>
      <c r="H261" s="60"/>
      <c r="I261" s="60"/>
      <c r="J261" s="61">
        <f>IF(ISNUMBER($F261),IF(ISNUMBER(#REF!),ROUND($F261*#REF!,2),ROUND($F261*$E261,2)),IF(ISNUMBER(#REF!),ROUND($H261*#REF!,2),ROUND($H261*$E261,2)))</f>
        <v>0</v>
      </c>
      <c r="K261" s="49"/>
    </row>
    <row r="262" spans="1:11" ht="27.75" customHeight="1">
      <c r="A262" s="54" t="s">
        <v>533</v>
      </c>
      <c r="B262" s="43"/>
      <c r="C262" s="70" t="s">
        <v>534</v>
      </c>
      <c r="D262" s="56" t="s">
        <v>48</v>
      </c>
      <c r="E262" s="57">
        <v>3</v>
      </c>
      <c r="F262" s="58"/>
      <c r="G262" s="59"/>
      <c r="H262" s="60"/>
      <c r="I262" s="60"/>
      <c r="J262" s="61">
        <f>IF(ISNUMBER($F262),IF(ISNUMBER(#REF!),ROUND($F262*#REF!,2),ROUND($F262*$E262,2)),IF(ISNUMBER(#REF!),ROUND($H262*#REF!,2),ROUND($H262*$E262,2)))</f>
        <v>0</v>
      </c>
      <c r="K262" s="49"/>
    </row>
    <row r="263" spans="1:11" ht="15" customHeight="1">
      <c r="A263" s="180"/>
      <c r="B263" s="181"/>
      <c r="C263" s="181"/>
      <c r="D263" s="181"/>
      <c r="E263" s="181"/>
      <c r="F263" s="181"/>
      <c r="J263" s="64">
        <f>J$240+J$242+SUM(J$245:J$249)+SUM(J$252:J$262)</f>
        <v>0</v>
      </c>
      <c r="K263" s="65"/>
    </row>
    <row r="264" spans="1:11" ht="27.75" customHeight="1">
      <c r="A264" s="54" t="s">
        <v>535</v>
      </c>
      <c r="B264" s="43"/>
      <c r="C264" s="55" t="s">
        <v>536</v>
      </c>
      <c r="D264" s="45"/>
      <c r="E264" s="47"/>
      <c r="F264" s="47"/>
      <c r="G264" s="46"/>
      <c r="H264" s="46"/>
      <c r="I264" s="46"/>
      <c r="J264" s="48"/>
      <c r="K264" s="49"/>
    </row>
    <row r="265" spans="1:11" ht="18.75" customHeight="1">
      <c r="A265" s="54" t="s">
        <v>537</v>
      </c>
      <c r="B265" s="43"/>
      <c r="C265" s="55" t="s">
        <v>538</v>
      </c>
      <c r="D265" s="45"/>
      <c r="E265" s="47"/>
      <c r="F265" s="47"/>
      <c r="G265" s="46"/>
      <c r="H265" s="46"/>
      <c r="I265" s="46"/>
      <c r="J265" s="48"/>
      <c r="K265" s="49"/>
    </row>
    <row r="266" spans="1:11" ht="39.75" customHeight="1">
      <c r="A266" s="54" t="s">
        <v>539</v>
      </c>
      <c r="B266" s="43"/>
      <c r="C266" s="63" t="s">
        <v>540</v>
      </c>
      <c r="D266" s="56" t="s">
        <v>48</v>
      </c>
      <c r="E266" s="57">
        <v>1</v>
      </c>
      <c r="F266" s="58"/>
      <c r="G266" s="59"/>
      <c r="H266" s="60"/>
      <c r="I266" s="60"/>
      <c r="J266" s="61">
        <f>IF(ISNUMBER($F266),IF(ISNUMBER(#REF!),ROUND($F266*#REF!,2),ROUND($F266*$E266,2)),IF(ISNUMBER(#REF!),ROUND($H266*#REF!,2),ROUND($H266*$E266,2)))</f>
        <v>0</v>
      </c>
      <c r="K266" s="49"/>
    </row>
    <row r="267" spans="1:11" ht="18.75" customHeight="1">
      <c r="A267" s="54" t="s">
        <v>541</v>
      </c>
      <c r="B267" s="43"/>
      <c r="C267" s="63" t="s">
        <v>542</v>
      </c>
      <c r="D267" s="56" t="s">
        <v>33</v>
      </c>
      <c r="E267" s="57">
        <v>1</v>
      </c>
      <c r="F267" s="58"/>
      <c r="G267" s="59"/>
      <c r="H267" s="60"/>
      <c r="I267" s="60"/>
      <c r="J267" s="61">
        <f>IF(ISNUMBER($F267),IF(ISNUMBER(#REF!),ROUND($F267*#REF!,2),ROUND($F267*$E267,2)),IF(ISNUMBER(#REF!),ROUND($H267*#REF!,2),ROUND($H267*$E267,2)))</f>
        <v>0</v>
      </c>
      <c r="K267" s="49"/>
    </row>
    <row r="268" spans="1:11" ht="15" customHeight="1">
      <c r="A268" s="180"/>
      <c r="B268" s="181"/>
      <c r="C268" s="181"/>
      <c r="D268" s="181"/>
      <c r="E268" s="181"/>
      <c r="F268" s="181"/>
      <c r="J268" s="64">
        <f>SUM(J$266:J$267)</f>
        <v>0</v>
      </c>
      <c r="K268" s="65"/>
    </row>
    <row r="269" spans="1:11" ht="18.75" customHeight="1">
      <c r="A269" s="54" t="s">
        <v>543</v>
      </c>
      <c r="B269" s="43"/>
      <c r="C269" s="55" t="s">
        <v>121</v>
      </c>
      <c r="D269" s="45"/>
      <c r="E269" s="47"/>
      <c r="F269" s="47"/>
      <c r="G269" s="46"/>
      <c r="H269" s="46"/>
      <c r="I269" s="46"/>
      <c r="J269" s="48"/>
      <c r="K269" s="49"/>
    </row>
    <row r="270" spans="1:11" ht="18.75" customHeight="1">
      <c r="A270" s="54" t="s">
        <v>544</v>
      </c>
      <c r="B270" s="43"/>
      <c r="C270" s="63" t="s">
        <v>545</v>
      </c>
      <c r="D270" s="56" t="s">
        <v>48</v>
      </c>
      <c r="E270" s="57">
        <v>2</v>
      </c>
      <c r="F270" s="58"/>
      <c r="G270" s="59"/>
      <c r="H270" s="60"/>
      <c r="I270" s="60"/>
      <c r="J270" s="61">
        <f>IF(ISNUMBER($F270),IF(ISNUMBER(#REF!),ROUND($F270*#REF!,2),ROUND($F270*$E270,2)),IF(ISNUMBER(#REF!),ROUND($H270*#REF!,2),ROUND($H270*$E270,2)))</f>
        <v>0</v>
      </c>
      <c r="K270" s="49"/>
    </row>
    <row r="271" spans="1:11" ht="15" customHeight="1">
      <c r="A271" s="180"/>
      <c r="B271" s="181"/>
      <c r="C271" s="181"/>
      <c r="D271" s="181"/>
      <c r="E271" s="181"/>
      <c r="F271" s="181"/>
      <c r="J271" s="64">
        <f>J$270</f>
        <v>0</v>
      </c>
      <c r="K271" s="65"/>
    </row>
    <row r="272" spans="1:11" ht="15" customHeight="1">
      <c r="A272" s="180" t="s">
        <v>133</v>
      </c>
      <c r="B272" s="181"/>
      <c r="C272" s="181"/>
      <c r="D272" s="181"/>
      <c r="E272" s="181"/>
      <c r="F272" s="181"/>
      <c r="J272" s="64">
        <f>SUM(J$191:J$193)+SUM(J$195:J$197)+SUM(J$199:J$200)+J$203+J$206+J$208+SUM(J$210:J$211)+SUM(J$214:J$217)+J$223+J$225+J$227+J$229+J$231+J$236+J$240+J$242+SUM(J$245:J$249)+SUM(J$252:J$262)+SUM(J$266:J$267)+J$270</f>
        <v>0</v>
      </c>
      <c r="K272" s="65"/>
    </row>
    <row r="273" spans="1:11" ht="22.5" customHeight="1">
      <c r="A273" s="52" t="s">
        <v>546</v>
      </c>
      <c r="B273" s="43"/>
      <c r="C273" s="53" t="s">
        <v>134</v>
      </c>
      <c r="D273" s="45"/>
      <c r="E273" s="47"/>
      <c r="F273" s="47"/>
      <c r="G273" s="46"/>
      <c r="H273" s="46"/>
      <c r="I273" s="46"/>
      <c r="J273" s="48"/>
      <c r="K273" s="49"/>
    </row>
    <row r="274" spans="1:11" ht="18.75" customHeight="1">
      <c r="A274" s="54" t="s">
        <v>547</v>
      </c>
      <c r="B274" s="43"/>
      <c r="C274" s="55" t="s">
        <v>135</v>
      </c>
      <c r="D274" s="56" t="s">
        <v>44</v>
      </c>
      <c r="E274" s="66">
        <v>100</v>
      </c>
      <c r="F274" s="58"/>
      <c r="G274" s="59"/>
      <c r="H274" s="60"/>
      <c r="I274" s="60"/>
      <c r="J274" s="61">
        <f>IF(ISNUMBER($F274),IF(ISNUMBER(#REF!),ROUND($F274*#REF!,2),ROUND($F274*$E274,2)),IF(ISNUMBER(#REF!),ROUND($H274*#REF!,2),ROUND($H274*$E274,2)))</f>
        <v>0</v>
      </c>
      <c r="K274" s="49"/>
    </row>
    <row r="275" spans="1:11" ht="18.75" customHeight="1">
      <c r="A275" s="103" t="s">
        <v>548</v>
      </c>
      <c r="B275" s="97"/>
      <c r="C275" s="104" t="s">
        <v>136</v>
      </c>
      <c r="D275" s="99"/>
      <c r="E275" s="101"/>
      <c r="F275" s="101"/>
      <c r="G275" s="100"/>
      <c r="H275" s="100"/>
      <c r="I275" s="100"/>
      <c r="J275" s="102"/>
      <c r="K275" s="49"/>
    </row>
    <row r="276" spans="1:11" ht="18.75" customHeight="1">
      <c r="A276" s="103" t="s">
        <v>549</v>
      </c>
      <c r="B276" s="97"/>
      <c r="C276" s="105" t="s">
        <v>137</v>
      </c>
      <c r="D276" s="106" t="s">
        <v>40</v>
      </c>
      <c r="E276" s="122"/>
      <c r="F276" s="144"/>
      <c r="G276" s="127"/>
      <c r="H276" s="128"/>
      <c r="I276" s="128"/>
      <c r="J276" s="129"/>
      <c r="K276" s="49"/>
    </row>
    <row r="277" spans="1:11" ht="18.75" customHeight="1">
      <c r="A277" s="103" t="s">
        <v>550</v>
      </c>
      <c r="B277" s="97"/>
      <c r="C277" s="105" t="s">
        <v>551</v>
      </c>
      <c r="D277" s="106" t="s">
        <v>40</v>
      </c>
      <c r="E277" s="122"/>
      <c r="F277" s="144"/>
      <c r="G277" s="127"/>
      <c r="H277" s="128"/>
      <c r="I277" s="128"/>
      <c r="J277" s="129"/>
      <c r="K277" s="49"/>
    </row>
    <row r="278" spans="1:11" ht="18.75" customHeight="1">
      <c r="A278" s="103" t="s">
        <v>552</v>
      </c>
      <c r="B278" s="97"/>
      <c r="C278" s="105" t="s">
        <v>139</v>
      </c>
      <c r="D278" s="106" t="s">
        <v>46</v>
      </c>
      <c r="E278" s="123"/>
      <c r="F278" s="144"/>
      <c r="G278" s="127"/>
      <c r="H278" s="128"/>
      <c r="I278" s="128"/>
      <c r="J278" s="129"/>
      <c r="K278" s="49"/>
    </row>
    <row r="279" spans="1:11" ht="15" customHeight="1">
      <c r="A279" s="180"/>
      <c r="B279" s="181"/>
      <c r="C279" s="181"/>
      <c r="D279" s="181"/>
      <c r="E279" s="181"/>
      <c r="F279" s="181"/>
      <c r="J279" s="64">
        <f>SUM(J$276:J$278)</f>
        <v>0</v>
      </c>
      <c r="K279" s="65"/>
    </row>
    <row r="280" spans="1:11" ht="27.75" customHeight="1">
      <c r="A280" s="54" t="s">
        <v>553</v>
      </c>
      <c r="B280" s="43"/>
      <c r="C280" s="55" t="s">
        <v>554</v>
      </c>
      <c r="D280" s="56" t="s">
        <v>46</v>
      </c>
      <c r="E280" s="66">
        <v>10450</v>
      </c>
      <c r="F280" s="58"/>
      <c r="G280" s="59"/>
      <c r="H280" s="60"/>
      <c r="I280" s="60"/>
      <c r="J280" s="61">
        <f>IF(ISNUMBER($F280),IF(ISNUMBER(#REF!),ROUND($F280*#REF!,2),ROUND($F280*$E280,2)),IF(ISNUMBER(#REF!),ROUND($H280*#REF!,2),ROUND($H280*$E280,2)))</f>
        <v>0</v>
      </c>
      <c r="K280" s="49"/>
    </row>
    <row r="281" spans="1:11" ht="18.75" customHeight="1">
      <c r="A281" s="87" t="s">
        <v>555</v>
      </c>
      <c r="B281" s="81"/>
      <c r="C281" s="88" t="s">
        <v>140</v>
      </c>
      <c r="D281" s="83"/>
      <c r="E281" s="85"/>
      <c r="F281" s="85"/>
      <c r="G281" s="84"/>
      <c r="H281" s="84"/>
      <c r="I281" s="84"/>
      <c r="J281" s="86"/>
      <c r="K281" s="49"/>
    </row>
    <row r="282" spans="1:11" ht="18.75" customHeight="1">
      <c r="A282" s="87" t="s">
        <v>556</v>
      </c>
      <c r="B282" s="81"/>
      <c r="C282" s="95" t="s">
        <v>141</v>
      </c>
      <c r="D282" s="89" t="s">
        <v>46</v>
      </c>
      <c r="E282" s="121"/>
      <c r="F282" s="145"/>
      <c r="G282" s="124"/>
      <c r="H282" s="125"/>
      <c r="I282" s="125"/>
      <c r="J282" s="126"/>
      <c r="K282" s="49"/>
    </row>
    <row r="283" spans="1:11" ht="18.75" customHeight="1">
      <c r="A283" s="87" t="s">
        <v>557</v>
      </c>
      <c r="B283" s="81"/>
      <c r="C283" s="95" t="s">
        <v>142</v>
      </c>
      <c r="D283" s="89" t="s">
        <v>46</v>
      </c>
      <c r="E283" s="121"/>
      <c r="F283" s="145"/>
      <c r="G283" s="124"/>
      <c r="H283" s="125"/>
      <c r="I283" s="125"/>
      <c r="J283" s="126"/>
      <c r="K283" s="49"/>
    </row>
    <row r="284" spans="1:11" ht="18.75" customHeight="1">
      <c r="A284" s="87" t="s">
        <v>558</v>
      </c>
      <c r="B284" s="81"/>
      <c r="C284" s="95" t="s">
        <v>143</v>
      </c>
      <c r="D284" s="89" t="s">
        <v>46</v>
      </c>
      <c r="E284" s="121"/>
      <c r="F284" s="145"/>
      <c r="G284" s="124"/>
      <c r="H284" s="125"/>
      <c r="I284" s="125"/>
      <c r="J284" s="126"/>
      <c r="K284" s="49"/>
    </row>
    <row r="285" spans="1:11" ht="15" customHeight="1">
      <c r="A285" s="180"/>
      <c r="B285" s="181"/>
      <c r="C285" s="181"/>
      <c r="D285" s="181"/>
      <c r="E285" s="181"/>
      <c r="F285" s="181"/>
      <c r="J285" s="64">
        <f>SUM(J$282:J$284)</f>
        <v>0</v>
      </c>
      <c r="K285" s="65"/>
    </row>
    <row r="286" spans="1:11" ht="18.75" customHeight="1">
      <c r="A286" s="54" t="s">
        <v>559</v>
      </c>
      <c r="B286" s="43"/>
      <c r="C286" s="55" t="s">
        <v>144</v>
      </c>
      <c r="D286" s="45"/>
      <c r="E286" s="47"/>
      <c r="F286" s="47"/>
      <c r="G286" s="46"/>
      <c r="H286" s="46"/>
      <c r="I286" s="46"/>
      <c r="J286" s="48"/>
      <c r="K286" s="49"/>
    </row>
    <row r="287" spans="1:11" ht="18.75" customHeight="1">
      <c r="A287" s="54" t="s">
        <v>560</v>
      </c>
      <c r="B287" s="43"/>
      <c r="C287" s="63" t="s">
        <v>145</v>
      </c>
      <c r="D287" s="56" t="s">
        <v>46</v>
      </c>
      <c r="E287" s="66">
        <v>3845</v>
      </c>
      <c r="F287" s="58"/>
      <c r="G287" s="59"/>
      <c r="H287" s="60"/>
      <c r="I287" s="60"/>
      <c r="J287" s="61">
        <f>IF(ISNUMBER($F287),IF(ISNUMBER(#REF!),ROUND($F287*#REF!,2),ROUND($F287*$E287,2)),IF(ISNUMBER(#REF!),ROUND($H287*#REF!,2),ROUND($H287*$E287,2)))</f>
        <v>0</v>
      </c>
      <c r="K287" s="49"/>
    </row>
    <row r="288" spans="1:11" ht="18.75" customHeight="1">
      <c r="A288" s="54" t="s">
        <v>561</v>
      </c>
      <c r="B288" s="43"/>
      <c r="C288" s="63" t="s">
        <v>146</v>
      </c>
      <c r="D288" s="56" t="s">
        <v>46</v>
      </c>
      <c r="E288" s="66">
        <v>3845</v>
      </c>
      <c r="F288" s="58"/>
      <c r="G288" s="59"/>
      <c r="H288" s="60"/>
      <c r="I288" s="60"/>
      <c r="J288" s="61">
        <f>IF(ISNUMBER($F288),IF(ISNUMBER(#REF!),ROUND($F288*#REF!,2),ROUND($F288*$E288,2)),IF(ISNUMBER(#REF!),ROUND($H288*#REF!,2),ROUND($H288*$E288,2)))</f>
        <v>0</v>
      </c>
      <c r="K288" s="49"/>
    </row>
    <row r="289" spans="1:11" ht="18.75" customHeight="1">
      <c r="A289" s="54" t="s">
        <v>562</v>
      </c>
      <c r="B289" s="43"/>
      <c r="C289" s="63" t="s">
        <v>563</v>
      </c>
      <c r="D289" s="56" t="s">
        <v>46</v>
      </c>
      <c r="E289" s="66">
        <v>320</v>
      </c>
      <c r="F289" s="58"/>
      <c r="G289" s="59"/>
      <c r="H289" s="60"/>
      <c r="I289" s="60"/>
      <c r="J289" s="61">
        <f>IF(ISNUMBER($F289),IF(ISNUMBER(#REF!),ROUND($F289*#REF!,2),ROUND($F289*$E289,2)),IF(ISNUMBER(#REF!),ROUND($H289*#REF!,2),ROUND($H289*$E289,2)))</f>
        <v>0</v>
      </c>
      <c r="K289" s="49"/>
    </row>
    <row r="290" spans="1:11" ht="15" customHeight="1">
      <c r="A290" s="180"/>
      <c r="B290" s="181"/>
      <c r="C290" s="181"/>
      <c r="D290" s="181"/>
      <c r="E290" s="181"/>
      <c r="F290" s="181"/>
      <c r="J290" s="64">
        <f>SUM(J$287:J$289)</f>
        <v>0</v>
      </c>
      <c r="K290" s="65"/>
    </row>
    <row r="291" spans="1:11" ht="18.75" customHeight="1">
      <c r="A291" s="87" t="s">
        <v>564</v>
      </c>
      <c r="B291" s="81"/>
      <c r="C291" s="88" t="s">
        <v>147</v>
      </c>
      <c r="D291" s="83"/>
      <c r="E291" s="85"/>
      <c r="F291" s="85"/>
      <c r="G291" s="84"/>
      <c r="H291" s="84"/>
      <c r="I291" s="84"/>
      <c r="J291" s="86"/>
      <c r="K291" s="49"/>
    </row>
    <row r="292" spans="1:11" ht="18.75" customHeight="1">
      <c r="A292" s="87" t="s">
        <v>565</v>
      </c>
      <c r="B292" s="81"/>
      <c r="C292" s="95" t="s">
        <v>148</v>
      </c>
      <c r="D292" s="89" t="s">
        <v>46</v>
      </c>
      <c r="E292" s="121"/>
      <c r="F292" s="145"/>
      <c r="G292" s="124"/>
      <c r="H292" s="125"/>
      <c r="I292" s="125"/>
      <c r="J292" s="126"/>
      <c r="K292" s="49"/>
    </row>
    <row r="293" spans="1:11" ht="15" customHeight="1">
      <c r="A293" s="180"/>
      <c r="B293" s="181"/>
      <c r="C293" s="181"/>
      <c r="D293" s="181"/>
      <c r="E293" s="181"/>
      <c r="F293" s="181"/>
      <c r="J293" s="64">
        <f>J$292</f>
        <v>0</v>
      </c>
      <c r="K293" s="65"/>
    </row>
    <row r="294" spans="1:11" ht="18.75" customHeight="1">
      <c r="A294" s="54" t="s">
        <v>566</v>
      </c>
      <c r="B294" s="43"/>
      <c r="C294" s="55" t="s">
        <v>567</v>
      </c>
      <c r="D294" s="45"/>
      <c r="E294" s="47"/>
      <c r="F294" s="47"/>
      <c r="G294" s="46"/>
      <c r="H294" s="46"/>
      <c r="I294" s="46"/>
      <c r="J294" s="48"/>
      <c r="K294" s="49"/>
    </row>
    <row r="295" spans="1:11" ht="18.75" customHeight="1">
      <c r="A295" s="54" t="s">
        <v>568</v>
      </c>
      <c r="B295" s="43"/>
      <c r="C295" s="63" t="s">
        <v>569</v>
      </c>
      <c r="D295" s="56" t="s">
        <v>44</v>
      </c>
      <c r="E295" s="66">
        <v>40</v>
      </c>
      <c r="F295" s="58"/>
      <c r="G295" s="59"/>
      <c r="H295" s="60"/>
      <c r="I295" s="60"/>
      <c r="J295" s="61">
        <f>IF(ISNUMBER($F295),IF(ISNUMBER(#REF!),ROUND($F295*#REF!,2),ROUND($F295*$E295,2)),IF(ISNUMBER(#REF!),ROUND($H295*#REF!,2),ROUND($H295*$E295,2)))</f>
        <v>0</v>
      </c>
      <c r="K295" s="49"/>
    </row>
    <row r="296" spans="1:11" ht="18.75" customHeight="1">
      <c r="A296" s="54" t="s">
        <v>570</v>
      </c>
      <c r="B296" s="43"/>
      <c r="C296" s="63" t="s">
        <v>571</v>
      </c>
      <c r="D296" s="56" t="s">
        <v>44</v>
      </c>
      <c r="E296" s="66">
        <v>140</v>
      </c>
      <c r="F296" s="58"/>
      <c r="G296" s="59"/>
      <c r="H296" s="60"/>
      <c r="I296" s="60"/>
      <c r="J296" s="61">
        <f>IF(ISNUMBER($F296),IF(ISNUMBER(#REF!),ROUND($F296*#REF!,2),ROUND($F296*$E296,2)),IF(ISNUMBER(#REF!),ROUND($H296*#REF!,2),ROUND($H296*$E296,2)))</f>
        <v>0</v>
      </c>
      <c r="K296" s="49"/>
    </row>
    <row r="297" spans="1:11" ht="15" customHeight="1">
      <c r="A297" s="180"/>
      <c r="B297" s="181"/>
      <c r="C297" s="181"/>
      <c r="D297" s="181"/>
      <c r="E297" s="181"/>
      <c r="F297" s="181"/>
      <c r="J297" s="64">
        <f>SUM(J$295:J$296)</f>
        <v>0</v>
      </c>
      <c r="K297" s="65"/>
    </row>
    <row r="298" spans="1:11" ht="18.75" customHeight="1">
      <c r="A298" s="54" t="s">
        <v>572</v>
      </c>
      <c r="B298" s="43"/>
      <c r="C298" s="55" t="s">
        <v>149</v>
      </c>
      <c r="D298" s="56"/>
      <c r="E298" s="66"/>
      <c r="F298" s="58"/>
      <c r="G298" s="59"/>
      <c r="H298" s="60"/>
      <c r="I298" s="60"/>
      <c r="J298" s="61"/>
      <c r="K298" s="49"/>
    </row>
    <row r="299" spans="1:11" ht="27.75" customHeight="1">
      <c r="A299" s="54" t="s">
        <v>573</v>
      </c>
      <c r="B299" s="43"/>
      <c r="C299" s="63" t="s">
        <v>150</v>
      </c>
      <c r="D299" s="56" t="s">
        <v>46</v>
      </c>
      <c r="E299" s="66">
        <v>6970</v>
      </c>
      <c r="F299" s="58"/>
      <c r="G299" s="59"/>
      <c r="H299" s="60"/>
      <c r="I299" s="60"/>
      <c r="J299" s="61">
        <f>IF(ISNUMBER($F299),IF(ISNUMBER(#REF!),ROUND($F299*#REF!,2),ROUND($F299*$E299,2)),IF(ISNUMBER(#REF!),ROUND($H299*#REF!,2),ROUND($H299*$E299,2)))</f>
        <v>0</v>
      </c>
      <c r="K299" s="49"/>
    </row>
    <row r="300" spans="1:11" ht="15" customHeight="1">
      <c r="A300" s="180"/>
      <c r="B300" s="181"/>
      <c r="C300" s="181"/>
      <c r="D300" s="181"/>
      <c r="E300" s="181"/>
      <c r="F300" s="181"/>
      <c r="J300" s="64">
        <f>J$299</f>
        <v>0</v>
      </c>
      <c r="K300" s="65"/>
    </row>
    <row r="301" spans="1:11" ht="18.75" customHeight="1">
      <c r="A301" s="54" t="s">
        <v>574</v>
      </c>
      <c r="B301" s="43"/>
      <c r="C301" s="55" t="s">
        <v>151</v>
      </c>
      <c r="D301" s="45"/>
      <c r="E301" s="47"/>
      <c r="F301" s="47"/>
      <c r="G301" s="46"/>
      <c r="H301" s="46"/>
      <c r="I301" s="46"/>
      <c r="J301" s="48"/>
      <c r="K301" s="49"/>
    </row>
    <row r="302" spans="1:11" ht="18.75" customHeight="1">
      <c r="A302" s="54" t="s">
        <v>575</v>
      </c>
      <c r="B302" s="43"/>
      <c r="C302" s="63" t="s">
        <v>152</v>
      </c>
      <c r="D302" s="45"/>
      <c r="E302" s="47"/>
      <c r="F302" s="47"/>
      <c r="G302" s="46"/>
      <c r="H302" s="46"/>
      <c r="I302" s="46"/>
      <c r="J302" s="48"/>
      <c r="K302" s="49"/>
    </row>
    <row r="303" spans="1:11" ht="27.75" customHeight="1">
      <c r="A303" s="54" t="s">
        <v>576</v>
      </c>
      <c r="B303" s="43"/>
      <c r="C303" s="68" t="s">
        <v>153</v>
      </c>
      <c r="D303" s="56" t="s">
        <v>44</v>
      </c>
      <c r="E303" s="66">
        <v>2300</v>
      </c>
      <c r="F303" s="58"/>
      <c r="G303" s="59"/>
      <c r="H303" s="60"/>
      <c r="I303" s="60"/>
      <c r="J303" s="61">
        <f>IF(ISNUMBER($F303),IF(ISNUMBER(#REF!),ROUND($F303*#REF!,2),ROUND($F303*$E303,2)),IF(ISNUMBER(#REF!),ROUND($H303*#REF!,2),ROUND($H303*$E303,2)))</f>
        <v>0</v>
      </c>
      <c r="K303" s="49"/>
    </row>
    <row r="304" spans="1:11" ht="15" customHeight="1">
      <c r="A304" s="180"/>
      <c r="B304" s="181"/>
      <c r="C304" s="181"/>
      <c r="D304" s="181"/>
      <c r="E304" s="181"/>
      <c r="F304" s="181"/>
      <c r="J304" s="64">
        <f>J$303</f>
        <v>0</v>
      </c>
      <c r="K304" s="65"/>
    </row>
    <row r="305" spans="1:11" ht="18.75" customHeight="1">
      <c r="A305" s="54" t="s">
        <v>577</v>
      </c>
      <c r="B305" s="43"/>
      <c r="C305" s="55" t="s">
        <v>154</v>
      </c>
      <c r="D305" s="45"/>
      <c r="E305" s="47"/>
      <c r="F305" s="47"/>
      <c r="G305" s="46"/>
      <c r="H305" s="46"/>
      <c r="I305" s="46"/>
      <c r="J305" s="48"/>
      <c r="K305" s="49"/>
    </row>
    <row r="306" spans="1:11" ht="18.75" customHeight="1">
      <c r="A306" s="54" t="s">
        <v>578</v>
      </c>
      <c r="B306" s="43"/>
      <c r="C306" s="63" t="s">
        <v>47</v>
      </c>
      <c r="D306" s="56" t="s">
        <v>48</v>
      </c>
      <c r="E306" s="57">
        <v>10</v>
      </c>
      <c r="F306" s="58"/>
      <c r="G306" s="59"/>
      <c r="H306" s="60"/>
      <c r="I306" s="60"/>
      <c r="J306" s="61">
        <f>IF(ISNUMBER($F306),IF(ISNUMBER(#REF!),ROUND($F306*#REF!,2),ROUND($F306*$E306,2)),IF(ISNUMBER(#REF!),ROUND($H306*#REF!,2),ROUND($H306*$E306,2)))</f>
        <v>0</v>
      </c>
      <c r="K306" s="49"/>
    </row>
    <row r="307" spans="1:11" ht="18.75" customHeight="1">
      <c r="A307" s="54" t="s">
        <v>579</v>
      </c>
      <c r="B307" s="43"/>
      <c r="C307" s="63" t="s">
        <v>49</v>
      </c>
      <c r="D307" s="56" t="s">
        <v>48</v>
      </c>
      <c r="E307" s="57">
        <v>1</v>
      </c>
      <c r="F307" s="58"/>
      <c r="G307" s="59"/>
      <c r="H307" s="60"/>
      <c r="I307" s="60"/>
      <c r="J307" s="61">
        <f>IF(ISNUMBER($F307),IF(ISNUMBER(#REF!),ROUND($F307*#REF!,2),ROUND($F307*$E307,2)),IF(ISNUMBER(#REF!),ROUND($H307*#REF!,2),ROUND($H307*$E307,2)))</f>
        <v>0</v>
      </c>
      <c r="K307" s="49"/>
    </row>
    <row r="308" spans="1:11" ht="15" customHeight="1">
      <c r="A308" s="180"/>
      <c r="B308" s="181"/>
      <c r="C308" s="181"/>
      <c r="D308" s="181"/>
      <c r="E308" s="181"/>
      <c r="F308" s="181"/>
      <c r="J308" s="64">
        <f>SUM(J$306:J$307)</f>
        <v>0</v>
      </c>
      <c r="K308" s="65"/>
    </row>
    <row r="309" spans="1:11" ht="18.75" customHeight="1">
      <c r="A309" s="54" t="s">
        <v>580</v>
      </c>
      <c r="B309" s="43"/>
      <c r="C309" s="55" t="s">
        <v>155</v>
      </c>
      <c r="D309" s="45"/>
      <c r="E309" s="47"/>
      <c r="F309" s="47"/>
      <c r="G309" s="46"/>
      <c r="H309" s="46"/>
      <c r="I309" s="46"/>
      <c r="J309" s="48"/>
      <c r="K309" s="49"/>
    </row>
    <row r="310" spans="1:11" ht="18.75" customHeight="1">
      <c r="A310" s="54" t="s">
        <v>581</v>
      </c>
      <c r="B310" s="43"/>
      <c r="C310" s="63" t="s">
        <v>156</v>
      </c>
      <c r="D310" s="56" t="s">
        <v>48</v>
      </c>
      <c r="E310" s="57">
        <v>5</v>
      </c>
      <c r="F310" s="58"/>
      <c r="G310" s="59"/>
      <c r="H310" s="60"/>
      <c r="I310" s="60"/>
      <c r="J310" s="61">
        <f>IF(ISNUMBER($F310),IF(ISNUMBER(#REF!),ROUND($F310*#REF!,2),ROUND($F310*$E310,2)),IF(ISNUMBER(#REF!),ROUND($H310*#REF!,2),ROUND($H310*$E310,2)))</f>
        <v>0</v>
      </c>
      <c r="K310" s="49"/>
    </row>
    <row r="311" spans="1:11" ht="18.75" customHeight="1">
      <c r="A311" s="54" t="s">
        <v>582</v>
      </c>
      <c r="B311" s="43"/>
      <c r="C311" s="63" t="s">
        <v>49</v>
      </c>
      <c r="D311" s="56" t="s">
        <v>48</v>
      </c>
      <c r="E311" s="57">
        <v>3</v>
      </c>
      <c r="F311" s="58"/>
      <c r="G311" s="59"/>
      <c r="H311" s="60"/>
      <c r="I311" s="60"/>
      <c r="J311" s="61">
        <f>IF(ISNUMBER($F311),IF(ISNUMBER(#REF!),ROUND($F311*#REF!,2),ROUND($F311*$E311,2)),IF(ISNUMBER(#REF!),ROUND($H311*#REF!,2),ROUND($H311*$E311,2)))</f>
        <v>0</v>
      </c>
      <c r="K311" s="49"/>
    </row>
    <row r="312" spans="1:11" ht="15" customHeight="1">
      <c r="A312" s="180"/>
      <c r="B312" s="181"/>
      <c r="C312" s="181"/>
      <c r="D312" s="181"/>
      <c r="E312" s="181"/>
      <c r="F312" s="181"/>
      <c r="J312" s="64">
        <f>SUM(J$310:J$311)</f>
        <v>0</v>
      </c>
      <c r="K312" s="65"/>
    </row>
    <row r="313" spans="1:11" ht="18.75" customHeight="1">
      <c r="A313" s="54" t="s">
        <v>583</v>
      </c>
      <c r="B313" s="43"/>
      <c r="C313" s="55" t="s">
        <v>157</v>
      </c>
      <c r="D313" s="56" t="s">
        <v>48</v>
      </c>
      <c r="E313" s="57">
        <v>1</v>
      </c>
      <c r="F313" s="58"/>
      <c r="G313" s="59"/>
      <c r="H313" s="60"/>
      <c r="I313" s="60"/>
      <c r="J313" s="61">
        <f>IF(ISNUMBER($F313),IF(ISNUMBER(#REF!),ROUND($F313*#REF!,2),ROUND($F313*$E313,2)),IF(ISNUMBER(#REF!),ROUND($H313*#REF!,2),ROUND($H313*$E313,2)))</f>
        <v>0</v>
      </c>
      <c r="K313" s="49"/>
    </row>
    <row r="314" spans="1:11" ht="15" customHeight="1">
      <c r="A314" s="180" t="s">
        <v>158</v>
      </c>
      <c r="B314" s="181"/>
      <c r="C314" s="181"/>
      <c r="D314" s="181"/>
      <c r="E314" s="181"/>
      <c r="F314" s="181"/>
      <c r="J314" s="64">
        <f>J$274+SUM(J$276:J$278)+J$280+SUM(J$282:J$284)+SUM(J$287:J$289)+J$292+SUM(J$295:J$296)+SUM(J$298:J$299)+J$303+SUM(J$306:J$307)+SUM(J$310:J$311)+J$313</f>
        <v>0</v>
      </c>
      <c r="K314" s="65"/>
    </row>
    <row r="315" spans="1:11" ht="22.5" customHeight="1">
      <c r="A315" s="52" t="s">
        <v>584</v>
      </c>
      <c r="B315" s="43"/>
      <c r="C315" s="53" t="s">
        <v>173</v>
      </c>
      <c r="D315" s="45"/>
      <c r="E315" s="47"/>
      <c r="F315" s="47"/>
      <c r="G315" s="46"/>
      <c r="H315" s="46"/>
      <c r="I315" s="46"/>
      <c r="J315" s="48"/>
      <c r="K315" s="49"/>
    </row>
    <row r="316" spans="1:11" ht="18.75" customHeight="1">
      <c r="A316" s="54" t="s">
        <v>585</v>
      </c>
      <c r="B316" s="43"/>
      <c r="C316" s="55" t="s">
        <v>174</v>
      </c>
      <c r="D316" s="45"/>
      <c r="E316" s="47"/>
      <c r="F316" s="47"/>
      <c r="G316" s="46"/>
      <c r="H316" s="46"/>
      <c r="I316" s="46"/>
      <c r="J316" s="48"/>
      <c r="K316" s="49"/>
    </row>
    <row r="317" spans="1:11" ht="18.75" customHeight="1">
      <c r="A317" s="54" t="s">
        <v>586</v>
      </c>
      <c r="B317" s="43"/>
      <c r="C317" s="63" t="s">
        <v>175</v>
      </c>
      <c r="D317" s="56" t="s">
        <v>44</v>
      </c>
      <c r="E317" s="66">
        <v>11</v>
      </c>
      <c r="F317" s="58"/>
      <c r="G317" s="59"/>
      <c r="H317" s="60"/>
      <c r="I317" s="60"/>
      <c r="J317" s="61">
        <f>IF(ISNUMBER($F317),IF(ISNUMBER(#REF!),ROUND($F317*#REF!,2),ROUND($F317*$E317,2)),IF(ISNUMBER(#REF!),ROUND($H317*#REF!,2),ROUND($H317*$E317,2)))</f>
        <v>0</v>
      </c>
      <c r="K317" s="49"/>
    </row>
    <row r="318" spans="1:11" ht="15" customHeight="1">
      <c r="A318" s="180"/>
      <c r="B318" s="181"/>
      <c r="C318" s="181"/>
      <c r="D318" s="181"/>
      <c r="E318" s="181"/>
      <c r="F318" s="181"/>
      <c r="J318" s="64">
        <f>J$317</f>
        <v>0</v>
      </c>
      <c r="K318" s="65"/>
    </row>
    <row r="319" spans="1:11" ht="18.75" customHeight="1">
      <c r="A319" s="54" t="s">
        <v>587</v>
      </c>
      <c r="B319" s="43"/>
      <c r="C319" s="55" t="s">
        <v>176</v>
      </c>
      <c r="D319" s="56" t="s">
        <v>46</v>
      </c>
      <c r="E319" s="66">
        <v>14</v>
      </c>
      <c r="F319" s="58"/>
      <c r="G319" s="59"/>
      <c r="H319" s="60"/>
      <c r="I319" s="60"/>
      <c r="J319" s="61">
        <f>IF(ISNUMBER($F319),IF(ISNUMBER(#REF!),ROUND($F319*#REF!,2),ROUND($F319*$E319,2)),IF(ISNUMBER(#REF!),ROUND($H319*#REF!,2),ROUND($H319*$E319,2)))</f>
        <v>0</v>
      </c>
      <c r="K319" s="49"/>
    </row>
    <row r="320" spans="1:11" ht="18.75" customHeight="1">
      <c r="A320" s="54" t="s">
        <v>588</v>
      </c>
      <c r="B320" s="43"/>
      <c r="C320" s="55" t="s">
        <v>177</v>
      </c>
      <c r="D320" s="45"/>
      <c r="E320" s="47"/>
      <c r="F320" s="47"/>
      <c r="G320" s="46"/>
      <c r="H320" s="46"/>
      <c r="I320" s="46"/>
      <c r="J320" s="48"/>
      <c r="K320" s="49"/>
    </row>
    <row r="321" spans="1:11" ht="18.75" customHeight="1">
      <c r="A321" s="54" t="s">
        <v>589</v>
      </c>
      <c r="B321" s="43"/>
      <c r="C321" s="63" t="s">
        <v>178</v>
      </c>
      <c r="D321" s="56" t="s">
        <v>46</v>
      </c>
      <c r="E321" s="66">
        <v>25</v>
      </c>
      <c r="F321" s="58"/>
      <c r="G321" s="59"/>
      <c r="H321" s="60"/>
      <c r="I321" s="60"/>
      <c r="J321" s="61">
        <f>IF(ISNUMBER($F321),IF(ISNUMBER(#REF!),ROUND($F321*#REF!,2),ROUND($F321*$E321,2)),IF(ISNUMBER(#REF!),ROUND($H321*#REF!,2),ROUND($H321*$E321,2)))</f>
        <v>0</v>
      </c>
      <c r="K321" s="49"/>
    </row>
    <row r="322" spans="1:11" ht="18.75" customHeight="1">
      <c r="A322" s="54" t="s">
        <v>590</v>
      </c>
      <c r="B322" s="43"/>
      <c r="C322" s="63" t="s">
        <v>179</v>
      </c>
      <c r="D322" s="56"/>
      <c r="E322" s="67"/>
      <c r="F322" s="58"/>
      <c r="G322" s="59"/>
      <c r="H322" s="60"/>
      <c r="I322" s="60"/>
      <c r="J322" s="61"/>
      <c r="K322" s="49"/>
    </row>
    <row r="323" spans="1:11" ht="27.75" customHeight="1">
      <c r="A323" s="54" t="s">
        <v>591</v>
      </c>
      <c r="B323" s="43"/>
      <c r="C323" s="68" t="s">
        <v>180</v>
      </c>
      <c r="D323" s="56" t="s">
        <v>46</v>
      </c>
      <c r="E323" s="66">
        <v>6</v>
      </c>
      <c r="F323" s="58"/>
      <c r="G323" s="59"/>
      <c r="H323" s="60"/>
      <c r="I323" s="60"/>
      <c r="J323" s="61">
        <f>IF(ISNUMBER($F323),IF(ISNUMBER(#REF!),ROUND($F323*#REF!,2),ROUND($F323*$E323,2)),IF(ISNUMBER(#REF!),ROUND($H323*#REF!,2),ROUND($H323*$E323,2)))</f>
        <v>0</v>
      </c>
      <c r="K323" s="49"/>
    </row>
    <row r="324" spans="1:11" ht="27.75" customHeight="1">
      <c r="A324" s="54" t="s">
        <v>592</v>
      </c>
      <c r="B324" s="43"/>
      <c r="C324" s="68" t="s">
        <v>181</v>
      </c>
      <c r="D324" s="56" t="s">
        <v>46</v>
      </c>
      <c r="E324" s="66">
        <v>12</v>
      </c>
      <c r="F324" s="58"/>
      <c r="G324" s="59"/>
      <c r="H324" s="60"/>
      <c r="I324" s="60"/>
      <c r="J324" s="61">
        <f>IF(ISNUMBER($F324),IF(ISNUMBER(#REF!),ROUND($F324*#REF!,2),ROUND($F324*$E324,2)),IF(ISNUMBER(#REF!),ROUND($H324*#REF!,2),ROUND($H324*$E324,2)))</f>
        <v>0</v>
      </c>
      <c r="K324" s="49"/>
    </row>
    <row r="325" spans="1:11" ht="15" customHeight="1">
      <c r="A325" s="180"/>
      <c r="B325" s="181"/>
      <c r="C325" s="181"/>
      <c r="D325" s="181"/>
      <c r="E325" s="181"/>
      <c r="F325" s="181"/>
      <c r="J325" s="64">
        <f>SUM(J$321:J$324)</f>
        <v>0</v>
      </c>
      <c r="K325" s="65"/>
    </row>
    <row r="326" spans="1:11" ht="18.75" customHeight="1">
      <c r="A326" s="54" t="s">
        <v>593</v>
      </c>
      <c r="B326" s="43"/>
      <c r="C326" s="55" t="s">
        <v>182</v>
      </c>
      <c r="D326" s="45"/>
      <c r="E326" s="47"/>
      <c r="F326" s="47"/>
      <c r="G326" s="46"/>
      <c r="H326" s="46"/>
      <c r="I326" s="46"/>
      <c r="J326" s="48"/>
      <c r="K326" s="49"/>
    </row>
    <row r="327" spans="1:11" ht="18.75" customHeight="1">
      <c r="A327" s="54" t="s">
        <v>594</v>
      </c>
      <c r="B327" s="43"/>
      <c r="C327" s="63" t="s">
        <v>183</v>
      </c>
      <c r="D327" s="56" t="s">
        <v>46</v>
      </c>
      <c r="E327" s="66">
        <v>14</v>
      </c>
      <c r="F327" s="58"/>
      <c r="G327" s="59"/>
      <c r="H327" s="60"/>
      <c r="I327" s="60"/>
      <c r="J327" s="61">
        <f>IF(ISNUMBER($F327),IF(ISNUMBER(#REF!),ROUND($F327*#REF!,2),ROUND($F327*$E327,2)),IF(ISNUMBER(#REF!),ROUND($H327*#REF!,2),ROUND($H327*$E327,2)))</f>
        <v>0</v>
      </c>
      <c r="K327" s="49"/>
    </row>
    <row r="328" spans="1:11" ht="15" customHeight="1">
      <c r="A328" s="180"/>
      <c r="B328" s="181"/>
      <c r="C328" s="181"/>
      <c r="D328" s="181"/>
      <c r="E328" s="181"/>
      <c r="F328" s="181"/>
      <c r="J328" s="64">
        <f>J$327</f>
        <v>0</v>
      </c>
      <c r="K328" s="65"/>
    </row>
    <row r="329" spans="1:11" ht="15" customHeight="1">
      <c r="A329" s="180" t="s">
        <v>184</v>
      </c>
      <c r="B329" s="181"/>
      <c r="C329" s="181"/>
      <c r="D329" s="181"/>
      <c r="E329" s="181"/>
      <c r="F329" s="181"/>
      <c r="J329" s="64">
        <f>J$317+J$319+SUM(J$321:J$324)+J$327</f>
        <v>0</v>
      </c>
      <c r="K329" s="65"/>
    </row>
    <row r="330" spans="1:11" ht="22.5" customHeight="1">
      <c r="A330" s="52" t="s">
        <v>595</v>
      </c>
      <c r="B330" s="43"/>
      <c r="C330" s="53" t="s">
        <v>185</v>
      </c>
      <c r="D330" s="45"/>
      <c r="E330" s="47"/>
      <c r="F330" s="47"/>
      <c r="G330" s="46"/>
      <c r="H330" s="46"/>
      <c r="I330" s="46"/>
      <c r="J330" s="48"/>
      <c r="K330" s="49"/>
    </row>
    <row r="331" spans="1:11" ht="18.75" customHeight="1">
      <c r="A331" s="54" t="s">
        <v>596</v>
      </c>
      <c r="B331" s="43"/>
      <c r="C331" s="55" t="s">
        <v>186</v>
      </c>
      <c r="D331" s="45"/>
      <c r="E331" s="47"/>
      <c r="F331" s="47"/>
      <c r="G331" s="46"/>
      <c r="H331" s="46"/>
      <c r="I331" s="46"/>
      <c r="J331" s="48"/>
      <c r="K331" s="49"/>
    </row>
    <row r="332" spans="1:11" ht="18.75" customHeight="1">
      <c r="A332" s="54" t="s">
        <v>597</v>
      </c>
      <c r="B332" s="43"/>
      <c r="C332" s="63" t="s">
        <v>187</v>
      </c>
      <c r="D332" s="45"/>
      <c r="E332" s="47"/>
      <c r="F332" s="47"/>
      <c r="G332" s="46"/>
      <c r="H332" s="46"/>
      <c r="I332" s="46"/>
      <c r="J332" s="48"/>
      <c r="K332" s="49"/>
    </row>
    <row r="333" spans="1:11" ht="18.75" customHeight="1">
      <c r="A333" s="54" t="s">
        <v>598</v>
      </c>
      <c r="B333" s="43"/>
      <c r="C333" s="68" t="s">
        <v>188</v>
      </c>
      <c r="D333" s="56" t="s">
        <v>48</v>
      </c>
      <c r="E333" s="57">
        <v>1</v>
      </c>
      <c r="F333" s="58"/>
      <c r="G333" s="59"/>
      <c r="H333" s="60"/>
      <c r="I333" s="60"/>
      <c r="J333" s="61">
        <f>IF(ISNUMBER($F333),IF(ISNUMBER(#REF!),ROUND($F333*#REF!,2),ROUND($F333*$E333,2)),IF(ISNUMBER(#REF!),ROUND($H333*#REF!,2),ROUND($H333*$E333,2)))</f>
        <v>0</v>
      </c>
      <c r="K333" s="49"/>
    </row>
    <row r="334" spans="1:11" ht="15" customHeight="1">
      <c r="A334" s="180"/>
      <c r="B334" s="181"/>
      <c r="C334" s="181"/>
      <c r="D334" s="181"/>
      <c r="E334" s="181"/>
      <c r="F334" s="181"/>
      <c r="J334" s="64">
        <f t="shared" ref="J334:J335" si="0">J$333</f>
        <v>0</v>
      </c>
      <c r="K334" s="65"/>
    </row>
    <row r="335" spans="1:11" ht="15" customHeight="1">
      <c r="A335" s="180" t="s">
        <v>189</v>
      </c>
      <c r="B335" s="181"/>
      <c r="C335" s="181"/>
      <c r="D335" s="181"/>
      <c r="E335" s="181"/>
      <c r="F335" s="181"/>
      <c r="J335" s="64">
        <f t="shared" si="0"/>
        <v>0</v>
      </c>
      <c r="K335" s="65"/>
    </row>
    <row r="336" spans="1:11" ht="22.5" customHeight="1">
      <c r="A336" s="52" t="s">
        <v>599</v>
      </c>
      <c r="B336" s="43"/>
      <c r="C336" s="53" t="s">
        <v>190</v>
      </c>
      <c r="D336" s="45"/>
      <c r="E336" s="47"/>
      <c r="F336" s="47"/>
      <c r="G336" s="46"/>
      <c r="H336" s="46"/>
      <c r="I336" s="46"/>
      <c r="J336" s="48"/>
      <c r="K336" s="49"/>
    </row>
    <row r="337" spans="1:11" ht="18.75" customHeight="1">
      <c r="A337" s="54" t="s">
        <v>600</v>
      </c>
      <c r="B337" s="43"/>
      <c r="C337" s="55" t="s">
        <v>191</v>
      </c>
      <c r="D337" s="45"/>
      <c r="E337" s="47"/>
      <c r="F337" s="47"/>
      <c r="G337" s="46"/>
      <c r="H337" s="46"/>
      <c r="I337" s="46"/>
      <c r="J337" s="48"/>
      <c r="K337" s="49"/>
    </row>
    <row r="338" spans="1:11" ht="18.75" customHeight="1">
      <c r="A338" s="54" t="s">
        <v>601</v>
      </c>
      <c r="B338" s="43"/>
      <c r="C338" s="63" t="s">
        <v>192</v>
      </c>
      <c r="D338" s="45"/>
      <c r="E338" s="47"/>
      <c r="F338" s="47"/>
      <c r="G338" s="46"/>
      <c r="H338" s="46"/>
      <c r="I338" s="46"/>
      <c r="J338" s="48"/>
      <c r="K338" s="49"/>
    </row>
    <row r="339" spans="1:11" ht="18.75" customHeight="1">
      <c r="A339" s="54" t="s">
        <v>602</v>
      </c>
      <c r="B339" s="43"/>
      <c r="C339" s="68" t="s">
        <v>193</v>
      </c>
      <c r="D339" s="56" t="s">
        <v>46</v>
      </c>
      <c r="E339" s="66">
        <v>25</v>
      </c>
      <c r="F339" s="58"/>
      <c r="G339" s="59"/>
      <c r="H339" s="60"/>
      <c r="I339" s="60"/>
      <c r="J339" s="61">
        <f>IF(ISNUMBER($F339),IF(ISNUMBER(#REF!),ROUND($F339*#REF!,2),ROUND($F339*$E339,2)),IF(ISNUMBER(#REF!),ROUND($H339*#REF!,2),ROUND($H339*$E339,2)))</f>
        <v>0</v>
      </c>
      <c r="K339" s="49"/>
    </row>
    <row r="340" spans="1:11" ht="15" customHeight="1">
      <c r="A340" s="180"/>
      <c r="B340" s="181"/>
      <c r="C340" s="181"/>
      <c r="D340" s="181"/>
      <c r="E340" s="181"/>
      <c r="F340" s="181"/>
      <c r="J340" s="64">
        <f t="shared" ref="J340:J341" si="1">J$339</f>
        <v>0</v>
      </c>
      <c r="K340" s="65"/>
    </row>
    <row r="341" spans="1:11" ht="15" customHeight="1">
      <c r="A341" s="180" t="s">
        <v>194</v>
      </c>
      <c r="B341" s="181"/>
      <c r="C341" s="181"/>
      <c r="D341" s="181"/>
      <c r="E341" s="181"/>
      <c r="F341" s="181"/>
      <c r="J341" s="64">
        <f t="shared" si="1"/>
        <v>0</v>
      </c>
      <c r="K341" s="65"/>
    </row>
    <row r="342" spans="1:11" ht="22.5" customHeight="1">
      <c r="A342" s="52" t="s">
        <v>603</v>
      </c>
      <c r="B342" s="43"/>
      <c r="C342" s="53" t="s">
        <v>604</v>
      </c>
      <c r="D342" s="45"/>
      <c r="E342" s="47"/>
      <c r="F342" s="47"/>
      <c r="G342" s="46"/>
      <c r="H342" s="46"/>
      <c r="I342" s="46"/>
      <c r="J342" s="48"/>
      <c r="K342" s="49"/>
    </row>
    <row r="343" spans="1:11" ht="18.75" customHeight="1">
      <c r="A343" s="54" t="s">
        <v>605</v>
      </c>
      <c r="B343" s="43"/>
      <c r="C343" s="55" t="s">
        <v>606</v>
      </c>
      <c r="D343" s="45"/>
      <c r="E343" s="47"/>
      <c r="F343" s="47"/>
      <c r="G343" s="46"/>
      <c r="H343" s="46"/>
      <c r="I343" s="46"/>
      <c r="J343" s="48"/>
      <c r="K343" s="49"/>
    </row>
    <row r="344" spans="1:11" ht="39.75" customHeight="1">
      <c r="A344" s="54" t="s">
        <v>607</v>
      </c>
      <c r="B344" s="43"/>
      <c r="C344" s="63" t="s">
        <v>608</v>
      </c>
      <c r="D344" s="56" t="s">
        <v>40</v>
      </c>
      <c r="E344" s="62">
        <v>32</v>
      </c>
      <c r="F344" s="58"/>
      <c r="G344" s="59"/>
      <c r="H344" s="60"/>
      <c r="I344" s="60"/>
      <c r="J344" s="61">
        <f>IF(ISNUMBER($F344),IF(ISNUMBER(#REF!),ROUND($F344*#REF!,2),ROUND($F344*$E344,2)),IF(ISNUMBER(#REF!),ROUND($H344*#REF!,2),ROUND($H344*$E344,2)))</f>
        <v>0</v>
      </c>
      <c r="K344" s="49"/>
    </row>
    <row r="345" spans="1:11" ht="27.75" customHeight="1">
      <c r="A345" s="54" t="s">
        <v>609</v>
      </c>
      <c r="B345" s="43"/>
      <c r="C345" s="63" t="s">
        <v>610</v>
      </c>
      <c r="D345" s="56" t="s">
        <v>40</v>
      </c>
      <c r="E345" s="62">
        <v>55</v>
      </c>
      <c r="F345" s="58"/>
      <c r="G345" s="59"/>
      <c r="H345" s="60"/>
      <c r="I345" s="60"/>
      <c r="J345" s="61">
        <f>IF(ISNUMBER($F345),IF(ISNUMBER(#REF!),ROUND($F345*#REF!,2),ROUND($F345*$E345,2)),IF(ISNUMBER(#REF!),ROUND($H345*#REF!,2),ROUND($H345*$E345,2)))</f>
        <v>0</v>
      </c>
      <c r="K345" s="49"/>
    </row>
    <row r="346" spans="1:11" ht="15" customHeight="1">
      <c r="A346" s="180"/>
      <c r="B346" s="181"/>
      <c r="C346" s="181"/>
      <c r="D346" s="181"/>
      <c r="E346" s="181"/>
      <c r="F346" s="181"/>
      <c r="J346" s="64">
        <f>SUM(J$344:J$345)</f>
        <v>0</v>
      </c>
      <c r="K346" s="65"/>
    </row>
    <row r="347" spans="1:11" ht="18.75" customHeight="1">
      <c r="A347" s="54" t="s">
        <v>611</v>
      </c>
      <c r="B347" s="43"/>
      <c r="C347" s="55" t="s">
        <v>612</v>
      </c>
      <c r="D347" s="56" t="s">
        <v>46</v>
      </c>
      <c r="E347" s="66">
        <v>32</v>
      </c>
      <c r="F347" s="58"/>
      <c r="G347" s="59"/>
      <c r="H347" s="60"/>
      <c r="I347" s="60"/>
      <c r="J347" s="61">
        <f>IF(ISNUMBER($F347),IF(ISNUMBER(#REF!),ROUND($F347*#REF!,2),ROUND($F347*$E347,2)),IF(ISNUMBER(#REF!),ROUND($H347*#REF!,2),ROUND($H347*$E347,2)))</f>
        <v>0</v>
      </c>
      <c r="K347" s="49"/>
    </row>
    <row r="348" spans="1:11" ht="18.75" customHeight="1">
      <c r="A348" s="54" t="s">
        <v>613</v>
      </c>
      <c r="B348" s="43"/>
      <c r="C348" s="55" t="s">
        <v>614</v>
      </c>
      <c r="D348" s="45"/>
      <c r="E348" s="47"/>
      <c r="F348" s="47"/>
      <c r="G348" s="46"/>
      <c r="H348" s="46"/>
      <c r="I348" s="46"/>
      <c r="J348" s="48"/>
      <c r="K348" s="49"/>
    </row>
    <row r="349" spans="1:11" ht="18.75" customHeight="1">
      <c r="A349" s="54" t="s">
        <v>615</v>
      </c>
      <c r="B349" s="43"/>
      <c r="C349" s="63" t="s">
        <v>616</v>
      </c>
      <c r="D349" s="56" t="s">
        <v>44</v>
      </c>
      <c r="E349" s="66">
        <v>4</v>
      </c>
      <c r="F349" s="58"/>
      <c r="G349" s="59"/>
      <c r="H349" s="60"/>
      <c r="I349" s="60"/>
      <c r="J349" s="61">
        <f>IF(ISNUMBER($F349),IF(ISNUMBER(#REF!),ROUND($F349*#REF!,2),ROUND($F349*$E349,2)),IF(ISNUMBER(#REF!),ROUND($H349*#REF!,2),ROUND($H349*$E349,2)))</f>
        <v>0</v>
      </c>
      <c r="K349" s="49"/>
    </row>
    <row r="350" spans="1:11" ht="15" customHeight="1">
      <c r="A350" s="180"/>
      <c r="B350" s="181"/>
      <c r="C350" s="181"/>
      <c r="D350" s="181"/>
      <c r="E350" s="181"/>
      <c r="F350" s="181"/>
      <c r="J350" s="64">
        <f>J$349</f>
        <v>0</v>
      </c>
      <c r="K350" s="65"/>
    </row>
    <row r="351" spans="1:11" ht="18.75" customHeight="1">
      <c r="A351" s="54" t="s">
        <v>617</v>
      </c>
      <c r="B351" s="43"/>
      <c r="C351" s="55" t="s">
        <v>618</v>
      </c>
      <c r="D351" s="45"/>
      <c r="E351" s="47"/>
      <c r="F351" s="47"/>
      <c r="G351" s="46"/>
      <c r="H351" s="46"/>
      <c r="I351" s="46"/>
      <c r="J351" s="48"/>
      <c r="K351" s="49"/>
    </row>
    <row r="352" spans="1:11" ht="18.75" customHeight="1">
      <c r="A352" s="54" t="s">
        <v>619</v>
      </c>
      <c r="B352" s="43"/>
      <c r="C352" s="63" t="s">
        <v>620</v>
      </c>
      <c r="D352" s="56" t="s">
        <v>46</v>
      </c>
      <c r="E352" s="66">
        <v>255</v>
      </c>
      <c r="F352" s="58"/>
      <c r="G352" s="59"/>
      <c r="H352" s="60"/>
      <c r="I352" s="60"/>
      <c r="J352" s="61">
        <f>IF(ISNUMBER($F352),IF(ISNUMBER(#REF!),ROUND($F352*#REF!,2),ROUND($F352*$E352,2)),IF(ISNUMBER(#REF!),ROUND($H352*#REF!,2),ROUND($H352*$E352,2)))</f>
        <v>0</v>
      </c>
      <c r="K352" s="49"/>
    </row>
    <row r="353" spans="1:11" ht="15" customHeight="1">
      <c r="A353" s="180"/>
      <c r="B353" s="181"/>
      <c r="C353" s="181"/>
      <c r="D353" s="181"/>
      <c r="E353" s="181"/>
      <c r="F353" s="181"/>
      <c r="J353" s="64">
        <f>J$352</f>
        <v>0</v>
      </c>
      <c r="K353" s="65"/>
    </row>
    <row r="354" spans="1:11" ht="18.75" customHeight="1">
      <c r="A354" s="54" t="s">
        <v>621</v>
      </c>
      <c r="B354" s="43"/>
      <c r="C354" s="55" t="s">
        <v>622</v>
      </c>
      <c r="D354" s="45"/>
      <c r="E354" s="47"/>
      <c r="F354" s="47"/>
      <c r="G354" s="46"/>
      <c r="H354" s="46"/>
      <c r="I354" s="46"/>
      <c r="J354" s="48"/>
      <c r="K354" s="49"/>
    </row>
    <row r="355" spans="1:11" ht="18.75" customHeight="1">
      <c r="A355" s="54" t="s">
        <v>623</v>
      </c>
      <c r="B355" s="43"/>
      <c r="C355" s="63" t="s">
        <v>624</v>
      </c>
      <c r="D355" s="56" t="s">
        <v>48</v>
      </c>
      <c r="E355" s="57">
        <v>4</v>
      </c>
      <c r="F355" s="58"/>
      <c r="G355" s="59"/>
      <c r="H355" s="60"/>
      <c r="I355" s="60"/>
      <c r="J355" s="61">
        <f>IF(ISNUMBER($F355),IF(ISNUMBER(#REF!),ROUND($F355*#REF!,2),ROUND($F355*$E355,2)),IF(ISNUMBER(#REF!),ROUND($H355*#REF!,2),ROUND($H355*$E355,2)))</f>
        <v>0</v>
      </c>
      <c r="K355" s="49"/>
    </row>
    <row r="356" spans="1:11" ht="18.75" customHeight="1">
      <c r="A356" s="54" t="s">
        <v>625</v>
      </c>
      <c r="B356" s="43"/>
      <c r="C356" s="63" t="s">
        <v>626</v>
      </c>
      <c r="D356" s="56" t="s">
        <v>46</v>
      </c>
      <c r="E356" s="66">
        <v>15</v>
      </c>
      <c r="F356" s="58"/>
      <c r="G356" s="59"/>
      <c r="H356" s="60"/>
      <c r="I356" s="60"/>
      <c r="J356" s="61">
        <f>IF(ISNUMBER($F356),IF(ISNUMBER(#REF!),ROUND($F356*#REF!,2),ROUND($F356*$E356,2)),IF(ISNUMBER(#REF!),ROUND($H356*#REF!,2),ROUND($H356*$E356,2)))</f>
        <v>0</v>
      </c>
      <c r="K356" s="49"/>
    </row>
    <row r="357" spans="1:11" ht="15" customHeight="1">
      <c r="A357" s="180"/>
      <c r="B357" s="181"/>
      <c r="C357" s="181"/>
      <c r="D357" s="181"/>
      <c r="E357" s="181"/>
      <c r="F357" s="181"/>
      <c r="J357" s="64">
        <f>SUM(J$355:J$356)</f>
        <v>0</v>
      </c>
      <c r="K357" s="65"/>
    </row>
    <row r="358" spans="1:11" ht="18.75" customHeight="1">
      <c r="A358" s="54" t="s">
        <v>627</v>
      </c>
      <c r="B358" s="43"/>
      <c r="C358" s="55" t="s">
        <v>628</v>
      </c>
      <c r="D358" s="45"/>
      <c r="E358" s="47"/>
      <c r="F358" s="47"/>
      <c r="G358" s="46"/>
      <c r="H358" s="46"/>
      <c r="I358" s="46"/>
      <c r="J358" s="48"/>
      <c r="K358" s="49"/>
    </row>
    <row r="359" spans="1:11" ht="18.75" customHeight="1">
      <c r="A359" s="54" t="s">
        <v>629</v>
      </c>
      <c r="B359" s="43"/>
      <c r="C359" s="63" t="s">
        <v>630</v>
      </c>
      <c r="D359" s="45"/>
      <c r="E359" s="47"/>
      <c r="F359" s="47"/>
      <c r="G359" s="46"/>
      <c r="H359" s="46"/>
      <c r="I359" s="46"/>
      <c r="J359" s="48"/>
      <c r="K359" s="49"/>
    </row>
    <row r="360" spans="1:11" ht="18.75" customHeight="1">
      <c r="A360" s="54" t="s">
        <v>631</v>
      </c>
      <c r="B360" s="43"/>
      <c r="C360" s="68" t="s">
        <v>632</v>
      </c>
      <c r="D360" s="56" t="s">
        <v>48</v>
      </c>
      <c r="E360" s="57">
        <v>4</v>
      </c>
      <c r="F360" s="58"/>
      <c r="G360" s="59"/>
      <c r="H360" s="60"/>
      <c r="I360" s="60"/>
      <c r="J360" s="61">
        <f>IF(ISNUMBER($F360),IF(ISNUMBER(#REF!),ROUND($F360*#REF!,2),ROUND($F360*$E360,2)),IF(ISNUMBER(#REF!),ROUND($H360*#REF!,2),ROUND($H360*$E360,2)))</f>
        <v>0</v>
      </c>
      <c r="K360" s="49"/>
    </row>
    <row r="361" spans="1:11" ht="18.75" customHeight="1">
      <c r="A361" s="54" t="s">
        <v>633</v>
      </c>
      <c r="B361" s="43"/>
      <c r="C361" s="63" t="s">
        <v>634</v>
      </c>
      <c r="D361" s="45"/>
      <c r="E361" s="47"/>
      <c r="F361" s="47"/>
      <c r="G361" s="46"/>
      <c r="H361" s="46"/>
      <c r="I361" s="46"/>
      <c r="J361" s="48"/>
      <c r="K361" s="49"/>
    </row>
    <row r="362" spans="1:11" ht="18.75" customHeight="1">
      <c r="A362" s="54" t="s">
        <v>635</v>
      </c>
      <c r="B362" s="43"/>
      <c r="C362" s="68" t="s">
        <v>632</v>
      </c>
      <c r="D362" s="56" t="s">
        <v>48</v>
      </c>
      <c r="E362" s="57">
        <v>4</v>
      </c>
      <c r="F362" s="58"/>
      <c r="G362" s="59"/>
      <c r="H362" s="60"/>
      <c r="I362" s="60"/>
      <c r="J362" s="61">
        <f>IF(ISNUMBER($F362),IF(ISNUMBER(#REF!),ROUND($F362*#REF!,2),ROUND($F362*$E362,2)),IF(ISNUMBER(#REF!),ROUND($H362*#REF!,2),ROUND($H362*$E362,2)))</f>
        <v>0</v>
      </c>
      <c r="K362" s="49"/>
    </row>
    <row r="363" spans="1:11" ht="18.75" customHeight="1">
      <c r="A363" s="54" t="s">
        <v>636</v>
      </c>
      <c r="B363" s="43"/>
      <c r="C363" s="63" t="s">
        <v>637</v>
      </c>
      <c r="D363" s="56"/>
      <c r="E363" s="66"/>
      <c r="F363" s="58"/>
      <c r="G363" s="59"/>
      <c r="H363" s="60"/>
      <c r="I363" s="60"/>
      <c r="J363" s="61"/>
      <c r="K363" s="49"/>
    </row>
    <row r="364" spans="1:11" ht="18.75" customHeight="1">
      <c r="A364" s="54" t="s">
        <v>638</v>
      </c>
      <c r="B364" s="43"/>
      <c r="C364" s="68" t="s">
        <v>632</v>
      </c>
      <c r="D364" s="56" t="s">
        <v>48</v>
      </c>
      <c r="E364" s="57">
        <v>4</v>
      </c>
      <c r="F364" s="58"/>
      <c r="G364" s="59"/>
      <c r="H364" s="60"/>
      <c r="I364" s="60"/>
      <c r="J364" s="61">
        <f>IF(ISNUMBER($F364),IF(ISNUMBER(#REF!),ROUND($F364*#REF!,2),ROUND($F364*$E364,2)),IF(ISNUMBER(#REF!),ROUND($H364*#REF!,2),ROUND($H364*$E364,2)))</f>
        <v>0</v>
      </c>
      <c r="K364" s="49"/>
    </row>
    <row r="365" spans="1:11" ht="15" customHeight="1">
      <c r="A365" s="180"/>
      <c r="B365" s="181"/>
      <c r="C365" s="181"/>
      <c r="D365" s="181"/>
      <c r="E365" s="181"/>
      <c r="F365" s="181"/>
      <c r="J365" s="64">
        <f>J$360+SUM(J$362:J$364)</f>
        <v>0</v>
      </c>
      <c r="K365" s="65"/>
    </row>
    <row r="366" spans="1:11" ht="18.75" customHeight="1">
      <c r="A366" s="54" t="s">
        <v>639</v>
      </c>
      <c r="B366" s="43"/>
      <c r="C366" s="55" t="s">
        <v>640</v>
      </c>
      <c r="D366" s="45"/>
      <c r="E366" s="47"/>
      <c r="F366" s="47"/>
      <c r="G366" s="46"/>
      <c r="H366" s="46"/>
      <c r="I366" s="46"/>
      <c r="J366" s="48"/>
      <c r="K366" s="49"/>
    </row>
    <row r="367" spans="1:11" ht="18.75" customHeight="1">
      <c r="A367" s="54" t="s">
        <v>641</v>
      </c>
      <c r="B367" s="43"/>
      <c r="C367" s="63" t="s">
        <v>642</v>
      </c>
      <c r="D367" s="56" t="s">
        <v>48</v>
      </c>
      <c r="E367" s="57">
        <v>1</v>
      </c>
      <c r="F367" s="58"/>
      <c r="G367" s="59"/>
      <c r="H367" s="60"/>
      <c r="I367" s="60"/>
      <c r="J367" s="61">
        <f>IF(ISNUMBER($F367),IF(ISNUMBER(#REF!),ROUND($F367*#REF!,2),ROUND($F367*$E367,2)),IF(ISNUMBER(#REF!),ROUND($H367*#REF!,2),ROUND($H367*$E367,2)))</f>
        <v>0</v>
      </c>
      <c r="K367" s="49"/>
    </row>
    <row r="368" spans="1:11" ht="15" customHeight="1">
      <c r="A368" s="180"/>
      <c r="B368" s="181"/>
      <c r="C368" s="181"/>
      <c r="D368" s="181"/>
      <c r="E368" s="181"/>
      <c r="F368" s="181"/>
      <c r="J368" s="64">
        <f>J$367</f>
        <v>0</v>
      </c>
      <c r="K368" s="65"/>
    </row>
    <row r="369" spans="1:11" ht="18.75" customHeight="1">
      <c r="A369" s="54" t="s">
        <v>643</v>
      </c>
      <c r="B369" s="43"/>
      <c r="C369" s="55" t="s">
        <v>644</v>
      </c>
      <c r="D369" s="45"/>
      <c r="E369" s="47"/>
      <c r="F369" s="47"/>
      <c r="G369" s="46"/>
      <c r="H369" s="46"/>
      <c r="I369" s="46"/>
      <c r="J369" s="48"/>
      <c r="K369" s="49"/>
    </row>
    <row r="370" spans="1:11" ht="18.75" customHeight="1">
      <c r="A370" s="54" t="s">
        <v>645</v>
      </c>
      <c r="B370" s="43"/>
      <c r="C370" s="63" t="s">
        <v>646</v>
      </c>
      <c r="D370" s="56" t="s">
        <v>44</v>
      </c>
      <c r="E370" s="66">
        <v>250</v>
      </c>
      <c r="F370" s="58"/>
      <c r="G370" s="59"/>
      <c r="H370" s="60"/>
      <c r="I370" s="60"/>
      <c r="J370" s="61">
        <f>IF(ISNUMBER($F370),IF(ISNUMBER(#REF!),ROUND($F370*#REF!,2),ROUND($F370*$E370,2)),IF(ISNUMBER(#REF!),ROUND($H370*#REF!,2),ROUND($H370*$E370,2)))</f>
        <v>0</v>
      </c>
      <c r="K370" s="49"/>
    </row>
    <row r="371" spans="1:11" ht="27.75" customHeight="1">
      <c r="A371" s="54" t="s">
        <v>647</v>
      </c>
      <c r="B371" s="43"/>
      <c r="C371" s="63" t="s">
        <v>648</v>
      </c>
      <c r="D371" s="56" t="s">
        <v>48</v>
      </c>
      <c r="E371" s="57">
        <v>2</v>
      </c>
      <c r="F371" s="58"/>
      <c r="G371" s="59"/>
      <c r="H371" s="60"/>
      <c r="I371" s="60"/>
      <c r="J371" s="61">
        <f>IF(ISNUMBER($F371),IF(ISNUMBER(#REF!),ROUND($F371*#REF!,2),ROUND($F371*$E371,2)),IF(ISNUMBER(#REF!),ROUND($H371*#REF!,2),ROUND($H371*$E371,2)))</f>
        <v>0</v>
      </c>
      <c r="K371" s="49"/>
    </row>
    <row r="372" spans="1:11" ht="15" customHeight="1">
      <c r="A372" s="180"/>
      <c r="B372" s="181"/>
      <c r="C372" s="181"/>
      <c r="D372" s="181"/>
      <c r="E372" s="181"/>
      <c r="F372" s="181"/>
      <c r="J372" s="64">
        <f>SUM(J$370:J$371)</f>
        <v>0</v>
      </c>
      <c r="K372" s="65"/>
    </row>
    <row r="373" spans="1:11" ht="15" customHeight="1">
      <c r="A373" s="180" t="s">
        <v>649</v>
      </c>
      <c r="B373" s="181"/>
      <c r="C373" s="181"/>
      <c r="D373" s="181"/>
      <c r="E373" s="181"/>
      <c r="F373" s="181"/>
      <c r="J373" s="64">
        <f>SUM(J$344:J$345)+J$347+J$349+J$352+SUM(J$355:J$356)+J$360+SUM(J$362:J$364)+J$367+SUM(J$370:J$371)</f>
        <v>0</v>
      </c>
      <c r="K373" s="65"/>
    </row>
    <row r="374" spans="1:11" ht="22.5" customHeight="1">
      <c r="A374" s="52" t="s">
        <v>650</v>
      </c>
      <c r="B374" s="43"/>
      <c r="C374" s="53" t="s">
        <v>159</v>
      </c>
      <c r="D374" s="45"/>
      <c r="E374" s="47"/>
      <c r="F374" s="47"/>
      <c r="G374" s="46"/>
      <c r="H374" s="46"/>
      <c r="I374" s="46"/>
      <c r="J374" s="48"/>
      <c r="K374" s="49"/>
    </row>
    <row r="375" spans="1:11" ht="18.75" customHeight="1">
      <c r="A375" s="54" t="s">
        <v>651</v>
      </c>
      <c r="B375" s="43"/>
      <c r="C375" s="55" t="s">
        <v>160</v>
      </c>
      <c r="D375" s="45"/>
      <c r="E375" s="47"/>
      <c r="F375" s="47"/>
      <c r="G375" s="46"/>
      <c r="H375" s="46"/>
      <c r="I375" s="46"/>
      <c r="J375" s="48"/>
      <c r="K375" s="49"/>
    </row>
    <row r="376" spans="1:11" ht="18.75" customHeight="1">
      <c r="A376" s="54" t="s">
        <v>652</v>
      </c>
      <c r="B376" s="43"/>
      <c r="C376" s="63" t="s">
        <v>161</v>
      </c>
      <c r="D376" s="56" t="s">
        <v>46</v>
      </c>
      <c r="E376" s="66">
        <v>100</v>
      </c>
      <c r="F376" s="58"/>
      <c r="G376" s="59"/>
      <c r="H376" s="60"/>
      <c r="I376" s="60"/>
      <c r="J376" s="61">
        <f>IF(ISNUMBER($F376),IF(ISNUMBER(#REF!),ROUND($F376*#REF!,2),ROUND($F376*$E376,2)),IF(ISNUMBER(#REF!),ROUND($H376*#REF!,2),ROUND($H376*$E376,2)))</f>
        <v>0</v>
      </c>
      <c r="K376" s="49"/>
    </row>
    <row r="377" spans="1:11" ht="18.75" customHeight="1">
      <c r="A377" s="54" t="s">
        <v>653</v>
      </c>
      <c r="B377" s="43"/>
      <c r="C377" s="63" t="s">
        <v>162</v>
      </c>
      <c r="D377" s="56" t="s">
        <v>46</v>
      </c>
      <c r="E377" s="66">
        <v>10</v>
      </c>
      <c r="F377" s="58"/>
      <c r="G377" s="59"/>
      <c r="H377" s="60"/>
      <c r="I377" s="60"/>
      <c r="J377" s="61">
        <f>IF(ISNUMBER($F377),IF(ISNUMBER(#REF!),ROUND($F377*#REF!,2),ROUND($F377*$E377,2)),IF(ISNUMBER(#REF!),ROUND($H377*#REF!,2),ROUND($H377*$E377,2)))</f>
        <v>0</v>
      </c>
      <c r="K377" s="49"/>
    </row>
    <row r="378" spans="1:11" ht="18.75" customHeight="1">
      <c r="A378" s="54" t="s">
        <v>654</v>
      </c>
      <c r="B378" s="43"/>
      <c r="C378" s="63" t="s">
        <v>163</v>
      </c>
      <c r="D378" s="56" t="s">
        <v>44</v>
      </c>
      <c r="E378" s="66">
        <v>500</v>
      </c>
      <c r="F378" s="58"/>
      <c r="G378" s="59"/>
      <c r="H378" s="60"/>
      <c r="I378" s="60"/>
      <c r="J378" s="61">
        <f>IF(ISNUMBER($F378),IF(ISNUMBER(#REF!),ROUND($F378*#REF!,2),ROUND($F378*$E378,2)),IF(ISNUMBER(#REF!),ROUND($H378*#REF!,2),ROUND($H378*$E378,2)))</f>
        <v>0</v>
      </c>
      <c r="K378" s="49"/>
    </row>
    <row r="379" spans="1:11" ht="18.75" customHeight="1">
      <c r="A379" s="54" t="s">
        <v>655</v>
      </c>
      <c r="B379" s="43"/>
      <c r="C379" s="63" t="s">
        <v>164</v>
      </c>
      <c r="D379" s="56" t="s">
        <v>44</v>
      </c>
      <c r="E379" s="66">
        <v>300</v>
      </c>
      <c r="F379" s="58"/>
      <c r="G379" s="59"/>
      <c r="H379" s="60"/>
      <c r="I379" s="60"/>
      <c r="J379" s="61">
        <f>IF(ISNUMBER($F379),IF(ISNUMBER(#REF!),ROUND($F379*#REF!,2),ROUND($F379*$E379,2)),IF(ISNUMBER(#REF!),ROUND($H379*#REF!,2),ROUND($H379*$E379,2)))</f>
        <v>0</v>
      </c>
      <c r="K379" s="49"/>
    </row>
    <row r="380" spans="1:11" ht="18.75" customHeight="1">
      <c r="A380" s="54" t="s">
        <v>656</v>
      </c>
      <c r="B380" s="43"/>
      <c r="C380" s="63" t="s">
        <v>165</v>
      </c>
      <c r="D380" s="56" t="s">
        <v>44</v>
      </c>
      <c r="E380" s="66">
        <v>280</v>
      </c>
      <c r="F380" s="58"/>
      <c r="G380" s="59"/>
      <c r="H380" s="60"/>
      <c r="I380" s="60"/>
      <c r="J380" s="61">
        <f>IF(ISNUMBER($F380),IF(ISNUMBER(#REF!),ROUND($F380*#REF!,2),ROUND($F380*$E380,2)),IF(ISNUMBER(#REF!),ROUND($H380*#REF!,2),ROUND($H380*$E380,2)))</f>
        <v>0</v>
      </c>
      <c r="K380" s="49"/>
    </row>
    <row r="381" spans="1:11" ht="18.75" customHeight="1">
      <c r="A381" s="54" t="s">
        <v>657</v>
      </c>
      <c r="B381" s="43"/>
      <c r="C381" s="63" t="s">
        <v>166</v>
      </c>
      <c r="D381" s="56" t="s">
        <v>48</v>
      </c>
      <c r="E381" s="57">
        <v>3</v>
      </c>
      <c r="F381" s="58"/>
      <c r="G381" s="59"/>
      <c r="H381" s="60"/>
      <c r="I381" s="60"/>
      <c r="J381" s="61">
        <f>IF(ISNUMBER($F381),IF(ISNUMBER(#REF!),ROUND($F381*#REF!,2),ROUND($F381*$E381,2)),IF(ISNUMBER(#REF!),ROUND($H381*#REF!,2),ROUND($H381*$E381,2)))</f>
        <v>0</v>
      </c>
      <c r="K381" s="49"/>
    </row>
    <row r="382" spans="1:11" ht="15" customHeight="1">
      <c r="A382" s="180"/>
      <c r="B382" s="181"/>
      <c r="C382" s="181"/>
      <c r="D382" s="181"/>
      <c r="E382" s="181"/>
      <c r="F382" s="181"/>
      <c r="J382" s="64">
        <f>SUM(J$376:J$381)</f>
        <v>0</v>
      </c>
      <c r="K382" s="65"/>
    </row>
    <row r="383" spans="1:11" ht="18.75" customHeight="1">
      <c r="A383" s="54" t="s">
        <v>658</v>
      </c>
      <c r="B383" s="43"/>
      <c r="C383" s="55" t="s">
        <v>167</v>
      </c>
      <c r="D383" s="45"/>
      <c r="E383" s="47"/>
      <c r="F383" s="47"/>
      <c r="G383" s="46"/>
      <c r="H383" s="46"/>
      <c r="I383" s="46"/>
      <c r="J383" s="48"/>
      <c r="K383" s="49"/>
    </row>
    <row r="384" spans="1:11" ht="27.75" customHeight="1">
      <c r="A384" s="54" t="s">
        <v>659</v>
      </c>
      <c r="B384" s="43"/>
      <c r="C384" s="63" t="s">
        <v>168</v>
      </c>
      <c r="D384" s="56" t="s">
        <v>48</v>
      </c>
      <c r="E384" s="57">
        <v>1</v>
      </c>
      <c r="F384" s="58"/>
      <c r="G384" s="59"/>
      <c r="H384" s="60"/>
      <c r="I384" s="60"/>
      <c r="J384" s="61">
        <f>IF(ISNUMBER($F384),IF(ISNUMBER(#REF!),ROUND($F384*#REF!,2),ROUND($F384*$E384,2)),IF(ISNUMBER(#REF!),ROUND($H384*#REF!,2),ROUND($H384*$E384,2)))</f>
        <v>0</v>
      </c>
      <c r="K384" s="49"/>
    </row>
    <row r="385" spans="1:11" ht="18.75" customHeight="1">
      <c r="A385" s="54" t="s">
        <v>660</v>
      </c>
      <c r="B385" s="43"/>
      <c r="C385" s="63" t="s">
        <v>169</v>
      </c>
      <c r="D385" s="56" t="s">
        <v>48</v>
      </c>
      <c r="E385" s="57">
        <v>1</v>
      </c>
      <c r="F385" s="58"/>
      <c r="G385" s="59"/>
      <c r="H385" s="60"/>
      <c r="I385" s="60"/>
      <c r="J385" s="61">
        <f>IF(ISNUMBER($F385),IF(ISNUMBER(#REF!),ROUND($F385*#REF!,2),ROUND($F385*$E385,2)),IF(ISNUMBER(#REF!),ROUND($H385*#REF!,2),ROUND($H385*$E385,2)))</f>
        <v>0</v>
      </c>
      <c r="K385" s="49"/>
    </row>
    <row r="386" spans="1:11" ht="18.75" customHeight="1">
      <c r="A386" s="54" t="s">
        <v>661</v>
      </c>
      <c r="B386" s="43"/>
      <c r="C386" s="63" t="s">
        <v>170</v>
      </c>
      <c r="D386" s="56" t="s">
        <v>48</v>
      </c>
      <c r="E386" s="57">
        <v>1</v>
      </c>
      <c r="F386" s="58"/>
      <c r="G386" s="59"/>
      <c r="H386" s="60"/>
      <c r="I386" s="60"/>
      <c r="J386" s="61">
        <f>IF(ISNUMBER($F386),IF(ISNUMBER(#REF!),ROUND($F386*#REF!,2),ROUND($F386*$E386,2)),IF(ISNUMBER(#REF!),ROUND($H386*#REF!,2),ROUND($H386*$E386,2)))</f>
        <v>0</v>
      </c>
      <c r="K386" s="49"/>
    </row>
    <row r="387" spans="1:11" ht="18.75" customHeight="1">
      <c r="A387" s="54" t="s">
        <v>662</v>
      </c>
      <c r="B387" s="43"/>
      <c r="C387" s="63" t="s">
        <v>171</v>
      </c>
      <c r="D387" s="56" t="s">
        <v>48</v>
      </c>
      <c r="E387" s="57">
        <v>1</v>
      </c>
      <c r="F387" s="58"/>
      <c r="G387" s="59"/>
      <c r="H387" s="60"/>
      <c r="I387" s="60"/>
      <c r="J387" s="61">
        <f>IF(ISNUMBER($F387),IF(ISNUMBER(#REF!),ROUND($F387*#REF!,2),ROUND($F387*$E387,2)),IF(ISNUMBER(#REF!),ROUND($H387*#REF!,2),ROUND($H387*$E387,2)))</f>
        <v>0</v>
      </c>
      <c r="K387" s="49"/>
    </row>
    <row r="388" spans="1:11" ht="15" customHeight="1">
      <c r="A388" s="180"/>
      <c r="B388" s="181"/>
      <c r="C388" s="181"/>
      <c r="D388" s="181"/>
      <c r="E388" s="181"/>
      <c r="F388" s="181"/>
      <c r="J388" s="64">
        <f>SUM(J$384:J$387)</f>
        <v>0</v>
      </c>
      <c r="K388" s="65"/>
    </row>
    <row r="389" spans="1:11" ht="15" customHeight="1">
      <c r="A389" s="180" t="s">
        <v>172</v>
      </c>
      <c r="B389" s="181"/>
      <c r="C389" s="181"/>
      <c r="D389" s="181"/>
      <c r="E389" s="181"/>
      <c r="F389" s="181"/>
      <c r="J389" s="64">
        <f>SUM(J$376:J$381)+SUM(J$384:J$387)</f>
        <v>0</v>
      </c>
      <c r="K389" s="65"/>
    </row>
    <row r="390" spans="1:11" ht="22.5" customHeight="1">
      <c r="A390" s="52" t="s">
        <v>663</v>
      </c>
      <c r="B390" s="43"/>
      <c r="C390" s="53" t="s">
        <v>195</v>
      </c>
      <c r="D390" s="45"/>
      <c r="E390" s="47"/>
      <c r="F390" s="47"/>
      <c r="G390" s="46"/>
      <c r="H390" s="46"/>
      <c r="I390" s="46"/>
      <c r="J390" s="48"/>
      <c r="K390" s="49"/>
    </row>
    <row r="391" spans="1:11" ht="27.75" customHeight="1">
      <c r="A391" s="54" t="s">
        <v>664</v>
      </c>
      <c r="B391" s="43"/>
      <c r="C391" s="55" t="s">
        <v>196</v>
      </c>
      <c r="D391" s="56" t="s">
        <v>197</v>
      </c>
      <c r="E391" s="62">
        <v>1</v>
      </c>
      <c r="F391" s="58"/>
      <c r="G391" s="59"/>
      <c r="H391" s="60"/>
      <c r="I391" s="60"/>
      <c r="J391" s="61">
        <f>IF(ISNUMBER($F391),IF(ISNUMBER(#REF!),ROUND($F391*#REF!,2),ROUND($F391*$E391,2)),IF(ISNUMBER(#REF!),ROUND($H391*#REF!,2),ROUND($H391*$E391,2)))</f>
        <v>0</v>
      </c>
      <c r="K391" s="49"/>
    </row>
    <row r="392" spans="1:11" ht="15" customHeight="1">
      <c r="A392" s="180" t="s">
        <v>198</v>
      </c>
      <c r="B392" s="181"/>
      <c r="C392" s="181"/>
      <c r="D392" s="181"/>
      <c r="E392" s="181"/>
      <c r="F392" s="181"/>
      <c r="J392" s="64">
        <f>J$391</f>
        <v>0</v>
      </c>
      <c r="K392" s="65"/>
    </row>
    <row r="393" spans="1:11" ht="31.5" customHeight="1">
      <c r="A393" s="180" t="s">
        <v>665</v>
      </c>
      <c r="B393" s="181"/>
      <c r="C393" s="181"/>
      <c r="D393" s="181"/>
      <c r="E393" s="181"/>
      <c r="F393" s="181"/>
      <c r="J393" s="64">
        <f>SUM(J$12:J$19)+SUM(J$22:J$24)+J$26+SUM(J$28:J$31)+SUM(J$35:J$36)+SUM(J$39:J$44)+J$46+J$48+SUM(J$52:J$61)+J$63+J$66+J$68+SUM(J$70:J$73)+SUM(J$75:J$77)+J$80+SUM(J$85:J$94)+J$96+SUM(J$98:J$99)+SUM(J$103:J$106)+J$111+SUM(J$114:J$115)+J$118+SUM(J$121:J$124)+J$127+SUM(J$130:J$131)+SUM(J$134:J$136)+SUM(J$138:J$143)+J$146+J$149+SUM(J$151:J$153)+SUM(J$155:J$157)+SUM(J$159:J$160)+J$164+J$167+J$170+J$173+J$176+J$179+SUM(J$181:J$182)+J$184+SUM(J$191:J$193)+SUM(J$195:J$197)+SUM(J$199:J$200)+J$203+J$206+J$208+SUM(J$210:J$211)+SUM(J$214:J$217)+J$223+J$225+J$227+J$229+J$231+J$236+J$240+J$242+SUM(J$245:J$249)+SUM(J$252:J$262)+SUM(J$266:J$267)+J$270+J$274+SUM(J$276:J$278)+J$280+SUM(J$282:J$284)+SUM(J$287:J$289)+J$292+SUM(J$295:J$296)+SUM(J$298:J$299)+J$303+SUM(J$306:J$307)+SUM(J$310:J$311)+J$313+J$317+J$319+SUM(J$321:J$324)+J$327+J$333+J$339+SUM(J$344:J$345)+J$347+J$349+J$352+SUM(J$355:J$356)+J$360+SUM(J$362:J$364)+J$367+SUM(J$370:J$371)+SUM(J$376:J$381)+SUM(J$384:J$387)+J$391</f>
        <v>0</v>
      </c>
      <c r="K393" s="65"/>
    </row>
    <row r="394" spans="1:11" ht="26.25" customHeight="1">
      <c r="A394" s="50" t="s">
        <v>689</v>
      </c>
      <c r="B394" s="43"/>
      <c r="C394" s="51" t="s">
        <v>205</v>
      </c>
      <c r="D394" s="45"/>
      <c r="E394" s="47"/>
      <c r="F394" s="47"/>
      <c r="G394" s="46"/>
      <c r="H394" s="46"/>
      <c r="I394" s="46"/>
      <c r="J394" s="48"/>
      <c r="K394" s="49"/>
    </row>
    <row r="395" spans="1:11" ht="39.75" customHeight="1">
      <c r="A395" s="96" t="s">
        <v>700</v>
      </c>
      <c r="B395" s="97"/>
      <c r="C395" s="98" t="s">
        <v>669</v>
      </c>
      <c r="D395" s="99"/>
      <c r="E395" s="101"/>
      <c r="F395" s="101"/>
      <c r="G395" s="100"/>
      <c r="H395" s="100"/>
      <c r="I395" s="100"/>
      <c r="J395" s="102"/>
      <c r="K395" s="49"/>
    </row>
    <row r="396" spans="1:11" ht="18.75" customHeight="1">
      <c r="A396" s="54" t="s">
        <v>701</v>
      </c>
      <c r="B396" s="43"/>
      <c r="C396" s="55" t="s">
        <v>60</v>
      </c>
      <c r="D396" s="45"/>
      <c r="E396" s="47"/>
      <c r="F396" s="47"/>
      <c r="G396" s="46"/>
      <c r="H396" s="46"/>
      <c r="I396" s="46"/>
      <c r="J396" s="48"/>
      <c r="K396" s="49"/>
    </row>
    <row r="397" spans="1:11" ht="18.75" customHeight="1">
      <c r="A397" s="54" t="s">
        <v>702</v>
      </c>
      <c r="B397" s="43"/>
      <c r="C397" s="63" t="s">
        <v>61</v>
      </c>
      <c r="D397" s="56" t="s">
        <v>40</v>
      </c>
      <c r="E397" s="62">
        <v>1200</v>
      </c>
      <c r="F397" s="58"/>
      <c r="G397" s="59"/>
      <c r="H397" s="60"/>
      <c r="I397" s="60"/>
      <c r="J397" s="61">
        <f>IF(ISNUMBER($F397),IF(ISNUMBER(#REF!),ROUND($F397*#REF!,2),ROUND($F397*$E397,2)),IF(ISNUMBER(#REF!),ROUND($H397*#REF!,2),ROUND($H397*$E397,2)))</f>
        <v>0</v>
      </c>
      <c r="K397" s="49"/>
    </row>
    <row r="398" spans="1:11" ht="18.75" customHeight="1">
      <c r="A398" s="54" t="s">
        <v>703</v>
      </c>
      <c r="B398" s="43"/>
      <c r="C398" s="63" t="s">
        <v>62</v>
      </c>
      <c r="D398" s="56" t="s">
        <v>40</v>
      </c>
      <c r="E398" s="62">
        <v>7550</v>
      </c>
      <c r="F398" s="58"/>
      <c r="G398" s="59"/>
      <c r="H398" s="60"/>
      <c r="I398" s="60"/>
      <c r="J398" s="61">
        <f>IF(ISNUMBER($F398),IF(ISNUMBER(#REF!),ROUND($F398*#REF!,2),ROUND($F398*$E398,2)),IF(ISNUMBER(#REF!),ROUND($H398*#REF!,2),ROUND($H398*$E398,2)))</f>
        <v>0</v>
      </c>
      <c r="K398" s="49"/>
    </row>
    <row r="399" spans="1:11" ht="27.75" customHeight="1">
      <c r="A399" s="54" t="s">
        <v>704</v>
      </c>
      <c r="B399" s="43"/>
      <c r="C399" s="63" t="s">
        <v>253</v>
      </c>
      <c r="D399" s="56" t="s">
        <v>40</v>
      </c>
      <c r="E399" s="62">
        <v>5300</v>
      </c>
      <c r="F399" s="58"/>
      <c r="G399" s="59"/>
      <c r="H399" s="60"/>
      <c r="I399" s="60"/>
      <c r="J399" s="61">
        <f>IF(ISNUMBER($F399),IF(ISNUMBER(#REF!),ROUND($F399*#REF!,2),ROUND($F399*$E399,2)),IF(ISNUMBER(#REF!),ROUND($H399*#REF!,2),ROUND($H399*$E399,2)))</f>
        <v>0</v>
      </c>
      <c r="K399" s="49"/>
    </row>
    <row r="400" spans="1:11" ht="18.75" customHeight="1">
      <c r="A400" s="54" t="s">
        <v>705</v>
      </c>
      <c r="B400" s="43"/>
      <c r="C400" s="63" t="s">
        <v>63</v>
      </c>
      <c r="D400" s="56" t="s">
        <v>40</v>
      </c>
      <c r="E400" s="62">
        <v>550</v>
      </c>
      <c r="F400" s="58"/>
      <c r="G400" s="59"/>
      <c r="H400" s="60"/>
      <c r="I400" s="60"/>
      <c r="J400" s="61">
        <f>IF(ISNUMBER($F400),IF(ISNUMBER(#REF!),ROUND($F400*#REF!,2),ROUND($F400*$E400,2)),IF(ISNUMBER(#REF!),ROUND($H400*#REF!,2),ROUND($H400*$E400,2)))</f>
        <v>0</v>
      </c>
      <c r="K400" s="49"/>
    </row>
    <row r="401" spans="1:11" ht="18.75" customHeight="1">
      <c r="A401" s="54" t="s">
        <v>706</v>
      </c>
      <c r="B401" s="43"/>
      <c r="C401" s="63" t="s">
        <v>256</v>
      </c>
      <c r="D401" s="56" t="s">
        <v>46</v>
      </c>
      <c r="E401" s="66">
        <v>5150</v>
      </c>
      <c r="F401" s="58"/>
      <c r="G401" s="59"/>
      <c r="H401" s="60"/>
      <c r="I401" s="60"/>
      <c r="J401" s="61">
        <f>IF(ISNUMBER($F401),IF(ISNUMBER(#REF!),ROUND($F401*#REF!,2),ROUND($F401*$E401,2)),IF(ISNUMBER(#REF!),ROUND($H401*#REF!,2),ROUND($H401*$E401,2)))</f>
        <v>0</v>
      </c>
      <c r="K401" s="49"/>
    </row>
    <row r="402" spans="1:11" ht="18.75" customHeight="1">
      <c r="A402" s="54" t="s">
        <v>707</v>
      </c>
      <c r="B402" s="43"/>
      <c r="C402" s="63" t="s">
        <v>258</v>
      </c>
      <c r="D402" s="56" t="s">
        <v>40</v>
      </c>
      <c r="E402" s="62">
        <v>90</v>
      </c>
      <c r="F402" s="58"/>
      <c r="G402" s="59"/>
      <c r="H402" s="60"/>
      <c r="I402" s="60"/>
      <c r="J402" s="61">
        <f>IF(ISNUMBER($F402),IF(ISNUMBER(#REF!),ROUND($F402*#REF!,2),ROUND($F402*$E402,2)),IF(ISNUMBER(#REF!),ROUND($H402*#REF!,2),ROUND($H402*$E402,2)))</f>
        <v>0</v>
      </c>
      <c r="K402" s="49"/>
    </row>
    <row r="403" spans="1:11" ht="15" customHeight="1">
      <c r="A403" s="180"/>
      <c r="B403" s="181"/>
      <c r="C403" s="181"/>
      <c r="D403" s="181"/>
      <c r="E403" s="181"/>
      <c r="F403" s="181"/>
      <c r="J403" s="64">
        <f>SUM(J$397:J$402)</f>
        <v>0</v>
      </c>
      <c r="K403" s="65"/>
    </row>
    <row r="404" spans="1:11" ht="18.75" customHeight="1">
      <c r="A404" s="54" t="s">
        <v>708</v>
      </c>
      <c r="B404" s="43"/>
      <c r="C404" s="55" t="s">
        <v>136</v>
      </c>
      <c r="D404" s="45"/>
      <c r="E404" s="47"/>
      <c r="F404" s="47"/>
      <c r="G404" s="46"/>
      <c r="H404" s="46"/>
      <c r="I404" s="46"/>
      <c r="J404" s="48"/>
      <c r="K404" s="49"/>
    </row>
    <row r="405" spans="1:11" ht="18.75" customHeight="1">
      <c r="A405" s="54" t="s">
        <v>709</v>
      </c>
      <c r="B405" s="43"/>
      <c r="C405" s="63" t="s">
        <v>137</v>
      </c>
      <c r="D405" s="56" t="s">
        <v>40</v>
      </c>
      <c r="E405" s="62">
        <v>3150</v>
      </c>
      <c r="F405" s="58"/>
      <c r="G405" s="59"/>
      <c r="H405" s="60"/>
      <c r="I405" s="60"/>
      <c r="J405" s="61">
        <f>IF(ISNUMBER($F405),IF(ISNUMBER(#REF!),ROUND($F405*#REF!,2),ROUND($F405*$E405,2)),IF(ISNUMBER(#REF!),ROUND($H405*#REF!,2),ROUND($H405*$E405,2)))</f>
        <v>0</v>
      </c>
      <c r="K405" s="49"/>
    </row>
    <row r="406" spans="1:11" ht="27.75" customHeight="1">
      <c r="A406" s="54" t="s">
        <v>710</v>
      </c>
      <c r="B406" s="43"/>
      <c r="C406" s="63" t="s">
        <v>138</v>
      </c>
      <c r="D406" s="56" t="s">
        <v>40</v>
      </c>
      <c r="E406" s="62">
        <v>3590</v>
      </c>
      <c r="F406" s="58"/>
      <c r="G406" s="59"/>
      <c r="H406" s="60"/>
      <c r="I406" s="60"/>
      <c r="J406" s="61">
        <f>IF(ISNUMBER($F406),IF(ISNUMBER(#REF!),ROUND($F406*#REF!,2),ROUND($F406*$E406,2)),IF(ISNUMBER(#REF!),ROUND($H406*#REF!,2),ROUND($H406*$E406,2)))</f>
        <v>0</v>
      </c>
      <c r="K406" s="49"/>
    </row>
    <row r="407" spans="1:11" ht="18.75" customHeight="1">
      <c r="A407" s="54" t="s">
        <v>711</v>
      </c>
      <c r="B407" s="43"/>
      <c r="C407" s="63" t="s">
        <v>139</v>
      </c>
      <c r="D407" s="56" t="s">
        <v>46</v>
      </c>
      <c r="E407" s="66">
        <v>10450</v>
      </c>
      <c r="F407" s="58"/>
      <c r="G407" s="59"/>
      <c r="H407" s="60"/>
      <c r="I407" s="60"/>
      <c r="J407" s="61">
        <f>IF(ISNUMBER($F407),IF(ISNUMBER(#REF!),ROUND($F407*#REF!,2),ROUND($F407*$E407,2)),IF(ISNUMBER(#REF!),ROUND($H407*#REF!,2),ROUND($H407*$E407,2)))</f>
        <v>0</v>
      </c>
      <c r="K407" s="49"/>
    </row>
    <row r="408" spans="1:11" ht="15" customHeight="1">
      <c r="A408" s="180"/>
      <c r="B408" s="181"/>
      <c r="C408" s="181"/>
      <c r="D408" s="181"/>
      <c r="E408" s="181"/>
      <c r="F408" s="181"/>
      <c r="J408" s="64">
        <f>SUM(J$405:J$407)</f>
        <v>0</v>
      </c>
      <c r="K408" s="65"/>
    </row>
    <row r="409" spans="1:11" ht="24.75" customHeight="1">
      <c r="A409" s="180" t="s">
        <v>670</v>
      </c>
      <c r="B409" s="181"/>
      <c r="C409" s="181"/>
      <c r="D409" s="181"/>
      <c r="E409" s="181"/>
      <c r="F409" s="181"/>
      <c r="J409" s="64">
        <f>SUM(J$397:J$402)+SUM(J$405:J$407)</f>
        <v>0</v>
      </c>
      <c r="K409" s="65"/>
    </row>
    <row r="410" spans="1:11" ht="51.75" customHeight="1">
      <c r="A410" s="80" t="s">
        <v>712</v>
      </c>
      <c r="B410" s="81"/>
      <c r="C410" s="82" t="s">
        <v>671</v>
      </c>
      <c r="D410" s="83"/>
      <c r="E410" s="85"/>
      <c r="F410" s="85"/>
      <c r="G410" s="84"/>
      <c r="H410" s="84"/>
      <c r="I410" s="84"/>
      <c r="J410" s="86"/>
      <c r="K410" s="49"/>
    </row>
    <row r="411" spans="1:11" ht="18.75" customHeight="1">
      <c r="A411" s="54" t="s">
        <v>713</v>
      </c>
      <c r="B411" s="43"/>
      <c r="C411" s="55" t="s">
        <v>208</v>
      </c>
      <c r="D411" s="56"/>
      <c r="E411" s="67"/>
      <c r="F411" s="58"/>
      <c r="G411" s="59"/>
      <c r="H411" s="60"/>
      <c r="I411" s="60"/>
      <c r="J411" s="61"/>
      <c r="K411" s="49"/>
    </row>
    <row r="412" spans="1:11" ht="18.75" customHeight="1">
      <c r="A412" s="54" t="s">
        <v>714</v>
      </c>
      <c r="B412" s="43"/>
      <c r="C412" s="63" t="s">
        <v>237</v>
      </c>
      <c r="D412" s="56" t="s">
        <v>46</v>
      </c>
      <c r="E412" s="66">
        <v>10750</v>
      </c>
      <c r="F412" s="58"/>
      <c r="G412" s="59"/>
      <c r="H412" s="60"/>
      <c r="I412" s="60"/>
      <c r="J412" s="61">
        <f>IF(ISNUMBER($F412),IF(ISNUMBER(#REF!),ROUND($F412*#REF!,2),ROUND($F412*$E412,2)),IF(ISNUMBER(#REF!),ROUND($H412*#REF!,2),ROUND($H412*$E412,2)))</f>
        <v>0</v>
      </c>
      <c r="K412" s="49"/>
    </row>
    <row r="413" spans="1:11" ht="15" customHeight="1">
      <c r="A413" s="180"/>
      <c r="B413" s="181"/>
      <c r="C413" s="181"/>
      <c r="D413" s="181"/>
      <c r="E413" s="181"/>
      <c r="F413" s="181"/>
      <c r="J413" s="64">
        <f>J$412</f>
        <v>0</v>
      </c>
      <c r="K413" s="65"/>
    </row>
    <row r="414" spans="1:11" ht="18.75" customHeight="1">
      <c r="A414" s="54" t="s">
        <v>715</v>
      </c>
      <c r="B414" s="43"/>
      <c r="C414" s="55" t="s">
        <v>140</v>
      </c>
      <c r="D414" s="45"/>
      <c r="E414" s="47"/>
      <c r="F414" s="47"/>
      <c r="G414" s="46"/>
      <c r="H414" s="46"/>
      <c r="I414" s="46"/>
      <c r="J414" s="48"/>
      <c r="K414" s="49"/>
    </row>
    <row r="415" spans="1:11" ht="18.75" customHeight="1">
      <c r="A415" s="54" t="s">
        <v>716</v>
      </c>
      <c r="B415" s="43"/>
      <c r="C415" s="63" t="s">
        <v>141</v>
      </c>
      <c r="D415" s="56" t="s">
        <v>46</v>
      </c>
      <c r="E415" s="66">
        <v>3845</v>
      </c>
      <c r="F415" s="58"/>
      <c r="G415" s="59"/>
      <c r="H415" s="60"/>
      <c r="I415" s="60"/>
      <c r="J415" s="61">
        <f>IF(ISNUMBER($F415),IF(ISNUMBER(#REF!),ROUND($F415*#REF!,2),ROUND($F415*$E415,2)),IF(ISNUMBER(#REF!),ROUND($H415*#REF!,2),ROUND($H415*$E415,2)))</f>
        <v>0</v>
      </c>
      <c r="K415" s="49"/>
    </row>
    <row r="416" spans="1:11" ht="18.75" customHeight="1">
      <c r="A416" s="54" t="s">
        <v>717</v>
      </c>
      <c r="B416" s="43"/>
      <c r="C416" s="63" t="s">
        <v>142</v>
      </c>
      <c r="D416" s="56" t="s">
        <v>46</v>
      </c>
      <c r="E416" s="66">
        <v>3845</v>
      </c>
      <c r="F416" s="58"/>
      <c r="G416" s="59"/>
      <c r="H416" s="60"/>
      <c r="I416" s="60"/>
      <c r="J416" s="61">
        <f>IF(ISNUMBER($F416),IF(ISNUMBER(#REF!),ROUND($F416*#REF!,2),ROUND($F416*$E416,2)),IF(ISNUMBER(#REF!),ROUND($H416*#REF!,2),ROUND($H416*$E416,2)))</f>
        <v>0</v>
      </c>
      <c r="K416" s="49"/>
    </row>
    <row r="417" spans="1:11" ht="18.75" customHeight="1">
      <c r="A417" s="54" t="s">
        <v>718</v>
      </c>
      <c r="B417" s="43"/>
      <c r="C417" s="63" t="s">
        <v>143</v>
      </c>
      <c r="D417" s="56" t="s">
        <v>46</v>
      </c>
      <c r="E417" s="66">
        <v>6970</v>
      </c>
      <c r="F417" s="58"/>
      <c r="G417" s="59"/>
      <c r="H417" s="60"/>
      <c r="I417" s="60"/>
      <c r="J417" s="61">
        <f>IF(ISNUMBER($F417),IF(ISNUMBER(#REF!),ROUND($F417*#REF!,2),ROUND($F417*$E417,2)),IF(ISNUMBER(#REF!),ROUND($H417*#REF!,2),ROUND($H417*$E417,2)))</f>
        <v>0</v>
      </c>
      <c r="K417" s="49"/>
    </row>
    <row r="418" spans="1:11" ht="15" customHeight="1">
      <c r="A418" s="180"/>
      <c r="B418" s="181"/>
      <c r="C418" s="181"/>
      <c r="D418" s="181"/>
      <c r="E418" s="181"/>
      <c r="F418" s="181"/>
      <c r="J418" s="64">
        <f>SUM(J$415:J$417)</f>
        <v>0</v>
      </c>
      <c r="K418" s="65"/>
    </row>
    <row r="419" spans="1:11" ht="18.75" customHeight="1">
      <c r="A419" s="54" t="s">
        <v>719</v>
      </c>
      <c r="B419" s="43"/>
      <c r="C419" s="55" t="s">
        <v>147</v>
      </c>
      <c r="D419" s="45"/>
      <c r="E419" s="47"/>
      <c r="F419" s="47"/>
      <c r="G419" s="46"/>
      <c r="H419" s="46"/>
      <c r="I419" s="46"/>
      <c r="J419" s="48"/>
      <c r="K419" s="49"/>
    </row>
    <row r="420" spans="1:11" ht="18.75" customHeight="1">
      <c r="A420" s="54" t="s">
        <v>720</v>
      </c>
      <c r="B420" s="43"/>
      <c r="C420" s="63" t="s">
        <v>148</v>
      </c>
      <c r="D420" s="56" t="s">
        <v>46</v>
      </c>
      <c r="E420" s="66">
        <v>10.5</v>
      </c>
      <c r="F420" s="58"/>
      <c r="G420" s="59"/>
      <c r="H420" s="60"/>
      <c r="I420" s="60"/>
      <c r="J420" s="61">
        <f>IF(ISNUMBER($F420),IF(ISNUMBER(#REF!),ROUND($F420*#REF!,2),ROUND($F420*$E420,2)),IF(ISNUMBER(#REF!),ROUND($H420*#REF!,2),ROUND($H420*$E420,2)))</f>
        <v>0</v>
      </c>
      <c r="K420" s="49"/>
    </row>
    <row r="421" spans="1:11" ht="15" customHeight="1">
      <c r="A421" s="180"/>
      <c r="B421" s="181"/>
      <c r="C421" s="181"/>
      <c r="D421" s="181"/>
      <c r="E421" s="181"/>
      <c r="F421" s="181"/>
      <c r="J421" s="64">
        <f>J$420</f>
        <v>0</v>
      </c>
      <c r="K421" s="65"/>
    </row>
    <row r="422" spans="1:11" ht="24.75" customHeight="1">
      <c r="A422" s="180" t="s">
        <v>672</v>
      </c>
      <c r="B422" s="181"/>
      <c r="C422" s="181"/>
      <c r="D422" s="181"/>
      <c r="E422" s="181"/>
      <c r="F422" s="181"/>
      <c r="J422" s="64">
        <f>SUM(J$411:J$412)+SUM(J$415:J$417)+J$420</f>
        <v>0</v>
      </c>
      <c r="K422" s="65"/>
    </row>
    <row r="423" spans="1:11" ht="31.5" customHeight="1">
      <c r="A423" s="180" t="s">
        <v>209</v>
      </c>
      <c r="B423" s="181"/>
      <c r="C423" s="181"/>
      <c r="D423" s="181"/>
      <c r="E423" s="181"/>
      <c r="F423" s="181"/>
      <c r="J423" s="64">
        <f>SUM(J$397:J$402)+SUM(J$405:J$407)+SUM(J$411:J$412)+SUM(J$415:J$417)+J$420</f>
        <v>0</v>
      </c>
      <c r="K423" s="65"/>
    </row>
    <row r="424" spans="1:11" ht="45" customHeight="1">
      <c r="A424" s="203" t="s">
        <v>673</v>
      </c>
      <c r="B424" s="204"/>
      <c r="C424" s="204"/>
      <c r="D424" s="204"/>
      <c r="E424" s="204"/>
      <c r="F424" s="205"/>
      <c r="G424" s="71"/>
      <c r="H424" s="71"/>
      <c r="I424" s="71"/>
      <c r="J424" s="72">
        <f>J393+J423</f>
        <v>0</v>
      </c>
      <c r="K424" s="73"/>
    </row>
    <row r="425" spans="1:11" ht="15" hidden="1" customHeight="1">
      <c r="A425" s="197" t="s">
        <v>199</v>
      </c>
      <c r="B425" s="198"/>
      <c r="C425" s="198"/>
      <c r="D425" s="198"/>
      <c r="E425" s="198"/>
      <c r="F425" s="198"/>
      <c r="G425" s="74"/>
      <c r="H425" s="74"/>
      <c r="I425" s="74"/>
      <c r="J425" s="75"/>
      <c r="K425" s="76"/>
    </row>
    <row r="426" spans="1:11" ht="15" hidden="1" customHeight="1">
      <c r="A426" s="199" t="s">
        <v>200</v>
      </c>
      <c r="B426" s="200"/>
      <c r="C426" s="200"/>
      <c r="D426" s="200"/>
      <c r="E426" s="200"/>
      <c r="F426" s="200"/>
      <c r="G426" s="74"/>
      <c r="H426" s="74"/>
      <c r="I426" s="74"/>
      <c r="J426" s="77"/>
      <c r="K426" s="76"/>
    </row>
    <row r="427" spans="1:11" ht="15" hidden="1" customHeight="1" thickBot="1">
      <c r="A427" s="199" t="s">
        <v>667</v>
      </c>
      <c r="B427" s="200"/>
      <c r="C427" s="200"/>
      <c r="D427" s="200"/>
      <c r="E427" s="200"/>
      <c r="F427" s="200"/>
      <c r="G427" s="74"/>
      <c r="H427" s="74"/>
      <c r="I427" s="74"/>
      <c r="J427" s="77"/>
      <c r="K427" s="76"/>
    </row>
    <row r="428" spans="1:11" ht="15" hidden="1" customHeight="1" thickBot="1">
      <c r="A428" s="201" t="s">
        <v>201</v>
      </c>
      <c r="B428" s="202"/>
      <c r="C428" s="202"/>
      <c r="D428" s="202"/>
      <c r="E428" s="202"/>
      <c r="F428" s="202"/>
      <c r="G428" s="74"/>
      <c r="H428" s="74"/>
      <c r="I428" s="74"/>
      <c r="J428" s="78"/>
      <c r="K428" s="76"/>
    </row>
    <row r="429" spans="1:11" ht="11.25" thickBot="1"/>
    <row r="430" spans="1:11" ht="15" customHeight="1">
      <c r="A430" s="197" t="s">
        <v>202</v>
      </c>
      <c r="B430" s="198"/>
      <c r="C430" s="198"/>
      <c r="D430" s="198"/>
      <c r="E430" s="198"/>
      <c r="F430" s="198"/>
      <c r="G430" s="74"/>
      <c r="H430" s="74"/>
      <c r="I430" s="74"/>
      <c r="J430" s="75">
        <f>J424</f>
        <v>0</v>
      </c>
      <c r="K430" s="76"/>
    </row>
    <row r="431" spans="1:11" ht="15" customHeight="1">
      <c r="A431" s="199" t="s">
        <v>203</v>
      </c>
      <c r="B431" s="200"/>
      <c r="C431" s="200"/>
      <c r="D431" s="200"/>
      <c r="E431" s="200"/>
      <c r="F431" s="200"/>
      <c r="G431" s="74"/>
      <c r="H431" s="74"/>
      <c r="I431" s="74"/>
      <c r="J431" s="77">
        <f>J430*0.2</f>
        <v>0</v>
      </c>
      <c r="K431" s="76"/>
    </row>
    <row r="432" spans="1:11" ht="16.5" customHeight="1" thickBot="1">
      <c r="A432" s="201" t="s">
        <v>204</v>
      </c>
      <c r="B432" s="202"/>
      <c r="C432" s="202"/>
      <c r="D432" s="202"/>
      <c r="E432" s="202"/>
      <c r="F432" s="202"/>
      <c r="G432" s="74"/>
      <c r="H432" s="74"/>
      <c r="I432" s="74"/>
      <c r="J432" s="78">
        <f>J430+J431</f>
        <v>0</v>
      </c>
      <c r="K432" s="76"/>
    </row>
  </sheetData>
  <mergeCells count="95">
    <mergeCell ref="A431:F431"/>
    <mergeCell ref="A432:F432"/>
    <mergeCell ref="A425:F425"/>
    <mergeCell ref="A426:F426"/>
    <mergeCell ref="A427:F427"/>
    <mergeCell ref="A428:F428"/>
    <mergeCell ref="A430:F430"/>
    <mergeCell ref="A418:F418"/>
    <mergeCell ref="A421:F421"/>
    <mergeCell ref="A422:F422"/>
    <mergeCell ref="A423:F423"/>
    <mergeCell ref="A424:F424"/>
    <mergeCell ref="A393:F393"/>
    <mergeCell ref="A403:F403"/>
    <mergeCell ref="A408:F408"/>
    <mergeCell ref="A409:F409"/>
    <mergeCell ref="A413:F413"/>
    <mergeCell ref="A373:F373"/>
    <mergeCell ref="A382:F382"/>
    <mergeCell ref="A388:F388"/>
    <mergeCell ref="A389:F389"/>
    <mergeCell ref="A392:F392"/>
    <mergeCell ref="A353:F353"/>
    <mergeCell ref="A357:F357"/>
    <mergeCell ref="A365:F365"/>
    <mergeCell ref="A368:F368"/>
    <mergeCell ref="A372:F372"/>
    <mergeCell ref="A25:F25"/>
    <mergeCell ref="A32:F32"/>
    <mergeCell ref="A33:F33"/>
    <mergeCell ref="A37:F37"/>
    <mergeCell ref="A45:F45"/>
    <mergeCell ref="A1:J2"/>
    <mergeCell ref="A3:J4"/>
    <mergeCell ref="A5:J5"/>
    <mergeCell ref="D7:J7"/>
    <mergeCell ref="A20:F20"/>
    <mergeCell ref="A49:F49"/>
    <mergeCell ref="A50:F50"/>
    <mergeCell ref="A62:F62"/>
    <mergeCell ref="A69:F69"/>
    <mergeCell ref="A74:F74"/>
    <mergeCell ref="A78:F78"/>
    <mergeCell ref="A81:F81"/>
    <mergeCell ref="A100:F100"/>
    <mergeCell ref="A107:F107"/>
    <mergeCell ref="A108:F108"/>
    <mergeCell ref="A112:F112"/>
    <mergeCell ref="A116:F116"/>
    <mergeCell ref="A119:F119"/>
    <mergeCell ref="A125:F125"/>
    <mergeCell ref="A128:F128"/>
    <mergeCell ref="A132:F132"/>
    <mergeCell ref="A137:F137"/>
    <mergeCell ref="A161:F161"/>
    <mergeCell ref="A165:F165"/>
    <mergeCell ref="A168:F168"/>
    <mergeCell ref="A144:F144"/>
    <mergeCell ref="A147:F147"/>
    <mergeCell ref="A150:F150"/>
    <mergeCell ref="A154:F154"/>
    <mergeCell ref="A158:F158"/>
    <mergeCell ref="A171:F171"/>
    <mergeCell ref="A174:F174"/>
    <mergeCell ref="A177:F177"/>
    <mergeCell ref="A180:F180"/>
    <mergeCell ref="A185:F185"/>
    <mergeCell ref="A186:F186"/>
    <mergeCell ref="A218:F218"/>
    <mergeCell ref="A230:F230"/>
    <mergeCell ref="A237:F237"/>
    <mergeCell ref="A263:F263"/>
    <mergeCell ref="A268:F268"/>
    <mergeCell ref="A271:F271"/>
    <mergeCell ref="A272:F272"/>
    <mergeCell ref="A279:F279"/>
    <mergeCell ref="A285:F285"/>
    <mergeCell ref="A290:F290"/>
    <mergeCell ref="A293:F293"/>
    <mergeCell ref="A297:F297"/>
    <mergeCell ref="A300:F300"/>
    <mergeCell ref="A325:F325"/>
    <mergeCell ref="A304:F304"/>
    <mergeCell ref="A308:F308"/>
    <mergeCell ref="A312:F312"/>
    <mergeCell ref="A314:F314"/>
    <mergeCell ref="A318:F318"/>
    <mergeCell ref="A341:F341"/>
    <mergeCell ref="A346:F346"/>
    <mergeCell ref="A350:F350"/>
    <mergeCell ref="A328:F328"/>
    <mergeCell ref="A329:F329"/>
    <mergeCell ref="A334:F334"/>
    <mergeCell ref="A335:F335"/>
    <mergeCell ref="A340:F34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8449A-6A20-48A6-ACA1-8A2983170C57}">
  <dimension ref="A1:D32"/>
  <sheetViews>
    <sheetView workbookViewId="0">
      <selection activeCell="K16" sqref="K16"/>
    </sheetView>
  </sheetViews>
  <sheetFormatPr baseColWidth="10" defaultColWidth="8.5703125" defaultRowHeight="10.5"/>
  <cols>
    <col min="1" max="1" width="11.42578125" style="28" customWidth="1"/>
    <col min="2" max="2" width="51.42578125" style="28" customWidth="1"/>
    <col min="3" max="4" width="41.28515625" style="28" customWidth="1"/>
    <col min="5" max="250" width="8.5703125" style="28"/>
    <col min="251" max="251" width="11.42578125" style="28" customWidth="1"/>
    <col min="252" max="252" width="51.42578125" style="28" customWidth="1"/>
    <col min="253" max="255" width="18.5703125" style="28" customWidth="1"/>
    <col min="256" max="256" width="9.7109375" style="28" customWidth="1"/>
    <col min="257" max="260" width="0" style="28" hidden="1" customWidth="1"/>
    <col min="261" max="506" width="8.5703125" style="28"/>
    <col min="507" max="507" width="11.42578125" style="28" customWidth="1"/>
    <col min="508" max="508" width="51.42578125" style="28" customWidth="1"/>
    <col min="509" max="511" width="18.5703125" style="28" customWidth="1"/>
    <col min="512" max="512" width="9.7109375" style="28" customWidth="1"/>
    <col min="513" max="516" width="0" style="28" hidden="1" customWidth="1"/>
    <col min="517" max="762" width="8.5703125" style="28"/>
    <col min="763" max="763" width="11.42578125" style="28" customWidth="1"/>
    <col min="764" max="764" width="51.42578125" style="28" customWidth="1"/>
    <col min="765" max="767" width="18.5703125" style="28" customWidth="1"/>
    <col min="768" max="768" width="9.7109375" style="28" customWidth="1"/>
    <col min="769" max="772" width="0" style="28" hidden="1" customWidth="1"/>
    <col min="773" max="1018" width="8.5703125" style="28"/>
    <col min="1019" max="1019" width="11.42578125" style="28" customWidth="1"/>
    <col min="1020" max="1020" width="51.42578125" style="28" customWidth="1"/>
    <col min="1021" max="1023" width="18.5703125" style="28" customWidth="1"/>
    <col min="1024" max="1024" width="9.7109375" style="28" customWidth="1"/>
    <col min="1025" max="1028" width="0" style="28" hidden="1" customWidth="1"/>
    <col min="1029" max="1274" width="8.5703125" style="28"/>
    <col min="1275" max="1275" width="11.42578125" style="28" customWidth="1"/>
    <col min="1276" max="1276" width="51.42578125" style="28" customWidth="1"/>
    <col min="1277" max="1279" width="18.5703125" style="28" customWidth="1"/>
    <col min="1280" max="1280" width="9.7109375" style="28" customWidth="1"/>
    <col min="1281" max="1284" width="0" style="28" hidden="1" customWidth="1"/>
    <col min="1285" max="1530" width="8.5703125" style="28"/>
    <col min="1531" max="1531" width="11.42578125" style="28" customWidth="1"/>
    <col min="1532" max="1532" width="51.42578125" style="28" customWidth="1"/>
    <col min="1533" max="1535" width="18.5703125" style="28" customWidth="1"/>
    <col min="1536" max="1536" width="9.7109375" style="28" customWidth="1"/>
    <col min="1537" max="1540" width="0" style="28" hidden="1" customWidth="1"/>
    <col min="1541" max="1786" width="8.5703125" style="28"/>
    <col min="1787" max="1787" width="11.42578125" style="28" customWidth="1"/>
    <col min="1788" max="1788" width="51.42578125" style="28" customWidth="1"/>
    <col min="1789" max="1791" width="18.5703125" style="28" customWidth="1"/>
    <col min="1792" max="1792" width="9.7109375" style="28" customWidth="1"/>
    <col min="1793" max="1796" width="0" style="28" hidden="1" customWidth="1"/>
    <col min="1797" max="2042" width="8.5703125" style="28"/>
    <col min="2043" max="2043" width="11.42578125" style="28" customWidth="1"/>
    <col min="2044" max="2044" width="51.42578125" style="28" customWidth="1"/>
    <col min="2045" max="2047" width="18.5703125" style="28" customWidth="1"/>
    <col min="2048" max="2048" width="9.7109375" style="28" customWidth="1"/>
    <col min="2049" max="2052" width="0" style="28" hidden="1" customWidth="1"/>
    <col min="2053" max="2298" width="8.5703125" style="28"/>
    <col min="2299" max="2299" width="11.42578125" style="28" customWidth="1"/>
    <col min="2300" max="2300" width="51.42578125" style="28" customWidth="1"/>
    <col min="2301" max="2303" width="18.5703125" style="28" customWidth="1"/>
    <col min="2304" max="2304" width="9.7109375" style="28" customWidth="1"/>
    <col min="2305" max="2308" width="0" style="28" hidden="1" customWidth="1"/>
    <col min="2309" max="2554" width="8.5703125" style="28"/>
    <col min="2555" max="2555" width="11.42578125" style="28" customWidth="1"/>
    <col min="2556" max="2556" width="51.42578125" style="28" customWidth="1"/>
    <col min="2557" max="2559" width="18.5703125" style="28" customWidth="1"/>
    <col min="2560" max="2560" width="9.7109375" style="28" customWidth="1"/>
    <col min="2561" max="2564" width="0" style="28" hidden="1" customWidth="1"/>
    <col min="2565" max="2810" width="8.5703125" style="28"/>
    <col min="2811" max="2811" width="11.42578125" style="28" customWidth="1"/>
    <col min="2812" max="2812" width="51.42578125" style="28" customWidth="1"/>
    <col min="2813" max="2815" width="18.5703125" style="28" customWidth="1"/>
    <col min="2816" max="2816" width="9.7109375" style="28" customWidth="1"/>
    <col min="2817" max="2820" width="0" style="28" hidden="1" customWidth="1"/>
    <col min="2821" max="3066" width="8.5703125" style="28"/>
    <col min="3067" max="3067" width="11.42578125" style="28" customWidth="1"/>
    <col min="3068" max="3068" width="51.42578125" style="28" customWidth="1"/>
    <col min="3069" max="3071" width="18.5703125" style="28" customWidth="1"/>
    <col min="3072" max="3072" width="9.7109375" style="28" customWidth="1"/>
    <col min="3073" max="3076" width="0" style="28" hidden="1" customWidth="1"/>
    <col min="3077" max="3322" width="8.5703125" style="28"/>
    <col min="3323" max="3323" width="11.42578125" style="28" customWidth="1"/>
    <col min="3324" max="3324" width="51.42578125" style="28" customWidth="1"/>
    <col min="3325" max="3327" width="18.5703125" style="28" customWidth="1"/>
    <col min="3328" max="3328" width="9.7109375" style="28" customWidth="1"/>
    <col min="3329" max="3332" width="0" style="28" hidden="1" customWidth="1"/>
    <col min="3333" max="3578" width="8.5703125" style="28"/>
    <col min="3579" max="3579" width="11.42578125" style="28" customWidth="1"/>
    <col min="3580" max="3580" width="51.42578125" style="28" customWidth="1"/>
    <col min="3581" max="3583" width="18.5703125" style="28" customWidth="1"/>
    <col min="3584" max="3584" width="9.7109375" style="28" customWidth="1"/>
    <col min="3585" max="3588" width="0" style="28" hidden="1" customWidth="1"/>
    <col min="3589" max="3834" width="8.5703125" style="28"/>
    <col min="3835" max="3835" width="11.42578125" style="28" customWidth="1"/>
    <col min="3836" max="3836" width="51.42578125" style="28" customWidth="1"/>
    <col min="3837" max="3839" width="18.5703125" style="28" customWidth="1"/>
    <col min="3840" max="3840" width="9.7109375" style="28" customWidth="1"/>
    <col min="3841" max="3844" width="0" style="28" hidden="1" customWidth="1"/>
    <col min="3845" max="4090" width="8.5703125" style="28"/>
    <col min="4091" max="4091" width="11.42578125" style="28" customWidth="1"/>
    <col min="4092" max="4092" width="51.42578125" style="28" customWidth="1"/>
    <col min="4093" max="4095" width="18.5703125" style="28" customWidth="1"/>
    <col min="4096" max="4096" width="9.7109375" style="28" customWidth="1"/>
    <col min="4097" max="4100" width="0" style="28" hidden="1" customWidth="1"/>
    <col min="4101" max="4346" width="8.5703125" style="28"/>
    <col min="4347" max="4347" width="11.42578125" style="28" customWidth="1"/>
    <col min="4348" max="4348" width="51.42578125" style="28" customWidth="1"/>
    <col min="4349" max="4351" width="18.5703125" style="28" customWidth="1"/>
    <col min="4352" max="4352" width="9.7109375" style="28" customWidth="1"/>
    <col min="4353" max="4356" width="0" style="28" hidden="1" customWidth="1"/>
    <col min="4357" max="4602" width="8.5703125" style="28"/>
    <col min="4603" max="4603" width="11.42578125" style="28" customWidth="1"/>
    <col min="4604" max="4604" width="51.42578125" style="28" customWidth="1"/>
    <col min="4605" max="4607" width="18.5703125" style="28" customWidth="1"/>
    <col min="4608" max="4608" width="9.7109375" style="28" customWidth="1"/>
    <col min="4609" max="4612" width="0" style="28" hidden="1" customWidth="1"/>
    <col min="4613" max="4858" width="8.5703125" style="28"/>
    <col min="4859" max="4859" width="11.42578125" style="28" customWidth="1"/>
    <col min="4860" max="4860" width="51.42578125" style="28" customWidth="1"/>
    <col min="4861" max="4863" width="18.5703125" style="28" customWidth="1"/>
    <col min="4864" max="4864" width="9.7109375" style="28" customWidth="1"/>
    <col min="4865" max="4868" width="0" style="28" hidden="1" customWidth="1"/>
    <col min="4869" max="5114" width="8.5703125" style="28"/>
    <col min="5115" max="5115" width="11.42578125" style="28" customWidth="1"/>
    <col min="5116" max="5116" width="51.42578125" style="28" customWidth="1"/>
    <col min="5117" max="5119" width="18.5703125" style="28" customWidth="1"/>
    <col min="5120" max="5120" width="9.7109375" style="28" customWidth="1"/>
    <col min="5121" max="5124" width="0" style="28" hidden="1" customWidth="1"/>
    <col min="5125" max="5370" width="8.5703125" style="28"/>
    <col min="5371" max="5371" width="11.42578125" style="28" customWidth="1"/>
    <col min="5372" max="5372" width="51.42578125" style="28" customWidth="1"/>
    <col min="5373" max="5375" width="18.5703125" style="28" customWidth="1"/>
    <col min="5376" max="5376" width="9.7109375" style="28" customWidth="1"/>
    <col min="5377" max="5380" width="0" style="28" hidden="1" customWidth="1"/>
    <col min="5381" max="5626" width="8.5703125" style="28"/>
    <col min="5627" max="5627" width="11.42578125" style="28" customWidth="1"/>
    <col min="5628" max="5628" width="51.42578125" style="28" customWidth="1"/>
    <col min="5629" max="5631" width="18.5703125" style="28" customWidth="1"/>
    <col min="5632" max="5632" width="9.7109375" style="28" customWidth="1"/>
    <col min="5633" max="5636" width="0" style="28" hidden="1" customWidth="1"/>
    <col min="5637" max="5882" width="8.5703125" style="28"/>
    <col min="5883" max="5883" width="11.42578125" style="28" customWidth="1"/>
    <col min="5884" max="5884" width="51.42578125" style="28" customWidth="1"/>
    <col min="5885" max="5887" width="18.5703125" style="28" customWidth="1"/>
    <col min="5888" max="5888" width="9.7109375" style="28" customWidth="1"/>
    <col min="5889" max="5892" width="0" style="28" hidden="1" customWidth="1"/>
    <col min="5893" max="6138" width="8.5703125" style="28"/>
    <col min="6139" max="6139" width="11.42578125" style="28" customWidth="1"/>
    <col min="6140" max="6140" width="51.42578125" style="28" customWidth="1"/>
    <col min="6141" max="6143" width="18.5703125" style="28" customWidth="1"/>
    <col min="6144" max="6144" width="9.7109375" style="28" customWidth="1"/>
    <col min="6145" max="6148" width="0" style="28" hidden="1" customWidth="1"/>
    <col min="6149" max="6394" width="8.5703125" style="28"/>
    <col min="6395" max="6395" width="11.42578125" style="28" customWidth="1"/>
    <col min="6396" max="6396" width="51.42578125" style="28" customWidth="1"/>
    <col min="6397" max="6399" width="18.5703125" style="28" customWidth="1"/>
    <col min="6400" max="6400" width="9.7109375" style="28" customWidth="1"/>
    <col min="6401" max="6404" width="0" style="28" hidden="1" customWidth="1"/>
    <col min="6405" max="6650" width="8.5703125" style="28"/>
    <col min="6651" max="6651" width="11.42578125" style="28" customWidth="1"/>
    <col min="6652" max="6652" width="51.42578125" style="28" customWidth="1"/>
    <col min="6653" max="6655" width="18.5703125" style="28" customWidth="1"/>
    <col min="6656" max="6656" width="9.7109375" style="28" customWidth="1"/>
    <col min="6657" max="6660" width="0" style="28" hidden="1" customWidth="1"/>
    <col min="6661" max="6906" width="8.5703125" style="28"/>
    <col min="6907" max="6907" width="11.42578125" style="28" customWidth="1"/>
    <col min="6908" max="6908" width="51.42578125" style="28" customWidth="1"/>
    <col min="6909" max="6911" width="18.5703125" style="28" customWidth="1"/>
    <col min="6912" max="6912" width="9.7109375" style="28" customWidth="1"/>
    <col min="6913" max="6916" width="0" style="28" hidden="1" customWidth="1"/>
    <col min="6917" max="7162" width="8.5703125" style="28"/>
    <col min="7163" max="7163" width="11.42578125" style="28" customWidth="1"/>
    <col min="7164" max="7164" width="51.42578125" style="28" customWidth="1"/>
    <col min="7165" max="7167" width="18.5703125" style="28" customWidth="1"/>
    <col min="7168" max="7168" width="9.7109375" style="28" customWidth="1"/>
    <col min="7169" max="7172" width="0" style="28" hidden="1" customWidth="1"/>
    <col min="7173" max="7418" width="8.5703125" style="28"/>
    <col min="7419" max="7419" width="11.42578125" style="28" customWidth="1"/>
    <col min="7420" max="7420" width="51.42578125" style="28" customWidth="1"/>
    <col min="7421" max="7423" width="18.5703125" style="28" customWidth="1"/>
    <col min="7424" max="7424" width="9.7109375" style="28" customWidth="1"/>
    <col min="7425" max="7428" width="0" style="28" hidden="1" customWidth="1"/>
    <col min="7429" max="7674" width="8.5703125" style="28"/>
    <col min="7675" max="7675" width="11.42578125" style="28" customWidth="1"/>
    <col min="7676" max="7676" width="51.42578125" style="28" customWidth="1"/>
    <col min="7677" max="7679" width="18.5703125" style="28" customWidth="1"/>
    <col min="7680" max="7680" width="9.7109375" style="28" customWidth="1"/>
    <col min="7681" max="7684" width="0" style="28" hidden="1" customWidth="1"/>
    <col min="7685" max="7930" width="8.5703125" style="28"/>
    <col min="7931" max="7931" width="11.42578125" style="28" customWidth="1"/>
    <col min="7932" max="7932" width="51.42578125" style="28" customWidth="1"/>
    <col min="7933" max="7935" width="18.5703125" style="28" customWidth="1"/>
    <col min="7936" max="7936" width="9.7109375" style="28" customWidth="1"/>
    <col min="7937" max="7940" width="0" style="28" hidden="1" customWidth="1"/>
    <col min="7941" max="8186" width="8.5703125" style="28"/>
    <col min="8187" max="8187" width="11.42578125" style="28" customWidth="1"/>
    <col min="8188" max="8188" width="51.42578125" style="28" customWidth="1"/>
    <col min="8189" max="8191" width="18.5703125" style="28" customWidth="1"/>
    <col min="8192" max="8192" width="9.7109375" style="28" customWidth="1"/>
    <col min="8193" max="8196" width="0" style="28" hidden="1" customWidth="1"/>
    <col min="8197" max="8442" width="8.5703125" style="28"/>
    <col min="8443" max="8443" width="11.42578125" style="28" customWidth="1"/>
    <col min="8444" max="8444" width="51.42578125" style="28" customWidth="1"/>
    <col min="8445" max="8447" width="18.5703125" style="28" customWidth="1"/>
    <col min="8448" max="8448" width="9.7109375" style="28" customWidth="1"/>
    <col min="8449" max="8452" width="0" style="28" hidden="1" customWidth="1"/>
    <col min="8453" max="8698" width="8.5703125" style="28"/>
    <col min="8699" max="8699" width="11.42578125" style="28" customWidth="1"/>
    <col min="8700" max="8700" width="51.42578125" style="28" customWidth="1"/>
    <col min="8701" max="8703" width="18.5703125" style="28" customWidth="1"/>
    <col min="8704" max="8704" width="9.7109375" style="28" customWidth="1"/>
    <col min="8705" max="8708" width="0" style="28" hidden="1" customWidth="1"/>
    <col min="8709" max="8954" width="8.5703125" style="28"/>
    <col min="8955" max="8955" width="11.42578125" style="28" customWidth="1"/>
    <col min="8956" max="8956" width="51.42578125" style="28" customWidth="1"/>
    <col min="8957" max="8959" width="18.5703125" style="28" customWidth="1"/>
    <col min="8960" max="8960" width="9.7109375" style="28" customWidth="1"/>
    <col min="8961" max="8964" width="0" style="28" hidden="1" customWidth="1"/>
    <col min="8965" max="9210" width="8.5703125" style="28"/>
    <col min="9211" max="9211" width="11.42578125" style="28" customWidth="1"/>
    <col min="9212" max="9212" width="51.42578125" style="28" customWidth="1"/>
    <col min="9213" max="9215" width="18.5703125" style="28" customWidth="1"/>
    <col min="9216" max="9216" width="9.7109375" style="28" customWidth="1"/>
    <col min="9217" max="9220" width="0" style="28" hidden="1" customWidth="1"/>
    <col min="9221" max="9466" width="8.5703125" style="28"/>
    <col min="9467" max="9467" width="11.42578125" style="28" customWidth="1"/>
    <col min="9468" max="9468" width="51.42578125" style="28" customWidth="1"/>
    <col min="9469" max="9471" width="18.5703125" style="28" customWidth="1"/>
    <col min="9472" max="9472" width="9.7109375" style="28" customWidth="1"/>
    <col min="9473" max="9476" width="0" style="28" hidden="1" customWidth="1"/>
    <col min="9477" max="9722" width="8.5703125" style="28"/>
    <col min="9723" max="9723" width="11.42578125" style="28" customWidth="1"/>
    <col min="9724" max="9724" width="51.42578125" style="28" customWidth="1"/>
    <col min="9725" max="9727" width="18.5703125" style="28" customWidth="1"/>
    <col min="9728" max="9728" width="9.7109375" style="28" customWidth="1"/>
    <col min="9729" max="9732" width="0" style="28" hidden="1" customWidth="1"/>
    <col min="9733" max="9978" width="8.5703125" style="28"/>
    <col min="9979" max="9979" width="11.42578125" style="28" customWidth="1"/>
    <col min="9980" max="9980" width="51.42578125" style="28" customWidth="1"/>
    <col min="9981" max="9983" width="18.5703125" style="28" customWidth="1"/>
    <col min="9984" max="9984" width="9.7109375" style="28" customWidth="1"/>
    <col min="9985" max="9988" width="0" style="28" hidden="1" customWidth="1"/>
    <col min="9989" max="10234" width="8.5703125" style="28"/>
    <col min="10235" max="10235" width="11.42578125" style="28" customWidth="1"/>
    <col min="10236" max="10236" width="51.42578125" style="28" customWidth="1"/>
    <col min="10237" max="10239" width="18.5703125" style="28" customWidth="1"/>
    <col min="10240" max="10240" width="9.7109375" style="28" customWidth="1"/>
    <col min="10241" max="10244" width="0" style="28" hidden="1" customWidth="1"/>
    <col min="10245" max="10490" width="8.5703125" style="28"/>
    <col min="10491" max="10491" width="11.42578125" style="28" customWidth="1"/>
    <col min="10492" max="10492" width="51.42578125" style="28" customWidth="1"/>
    <col min="10493" max="10495" width="18.5703125" style="28" customWidth="1"/>
    <col min="10496" max="10496" width="9.7109375" style="28" customWidth="1"/>
    <col min="10497" max="10500" width="0" style="28" hidden="1" customWidth="1"/>
    <col min="10501" max="10746" width="8.5703125" style="28"/>
    <col min="10747" max="10747" width="11.42578125" style="28" customWidth="1"/>
    <col min="10748" max="10748" width="51.42578125" style="28" customWidth="1"/>
    <col min="10749" max="10751" width="18.5703125" style="28" customWidth="1"/>
    <col min="10752" max="10752" width="9.7109375" style="28" customWidth="1"/>
    <col min="10753" max="10756" width="0" style="28" hidden="1" customWidth="1"/>
    <col min="10757" max="11002" width="8.5703125" style="28"/>
    <col min="11003" max="11003" width="11.42578125" style="28" customWidth="1"/>
    <col min="11004" max="11004" width="51.42578125" style="28" customWidth="1"/>
    <col min="11005" max="11007" width="18.5703125" style="28" customWidth="1"/>
    <col min="11008" max="11008" width="9.7109375" style="28" customWidth="1"/>
    <col min="11009" max="11012" width="0" style="28" hidden="1" customWidth="1"/>
    <col min="11013" max="11258" width="8.5703125" style="28"/>
    <col min="11259" max="11259" width="11.42578125" style="28" customWidth="1"/>
    <col min="11260" max="11260" width="51.42578125" style="28" customWidth="1"/>
    <col min="11261" max="11263" width="18.5703125" style="28" customWidth="1"/>
    <col min="11264" max="11264" width="9.7109375" style="28" customWidth="1"/>
    <col min="11265" max="11268" width="0" style="28" hidden="1" customWidth="1"/>
    <col min="11269" max="11514" width="8.5703125" style="28"/>
    <col min="11515" max="11515" width="11.42578125" style="28" customWidth="1"/>
    <col min="11516" max="11516" width="51.42578125" style="28" customWidth="1"/>
    <col min="11517" max="11519" width="18.5703125" style="28" customWidth="1"/>
    <col min="11520" max="11520" width="9.7109375" style="28" customWidth="1"/>
    <col min="11521" max="11524" width="0" style="28" hidden="1" customWidth="1"/>
    <col min="11525" max="11770" width="8.5703125" style="28"/>
    <col min="11771" max="11771" width="11.42578125" style="28" customWidth="1"/>
    <col min="11772" max="11772" width="51.42578125" style="28" customWidth="1"/>
    <col min="11773" max="11775" width="18.5703125" style="28" customWidth="1"/>
    <col min="11776" max="11776" width="9.7109375" style="28" customWidth="1"/>
    <col min="11777" max="11780" width="0" style="28" hidden="1" customWidth="1"/>
    <col min="11781" max="12026" width="8.5703125" style="28"/>
    <col min="12027" max="12027" width="11.42578125" style="28" customWidth="1"/>
    <col min="12028" max="12028" width="51.42578125" style="28" customWidth="1"/>
    <col min="12029" max="12031" width="18.5703125" style="28" customWidth="1"/>
    <col min="12032" max="12032" width="9.7109375" style="28" customWidth="1"/>
    <col min="12033" max="12036" width="0" style="28" hidden="1" customWidth="1"/>
    <col min="12037" max="12282" width="8.5703125" style="28"/>
    <col min="12283" max="12283" width="11.42578125" style="28" customWidth="1"/>
    <col min="12284" max="12284" width="51.42578125" style="28" customWidth="1"/>
    <col min="12285" max="12287" width="18.5703125" style="28" customWidth="1"/>
    <col min="12288" max="12288" width="9.7109375" style="28" customWidth="1"/>
    <col min="12289" max="12292" width="0" style="28" hidden="1" customWidth="1"/>
    <col min="12293" max="12538" width="8.5703125" style="28"/>
    <col min="12539" max="12539" width="11.42578125" style="28" customWidth="1"/>
    <col min="12540" max="12540" width="51.42578125" style="28" customWidth="1"/>
    <col min="12541" max="12543" width="18.5703125" style="28" customWidth="1"/>
    <col min="12544" max="12544" width="9.7109375" style="28" customWidth="1"/>
    <col min="12545" max="12548" width="0" style="28" hidden="1" customWidth="1"/>
    <col min="12549" max="12794" width="8.5703125" style="28"/>
    <col min="12795" max="12795" width="11.42578125" style="28" customWidth="1"/>
    <col min="12796" max="12796" width="51.42578125" style="28" customWidth="1"/>
    <col min="12797" max="12799" width="18.5703125" style="28" customWidth="1"/>
    <col min="12800" max="12800" width="9.7109375" style="28" customWidth="1"/>
    <col min="12801" max="12804" width="0" style="28" hidden="1" customWidth="1"/>
    <col min="12805" max="13050" width="8.5703125" style="28"/>
    <col min="13051" max="13051" width="11.42578125" style="28" customWidth="1"/>
    <col min="13052" max="13052" width="51.42578125" style="28" customWidth="1"/>
    <col min="13053" max="13055" width="18.5703125" style="28" customWidth="1"/>
    <col min="13056" max="13056" width="9.7109375" style="28" customWidth="1"/>
    <col min="13057" max="13060" width="0" style="28" hidden="1" customWidth="1"/>
    <col min="13061" max="13306" width="8.5703125" style="28"/>
    <col min="13307" max="13307" width="11.42578125" style="28" customWidth="1"/>
    <col min="13308" max="13308" width="51.42578125" style="28" customWidth="1"/>
    <col min="13309" max="13311" width="18.5703125" style="28" customWidth="1"/>
    <col min="13312" max="13312" width="9.7109375" style="28" customWidth="1"/>
    <col min="13313" max="13316" width="0" style="28" hidden="1" customWidth="1"/>
    <col min="13317" max="13562" width="8.5703125" style="28"/>
    <col min="13563" max="13563" width="11.42578125" style="28" customWidth="1"/>
    <col min="13564" max="13564" width="51.42578125" style="28" customWidth="1"/>
    <col min="13565" max="13567" width="18.5703125" style="28" customWidth="1"/>
    <col min="13568" max="13568" width="9.7109375" style="28" customWidth="1"/>
    <col min="13569" max="13572" width="0" style="28" hidden="1" customWidth="1"/>
    <col min="13573" max="13818" width="8.5703125" style="28"/>
    <col min="13819" max="13819" width="11.42578125" style="28" customWidth="1"/>
    <col min="13820" max="13820" width="51.42578125" style="28" customWidth="1"/>
    <col min="13821" max="13823" width="18.5703125" style="28" customWidth="1"/>
    <col min="13824" max="13824" width="9.7109375" style="28" customWidth="1"/>
    <col min="13825" max="13828" width="0" style="28" hidden="1" customWidth="1"/>
    <col min="13829" max="14074" width="8.5703125" style="28"/>
    <col min="14075" max="14075" width="11.42578125" style="28" customWidth="1"/>
    <col min="14076" max="14076" width="51.42578125" style="28" customWidth="1"/>
    <col min="14077" max="14079" width="18.5703125" style="28" customWidth="1"/>
    <col min="14080" max="14080" width="9.7109375" style="28" customWidth="1"/>
    <col min="14081" max="14084" width="0" style="28" hidden="1" customWidth="1"/>
    <col min="14085" max="14330" width="8.5703125" style="28"/>
    <col min="14331" max="14331" width="11.42578125" style="28" customWidth="1"/>
    <col min="14332" max="14332" width="51.42578125" style="28" customWidth="1"/>
    <col min="14333" max="14335" width="18.5703125" style="28" customWidth="1"/>
    <col min="14336" max="14336" width="9.7109375" style="28" customWidth="1"/>
    <col min="14337" max="14340" width="0" style="28" hidden="1" customWidth="1"/>
    <col min="14341" max="14586" width="8.5703125" style="28"/>
    <col min="14587" max="14587" width="11.42578125" style="28" customWidth="1"/>
    <col min="14588" max="14588" width="51.42578125" style="28" customWidth="1"/>
    <col min="14589" max="14591" width="18.5703125" style="28" customWidth="1"/>
    <col min="14592" max="14592" width="9.7109375" style="28" customWidth="1"/>
    <col min="14593" max="14596" width="0" style="28" hidden="1" customWidth="1"/>
    <col min="14597" max="14842" width="8.5703125" style="28"/>
    <col min="14843" max="14843" width="11.42578125" style="28" customWidth="1"/>
    <col min="14844" max="14844" width="51.42578125" style="28" customWidth="1"/>
    <col min="14845" max="14847" width="18.5703125" style="28" customWidth="1"/>
    <col min="14848" max="14848" width="9.7109375" style="28" customWidth="1"/>
    <col min="14849" max="14852" width="0" style="28" hidden="1" customWidth="1"/>
    <col min="14853" max="15098" width="8.5703125" style="28"/>
    <col min="15099" max="15099" width="11.42578125" style="28" customWidth="1"/>
    <col min="15100" max="15100" width="51.42578125" style="28" customWidth="1"/>
    <col min="15101" max="15103" width="18.5703125" style="28" customWidth="1"/>
    <col min="15104" max="15104" width="9.7109375" style="28" customWidth="1"/>
    <col min="15105" max="15108" width="0" style="28" hidden="1" customWidth="1"/>
    <col min="15109" max="15354" width="8.5703125" style="28"/>
    <col min="15355" max="15355" width="11.42578125" style="28" customWidth="1"/>
    <col min="15356" max="15356" width="51.42578125" style="28" customWidth="1"/>
    <col min="15357" max="15359" width="18.5703125" style="28" customWidth="1"/>
    <col min="15360" max="15360" width="9.7109375" style="28" customWidth="1"/>
    <col min="15361" max="15364" width="0" style="28" hidden="1" customWidth="1"/>
    <col min="15365" max="15610" width="8.5703125" style="28"/>
    <col min="15611" max="15611" width="11.42578125" style="28" customWidth="1"/>
    <col min="15612" max="15612" width="51.42578125" style="28" customWidth="1"/>
    <col min="15613" max="15615" width="18.5703125" style="28" customWidth="1"/>
    <col min="15616" max="15616" width="9.7109375" style="28" customWidth="1"/>
    <col min="15617" max="15620" width="0" style="28" hidden="1" customWidth="1"/>
    <col min="15621" max="15866" width="8.5703125" style="28"/>
    <col min="15867" max="15867" width="11.42578125" style="28" customWidth="1"/>
    <col min="15868" max="15868" width="51.42578125" style="28" customWidth="1"/>
    <col min="15869" max="15871" width="18.5703125" style="28" customWidth="1"/>
    <col min="15872" max="15872" width="9.7109375" style="28" customWidth="1"/>
    <col min="15873" max="15876" width="0" style="28" hidden="1" customWidth="1"/>
    <col min="15877" max="16122" width="8.5703125" style="28"/>
    <col min="16123" max="16123" width="11.42578125" style="28" customWidth="1"/>
    <col min="16124" max="16124" width="51.42578125" style="28" customWidth="1"/>
    <col min="16125" max="16127" width="18.5703125" style="28" customWidth="1"/>
    <col min="16128" max="16128" width="9.7109375" style="28" customWidth="1"/>
    <col min="16129" max="16132" width="0" style="28" hidden="1" customWidth="1"/>
    <col min="16133" max="16384" width="8.5703125" style="28"/>
  </cols>
  <sheetData>
    <row r="1" spans="1:4">
      <c r="A1" s="210" t="s">
        <v>210</v>
      </c>
      <c r="B1" s="211"/>
      <c r="C1" s="211"/>
      <c r="D1" s="211"/>
    </row>
    <row r="2" spans="1:4">
      <c r="A2" s="212"/>
      <c r="B2" s="213"/>
      <c r="C2" s="213"/>
      <c r="D2" s="213"/>
    </row>
    <row r="3" spans="1:4">
      <c r="A3" s="214" t="s">
        <v>21</v>
      </c>
      <c r="B3" s="215"/>
      <c r="C3" s="215"/>
      <c r="D3" s="215"/>
    </row>
    <row r="4" spans="1:4" ht="11.25" thickBot="1">
      <c r="A4" s="216"/>
      <c r="B4" s="217"/>
      <c r="C4" s="217"/>
      <c r="D4" s="217"/>
    </row>
    <row r="5" spans="1:4" ht="15.75" thickBot="1">
      <c r="A5" s="218" t="s">
        <v>211</v>
      </c>
      <c r="B5" s="219"/>
      <c r="C5" s="219"/>
      <c r="D5" s="219"/>
    </row>
    <row r="6" spans="1:4" ht="12.75" thickBot="1">
      <c r="A6" s="107"/>
      <c r="B6" s="108"/>
      <c r="C6" s="109"/>
      <c r="D6" s="108"/>
    </row>
    <row r="7" spans="1:4" ht="13.5" thickBot="1">
      <c r="A7" s="110" t="s">
        <v>22</v>
      </c>
      <c r="B7" s="111" t="s">
        <v>24</v>
      </c>
      <c r="C7" s="111" t="s">
        <v>212</v>
      </c>
      <c r="D7" s="111" t="s">
        <v>213</v>
      </c>
    </row>
    <row r="8" spans="1:4" ht="12.75">
      <c r="A8" s="112" t="s">
        <v>675</v>
      </c>
      <c r="B8" s="113" t="s">
        <v>30</v>
      </c>
      <c r="C8" s="114"/>
      <c r="D8" s="146"/>
    </row>
    <row r="9" spans="1:4" ht="12.75">
      <c r="A9" s="116" t="s">
        <v>676</v>
      </c>
      <c r="B9" s="117" t="s">
        <v>31</v>
      </c>
      <c r="C9" s="118">
        <f>'LOT 1 - Voirie, réseaux divers'!J20</f>
        <v>0</v>
      </c>
      <c r="D9" s="119">
        <f>'LOT 1 - Variante'!J20</f>
        <v>0</v>
      </c>
    </row>
    <row r="10" spans="1:4" ht="12.75">
      <c r="A10" s="116" t="s">
        <v>677</v>
      </c>
      <c r="B10" s="117" t="s">
        <v>42</v>
      </c>
      <c r="C10" s="118">
        <f>'LOT 1 - Voirie, réseaux divers'!J33</f>
        <v>0</v>
      </c>
      <c r="D10" s="147">
        <f>'LOT 1 - Variante'!J33</f>
        <v>0</v>
      </c>
    </row>
    <row r="11" spans="1:4" ht="12.75">
      <c r="A11" s="116" t="s">
        <v>678</v>
      </c>
      <c r="B11" s="117" t="s">
        <v>59</v>
      </c>
      <c r="C11" s="118">
        <f>'LOT 1 - Voirie, réseaux divers'!J50</f>
        <v>0</v>
      </c>
      <c r="D11" s="147">
        <f>'LOT 1 - Variante'!J50</f>
        <v>0</v>
      </c>
    </row>
    <row r="12" spans="1:4" ht="12.75">
      <c r="A12" s="116" t="s">
        <v>679</v>
      </c>
      <c r="B12" s="117" t="s">
        <v>263</v>
      </c>
      <c r="C12" s="118">
        <f>'LOT 1 - Voirie, réseaux divers'!J78</f>
        <v>0</v>
      </c>
      <c r="D12" s="119">
        <f>'LOT 1 - Variante'!J78</f>
        <v>0</v>
      </c>
    </row>
    <row r="13" spans="1:4" ht="12.75">
      <c r="A13" s="116" t="s">
        <v>680</v>
      </c>
      <c r="B13" s="117" t="s">
        <v>304</v>
      </c>
      <c r="C13" s="118">
        <f>'LOT 1 - Voirie, réseaux divers'!J81</f>
        <v>0</v>
      </c>
      <c r="D13" s="119">
        <f>'LOT 1 - Variante'!J81</f>
        <v>0</v>
      </c>
    </row>
    <row r="14" spans="1:4" ht="12.75">
      <c r="A14" s="116" t="s">
        <v>681</v>
      </c>
      <c r="B14" s="117" t="s">
        <v>695</v>
      </c>
      <c r="C14" s="118">
        <f>'LOT 1 - Voirie, réseaux divers'!J108</f>
        <v>0</v>
      </c>
      <c r="D14" s="119">
        <f>'LOT 1 - Variante'!J108</f>
        <v>0</v>
      </c>
    </row>
    <row r="15" spans="1:4" ht="12.75">
      <c r="A15" s="116" t="s">
        <v>682</v>
      </c>
      <c r="B15" s="117" t="s">
        <v>84</v>
      </c>
      <c r="C15" s="118">
        <f>'LOT 1 - Voirie, réseaux divers'!J161</f>
        <v>0</v>
      </c>
      <c r="D15" s="119">
        <f>'LOT 1 - Variante'!J161</f>
        <v>0</v>
      </c>
    </row>
    <row r="16" spans="1:4" ht="12.75">
      <c r="A16" s="116" t="s">
        <v>683</v>
      </c>
      <c r="B16" s="117" t="s">
        <v>696</v>
      </c>
      <c r="C16" s="118">
        <f>'LOT 1 - Voirie, réseaux divers'!J186</f>
        <v>0</v>
      </c>
      <c r="D16" s="119">
        <f>'LOT 1 - Variante'!J186</f>
        <v>0</v>
      </c>
    </row>
    <row r="17" spans="1:4" ht="12.75">
      <c r="A17" s="116" t="s">
        <v>684</v>
      </c>
      <c r="B17" s="117" t="s">
        <v>115</v>
      </c>
      <c r="C17" s="118">
        <f>'LOT 1 - Voirie, réseaux divers'!J272</f>
        <v>0</v>
      </c>
      <c r="D17" s="119">
        <f>'LOT 1 - Variante'!J272</f>
        <v>0</v>
      </c>
    </row>
    <row r="18" spans="1:4" ht="12.75">
      <c r="A18" s="116" t="s">
        <v>685</v>
      </c>
      <c r="B18" s="117" t="s">
        <v>134</v>
      </c>
      <c r="C18" s="118">
        <f>'LOT 1 - Voirie, réseaux divers'!J314</f>
        <v>0</v>
      </c>
      <c r="D18" s="147">
        <f>'LOT 1 - Variante'!J314</f>
        <v>0</v>
      </c>
    </row>
    <row r="19" spans="1:4" ht="12.75">
      <c r="A19" s="116" t="s">
        <v>686</v>
      </c>
      <c r="B19" s="117" t="s">
        <v>697</v>
      </c>
      <c r="C19" s="118">
        <f>'LOT 1 - Voirie, réseaux divers'!J329</f>
        <v>0</v>
      </c>
      <c r="D19" s="119">
        <f>'LOT 1 - Variante'!J329</f>
        <v>0</v>
      </c>
    </row>
    <row r="20" spans="1:4" ht="12.75">
      <c r="A20" s="116" t="s">
        <v>687</v>
      </c>
      <c r="B20" s="117" t="s">
        <v>698</v>
      </c>
      <c r="C20" s="118">
        <f>'LOT 1 - Voirie, réseaux divers'!J335</f>
        <v>0</v>
      </c>
      <c r="D20" s="119">
        <f>'LOT 1 - Variante'!J335</f>
        <v>0</v>
      </c>
    </row>
    <row r="21" spans="1:4" ht="12.75">
      <c r="A21" s="116" t="s">
        <v>688</v>
      </c>
      <c r="B21" s="117" t="s">
        <v>699</v>
      </c>
      <c r="C21" s="118">
        <f>'LOT 1 - Voirie, réseaux divers'!J341</f>
        <v>0</v>
      </c>
      <c r="D21" s="119">
        <f>'LOT 1 - Variante'!J341</f>
        <v>0</v>
      </c>
    </row>
    <row r="22" spans="1:4" ht="12.75">
      <c r="A22" s="116" t="s">
        <v>691</v>
      </c>
      <c r="B22" s="117" t="s">
        <v>604</v>
      </c>
      <c r="C22" s="118">
        <f>'LOT 1 - Voirie, réseaux divers'!J373</f>
        <v>0</v>
      </c>
      <c r="D22" s="119">
        <f>'LOT 1 - Variante'!J373</f>
        <v>0</v>
      </c>
    </row>
    <row r="23" spans="1:4" ht="12.75">
      <c r="A23" s="116" t="s">
        <v>692</v>
      </c>
      <c r="B23" s="117" t="s">
        <v>159</v>
      </c>
      <c r="C23" s="118">
        <f>'LOT 1 - Voirie, réseaux divers'!J389</f>
        <v>0</v>
      </c>
      <c r="D23" s="119">
        <f>'LOT 1 - Variante'!J389</f>
        <v>0</v>
      </c>
    </row>
    <row r="24" spans="1:4" ht="12.75">
      <c r="A24" s="116" t="s">
        <v>693</v>
      </c>
      <c r="B24" s="117" t="s">
        <v>195</v>
      </c>
      <c r="C24" s="118">
        <f>'LOT 1 - Voirie, réseaux divers'!J392</f>
        <v>0</v>
      </c>
      <c r="D24" s="119">
        <f>'LOT 1 - Variante'!J392</f>
        <v>0</v>
      </c>
    </row>
    <row r="25" spans="1:4" ht="12.75">
      <c r="A25" s="112" t="s">
        <v>690</v>
      </c>
      <c r="B25" s="113" t="s">
        <v>205</v>
      </c>
      <c r="C25" s="115"/>
      <c r="D25" s="148"/>
    </row>
    <row r="26" spans="1:4" ht="38.25">
      <c r="A26" s="116" t="s">
        <v>693</v>
      </c>
      <c r="B26" s="117" t="s">
        <v>206</v>
      </c>
      <c r="C26" s="118"/>
      <c r="D26" s="119">
        <f>'LOT 1 - Variante'!J409</f>
        <v>0</v>
      </c>
    </row>
    <row r="27" spans="1:4" ht="39" thickBot="1">
      <c r="A27" s="116" t="s">
        <v>694</v>
      </c>
      <c r="B27" s="117" t="s">
        <v>207</v>
      </c>
      <c r="C27" s="118"/>
      <c r="D27" s="119">
        <f>'LOT 1 - Variante'!J422</f>
        <v>0</v>
      </c>
    </row>
    <row r="28" spans="1:4" ht="13.5" thickBot="1">
      <c r="A28" s="220" t="s">
        <v>214</v>
      </c>
      <c r="B28" s="221"/>
      <c r="C28" s="149">
        <f>SUM(C9:C27)</f>
        <v>0</v>
      </c>
      <c r="D28" s="120">
        <f>SUM(D9:D27)</f>
        <v>0</v>
      </c>
    </row>
    <row r="29" spans="1:4" ht="15.75" customHeight="1" thickBot="1">
      <c r="A29" s="199" t="s">
        <v>721</v>
      </c>
      <c r="B29" s="200"/>
      <c r="C29" s="222">
        <f>C28</f>
        <v>0</v>
      </c>
      <c r="D29" s="223"/>
    </row>
    <row r="30" spans="1:4" ht="15.75" customHeight="1" thickBot="1">
      <c r="A30" s="199" t="s">
        <v>722</v>
      </c>
      <c r="B30" s="200"/>
      <c r="C30" s="206">
        <f>D28</f>
        <v>0</v>
      </c>
      <c r="D30" s="207"/>
    </row>
    <row r="31" spans="1:4" ht="13.5" thickBot="1">
      <c r="A31" s="199" t="s">
        <v>723</v>
      </c>
      <c r="B31" s="200"/>
      <c r="C31" s="208">
        <f>C29*1.2</f>
        <v>0</v>
      </c>
      <c r="D31" s="209"/>
    </row>
    <row r="32" spans="1:4" ht="13.5" thickBot="1">
      <c r="A32" s="199" t="s">
        <v>724</v>
      </c>
      <c r="B32" s="200"/>
      <c r="C32" s="208">
        <f>C31*1.2</f>
        <v>0</v>
      </c>
      <c r="D32" s="209"/>
    </row>
  </sheetData>
  <mergeCells count="12">
    <mergeCell ref="A1:D2"/>
    <mergeCell ref="A3:D4"/>
    <mergeCell ref="A5:D5"/>
    <mergeCell ref="A28:B28"/>
    <mergeCell ref="A29:B29"/>
    <mergeCell ref="C29:D29"/>
    <mergeCell ref="A30:B30"/>
    <mergeCell ref="C30:D30"/>
    <mergeCell ref="A31:B31"/>
    <mergeCell ref="C31:D31"/>
    <mergeCell ref="A32:B32"/>
    <mergeCell ref="C32:D32"/>
  </mergeCells>
  <phoneticPr fontId="4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DQE_Page de Garde</vt:lpstr>
      <vt:lpstr>LOT 1 - Voirie, réseaux divers</vt:lpstr>
      <vt:lpstr>LOT 1 - Variante</vt:lpstr>
      <vt:lpstr>RECAP LOT 1</vt:lpstr>
      <vt:lpstr>'DQE_Page de Garde'!_Hlk179388568</vt:lpstr>
      <vt:lpstr>'DQE_Page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Pierre-Clément PERDRIX</dc:creator>
  <cp:lastModifiedBy>Pierre-Clément PERDRIX</cp:lastModifiedBy>
  <cp:lastPrinted>2024-10-23T09:30:19Z</cp:lastPrinted>
  <dcterms:created xsi:type="dcterms:W3CDTF">2024-10-23T06:19:40Z</dcterms:created>
  <dcterms:modified xsi:type="dcterms:W3CDTF">2024-11-25T08:20:17Z</dcterms:modified>
</cp:coreProperties>
</file>